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nd Setting" sheetId="1" r:id="rId4"/>
    <sheet state="visible" name="En Configuration" sheetId="2" r:id="rId5"/>
    <sheet state="visible" name="Resource UseCase" sheetId="3" r:id="rId6"/>
    <sheet state="hidden" name="Crafting Principle" sheetId="4" r:id="rId7"/>
    <sheet state="hidden" name="Upgrade Principle" sheetId="5" r:id="rId8"/>
    <sheet state="visible" name="Upgrade" sheetId="6" r:id="rId9"/>
    <sheet state="visible" name="Awakening" sheetId="7" r:id="rId10"/>
    <sheet state="visible" name="Repair" sheetId="8" r:id="rId11"/>
    <sheet state="hidden" name="PlaceCost" sheetId="9" r:id="rId12"/>
    <sheet state="visible" name="🌳Resource" sheetId="10" r:id="rId13"/>
    <sheet state="visible" name="🏭Factory Mining" sheetId="11" r:id="rId14"/>
    <sheet state="visible" name="🏭Factory Crafting" sheetId="12" r:id="rId15"/>
    <sheet state="visible" name="🧱Material" sheetId="13" r:id="rId16"/>
    <sheet state="visible" name="🛠️Machine Mining" sheetId="14" r:id="rId17"/>
    <sheet state="visible" name="🛠️Machine Crafting" sheetId="15" r:id="rId18"/>
    <sheet state="visible" name="🎛Balance Tools" sheetId="16" r:id="rId19"/>
    <sheet state="hidden" name="Exp sim" sheetId="17" r:id="rId20"/>
  </sheets>
  <definedNames>
    <definedName hidden="1" localSheetId="12" name="Z_34118379_F627_4DD1_9F8A_029C9B65D8C2_.wvu.FilterData">'🧱Material'!$A$1:$A$1000</definedName>
  </definedNames>
  <calcPr/>
  <customWorkbookViews>
    <customWorkbookView activeSheetId="0" maximized="1" windowHeight="0" windowWidth="0" guid="{34118379-F627-4DD1-9F8A-029C9B65D8C2}" name="ตัวกรอง 1"/>
  </customWorkbookViews>
</workbook>
</file>

<file path=xl/comments1.xml><?xml version="1.0" encoding="utf-8"?>
<comments xmlns:r="http://schemas.openxmlformats.org/officeDocument/2006/relationships" xmlns="http://schemas.openxmlformats.org/spreadsheetml/2006/main">
  <authors>
    <author/>
  </authors>
  <commentList>
    <comment authorId="0" ref="G1">
      <text>
        <t xml:space="preserve">ref upgrade cost https://docs.google.com/spreadsheets/d/1IGBRtndf3uWC49Za9CoFyWJIpouIXWwJAsai8noQ0mY/edit#gid=739137354
	-นพดล นารถนรกิจ</t>
      </text>
    </comment>
    <comment authorId="0" ref="B2">
      <text>
        <t xml:space="preserve">แร่ที่ใช้อัฟเกรดจะไม่ได้นำมาใช้ตรงๆ จะต้อง Cubetech ในแท็บ Material
	-Phoommiiphat zukkuntod</t>
      </text>
    </comment>
    <comment authorId="0" ref="A17">
      <text>
        <t xml:space="preserve">คำนวนทรัพยากรทั้งหมดที่ผู้เล่นต้องใช้หากจะ อัฟเลเวล common จนถึง Legendary
	-Phoommiiphat zukkuntod</t>
      </text>
    </comment>
    <comment authorId="0" ref="D5">
      <text>
        <t xml:space="preserve">ใช้อนุกรม
	-Phoommiiphat zukkuntod</t>
      </text>
    </comment>
  </commentList>
</comments>
</file>

<file path=xl/comments2.xml><?xml version="1.0" encoding="utf-8"?>
<comments xmlns:r="http://schemas.openxmlformats.org/officeDocument/2006/relationships" xmlns="http://schemas.openxmlformats.org/spreadsheetml/2006/main">
  <authors>
    <author/>
  </authors>
  <commentList>
    <comment authorId="0" ref="D19">
      <text>
        <t xml:space="preserve">มีออร่าสีรุ้งด้วย
	-Phoommiiphat zukkuntod</t>
      </text>
    </comment>
    <comment authorId="0" ref="D21">
      <text>
        <t xml:space="preserve">ขอ Particle เรืองแสงให้เหมาะกับความ Epic
	-Phoommiiphat zukkuntod</t>
      </text>
    </comment>
    <comment authorId="0" ref="D16">
      <text>
        <t xml:space="preserve">Art : ลักษณะเป็นเหรียญสีสันสวยงาม มีไอคอนเป็นรูปตัว E
	-pattadon komrod</t>
      </text>
    </comment>
    <comment authorId="0" ref="D14">
      <text>
        <t xml:space="preserve">Art : ลักษณะเป็นเหรียญสีสันสวยงาม มีไอคอนเป็นรูปตัวM
	-pattadon komrod</t>
      </text>
    </comment>
    <comment authorId="0" ref="B12">
      <text>
        <t xml:space="preserve">เอา เอาไม้ไปแปลงเป็นฝ้าย
	-Phoommiiphat zukkuntod</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craft legendary ไม่ได้ต้องได้จากกิจกรรม
	-Phoommiiphat zukkuntod
เพื่อให้ประโยชน์คนเล่นเกมมีสิทธิ์ได้ของทองนายทุน
	-Phoommiiphat zukkuntod</t>
      </text>
    </comment>
  </commentList>
</comments>
</file>

<file path=xl/comments4.xml><?xml version="1.0" encoding="utf-8"?>
<comments xmlns:r="http://schemas.openxmlformats.org/officeDocument/2006/relationships" xmlns="http://schemas.openxmlformats.org/spreadsheetml/2006/main">
  <authors>
    <author/>
  </authors>
  <commentList>
    <comment authorId="0" ref="B1">
      <text>
        <t xml:space="preserve">ไม่สามารถ craft legendary ได้ เพราะต้องการให้ผู้เล่น อัฟจาก Epic 2 อันมารวมกันเท่านั้น 
หรือได้จากการทำเควสและกิจกรรม เพื่อให้คนเล่นเกมจริงๆ ได้เปรียบและสนุก
	-Phoommiiphat zukkuntod</t>
      </text>
    </comment>
  </commentList>
</comments>
</file>

<file path=xl/sharedStrings.xml><?xml version="1.0" encoding="utf-8"?>
<sst xmlns="http://schemas.openxmlformats.org/spreadsheetml/2006/main" count="8291" uniqueCount="1058">
  <si>
    <t>Zone 1</t>
  </si>
  <si>
    <t>Total Supply</t>
  </si>
  <si>
    <t>Resource</t>
  </si>
  <si>
    <t>Percentage</t>
  </si>
  <si>
    <t>Supply</t>
  </si>
  <si>
    <t>Point Per One Supply</t>
  </si>
  <si>
    <t>Total Point</t>
  </si>
  <si>
    <t>Common</t>
  </si>
  <si>
    <t>Rare</t>
  </si>
  <si>
    <t>Rarity</t>
  </si>
  <si>
    <t>Point per One Supply</t>
  </si>
  <si>
    <t>Total point</t>
  </si>
  <si>
    <t>Epic</t>
  </si>
  <si>
    <t>Legendary</t>
  </si>
  <si>
    <t>Width</t>
  </si>
  <si>
    <t>Height</t>
  </si>
  <si>
    <t>รวม</t>
  </si>
  <si>
    <t>Area</t>
  </si>
  <si>
    <t>Point AVG Per Cell</t>
  </si>
  <si>
    <t>Rarity Configuration</t>
  </si>
  <si>
    <t>Craft Type Configuration</t>
  </si>
  <si>
    <t>Utillity Building Type</t>
  </si>
  <si>
    <t>Level</t>
  </si>
  <si>
    <t>Craft Difficult</t>
  </si>
  <si>
    <t>Rareness</t>
  </si>
  <si>
    <t>Type</t>
  </si>
  <si>
    <t>Tier</t>
  </si>
  <si>
    <t>Laboratory วิจัย</t>
  </si>
  <si>
    <t>(1-3)</t>
  </si>
  <si>
    <t>โลหะ</t>
  </si>
  <si>
    <t>มักใช้หลอมละลาย</t>
  </si>
  <si>
    <t>Transportation</t>
  </si>
  <si>
    <t>(3-4)</t>
  </si>
  <si>
    <t>ไม้</t>
  </si>
  <si>
    <t>ใช้ตัดขัดดัดไม้</t>
  </si>
  <si>
    <t>Park สวนสารธารณะ/ สิ่งแวดล้อม</t>
  </si>
  <si>
    <t>(4-5) + (Blueprint)</t>
  </si>
  <si>
    <t>ปูน/อิฐ/ท่อปูน/เสา</t>
  </si>
  <si>
    <t>เกี่ยวกับผงและดิน</t>
  </si>
  <si>
    <t>Academy</t>
  </si>
  <si>
    <t>(5++) + (Blueprint)</t>
  </si>
  <si>
    <t>แก้ว/ผลึก</t>
  </si>
  <si>
    <t>เกี่ยวกบการร่อนสกัด</t>
  </si>
  <si>
    <t>Entertainment Place</t>
  </si>
  <si>
    <t>ยาง/พลาสติก/polymer</t>
  </si>
  <si>
    <t>การขึ้นรูป</t>
  </si>
  <si>
    <t>Food ร้านอาหาร/ห้องอาหาร/ร้านน้ำปั่น/ร้านหมูกะทะ -</t>
  </si>
  <si>
    <t>Work Type</t>
  </si>
  <si>
    <t>ผ้า</t>
  </si>
  <si>
    <t>การถักการทอ</t>
  </si>
  <si>
    <t>⛈️Disaster Prevention</t>
  </si>
  <si>
    <t>เครื่องใช้ไฟฟ้า/อุปกรณ์อิเล็กทรอนิก</t>
  </si>
  <si>
    <t>การประกอบ</t>
  </si>
  <si>
    <t>เพิ่ม capacity 💰Storage ของ 👨‍🌾Player</t>
  </si>
  <si>
    <t>Mining</t>
  </si>
  <si>
    <t>วัสดุก่อสร้าง/อุปกรณ์ประปา</t>
  </si>
  <si>
    <t>Crafting</t>
  </si>
  <si>
    <t>เฟอร์นิเจอร์</t>
  </si>
  <si>
    <t>อุปกรณ์เกษตร/เลี้ยงสัตว์</t>
  </si>
  <si>
    <t>เคมีภัณฑ์</t>
  </si>
  <si>
    <t>ชีวภัณฑ์</t>
  </si>
  <si>
    <t>ของตกแต่ง</t>
  </si>
  <si>
    <t>เบ็ดเตล็ด</t>
  </si>
  <si>
    <t>เครื่องแต่งกาย</t>
  </si>
  <si>
    <t>อาหาร</t>
  </si>
  <si>
    <t>ยานพาหนะ</t>
  </si>
  <si>
    <t>ยุทโธปกรณ์</t>
  </si>
  <si>
    <t>Distribute Of Ratio</t>
  </si>
  <si>
    <t>Content</t>
  </si>
  <si>
    <t>Sum</t>
  </si>
  <si>
    <t>Distribute Of Supply ( with up Zone 1)</t>
  </si>
  <si>
    <t>Supply of Zone 1</t>
  </si>
  <si>
    <t>Craft</t>
  </si>
  <si>
    <t>Upgrade</t>
  </si>
  <si>
    <t>Repair</t>
  </si>
  <si>
    <t>Energy</t>
  </si>
  <si>
    <t>Awaken</t>
  </si>
  <si>
    <t>Quest</t>
  </si>
  <si>
    <t>Event</t>
  </si>
  <si>
    <t>ไม้(Wood)</t>
  </si>
  <si>
    <t>หิน(Rock)</t>
  </si>
  <si>
    <t>ทราย(Sand)</t>
  </si>
  <si>
    <t>ดิน(Dirt)</t>
  </si>
  <si>
    <t>น้ำ(Water)</t>
  </si>
  <si>
    <t>เหล็ก(Iron)</t>
  </si>
  <si>
    <t>ทองแดง(Copper)</t>
  </si>
  <si>
    <t>ถ่านหิน(Coal)</t>
  </si>
  <si>
    <t>ไฟฟ้า(Electricity)</t>
  </si>
  <si>
    <t>แร่ธาตุ(Mineral)</t>
  </si>
  <si>
    <t>แร่เงิน(Silver)</t>
  </si>
  <si>
    <t>อัญมณี(Gem)</t>
  </si>
  <si>
    <t>น้ำมัน(Oil)</t>
  </si>
  <si>
    <t>ทองคำขาว(Platinum)</t>
  </si>
  <si>
    <t>เพรช(Diamond)</t>
  </si>
  <si>
    <t>ทองคำ(Gold)</t>
  </si>
  <si>
    <t>อินโนเรี่ยม(Innoreuam)</t>
  </si>
  <si>
    <t>ผลรวมทั้งหมด</t>
  </si>
  <si>
    <t>หลักการคราฟของ Common</t>
  </si>
  <si>
    <t>หลักการคราฟของ Rare</t>
  </si>
  <si>
    <t>หลักการคราฟของ Epic</t>
  </si>
  <si>
    <t>หลักการคราฟของ Legendary</t>
  </si>
  <si>
    <t>Layer สูงสุด 2
Rareness  รวมกันมากกว่า 210</t>
  </si>
  <si>
    <t>Layer สูงสุด 3
Rareness รวมกันมากกว่า 543</t>
  </si>
  <si>
    <t>Layer สูงสุด 5
Rareness รวมกันมากกว่า 1338</t>
  </si>
  <si>
    <t>Layer สูงสุด  8
Rareness รวมกันมากกว่า 2730</t>
  </si>
  <si>
    <t>ใช้ Resources 3 ประเภท
และเป็น resources ประเภท common ทั้งหมด</t>
  </si>
  <si>
    <t>ใช้ Resources 4 ประเภท
และเป็น resources ประเภท common 3 
และเป็น resources ประเภท Rare 1</t>
  </si>
  <si>
    <t>ใช้ Resources 4 ประเภท
และเป็น resources ประเภท Epic 1
และเป็น resources ประเภท Rare 3</t>
  </si>
  <si>
    <t>ใช้ Resources 4 ประเภท
และเป็น resources ประเภท Legendary 1
และเป็น resources ประเภท Epic 3</t>
  </si>
  <si>
    <t>ใช้ Material ที่ใช้ Rareness รวมกันมากกว่า</t>
  </si>
  <si>
    <t>ใช้ Material 0 ประเภท</t>
  </si>
  <si>
    <t>โรงงาน</t>
  </si>
  <si>
    <t>Layer</t>
  </si>
  <si>
    <t>Stureture</t>
  </si>
  <si>
    <t>Rareness Target</t>
  </si>
  <si>
    <t>RC</t>
  </si>
  <si>
    <t>ไม้แผ่น -&gt; ไม้ 20</t>
  </si>
  <si>
    <t>หลังคา -&gt; ไม้ 10+ดิน10</t>
  </si>
  <si>
    <t>MC+MC , MC+RC</t>
  </si>
  <si>
    <t>กำแพงไม้-&gt; ไม้แผ่น 3</t>
  </si>
  <si>
    <t>บ้าน-&gt; กำแพงไม้ + หลังคา</t>
  </si>
  <si>
    <t>MC+RR , RR</t>
  </si>
  <si>
    <t>ประตูเหล็ก -&gt; กำแพงไม้ + เหล็ก 20</t>
  </si>
  <si>
    <t>กำแพงเหล็ก -&gt; เหล็ก 100</t>
  </si>
  <si>
    <t>MR + MR , MR + RR</t>
  </si>
  <si>
    <t>บ้านเหล็ก -&gt; ประตูเหล็ก + กำแพงเหล็ก + หลังคา</t>
  </si>
  <si>
    <t>MR+RE , RE</t>
  </si>
  <si>
    <t>ME + ME, ME + RE</t>
  </si>
  <si>
    <t>ME+RL , RL</t>
  </si>
  <si>
    <t>ML + ML, ML + RL</t>
  </si>
  <si>
    <t>Craft Cash ตั้นต้น</t>
  </si>
  <si>
    <t>Mining Factory</t>
  </si>
  <si>
    <t>Ref Upgrade Cost</t>
  </si>
  <si>
    <t xml:space="preserve">Upgrade Level </t>
  </si>
  <si>
    <t>n/2(2a +(n-1)d)</t>
  </si>
  <si>
    <t>Awakening</t>
  </si>
  <si>
    <t>common</t>
  </si>
  <si>
    <t>Max Lv</t>
  </si>
  <si>
    <t>Craft Cash</t>
  </si>
  <si>
    <t>หิน</t>
  </si>
  <si>
    <t>ทราย</t>
  </si>
  <si>
    <t>ดิน</t>
  </si>
  <si>
    <t>Next Rarity</t>
  </si>
  <si>
    <t>Material</t>
  </si>
  <si>
    <t>หิน 10</t>
  </si>
  <si>
    <t>ทราย 5</t>
  </si>
  <si>
    <t>ดิน 5</t>
  </si>
  <si>
    <t>AwakenFactoryToRare</t>
  </si>
  <si>
    <t>รวมจนอัฟ max Common</t>
  </si>
  <si>
    <t>เหล็ก  5</t>
  </si>
  <si>
    <t>ทองแดง 10</t>
  </si>
  <si>
    <t>ถ่านหิน 5</t>
  </si>
  <si>
    <t>AwakenFactoryToEpic</t>
  </si>
  <si>
    <t xml:space="preserve">เหล็ก </t>
  </si>
  <si>
    <t>ทองแดง</t>
  </si>
  <si>
    <t>ถ่านหิน</t>
  </si>
  <si>
    <t>เงิน 5</t>
  </si>
  <si>
    <t>gem 30</t>
  </si>
  <si>
    <t>AwakenFactoryToLengendary</t>
  </si>
  <si>
    <t>รวมจนอัฟ max Rare</t>
  </si>
  <si>
    <t xml:space="preserve">เงิน </t>
  </si>
  <si>
    <t>gem</t>
  </si>
  <si>
    <t>Resource : Common</t>
  </si>
  <si>
    <t>รวมจนอัฟ max Epic</t>
  </si>
  <si>
    <t>Common &gt;&gt;</t>
  </si>
  <si>
    <t>ผงชุบไม้เงาวิ้ง</t>
  </si>
  <si>
    <t xml:space="preserve">ทองคำขาว
</t>
  </si>
  <si>
    <t xml:space="preserve">เพรช
</t>
  </si>
  <si>
    <t xml:space="preserve">ทองคำ
</t>
  </si>
  <si>
    <t>Rare &gt;&gt;</t>
  </si>
  <si>
    <t>ผงชุบไม้เงาวิ้งถุงใหญ่</t>
  </si>
  <si>
    <t>Epic &gt;&gt;</t>
  </si>
  <si>
    <t>ระบบอัจฉริยะ</t>
  </si>
  <si>
    <t>รวมจนอัฟ max Legendary</t>
  </si>
  <si>
    <t xml:space="preserve">Legenday </t>
  </si>
  <si>
    <t>รวมที่ใช้ต่อ 1 Factory</t>
  </si>
  <si>
    <t>Resource : Rare</t>
  </si>
  <si>
    <t>ทองแดง : power</t>
  </si>
  <si>
    <t>จำนวนโรงงานที่อัฟมาจาก Common x5</t>
  </si>
  <si>
    <t>จำนวนโรงงานที่อัฟมาจาก Rare x4</t>
  </si>
  <si>
    <t>จำนวนโรงงานที่อัฟมาจาก Epic x3</t>
  </si>
  <si>
    <t>แผ่นทองแดงทรงพลัง</t>
  </si>
  <si>
    <t>จำนวนโรงงานที่อัฟมาจาก Legendary x3</t>
  </si>
  <si>
    <t>ใช้เงินในการอัฟ Lv โรงงานทั้งเกม</t>
  </si>
  <si>
    <t>Resource : Epic</t>
  </si>
  <si>
    <t>น้ำมัน : power</t>
  </si>
  <si>
    <t>จำนวนโรงงานที่ต้องใช้เพื่อ awakening</t>
  </si>
  <si>
    <t>จำนวนโรงงาน Common ที่ต้องเลเวลเต็ม 5x</t>
  </si>
  <si>
    <t>จำนวนโรงงาน Rare ที่ต้องเลเวลเต็ม 4x</t>
  </si>
  <si>
    <t>จำนวนโรงงาน Epic ที่ต้องเลเวลเต็ม 3x</t>
  </si>
  <si>
    <t>ถังน้ำมันทรงพลัง x2?</t>
  </si>
  <si>
    <t>จำนวนโรงงาน Legendary ที่ต้องเลเวลเต็ม 3x</t>
  </si>
  <si>
    <t>ใช้เงินในการอัฟ Lv โรงงานทั้งเกมเพื่อ awakening</t>
  </si>
  <si>
    <t>Factory</t>
  </si>
  <si>
    <t>Upgrade Cost</t>
  </si>
  <si>
    <t>Upgrade Stat</t>
  </si>
  <si>
    <t>🌳Resource Slot #1</t>
  </si>
  <si>
    <t>🌳Resource Slot #2</t>
  </si>
  <si>
    <t>🧱Material Slot #1</t>
  </si>
  <si>
    <t>🧱Material Slot #2</t>
  </si>
  <si>
    <t>Name</t>
  </si>
  <si>
    <t>Amount</t>
  </si>
  <si>
    <t>Durabillity</t>
  </si>
  <si>
    <t>Capacity</t>
  </si>
  <si>
    <t>Max Exp</t>
  </si>
  <si>
    <t xml:space="preserve"> เงิน(Cash)</t>
  </si>
  <si>
    <t>Cubetech เพิ่ม Level Factory (C)</t>
  </si>
  <si>
    <t>Cubetech เพิ่ม Level Factory (R)</t>
  </si>
  <si>
    <t>Cubetech เพิ่ม Level Factory (E)</t>
  </si>
  <si>
    <t>Cubetech เพิ่ม Level Factory (L)</t>
  </si>
  <si>
    <t>Machine</t>
  </si>
  <si>
    <t>Power</t>
  </si>
  <si>
    <t>Fuel Capacity</t>
  </si>
  <si>
    <t>Cubetech เพิ่ม Level Machine(C)</t>
  </si>
  <si>
    <t>Cubetech เพิ่ม Level Machine (R)</t>
  </si>
  <si>
    <t>Cubetech เพิ่ม Level Machine (E)</t>
  </si>
  <si>
    <t>Cubetech เพิ่ม Level Machine (L)</t>
  </si>
  <si>
    <t>Utillity Building</t>
  </si>
  <si>
    <t>Cooldown</t>
  </si>
  <si>
    <t>Cubetech เพิ่ม Level Utility (C)</t>
  </si>
  <si>
    <t>Cubetech เพิ่ม Level Utility (R)</t>
  </si>
  <si>
    <t>Cubetech เพิ่ม Level Utility (E)</t>
  </si>
  <si>
    <t>Cubetech เพิ่ม Level Utility (L)</t>
  </si>
  <si>
    <t>Awaken Miningไม้toRare</t>
  </si>
  <si>
    <t>Awaken MiningtoหินRare</t>
  </si>
  <si>
    <t>Awaken MiningtoทรายRare</t>
  </si>
  <si>
    <t>Awaken MiningtoดินRare</t>
  </si>
  <si>
    <t>Awaken Miningtoน้ำRare</t>
  </si>
  <si>
    <t>Awaken Craftingโรงงานเหล็กtoRare</t>
  </si>
  <si>
    <t>Awaken Craftingโรงงานไม้toRare</t>
  </si>
  <si>
    <t>Awaken CraftingโรงงานปูนtoRare</t>
  </si>
  <si>
    <t>Awaken Craftingโรงงานแก้วtoRare</t>
  </si>
  <si>
    <t>Awaken CraftingโรงงานพลาสติกtoRare</t>
  </si>
  <si>
    <t>Awaken Craftingโรงงานผ้าtoRare</t>
  </si>
  <si>
    <t>Awaken Craftingโรงงานเครื่องใช้ไฟฟ้าtoRare</t>
  </si>
  <si>
    <t>Awaken Craftingโรงงานก่อสร้างtoRare</t>
  </si>
  <si>
    <t>Awaken Craftingโรงงานเฟอร์นิเจอร์toRare</t>
  </si>
  <si>
    <t>Awaken Craftingโรงงานเกษตรและสัตว์toRare</t>
  </si>
  <si>
    <t>Awaken CraftingโรงงานเคมีtoRare</t>
  </si>
  <si>
    <t>Awaken Craftingโรงงานชีวภัณฑ์toRare</t>
  </si>
  <si>
    <t>Awaken Craftingโรงงานตกแต่งtoRare</t>
  </si>
  <si>
    <t>Awaken Craftingโรงงานเบ็ดเตล๊ดtoRare</t>
  </si>
  <si>
    <t>Awaken Craftingโรงงานเครื่องนุ่งห่มtoRare</t>
  </si>
  <si>
    <t>Awaken CraftingโรงงานอาหารtoRare</t>
  </si>
  <si>
    <t>Awaken CraftingโรงงานยานพาหนะtoRare</t>
  </si>
  <si>
    <t>Awaken Craftingโรงงานยุทโธปกรณ์toRare</t>
  </si>
  <si>
    <t>Awaken Miningไม้toEpic</t>
  </si>
  <si>
    <t>Awaken MiningหินtoEpic</t>
  </si>
  <si>
    <t>Awaken MiningทรายtoEpic</t>
  </si>
  <si>
    <t>Awaken MiningดินtoEpic</t>
  </si>
  <si>
    <t>Awaken Miningน้ำtoEpic</t>
  </si>
  <si>
    <t>Awaken Miningเหล็กtoEpic</t>
  </si>
  <si>
    <t>Awaken MiningทองแดงtoEpic</t>
  </si>
  <si>
    <t>Awaken Miningไฟฟ้าtoEpic</t>
  </si>
  <si>
    <t>Awaken Miningแร่ธาตุtoEpic</t>
  </si>
  <si>
    <t>Awaken Craftingโรงงานเหล็กtoEpic</t>
  </si>
  <si>
    <t>Awaken Craftingโรงงานไม้toEpic</t>
  </si>
  <si>
    <t>Awaken CraftingโรงงานปูนtoEpic</t>
  </si>
  <si>
    <t>Awaken Craftingโรงงานแก้วtoEpic</t>
  </si>
  <si>
    <t>Awaken CraftingโรงงานพลาสติกtoEpic</t>
  </si>
  <si>
    <t>Awaken Craftingโรงงานผ้าtoEpic</t>
  </si>
  <si>
    <t>Awaken Craftingโรงงานเครื่องใช้ไฟฟ้าtoEpic</t>
  </si>
  <si>
    <t>Awaken Craftingโรงงานก่อสร้างtoEpic</t>
  </si>
  <si>
    <t>Awaken Craftingโรงงานเฟอร์นิเจอร์toEpic</t>
  </si>
  <si>
    <t>Awaken Craftingโรงงานเกษตรและสัตว์toEpic</t>
  </si>
  <si>
    <t>Awaken CraftingโรงงานเคมีtoEpic</t>
  </si>
  <si>
    <t>Awaken Craftingโรงงานชีวภัณฑ์toEpic</t>
  </si>
  <si>
    <t>Awaken Craftingโรงงานตกแต่งtoEpic</t>
  </si>
  <si>
    <t>Awaken Craftingโรงงานเบ็ดเตล็ดtoEpic</t>
  </si>
  <si>
    <t>Awaken Craftingโรงงานเครื่องนุ่งห่มtoEpic</t>
  </si>
  <si>
    <t>Awaken CraftingโรงงานอาหารtoEpic</t>
  </si>
  <si>
    <t>Awaken CraftingโรงงานยานพาหนะtoEpic</t>
  </si>
  <si>
    <t>Awaken Craftingโรงงานยุทโธปกรณ์toEpic</t>
  </si>
  <si>
    <t>Awaken Miningไม้toLegend</t>
  </si>
  <si>
    <t>Awaken MiningหินtoLegend</t>
  </si>
  <si>
    <t>Awaken MiningทรายtoLegend</t>
  </si>
  <si>
    <t>Awaken MiningดินtoLegend</t>
  </si>
  <si>
    <t>Awaken Miningน้ำtoLegend</t>
  </si>
  <si>
    <t>Awaken Miningเหล็กtoLengend</t>
  </si>
  <si>
    <t>Awaken MiningทองแดงtoLengend</t>
  </si>
  <si>
    <t>Awaken Miningไฟฟ้าtoLengend</t>
  </si>
  <si>
    <t>Awaken Miningแร่ธาตุtoLengend</t>
  </si>
  <si>
    <t>Awaken Miningแร่เงินtoLengend</t>
  </si>
  <si>
    <t>Awaken MiningอัญมณีtoLengend</t>
  </si>
  <si>
    <t>Awaken Miningน้ำมันtoLengend</t>
  </si>
  <si>
    <t>Awaken Craftingโรงงานเหล็กtoLegend</t>
  </si>
  <si>
    <t>Awaken Craftingโรงงานไม้toLegend</t>
  </si>
  <si>
    <t>Awaken CraftingโรงงานปูนtoLegend</t>
  </si>
  <si>
    <t>Awaken Craftingโรงงานแก้วtoLegend</t>
  </si>
  <si>
    <t>Awaken CraftingโรงงานพลาสติกtoLegend</t>
  </si>
  <si>
    <t>Awaken Craftingโรงงานผ้าtoLegend</t>
  </si>
  <si>
    <t>Awaken Craftingโรงงานเครื่องใช้ไฟฟ้าtoLegend</t>
  </si>
  <si>
    <t>Awaken Craftingโรงงานก่อสร้างtoLegend</t>
  </si>
  <si>
    <t>Awaken Craftingโรงงานเฟอร์นิเจอร์toLegend</t>
  </si>
  <si>
    <t>Awaken Craftingโรงงานเกษตรและสัตว์toLegend</t>
  </si>
  <si>
    <t>Awaken CraftingโรงงานเคมีtoLegend</t>
  </si>
  <si>
    <t>Awaken Craftingโรงงานชีวภัณฑ์toLegend</t>
  </si>
  <si>
    <t>Awaken Craftingโรงงานตกแต่งtoLegend</t>
  </si>
  <si>
    <t>Awaken Craftingโรงงานเบ็ดเตล๊ดtoLegend</t>
  </si>
  <si>
    <t>Awaken Craftingโรงงานเครื่องนุ่งห่มtoLegend</t>
  </si>
  <si>
    <t>Awaken CraftingโรงงานอาหารtoLegend</t>
  </si>
  <si>
    <t>Awaken CraftingโรงงานยานพาหนะtoLegend</t>
  </si>
  <si>
    <t>Awaken Craftingโรงงานยุทโธปกรณ์toLegend</t>
  </si>
  <si>
    <t>Awaken Utility Lab to Rare</t>
  </si>
  <si>
    <t>Awaken Utility Transportation to Rare</t>
  </si>
  <si>
    <t>Awaken Utility Park to Rare</t>
  </si>
  <si>
    <t>Awaken Utility Academy to Rare</t>
  </si>
  <si>
    <t>Awaken Utility Entertainment to Rare</t>
  </si>
  <si>
    <t>Awaken Utility Restaurant to Rare</t>
  </si>
  <si>
    <t>Awaken Utility Disaster Prrevention to Rare</t>
  </si>
  <si>
    <t>Awaken Utility Warehouse to Rare</t>
  </si>
  <si>
    <t>Awaken Utility Lab to Epic</t>
  </si>
  <si>
    <t>Awaken Utility Transportation to Epic</t>
  </si>
  <si>
    <t>Awaken Utility Park to Epic</t>
  </si>
  <si>
    <t>Awaken Utility Academy to Epic</t>
  </si>
  <si>
    <t>Awaken Utility Entertainment to Epic</t>
  </si>
  <si>
    <t>Awaken Utility Restaurant to Epic</t>
  </si>
  <si>
    <t>Awaken Utility Disaster Prrevention to Epic</t>
  </si>
  <si>
    <t>Awaken Utility Warehouse to Epic</t>
  </si>
  <si>
    <t>Awaken Utility Lab to legendary</t>
  </si>
  <si>
    <t>Awaken Utility Transportation to legendary</t>
  </si>
  <si>
    <t>Awaken Utility Park to legendary</t>
  </si>
  <si>
    <t>Awaken Utility Academy to legendary</t>
  </si>
  <si>
    <t>Awaken Utility Entertainment to legendary</t>
  </si>
  <si>
    <t>Awaken Utility Restaurant to legendary</t>
  </si>
  <si>
    <t>Awaken Utility Disaster Prrevention to legendary</t>
  </si>
  <si>
    <t>Awaken Utility Warehouse to legendary</t>
  </si>
  <si>
    <t>Repair Cost</t>
  </si>
  <si>
    <t>Frequency</t>
  </si>
  <si>
    <t>แผงบำรุงอุปกรณ์ : 
เริ่มต้น</t>
  </si>
  <si>
    <t>แผงบำรุงอุปกรณ์ : 
สารพัดประโยชน์</t>
  </si>
  <si>
    <t>แผงบำรุงอุปกรณ์ :  
มืออาชีพ</t>
  </si>
  <si>
    <t>แผงบำรุงอุปกรณ์ :  
ชนชั้นสูง</t>
  </si>
  <si>
    <t>กล่องบำรุงอุปกรณ์ : 
เริ่มต้น</t>
  </si>
  <si>
    <t>กล่องบำรุงอุปกรณ์ : 
สารพัดประโยชน์</t>
  </si>
  <si>
    <t>กล่องบำรุงอุปกรณ์ : 
มืออาชีพ</t>
  </si>
  <si>
    <t>กล่องบำรุงอุปกรณ์ : 
ชนชั้นสูง</t>
  </si>
  <si>
    <t>ตู้บำรุงอุปกรณ์ : 
เริ่มต้น</t>
  </si>
  <si>
    <t>ตู้บำรุงอุปกรณ์ : 
สารพัดประโยชน์</t>
  </si>
  <si>
    <t>ตู้บำรุงอุปกรณ์ : 
มืออาชีพ</t>
  </si>
  <si>
    <t>ตู้บำรุงอุปกรณ์ : 
ชนชั้นสูง</t>
  </si>
  <si>
    <t>Decorate Building</t>
  </si>
  <si>
    <t>🌳Resource</t>
  </si>
  <si>
    <t xml:space="preserve"> Require to Place</t>
  </si>
  <si>
    <t>Frequency
(per Day)</t>
  </si>
  <si>
    <t>เหล็ก</t>
  </si>
  <si>
    <t xml:space="preserve"> ถ่านหิน</t>
  </si>
  <si>
    <t xml:space="preserve"> ไฟฟ้า</t>
  </si>
  <si>
    <t>เงิน</t>
  </si>
  <si>
    <t>Gem</t>
  </si>
  <si>
    <t>Level Require</t>
  </si>
  <si>
    <t>amount</t>
  </si>
  <si>
    <t>Popularity Require</t>
  </si>
  <si>
    <t>Craft Factory</t>
  </si>
  <si>
    <t>Utility Factory</t>
  </si>
  <si>
    <t>🌳Resource List</t>
  </si>
  <si>
    <t>Description</t>
  </si>
  <si>
    <t>Image</t>
  </si>
  <si>
    <t>Token Name</t>
  </si>
  <si>
    <t>Token Symbol</t>
  </si>
  <si>
    <t>Reward Per Block</t>
  </si>
  <si>
    <t>Durability</t>
  </si>
  <si>
    <t>Description (Eng)</t>
  </si>
  <si>
    <t>Craft Coin</t>
  </si>
  <si>
    <t>CRAFT</t>
  </si>
  <si>
    <t>Total Limit</t>
  </si>
  <si>
    <t>CRAFTCASH</t>
  </si>
  <si>
    <t xml:space="preserve">ไม้ เป็นวัสดุแข็งที่ทำจากแก่นลำต้นของต้นไม้ ส่วนใหญ่เป็นไม้ยืนต้น
 โดยแบ่งเป็นไม้เนื้อแข็ง เช่น ไม้เต็ง ไม้แดง และไม้เนื้ออ่อน เช่น ไม้สัก 
ไม้ยางพารา ไม้โอ๊ก สามารถนำใช้ประโยชน์ได้หลากหลาย เช่น ใช้เป็นเชื้อเพลิง เช่น ถ่านหรือฟืน บางครั้งก็ใช้ในงานศิลปะ 
ทำเฟอร์นิเจอร์ ทำอาวุธ หรือเป็นวัสดุก่อสร้าง </t>
  </si>
  <si>
    <t>Wood Coin</t>
  </si>
  <si>
    <t>CRAFTWOOD</t>
  </si>
  <si>
    <t xml:space="preserve">Resource obtained from the stem of a tree which is further categorised into either hard wood and soft wood. By default, wood is defined by the second xylem layer of the tree but can also be attributed to any items or objects that has wood as one of its material. Apart from being a building material, wood also has other applications such as for starting fires, furniture, weapons, or for artistic scluptures. </t>
  </si>
  <si>
    <t>เป็นของแข็งที่เกิดขึ้นตามธรรมชาติ ซึ่งเป็นสารผสมที่เกิดจากการเกาะตัวกัน 
แน่นของแร่ตั้งแต่ 1 ชนิดขึ้นไป หรือ เป็นสารผสมของเเร่แก้วภูเขาไฟ หรือ
 แร่กับซากดึกดำบรรพ์ หรือของแข็งอื่น ๆ หินมีหลายลักษณะ รูปร่างที่แตกต่าง
กันออกไป มีสีสันที่ต่างกันออกไป ตามถิ่นที่อยู่ เราสามารถจำแนกหินที่อยู่บน
เปลือกโลกทางธรณีวิทยาออกได้เป็น 3 พวกใหญ่ ๆ คือ หินอัคนี หินตะกอน
หินแปร</t>
  </si>
  <si>
    <t>Rock Coin</t>
  </si>
  <si>
    <t>CRAFTROCK</t>
  </si>
  <si>
    <t xml:space="preserve">A solid resource naturally occuring in nature. Rocks are formed from the coming together of minerals with other minerals, obsidian, fossils, or other natural solid deposits. Rocks comes in different shapes and sizes with various colours depending on the environment in which it was formed. According to geology, rocks can be classified into 3 main categories consisting of igneous rocks, sedimentary rocks, and metamorphic rocks.  </t>
  </si>
  <si>
    <t>ทราย เป็นตัวอย่างหนึ่งของวัสดุจำพวก สสารแบบเม็ดตามธรรมชาติแล้ว
ทรายเกิดจากหินที่ถูกย่อยเป็นเม็ดละเอียด ซึ่งหมายถึงทรายทั่ว ๆ ไปที่เราพบ
เห็นตามชายหาด แต่อีกความหมายหนึ่งในแง่วิทยาศาสตร์แล้ว สามารถนำไปเป็นส่วนผสมในการก่อสร้างสิ่งต่างๆ และสกัดเป็นแก้วฯ</t>
  </si>
  <si>
    <t>Sand Coin</t>
  </si>
  <si>
    <t>CRAFTSAND</t>
  </si>
  <si>
    <t xml:space="preserve">A natural resource formed from the weathering or erosion of rocks until it becomes a tiny particle. To the general public, sand is most commonly known for its appearance at beaches but in a scientific manner, the word 'sand' can be used to describe something with a grain, granular size or shape. </t>
  </si>
  <si>
    <t>ดิน หมายถึง เทหวัตถุธรรมชาติ ที่เกิดจากการสลายตัวของหินและแร่ธาตุต่างๆ
ผสมคลุกเคล้ากับอินทรียวัตถุ ซึ่งปกคลุมผิวดินโลก อยู่เป็นชั้นบางๆ เป็นวัตถุที่
ค้ำจุนการเจริญเติบโตและการทรงตัวของพืช ดินประกอบด้วยแร่ธาตุ ที่เป็น
ของแข็ง อินทรียวัตถุ น้ำ และอากาศ ที่มีสัดส่วนแตกต่าง กัน ขึ้นอยู่กับชนิด
ของดิน มักใช้ประกอบในสิ่งปลูกสร้าง และการเกษตร ฯ</t>
  </si>
  <si>
    <t>Dirt Coin</t>
  </si>
  <si>
    <t>CRAFTDIRT</t>
  </si>
  <si>
    <t xml:space="preserve">Dirt, a resource which occurs naturally from the decay of various minerals mixed with organic matter, covers up most of Earth's land surface. Dirt is crucial for the growth of plants. There are many types of dirt, which depends on the proportion of minerals, organic matter, water, and air that makes it up. </t>
  </si>
  <si>
    <t>น้ำเป็นสารประกอบอนินทรีย์ที่โปร่งใส ไม่มีรส ไม่มีกลิ่น และไม่มีสี เป็นสารเคมี
ที่เป็นองค์ประกอบหลักของสิ่งมีชีวิต โมเลกุลของ น้ำประกอบด้วยออกซิเจน 1 อะตอมและไฮโดรเจน 2 อะตอมเชื่อมติดกันด้วย
พันธะโควาเลนต์  มักใช้เพื่อทำความสะอาดและเป็นแหล่งพลังงานพื้นฐาน</t>
  </si>
  <si>
    <t>Water Coin</t>
  </si>
  <si>
    <t>CRAFTWATER</t>
  </si>
  <si>
    <t xml:space="preserve">Water is an inorganic chemical matter that has no taste, smell, or colour. The body of water makes up lakes, rivers, and the ocean and is crucial for all living beings. The chemical formula of Water is H2O, meaning that 1 atom of oxygen and 2 atoms of hydrogen, covalently bonded, makes a molecule of water. Water has a standardised temperature and pressure but coexists, as its own liquid state, with other molecules' solid and gaseous states. Water can be found as a main component of many natural occurences such as snow, glacier, icicles, clouds, mist, aquifiers, and also the atmospheric humidity. </t>
  </si>
  <si>
    <t>เหล็กนั้นมีประโยชน์อย่างมากในปัจจุบันเป็นธาตุที่พบเห็นได้ในทุกวัน 
โดยเฉพาะในการก่อสร้าง ในโรงงานอุตสาหกรรมอีกทั้งยังเป็นสิ่ง
สำคัญที่ต้องใช้ในการสร้างบ้าน อาคาร ต่างๆ เหล็กจึงเป็นธาตุที่มี
ความสำคัญอย่างยิ่ง นอกจากนี้แล้วยังใช้ในการทำเป็นวัสดุต่างๆ 
ทำเป็นชิ้นส่วนของเครื่องจักร และอื่นๆ</t>
  </si>
  <si>
    <t>Iron Coin</t>
  </si>
  <si>
    <t>CRAFTIRON</t>
  </si>
  <si>
    <t xml:space="preserve">A very important resource nowadays. Iron can be commonly found as a component of many building structures, industrial plants, and machinery. </t>
  </si>
  <si>
    <t>ทองแดง เป็นโลหะที่มีความหนาแน่น จุดเดือดและจุดหลอมเหลวสูง 
พบได้ตามธรรมชาติ ทั้งในดิน หิน น้ำและอากาศ อาจอยู่ใน
รูปธาตุอิสระหรือสารประกอบ ทองแดงเป็นตัวนำความร้อนและ
ไฟฟ้าที่ดีรองจากเงิน ปัจจุบันจึงมีการนำมาใช้ในอุตสาหกรรมหลาย
ชนิดเช่น ใช้ผลิตลวด สายไฟ ท่อน้ำ</t>
  </si>
  <si>
    <t>Copper Coin</t>
  </si>
  <si>
    <t>CRAFTCOPPER</t>
  </si>
  <si>
    <t>Copper is a densely packed solid metal with high melting and boiling temperatures. Copper can be commonly found in nature, such as in dirt, rocks, water, and even in the air. Copper is a good conductor of both heat and electricity but has these properties surpassed by silver. Even so, copper, because of its commonness, is used and has various industrial applications, such as being used to create electrical wires and pipes. This resource can enter the human body through breathing, and drinking or eating copper contaminated food and drinks. It is, however ,important for humans to intake the correct amount of copper as it is crucial in bone and muscle growth and development.</t>
  </si>
  <si>
    <t>เป็นเชื้อเพลิงธรรมชาติ เกิดจากการสะสมตัวตามธรรมชาติของซากพืชในแอ่ง
ตะกอนน้ำตื้น ถ่านหินเป็นหินตะกอนชนิดหนึ่งซึ่งสามารถติดไฟได้</t>
  </si>
  <si>
    <t>Coal Coin</t>
  </si>
  <si>
    <t>CRAFTCOAL</t>
  </si>
  <si>
    <t xml:space="preserve">Coal is a natural fuel source which is flammable. It is formed from the natural accumulation of decayed plants within shallow sedimentary basins.  </t>
  </si>
  <si>
    <t>ไฟฟ้า เป็นพลังงานรูปแบบหนึ่งที่เกิดจากการแยกตัวออกมา หรือการเคลื่อนที่ของ
อิเล็กตรอน หรือโปรตอน ใช้ประโยชน์ในการสร้างพลังงานอื่น เช่น 
พลังงานความร้อน พลังงานกล เป็นต้น เป็นชุดของปรากฏการณ์ทางฟิสิกส์</t>
  </si>
  <si>
    <t>Electic Coin</t>
  </si>
  <si>
    <t>CRAFTELEC</t>
  </si>
  <si>
    <t xml:space="preserve">Electricity is a form of energy created from the separation or electric movement of protons &amp; electrons. Electricity can be utilised to create other forms of energy such as heat and mechanical energy. </t>
  </si>
  <si>
    <t>แร่ ต่างๆ ที่มักใช้แทนค่าเงิน 
เป็นสิ่งที่หาไม่ยากแต่ก็ไม่ง่าย มีความสวยงามระดับปานกลาง</t>
  </si>
  <si>
    <t>Mineral Coin</t>
  </si>
  <si>
    <t>CRAFTMINERAL</t>
  </si>
  <si>
    <t>A vast variety of minerals which can be used instead of money. It is not too difficult to be found and is moderately elegant.</t>
  </si>
  <si>
    <t xml:space="preserve">แร่เงิน (Silver) คือ เป็นโลหะสีขาวเงิน  ลักษณะของแร่เงินจะมีสีขาวแข็งกว่าทอง
เล็กน้อย มีลักษณะทึบ ถ้านำเงินไปขัดเงาจะมีประกายเป็นเงาวับ นอกจากนั้นเงินยัง
เป็นสื่อนำกระแสไฟฟ้าได้ดีที่สุดมากกว่าโลหะชนิดอื่น เงินคุณภาพดีต้อง
มีแร่เงินบริสุทธิ์ 99.99% </t>
  </si>
  <si>
    <t>Siver Coin</t>
  </si>
  <si>
    <t>CRAFTSIVER</t>
  </si>
  <si>
    <t>Silver is a densely packed metal which, once polished, will give off a bright dazzle. Silver is also an excellent conductor of electricity, surpassing that of many other metals. A good quality of silver has to have a 99.99% purity. Mexico is the world's leading exporter of silver, making up to 15% of the global market.</t>
  </si>
  <si>
    <t>อัญมณี ต่างๆ ที่มักใช้แทนค่าเงิน 
มันช่างงดงามและแวววาว เป็นที่นิยมใช้ในกลุ่มชนชั้นนำ</t>
  </si>
  <si>
    <t>Gem Coin</t>
  </si>
  <si>
    <t>CRAFTGEM</t>
  </si>
  <si>
    <t>Gems exists in various shapes, colours, and sizes. Can be used instead of money for trading. Gems give off an elegant shine and is commonly found with millionnaires and upper class citizens.</t>
  </si>
  <si>
    <t>ของเหลวที่มีลักษณะเป็นมันลื่น ไม่ละลายน้ำ สกัดจากพืช สัตว์ แร่บางชนิด 
เช่น ถ่านหิน หรือที่สูบขึ้นมาจากแหล่งกำเนิด</t>
  </si>
  <si>
    <t>Fuel Coin</t>
  </si>
  <si>
    <t>CRAFTFUEL</t>
  </si>
  <si>
    <t>Fuel is a gooey liquid which doesn't mix with water. Can be obtained by extraction from plants, animals, or from coals. Fuel can also be obtained directly from their source through deep ground oil rigs.</t>
  </si>
  <si>
    <t>ทองคำขาว  ทองคำขาวเป็นแร่ธาตุโลหะที่มีความแข็ง ความเหนียวที่มากกว่าทอง 
แน่นอนว่า จะต้องมีความแข็งแรงมากกว่าด้วยในกระบวนการที่นำมาทำเป็น
เครื่องประดับ  Platinum ถือเป็นสิ่งหนึ่งที่ได้รับความนิยมสูงด้วยความสวยงามและ
ไม่ลอกไม่ดำ ซึ่งทำให้งาน Platinum นั้นทำได้ยากกว่า จึงทำให้เปลืองเวลารวมถึงเปลืองค่าใช้จ่ายในการ
ผลิตมากกว่าทอง</t>
  </si>
  <si>
    <t>Platinum Coin</t>
  </si>
  <si>
    <t>CRAFTPLAT</t>
  </si>
  <si>
    <t xml:space="preserve">Platinum is much more rigid and sturdy and is 2-3 times more valuable than gold when used as part of accessories or jewelry. This is because Platinum requires much more manpower and time when procuring and transforming into jewelry. </t>
  </si>
  <si>
    <t>เพชร เป็นอัญมณีรูปแบบหนึ่งของคาร์บอน จัดเรียงตัวเป็นทรงแปดหน้า เป็นแร่ที่แข็ง
ที่สุดตามสเกลของโมส์ มีค่าความแข็งเท่ากับ 10 เพชรมีหลายสี โดยสีที่นิยมที่สุดคือ
สีขาวบริสุทธิ์ ส่วนสีที่หายากคือสีแดง ฟ้า เขียว ส้ม ชมพู เรียก 
"แฟนซีคัลเลอร์ไดมอนด์" ซึ่งมีราคาสูงมาก</t>
  </si>
  <si>
    <t>Daimond Coin</t>
  </si>
  <si>
    <t>CRAFTDAIMOND</t>
  </si>
  <si>
    <t>Diamond is a form of carbon, being arranged into a giant covalent structure. Diamond is one of the durable mineral, having a rating of 10 on Moh's scale of hardness. Diamonds have many colours with the most common being its crystal clear form whereas red, blue, green, and pink is much more rare and valuable, hence its name 'Fancy coloured diamond'.</t>
  </si>
  <si>
    <t xml:space="preserve">ทองคำ จัดอยู่ในกลุ่มโลหะประเภทเดียวกับเงิน ทองคำเป็นแร่ธาตุตาม
ธรรมชาติซึ่งมีอยู่ในปริมาณน้อยมากมีความคงทนต่อการเกิดปฏิกิริยาสูง จึงทนต่อการ
ผุกร่อนไม่เกิดออกซิไดซ์กับอากาศ มีสวยงามไว้ได้นานไม่มัวหมอง นิยมนำมาใช้ทำเป็นเครื่องประดับ อุปกรณ์อิเล็กทรอนิกส์
และมักใช้เป็นทรัพย์สินที่ใช้เป็นทุนสำรองระหว่างประเทศ
</t>
  </si>
  <si>
    <t>Gold Coin</t>
  </si>
  <si>
    <t>CRAFTGOLD</t>
  </si>
  <si>
    <t xml:space="preserve">Gold is a very valuable metal which is in the same class as silver. There is a sparse amount of gold on earth and is very inert, making it non-susceptible to oxidising which allows it to keep its shape for extremely long periods of time. This makes gold sought after for accessories and jewelries and also as part of some electronics. Gold can be used as an asset for trading between countries.  </t>
  </si>
  <si>
    <t>เป็นแร่ธาตุที่หายากในโลกของ Craft defi เป็นแหล่งกำเนิดพลังงาน 
NorvaForce ที่ผู้คนในโลกมักนำไปรังสรรค์สิ่งล้ำค่า
ซึ่งเกิดจากการรวมกันของสสารตามธรรมชาติใต้ฝืนพิภพเป็นเวลาหลายร้อยปี</t>
  </si>
  <si>
    <t>Innorium Coin</t>
  </si>
  <si>
    <t>CRAFTINNO</t>
  </si>
  <si>
    <t xml:space="preserve">Innorium is the rarest resource in the craft defi universe. It is the source of the energy; Norvaforce which many individuals seek it to create many valuables. Innorium is formed from the natural coalesce of natural minerals and resources deep under the earth's surface throughout centuries of time gone by. </t>
  </si>
  <si>
    <t>🏭Factory List</t>
  </si>
  <si>
    <t>Craft List</t>
  </si>
  <si>
    <t>🌳Resource Slot #3</t>
  </si>
  <si>
    <t>🌳Resource Slot #4</t>
  </si>
  <si>
    <t>🧱Material Slot #3</t>
  </si>
  <si>
    <t>🧱Material Slot #4</t>
  </si>
  <si>
    <t>🧱Material Slot #5</t>
  </si>
  <si>
    <t>🧱Material Slot #6</t>
  </si>
  <si>
    <t>Main Type</t>
  </si>
  <si>
    <t>Sub Type</t>
  </si>
  <si>
    <t>PI</t>
  </si>
  <si>
    <t>DI</t>
  </si>
  <si>
    <t>โรงไม้ C</t>
  </si>
  <si>
    <t>โรงไม้ R</t>
  </si>
  <si>
    <t>เสาโรงงาน</t>
  </si>
  <si>
    <t>กำแพงโรงงาน</t>
  </si>
  <si>
    <t>โรงไม้ E</t>
  </si>
  <si>
    <t>โรงเจาะน้ำบาดาล C</t>
  </si>
  <si>
    <t>โรงเจาะน้ำบาดาล R</t>
  </si>
  <si>
    <t>น้ำยาเพิ่มความสะอาด</t>
  </si>
  <si>
    <t>โรงเจาะน้ำบาดาล E</t>
  </si>
  <si>
    <t>น้ำยาเพิ่มความบริสุทธิ์</t>
  </si>
  <si>
    <t>โรงงานแปรรูปดินC</t>
  </si>
  <si>
    <t>โรงงานแปรรูปดินR</t>
  </si>
  <si>
    <t>ดินเร่งคุณภาพ</t>
  </si>
  <si>
    <t>โรงงานแปรรูปดินE</t>
  </si>
  <si>
    <t>ดินเร่งคุณภาพมากขึ้น</t>
  </si>
  <si>
    <t>โรงงานแปรรูปหินC</t>
  </si>
  <si>
    <t>โรงงานแปรรูปหินR</t>
  </si>
  <si>
    <t>โกเลมหินผู้ช่วย</t>
  </si>
  <si>
    <t>โรงงานแปรรูปหินE</t>
  </si>
  <si>
    <t>หัวหน้าโกเลมหินผู้ช่วย</t>
  </si>
  <si>
    <t>โรงงานแปรรูปทรายC</t>
  </si>
  <si>
    <t>โรงงานแปรรูปทรายR</t>
  </si>
  <si>
    <t>ทรายขาวคุณภาพดี</t>
  </si>
  <si>
    <t>โรงงานแปรรูปทรายE</t>
  </si>
  <si>
    <t>ทรายเรืองแสงคุณภาพดีกว่า</t>
  </si>
  <si>
    <t>โรงเหล็กกลาง R</t>
  </si>
  <si>
    <t>เตาหลอมชูกำลัง</t>
  </si>
  <si>
    <t>โรงเหล็กใหญ่ E</t>
  </si>
  <si>
    <t>เตาหลอมชูกำลังกว่าเดิม</t>
  </si>
  <si>
    <t>โรงงานทองแดง R</t>
  </si>
  <si>
    <t>แผ่นทองแดงเคลือบผิว</t>
  </si>
  <si>
    <t>โรงงานทองแดง E</t>
  </si>
  <si>
    <t>แผ่นทองแดงอันใหญ่เคลือบผิว</t>
  </si>
  <si>
    <t>โรงงานถ่านหิน R</t>
  </si>
  <si>
    <t>ถ่านมันวาวเพิ่มมูลค่า</t>
  </si>
  <si>
    <t>โรงงานถ่านหิน E</t>
  </si>
  <si>
    <t>ถ่านเรืองรองเพิ่มมูลค่ากว่า</t>
  </si>
  <si>
    <t>โรงแร่ R</t>
  </si>
  <si>
    <t>แร่เปล่งเเสง</t>
  </si>
  <si>
    <t>โรงแร่ E</t>
  </si>
  <si>
    <t>แร่เปล่งแสงแสบตา</t>
  </si>
  <si>
    <t>โรงกลั่นน้ำมัน E</t>
  </si>
  <si>
    <t>บ่อกลั่นน้ำมันอย่างดี</t>
  </si>
  <si>
    <t>เหมืองเงิน E</t>
  </si>
  <si>
    <t>เครื่องสกัดแร่เงินบริสุทธิ์</t>
  </si>
  <si>
    <t>เหมืองอัญมณี E</t>
  </si>
  <si>
    <t>เครื่องสกัดมณีชั้นเลิศ</t>
  </si>
  <si>
    <t>โรงงานทองคำขาว L</t>
  </si>
  <si>
    <t>เครื่องสกัดทองคำขาวชั้นสูง</t>
  </si>
  <si>
    <t>เหมืองเพรช L</t>
  </si>
  <si>
    <t>หัวรถจักรเพชรชั้นเลิศ</t>
  </si>
  <si>
    <t>เหมืองทอง L</t>
  </si>
  <si>
    <t>รถรางเหมืองแร่แวววาววับ</t>
  </si>
  <si>
    <t>โรงงานหลอมโลหะ</t>
  </si>
  <si>
    <t>Confirm แล้ว</t>
  </si>
  <si>
    <t>เหล็กรูปพรรณ</t>
  </si>
  <si>
    <t>โครงสร้างอาคาร</t>
  </si>
  <si>
    <t>เหล็กเสริม</t>
  </si>
  <si>
    <t>เสริมเนื้อคอนกรีต</t>
  </si>
  <si>
    <t>เหล็กอ่อน</t>
  </si>
  <si>
    <t>วัสดุอุปกรณ์</t>
  </si>
  <si>
    <t>เงินอัดก้อน</t>
  </si>
  <si>
    <t>แร่เงินที่ถูกอัดเป็นก้อนอย่างดี</t>
  </si>
  <si>
    <t>ท่องแดงแท่ง</t>
  </si>
  <si>
    <t>ทองแดงที่หลอมแล้ว</t>
  </si>
  <si>
    <t>ท่อนไม้</t>
  </si>
  <si>
    <t>มักใช้สำหรับงานชิ้นเล็กทั่วไป</t>
  </si>
  <si>
    <t>ขี้เลื่อยไม้</t>
  </si>
  <si>
    <t>มักใช้สำหรับทำปุ๋ย/อาหารสัตว์</t>
  </si>
  <si>
    <t>ไม้เนื้ออ่อน</t>
  </si>
  <si>
    <t>มักใช้สำหรับเฟอร์นิเจอร์</t>
  </si>
  <si>
    <t>ไม้เนื้อแข็ง</t>
  </si>
  <si>
    <t>มักใช้สำหรับวัสดุก่อสร้าง</t>
  </si>
  <si>
    <t>ไม้ต่างประเทศ</t>
  </si>
  <si>
    <t>มักใช้สำหรับลวดลายสวยงาม</t>
  </si>
  <si>
    <t>อิฐทราย</t>
  </si>
  <si>
    <t>มักใช้สำหรับโครงสร้างอาคาร</t>
  </si>
  <si>
    <t>อิฐดิน</t>
  </si>
  <si>
    <t>หินก้อนสกัด</t>
  </si>
  <si>
    <t>ปูน</t>
  </si>
  <si>
    <t>กระเบื้อง</t>
  </si>
  <si>
    <t>ฝ้าย</t>
  </si>
  <si>
    <t>ผลิตธรรมชาติ มักใช้ทำเครื่องนุ่งห่ม</t>
  </si>
  <si>
    <t>ผ้าขนสัตว์</t>
  </si>
  <si>
    <t>ผลิตจากสัตว์ มักใช้ทำเครื่องนุ่งห่ม</t>
  </si>
  <si>
    <t>ผ้าใยสังเคราะห์</t>
  </si>
  <si>
    <t>มักใช้สำหรับจากการสังเคราะห์มีราคาถูก และทนทานสูง แต่อาจจะทำให้ระคายเคือง</t>
  </si>
  <si>
    <t>ถ่านอัดก้อน</t>
  </si>
  <si>
    <t>ถ่านหินที่ถูกอัดอย่างดีเป็นก้อน</t>
  </si>
  <si>
    <t>ยางสังเคราะห์</t>
  </si>
  <si>
    <t>ผลิตจากการสังเคราะห์</t>
  </si>
  <si>
    <t>ยางธรรมชาติ</t>
  </si>
  <si>
    <t>ผลิตจากธรรมชาติ</t>
  </si>
  <si>
    <t>ทรายแก้ว</t>
  </si>
  <si>
    <t>กระจก</t>
  </si>
  <si>
    <t>ประตูไม้</t>
  </si>
  <si>
    <t>ประตูหินอ่อน</t>
  </si>
  <si>
    <t>ประตูเหล็ก</t>
  </si>
  <si>
    <t>ประตูพลาสติก</t>
  </si>
  <si>
    <t>หน้าต่างไม้</t>
  </si>
  <si>
    <t>หน้าต่างเหล็ก</t>
  </si>
  <si>
    <t>หน้าต่างพลาสติก</t>
  </si>
  <si>
    <t>หลังคาไม้</t>
  </si>
  <si>
    <t>หลังคากระเบื้อง</t>
  </si>
  <si>
    <t>พื้นกระเบื้อง</t>
  </si>
  <si>
    <t>พื้นหินอ่อน</t>
  </si>
  <si>
    <t>น๊อต</t>
  </si>
  <si>
    <t>ตะปู</t>
  </si>
  <si>
    <t>แผงวงจร</t>
  </si>
  <si>
    <t>สายไฟ</t>
  </si>
  <si>
    <t>วัสดุเสริมสำหรับโรงงานไม้
สำหรับทำให้ไม้เงางามและเพิ่มความทนทาน</t>
  </si>
  <si>
    <t>วัสดุเสริมสำหรับโรงงานไม้
สำหรับทำให้ไม้เงางามและเพิ่มความทนทานมากยิ่งขึ้น</t>
  </si>
  <si>
    <t>วัสดุเสริมสำหรับโรงงานน้ำ
ทำให้น้ำคุณภาพดี</t>
  </si>
  <si>
    <t>วัสดุเสริมสำหรับโรงงานน้ำ
ทำให้น้ำคุณภาพดีมากขึ้น</t>
  </si>
  <si>
    <t>วัสดุเสริมสำหรับโรงงานดิน
ดินพิเศษที่จะไปเสริมคุณภาพดินที่มี</t>
  </si>
  <si>
    <t>วัสดุเสริมสำหรับโรงงานดิน
ดินพิเศษมากที่จะไปเสริมคุณภาพดินที่มี</t>
  </si>
  <si>
    <t>เทคโนโลยีเสริมสำหรับโรงงานหิน
หุ่นยกหินสุดล้ำที่แข็งแกร่ง</t>
  </si>
  <si>
    <t>เทคโนโลยีเสริมสำหรับโรงงานหิน
หัวหน้าหุ่นยกหินที่แข็งแกร่งกว่า</t>
  </si>
  <si>
    <t>วัสดุเสริมสำหรับเหมืองทราย.
ทรายสำหรับคนดี เพื่อสร้างสรรค์สิ่งดีๆ</t>
  </si>
  <si>
    <t>วัสดุเสริมสำหรับเหมืองทราย
ทรายสำหรับคนดีกว่า เพื่อสร้างสรรค์สิ่งที่ดีกว่า</t>
  </si>
  <si>
    <t>อุปกรณ์เสริมสำหรับโรงงานเหล็ก
ใช้หลอมละลายเหล็ก</t>
  </si>
  <si>
    <t>อุปกรณ์เสริมสำหรับโรงงานเหล็ก
ใช้หลอมละลายเหล็กได้มากขึ้น</t>
  </si>
  <si>
    <t>วัสดุเสริมสำหรับโรงงานทองแดง
จะช่วยเพิ่มคุณภาพทองแดง</t>
  </si>
  <si>
    <t>วัสดุเสริมสำหรับโรงงานทองแดง
จะช่วยเพิ่มคุณภาพทองแดงอย่างมาก</t>
  </si>
  <si>
    <t>วัสดุเสริมสำหรับโรงงานถ่านหิน
เมื่อถูกผสมกับถ่านหินที่มีอยู่ในเหมือง
จะช่วยเพิ่มคุณภาพของถ่านหิน</t>
  </si>
  <si>
    <t>วัสดุเสริมสำหรับโรงงานถ่านหิน
เมื่อถูกผสมกับถ่านหินที่มีอยู่ในเหมือง
จะช่วยเพิ่มคุณภาพของถ่านหินอย่างมาก</t>
  </si>
  <si>
    <t>วัสดุเสริมสำหรับโรงงานแร่
แร่ชนิดพิเศษที่จะไปช่วยเพิ่ม
คุณภาพของแร่ที่มีอยู่</t>
  </si>
  <si>
    <t>วัสดุเสริมสำหรับโรงงานแร่
แร่ชนิดพิเศษที่จะไปช่วยเพิ่ม
คุณภาพของแร่ที่มีอยู่อย่างมาก</t>
  </si>
  <si>
    <t>บ่อกลั่นน้ำมัน</t>
  </si>
  <si>
    <t>วัสดุเสริมสำหรับโรงงานน้ำมัน
ถังน้ำมันจากน้ำมันที่จะเก็บน้ำมันได้ดีกว่าเดิม</t>
  </si>
  <si>
    <t>วัสดุเสริมสำหรับโรงงานน้ำมัน
ถังน้ำมันจากน้ำมันชั้นเลิศที่จะเก็บน้ำมันได้ดีกว่าเดิม</t>
  </si>
  <si>
    <t>เครื่องสกัดแร่เงิน</t>
  </si>
  <si>
    <t>อุปกรณ์เสริมสำหรับโรงงานแร่เงิน
จะเสริมพลังการขุดให้โรงงานได้มากขึ้น</t>
  </si>
  <si>
    <t>อุปกรณ์เสริมสำหรับโรงงานแร่เงิน
จะเสริมพลังการขุดให้โรงงานได้มากขึ้นกว่าเดิม</t>
  </si>
  <si>
    <t>เครื่องสกัดมณี</t>
  </si>
  <si>
    <t>อุปกรณ์เสริมสำหรับเหมือนขุดอัญมณี</t>
  </si>
  <si>
    <t>เครื่องสกัดทองคำขาว</t>
  </si>
  <si>
    <t>อุปกรณ์เสริมสำหรับเหมืองทองคำขาว</t>
  </si>
  <si>
    <t>หัวรถจักรเพชร</t>
  </si>
  <si>
    <t>อุปกรณ์เสริมสำหรับเหมืองเพรช</t>
  </si>
  <si>
    <t>รถรางเหมืองแร่แวววาว</t>
  </si>
  <si>
    <t>อุปกรณ์เสริมสำหรับเหมืองทอง</t>
  </si>
  <si>
    <t>กล่องเพิ่มพลังคราฟ</t>
  </si>
  <si>
    <t>อุปกรณ์เสริมสำหรับสร้างโรงงาน Craft ระดับ Rare</t>
  </si>
  <si>
    <t>กล่องใหญ่เพิ่มพลังคราฟ</t>
  </si>
  <si>
    <t>อุปกรณ์เสริมสำหรับสร้างโรงงาน Craft ระดับ Epic</t>
  </si>
  <si>
    <t>อุปกรณ์เสริมสำหรับโนงงานทองแดง
เน้น power</t>
  </si>
  <si>
    <t>แผ่นทองแดงอึดถึกทน</t>
  </si>
  <si>
    <t>อุปกรณ์เสริมสำหรับโนงงานทองแดง
เน้น ความทนทาน</t>
  </si>
  <si>
    <t>แผ่นทองแดงอ่อนโยน</t>
  </si>
  <si>
    <t>อุปกรณ์เสริมสำหรับโนงงานทองแดง
เน้น ประหยัดพลังงาน</t>
  </si>
  <si>
    <t>ถ่านเหล็กทรงพลัง</t>
  </si>
  <si>
    <t>วัสดุเสริมสำหรับโรงงานถ่านหิน
เน้น power</t>
  </si>
  <si>
    <t>ถ่านเหล็กอึดถึกทน</t>
  </si>
  <si>
    <t>วัสดุเสริมสำหรับโรงงานถ่านหิน
เน้น ความทนทาน</t>
  </si>
  <si>
    <t>ถ่านเหล็กอ่อนโยน</t>
  </si>
  <si>
    <t>วัสดุเสริมสำหรับโรงงานถ่านหิน
เน้น ประหยัดพลังงาน</t>
  </si>
  <si>
    <t>แร่เปล่งแสงทรงพลัง</t>
  </si>
  <si>
    <t>วัสดุเสริมสำหรับโรงแร่
เน้น power</t>
  </si>
  <si>
    <t>แร่เปล่งแสงอึดถึกทน</t>
  </si>
  <si>
    <t>วัสดุเสริมสำหรับโรงแร่
เน้น ความทนทาน</t>
  </si>
  <si>
    <t>แร่เปล่งแสงอ่อนโยน</t>
  </si>
  <si>
    <t>วัสดุเสริมสำหรับโรงแร่
เน้น ประหยัดพลังงาน</t>
  </si>
  <si>
    <t>ถังน้ำมันทรงพลัง</t>
  </si>
  <si>
    <t>วัสดุเสริมสำหรับโรงกลั่นน้ำมัน
เน้น power</t>
  </si>
  <si>
    <t>ถังน้ำมันอึดถึกทน</t>
  </si>
  <si>
    <t>วัสดุเสริมสำหรับโรงกลั่นน้ำมัน
เน้น ความทนทาน</t>
  </si>
  <si>
    <t>ถังน้ำมันอ่อนโยน</t>
  </si>
  <si>
    <t>วัสดุเสริมสำหรับโรงกลั่นน้ำมัน
เน้น ประหยัดพลังงาน</t>
  </si>
  <si>
    <t>เครื่องขุดทรงพลัง</t>
  </si>
  <si>
    <t>อุปกรณ์เสริมสำหรับเหมืองเงิน
เน้น power</t>
  </si>
  <si>
    <t>เครื่องขุดอึดถึกทน</t>
  </si>
  <si>
    <t>อุปกรณ์เสริมสำหรับเหมืองเงิน
เน้น ความทนทาน</t>
  </si>
  <si>
    <t>เครื่องขุดอ่อนโยน</t>
  </si>
  <si>
    <t>อุปกรณ์เสริมสำหรับเหมืองเงิน
เน้น ประหยัดพลังงาน</t>
  </si>
  <si>
    <t>รางรถไฟทรงพลัง</t>
  </si>
  <si>
    <t>อุปกรณ์เสริมสำหรับเหมืองอัญมณี
เน้น power</t>
  </si>
  <si>
    <t>รางรถไฟอึดถึกทน</t>
  </si>
  <si>
    <t>อุปกรณ์เสริมสำหรับเหมืองอัญมณี
เน้น ความทนทาน</t>
  </si>
  <si>
    <t>รางรถไฟอ่อนโยน</t>
  </si>
  <si>
    <t>อุปกรณ์เสริมสำหรับเหมืองอัญมณี
เน้น ประหยัดพลังงาน</t>
  </si>
  <si>
    <t>ทองคำขาวทรงพลัง</t>
  </si>
  <si>
    <t>อุปกรณ์เสริมสำหรับโรงงานทองคำขาว
เน้น power</t>
  </si>
  <si>
    <t>ทองคำขาวอึดถึกทน</t>
  </si>
  <si>
    <t>อุปกรณ์เสริมสำหรับโรงงานทองคำขาว
เน้น ความทนทาน</t>
  </si>
  <si>
    <t>ทองคำขาวอ่อนโยน</t>
  </si>
  <si>
    <t>อุปกรณ์เสริมสำหรับโรงงานทองคำขาว
เน้น ประหยัดพลังงาน</t>
  </si>
  <si>
    <t>หัวรถจักรทรงพลัง</t>
  </si>
  <si>
    <t>ยานพหนะเสริมสำหรับเหมืองเพชร
เน้น power</t>
  </si>
  <si>
    <t>หัวรถจักรอึดถึกทน</t>
  </si>
  <si>
    <t>ยานพหนะเสริมสำหรับเหมืองเพชร
เน้น ความทนทาน</t>
  </si>
  <si>
    <t>หัวรถจักรอ่อนโยน</t>
  </si>
  <si>
    <t>ยานพหนะเสริมสำหรับเหมืองเพชร
เน้น ประหยัดพลังงาน</t>
  </si>
  <si>
    <t>รถรางทรงพลัง</t>
  </si>
  <si>
    <t>ยานพหนะเสริมสำหรับเหมืองทอง
เน้น power</t>
  </si>
  <si>
    <t>รถรางอึดถึกทน</t>
  </si>
  <si>
    <t>ยานพหนะเสริมสำหรับเหมืองทอง
เน้น ความทนทาน</t>
  </si>
  <si>
    <t>รถรางอ่อนโยน</t>
  </si>
  <si>
    <t>ยานพหนะเสริมสำหรับเหมืองทอง
เน้น ประหยัดพลังงาน</t>
  </si>
  <si>
    <t>อุปกรณ์ซ่อม Factory Mining
ระดับ Common</t>
  </si>
  <si>
    <t>อุปกรณ์ซ่อม Factory Mining
ระดับ Rare</t>
  </si>
  <si>
    <t>อุปกรณ์ซ่อม Factory Mining
ระดับ Epic</t>
  </si>
  <si>
    <t>อุปกรณ์ซ่อม Factory Mining
ระดับ Legendary</t>
  </si>
  <si>
    <t>อุปกรณ์ซ่อม Factory Crafting
ระดับ Common</t>
  </si>
  <si>
    <t>อุปกรณ์ซ่อม Factory Crafting
ระดับ Rare</t>
  </si>
  <si>
    <t>อุปกรณ์ซ่อม Factory Crafting
ระดับ Epic</t>
  </si>
  <si>
    <t>อุปกรณ์ซ่อม Factory Crafting
ระดับ Legendary</t>
  </si>
  <si>
    <t>อุปกรณ์ซ่อม Utility
ระดับ Common</t>
  </si>
  <si>
    <t>อุปกรณ์ซ่อม Utility
ระดับ Rare</t>
  </si>
  <si>
    <t>อุปกรณ์ซ่อม Utility
ระดับ Epic</t>
  </si>
  <si>
    <t>อุปกรณ์ซ่อม Utility
ระดับ Legendary</t>
  </si>
  <si>
    <t>ใช้สำหรับอัฟ Lv Factory ระดับ Common</t>
  </si>
  <si>
    <t>ใช้สำหรับอัฟ Lv Factory ระดับ Rare</t>
  </si>
  <si>
    <t>ใช้สำหรับอัฟ Lv Factory ระดับ Epic</t>
  </si>
  <si>
    <t>ใช้สำหรับอัฟ Lv Factory ระดับ Legendary</t>
  </si>
  <si>
    <t>ใช้สำหรับอัฟ Lv เครื่องจักรระดับ Common</t>
  </si>
  <si>
    <t>ใช้สำหรับอัฟ Lv เครื่องจักรระดับ Rare</t>
  </si>
  <si>
    <t>ใช้สำหรับอัฟ Lv เครื่องจักรระดับ Epic</t>
  </si>
  <si>
    <t>ใช้สำหรับอัฟ Lv เครื่องจักรระดับ Legendary</t>
  </si>
  <si>
    <t>ใช้สำหรับอัฟ Lv Utility ระดับ Common</t>
  </si>
  <si>
    <t>ใช้สำหรับอัฟ Lv Utility ระดับ Rare</t>
  </si>
  <si>
    <t>ใช้สำหรับอัฟ Lv Utility ระดับ Epic</t>
  </si>
  <si>
    <t>ใช้สำหรับอัฟ Lv Utility ระดับ Legendary</t>
  </si>
  <si>
    <t>หัวเครื่องจักรเบา</t>
  </si>
  <si>
    <t>หัวเครื่องจักรหนัก</t>
  </si>
  <si>
    <t>กล่องพลังงานน้ำมัน</t>
  </si>
  <si>
    <t xml:space="preserve">ส่วนประกอบของRare Machine
ที่จะใช้ในการเติมเชื้อเพลิงประเภทน้ำมัน </t>
  </si>
  <si>
    <t>กล่องพลังงานน้ำ</t>
  </si>
  <si>
    <t>ส่วนประกอบของRare Machine
ที่จะใช้ในการเติมเชื้อเพลิงประเภทน้ำ</t>
  </si>
  <si>
    <t>กล่องพลังงานสายฟ้า</t>
  </si>
  <si>
    <t>ส่วนประกอบของRare Machine
ที่จะใช้ในการเติมเชื้อเพลิงประเภทไฟฟ้า</t>
  </si>
  <si>
    <t>สแควร์พลังงานน้ำมัน</t>
  </si>
  <si>
    <t xml:space="preserve">ส่วนประกอบของEpic Machine
ที่จะใช้ในการเติมเชื้อเพลิงประเภทน้ำมัน </t>
  </si>
  <si>
    <t>สแควร์พลังงานน้ำ</t>
  </si>
  <si>
    <t>ส่วนประกอบของEpic Machine
ที่จะใช้ในการเติมเชื้อเพลิงประเภทน้ำ</t>
  </si>
  <si>
    <t>สแควร์พลังงานสายฟ้า</t>
  </si>
  <si>
    <t>ส่วนประกอบของEpic Machine
ที่จะใช้ในการเติมเชื้อเพลิงประเภทไฟฟ้า</t>
  </si>
  <si>
    <t>ฟันเฟืองไม้ทรงพลัง</t>
  </si>
  <si>
    <t>ฟันเฟืองไม้ที่ทรงพลัง 
ใช้เป็นส่วนประกอบของ
Rare Machine Mining ไม้</t>
  </si>
  <si>
    <t>ฟันเฟืองไม้อึดถึกทน</t>
  </si>
  <si>
    <t>ฟันเฟืองไม้ที่อึดถึกทน 
ใช้เป็นส่วนประกอบของ
Rare Machine Mining ไม้</t>
  </si>
  <si>
    <t>ฟันเฟืองไม้อ่อนโยน</t>
  </si>
  <si>
    <t>ฟันเฟืองไม้ที่อ่อนโยนต่อสิ่งแวดล้อม
ใช้เป็นส่วนประกอบของ
Rare Machine Mining ไม้</t>
  </si>
  <si>
    <t>ฟันเฟืองหินทรงพลัง</t>
  </si>
  <si>
    <t>ฟันเฟืองหินที่ทรงพลัง 
ใช้เป็นส่วนประกอบของ
Rare Machine Mining หิน</t>
  </si>
  <si>
    <t>ฟันเฟืองหินอึดถึกทน</t>
  </si>
  <si>
    <t>ฟันเฟืองหินที่อึดถึกทน 
ใช้เป็นส่วนประกอบของ
Rare Machine Mining หิน</t>
  </si>
  <si>
    <t>ฟันเฟืองหินอ่อนโยน</t>
  </si>
  <si>
    <t>ฟันเฟืองหินที่อ่อนโยนต่อสิ่งแวดล้อม
ใช้เป็นส่วนประกอบของ
Rare Machine Mining หิน</t>
  </si>
  <si>
    <t>ฟันเฟืองทรายทรงพลัง</t>
  </si>
  <si>
    <t>ฟันเฟืองทรายที่ทรงพลัง 
ใช้เป็นส่วนประกอบของ
Rare Machine Mining ทราย</t>
  </si>
  <si>
    <t>ฟันเฟืองทรายอึดถึกทน</t>
  </si>
  <si>
    <t>ฟันเฟืองทรายที่อึดถึกทน 
ใช้เป็นส่วนประกอบของ
Rare Machine Mining ทราย</t>
  </si>
  <si>
    <t>ฟันเฟืองทรายอ่อนโยน</t>
  </si>
  <si>
    <t>ฟันเฟืองทรายที่อ่อนโยนต่อสิ่งแวดล้อม
ใช้เป็นส่วนประกอบของ
Rare Machine Mining ทราย</t>
  </si>
  <si>
    <t>ฟันเฟืองดินทรงพลัง</t>
  </si>
  <si>
    <t>ฟันเฟืองดินที่ทรงพลัง 
ใช้เป็นส่วนประกอบของ
Rare Machine Mining ดิน</t>
  </si>
  <si>
    <t>ฟันเฟืองดินอึดถึกทน</t>
  </si>
  <si>
    <t>ฟันเฟืองดินที่อึดถึกทน 
ใช้เป็นส่วนประกอบของ
Rare Machine Mining ดิน</t>
  </si>
  <si>
    <t>ฟันเฟืองดินอ่อนโยน</t>
  </si>
  <si>
    <t>ฟันเฟืองดินที่อ่อนโยนต่อสิ่งแวดล้อม
ใช้เป็นส่วนประกอบของ
Rare Machine Mining ดิน</t>
  </si>
  <si>
    <t>ฟันเฟืองน้ำทรงพลัง</t>
  </si>
  <si>
    <t>ฟันเฟืองน้ำที่ทรงพลัง 
ใช้เป็นส่วนประกอบของ
Rare Machine Mining น้ำ</t>
  </si>
  <si>
    <t>ฟันเฟืองน้ำอึดถึกทน</t>
  </si>
  <si>
    <t>ฟันเฟืองน้ำที่อึดถึกทน 
ใช้เป็นส่วนประกอบของ
Rare Machine Mining น้ำ</t>
  </si>
  <si>
    <t>ฟันเฟืองน้ำอ่อนโยน</t>
  </si>
  <si>
    <t>ฟันเฟืองน้ำที่อ่อนโยนต่อสิ่งแวดล้อม
ใช้เป็นส่วนประกอบของ
Rare Machine Mining น้ำ</t>
  </si>
  <si>
    <t>ฟันเฟืองเหล็กทรงพลัง</t>
  </si>
  <si>
    <t>ฟันเฟืองเหล็กที่ทรงพลัง 
ใช้เป็นส่วนประกอบของ
Rare Machine Mining เหล็ก</t>
  </si>
  <si>
    <t>ฟันเฟืองเหล็กอึดถึกทน</t>
  </si>
  <si>
    <t>ฟันเฟืองเหล็กที่อึดถึกทน 
ใช้เป็นส่วนประกอบของ
Rare Machine Mining เหล็ก</t>
  </si>
  <si>
    <t>ฟันเฟืองเหล็กอ่อนโยน</t>
  </si>
  <si>
    <t>ฟันเฟืองเหล็กที่อ่อนโยนต่อสิ่งแวดล้อม
ใช้เป็นส่วนประกอบของ
Rare Machine Mining เหล็ก</t>
  </si>
  <si>
    <t>ฟันเฟืองทองแดงทรงพลัง</t>
  </si>
  <si>
    <t>ฟันเฟืองทองแดงที่ทรงพลัง 
ใช้เป็นส่วนประกอบของ
Rare Machine Mining ทองแดง</t>
  </si>
  <si>
    <t>ฟันเฟืองทองแดงอึดถึกทน</t>
  </si>
  <si>
    <t>ฟันเฟืองทองแดงที่อึดถึกทน 
ใช้เป็นส่วนประกอบของ
Rare Machine Mining ทองแดง</t>
  </si>
  <si>
    <t>ฟันเฟืองทองแดงอ่อนโยน</t>
  </si>
  <si>
    <t>ฟันเฟืองทองแดงที่อ่อนโยนต่อสิ่งแวดล้อม
ใช้เป็นส่วนประกอบของ
Rare Machine Mining ทองแดง</t>
  </si>
  <si>
    <t>ฟันเฟืองถ่านหินทรงพลัง</t>
  </si>
  <si>
    <t>ฟันเฟืองถ่านหินที่ทรงพลัง 
ใช้เป็นส่วนประกอบของ
Rare Machine Mining ถ่านหิน</t>
  </si>
  <si>
    <t>ฟันเฟืองถ่านหินอึดถึกทน</t>
  </si>
  <si>
    <t>ฟันเฟืองถ่านหินที่อึดถึกทน 
ใช้เป็นส่วนประกอบของ
Rare Machine Mining ถานหิน</t>
  </si>
  <si>
    <t>ฟันเฟืองถ่านหินอ่อนโยน</t>
  </si>
  <si>
    <t>ฟันเฟืองถ่านหินที่อ่อนโยนต่อสิ่งแวดล้อม
ใช้เป็นส่วนประกอบของ
Rare Machine Mining ถ่านหิน</t>
  </si>
  <si>
    <t>ฟันเฟืองแร่ธาตุทรงพลัง</t>
  </si>
  <si>
    <t>ฟันเฟืองแร่ธาตุที่ทรงพลัง 
ใช้เป็นส่วนประกอบของ
Rare Machine Mining แร่ธาตุ</t>
  </si>
  <si>
    <t>ฟันเฟืองแร่ธาตุอึดถึกทน</t>
  </si>
  <si>
    <t>ฟันเฟืองแร่ธาตุที่อึดถึกทน 
ใช้เป็นส่วนประกอบของ
Rare Machine Mining แร่ธาตุ</t>
  </si>
  <si>
    <t>ฟันเฟืองแร่ธาตุอ่อนโยน</t>
  </si>
  <si>
    <t>ฟันเฟืองแร่ธาตุที่อ่อนโยนต่อสิ่งแวดล้อม
ใช้เป็นส่วนประกอบของ
Rare Machine Mining แร่ธาตุ</t>
  </si>
  <si>
    <t>ฟันเฟืองเเร่เงินทรงพลัง</t>
  </si>
  <si>
    <t>ฟันเฟืองเเร่เงินที่ทรงพลัง 
ใช้เป็นส่วนประกอบของ
Epic Machine Mining แร่เงิน</t>
  </si>
  <si>
    <t>ฟันเฟืองเเร่เงินอึดถึกทน</t>
  </si>
  <si>
    <t>ฟันเฟืองเเร่เงินที่อึดถึกทน 
ใช้เป็นส่วนประกอบของ
Epic Machine Mining แร่เงิน</t>
  </si>
  <si>
    <t>ฟันเฟืองเเร่เงินอ่อนโยน</t>
  </si>
  <si>
    <t>ฟันเฟืองเเร่เงินที่อ่อนโยนต่อสิ่งแวดล้อม
ใช้เป็นส่วนประกอบของ
Epic Machine Mining แร่เงิน</t>
  </si>
  <si>
    <t>ฟันเฟืองอัญมณีทรงพลัง</t>
  </si>
  <si>
    <t>ฟันเฟืองอัญมณีที่ทรงพลัง 
ใช้เป็นส่วนประกอบของ
Epic Machine Mining อัญมณี</t>
  </si>
  <si>
    <t>ฟันเฟืองอัญมณีอึดถึกทน</t>
  </si>
  <si>
    <t>ฟันเฟืองอัญมณีที่อึดถึกทน 
ใช้เป็นส่วนประกอบของ
Epic Machine Mining อัญมณี</t>
  </si>
  <si>
    <t>ฟันเฟืองอัญมณีอ่อนโยน</t>
  </si>
  <si>
    <t>ฟันเฟืองอัญมณีที่อ่อนโยนต่อสิ่งแวดล้อม
ใช้เป็นส่วนประกอบของ
Epic Machine Mining อัญมณี</t>
  </si>
  <si>
    <t>ฟันเฟืองน้ำมันทรงพลัง</t>
  </si>
  <si>
    <t>ฟันเฟืองน้ำมันที่ทรงพลัง 
ใช้เป็นส่วนประกอบของ
Epic Machine Mining น้ำมัน</t>
  </si>
  <si>
    <t>ฟันเฟืองน้ำมันอึดถึกทน</t>
  </si>
  <si>
    <t>ฟันเฟืองน้ำมันที่อึดถึกทน 
ใช้เป็นส่วนประกอบของ
Epic Machine Mining น้ำมัน</t>
  </si>
  <si>
    <t>ฟันเฟืองน้ำมันอ่อนโยน</t>
  </si>
  <si>
    <t>ฟันเฟืองน้ำมันที่อ่อนโยนต่อสิ่งแวดล้อม
ใช้เป็นส่วนประกอบของ
Epic Machine Mining น้ำมัน</t>
  </si>
  <si>
    <t>ฟันเฟืองทองคำขาวทรงพลัง</t>
  </si>
  <si>
    <t>ฟันเฟืองทองคำขาวที่ทรงพลัง 
ใช้เป็นส่วนประกอบของ
Legendary Machine Mining ทองคำขาว</t>
  </si>
  <si>
    <t>ฟันเฟืองทองคำขาวอึดถึกทน</t>
  </si>
  <si>
    <t>ฟันเฟืองทองคำขาวที่อึดถึกทน 
ใช้เป็นส่วนประกอบของ
Legendary Machine Mining ทองคำขาว</t>
  </si>
  <si>
    <t>ฟันเฟืองทองคำขาวอ่อนโยน</t>
  </si>
  <si>
    <t>ฟันเฟืองทองคำขาวที่อ่อนโยนต่อสิ่งแวดล้อม
ใช้เป็นส่วนประกอบของ
Legendary Machine Mining ทองคำขาว</t>
  </si>
  <si>
    <t>ฟันเฟืองเพชรทรงพลัง</t>
  </si>
  <si>
    <t>ฟันเฟืองเพชรที่ทรงพลัง 
ใช้เป็นส่วนประกอบของ
Legendary Machine Mining เพชร</t>
  </si>
  <si>
    <t>ฟันเฟืองเพชรอึดถึกทน</t>
  </si>
  <si>
    <t>ฟันเฟืองเพชรที่อึดถึกทน 
ใช้เป็นส่วนประกอบของ
Legendary Machine Mining เพชร</t>
  </si>
  <si>
    <t>ฟันเฟืองเพชรอ่อนโยน</t>
  </si>
  <si>
    <t>ฟันเฟืองเพชรที่อ่อนโยนต่อสิ่งแวดล้อม
ใช้เป็นส่วนประกอบของ
Legendary Machine Mining เพชร</t>
  </si>
  <si>
    <t>ฟันเฟืองทองคำทรงพลัง</t>
  </si>
  <si>
    <t>ฟันเฟืองทองคำที่ทรงพลัง 
ใช้เป็นส่วนประกอบของ
Legendary Machine Mining ทองคำ</t>
  </si>
  <si>
    <t>ฟันเฟืองทองคำอึดถึกทน</t>
  </si>
  <si>
    <t>ฟันเฟืองทองคำที่อึดถึกทน 
ใช้เป็นส่วนประกอบของ
Legendary Machine Mining ทองคำ</t>
  </si>
  <si>
    <t>ฟันเฟืองทองคำอ่อนโยน</t>
  </si>
  <si>
    <t>ฟันเฟืองทองคำที่อ่อนโยนต่อสิ่งแวดล้อม
ใช้เป็นส่วนประกอบของ
Legendary Machine Mining ทองคำ</t>
  </si>
  <si>
    <t>🛠️Machine List</t>
  </si>
  <si>
    <t>Material Slot #1</t>
  </si>
  <si>
    <t>Material Slot #2</t>
  </si>
  <si>
    <t>Material Slot #3</t>
  </si>
  <si>
    <t>Material Slot #4</t>
  </si>
  <si>
    <t>Material Slot #5</t>
  </si>
  <si>
    <t>Material Slot #6</t>
  </si>
  <si>
    <t>เครื่องจักรตัดไม้1</t>
  </si>
  <si>
    <t>water</t>
  </si>
  <si>
    <t>เครื่องจักรตัดไม้2</t>
  </si>
  <si>
    <t>oil</t>
  </si>
  <si>
    <t>เน้น power</t>
  </si>
  <si>
    <t>เครื่องจักรตัดไม้3</t>
  </si>
  <si>
    <t>electricity</t>
  </si>
  <si>
    <t>เน้นความทนทาน</t>
  </si>
  <si>
    <t>เครื่องจักรตัดไม้4</t>
  </si>
  <si>
    <t>เน้นประหยัดพลังงาน</t>
  </si>
  <si>
    <t>เครื่องจักรตัดไม้5</t>
  </si>
  <si>
    <t>Coal</t>
  </si>
  <si>
    <t>เน้น power ,ประหยัดพลังงาน, เสีย Cabon สูง</t>
  </si>
  <si>
    <t>เครื่องจักรตัดไม้6</t>
  </si>
  <si>
    <t>เครื่องจักรตัดไม้7</t>
  </si>
  <si>
    <t>เครื่องจักรตัดไม้8</t>
  </si>
  <si>
    <t>เครื่องจักรตัดไม้9</t>
  </si>
  <si>
    <t>เครื่องจักรตัดหิน1</t>
  </si>
  <si>
    <t>เครื่องจักรตัดหิน2</t>
  </si>
  <si>
    <t>เครื่องจักรตัดหิน3</t>
  </si>
  <si>
    <t>เครื่องจักรตัดหิน4</t>
  </si>
  <si>
    <t>เครื่องจักรตัดหิน5</t>
  </si>
  <si>
    <t>เครื่องจักรตัดหิน6</t>
  </si>
  <si>
    <t>เครื่องจักรตัดหิน7</t>
  </si>
  <si>
    <t>เครื่องจักรตัดหิน8</t>
  </si>
  <si>
    <t>เครื่องจักรตัดหิน9</t>
  </si>
  <si>
    <t>เครื่องจักรสกัดทราย1</t>
  </si>
  <si>
    <t>เครื่องจักรสกัดทราย2</t>
  </si>
  <si>
    <t>เครื่องจักรสกัดทราย3</t>
  </si>
  <si>
    <t>เครื่องจักรสกัดทราย4</t>
  </si>
  <si>
    <t>เครื่องจักรสกัดทราย5</t>
  </si>
  <si>
    <t>เครื่องจักรสกัดทราย6</t>
  </si>
  <si>
    <t>เครื่องจักรสกัดทราย7</t>
  </si>
  <si>
    <t>เครื่องจักรสกัดทราย8</t>
  </si>
  <si>
    <t>เครื่องจักรสกัดทราย9</t>
  </si>
  <si>
    <t>เครื่องจักรสกัดดิน1</t>
  </si>
  <si>
    <t>เครื่องจักรสกัดดิน2</t>
  </si>
  <si>
    <t>เครื่องจักรสกัดดิน3</t>
  </si>
  <si>
    <t>เครื่องจักรสกัดดิน4</t>
  </si>
  <si>
    <t>เครื่องจักรสกัดดิน5</t>
  </si>
  <si>
    <t>เครื่องจักรสกัดดิน6</t>
  </si>
  <si>
    <t>เครื่องจักรสกัดดิน7</t>
  </si>
  <si>
    <t>เครื่องจักรสกัดดิน8</t>
  </si>
  <si>
    <t>เครื่องจักรสกัดดิน9</t>
  </si>
  <si>
    <t>เครื่องจักรสูบน้ำ1</t>
  </si>
  <si>
    <t>เครื่องจักรสูบน้ำ2</t>
  </si>
  <si>
    <t>เครื่องจักรสูบน้ำ3</t>
  </si>
  <si>
    <t>เครื่องจักรสูบน้ำ4</t>
  </si>
  <si>
    <t>เครื่องจักรสูบน้ำ5</t>
  </si>
  <si>
    <t>เครื่องจักรสูบน้ำ6</t>
  </si>
  <si>
    <t>เครื่องจักรสูบน้ำ7</t>
  </si>
  <si>
    <t>เครื่องจักรสูบน้ำ8</t>
  </si>
  <si>
    <t>เครื่องจักรสูบน้ำ9</t>
  </si>
  <si>
    <t>เครื่องจักรขุดเหล็ก1</t>
  </si>
  <si>
    <t>เครื่องจักรขุดเหล็ก2</t>
  </si>
  <si>
    <t>เครื่องจักรขุดเหล็ก3</t>
  </si>
  <si>
    <t>เครื่องจักรขุดเหล็ก4</t>
  </si>
  <si>
    <t>เครื่องจักรขุดเหล็ก5</t>
  </si>
  <si>
    <t>เครื่องจักรขุดเหล็ก6</t>
  </si>
  <si>
    <t>เครื่องจักรขุดเหล็ก7</t>
  </si>
  <si>
    <t>เครื่องจักรขุดเหล็ก8</t>
  </si>
  <si>
    <t>เครื่องจักรขุดเหล็ก9</t>
  </si>
  <si>
    <t>เครื่องจักรสกัดทองแดง1</t>
  </si>
  <si>
    <t>เครื่องจักรสกัดทองแดง2</t>
  </si>
  <si>
    <t>เครื่องจักรสกัดทองแดง3</t>
  </si>
  <si>
    <t>เครื่องจักรสกัดทองแดง4</t>
  </si>
  <si>
    <t>เครื่องจักรสกัดทองแดง5</t>
  </si>
  <si>
    <t>เครื่องจักรสกัดทองแดง6</t>
  </si>
  <si>
    <t>เครื่องจักรสกัดทองแดง7</t>
  </si>
  <si>
    <t>เครื่องจักรสกัดทองแดง8</t>
  </si>
  <si>
    <t>เครื่องจักรสกัดทองแดง9</t>
  </si>
  <si>
    <t>เครื่อวจักรสกัดถ่านหิน1</t>
  </si>
  <si>
    <t>เครื่อวจักรสกัดถ่านหิน2</t>
  </si>
  <si>
    <t>เครื่อวจักรสกัดถ่านหิน3</t>
  </si>
  <si>
    <t>เครื่อวจักรสกัดถ่านหิน4</t>
  </si>
  <si>
    <t>เครื่อวจักรสกัดถ่านหิน5</t>
  </si>
  <si>
    <t>เครื่อวจักรสกัดถ่านหิน6</t>
  </si>
  <si>
    <t>เครื่อวจักรสกัดถ่านหิน7</t>
  </si>
  <si>
    <t>เครื่อวจักรสกัดถ่านหิน8</t>
  </si>
  <si>
    <t>เครื่อวจักรสกัดถ่านหิน9</t>
  </si>
  <si>
    <t>เครื่องจักรขุดแร่ธาตุ1</t>
  </si>
  <si>
    <t>แร่ธาตุmineral</t>
  </si>
  <si>
    <t>เครื่องจักรขุดแร่ธาตุ2</t>
  </si>
  <si>
    <t>เครื่องจักรขุดแร่ธาตุ3</t>
  </si>
  <si>
    <t>เครื่องจักรขุดแร่ธาตุ4</t>
  </si>
  <si>
    <t>เครื่องจักรขุดแร่ธาตุ5</t>
  </si>
  <si>
    <t>เครื่องจักรขุดแร่ธาตุ6</t>
  </si>
  <si>
    <t>เครื่องจักรขุดแร่ธาตุ7</t>
  </si>
  <si>
    <t>เครื่องจักรขุดแร่ธาตุ8</t>
  </si>
  <si>
    <t>เครื่องจักรขุดแร่ธาตุ9</t>
  </si>
  <si>
    <t>เครื่องจักรสกัดแร่เงิน1</t>
  </si>
  <si>
    <t>เครื่องจักรสกัดแร่เงิน2</t>
  </si>
  <si>
    <t>เครื่องจักรสกัดแร่เงิน3</t>
  </si>
  <si>
    <t>เครื่องจักรสกัดแร่เงิน4</t>
  </si>
  <si>
    <t>เครื่องจักรสกัดแร่เงิน5</t>
  </si>
  <si>
    <t>เครื่องจักรสกัดแร่เงิน6</t>
  </si>
  <si>
    <t>เครื่องจักรสกัดแร่เงิน7</t>
  </si>
  <si>
    <t>เครื่องจักรสกัดแร่เงิน8</t>
  </si>
  <si>
    <t>เครื่องจักรสกัดแร่เงิน9</t>
  </si>
  <si>
    <t>เครื่องจักรขุดอัญมณี1</t>
  </si>
  <si>
    <t>เครื่องจักรขุดอัญมณี2</t>
  </si>
  <si>
    <t>เครื่องจักรขุดอัญมณี3</t>
  </si>
  <si>
    <t>เครื่องจักรขุดอัญมณี4</t>
  </si>
  <si>
    <t>เครื่องจักรขุดอัญมณี5</t>
  </si>
  <si>
    <t>เครื่องจักรขุดอัญมณี6</t>
  </si>
  <si>
    <t>เครื่องจักรขุดอัญมณี7</t>
  </si>
  <si>
    <t>เครื่องจักรขุดอัญมณี8</t>
  </si>
  <si>
    <t>เครื่องจักรขุดอัญมณี9</t>
  </si>
  <si>
    <t>เครื่องจักรขุดน้ำมัน1</t>
  </si>
  <si>
    <t>เครื่องจักรขุดน้ำมัน2</t>
  </si>
  <si>
    <t>เครื่องจักรขุดน้ำมัน3</t>
  </si>
  <si>
    <t>เครื่องจักรขุดน้ำมัน4</t>
  </si>
  <si>
    <t>เครื่องจักรขุดน้ำมัน5</t>
  </si>
  <si>
    <t>เครื่องจักรขุดน้ำมัน6</t>
  </si>
  <si>
    <t>เครื่องจักรขุดน้ำมัน7</t>
  </si>
  <si>
    <t>เครื่องจักรขุดน้ำมัน8</t>
  </si>
  <si>
    <t>เครื่องจักรขุดน้ำมัน9</t>
  </si>
  <si>
    <t>เครื่องจักรสกัดทองคำขาว1</t>
  </si>
  <si>
    <t>เครื่องจักรสกัดทองคำขาว2</t>
  </si>
  <si>
    <t>เครื่องจักรสกัดทองคำขาว3</t>
  </si>
  <si>
    <t>เครื่องจักรสกัดทองคำขาว4</t>
  </si>
  <si>
    <t>เครื่องจักรสกัดทองคำขาว5</t>
  </si>
  <si>
    <t>เครื่องจักรสกัดทองคำขาว6</t>
  </si>
  <si>
    <t>เครื่องจักรสกัดทองคำขาว7</t>
  </si>
  <si>
    <t>เครื่องจักรสกัดทองคำขาว8</t>
  </si>
  <si>
    <t>เครื่องจักรสกัดทองคำขาว9</t>
  </si>
  <si>
    <t>เครื่องจักรขุดเพรช1</t>
  </si>
  <si>
    <t>เครื่องจักรขุดเพรช2</t>
  </si>
  <si>
    <t>เครื่องจักรขุดเพรช3</t>
  </si>
  <si>
    <t>เครื่องจักรขุดเพรช4</t>
  </si>
  <si>
    <t>เครื่องจักรขุดเพรช5</t>
  </si>
  <si>
    <t>เครื่องจักรขุดเพรช6</t>
  </si>
  <si>
    <t>เครื่องจักรขุดเพรช7</t>
  </si>
  <si>
    <t>เครื่องจักรขุดเพรช8</t>
  </si>
  <si>
    <t>เครื่องจักรขุดเพรช9</t>
  </si>
  <si>
    <t>เครื่องจักรขุดทองคำ1</t>
  </si>
  <si>
    <t>เครื่องจักรขุดทองคำ2</t>
  </si>
  <si>
    <t>เครื่องจักรขุดทองคำ3</t>
  </si>
  <si>
    <t>เครื่องจักรขุดทองคำ4</t>
  </si>
  <si>
    <t>เครื่องจักรขุดทองคำ5</t>
  </si>
  <si>
    <t>เครื่องจักรขุดทองคำ6</t>
  </si>
  <si>
    <t>เครื่องจักรขุดทองคำ7</t>
  </si>
  <si>
    <t>เครื่องจักรขุดทองคำ8</t>
  </si>
  <si>
    <t>เครื่องจักรขุดทองคำ9</t>
  </si>
  <si>
    <t>เครื่องจักรหลอมโลหะ</t>
  </si>
  <si>
    <t>เครื่องจักรไม้</t>
  </si>
  <si>
    <t>เครื่องจักรปูน/อิฐ/ท่อปูน/เสา</t>
  </si>
  <si>
    <t>เครื่องจักรแก้ว</t>
  </si>
  <si>
    <t>เครื่องจักรยาง/พลาสติก/polymer</t>
  </si>
  <si>
    <t>เครื่องจักรผ้า</t>
  </si>
  <si>
    <t>เครื่องจักรเครื่องใช้ไฟฟ้า/อุปกรณ์อิเล็กทรอนิก</t>
  </si>
  <si>
    <t>เครื่องจักรวัสดุก่อสร้าง/อุปกรณ์ประปา</t>
  </si>
  <si>
    <t>เครื่องจักรเฟอร์นิเจอร์</t>
  </si>
  <si>
    <t>เครื่องจักรอุปกรณ์เกษตร/เลี้ยงสัตว์</t>
  </si>
  <si>
    <t>เครื่องจักรเคมีภัณฑ์</t>
  </si>
  <si>
    <t>เครื่องจักรชีวภัณฑ์</t>
  </si>
  <si>
    <t>เครื่องจักรของตกแต่ง</t>
  </si>
  <si>
    <t>เครื่องจักรเบ็ดเตล็ด</t>
  </si>
  <si>
    <t>เครื่องจักรเครื่องนุ่งห่ม</t>
  </si>
  <si>
    <t>เครื่องจักรอาหาร</t>
  </si>
  <si>
    <t>เครื่องจักรยานพาหนะ</t>
  </si>
  <si>
    <t>เครื่องจักรยุทโธปกรณ์</t>
  </si>
  <si>
    <t>(RW)เครื่องจักรโลหะ</t>
  </si>
  <si>
    <t>(RW)เครื่องจักรไม้</t>
  </si>
  <si>
    <t>(RW)เครื่องจักรปูน/อิฐ/ท่อปูน/เสา</t>
  </si>
  <si>
    <t>(RW)เครื่องจักรแก้ว</t>
  </si>
  <si>
    <t>(RW)เครื่องจักรยาง/พลาสติก/polymer</t>
  </si>
  <si>
    <t>(RW)เครื่องจักรผ้า</t>
  </si>
  <si>
    <t>(RW)เครื่องจักรเครื่องใช้ไฟฟ้า/อุปกรณ์อิเล็กทรอนิก</t>
  </si>
  <si>
    <t>(RW)เครื่องจักรวัสดุก่อสร้าง/อุปกรณ์ประปา</t>
  </si>
  <si>
    <t>(RW)เครื่องจักรเฟอร์นิเจอร์</t>
  </si>
  <si>
    <t>(RW)เครื่องจักรอุปกรณ์เกษตร/เลี้ยงสัตว์</t>
  </si>
  <si>
    <t>(RW)เครื่องจักรเคมีภัณฑ์</t>
  </si>
  <si>
    <t>(RW)เครื่องจักรชีวภัณฑ์</t>
  </si>
  <si>
    <t>(RW)เครื่องจักรของตกแต่ง</t>
  </si>
  <si>
    <t>(RW)เครื่องจักรเบ็ดเตล็ด</t>
  </si>
  <si>
    <t>(RW)เครื่องจักรเครื่องนุ่งห่ม</t>
  </si>
  <si>
    <t>(RW)เครื่องจักรอาหาร</t>
  </si>
  <si>
    <t>(RW)เครื่องจักรยานพาหนะ</t>
  </si>
  <si>
    <t>(RW)เครื่องจักรยุทโธปกรณ์</t>
  </si>
  <si>
    <t>(RO)เครื่องจักรโลหะ</t>
  </si>
  <si>
    <t>(RO)เครื่องจักรไม้</t>
  </si>
  <si>
    <t>(RO)เครื่องจักรปูน/อิฐ/ท่อปูน/เสา</t>
  </si>
  <si>
    <t>(RO)เครื่องจักรแก้ว</t>
  </si>
  <si>
    <t>(RO)เครื่องจักรยาง/พลาสติก/polymer</t>
  </si>
  <si>
    <t>(RO)เครื่องจักรผ้า</t>
  </si>
  <si>
    <t>(RO)เครื่องจักรเครื่องใช้ไฟฟ้า/อุปกรณ์อิเล็กทรอนิก</t>
  </si>
  <si>
    <t>(RO)เครื่องจักรวัสดุก่อสร้าง/อุปกรณ์ประปา</t>
  </si>
  <si>
    <t>(RO)เครื่องจักรเฟอร์นิเจอร์</t>
  </si>
  <si>
    <t>(RO)เครื่องจักรอุปกรณ์เกษตร/เลี้ยงสัตว์</t>
  </si>
  <si>
    <t>(RO)เครื่องจักรเคมีภัณฑ์</t>
  </si>
  <si>
    <t>(RO)เครื่องจักรชีวภัณฑ์</t>
  </si>
  <si>
    <t>(RO)เครื่องจักรของตกแต่ง</t>
  </si>
  <si>
    <t>(RO)เครื่องจักรเบ็ดเตล็ด</t>
  </si>
  <si>
    <t>(RO)เครื่องจักรเครื่องนุ่งห่ม</t>
  </si>
  <si>
    <t>(RO)เครื่องจักรอาหาร</t>
  </si>
  <si>
    <t>(RO)เครื่องจักรยานพาหนะ</t>
  </si>
  <si>
    <t>(RO)เครื่องจักรยุทโธปกรณ์</t>
  </si>
  <si>
    <t>(RE)เครื่องจักรโลหะ</t>
  </si>
  <si>
    <t>(RE)เครื่องจักรไม้</t>
  </si>
  <si>
    <t>(RE)เครื่องจักรปูน/อิฐ/ท่อปูน/เสา</t>
  </si>
  <si>
    <t>(RE)เครื่องจักรแก้ว</t>
  </si>
  <si>
    <t>(RE)เครื่องจักรยาง/พลาสติก/polymer</t>
  </si>
  <si>
    <t>(RE)เครื่องจักรผ้า</t>
  </si>
  <si>
    <t>(RE)เครื่องจักรเครื่องใช้ไฟฟ้า/อุปกรณ์อิเล็กทรอนิก</t>
  </si>
  <si>
    <t>(RE)เครื่องจักรวัสดุก่อสร้าง/อุปกรณ์ประปา</t>
  </si>
  <si>
    <t>(RE)เครื่องจักรเฟอร์นิเจอร์</t>
  </si>
  <si>
    <t>(RE)เครื่องจักรอุปกรณ์เกษตร/เลี้ยงสัตว์</t>
  </si>
  <si>
    <t>(RE)เครื่องจักรเคมีภัณฑ์</t>
  </si>
  <si>
    <t>(RE)เครื่องจักรชีวภัณฑ์</t>
  </si>
  <si>
    <t>(RE)เครื่องจักรของตกแต่ง</t>
  </si>
  <si>
    <t>(RE)เครื่องจักรเบ็ดเตล็ด</t>
  </si>
  <si>
    <t>(RE)เครื่องจักรเครื่องนุ่งห่ม</t>
  </si>
  <si>
    <t>(RE)เครื่องจักรอาหาร</t>
  </si>
  <si>
    <t>(RE)เครื่องจักรยานพาหนะ</t>
  </si>
  <si>
    <t>(RE)เครื่องจักรยุทโธปกรณ์</t>
  </si>
  <si>
    <t>(EW)เครื่องจักรโลหะ</t>
  </si>
  <si>
    <t>(EW)เครื่องจักรไม้</t>
  </si>
  <si>
    <t>(EW)เครื่องจักรปูน/อิฐ/ท่อปูน/เสา</t>
  </si>
  <si>
    <t>(EW)เครื่องจักรแก้ว</t>
  </si>
  <si>
    <t>(EW)เครื่องจักรยาง/พลาสติก/polymer</t>
  </si>
  <si>
    <t>(EW)เครื่องจักรผ้า</t>
  </si>
  <si>
    <t>(EW)เครื่องจักรเครื่องใช้ไฟฟ้า/อุปกรณ์อิเล็กทรอนิก</t>
  </si>
  <si>
    <t>(EW)เครื่องจักรวัสดุก่อสร้าง/อุปกรณ์ประปา</t>
  </si>
  <si>
    <t>(EW)เครื่องจักรเฟอร์นิเจอร์</t>
  </si>
  <si>
    <t>(EW)เครื่องจักรอุปกรณ์เกษตร/เลี้ยงสัตว์</t>
  </si>
  <si>
    <t>(EW)เครื่องจักรเคมีภัณฑ์</t>
  </si>
  <si>
    <t>(EW)เครื่องจักรชีวภัณฑ์</t>
  </si>
  <si>
    <t>(EW)เครื่องจักรของตกแต่ง</t>
  </si>
  <si>
    <t>(EW)เครื่องจักรเบ็ดเตล็ด</t>
  </si>
  <si>
    <t>(EW)เครื่องจักรเครื่องนุ่งห่ม</t>
  </si>
  <si>
    <t>(EW)เครื่องจักรอาหาร</t>
  </si>
  <si>
    <t>(EW)เครื่องจักรยานพาหนะ</t>
  </si>
  <si>
    <t>(EW)เครื่องจักรยุทโธปกรณ์</t>
  </si>
  <si>
    <t>(EO)เครื่องจักรโลหะ</t>
  </si>
  <si>
    <t>(EO)เครื่องจักรไม้</t>
  </si>
  <si>
    <t>(EO)เครื่องจักรปูน/อิฐ/ท่อปูน/เสา</t>
  </si>
  <si>
    <t>(EO)เครื่องจักรแก้ว</t>
  </si>
  <si>
    <t>(EO)เครื่องจักรยาง/พลาสติก/polymer</t>
  </si>
  <si>
    <t>(EO)เครื่องจักรผ้า</t>
  </si>
  <si>
    <t>(EO)เครื่องจักรเครื่องใช้ไฟฟ้า/อุปกรณ์อิเล็กทรอนิก</t>
  </si>
  <si>
    <t>(EO)เครื่องจักรวัสดุก่อสร้าง/อุปกรณ์ประปา</t>
  </si>
  <si>
    <t>(EO)เครื่องจักรเฟอร์นิเจอร์</t>
  </si>
  <si>
    <t>(EO)เครื่องจักรอุปกรณ์เกษตร/เลี้ยงสัตว์</t>
  </si>
  <si>
    <t>(EO)เครื่องจักรเคมีภัณฑ์</t>
  </si>
  <si>
    <t>(EO)เครื่องจักรชีวภัณฑ์</t>
  </si>
  <si>
    <t>(EO)เครื่องจักรของตกแต่ง</t>
  </si>
  <si>
    <t>(EO)เครื่องจักรเบ็ดเตล็ด</t>
  </si>
  <si>
    <t>(EO)เครื่องจักรเครื่องนุ่งห่ม</t>
  </si>
  <si>
    <t>(EO)เครื่องจักรอาหาร</t>
  </si>
  <si>
    <t>(EO)เครื่องจักรยานพาหนะ</t>
  </si>
  <si>
    <t>(EO)เครื่องจักรยุทโธปกรณ์</t>
  </si>
  <si>
    <t>(EE)เครื่องจักรโลหะ</t>
  </si>
  <si>
    <t>(EE)เครื่องจักรไม้</t>
  </si>
  <si>
    <t>(EE)เครื่องจักรปูน/อิฐ/ท่อปูน/เสา</t>
  </si>
  <si>
    <t>(EE)เครื่องจักรแก้ว</t>
  </si>
  <si>
    <t>(EE)เครื่องจักรยาง/พลาสติก/polymer</t>
  </si>
  <si>
    <t>(EE)เครื่องจักรผ้า</t>
  </si>
  <si>
    <t>(EE)เครื่องจักรเครื่องใช้ไฟฟ้า/อุปกรณ์อิเล็กทรอนิก</t>
  </si>
  <si>
    <t>(EE)เครื่องจักรวัสดุก่อสร้าง/อุปกรณ์ประปา</t>
  </si>
  <si>
    <t>(EE)เครื่องจักรเฟอร์นิเจอร์</t>
  </si>
  <si>
    <t>(EE)เครื่องจักรอุปกรณ์เกษตร/เลี้ยงสัตว์</t>
  </si>
  <si>
    <t>(EE)เครื่องจักรเคมีภัณฑ์</t>
  </si>
  <si>
    <t>(EE)เครื่องจักรชีวภัณฑ์</t>
  </si>
  <si>
    <t>(EE)เครื่องจักรของตกแต่ง</t>
  </si>
  <si>
    <t>(EE)เครื่องจักรเบ็ดเตล็ด</t>
  </si>
  <si>
    <t>(EE)เครื่องจักรเครื่องนุ่งห่ม</t>
  </si>
  <si>
    <t>(EE)เครื่องจักรอาหาร</t>
  </si>
  <si>
    <t>(EE)เครื่องจักรยานพาหนะ</t>
  </si>
  <si>
    <t>(EE)เครื่องจักรยุทโธปกรณ์</t>
  </si>
  <si>
    <t>Rarity Amount</t>
  </si>
  <si>
    <t>Total Amount</t>
  </si>
  <si>
    <t>Rariness Amount</t>
  </si>
  <si>
    <t>Total Rariness</t>
  </si>
  <si>
    <t>Lv machine</t>
  </si>
  <si>
    <t>max exp</t>
  </si>
  <si>
    <t>Lv player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</si>
</sst>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5">
    <font>
      <sz val="10.0"/>
      <color rgb="FF000000"/>
      <name val="Arial"/>
    </font>
    <font>
      <b/>
      <sz val="14.0"/>
      <color rgb="FFFFFFFF"/>
      <name val="Arial"/>
    </font>
    <font>
      <color theme="1"/>
      <name val="Arial"/>
    </font>
    <font>
      <color rgb="FF000000"/>
      <name val="Arial"/>
    </font>
    <font>
      <sz val="18.0"/>
      <color rgb="FFFFFFFF"/>
      <name val="Arial"/>
    </font>
    <font>
      <color theme="0"/>
      <name val="Arial"/>
    </font>
    <font>
      <color rgb="FFFFFFFF"/>
      <name val="Arial"/>
    </font>
    <font>
      <color rgb="FFB7B7B7"/>
      <name val="Arial"/>
    </font>
    <font>
      <b/>
      <color theme="1"/>
      <name val="Arial"/>
    </font>
    <font/>
    <font>
      <color rgb="FFEFEFEF"/>
      <name val="Arial"/>
    </font>
    <font>
      <sz val="11.0"/>
      <color rgb="FF000000"/>
      <name val="Inconsolata"/>
    </font>
    <font>
      <b/>
      <sz val="12.0"/>
      <color theme="1"/>
      <name val="Arial"/>
    </font>
    <font>
      <b/>
      <sz val="14.0"/>
      <color theme="1"/>
      <name val="Arial"/>
    </font>
    <font>
      <b/>
      <sz val="16.0"/>
      <color theme="1"/>
      <name val="Arial"/>
    </font>
    <font>
      <b/>
      <sz val="14.0"/>
      <color rgb="FFFFFFFF"/>
      <name val="Comic Sans MS"/>
    </font>
    <font>
      <b/>
      <sz val="18.0"/>
      <color theme="0"/>
      <name val="Comic Sans MS"/>
    </font>
    <font>
      <b/>
      <sz val="18.0"/>
      <color rgb="FFFFFFFF"/>
      <name val="Comic Sans MS"/>
    </font>
    <font>
      <b/>
      <sz val="12.0"/>
      <color theme="0"/>
      <name val="Comic Sans MS"/>
    </font>
    <font>
      <color theme="1"/>
      <name val="Comic Sans MS"/>
    </font>
    <font>
      <b/>
      <color theme="0"/>
      <name val="Comic Sans MS"/>
    </font>
    <font>
      <b/>
      <color rgb="FFFFFFFF"/>
      <name val="Comic Sans MS"/>
    </font>
    <font>
      <sz val="10.0"/>
      <color theme="0"/>
      <name val="Comic Sans MS"/>
    </font>
    <font>
      <b/>
      <sz val="12.0"/>
      <color rgb="FFFFFFFF"/>
      <name val="Comic Sans MS"/>
    </font>
    <font>
      <color rgb="FF666666"/>
      <name val="Arial"/>
    </font>
    <font>
      <color rgb="FF783F04"/>
      <name val="Arial"/>
    </font>
    <font>
      <b/>
      <sz val="10.0"/>
      <color rgb="FF666666"/>
      <name val="Arial"/>
    </font>
    <font>
      <b/>
      <sz val="12.0"/>
      <color rgb="FF783F04"/>
      <name val="Arial"/>
    </font>
    <font>
      <b/>
      <sz val="10.0"/>
      <color rgb="FF222222"/>
      <name val="&quot;Google Sans&quot;"/>
    </font>
    <font>
      <b/>
      <sz val="10.0"/>
      <color theme="1"/>
      <name val="Arial"/>
    </font>
    <font>
      <sz val="24.0"/>
      <color rgb="FFFFFFFF"/>
      <name val="Arial"/>
    </font>
    <font>
      <b/>
      <sz val="18.0"/>
      <color rgb="FFFFFFFF"/>
      <name val="Sarabun"/>
    </font>
    <font>
      <b/>
      <sz val="24.0"/>
      <color rgb="FFFFFFFF"/>
      <name val="Sarabun"/>
    </font>
    <font>
      <sz val="10.0"/>
      <color theme="1"/>
      <name val="Arial"/>
    </font>
    <font>
      <color rgb="FF6D9EEB"/>
      <name val="Arial"/>
    </font>
    <font>
      <color rgb="FF3C78D8"/>
      <name val="Arial"/>
    </font>
    <font>
      <color rgb="FFA64D79"/>
      <name val="Arial"/>
    </font>
    <font>
      <strike/>
      <color theme="1"/>
      <name val="Arial"/>
    </font>
    <font>
      <b/>
      <sz val="14.0"/>
      <color theme="0"/>
      <name val="Arial"/>
    </font>
    <font>
      <b/>
      <sz val="10.0"/>
      <color rgb="FFFFFFFF"/>
      <name val="Arial"/>
    </font>
    <font>
      <sz val="8.0"/>
      <color theme="1"/>
      <name val="Arial"/>
    </font>
    <font>
      <color theme="1"/>
      <name val="Sarabun"/>
    </font>
    <font>
      <sz val="9.0"/>
      <color theme="1"/>
      <name val="Sarabun"/>
    </font>
    <font>
      <b/>
      <sz val="11.0"/>
      <color rgb="FFFFFFFF"/>
      <name val="Sarabun"/>
    </font>
    <font>
      <b/>
      <sz val="11.0"/>
      <color theme="0"/>
      <name val="Sarabun"/>
    </font>
  </fonts>
  <fills count="57">
    <fill>
      <patternFill patternType="none"/>
    </fill>
    <fill>
      <patternFill patternType="lightGray"/>
    </fill>
    <fill>
      <patternFill patternType="solid">
        <fgColor rgb="FF434343"/>
        <bgColor rgb="FF434343"/>
      </patternFill>
    </fill>
    <fill>
      <patternFill patternType="solid">
        <fgColor theme="9"/>
        <bgColor theme="9"/>
      </patternFill>
    </fill>
    <fill>
      <patternFill patternType="solid">
        <fgColor rgb="FF9FC5E8"/>
        <bgColor rgb="FF9FC5E8"/>
      </patternFill>
    </fill>
    <fill>
      <patternFill patternType="solid">
        <fgColor rgb="FFD5A6BD"/>
        <bgColor rgb="FFD5A6BD"/>
      </patternFill>
    </fill>
    <fill>
      <patternFill patternType="solid">
        <fgColor rgb="FFB6D7A8"/>
        <bgColor rgb="FFB6D7A8"/>
      </patternFill>
    </fill>
    <fill>
      <patternFill patternType="solid">
        <fgColor rgb="FFB4A7D6"/>
        <bgColor rgb="FFB4A7D6"/>
      </patternFill>
    </fill>
    <fill>
      <patternFill patternType="solid">
        <fgColor rgb="FFC27BA0"/>
        <bgColor rgb="FFC27BA0"/>
      </patternFill>
    </fill>
    <fill>
      <patternFill patternType="solid">
        <fgColor theme="0"/>
        <bgColor theme="0"/>
      </patternFill>
    </fill>
    <fill>
      <patternFill patternType="solid">
        <fgColor rgb="FFDD7E6B"/>
        <bgColor rgb="FFDD7E6B"/>
      </patternFill>
    </fill>
    <fill>
      <patternFill patternType="solid">
        <fgColor rgb="FF6FA8DC"/>
        <bgColor rgb="FF6FA8DC"/>
      </patternFill>
    </fill>
    <fill>
      <patternFill patternType="solid">
        <fgColor rgb="FF93C47D"/>
        <bgColor rgb="FF93C47D"/>
      </patternFill>
    </fill>
    <fill>
      <patternFill patternType="solid">
        <fgColor rgb="FFD9D2E9"/>
        <bgColor rgb="FFD9D2E9"/>
      </patternFill>
    </fill>
    <fill>
      <patternFill patternType="solid">
        <fgColor rgb="FF3D85C6"/>
        <bgColor rgb="FF3D85C6"/>
      </patternFill>
    </fill>
    <fill>
      <patternFill patternType="solid">
        <fgColor rgb="FF6D9EEB"/>
        <bgColor rgb="FF6D9EEB"/>
      </patternFill>
    </fill>
    <fill>
      <patternFill patternType="solid">
        <fgColor rgb="FFFFD966"/>
        <bgColor rgb="FFFFD966"/>
      </patternFill>
    </fill>
    <fill>
      <patternFill patternType="solid">
        <fgColor rgb="FFC9DAF8"/>
        <bgColor rgb="FFC9DAF8"/>
      </patternFill>
    </fill>
    <fill>
      <patternFill patternType="solid">
        <fgColor rgb="FFA4C2F4"/>
        <bgColor rgb="FFA4C2F4"/>
      </patternFill>
    </fill>
    <fill>
      <patternFill patternType="solid">
        <fgColor rgb="FFFFE599"/>
        <bgColor rgb="FFFFE599"/>
      </patternFill>
    </fill>
    <fill>
      <patternFill patternType="solid">
        <fgColor rgb="FFF1C232"/>
        <bgColor rgb="FFF1C232"/>
      </patternFill>
    </fill>
    <fill>
      <patternFill patternType="solid">
        <fgColor rgb="FF8E7CC3"/>
        <bgColor rgb="FF8E7CC3"/>
      </patternFill>
    </fill>
    <fill>
      <patternFill patternType="solid">
        <fgColor rgb="FF666666"/>
        <bgColor rgb="FF666666"/>
      </patternFill>
    </fill>
    <fill>
      <patternFill patternType="solid">
        <fgColor rgb="FF0B5394"/>
        <bgColor rgb="FF0B5394"/>
      </patternFill>
    </fill>
    <fill>
      <patternFill patternType="solid">
        <fgColor rgb="FFB45F06"/>
        <bgColor rgb="FFB45F06"/>
      </patternFill>
    </fill>
    <fill>
      <patternFill patternType="solid">
        <fgColor rgb="FF741B47"/>
        <bgColor rgb="FF741B47"/>
      </patternFill>
    </fill>
    <fill>
      <patternFill patternType="solid">
        <fgColor rgb="FFA64D79"/>
        <bgColor rgb="FFA64D79"/>
      </patternFill>
    </fill>
    <fill>
      <patternFill patternType="solid">
        <fgColor rgb="FF38761D"/>
        <bgColor rgb="FF38761D"/>
      </patternFill>
    </fill>
    <fill>
      <patternFill patternType="solid">
        <fgColor rgb="FF674EA7"/>
        <bgColor rgb="FF674EA7"/>
      </patternFill>
    </fill>
    <fill>
      <patternFill patternType="solid">
        <fgColor rgb="FFF9CB9C"/>
        <bgColor rgb="FFF9CB9C"/>
      </patternFill>
    </fill>
    <fill>
      <patternFill patternType="solid">
        <fgColor theme="1"/>
        <bgColor theme="1"/>
      </patternFill>
    </fill>
    <fill>
      <patternFill patternType="solid">
        <fgColor rgb="FFFCE5CD"/>
        <bgColor rgb="FFFCE5CD"/>
      </patternFill>
    </fill>
    <fill>
      <patternFill patternType="solid">
        <fgColor rgb="FFF6B26B"/>
        <bgColor rgb="FFF6B26B"/>
      </patternFill>
    </fill>
    <fill>
      <patternFill patternType="solid">
        <fgColor rgb="FFEAD1DC"/>
        <bgColor rgb="FFEAD1DC"/>
      </patternFill>
    </fill>
    <fill>
      <patternFill patternType="solid">
        <fgColor rgb="FFFFFFFF"/>
        <bgColor rgb="FFFFFFFF"/>
      </patternFill>
    </fill>
    <fill>
      <patternFill patternType="solid">
        <fgColor rgb="FF76A5AF"/>
        <bgColor rgb="FF76A5AF"/>
      </patternFill>
    </fill>
    <fill>
      <patternFill patternType="solid">
        <fgColor rgb="FFB7B7B7"/>
        <bgColor rgb="FFB7B7B7"/>
      </patternFill>
    </fill>
    <fill>
      <patternFill patternType="solid">
        <fgColor rgb="FFCCCCCC"/>
        <bgColor rgb="FFCCCCCC"/>
      </patternFill>
    </fill>
    <fill>
      <patternFill patternType="solid">
        <fgColor rgb="FFEFEFEF"/>
        <bgColor rgb="FFEFEFEF"/>
      </patternFill>
    </fill>
    <fill>
      <patternFill patternType="solid">
        <fgColor rgb="FFCFE2F3"/>
        <bgColor rgb="FFCFE2F3"/>
      </patternFill>
    </fill>
    <fill>
      <patternFill patternType="solid">
        <fgColor rgb="FFD9D9D9"/>
        <bgColor rgb="FFD9D9D9"/>
      </patternFill>
    </fill>
    <fill>
      <patternFill patternType="solid">
        <fgColor rgb="FFF3F3F3"/>
        <bgColor rgb="FFF3F3F3"/>
      </patternFill>
    </fill>
    <fill>
      <patternFill patternType="solid">
        <fgColor theme="6"/>
        <bgColor theme="6"/>
      </patternFill>
    </fill>
    <fill>
      <patternFill patternType="solid">
        <fgColor rgb="FF999999"/>
        <bgColor rgb="FF999999"/>
      </patternFill>
    </fill>
    <fill>
      <patternFill patternType="solid">
        <fgColor rgb="FFFFF2CC"/>
        <bgColor rgb="FFFFF2CC"/>
      </patternFill>
    </fill>
    <fill>
      <patternFill patternType="solid">
        <fgColor rgb="FF274E13"/>
        <bgColor rgb="FF274E13"/>
      </patternFill>
    </fill>
    <fill>
      <patternFill patternType="solid">
        <fgColor rgb="FFD9EAD3"/>
        <bgColor rgb="FFD9EAD3"/>
      </patternFill>
    </fill>
    <fill>
      <patternFill patternType="solid">
        <fgColor rgb="FF6AA84F"/>
        <bgColor rgb="FF6AA84F"/>
      </patternFill>
    </fill>
    <fill>
      <patternFill patternType="solid">
        <fgColor rgb="FFE69138"/>
        <bgColor rgb="FFE69138"/>
      </patternFill>
    </fill>
    <fill>
      <patternFill patternType="solid">
        <fgColor rgb="FFBF9000"/>
        <bgColor rgb="FFBF9000"/>
      </patternFill>
    </fill>
    <fill>
      <patternFill patternType="solid">
        <fgColor rgb="FFA61C00"/>
        <bgColor rgb="FFA61C00"/>
      </patternFill>
    </fill>
    <fill>
      <patternFill patternType="solid">
        <fgColor rgb="FF1155CC"/>
        <bgColor rgb="FF1155CC"/>
      </patternFill>
    </fill>
    <fill>
      <patternFill patternType="solid">
        <fgColor rgb="FFCC4125"/>
        <bgColor rgb="FFCC4125"/>
      </patternFill>
    </fill>
    <fill>
      <patternFill patternType="solid">
        <fgColor rgb="FF3C78D8"/>
        <bgColor rgb="FF3C78D8"/>
      </patternFill>
    </fill>
    <fill>
      <patternFill patternType="solid">
        <fgColor rgb="FF34A853"/>
        <bgColor rgb="FF34A853"/>
      </patternFill>
    </fill>
    <fill>
      <patternFill patternType="solid">
        <fgColor rgb="FF00FF00"/>
        <bgColor rgb="FF00FF00"/>
      </patternFill>
    </fill>
    <fill>
      <patternFill patternType="solid">
        <fgColor rgb="FFE6B8AF"/>
        <bgColor rgb="FFE6B8AF"/>
      </patternFill>
    </fill>
  </fills>
  <borders count="36">
    <border/>
    <border>
      <top style="thick">
        <color rgb="FF000000"/>
      </top>
    </border>
    <border>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right style="thick">
        <color rgb="FF000000"/>
      </right>
      <bottom style="thick">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bottom style="double">
        <color rgb="FF000000"/>
      </bottom>
    </border>
    <border>
      <top style="double">
        <color rgb="FF000000"/>
      </top>
    </border>
    <border>
      <top style="medium">
        <color rgb="FF000000"/>
      </top>
    </border>
    <border>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699">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2" numFmtId="0" xfId="0" applyAlignment="1" applyFill="1" applyFont="1">
      <alignment horizontal="center" readingOrder="0" vertical="center"/>
    </xf>
    <xf borderId="0" fillId="4" fontId="2" numFmtId="0" xfId="0" applyAlignment="1" applyFill="1" applyFont="1">
      <alignment horizontal="center" readingOrder="0" vertical="center"/>
    </xf>
    <xf borderId="0" fillId="5" fontId="2" numFmtId="0" xfId="0" applyAlignment="1" applyFill="1" applyFont="1">
      <alignment horizontal="center" readingOrder="0" vertical="center"/>
    </xf>
    <xf borderId="0" fillId="6" fontId="2" numFmtId="3" xfId="0" applyAlignment="1" applyFill="1" applyFont="1" applyNumberFormat="1">
      <alignment horizontal="center" readingOrder="0" vertical="center"/>
    </xf>
    <xf borderId="0" fillId="7" fontId="2" numFmtId="0" xfId="0" applyAlignment="1" applyFill="1" applyFont="1">
      <alignment horizontal="center" readingOrder="0" shrinkToFit="0" vertical="center" wrapText="1"/>
    </xf>
    <xf borderId="0" fillId="8" fontId="2" numFmtId="4" xfId="0" applyAlignment="1" applyFill="1" applyFont="1" applyNumberFormat="1">
      <alignment horizontal="center" readingOrder="0" vertical="center"/>
    </xf>
    <xf borderId="0" fillId="9" fontId="2" numFmtId="0" xfId="0" applyAlignment="1" applyFill="1" applyFont="1">
      <alignment horizontal="center" readingOrder="0"/>
    </xf>
    <xf borderId="0" fillId="10" fontId="2" numFmtId="3" xfId="0" applyAlignment="1" applyFill="1" applyFont="1" applyNumberFormat="1">
      <alignment horizontal="center" readingOrder="0" vertical="center"/>
    </xf>
    <xf borderId="0" fillId="9" fontId="3" numFmtId="0" xfId="0" applyAlignment="1" applyFont="1">
      <alignment horizontal="center" readingOrder="0"/>
    </xf>
    <xf borderId="0" fillId="9" fontId="2" numFmtId="0" xfId="0" applyAlignment="1" applyFont="1">
      <alignment readingOrder="0"/>
    </xf>
    <xf borderId="0" fillId="9" fontId="3" numFmtId="0" xfId="0" applyAlignment="1" applyFont="1">
      <alignment horizontal="right" readingOrder="0"/>
    </xf>
    <xf borderId="0" fillId="9" fontId="2" numFmtId="0" xfId="0" applyFont="1"/>
    <xf borderId="0" fillId="11" fontId="2" numFmtId="0" xfId="0" applyAlignment="1" applyFill="1" applyFont="1">
      <alignment horizontal="center" readingOrder="0" textRotation="90" vertical="center"/>
    </xf>
    <xf borderId="0" fillId="11" fontId="2" numFmtId="0" xfId="0" applyAlignment="1" applyFont="1">
      <alignment horizontal="center" readingOrder="0" vertical="center"/>
    </xf>
    <xf borderId="0" fillId="5" fontId="2" numFmtId="9" xfId="0" applyAlignment="1" applyFont="1" applyNumberFormat="1">
      <alignment horizontal="center" readingOrder="0" vertical="center"/>
    </xf>
    <xf borderId="0" fillId="12" fontId="2" numFmtId="3" xfId="0" applyAlignment="1" applyFill="1" applyFont="1" applyNumberFormat="1">
      <alignment horizontal="center" readingOrder="0" vertical="center"/>
    </xf>
    <xf borderId="0" fillId="13" fontId="2" numFmtId="0" xfId="0" applyAlignment="1" applyFill="1" applyFont="1">
      <alignment horizontal="center" readingOrder="0" vertical="center"/>
    </xf>
    <xf borderId="0" fillId="5" fontId="2" numFmtId="0" xfId="0" applyAlignment="1" applyFont="1">
      <alignment horizontal="center" vertical="center"/>
    </xf>
    <xf borderId="0" fillId="9" fontId="2" numFmtId="3" xfId="0" applyAlignment="1" applyFont="1" applyNumberFormat="1">
      <alignment readingOrder="0"/>
    </xf>
    <xf borderId="0" fillId="9" fontId="2" numFmtId="0" xfId="0" applyAlignment="1" applyFont="1">
      <alignment horizontal="right" vertical="bottom"/>
    </xf>
    <xf borderId="0" fillId="9" fontId="2" numFmtId="3" xfId="0" applyFont="1" applyNumberFormat="1"/>
    <xf borderId="0" fillId="9" fontId="2" numFmtId="0" xfId="0" applyAlignment="1" applyFont="1">
      <alignment horizontal="right" readingOrder="0" vertical="bottom"/>
    </xf>
    <xf borderId="0" fillId="0" fontId="2" numFmtId="3" xfId="0" applyAlignment="1" applyFont="1" applyNumberFormat="1">
      <alignment readingOrder="0"/>
    </xf>
    <xf borderId="0" fillId="0" fontId="2" numFmtId="0" xfId="0" applyAlignment="1" applyFont="1">
      <alignment readingOrder="0" shrinkToFit="0" wrapText="1"/>
    </xf>
    <xf borderId="0" fillId="14" fontId="2" numFmtId="0" xfId="0" applyAlignment="1" applyFill="1" applyFont="1">
      <alignment readingOrder="0"/>
    </xf>
    <xf borderId="0" fillId="12" fontId="2" numFmtId="0" xfId="0" applyAlignment="1" applyFont="1">
      <alignment readingOrder="0"/>
    </xf>
    <xf borderId="0" fillId="15" fontId="2" numFmtId="0" xfId="0" applyAlignment="1" applyFill="1" applyFont="1">
      <alignment readingOrder="0"/>
    </xf>
    <xf borderId="0" fillId="7" fontId="2" numFmtId="0" xfId="0" applyAlignment="1" applyFont="1">
      <alignment readingOrder="0" shrinkToFit="0" wrapText="1"/>
    </xf>
    <xf borderId="0" fillId="16" fontId="2" numFmtId="0" xfId="0" applyAlignment="1" applyFill="1" applyFont="1">
      <alignment horizontal="center" readingOrder="0" vertical="center"/>
    </xf>
    <xf borderId="0" fillId="17" fontId="2" numFmtId="0" xfId="0" applyAlignment="1" applyFill="1" applyFont="1">
      <alignment readingOrder="0"/>
    </xf>
    <xf borderId="0" fillId="6" fontId="2" numFmtId="9" xfId="0" applyFont="1" applyNumberFormat="1"/>
    <xf borderId="0" fillId="18" fontId="2" numFmtId="4" xfId="0" applyFill="1" applyFont="1" applyNumberFormat="1"/>
    <xf borderId="0" fillId="13" fontId="2" numFmtId="0" xfId="0" applyFont="1"/>
    <xf borderId="0" fillId="19" fontId="2" numFmtId="0" xfId="0" applyFill="1" applyFont="1"/>
    <xf borderId="0" fillId="20" fontId="2" numFmtId="0" xfId="0" applyFill="1" applyFont="1"/>
    <xf borderId="0" fillId="11" fontId="2" numFmtId="0" xfId="0" applyAlignment="1" applyFont="1">
      <alignment horizontal="right" readingOrder="0" vertical="center"/>
    </xf>
    <xf borderId="0" fillId="5" fontId="2" numFmtId="9" xfId="0" applyAlignment="1" applyFont="1" applyNumberFormat="1">
      <alignment horizontal="center" vertical="center"/>
    </xf>
    <xf borderId="0" fillId="5" fontId="2" numFmtId="3" xfId="0" applyAlignment="1" applyFont="1" applyNumberFormat="1">
      <alignment horizontal="center" vertical="center"/>
    </xf>
    <xf borderId="0" fillId="21" fontId="2" numFmtId="0" xfId="0" applyAlignment="1" applyFill="1" applyFont="1">
      <alignment horizontal="center" vertical="center"/>
    </xf>
    <xf borderId="0" fillId="8" fontId="2" numFmtId="0" xfId="0" applyFont="1"/>
    <xf borderId="0" fillId="0" fontId="2" numFmtId="0" xfId="0" applyAlignment="1" applyFont="1">
      <alignment horizontal="center" vertical="center"/>
    </xf>
    <xf borderId="0" fillId="0" fontId="2" numFmtId="3" xfId="0" applyAlignment="1" applyFont="1" applyNumberFormat="1">
      <alignment horizontal="center" vertical="center"/>
    </xf>
    <xf borderId="0" fillId="0" fontId="2" numFmtId="0" xfId="0" applyAlignment="1" applyFont="1">
      <alignment readingOrder="0"/>
    </xf>
    <xf borderId="0" fillId="0" fontId="2" numFmtId="0" xfId="0" applyAlignment="1" applyFont="1">
      <alignment horizontal="center" readingOrder="0" vertical="center"/>
    </xf>
    <xf borderId="0" fillId="0" fontId="2" numFmtId="3" xfId="0" applyFont="1" applyNumberFormat="1"/>
    <xf borderId="0" fillId="22" fontId="4" numFmtId="0" xfId="0" applyAlignment="1" applyFill="1" applyFont="1">
      <alignment horizontal="center" readingOrder="0" vertical="center"/>
    </xf>
    <xf borderId="0" fillId="23" fontId="4" numFmtId="0" xfId="0" applyAlignment="1" applyFill="1" applyFont="1">
      <alignment horizontal="center" readingOrder="0" vertical="center"/>
    </xf>
    <xf borderId="0" fillId="9" fontId="2" numFmtId="0" xfId="0" applyAlignment="1" applyFont="1">
      <alignment horizontal="center" readingOrder="0" vertical="center"/>
    </xf>
    <xf borderId="0" fillId="24" fontId="4" numFmtId="0" xfId="0" applyAlignment="1" applyFill="1" applyFont="1">
      <alignment horizontal="center" readingOrder="0" vertical="center"/>
    </xf>
    <xf borderId="0" fillId="9" fontId="2" numFmtId="9" xfId="0" applyAlignment="1" applyFont="1" applyNumberFormat="1">
      <alignment readingOrder="0"/>
    </xf>
    <xf borderId="0" fillId="25" fontId="5" numFmtId="0" xfId="0" applyAlignment="1" applyFill="1" applyFont="1">
      <alignment horizontal="center" readingOrder="0" vertical="center"/>
    </xf>
    <xf borderId="0" fillId="26" fontId="6" numFmtId="0" xfId="0" applyAlignment="1" applyFill="1" applyFont="1">
      <alignment horizontal="center" readingOrder="0" vertical="center"/>
    </xf>
    <xf borderId="0" fillId="25" fontId="6" numFmtId="0" xfId="0" applyAlignment="1" applyFont="1">
      <alignment horizontal="center" readingOrder="0" vertical="center"/>
    </xf>
    <xf borderId="0" fillId="27" fontId="6" numFmtId="0" xfId="0" applyAlignment="1" applyFill="1" applyFont="1">
      <alignment horizontal="center" readingOrder="0" vertical="center"/>
    </xf>
    <xf borderId="0" fillId="28" fontId="5" numFmtId="0" xfId="0" applyAlignment="1" applyFill="1" applyFont="1">
      <alignment horizontal="center" readingOrder="0" vertical="center"/>
    </xf>
    <xf borderId="0" fillId="29" fontId="2" numFmtId="0" xfId="0" applyAlignment="1" applyFill="1" applyFont="1">
      <alignment horizontal="center" readingOrder="0" shrinkToFit="0" vertical="center" wrapText="0"/>
    </xf>
    <xf borderId="0" fillId="30" fontId="7" numFmtId="0" xfId="0" applyAlignment="1" applyFill="1" applyFont="1">
      <alignment horizontal="center" readingOrder="0" vertical="center"/>
    </xf>
    <xf borderId="0" fillId="12" fontId="2" numFmtId="0" xfId="0" applyAlignment="1" applyFont="1">
      <alignment horizontal="center" readingOrder="0" vertical="center"/>
    </xf>
    <xf borderId="0" fillId="21" fontId="2" numFmtId="0" xfId="0" applyAlignment="1" applyFont="1">
      <alignment horizontal="center" readingOrder="0" vertical="center"/>
    </xf>
    <xf borderId="0" fillId="31" fontId="2" numFmtId="0" xfId="0" applyAlignment="1" applyFill="1" applyFont="1">
      <alignment horizontal="center" readingOrder="0" shrinkToFit="0" vertical="center" wrapText="0"/>
    </xf>
    <xf borderId="0" fillId="6" fontId="2" numFmtId="0" xfId="0" applyAlignment="1" applyFont="1">
      <alignment horizontal="center" readingOrder="0" vertical="center"/>
    </xf>
    <xf borderId="0" fillId="7" fontId="2" numFmtId="0" xfId="0" applyAlignment="1" applyFont="1">
      <alignment horizontal="center" readingOrder="0" vertical="center"/>
    </xf>
    <xf borderId="0" fillId="32" fontId="2" numFmtId="0" xfId="0" applyAlignment="1" applyFill="1" applyFont="1">
      <alignment horizontal="center" readingOrder="0" vertical="center"/>
    </xf>
    <xf borderId="0" fillId="12" fontId="3" numFmtId="0" xfId="0" applyAlignment="1" applyFont="1">
      <alignment horizontal="center" readingOrder="0"/>
    </xf>
    <xf borderId="0" fillId="8" fontId="2" numFmtId="0" xfId="0" applyAlignment="1" applyFont="1">
      <alignment horizontal="center" readingOrder="0" vertical="center"/>
    </xf>
    <xf borderId="0" fillId="33" fontId="2" numFmtId="0" xfId="0" applyAlignment="1" applyFill="1" applyFont="1">
      <alignment horizontal="center" readingOrder="0" vertical="center"/>
    </xf>
    <xf borderId="0" fillId="34" fontId="3" numFmtId="0" xfId="0" applyAlignment="1" applyFill="1" applyFont="1">
      <alignment horizontal="left" readingOrder="0"/>
    </xf>
    <xf borderId="0" fillId="9" fontId="2" numFmtId="0" xfId="0" applyAlignment="1" applyFont="1">
      <alignment horizontal="center" vertical="center"/>
    </xf>
    <xf borderId="0" fillId="0" fontId="2" numFmtId="0" xfId="0" applyFont="1"/>
    <xf borderId="0" fillId="0" fontId="2" numFmtId="9" xfId="0" applyAlignment="1" applyFont="1" applyNumberFormat="1">
      <alignment readingOrder="0"/>
    </xf>
    <xf borderId="0" fillId="15" fontId="8" numFmtId="0" xfId="0" applyAlignment="1" applyFont="1">
      <alignment horizontal="center" readingOrder="0" shrinkToFit="0" textRotation="0" vertical="center" wrapText="1"/>
    </xf>
    <xf borderId="0" fillId="15" fontId="2" numFmtId="0" xfId="0" applyAlignment="1" applyFont="1">
      <alignment horizontal="right" readingOrder="0" vertical="center"/>
    </xf>
    <xf borderId="0" fillId="35" fontId="2" numFmtId="0" xfId="0" applyAlignment="1" applyFill="1" applyFont="1">
      <alignment horizontal="center" readingOrder="0" vertical="center"/>
    </xf>
    <xf borderId="0" fillId="36" fontId="6" numFmtId="0" xfId="0" applyAlignment="1" applyFill="1" applyFont="1">
      <alignment horizontal="center" readingOrder="0" vertical="center"/>
    </xf>
    <xf borderId="0" fillId="0" fontId="2" numFmtId="0" xfId="0" applyAlignment="1" applyFont="1">
      <alignment horizontal="right" readingOrder="0"/>
    </xf>
    <xf borderId="0" fillId="0" fontId="2" numFmtId="10" xfId="0" applyFont="1" applyNumberFormat="1"/>
    <xf borderId="0" fillId="15" fontId="2" numFmtId="3" xfId="0" applyAlignment="1" applyFont="1" applyNumberFormat="1">
      <alignment horizontal="right" readingOrder="0" vertical="center"/>
    </xf>
    <xf borderId="0" fillId="17" fontId="2" numFmtId="0" xfId="0" applyAlignment="1" applyFont="1">
      <alignment horizontal="right" readingOrder="0"/>
    </xf>
    <xf borderId="0" fillId="36" fontId="6" numFmtId="0" xfId="0" applyAlignment="1" applyFont="1">
      <alignment horizontal="center" vertical="center"/>
    </xf>
    <xf borderId="0" fillId="0" fontId="2" numFmtId="4" xfId="0" applyAlignment="1" applyFont="1" applyNumberFormat="1">
      <alignment horizontal="center" readingOrder="0" vertical="center"/>
    </xf>
    <xf borderId="0" fillId="36" fontId="6" numFmtId="4" xfId="0" applyAlignment="1" applyFont="1" applyNumberFormat="1">
      <alignment horizontal="center" vertical="center"/>
    </xf>
    <xf borderId="0" fillId="18" fontId="2" numFmtId="0" xfId="0" applyAlignment="1" applyFont="1">
      <alignment horizontal="right" readingOrder="0"/>
    </xf>
    <xf borderId="0" fillId="34" fontId="3" numFmtId="0" xfId="0" applyAlignment="1" applyFont="1">
      <alignment horizontal="right" readingOrder="0"/>
    </xf>
    <xf borderId="1" fillId="18" fontId="2" numFmtId="0" xfId="0" applyAlignment="1" applyBorder="1" applyFont="1">
      <alignment readingOrder="0"/>
    </xf>
    <xf borderId="1" fillId="17" fontId="2" numFmtId="0" xfId="0" applyAlignment="1" applyBorder="1" applyFont="1">
      <alignment horizontal="right" readingOrder="0"/>
    </xf>
    <xf borderId="1" fillId="0" fontId="2" numFmtId="0" xfId="0" applyAlignment="1" applyBorder="1" applyFont="1">
      <alignment horizontal="center" readingOrder="0" vertical="center"/>
    </xf>
    <xf borderId="1" fillId="36" fontId="6" numFmtId="0" xfId="0" applyAlignment="1" applyBorder="1" applyFont="1">
      <alignment horizontal="center" vertical="center"/>
    </xf>
    <xf borderId="1" fillId="36" fontId="6" numFmtId="4" xfId="0" applyAlignment="1" applyBorder="1" applyFont="1" applyNumberFormat="1">
      <alignment horizontal="center" vertical="center"/>
    </xf>
    <xf borderId="2" fillId="0" fontId="9" numFmtId="0" xfId="0" applyBorder="1" applyFont="1"/>
    <xf borderId="2" fillId="17" fontId="2" numFmtId="0" xfId="0" applyAlignment="1" applyBorder="1" applyFont="1">
      <alignment horizontal="right" readingOrder="0"/>
    </xf>
    <xf borderId="2" fillId="0" fontId="2" numFmtId="0" xfId="0" applyAlignment="1" applyBorder="1" applyFont="1">
      <alignment horizontal="center" readingOrder="0" vertical="center"/>
    </xf>
    <xf borderId="2" fillId="36" fontId="6" numFmtId="0" xfId="0" applyAlignment="1" applyBorder="1" applyFont="1">
      <alignment horizontal="center" vertical="center"/>
    </xf>
    <xf borderId="2" fillId="36" fontId="6" numFmtId="4" xfId="0" applyAlignment="1" applyBorder="1" applyFont="1" applyNumberFormat="1">
      <alignment horizontal="center" vertical="center"/>
    </xf>
    <xf borderId="1" fillId="17" fontId="2" numFmtId="0" xfId="0" applyAlignment="1" applyBorder="1" applyFont="1">
      <alignment readingOrder="0"/>
    </xf>
    <xf borderId="0" fillId="18" fontId="2" numFmtId="0" xfId="0" applyAlignment="1" applyFont="1">
      <alignment readingOrder="0"/>
    </xf>
    <xf borderId="0" fillId="2" fontId="10" numFmtId="0" xfId="0" applyAlignment="1" applyFont="1">
      <alignment horizontal="right" readingOrder="0"/>
    </xf>
    <xf borderId="0" fillId="2" fontId="10" numFmtId="0" xfId="0" applyAlignment="1" applyFont="1">
      <alignment horizontal="right"/>
    </xf>
    <xf borderId="0" fillId="2" fontId="10" numFmtId="10" xfId="0" applyAlignment="1" applyFont="1" applyNumberFormat="1">
      <alignment horizontal="center" vertical="center"/>
    </xf>
    <xf borderId="0" fillId="2" fontId="10" numFmtId="4" xfId="0" applyAlignment="1" applyFont="1" applyNumberFormat="1">
      <alignment horizontal="center" vertical="center"/>
    </xf>
    <xf borderId="0" fillId="0" fontId="2" numFmtId="0" xfId="0" applyAlignment="1" applyFont="1">
      <alignment horizontal="right"/>
    </xf>
    <xf borderId="0" fillId="0" fontId="11" numFmtId="0" xfId="0" applyFont="1"/>
    <xf borderId="0" fillId="9" fontId="6" numFmtId="0" xfId="0" applyAlignment="1" applyFont="1">
      <alignment horizontal="center"/>
    </xf>
    <xf borderId="0" fillId="0" fontId="12" numFmtId="0" xfId="0" applyAlignment="1" applyFont="1">
      <alignment readingOrder="0"/>
    </xf>
    <xf borderId="3" fillId="0" fontId="8" numFmtId="0" xfId="0" applyAlignment="1" applyBorder="1" applyFont="1">
      <alignment horizontal="center" readingOrder="0" vertical="center"/>
    </xf>
    <xf borderId="4" fillId="0" fontId="9" numFmtId="0" xfId="0" applyBorder="1" applyFont="1"/>
    <xf borderId="5" fillId="0" fontId="9" numFmtId="0" xfId="0" applyBorder="1" applyFont="1"/>
    <xf borderId="6" fillId="0" fontId="2" numFmtId="0" xfId="0" applyAlignment="1" applyBorder="1" applyFont="1">
      <alignment horizontal="center" readingOrder="0" vertical="center"/>
    </xf>
    <xf borderId="7" fillId="0" fontId="2" numFmtId="0" xfId="0" applyAlignment="1" applyBorder="1" applyFont="1">
      <alignment horizontal="center" readingOrder="0" vertical="center"/>
    </xf>
    <xf borderId="7" fillId="37" fontId="2" numFmtId="0" xfId="0" applyAlignment="1" applyBorder="1" applyFill="1" applyFont="1">
      <alignment horizontal="center" readingOrder="0" vertical="center"/>
    </xf>
    <xf borderId="7" fillId="38" fontId="2" numFmtId="0" xfId="0" applyAlignment="1" applyBorder="1" applyFill="1" applyFont="1">
      <alignment horizontal="center" vertical="center"/>
    </xf>
    <xf borderId="7" fillId="4" fontId="2" numFmtId="0" xfId="0" applyAlignment="1" applyBorder="1" applyFont="1">
      <alignment horizontal="center" readingOrder="0" vertical="center"/>
    </xf>
    <xf borderId="7" fillId="39" fontId="2" numFmtId="0" xfId="0" applyAlignment="1" applyBorder="1" applyFill="1" applyFont="1">
      <alignment horizontal="center" vertical="center"/>
    </xf>
    <xf borderId="7" fillId="7" fontId="2" numFmtId="0" xfId="0" applyAlignment="1" applyBorder="1" applyFont="1">
      <alignment horizontal="center" readingOrder="0" vertical="center"/>
    </xf>
    <xf borderId="7" fillId="13" fontId="2" numFmtId="0" xfId="0" applyAlignment="1" applyBorder="1" applyFont="1">
      <alignment horizontal="center" vertical="center"/>
    </xf>
    <xf borderId="7" fillId="29" fontId="2" numFmtId="0" xfId="0" applyAlignment="1" applyBorder="1" applyFont="1">
      <alignment horizontal="center" readingOrder="0" vertical="center"/>
    </xf>
    <xf borderId="7" fillId="31" fontId="2" numFmtId="0" xfId="0" applyAlignment="1" applyBorder="1" applyFont="1">
      <alignment horizontal="center" vertical="center"/>
    </xf>
    <xf borderId="8" fillId="0" fontId="2" numFmtId="0" xfId="0" applyAlignment="1" applyBorder="1" applyFont="1">
      <alignment horizontal="center" readingOrder="0" vertical="center"/>
    </xf>
    <xf borderId="9" fillId="0" fontId="9" numFmtId="0" xfId="0" applyBorder="1" applyFont="1"/>
    <xf borderId="9" fillId="0" fontId="2" numFmtId="0" xfId="0" applyAlignment="1" applyBorder="1" applyFont="1">
      <alignment horizontal="center" readingOrder="0" vertical="center"/>
    </xf>
    <xf borderId="10" fillId="31" fontId="2" numFmtId="0" xfId="0" applyAlignment="1" applyBorder="1" applyFont="1">
      <alignment horizontal="center" vertical="center"/>
    </xf>
    <xf borderId="0" fillId="0" fontId="2" numFmtId="0" xfId="0" applyAlignment="1" applyFont="1">
      <alignment horizontal="center" readingOrder="0"/>
    </xf>
    <xf borderId="11" fillId="40" fontId="2" numFmtId="0" xfId="0" applyAlignment="1" applyBorder="1" applyFill="1" applyFont="1">
      <alignment readingOrder="0"/>
    </xf>
    <xf borderId="12" fillId="0" fontId="9" numFmtId="0" xfId="0" applyBorder="1" applyFont="1"/>
    <xf borderId="13" fillId="0" fontId="9" numFmtId="0" xfId="0" applyBorder="1" applyFont="1"/>
    <xf borderId="3" fillId="41" fontId="2" numFmtId="0" xfId="0" applyAlignment="1" applyBorder="1" applyFill="1" applyFont="1">
      <alignment horizontal="center" readingOrder="0" vertical="center"/>
    </xf>
    <xf borderId="4" fillId="40" fontId="2" numFmtId="0" xfId="0" applyAlignment="1" applyBorder="1" applyFont="1">
      <alignment readingOrder="0"/>
    </xf>
    <xf borderId="4" fillId="40" fontId="2" numFmtId="0" xfId="0" applyAlignment="1" applyBorder="1" applyFont="1">
      <alignment readingOrder="0" vertical="center"/>
    </xf>
    <xf borderId="4" fillId="40" fontId="2" numFmtId="0" xfId="0" applyAlignment="1" applyBorder="1" applyFont="1">
      <alignment vertical="center"/>
    </xf>
    <xf borderId="5" fillId="40" fontId="2" numFmtId="0" xfId="0" applyAlignment="1" applyBorder="1" applyFont="1">
      <alignment vertical="center"/>
    </xf>
    <xf borderId="0" fillId="0" fontId="2" numFmtId="0" xfId="0" applyAlignment="1" applyFont="1">
      <alignment readingOrder="0" vertical="center"/>
    </xf>
    <xf borderId="6" fillId="0" fontId="2" numFmtId="0" xfId="0" applyAlignment="1" applyBorder="1" applyFont="1">
      <alignment readingOrder="0"/>
    </xf>
    <xf borderId="0" fillId="0" fontId="2" numFmtId="0" xfId="0" applyAlignment="1" applyFont="1">
      <alignment readingOrder="0"/>
    </xf>
    <xf borderId="7" fillId="0" fontId="2" numFmtId="0" xfId="0" applyBorder="1" applyFont="1"/>
    <xf borderId="0" fillId="0" fontId="8" numFmtId="0" xfId="0" applyAlignment="1" applyFont="1">
      <alignment readingOrder="0"/>
    </xf>
    <xf borderId="6" fillId="0" fontId="2" numFmtId="0" xfId="0" applyBorder="1" applyFont="1"/>
    <xf borderId="0" fillId="40" fontId="2" numFmtId="0" xfId="0" applyAlignment="1" applyFont="1">
      <alignment readingOrder="0"/>
    </xf>
    <xf borderId="6" fillId="38" fontId="2" numFmtId="0" xfId="0" applyAlignment="1" applyBorder="1" applyFont="1">
      <alignment readingOrder="0"/>
    </xf>
    <xf borderId="7" fillId="0" fontId="2" numFmtId="0" xfId="0" applyAlignment="1" applyBorder="1" applyFont="1">
      <alignment readingOrder="0"/>
    </xf>
    <xf borderId="8" fillId="0" fontId="2" numFmtId="0" xfId="0" applyAlignment="1" applyBorder="1" applyFont="1">
      <alignment readingOrder="0"/>
    </xf>
    <xf borderId="9" fillId="0" fontId="2" numFmtId="0" xfId="0" applyBorder="1" applyFont="1"/>
    <xf borderId="9" fillId="0" fontId="2" numFmtId="3" xfId="0" applyAlignment="1" applyBorder="1" applyFont="1" applyNumberFormat="1">
      <alignment horizontal="right"/>
    </xf>
    <xf borderId="10" fillId="0" fontId="2" numFmtId="0" xfId="0" applyBorder="1" applyFont="1"/>
    <xf borderId="6" fillId="4" fontId="2" numFmtId="0" xfId="0" applyAlignment="1" applyBorder="1" applyFont="1">
      <alignment readingOrder="0"/>
    </xf>
    <xf borderId="7" fillId="0" fontId="2" numFmtId="0" xfId="0" applyAlignment="1" applyBorder="1" applyFont="1">
      <alignment readingOrder="0" vertical="center"/>
    </xf>
    <xf borderId="3" fillId="18" fontId="2" numFmtId="0" xfId="0" applyAlignment="1" applyBorder="1" applyFont="1">
      <alignment horizontal="center" readingOrder="0" vertical="center"/>
    </xf>
    <xf borderId="4" fillId="17" fontId="2" numFmtId="0" xfId="0" applyAlignment="1" applyBorder="1" applyFont="1">
      <alignment readingOrder="0" vertical="center"/>
    </xf>
    <xf borderId="5" fillId="17" fontId="2" numFmtId="0" xfId="0" applyAlignment="1" applyBorder="1" applyFont="1">
      <alignment readingOrder="0" vertical="center"/>
    </xf>
    <xf borderId="6" fillId="21" fontId="2" numFmtId="0" xfId="0" applyAlignment="1" applyBorder="1" applyFont="1">
      <alignment readingOrder="0"/>
    </xf>
    <xf borderId="10" fillId="0" fontId="2" numFmtId="3" xfId="0" applyAlignment="1" applyBorder="1" applyFont="1" applyNumberFormat="1">
      <alignment horizontal="right"/>
    </xf>
    <xf borderId="3" fillId="7" fontId="2" numFmtId="0" xfId="0" applyAlignment="1" applyBorder="1" applyFont="1">
      <alignment horizontal="center" readingOrder="0" vertical="center"/>
    </xf>
    <xf borderId="4" fillId="40" fontId="2" numFmtId="0" xfId="0" applyAlignment="1" applyBorder="1" applyFont="1">
      <alignment readingOrder="0" vertical="center"/>
    </xf>
    <xf borderId="4" fillId="17" fontId="2" numFmtId="0" xfId="0" applyAlignment="1" applyBorder="1" applyFont="1">
      <alignment readingOrder="0" vertical="center"/>
    </xf>
    <xf borderId="4" fillId="13" fontId="2" numFmtId="0" xfId="0" applyAlignment="1" applyBorder="1" applyFont="1">
      <alignment readingOrder="0" vertical="center"/>
    </xf>
    <xf borderId="5" fillId="40" fontId="2" numFmtId="0" xfId="0" applyAlignment="1" applyBorder="1" applyFont="1">
      <alignment readingOrder="0" vertical="center"/>
    </xf>
    <xf borderId="11" fillId="38" fontId="2" numFmtId="0" xfId="0" applyAlignment="1" applyBorder="1" applyFont="1">
      <alignment readingOrder="0"/>
    </xf>
    <xf borderId="12" fillId="38" fontId="2" numFmtId="0" xfId="0" applyBorder="1" applyFont="1"/>
    <xf borderId="4" fillId="38" fontId="2" numFmtId="0" xfId="0" applyAlignment="1" applyBorder="1" applyFont="1">
      <alignment readingOrder="0"/>
    </xf>
    <xf borderId="4" fillId="38" fontId="2" numFmtId="0" xfId="0" applyBorder="1" applyFont="1"/>
    <xf borderId="5" fillId="38" fontId="2" numFmtId="0" xfId="0" applyBorder="1" applyFont="1"/>
    <xf borderId="14" fillId="0" fontId="2" numFmtId="0" xfId="0" applyAlignment="1" applyBorder="1" applyFont="1">
      <alignment readingOrder="0"/>
    </xf>
    <xf borderId="14" fillId="0" fontId="2" numFmtId="0" xfId="0" applyAlignment="1" applyBorder="1" applyFont="1">
      <alignment readingOrder="0"/>
    </xf>
    <xf borderId="12" fillId="0" fontId="2" numFmtId="0" xfId="0" applyAlignment="1" applyBorder="1" applyFont="1">
      <alignment readingOrder="0"/>
    </xf>
    <xf borderId="12" fillId="0" fontId="2" numFmtId="0" xfId="0" applyBorder="1" applyFont="1"/>
    <xf borderId="13" fillId="0" fontId="2" numFmtId="0" xfId="0" applyBorder="1" applyFont="1"/>
    <xf borderId="14" fillId="38" fontId="2" numFmtId="0" xfId="0" applyAlignment="1" applyBorder="1" applyFont="1">
      <alignment readingOrder="0"/>
    </xf>
    <xf borderId="0" fillId="9" fontId="3" numFmtId="0" xfId="0" applyAlignment="1" applyFont="1">
      <alignment horizontal="left" readingOrder="0"/>
    </xf>
    <xf borderId="3" fillId="42" fontId="2" numFmtId="0" xfId="0" applyAlignment="1" applyBorder="1" applyFill="1" applyFont="1">
      <alignment horizontal="center" readingOrder="0" vertical="center"/>
    </xf>
    <xf borderId="4" fillId="13" fontId="2" numFmtId="0" xfId="0" applyAlignment="1" applyBorder="1" applyFont="1">
      <alignment readingOrder="0" vertical="center"/>
    </xf>
    <xf borderId="4" fillId="19" fontId="2" numFmtId="0" xfId="0" applyAlignment="1" applyBorder="1" applyFont="1">
      <alignment readingOrder="0" vertical="center"/>
    </xf>
    <xf borderId="4" fillId="19" fontId="2" numFmtId="0" xfId="0" applyAlignment="1" applyBorder="1" applyFont="1">
      <alignment readingOrder="0" vertical="center"/>
    </xf>
    <xf borderId="14" fillId="4" fontId="2" numFmtId="0" xfId="0" applyAlignment="1" applyBorder="1" applyFont="1">
      <alignment readingOrder="0"/>
    </xf>
    <xf borderId="14" fillId="21" fontId="2" numFmtId="0" xfId="0" applyAlignment="1" applyBorder="1" applyFont="1">
      <alignment readingOrder="0"/>
    </xf>
    <xf borderId="9" fillId="0" fontId="2" numFmtId="0" xfId="0" applyAlignment="1" applyBorder="1" applyFont="1">
      <alignment readingOrder="0"/>
    </xf>
    <xf borderId="14" fillId="32" fontId="2" numFmtId="0" xfId="0" applyAlignment="1" applyBorder="1" applyFont="1">
      <alignment readingOrder="0"/>
    </xf>
    <xf borderId="0" fillId="2" fontId="6" numFmtId="0" xfId="0" applyAlignment="1" applyFont="1">
      <alignment horizontal="center" readingOrder="0" vertical="center"/>
    </xf>
    <xf borderId="0" fillId="0" fontId="2" numFmtId="3" xfId="0" applyAlignment="1" applyFont="1" applyNumberFormat="1">
      <alignment readingOrder="0" vertical="center"/>
    </xf>
    <xf borderId="0" fillId="0" fontId="2" numFmtId="0" xfId="0" applyAlignment="1" applyFont="1">
      <alignment readingOrder="0" vertical="center"/>
    </xf>
    <xf borderId="0" fillId="36" fontId="2" numFmtId="0" xfId="0" applyAlignment="1" applyFont="1">
      <alignment readingOrder="0"/>
    </xf>
    <xf borderId="0" fillId="43" fontId="2" numFmtId="0" xfId="0" applyAlignment="1" applyFill="1" applyFont="1">
      <alignment readingOrder="0"/>
    </xf>
    <xf borderId="0" fillId="4" fontId="2" numFmtId="0" xfId="0" applyAlignment="1" applyFont="1">
      <alignment readingOrder="0"/>
    </xf>
    <xf borderId="0" fillId="13" fontId="2" numFmtId="0" xfId="0" applyAlignment="1" applyFont="1">
      <alignment readingOrder="0"/>
    </xf>
    <xf borderId="0" fillId="44" fontId="2" numFmtId="0" xfId="0" applyAlignment="1" applyFill="1" applyFont="1">
      <alignment readingOrder="0"/>
    </xf>
    <xf borderId="11" fillId="4" fontId="2" numFmtId="0" xfId="0" applyAlignment="1" applyBorder="1" applyFont="1">
      <alignment readingOrder="0"/>
    </xf>
    <xf borderId="12" fillId="4" fontId="2" numFmtId="0" xfId="0" applyBorder="1" applyFont="1"/>
    <xf borderId="4" fillId="4" fontId="2" numFmtId="0" xfId="0" applyAlignment="1" applyBorder="1" applyFont="1">
      <alignment readingOrder="0"/>
    </xf>
    <xf borderId="4" fillId="4" fontId="2" numFmtId="0" xfId="0" applyBorder="1" applyFont="1"/>
    <xf borderId="5" fillId="4" fontId="2" numFmtId="0" xfId="0" applyBorder="1" applyFont="1"/>
    <xf borderId="0" fillId="45" fontId="6" numFmtId="0" xfId="0" applyAlignment="1" applyFill="1" applyFont="1">
      <alignment horizontal="center" readingOrder="0" vertical="center"/>
    </xf>
    <xf borderId="0" fillId="46" fontId="13" numFmtId="3" xfId="0" applyFill="1" applyFont="1" applyNumberFormat="1"/>
    <xf borderId="11" fillId="7" fontId="2" numFmtId="0" xfId="0" applyAlignment="1" applyBorder="1" applyFont="1">
      <alignment readingOrder="0"/>
    </xf>
    <xf borderId="12" fillId="7" fontId="2" numFmtId="0" xfId="0" applyBorder="1" applyFont="1"/>
    <xf borderId="4" fillId="7" fontId="2" numFmtId="0" xfId="0" applyAlignment="1" applyBorder="1" applyFont="1">
      <alignment readingOrder="0"/>
    </xf>
    <xf borderId="4" fillId="7" fontId="2" numFmtId="0" xfId="0" applyBorder="1" applyFont="1"/>
    <xf borderId="5" fillId="7" fontId="2" numFmtId="0" xfId="0" applyBorder="1" applyFont="1"/>
    <xf borderId="0" fillId="40" fontId="2" numFmtId="0" xfId="0" applyFont="1"/>
    <xf borderId="0" fillId="40" fontId="2" numFmtId="0" xfId="0" applyAlignment="1" applyFont="1">
      <alignment readingOrder="0" shrinkToFit="0" wrapText="1"/>
    </xf>
    <xf borderId="12" fillId="34" fontId="3" numFmtId="0" xfId="0" applyAlignment="1" applyBorder="1" applyFont="1">
      <alignment horizontal="left" readingOrder="0"/>
    </xf>
    <xf borderId="0" fillId="40" fontId="2" numFmtId="0" xfId="0" applyAlignment="1" applyFont="1">
      <alignment horizontal="right" readingOrder="0"/>
    </xf>
    <xf borderId="0" fillId="40" fontId="2" numFmtId="0" xfId="0" applyAlignment="1" applyFont="1">
      <alignment horizontal="left" readingOrder="0"/>
    </xf>
    <xf borderId="0" fillId="40" fontId="2" numFmtId="0" xfId="0" applyAlignment="1" applyFont="1">
      <alignment horizontal="right" readingOrder="0" vertical="center"/>
    </xf>
    <xf borderId="0" fillId="40" fontId="2" numFmtId="0" xfId="0" applyAlignment="1" applyFont="1">
      <alignment horizontal="left" readingOrder="0" vertical="center"/>
    </xf>
    <xf borderId="0" fillId="0" fontId="14" numFmtId="3" xfId="0" applyFont="1" applyNumberFormat="1"/>
    <xf borderId="15" fillId="47" fontId="15" numFmtId="0" xfId="0" applyAlignment="1" applyBorder="1" applyFill="1" applyFont="1">
      <alignment horizontal="center" readingOrder="0" textRotation="0" vertical="center"/>
    </xf>
    <xf borderId="1" fillId="0" fontId="9" numFmtId="0" xfId="0" applyBorder="1" applyFont="1"/>
    <xf borderId="1" fillId="22" fontId="16" numFmtId="0" xfId="0" applyAlignment="1" applyBorder="1" applyFont="1">
      <alignment horizontal="center" readingOrder="0" vertical="center"/>
    </xf>
    <xf borderId="1" fillId="2" fontId="17" numFmtId="0" xfId="0" applyAlignment="1" applyBorder="1" applyFont="1">
      <alignment horizontal="center" readingOrder="0" vertical="center"/>
    </xf>
    <xf borderId="16" fillId="0" fontId="9" numFmtId="0" xfId="0" applyBorder="1" applyFont="1"/>
    <xf borderId="0" fillId="9" fontId="17" numFmtId="0" xfId="0" applyAlignment="1" applyFont="1">
      <alignment horizontal="center" readingOrder="0" vertical="center"/>
    </xf>
    <xf borderId="17" fillId="0" fontId="9" numFmtId="0" xfId="0" applyBorder="1" applyFont="1"/>
    <xf borderId="18" fillId="0" fontId="9" numFmtId="0" xfId="0" applyBorder="1" applyFont="1"/>
    <xf borderId="17" fillId="22" fontId="18" numFmtId="0" xfId="0" applyAlignment="1" applyBorder="1" applyFont="1">
      <alignment horizontal="center" readingOrder="0" vertical="center"/>
    </xf>
    <xf borderId="0" fillId="22" fontId="18" numFmtId="0" xfId="0" applyAlignment="1" applyFont="1">
      <alignment horizontal="center" readingOrder="0" vertical="center"/>
    </xf>
    <xf borderId="0" fillId="8" fontId="19" numFmtId="0" xfId="0" applyAlignment="1" applyFont="1">
      <alignment horizontal="center" readingOrder="0" vertical="center"/>
    </xf>
    <xf borderId="0" fillId="5" fontId="19" numFmtId="0" xfId="0" applyAlignment="1" applyFont="1">
      <alignment horizontal="center" readingOrder="0" vertical="center"/>
    </xf>
    <xf borderId="0" fillId="27" fontId="19" numFmtId="0" xfId="0" applyAlignment="1" applyFont="1">
      <alignment horizontal="center" readingOrder="0"/>
    </xf>
    <xf borderId="0" fillId="47" fontId="19" numFmtId="0" xfId="0" applyAlignment="1" applyFont="1">
      <alignment horizontal="center" readingOrder="0"/>
    </xf>
    <xf borderId="19" fillId="0" fontId="9" numFmtId="0" xfId="0" applyBorder="1" applyFont="1"/>
    <xf borderId="2" fillId="13" fontId="19" numFmtId="0" xfId="0" applyAlignment="1" applyBorder="1" applyFont="1">
      <alignment horizontal="center" readingOrder="0" vertical="center"/>
    </xf>
    <xf borderId="2" fillId="39" fontId="19" numFmtId="0" xfId="0" applyAlignment="1" applyBorder="1" applyFont="1">
      <alignment horizontal="center" readingOrder="0" vertical="center"/>
    </xf>
    <xf borderId="2" fillId="12" fontId="19" numFmtId="0" xfId="0" applyAlignment="1" applyBorder="1" applyFont="1">
      <alignment horizontal="center" readingOrder="0"/>
    </xf>
    <xf borderId="2" fillId="39" fontId="19" numFmtId="0" xfId="0" applyAlignment="1" applyBorder="1" applyFont="1">
      <alignment horizontal="center" readingOrder="0"/>
    </xf>
    <xf borderId="2" fillId="27" fontId="20" numFmtId="0" xfId="0" applyAlignment="1" applyBorder="1" applyFont="1">
      <alignment horizontal="center" readingOrder="0" vertical="center"/>
    </xf>
    <xf borderId="2" fillId="48" fontId="21" numFmtId="0" xfId="0" applyAlignment="1" applyBorder="1" applyFill="1" applyFont="1">
      <alignment horizontal="center" readingOrder="0" vertical="center"/>
    </xf>
    <xf borderId="2" fillId="28" fontId="20" numFmtId="0" xfId="0" applyAlignment="1" applyBorder="1" applyFont="1">
      <alignment horizontal="center" readingOrder="0" vertical="center"/>
    </xf>
    <xf borderId="2" fillId="22" fontId="19" numFmtId="0" xfId="0" applyAlignment="1" applyBorder="1" applyFont="1">
      <alignment horizontal="center" readingOrder="0" vertical="center"/>
    </xf>
    <xf borderId="2" fillId="22" fontId="19" numFmtId="0" xfId="0" applyAlignment="1" applyBorder="1" applyFont="1">
      <alignment horizontal="center" readingOrder="0"/>
    </xf>
    <xf borderId="20" fillId="22" fontId="19" numFmtId="0" xfId="0" applyAlignment="1" applyBorder="1" applyFont="1">
      <alignment horizontal="center" readingOrder="0"/>
    </xf>
    <xf borderId="6" fillId="36" fontId="22" numFmtId="0" xfId="0" applyAlignment="1" applyBorder="1" applyFont="1">
      <alignment horizontal="center" readingOrder="0" textRotation="0" vertical="center"/>
    </xf>
    <xf borderId="0" fillId="37" fontId="19" numFmtId="0" xfId="0" applyAlignment="1" applyFont="1">
      <alignment horizontal="center" vertical="center"/>
    </xf>
    <xf borderId="6" fillId="5" fontId="19" numFmtId="0" xfId="0" applyAlignment="1" applyBorder="1" applyFont="1">
      <alignment horizontal="center" readingOrder="0" vertical="center"/>
    </xf>
    <xf borderId="0" fillId="37" fontId="19" numFmtId="0" xfId="0" applyAlignment="1" applyFont="1">
      <alignment horizontal="center" readingOrder="0" vertical="center"/>
    </xf>
    <xf borderId="0" fillId="6" fontId="19" numFmtId="0" xfId="0" applyAlignment="1" applyFont="1">
      <alignment horizontal="center" readingOrder="0" vertical="center"/>
    </xf>
    <xf borderId="0" fillId="6" fontId="19" numFmtId="0" xfId="0" applyAlignment="1" applyFont="1">
      <alignment horizontal="center" vertical="center"/>
    </xf>
    <xf borderId="0" fillId="47" fontId="19" numFmtId="0" xfId="0" applyAlignment="1" applyFont="1">
      <alignment horizontal="center" readingOrder="0" vertical="center"/>
    </xf>
    <xf borderId="0" fillId="32" fontId="19" numFmtId="0" xfId="0" applyAlignment="1" applyFont="1">
      <alignment horizontal="center" vertical="center"/>
    </xf>
    <xf borderId="7" fillId="21" fontId="19" numFmtId="0" xfId="0" applyAlignment="1" applyBorder="1" applyFont="1">
      <alignment horizontal="center" vertical="center"/>
    </xf>
    <xf borderId="0" fillId="22" fontId="19" numFmtId="0" xfId="0" applyAlignment="1" applyFont="1">
      <alignment horizontal="center" vertical="center"/>
    </xf>
    <xf borderId="0" fillId="22" fontId="19" numFmtId="0" xfId="0" applyAlignment="1" applyFont="1">
      <alignment horizontal="center" readingOrder="0"/>
    </xf>
    <xf borderId="0" fillId="38" fontId="19" numFmtId="0" xfId="0" applyAlignment="1" applyFont="1">
      <alignment horizontal="center" vertical="center"/>
    </xf>
    <xf borderId="6" fillId="33" fontId="19" numFmtId="0" xfId="0" applyAlignment="1" applyBorder="1" applyFont="1">
      <alignment horizontal="center" readingOrder="0" vertical="center"/>
    </xf>
    <xf borderId="0" fillId="38" fontId="19" numFmtId="0" xfId="0" applyAlignment="1" applyFont="1">
      <alignment horizontal="center" readingOrder="0" vertical="center"/>
    </xf>
    <xf borderId="0" fillId="33" fontId="19" numFmtId="0" xfId="0" applyAlignment="1" applyFont="1">
      <alignment horizontal="center" readingOrder="0" vertical="center"/>
    </xf>
    <xf borderId="0" fillId="38" fontId="19" numFmtId="0" xfId="0" applyAlignment="1" applyFont="1">
      <alignment horizontal="center" vertical="center"/>
    </xf>
    <xf borderId="0" fillId="46" fontId="19" numFmtId="0" xfId="0" applyAlignment="1" applyFont="1">
      <alignment horizontal="center" readingOrder="0" vertical="center"/>
    </xf>
    <xf borderId="0" fillId="12" fontId="19" numFmtId="0" xfId="0" applyAlignment="1" applyFont="1">
      <alignment horizontal="center" readingOrder="0" vertical="center"/>
    </xf>
    <xf borderId="0" fillId="29" fontId="19" numFmtId="0" xfId="0" applyAlignment="1" applyFont="1">
      <alignment horizontal="center" vertical="center"/>
    </xf>
    <xf borderId="7" fillId="7" fontId="19" numFmtId="0" xfId="0" applyAlignment="1" applyBorder="1" applyFont="1">
      <alignment horizontal="center" vertical="center"/>
    </xf>
    <xf borderId="0" fillId="5" fontId="19" numFmtId="0" xfId="0" applyAlignment="1" applyFont="1">
      <alignment horizontal="center" vertical="center"/>
    </xf>
    <xf borderId="0" fillId="37" fontId="19" numFmtId="0" xfId="0" applyAlignment="1" applyFont="1">
      <alignment horizontal="center" vertical="center"/>
    </xf>
    <xf borderId="0" fillId="47" fontId="19" numFmtId="0" xfId="0" applyAlignment="1" applyFont="1">
      <alignment horizontal="center" vertical="center"/>
    </xf>
    <xf borderId="0" fillId="33" fontId="19" numFmtId="0" xfId="0" applyAlignment="1" applyFont="1">
      <alignment horizontal="center" vertical="center"/>
    </xf>
    <xf borderId="0" fillId="46" fontId="19" numFmtId="0" xfId="0" applyAlignment="1" applyFont="1">
      <alignment horizontal="center" vertical="center"/>
    </xf>
    <xf borderId="0" fillId="12" fontId="19" numFmtId="0" xfId="0" applyAlignment="1" applyFont="1">
      <alignment horizontal="center" vertical="center"/>
    </xf>
    <xf borderId="9" fillId="38" fontId="19" numFmtId="0" xfId="0" applyAlignment="1" applyBorder="1" applyFont="1">
      <alignment horizontal="center" vertical="center"/>
    </xf>
    <xf borderId="8" fillId="33" fontId="19" numFmtId="0" xfId="0" applyAlignment="1" applyBorder="1" applyFont="1">
      <alignment horizontal="center" readingOrder="0" vertical="center"/>
    </xf>
    <xf borderId="9" fillId="38" fontId="19" numFmtId="0" xfId="0" applyAlignment="1" applyBorder="1" applyFont="1">
      <alignment horizontal="center" readingOrder="0" vertical="center"/>
    </xf>
    <xf borderId="9" fillId="33" fontId="19" numFmtId="0" xfId="0" applyAlignment="1" applyBorder="1" applyFont="1">
      <alignment horizontal="center" vertical="center"/>
    </xf>
    <xf borderId="9" fillId="38" fontId="19" numFmtId="0" xfId="0" applyAlignment="1" applyBorder="1" applyFont="1">
      <alignment horizontal="center" vertical="center"/>
    </xf>
    <xf borderId="9" fillId="46" fontId="19" numFmtId="0" xfId="0" applyAlignment="1" applyBorder="1" applyFont="1">
      <alignment horizontal="center" readingOrder="0" vertical="center"/>
    </xf>
    <xf borderId="9" fillId="46" fontId="19" numFmtId="0" xfId="0" applyAlignment="1" applyBorder="1" applyFont="1">
      <alignment horizontal="center" vertical="center"/>
    </xf>
    <xf borderId="9" fillId="12" fontId="19" numFmtId="0" xfId="0" applyAlignment="1" applyBorder="1" applyFont="1">
      <alignment horizontal="center" vertical="center"/>
    </xf>
    <xf borderId="9" fillId="29" fontId="19" numFmtId="0" xfId="0" applyAlignment="1" applyBorder="1" applyFont="1">
      <alignment horizontal="center" vertical="center"/>
    </xf>
    <xf borderId="10" fillId="7" fontId="19" numFmtId="0" xfId="0" applyAlignment="1" applyBorder="1" applyFont="1">
      <alignment horizontal="center" vertical="center"/>
    </xf>
    <xf borderId="3" fillId="14" fontId="22" numFmtId="0" xfId="0" applyAlignment="1" applyBorder="1" applyFont="1">
      <alignment horizontal="center" readingOrder="0" textRotation="0" vertical="center"/>
    </xf>
    <xf borderId="4" fillId="4" fontId="19" numFmtId="0" xfId="0" applyAlignment="1" applyBorder="1" applyFont="1">
      <alignment horizontal="center" readingOrder="0" vertical="center"/>
    </xf>
    <xf borderId="3" fillId="5" fontId="19" numFmtId="0" xfId="0" applyAlignment="1" applyBorder="1" applyFont="1">
      <alignment horizontal="center" readingOrder="0" vertical="center"/>
    </xf>
    <xf borderId="3" fillId="5" fontId="19" numFmtId="0" xfId="0" applyAlignment="1" applyBorder="1" applyFont="1">
      <alignment horizontal="center" vertical="center"/>
    </xf>
    <xf borderId="4" fillId="6" fontId="19" numFmtId="0" xfId="0" applyAlignment="1" applyBorder="1" applyFont="1">
      <alignment horizontal="center" readingOrder="0" vertical="center"/>
    </xf>
    <xf borderId="4" fillId="6" fontId="19" numFmtId="0" xfId="0" applyAlignment="1" applyBorder="1" applyFont="1">
      <alignment horizontal="center" vertical="center"/>
    </xf>
    <xf borderId="4" fillId="47" fontId="19" numFmtId="0" xfId="0" applyAlignment="1" applyBorder="1" applyFont="1">
      <alignment horizontal="center" vertical="center"/>
    </xf>
    <xf borderId="4" fillId="32" fontId="19" numFmtId="0" xfId="0" applyAlignment="1" applyBorder="1" applyFont="1">
      <alignment horizontal="center" vertical="center"/>
    </xf>
    <xf borderId="5" fillId="21" fontId="19" numFmtId="0" xfId="0" applyAlignment="1" applyBorder="1" applyFont="1">
      <alignment horizontal="center" vertical="center"/>
    </xf>
    <xf borderId="0" fillId="22" fontId="19" numFmtId="0" xfId="0" applyAlignment="1" applyFont="1">
      <alignment horizontal="center" readingOrder="0" vertical="center"/>
    </xf>
    <xf borderId="0" fillId="39" fontId="19" numFmtId="0" xfId="0" applyAlignment="1" applyFont="1">
      <alignment horizontal="center" vertical="center"/>
    </xf>
    <xf borderId="0" fillId="39" fontId="19" numFmtId="0" xfId="0" applyAlignment="1" applyFont="1">
      <alignment horizontal="center" readingOrder="0" vertical="center"/>
    </xf>
    <xf borderId="0" fillId="39" fontId="19" numFmtId="0" xfId="0" applyAlignment="1" applyFont="1">
      <alignment horizontal="center" vertical="center"/>
    </xf>
    <xf borderId="0" fillId="4" fontId="19" numFmtId="0" xfId="0" applyAlignment="1" applyFont="1">
      <alignment horizontal="center" readingOrder="0" vertical="center"/>
    </xf>
    <xf borderId="9" fillId="4" fontId="19" numFmtId="0" xfId="0" applyAlignment="1" applyBorder="1" applyFont="1">
      <alignment horizontal="center" vertical="center"/>
    </xf>
    <xf borderId="8" fillId="5" fontId="19" numFmtId="0" xfId="0" applyAlignment="1" applyBorder="1" applyFont="1">
      <alignment horizontal="center" readingOrder="0" vertical="center"/>
    </xf>
    <xf borderId="9" fillId="4" fontId="19" numFmtId="0" xfId="0" applyAlignment="1" applyBorder="1" applyFont="1">
      <alignment horizontal="center" readingOrder="0" vertical="center"/>
    </xf>
    <xf borderId="9" fillId="5" fontId="19" numFmtId="0" xfId="0" applyAlignment="1" applyBorder="1" applyFont="1">
      <alignment horizontal="center" vertical="center"/>
    </xf>
    <xf borderId="9" fillId="4" fontId="19" numFmtId="0" xfId="0" applyAlignment="1" applyBorder="1" applyFont="1">
      <alignment horizontal="center" vertical="center"/>
    </xf>
    <xf borderId="9" fillId="6" fontId="19" numFmtId="0" xfId="0" applyAlignment="1" applyBorder="1" applyFont="1">
      <alignment horizontal="center" readingOrder="0" vertical="center"/>
    </xf>
    <xf borderId="9" fillId="6" fontId="19" numFmtId="0" xfId="0" applyAlignment="1" applyBorder="1" applyFont="1">
      <alignment horizontal="center" vertical="center"/>
    </xf>
    <xf borderId="9" fillId="47" fontId="19" numFmtId="0" xfId="0" applyAlignment="1" applyBorder="1" applyFont="1">
      <alignment horizontal="center" vertical="center"/>
    </xf>
    <xf borderId="9" fillId="32" fontId="19" numFmtId="0" xfId="0" applyAlignment="1" applyBorder="1" applyFont="1">
      <alignment horizontal="center" vertical="center"/>
    </xf>
    <xf borderId="10" fillId="21" fontId="19" numFmtId="0" xfId="0" applyAlignment="1" applyBorder="1" applyFont="1">
      <alignment horizontal="center" vertical="center"/>
    </xf>
    <xf borderId="0" fillId="22" fontId="19" numFmtId="0" xfId="0" applyFont="1"/>
    <xf borderId="3" fillId="21" fontId="22" numFmtId="0" xfId="0" applyAlignment="1" applyBorder="1" applyFont="1">
      <alignment horizontal="center" readingOrder="0" textRotation="0" vertical="center"/>
    </xf>
    <xf borderId="4" fillId="13" fontId="19" numFmtId="0" xfId="0" applyAlignment="1" applyBorder="1" applyFont="1">
      <alignment horizontal="center"/>
    </xf>
    <xf borderId="3" fillId="33" fontId="19" numFmtId="0" xfId="0" applyAlignment="1" applyBorder="1" applyFont="1">
      <alignment horizontal="center" readingOrder="0" vertical="center"/>
    </xf>
    <xf borderId="0" fillId="13" fontId="19" numFmtId="0" xfId="0" applyAlignment="1" applyFont="1">
      <alignment horizontal="center" readingOrder="0"/>
    </xf>
    <xf borderId="3" fillId="33" fontId="19" numFmtId="0" xfId="0" applyAlignment="1" applyBorder="1" applyFont="1">
      <alignment horizontal="center" vertical="center"/>
    </xf>
    <xf borderId="4" fillId="13" fontId="19" numFmtId="0" xfId="0" applyAlignment="1" applyBorder="1" applyFont="1">
      <alignment horizontal="center"/>
    </xf>
    <xf borderId="4" fillId="46" fontId="19" numFmtId="0" xfId="0" applyAlignment="1" applyBorder="1" applyFont="1">
      <alignment horizontal="center" readingOrder="0" vertical="center"/>
    </xf>
    <xf borderId="4" fillId="13" fontId="19" numFmtId="0" xfId="0" applyAlignment="1" applyBorder="1" applyFont="1">
      <alignment horizontal="center" readingOrder="0"/>
    </xf>
    <xf borderId="4" fillId="46" fontId="19" numFmtId="0" xfId="0" applyAlignment="1" applyBorder="1" applyFont="1">
      <alignment horizontal="center" vertical="center"/>
    </xf>
    <xf borderId="4" fillId="12" fontId="19" numFmtId="0" xfId="0" applyAlignment="1" applyBorder="1" applyFont="1">
      <alignment horizontal="center" vertical="center"/>
    </xf>
    <xf borderId="4" fillId="29" fontId="19" numFmtId="0" xfId="0" applyAlignment="1" applyBorder="1" applyFont="1">
      <alignment horizontal="center" vertical="center"/>
    </xf>
    <xf borderId="5" fillId="7" fontId="19" numFmtId="0" xfId="0" applyAlignment="1" applyBorder="1" applyFont="1">
      <alignment horizontal="center" vertical="center"/>
    </xf>
    <xf borderId="0" fillId="22" fontId="19" numFmtId="0" xfId="0" applyAlignment="1" applyFont="1">
      <alignment horizontal="center"/>
    </xf>
    <xf borderId="0" fillId="9" fontId="2" numFmtId="0" xfId="0" applyAlignment="1" applyFont="1">
      <alignment horizontal="center"/>
    </xf>
    <xf borderId="0" fillId="7" fontId="19" numFmtId="0" xfId="0" applyAlignment="1" applyFont="1">
      <alignment horizontal="center"/>
    </xf>
    <xf borderId="0" fillId="7" fontId="19" numFmtId="0" xfId="0" applyAlignment="1" applyFont="1">
      <alignment horizontal="center" readingOrder="0"/>
    </xf>
    <xf borderId="6" fillId="5" fontId="19" numFmtId="0" xfId="0" applyAlignment="1" applyBorder="1" applyFont="1">
      <alignment horizontal="center" vertical="center"/>
    </xf>
    <xf borderId="0" fillId="9" fontId="2" numFmtId="0" xfId="0" applyAlignment="1" applyFont="1">
      <alignment horizontal="center"/>
    </xf>
    <xf borderId="0" fillId="13" fontId="19" numFmtId="0" xfId="0" applyAlignment="1" applyFont="1">
      <alignment horizontal="center" vertical="center"/>
    </xf>
    <xf borderId="6" fillId="33" fontId="19" numFmtId="0" xfId="0" applyAlignment="1" applyBorder="1" applyFont="1">
      <alignment horizontal="center" vertical="center"/>
    </xf>
    <xf borderId="0" fillId="13" fontId="19" numFmtId="0" xfId="0" applyAlignment="1" applyFont="1">
      <alignment horizontal="center"/>
    </xf>
    <xf borderId="0" fillId="7" fontId="19" numFmtId="0" xfId="0" applyAlignment="1" applyFont="1">
      <alignment horizontal="center" readingOrder="0" vertical="center"/>
    </xf>
    <xf borderId="9" fillId="7" fontId="19" numFmtId="0" xfId="0" applyAlignment="1" applyBorder="1" applyFont="1">
      <alignment horizontal="center" readingOrder="0" vertical="center"/>
    </xf>
    <xf borderId="9" fillId="7" fontId="19" numFmtId="0" xfId="0" applyAlignment="1" applyBorder="1" applyFont="1">
      <alignment horizontal="center" readingOrder="0"/>
    </xf>
    <xf borderId="8" fillId="5" fontId="19" numFmtId="0" xfId="0" applyAlignment="1" applyBorder="1" applyFont="1">
      <alignment horizontal="center" vertical="center"/>
    </xf>
    <xf borderId="9" fillId="7" fontId="19" numFmtId="0" xfId="0" applyAlignment="1" applyBorder="1" applyFont="1">
      <alignment horizontal="center"/>
    </xf>
    <xf borderId="3" fillId="49" fontId="22" numFmtId="0" xfId="0" applyAlignment="1" applyBorder="1" applyFill="1" applyFont="1">
      <alignment horizontal="center" readingOrder="0" textRotation="0" vertical="center"/>
    </xf>
    <xf borderId="4" fillId="44" fontId="19" numFmtId="0" xfId="0" applyAlignment="1" applyBorder="1" applyFont="1">
      <alignment horizontal="center" vertical="center"/>
    </xf>
    <xf borderId="4" fillId="44" fontId="19" numFmtId="0" xfId="0" applyAlignment="1" applyBorder="1" applyFont="1">
      <alignment horizontal="center" readingOrder="0" vertical="center"/>
    </xf>
    <xf borderId="4" fillId="44" fontId="19" numFmtId="0" xfId="0" applyAlignment="1" applyBorder="1" applyFont="1">
      <alignment horizontal="center" vertical="center"/>
    </xf>
    <xf borderId="0" fillId="19" fontId="19" numFmtId="0" xfId="0" applyAlignment="1" applyFont="1">
      <alignment horizontal="center" readingOrder="0" vertical="center"/>
    </xf>
    <xf borderId="0" fillId="44" fontId="19" numFmtId="0" xfId="0" applyAlignment="1" applyFont="1">
      <alignment horizontal="center" vertical="center"/>
    </xf>
    <xf borderId="0" fillId="44" fontId="19" numFmtId="0" xfId="0" applyAlignment="1" applyFont="1">
      <alignment horizontal="center" readingOrder="0" vertical="center"/>
    </xf>
    <xf borderId="0" fillId="44" fontId="19" numFmtId="0" xfId="0" applyAlignment="1" applyFont="1">
      <alignment horizontal="center" vertical="center"/>
    </xf>
    <xf borderId="17" fillId="47" fontId="15" numFmtId="0" xfId="0" applyAlignment="1" applyBorder="1" applyFont="1">
      <alignment horizontal="center" readingOrder="0" textRotation="0" vertical="center"/>
    </xf>
    <xf borderId="2" fillId="50" fontId="21" numFmtId="0" xfId="0" applyAlignment="1" applyBorder="1" applyFill="1" applyFont="1">
      <alignment horizontal="center" readingOrder="0" vertical="center"/>
    </xf>
    <xf borderId="2" fillId="51" fontId="21" numFmtId="0" xfId="0" applyAlignment="1" applyBorder="1" applyFill="1" applyFont="1">
      <alignment horizontal="center" readingOrder="0" vertical="center"/>
    </xf>
    <xf borderId="0" fillId="52" fontId="2" numFmtId="0" xfId="0" applyAlignment="1" applyFill="1" applyFont="1">
      <alignment horizontal="center" vertical="center"/>
    </xf>
    <xf borderId="0" fillId="53" fontId="2" numFmtId="0" xfId="0" applyFill="1" applyFont="1"/>
    <xf borderId="0" fillId="22" fontId="2" numFmtId="0" xfId="0" applyFont="1"/>
    <xf borderId="0" fillId="10" fontId="2" numFmtId="0" xfId="0" applyAlignment="1" applyFont="1">
      <alignment horizontal="center" vertical="center"/>
    </xf>
    <xf borderId="0" fillId="15" fontId="2" numFmtId="0" xfId="0" applyFont="1"/>
    <xf borderId="7" fillId="21" fontId="19" numFmtId="0" xfId="0" applyAlignment="1" applyBorder="1" applyFont="1">
      <alignment horizontal="center" readingOrder="0" vertical="center"/>
    </xf>
    <xf borderId="8" fillId="33" fontId="19" numFmtId="0" xfId="0" applyAlignment="1" applyBorder="1" applyFont="1">
      <alignment horizontal="center" vertical="center"/>
    </xf>
    <xf borderId="9" fillId="10" fontId="2" numFmtId="0" xfId="0" applyAlignment="1" applyBorder="1" applyFont="1">
      <alignment horizontal="center" vertical="center"/>
    </xf>
    <xf borderId="9" fillId="15" fontId="2" numFmtId="0" xfId="0" applyBorder="1" applyFont="1"/>
    <xf borderId="4" fillId="52" fontId="2" numFmtId="0" xfId="0" applyAlignment="1" applyBorder="1" applyFont="1">
      <alignment horizontal="center" vertical="center"/>
    </xf>
    <xf borderId="4" fillId="53" fontId="2" numFmtId="0" xfId="0" applyBorder="1" applyFont="1"/>
    <xf borderId="9" fillId="52" fontId="2" numFmtId="0" xfId="0" applyAlignment="1" applyBorder="1" applyFont="1">
      <alignment horizontal="center" vertical="center"/>
    </xf>
    <xf borderId="9" fillId="53" fontId="2" numFmtId="0" xfId="0" applyBorder="1" applyFont="1"/>
    <xf borderId="4" fillId="10" fontId="2" numFmtId="0" xfId="0" applyAlignment="1" applyBorder="1" applyFont="1">
      <alignment horizontal="center" vertical="center"/>
    </xf>
    <xf borderId="4" fillId="15" fontId="2" numFmtId="0" xfId="0" applyBorder="1" applyFont="1"/>
    <xf borderId="9" fillId="44" fontId="19" numFmtId="0" xfId="0" applyAlignment="1" applyBorder="1" applyFont="1">
      <alignment horizontal="center" vertical="center"/>
    </xf>
    <xf borderId="2" fillId="23" fontId="21" numFmtId="0" xfId="0" applyAlignment="1" applyBorder="1" applyFont="1">
      <alignment horizontal="center" readingOrder="0" vertical="center"/>
    </xf>
    <xf borderId="0" fillId="14" fontId="2" numFmtId="0" xfId="0" applyFont="1"/>
    <xf borderId="0" fillId="11" fontId="2" numFmtId="0" xfId="0" applyFont="1"/>
    <xf borderId="9" fillId="11" fontId="2" numFmtId="0" xfId="0" applyBorder="1" applyFont="1"/>
    <xf borderId="9" fillId="14" fontId="2" numFmtId="0" xfId="0" applyBorder="1" applyFont="1"/>
    <xf borderId="0" fillId="22" fontId="23" numFmtId="0" xfId="0" applyAlignment="1" applyFont="1">
      <alignment horizontal="center" readingOrder="0" shrinkToFit="0" vertical="center" wrapText="1"/>
    </xf>
    <xf borderId="0" fillId="13" fontId="19" numFmtId="0" xfId="0" applyAlignment="1" applyFont="1">
      <alignment horizontal="center" readingOrder="0" vertical="center"/>
    </xf>
    <xf borderId="0" fillId="12" fontId="19" numFmtId="0" xfId="0" applyAlignment="1" applyFont="1">
      <alignment horizontal="center" readingOrder="0"/>
    </xf>
    <xf borderId="0" fillId="39" fontId="19" numFmtId="0" xfId="0" applyAlignment="1" applyFont="1">
      <alignment horizontal="center" readingOrder="0"/>
    </xf>
    <xf borderId="0" fillId="27" fontId="20" numFmtId="0" xfId="0" applyAlignment="1" applyFont="1">
      <alignment horizontal="center" readingOrder="0" vertical="center"/>
    </xf>
    <xf borderId="0" fillId="48" fontId="21" numFmtId="0" xfId="0" applyAlignment="1" applyFont="1">
      <alignment horizontal="center" readingOrder="0" vertical="center"/>
    </xf>
    <xf borderId="0" fillId="28" fontId="20" numFmtId="0" xfId="0" applyAlignment="1" applyFont="1">
      <alignment horizontal="center" readingOrder="0" vertical="center"/>
    </xf>
    <xf borderId="3" fillId="36" fontId="22" numFmtId="0" xfId="0" applyAlignment="1" applyBorder="1" applyFont="1">
      <alignment horizontal="center" readingOrder="0" textRotation="0" vertical="center"/>
    </xf>
    <xf borderId="4" fillId="37" fontId="19" numFmtId="0" xfId="0" applyAlignment="1" applyBorder="1" applyFont="1">
      <alignment horizontal="center" readingOrder="0" shrinkToFit="0" vertical="center" wrapText="1"/>
    </xf>
    <xf borderId="4" fillId="5" fontId="19" numFmtId="0" xfId="0" applyAlignment="1" applyBorder="1" applyFont="1">
      <alignment horizontal="center" readingOrder="0" vertical="center"/>
    </xf>
    <xf borderId="4" fillId="37" fontId="19" numFmtId="0" xfId="0" applyAlignment="1" applyBorder="1" applyFont="1">
      <alignment horizontal="center" readingOrder="0" vertical="center"/>
    </xf>
    <xf borderId="4" fillId="47" fontId="19" numFmtId="0" xfId="0" applyAlignment="1" applyBorder="1" applyFont="1">
      <alignment horizontal="center" readingOrder="0" vertical="center"/>
    </xf>
    <xf borderId="0" fillId="38" fontId="19" numFmtId="0" xfId="0" applyAlignment="1" applyFont="1">
      <alignment horizontal="center" readingOrder="0" shrinkToFit="0" vertical="center" wrapText="1"/>
    </xf>
    <xf borderId="0" fillId="37" fontId="19" numFmtId="0" xfId="0" applyAlignment="1" applyFont="1">
      <alignment horizontal="center" readingOrder="0" shrinkToFit="0" vertical="center" wrapText="1"/>
    </xf>
    <xf borderId="4" fillId="39" fontId="19" numFmtId="0" xfId="0" applyAlignment="1" applyBorder="1" applyFont="1">
      <alignment horizontal="center" shrinkToFit="0" vertical="center" wrapText="1"/>
    </xf>
    <xf borderId="4" fillId="33" fontId="19" numFmtId="0" xfId="0" applyAlignment="1" applyBorder="1" applyFont="1">
      <alignment horizontal="center" readingOrder="0" vertical="center"/>
    </xf>
    <xf borderId="4" fillId="39" fontId="19" numFmtId="0" xfId="0" applyAlignment="1" applyBorder="1" applyFont="1">
      <alignment horizontal="center" readingOrder="0" vertical="center"/>
    </xf>
    <xf borderId="4" fillId="33" fontId="19" numFmtId="0" xfId="0" applyAlignment="1" applyBorder="1" applyFont="1">
      <alignment horizontal="center" vertical="center"/>
    </xf>
    <xf borderId="4" fillId="39" fontId="19" numFmtId="0" xfId="0" applyAlignment="1" applyBorder="1" applyFont="1">
      <alignment horizontal="center" vertical="center"/>
    </xf>
    <xf borderId="6" fillId="14" fontId="22" numFmtId="0" xfId="0" applyAlignment="1" applyBorder="1" applyFont="1">
      <alignment horizontal="center" readingOrder="0" textRotation="0" vertical="center"/>
    </xf>
    <xf borderId="0" fillId="4" fontId="19" numFmtId="0" xfId="0" applyAlignment="1" applyFont="1">
      <alignment horizontal="center" shrinkToFit="0" vertical="center" wrapText="1"/>
    </xf>
    <xf borderId="0" fillId="39" fontId="19" numFmtId="0" xfId="0" applyAlignment="1" applyFont="1">
      <alignment horizontal="center" shrinkToFit="0" vertical="center" wrapText="1"/>
    </xf>
    <xf borderId="4" fillId="13" fontId="19" numFmtId="0" xfId="0" applyAlignment="1" applyBorder="1" applyFont="1">
      <alignment horizontal="center" shrinkToFit="0" wrapText="1"/>
    </xf>
    <xf borderId="6" fillId="21" fontId="22" numFmtId="0" xfId="0" applyAlignment="1" applyBorder="1" applyFont="1">
      <alignment horizontal="center" readingOrder="0" textRotation="0" vertical="center"/>
    </xf>
    <xf borderId="0" fillId="7" fontId="19" numFmtId="0" xfId="0" applyAlignment="1" applyFont="1">
      <alignment horizontal="center" shrinkToFit="0" wrapText="1"/>
    </xf>
    <xf borderId="0" fillId="13" fontId="19" numFmtId="0" xfId="0" applyAlignment="1" applyFont="1">
      <alignment horizontal="center" shrinkToFit="0" wrapText="1"/>
    </xf>
    <xf borderId="8" fillId="21" fontId="22" numFmtId="0" xfId="0" applyAlignment="1" applyBorder="1" applyFont="1">
      <alignment horizontal="center" readingOrder="0" textRotation="0" vertical="center"/>
    </xf>
    <xf borderId="9" fillId="13" fontId="19" numFmtId="0" xfId="0" applyAlignment="1" applyBorder="1" applyFont="1">
      <alignment horizontal="center" shrinkToFit="0" wrapText="1"/>
    </xf>
    <xf borderId="9" fillId="33" fontId="19" numFmtId="0" xfId="0" applyAlignment="1" applyBorder="1" applyFont="1">
      <alignment horizontal="center" readingOrder="0" vertical="center"/>
    </xf>
    <xf borderId="9" fillId="13" fontId="19" numFmtId="0" xfId="0" applyAlignment="1" applyBorder="1" applyFont="1">
      <alignment horizontal="center" readingOrder="0"/>
    </xf>
    <xf borderId="9" fillId="13" fontId="19" numFmtId="0" xfId="0" applyAlignment="1" applyBorder="1" applyFont="1">
      <alignment horizontal="center"/>
    </xf>
    <xf borderId="0" fillId="22" fontId="16" numFmtId="0" xfId="0" applyAlignment="1" applyFont="1">
      <alignment horizontal="center" readingOrder="0" vertical="center"/>
    </xf>
    <xf borderId="0" fillId="2" fontId="17" numFmtId="0" xfId="0" applyAlignment="1" applyFont="1">
      <alignment horizontal="center" readingOrder="0" vertical="center"/>
    </xf>
    <xf borderId="0" fillId="22" fontId="18" numFmtId="0" xfId="0" applyAlignment="1" applyFont="1">
      <alignment horizontal="center" readingOrder="0" shrinkToFit="0" vertical="center" wrapText="1"/>
    </xf>
    <xf borderId="0" fillId="50" fontId="21" numFmtId="0" xfId="0" applyAlignment="1" applyFont="1">
      <alignment horizontal="center" readingOrder="0" vertical="center"/>
    </xf>
    <xf borderId="0" fillId="51" fontId="21" numFmtId="0" xfId="0" applyAlignment="1" applyFont="1">
      <alignment horizontal="center" readingOrder="0" vertical="center"/>
    </xf>
    <xf borderId="8" fillId="36" fontId="22" numFmtId="0" xfId="0" applyAlignment="1" applyBorder="1" applyFont="1">
      <alignment horizontal="center" readingOrder="0" textRotation="0" vertical="center"/>
    </xf>
    <xf borderId="9" fillId="37" fontId="19" numFmtId="0" xfId="0" applyAlignment="1" applyBorder="1" applyFont="1">
      <alignment horizontal="center" readingOrder="0" shrinkToFit="0" vertical="center" wrapText="1"/>
    </xf>
    <xf borderId="9" fillId="5" fontId="19" numFmtId="0" xfId="0" applyAlignment="1" applyBorder="1" applyFont="1">
      <alignment horizontal="center" readingOrder="0" vertical="center"/>
    </xf>
    <xf borderId="9" fillId="37" fontId="19" numFmtId="0" xfId="0" applyAlignment="1" applyBorder="1" applyFont="1">
      <alignment horizontal="center" readingOrder="0" vertical="center"/>
    </xf>
    <xf borderId="9" fillId="37" fontId="19" numFmtId="0" xfId="0" applyAlignment="1" applyBorder="1" applyFont="1">
      <alignment horizontal="center" vertical="center"/>
    </xf>
    <xf borderId="8" fillId="14" fontId="22" numFmtId="0" xfId="0" applyAlignment="1" applyBorder="1" applyFont="1">
      <alignment horizontal="center" readingOrder="0" textRotation="0" vertical="center"/>
    </xf>
    <xf borderId="9" fillId="4" fontId="19" numFmtId="0" xfId="0" applyAlignment="1" applyBorder="1" applyFont="1">
      <alignment horizontal="center" shrinkToFit="0" vertical="center" wrapText="1"/>
    </xf>
    <xf borderId="4" fillId="4" fontId="19" numFmtId="0" xfId="0" applyAlignment="1" applyBorder="1" applyFont="1">
      <alignment horizontal="center" readingOrder="0" shrinkToFit="0" vertical="center" wrapText="1"/>
    </xf>
    <xf borderId="0" fillId="39" fontId="19" numFmtId="0" xfId="0" applyAlignment="1" applyFont="1">
      <alignment horizontal="center" readingOrder="0" shrinkToFit="0" vertical="center" wrapText="1"/>
    </xf>
    <xf borderId="0" fillId="4" fontId="19" numFmtId="0" xfId="0" applyAlignment="1" applyFont="1">
      <alignment horizontal="center" readingOrder="0" shrinkToFit="0" vertical="center" wrapText="1"/>
    </xf>
    <xf borderId="4" fillId="7" fontId="19" numFmtId="0" xfId="0" applyAlignment="1" applyBorder="1" applyFont="1">
      <alignment horizontal="center" readingOrder="0" shrinkToFit="0" wrapText="1"/>
    </xf>
    <xf borderId="0" fillId="13" fontId="19" numFmtId="0" xfId="0" applyAlignment="1" applyFont="1">
      <alignment horizontal="center" readingOrder="0" shrinkToFit="0" wrapText="1"/>
    </xf>
    <xf borderId="0" fillId="7" fontId="19" numFmtId="0" xfId="0" applyAlignment="1" applyFont="1">
      <alignment horizontal="center" readingOrder="0" shrinkToFit="0" wrapText="1"/>
    </xf>
    <xf borderId="9" fillId="13" fontId="19" numFmtId="0" xfId="0" applyAlignment="1" applyBorder="1" applyFont="1">
      <alignment horizontal="center" readingOrder="0" shrinkToFit="0" wrapText="1"/>
    </xf>
    <xf borderId="9" fillId="12" fontId="19" numFmtId="0" xfId="0" applyAlignment="1" applyBorder="1" applyFont="1">
      <alignment horizontal="center" readingOrder="0" vertical="center"/>
    </xf>
    <xf borderId="0" fillId="0" fontId="2" numFmtId="0" xfId="0" applyAlignment="1" applyFont="1">
      <alignment horizontal="center" shrinkToFit="0" vertical="center" wrapText="1"/>
    </xf>
    <xf borderId="3" fillId="47" fontId="15" numFmtId="0" xfId="0" applyAlignment="1" applyBorder="1" applyFont="1">
      <alignment horizontal="center" readingOrder="0" textRotation="0" vertical="center"/>
    </xf>
    <xf borderId="4" fillId="22" fontId="17" numFmtId="0" xfId="0" applyAlignment="1" applyBorder="1" applyFont="1">
      <alignment horizontal="center" readingOrder="0" vertical="center"/>
    </xf>
    <xf borderId="6" fillId="0" fontId="9" numFmtId="0" xfId="0" applyBorder="1" applyFont="1"/>
    <xf borderId="7" fillId="0" fontId="9" numFmtId="0" xfId="0" applyBorder="1" applyFont="1"/>
    <xf borderId="6" fillId="22" fontId="18" numFmtId="0" xfId="0" applyAlignment="1" applyBorder="1" applyFont="1">
      <alignment horizontal="center" readingOrder="0" vertical="center"/>
    </xf>
    <xf borderId="0" fillId="27" fontId="21" numFmtId="0" xfId="0" applyAlignment="1" applyFont="1">
      <alignment horizontal="center" readingOrder="0" vertical="center"/>
    </xf>
    <xf borderId="14" fillId="36" fontId="22" numFmtId="0" xfId="0" applyAlignment="1" applyBorder="1" applyFont="1">
      <alignment horizontal="center" readingOrder="0" textRotation="0" vertical="center"/>
    </xf>
    <xf borderId="14" fillId="37" fontId="19" numFmtId="0" xfId="0" applyAlignment="1" applyBorder="1" applyFont="1">
      <alignment horizontal="center" readingOrder="0" shrinkToFit="0" vertical="center" wrapText="1"/>
    </xf>
    <xf borderId="14" fillId="5" fontId="19" numFmtId="0" xfId="0" applyAlignment="1" applyBorder="1" applyFont="1">
      <alignment horizontal="center" readingOrder="0" vertical="center"/>
    </xf>
    <xf borderId="14" fillId="37" fontId="19" numFmtId="0" xfId="0" applyAlignment="1" applyBorder="1" applyFont="1">
      <alignment horizontal="center" readingOrder="0" vertical="center"/>
    </xf>
    <xf borderId="14" fillId="6" fontId="19" numFmtId="0" xfId="0" applyAlignment="1" applyBorder="1" applyFont="1">
      <alignment horizontal="center" readingOrder="0" vertical="center"/>
    </xf>
    <xf borderId="14" fillId="6" fontId="19" numFmtId="0" xfId="0" applyAlignment="1" applyBorder="1" applyFont="1">
      <alignment horizontal="center" vertical="center"/>
    </xf>
    <xf borderId="14" fillId="47" fontId="19" numFmtId="0" xfId="0" applyAlignment="1" applyBorder="1" applyFont="1">
      <alignment horizontal="center" readingOrder="0" vertical="center"/>
    </xf>
    <xf borderId="14" fillId="22" fontId="19" numFmtId="0" xfId="0" applyAlignment="1" applyBorder="1" applyFont="1">
      <alignment horizontal="center" vertical="center"/>
    </xf>
    <xf borderId="14" fillId="22" fontId="19" numFmtId="0" xfId="0" applyAlignment="1" applyBorder="1" applyFont="1">
      <alignment horizontal="center" readingOrder="0"/>
    </xf>
    <xf borderId="14" fillId="53" fontId="22" numFmtId="0" xfId="0" applyAlignment="1" applyBorder="1" applyFont="1">
      <alignment horizontal="center" readingOrder="0" textRotation="0" vertical="center"/>
    </xf>
    <xf borderId="14" fillId="18" fontId="19" numFmtId="0" xfId="0" applyAlignment="1" applyBorder="1" applyFont="1">
      <alignment horizontal="center" readingOrder="0" shrinkToFit="0" vertical="center" wrapText="1"/>
    </xf>
    <xf borderId="14" fillId="33" fontId="19" numFmtId="0" xfId="0" applyAlignment="1" applyBorder="1" applyFont="1">
      <alignment horizontal="center" readingOrder="0" vertical="center"/>
    </xf>
    <xf borderId="14" fillId="18" fontId="19" numFmtId="0" xfId="0" applyAlignment="1" applyBorder="1" applyFont="1">
      <alignment horizontal="center" readingOrder="0" vertical="center"/>
    </xf>
    <xf borderId="14" fillId="18" fontId="19" numFmtId="0" xfId="0" applyAlignment="1" applyBorder="1" applyFont="1">
      <alignment horizontal="center" vertical="center"/>
    </xf>
    <xf borderId="14" fillId="46" fontId="19" numFmtId="0" xfId="0" applyAlignment="1" applyBorder="1" applyFont="1">
      <alignment horizontal="center" readingOrder="0" vertical="center"/>
    </xf>
    <xf borderId="14" fillId="12" fontId="19" numFmtId="0" xfId="0" applyAlignment="1" applyBorder="1" applyFont="1">
      <alignment horizontal="center" readingOrder="0" vertical="center"/>
    </xf>
    <xf borderId="14" fillId="28" fontId="22" numFmtId="0" xfId="0" applyAlignment="1" applyBorder="1" applyFont="1">
      <alignment horizontal="center" readingOrder="0" textRotation="0" vertical="center"/>
    </xf>
    <xf borderId="14" fillId="21" fontId="19" numFmtId="0" xfId="0" applyAlignment="1" applyBorder="1" applyFont="1">
      <alignment horizontal="center" readingOrder="0" shrinkToFit="0" vertical="center" wrapText="1"/>
    </xf>
    <xf borderId="14" fillId="48" fontId="22" numFmtId="0" xfId="0" applyAlignment="1" applyBorder="1" applyFont="1">
      <alignment horizontal="center" readingOrder="0" textRotation="0" vertical="center"/>
    </xf>
    <xf borderId="14" fillId="31" fontId="19" numFmtId="0" xfId="0" applyAlignment="1" applyBorder="1" applyFont="1">
      <alignment horizontal="center" readingOrder="0" shrinkToFit="0" vertical="center" wrapText="1"/>
    </xf>
    <xf borderId="14" fillId="31" fontId="19" numFmtId="0" xfId="0" applyAlignment="1" applyBorder="1" applyFont="1">
      <alignment horizontal="center" readingOrder="0" vertical="center"/>
    </xf>
    <xf borderId="14" fillId="31" fontId="19" numFmtId="0" xfId="0" applyAlignment="1" applyBorder="1" applyFont="1">
      <alignment horizontal="center" vertical="center"/>
    </xf>
    <xf borderId="21" fillId="48" fontId="22" numFmtId="0" xfId="0" applyAlignment="1" applyBorder="1" applyFont="1">
      <alignment horizontal="center" readingOrder="0" textRotation="0" vertical="center"/>
    </xf>
    <xf borderId="21" fillId="31" fontId="19" numFmtId="0" xfId="0" applyAlignment="1" applyBorder="1" applyFont="1">
      <alignment horizontal="center" readingOrder="0" shrinkToFit="0" vertical="center" wrapText="1"/>
    </xf>
    <xf borderId="21" fillId="33" fontId="19" numFmtId="0" xfId="0" applyAlignment="1" applyBorder="1" applyFont="1">
      <alignment horizontal="center" readingOrder="0" vertical="center"/>
    </xf>
    <xf borderId="21" fillId="31" fontId="19" numFmtId="0" xfId="0" applyAlignment="1" applyBorder="1" applyFont="1">
      <alignment horizontal="center" readingOrder="0" vertical="center"/>
    </xf>
    <xf borderId="21" fillId="31" fontId="19" numFmtId="0" xfId="0" applyAlignment="1" applyBorder="1" applyFont="1">
      <alignment horizontal="center" vertical="center"/>
    </xf>
    <xf borderId="21" fillId="46" fontId="19" numFmtId="0" xfId="0" applyAlignment="1" applyBorder="1" applyFont="1">
      <alignment horizontal="center" readingOrder="0" vertical="center"/>
    </xf>
    <xf borderId="0" fillId="47" fontId="15" numFmtId="0" xfId="0" applyAlignment="1" applyFont="1">
      <alignment horizontal="center" readingOrder="0" textRotation="0" vertical="center"/>
    </xf>
    <xf borderId="0" fillId="22" fontId="17" numFmtId="0" xfId="0" applyAlignment="1" applyFont="1">
      <alignment horizontal="center" readingOrder="0" vertical="center"/>
    </xf>
    <xf borderId="14" fillId="47" fontId="19" numFmtId="0" xfId="0" applyAlignment="1" applyBorder="1" applyFont="1">
      <alignment horizontal="center"/>
    </xf>
    <xf borderId="13" fillId="22" fontId="2" numFmtId="0" xfId="0" applyBorder="1" applyFont="1"/>
    <xf borderId="13" fillId="22" fontId="2" numFmtId="0" xfId="0" applyAlignment="1" applyBorder="1" applyFont="1">
      <alignment vertical="bottom"/>
    </xf>
    <xf borderId="22" fillId="12" fontId="19" numFmtId="0" xfId="0" applyAlignment="1" applyBorder="1" applyFont="1">
      <alignment horizontal="center"/>
    </xf>
    <xf borderId="10" fillId="22" fontId="2" numFmtId="0" xfId="0" applyBorder="1" applyFont="1"/>
    <xf borderId="10" fillId="22" fontId="2" numFmtId="0" xfId="0" applyAlignment="1" applyBorder="1" applyFont="1">
      <alignment vertical="bottom"/>
    </xf>
    <xf borderId="22" fillId="47" fontId="19" numFmtId="0" xfId="0" applyAlignment="1" applyBorder="1" applyFont="1">
      <alignment horizontal="center"/>
    </xf>
    <xf borderId="3" fillId="37" fontId="2" numFmtId="0" xfId="0" applyAlignment="1" applyBorder="1" applyFont="1">
      <alignment horizontal="center" readingOrder="0"/>
    </xf>
    <xf borderId="4" fillId="37" fontId="2" numFmtId="0" xfId="0" applyAlignment="1" applyBorder="1" applyFont="1">
      <alignment horizontal="center" readingOrder="0"/>
    </xf>
    <xf borderId="4" fillId="37" fontId="24" numFmtId="4" xfId="0" applyAlignment="1" applyBorder="1" applyFont="1" applyNumberFormat="1">
      <alignment horizontal="center" readingOrder="0"/>
    </xf>
    <xf borderId="4" fillId="37" fontId="25" numFmtId="0" xfId="0" applyAlignment="1" applyBorder="1" applyFont="1">
      <alignment horizontal="center" readingOrder="0"/>
    </xf>
    <xf borderId="0" fillId="37" fontId="24" numFmtId="0" xfId="0" applyAlignment="1" applyFont="1">
      <alignment horizontal="center" readingOrder="0"/>
    </xf>
    <xf borderId="6" fillId="38" fontId="12" numFmtId="0" xfId="0" applyAlignment="1" applyBorder="1" applyFont="1">
      <alignment horizontal="center" readingOrder="0" vertical="center"/>
    </xf>
    <xf borderId="0" fillId="38" fontId="12" numFmtId="0" xfId="0" applyAlignment="1" applyFont="1">
      <alignment horizontal="center" readingOrder="0" vertical="center"/>
    </xf>
    <xf borderId="0" fillId="38" fontId="26" numFmtId="4" xfId="0" applyAlignment="1" applyFont="1" applyNumberFormat="1">
      <alignment horizontal="center" readingOrder="0" shrinkToFit="0" vertical="center" wrapText="1"/>
    </xf>
    <xf borderId="0" fillId="38" fontId="27" numFmtId="0" xfId="0" applyAlignment="1" applyFont="1">
      <alignment horizontal="center" readingOrder="0" vertical="center"/>
    </xf>
    <xf borderId="7" fillId="38" fontId="12" numFmtId="0" xfId="0" applyAlignment="1" applyBorder="1" applyFont="1">
      <alignment horizontal="center" readingOrder="0" vertical="center"/>
    </xf>
    <xf borderId="0" fillId="37" fontId="28" numFmtId="0" xfId="0" applyAlignment="1" applyFont="1">
      <alignment horizontal="center" readingOrder="0" vertical="bottom"/>
    </xf>
    <xf borderId="0" fillId="37" fontId="29" numFmtId="0" xfId="0" applyAlignment="1" applyFont="1">
      <alignment horizontal="center" readingOrder="0" vertical="bottom"/>
    </xf>
    <xf borderId="6" fillId="38" fontId="2" numFmtId="0" xfId="0" applyAlignment="1" applyBorder="1" applyFont="1">
      <alignment readingOrder="0" textRotation="45" vertical="center"/>
    </xf>
    <xf borderId="0" fillId="38" fontId="2" numFmtId="0" xfId="0" applyAlignment="1" applyFont="1">
      <alignment readingOrder="0"/>
    </xf>
    <xf borderId="0" fillId="0" fontId="24" numFmtId="4" xfId="0" applyAlignment="1" applyFont="1" applyNumberFormat="1">
      <alignment readingOrder="0"/>
    </xf>
    <xf borderId="0" fillId="0" fontId="25" numFmtId="3" xfId="0" applyAlignment="1" applyFont="1" applyNumberFormat="1">
      <alignment readingOrder="0"/>
    </xf>
    <xf borderId="7" fillId="0" fontId="2" numFmtId="3" xfId="0" applyBorder="1" applyFont="1" applyNumberFormat="1"/>
    <xf borderId="0" fillId="46" fontId="2" numFmtId="0" xfId="0" applyAlignment="1" applyFont="1">
      <alignment readingOrder="0"/>
    </xf>
    <xf borderId="0" fillId="0" fontId="2" numFmtId="3" xfId="0" applyAlignment="1" applyFont="1" applyNumberFormat="1">
      <alignment horizontal="center" readingOrder="0"/>
    </xf>
    <xf borderId="0" fillId="46" fontId="2" numFmtId="0" xfId="0" applyFont="1"/>
    <xf borderId="0" fillId="4" fontId="2" numFmtId="0" xfId="0" applyAlignment="1" applyFont="1">
      <alignment readingOrder="0"/>
    </xf>
    <xf borderId="0" fillId="21" fontId="2" numFmtId="0" xfId="0" applyAlignment="1" applyFont="1">
      <alignment readingOrder="0"/>
    </xf>
    <xf borderId="7" fillId="0" fontId="2" numFmtId="3" xfId="0" applyAlignment="1" applyBorder="1" applyFont="1" applyNumberFormat="1">
      <alignment readingOrder="0"/>
    </xf>
    <xf borderId="0" fillId="32" fontId="2" numFmtId="0" xfId="0" applyAlignment="1" applyFont="1">
      <alignment readingOrder="0"/>
    </xf>
    <xf borderId="9" fillId="0" fontId="24" numFmtId="4" xfId="0" applyAlignment="1" applyBorder="1" applyFont="1" applyNumberFormat="1">
      <alignment readingOrder="0"/>
    </xf>
    <xf borderId="9" fillId="0" fontId="25" numFmtId="3" xfId="0" applyAlignment="1" applyBorder="1" applyFont="1" applyNumberFormat="1">
      <alignment readingOrder="0"/>
    </xf>
    <xf borderId="9" fillId="0" fontId="2" numFmtId="3" xfId="0" applyAlignment="1" applyBorder="1" applyFont="1" applyNumberFormat="1">
      <alignment readingOrder="0"/>
    </xf>
    <xf borderId="10" fillId="0" fontId="2" numFmtId="3" xfId="0" applyAlignment="1" applyBorder="1" applyFont="1" applyNumberFormat="1">
      <alignment readingOrder="0"/>
    </xf>
    <xf borderId="0" fillId="46" fontId="2" numFmtId="0" xfId="0" applyAlignment="1" applyFont="1">
      <alignment readingOrder="0"/>
    </xf>
    <xf borderId="9" fillId="0" fontId="2" numFmtId="3" xfId="0" applyBorder="1" applyFont="1" applyNumberFormat="1"/>
    <xf borderId="6" fillId="37" fontId="3" numFmtId="0" xfId="0" applyAlignment="1" applyBorder="1" applyFont="1">
      <alignment horizontal="center" readingOrder="0" shrinkToFit="0" textRotation="45" vertical="center" wrapText="1"/>
    </xf>
    <xf borderId="8" fillId="0" fontId="9" numFmtId="0" xfId="0" applyBorder="1" applyFont="1"/>
    <xf borderId="9" fillId="32" fontId="2" numFmtId="0" xfId="0" applyAlignment="1" applyBorder="1" applyFont="1">
      <alignment readingOrder="0"/>
    </xf>
    <xf borderId="10" fillId="0" fontId="2" numFmtId="3" xfId="0" applyBorder="1" applyFont="1" applyNumberFormat="1"/>
    <xf borderId="0" fillId="36" fontId="12" numFmtId="0" xfId="0" applyAlignment="1" applyFont="1">
      <alignment horizontal="center" readingOrder="0" vertical="center"/>
    </xf>
    <xf borderId="0" fillId="36" fontId="2" numFmtId="0" xfId="0" applyAlignment="1" applyFont="1">
      <alignment horizontal="center" vertical="center"/>
    </xf>
    <xf borderId="0" fillId="36" fontId="2" numFmtId="4" xfId="0" applyAlignment="1" applyFont="1" applyNumberFormat="1">
      <alignment horizontal="center" vertical="center"/>
    </xf>
    <xf borderId="0" fillId="36" fontId="27" numFmtId="3" xfId="0" applyAlignment="1" applyFont="1" applyNumberFormat="1">
      <alignment horizontal="center" vertical="center"/>
    </xf>
    <xf borderId="0" fillId="36" fontId="12" numFmtId="3" xfId="0" applyAlignment="1" applyFont="1" applyNumberFormat="1">
      <alignment horizontal="center" vertical="center"/>
    </xf>
    <xf borderId="0" fillId="36" fontId="2" numFmtId="0" xfId="0" applyFont="1"/>
    <xf borderId="0" fillId="36" fontId="2" numFmtId="0" xfId="0" applyAlignment="1" applyFont="1">
      <alignment horizontal="center"/>
    </xf>
    <xf borderId="0" fillId="0" fontId="2" numFmtId="4" xfId="0" applyFont="1" applyNumberFormat="1"/>
    <xf borderId="0" fillId="0" fontId="25" numFmtId="0" xfId="0" applyFont="1"/>
    <xf borderId="0" fillId="0" fontId="2" numFmtId="0" xfId="0" applyAlignment="1" applyFont="1">
      <alignment horizontal="center"/>
    </xf>
    <xf borderId="0" fillId="2" fontId="30" numFmtId="0" xfId="0" applyAlignment="1" applyFont="1">
      <alignment horizontal="center" readingOrder="0" vertical="center"/>
    </xf>
    <xf borderId="7" fillId="2" fontId="30" numFmtId="0" xfId="0" applyAlignment="1" applyBorder="1" applyFont="1">
      <alignment horizontal="center" readingOrder="0" vertical="center"/>
    </xf>
    <xf borderId="0" fillId="0" fontId="2" numFmtId="0" xfId="0" applyAlignment="1" applyFont="1">
      <alignment shrinkToFit="0" wrapText="1"/>
    </xf>
    <xf borderId="0" fillId="54" fontId="5" numFmtId="0" xfId="0" applyAlignment="1" applyFill="1" applyFont="1">
      <alignment horizontal="center" readingOrder="0" vertical="center"/>
    </xf>
    <xf borderId="0" fillId="54" fontId="6" numFmtId="0" xfId="0" applyAlignment="1" applyFont="1">
      <alignment horizontal="left" readingOrder="0" vertical="center"/>
    </xf>
    <xf borderId="0" fillId="54" fontId="6" numFmtId="0" xfId="0" applyAlignment="1" applyFont="1">
      <alignment horizontal="center" readingOrder="0" vertical="center"/>
    </xf>
    <xf borderId="0" fillId="9" fontId="2" numFmtId="0" xfId="0" applyAlignment="1" applyFont="1">
      <alignment readingOrder="0" shrinkToFit="0" wrapText="1"/>
    </xf>
    <xf borderId="0" fillId="44" fontId="2" numFmtId="0" xfId="0" applyAlignment="1" applyFont="1">
      <alignment horizontal="center" readingOrder="0" vertical="center"/>
    </xf>
    <xf borderId="0" fillId="44" fontId="2" numFmtId="0" xfId="0" applyAlignment="1" applyFont="1">
      <alignment horizontal="left" readingOrder="0" vertical="center"/>
    </xf>
    <xf borderId="0" fillId="44" fontId="2" numFmtId="0" xfId="0" applyAlignment="1" applyFont="1">
      <alignment horizontal="center" vertical="center"/>
    </xf>
    <xf borderId="0" fillId="19" fontId="2" numFmtId="0" xfId="0" applyAlignment="1" applyFont="1">
      <alignment horizontal="center" readingOrder="0" vertical="center"/>
    </xf>
    <xf borderId="0" fillId="19" fontId="2" numFmtId="0" xfId="0" applyAlignment="1" applyFont="1">
      <alignment horizontal="left" readingOrder="0" vertical="center"/>
    </xf>
    <xf borderId="0" fillId="19" fontId="2" numFmtId="0" xfId="0" applyAlignment="1" applyFont="1">
      <alignment horizontal="center" vertical="center"/>
    </xf>
    <xf borderId="0" fillId="55" fontId="2" numFmtId="0" xfId="0" applyAlignment="1" applyFill="1" applyFont="1">
      <alignment horizontal="center" readingOrder="0" vertical="center"/>
    </xf>
    <xf borderId="0" fillId="44" fontId="2" numFmtId="0" xfId="0" applyAlignment="1" applyFont="1">
      <alignment horizontal="left" readingOrder="0" shrinkToFit="0" vertical="center" wrapText="1"/>
    </xf>
    <xf borderId="2" fillId="55" fontId="2" numFmtId="0" xfId="0" applyAlignment="1" applyBorder="1" applyFont="1">
      <alignment horizontal="center" readingOrder="0" vertical="center"/>
    </xf>
    <xf borderId="2" fillId="44" fontId="2" numFmtId="0" xfId="0" applyAlignment="1" applyBorder="1" applyFont="1">
      <alignment horizontal="left" readingOrder="0" vertical="center"/>
    </xf>
    <xf borderId="2" fillId="44" fontId="2" numFmtId="0" xfId="0" applyAlignment="1" applyBorder="1" applyFont="1">
      <alignment horizontal="center" vertical="center"/>
    </xf>
    <xf borderId="2" fillId="44" fontId="2" numFmtId="0" xfId="0" applyAlignment="1" applyBorder="1" applyFont="1">
      <alignment horizontal="center" readingOrder="0" vertical="center"/>
    </xf>
    <xf borderId="2" fillId="0" fontId="2" numFmtId="0" xfId="0" applyAlignment="1" applyBorder="1" applyFont="1">
      <alignment readingOrder="0" shrinkToFit="0" wrapText="1"/>
    </xf>
    <xf borderId="1" fillId="55" fontId="2" numFmtId="0" xfId="0" applyAlignment="1" applyBorder="1" applyFont="1">
      <alignment horizontal="center" readingOrder="0" vertical="center"/>
    </xf>
    <xf borderId="1" fillId="44" fontId="2" numFmtId="0" xfId="0" applyAlignment="1" applyBorder="1" applyFont="1">
      <alignment horizontal="center" readingOrder="0" vertical="center"/>
    </xf>
    <xf borderId="1" fillId="0" fontId="2" numFmtId="0" xfId="0" applyAlignment="1" applyBorder="1" applyFont="1">
      <alignment readingOrder="0" shrinkToFit="0" wrapText="1"/>
    </xf>
    <xf borderId="0" fillId="0" fontId="2" numFmtId="0" xfId="0" applyAlignment="1" applyFont="1">
      <alignment horizontal="left" vertical="center"/>
    </xf>
    <xf borderId="0" fillId="2" fontId="31" numFmtId="0" xfId="0" applyAlignment="1" applyFont="1">
      <alignment horizontal="center" readingOrder="0" vertical="center"/>
    </xf>
    <xf borderId="7" fillId="2" fontId="31" numFmtId="0" xfId="0" applyAlignment="1" applyBorder="1" applyFont="1">
      <alignment horizontal="center" readingOrder="0" vertical="center"/>
    </xf>
    <xf borderId="0" fillId="22" fontId="32" numFmtId="0" xfId="0" applyAlignment="1" applyFont="1">
      <alignment horizontal="center" readingOrder="0" vertical="center"/>
    </xf>
    <xf borderId="0" fillId="27" fontId="2" numFmtId="0" xfId="0" applyAlignment="1" applyFont="1">
      <alignment horizontal="center" readingOrder="0" vertical="center"/>
    </xf>
    <xf borderId="0" fillId="47" fontId="2" numFmtId="0" xfId="0" applyAlignment="1" applyFont="1">
      <alignment horizontal="center" readingOrder="0" vertical="center"/>
    </xf>
    <xf borderId="0" fillId="54" fontId="6" numFmtId="0" xfId="0" applyAlignment="1" applyFont="1">
      <alignment vertical="bottom"/>
    </xf>
    <xf borderId="0" fillId="54" fontId="6" numFmtId="0" xfId="0" applyAlignment="1" applyFont="1">
      <alignment horizontal="center" readingOrder="0" vertical="bottom"/>
    </xf>
    <xf borderId="0" fillId="54" fontId="6" numFmtId="0" xfId="0" applyAlignment="1" applyFont="1">
      <alignment horizontal="center" vertical="bottom"/>
    </xf>
    <xf borderId="0" fillId="54" fontId="6" numFmtId="164" xfId="0" applyAlignment="1" applyFont="1" applyNumberFormat="1">
      <alignment horizontal="center" readingOrder="0" vertical="bottom"/>
    </xf>
    <xf borderId="0" fillId="39" fontId="2" numFmtId="0" xfId="0" applyAlignment="1" applyFont="1">
      <alignment horizontal="center" readingOrder="0" vertical="center"/>
    </xf>
    <xf borderId="0" fillId="19" fontId="2" numFmtId="0" xfId="0" applyAlignment="1" applyFont="1">
      <alignment readingOrder="0" vertical="bottom"/>
    </xf>
    <xf borderId="0" fillId="19" fontId="2" numFmtId="0" xfId="0" applyAlignment="1" applyFont="1">
      <alignment vertical="bottom"/>
    </xf>
    <xf borderId="0" fillId="37" fontId="2" numFmtId="164" xfId="0" applyAlignment="1" applyFont="1" applyNumberFormat="1">
      <alignment horizontal="right" vertical="bottom"/>
    </xf>
    <xf borderId="0" fillId="44" fontId="2" numFmtId="0" xfId="0" applyAlignment="1" applyFont="1">
      <alignment readingOrder="0" vertical="bottom"/>
    </xf>
    <xf borderId="0" fillId="44" fontId="2" numFmtId="0" xfId="0" applyAlignment="1" applyFont="1">
      <alignment vertical="bottom"/>
    </xf>
    <xf borderId="0" fillId="38" fontId="2" numFmtId="164" xfId="0" applyAlignment="1" applyFont="1" applyNumberFormat="1">
      <alignment horizontal="right" vertical="bottom"/>
    </xf>
    <xf borderId="0" fillId="44" fontId="2" numFmtId="0" xfId="0" applyAlignment="1" applyFont="1">
      <alignment readingOrder="0" vertical="bottom"/>
    </xf>
    <xf borderId="0" fillId="19" fontId="2" numFmtId="0" xfId="0" applyAlignment="1" applyFont="1">
      <alignment readingOrder="0" vertical="bottom"/>
    </xf>
    <xf borderId="0" fillId="44" fontId="2" numFmtId="0" xfId="0" applyAlignment="1" applyFont="1">
      <alignment vertical="bottom"/>
    </xf>
    <xf borderId="0" fillId="19" fontId="2" numFmtId="0" xfId="0" applyAlignment="1" applyFont="1">
      <alignment vertical="bottom"/>
    </xf>
    <xf borderId="23" fillId="44" fontId="2" numFmtId="0" xfId="0" applyAlignment="1" applyBorder="1" applyFont="1">
      <alignment readingOrder="0" vertical="bottom"/>
    </xf>
    <xf borderId="23" fillId="44" fontId="2" numFmtId="0" xfId="0" applyAlignment="1" applyBorder="1" applyFont="1">
      <alignment readingOrder="0" vertical="bottom"/>
    </xf>
    <xf borderId="0" fillId="7" fontId="2" numFmtId="0" xfId="0" applyAlignment="1" applyFont="1">
      <alignment horizontal="center" vertical="center"/>
    </xf>
    <xf borderId="0" fillId="4" fontId="2" numFmtId="0" xfId="0" applyAlignment="1" applyFont="1">
      <alignment horizontal="center" vertical="center"/>
    </xf>
    <xf borderId="0" fillId="13" fontId="2" numFmtId="0" xfId="0" applyAlignment="1" applyFont="1">
      <alignment horizontal="center" vertical="center"/>
    </xf>
    <xf borderId="0" fillId="39" fontId="2" numFmtId="0" xfId="0" applyAlignment="1" applyFont="1">
      <alignment horizontal="center" vertical="center"/>
    </xf>
    <xf borderId="23" fillId="44" fontId="2" numFmtId="0" xfId="0" applyAlignment="1" applyBorder="1" applyFont="1">
      <alignment vertical="bottom"/>
    </xf>
    <xf borderId="23" fillId="19" fontId="2" numFmtId="0" xfId="0" applyAlignment="1" applyBorder="1" applyFont="1">
      <alignment readingOrder="0" vertical="bottom"/>
    </xf>
    <xf borderId="23" fillId="19" fontId="2" numFmtId="0" xfId="0" applyAlignment="1" applyBorder="1" applyFont="1">
      <alignment readingOrder="0" vertical="bottom"/>
    </xf>
    <xf borderId="0" fillId="44" fontId="2" numFmtId="0" xfId="0" applyAlignment="1" applyFont="1">
      <alignment readingOrder="0"/>
    </xf>
    <xf borderId="0" fillId="44" fontId="2" numFmtId="0" xfId="0" applyFont="1"/>
    <xf borderId="0" fillId="19" fontId="2" numFmtId="0" xfId="0" applyAlignment="1" applyFont="1">
      <alignment readingOrder="0"/>
    </xf>
    <xf borderId="0" fillId="19" fontId="2" numFmtId="0" xfId="0" applyAlignment="1" applyFont="1">
      <alignment readingOrder="0"/>
    </xf>
    <xf borderId="0" fillId="7" fontId="2" numFmtId="0" xfId="0" applyAlignment="1" applyFont="1">
      <alignment readingOrder="0"/>
    </xf>
    <xf borderId="0" fillId="9" fontId="2" numFmtId="0" xfId="0" applyAlignment="1" applyFont="1">
      <alignment vertical="bottom"/>
    </xf>
    <xf borderId="0" fillId="9" fontId="2" numFmtId="0" xfId="0" applyAlignment="1" applyFont="1">
      <alignment vertical="bottom"/>
    </xf>
    <xf borderId="0" fillId="9" fontId="5" numFmtId="0" xfId="0" applyAlignment="1" applyFont="1">
      <alignment horizontal="center" readingOrder="0" vertical="center"/>
    </xf>
    <xf borderId="0" fillId="9" fontId="6" numFmtId="0" xfId="0" applyAlignment="1" applyFont="1">
      <alignment horizontal="center" readingOrder="0" vertical="center"/>
    </xf>
    <xf borderId="0" fillId="0" fontId="2" numFmtId="164" xfId="0" applyFont="1" applyNumberFormat="1"/>
    <xf borderId="24" fillId="44" fontId="2" numFmtId="0" xfId="0" applyAlignment="1" applyBorder="1" applyFont="1">
      <alignment readingOrder="0" vertical="bottom"/>
    </xf>
    <xf borderId="24" fillId="19" fontId="2" numFmtId="0" xfId="0" applyAlignment="1" applyBorder="1" applyFont="1">
      <alignment readingOrder="0" vertical="bottom"/>
    </xf>
    <xf borderId="24" fillId="19" fontId="2" numFmtId="0" xfId="0" applyAlignment="1" applyBorder="1" applyFont="1">
      <alignment readingOrder="0"/>
    </xf>
    <xf borderId="24" fillId="44" fontId="2" numFmtId="0" xfId="0" applyAlignment="1" applyBorder="1" applyFont="1">
      <alignment readingOrder="0" vertical="bottom"/>
    </xf>
    <xf borderId="0" fillId="8" fontId="2" numFmtId="0" xfId="0" applyAlignment="1" applyFont="1">
      <alignment horizontal="center" readingOrder="0"/>
    </xf>
    <xf borderId="0" fillId="5" fontId="2" numFmtId="0" xfId="0" applyAlignment="1" applyFont="1">
      <alignment horizontal="center" readingOrder="0"/>
    </xf>
    <xf borderId="0" fillId="27" fontId="2" numFmtId="0" xfId="0" applyAlignment="1" applyFont="1">
      <alignment horizontal="center" readingOrder="0"/>
    </xf>
    <xf borderId="0" fillId="47" fontId="2" numFmtId="0" xfId="0" applyAlignment="1" applyFont="1">
      <alignment horizontal="center" readingOrder="0"/>
    </xf>
    <xf borderId="0" fillId="22" fontId="6" numFmtId="0" xfId="0" applyAlignment="1" applyFont="1">
      <alignment readingOrder="0" vertical="bottom"/>
    </xf>
    <xf borderId="0" fillId="22" fontId="6" numFmtId="0" xfId="0" applyAlignment="1" applyFont="1">
      <alignment horizontal="center" readingOrder="0" vertical="bottom"/>
    </xf>
    <xf borderId="0" fillId="22" fontId="6" numFmtId="0" xfId="0" applyAlignment="1" applyFont="1">
      <alignment horizontal="center" shrinkToFit="0" vertical="bottom" wrapText="1"/>
    </xf>
    <xf borderId="0" fillId="13" fontId="2" numFmtId="0" xfId="0" applyAlignment="1" applyFont="1">
      <alignment horizontal="center" readingOrder="0"/>
    </xf>
    <xf borderId="0" fillId="39" fontId="2" numFmtId="0" xfId="0" applyAlignment="1" applyFont="1">
      <alignment horizontal="center" readingOrder="0"/>
    </xf>
    <xf borderId="0" fillId="12" fontId="2" numFmtId="0" xfId="0" applyAlignment="1" applyFont="1">
      <alignment horizontal="center" readingOrder="0"/>
    </xf>
    <xf borderId="0" fillId="0" fontId="13" numFmtId="0" xfId="0" applyAlignment="1" applyFont="1">
      <alignment readingOrder="0" vertical="bottom"/>
    </xf>
    <xf borderId="0" fillId="0" fontId="13"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readingOrder="0" shrinkToFit="0" vertical="bottom" wrapText="1"/>
    </xf>
    <xf borderId="0" fillId="37" fontId="2" numFmtId="0" xfId="0" applyAlignment="1" applyFont="1">
      <alignment vertical="bottom"/>
    </xf>
    <xf borderId="0" fillId="7" fontId="2" numFmtId="0" xfId="0" applyAlignment="1" applyFont="1">
      <alignment horizontal="center" readingOrder="0"/>
    </xf>
    <xf borderId="0" fillId="4" fontId="2" numFmtId="0" xfId="0" applyAlignment="1" applyFont="1">
      <alignment horizontal="center" readingOrder="0"/>
    </xf>
    <xf borderId="0" fillId="38" fontId="2" numFmtId="0" xfId="0" applyAlignment="1" applyFont="1">
      <alignment vertical="bottom"/>
    </xf>
    <xf borderId="0" fillId="0" fontId="3" numFmtId="0" xfId="0" applyAlignment="1" applyFont="1">
      <alignment readingOrder="0" vertical="bottom"/>
    </xf>
    <xf borderId="0" fillId="4" fontId="2" numFmtId="0" xfId="0" applyAlignment="1" applyFont="1">
      <alignment horizontal="center"/>
    </xf>
    <xf borderId="0" fillId="0" fontId="29" numFmtId="0" xfId="0" applyAlignment="1" applyFont="1">
      <alignment readingOrder="0" vertical="bottom"/>
    </xf>
    <xf borderId="0" fillId="0" fontId="33"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shrinkToFit="0" vertical="bottom" wrapText="1"/>
    </xf>
    <xf borderId="0" fillId="4" fontId="2" numFmtId="0" xfId="0" applyAlignment="1" applyFont="1">
      <alignment horizontal="center" readingOrder="0" vertical="bottom"/>
    </xf>
    <xf borderId="0" fillId="39" fontId="2" numFmtId="0" xfId="0" applyAlignment="1" applyFont="1">
      <alignment horizontal="center" readingOrder="0" vertical="bottom"/>
    </xf>
    <xf borderId="0" fillId="4" fontId="2" numFmtId="0" xfId="0" applyAlignment="1" applyFont="1">
      <alignment horizontal="center" vertical="bottom"/>
    </xf>
    <xf borderId="0" fillId="39" fontId="2" numFmtId="0" xfId="0" applyAlignment="1" applyFont="1">
      <alignment horizontal="center" vertical="bottom"/>
    </xf>
    <xf borderId="0" fillId="0" fontId="34" numFmtId="0" xfId="0" applyAlignment="1" applyFont="1">
      <alignment vertical="bottom"/>
    </xf>
    <xf borderId="0" fillId="0" fontId="34" numFmtId="0" xfId="0" applyAlignment="1" applyFont="1">
      <alignment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vertical="bottom"/>
    </xf>
    <xf borderId="24" fillId="0" fontId="13" numFmtId="0" xfId="0" applyAlignment="1" applyBorder="1" applyFont="1">
      <alignment readingOrder="0" vertical="bottom"/>
    </xf>
    <xf borderId="24" fillId="0" fontId="35" numFmtId="0" xfId="0" applyAlignment="1" applyBorder="1" applyFont="1">
      <alignment vertical="bottom"/>
    </xf>
    <xf borderId="24" fillId="0" fontId="35" numFmtId="0" xfId="0" applyAlignment="1" applyBorder="1" applyFont="1">
      <alignment vertical="bottom"/>
    </xf>
    <xf borderId="24" fillId="0" fontId="2" numFmtId="0" xfId="0" applyAlignment="1" applyBorder="1" applyFont="1">
      <alignment vertical="bottom"/>
    </xf>
    <xf borderId="24" fillId="0" fontId="2" numFmtId="0" xfId="0" applyAlignment="1" applyBorder="1" applyFont="1">
      <alignment shrinkToFit="0" vertical="bottom" wrapText="1"/>
    </xf>
    <xf borderId="0" fillId="0" fontId="36" numFmtId="0" xfId="0" applyAlignment="1" applyFont="1">
      <alignment vertical="bottom"/>
    </xf>
    <xf borderId="23" fillId="0" fontId="13" numFmtId="0" xfId="0" applyAlignment="1" applyBorder="1" applyFont="1">
      <alignment readingOrder="0" vertical="bottom"/>
    </xf>
    <xf borderId="23" fillId="0" fontId="2" numFmtId="0" xfId="0" applyAlignment="1" applyBorder="1" applyFont="1">
      <alignment readingOrder="0" vertical="bottom"/>
    </xf>
    <xf borderId="23" fillId="0" fontId="2" numFmtId="0" xfId="0" applyAlignment="1" applyBorder="1" applyFont="1">
      <alignment readingOrder="0" vertical="bottom"/>
    </xf>
    <xf borderId="23" fillId="0" fontId="2" numFmtId="0" xfId="0" applyAlignment="1" applyBorder="1" applyFont="1">
      <alignment readingOrder="0" shrinkToFit="0" vertical="bottom" wrapText="1"/>
    </xf>
    <xf borderId="25" fillId="0" fontId="13" numFmtId="0" xfId="0" applyAlignment="1" applyBorder="1" applyFont="1">
      <alignment readingOrder="0" vertical="bottom"/>
    </xf>
    <xf borderId="25" fillId="0" fontId="2" numFmtId="0" xfId="0" applyAlignment="1" applyBorder="1" applyFont="1">
      <alignment readingOrder="0" vertical="bottom"/>
    </xf>
    <xf borderId="25" fillId="0" fontId="2" numFmtId="0" xfId="0" applyAlignment="1" applyBorder="1" applyFont="1">
      <alignment readingOrder="0" shrinkToFit="0" vertical="bottom" wrapText="1"/>
    </xf>
    <xf borderId="26" fillId="0" fontId="13" numFmtId="0" xfId="0" applyAlignment="1" applyBorder="1" applyFont="1">
      <alignment readingOrder="0" vertical="bottom"/>
    </xf>
    <xf borderId="26" fillId="0" fontId="2" numFmtId="0" xfId="0" applyAlignment="1" applyBorder="1" applyFont="1">
      <alignment readingOrder="0" vertical="bottom"/>
    </xf>
    <xf borderId="26" fillId="0" fontId="2" numFmtId="0" xfId="0" applyAlignment="1" applyBorder="1" applyFont="1">
      <alignment readingOrder="0" shrinkToFit="0" vertical="bottom" wrapText="1"/>
    </xf>
    <xf borderId="9" fillId="0" fontId="2" numFmtId="0" xfId="0" applyAlignment="1" applyBorder="1" applyFont="1">
      <alignment readingOrder="0" vertical="bottom"/>
    </xf>
    <xf borderId="9" fillId="0" fontId="2" numFmtId="0" xfId="0" applyAlignment="1" applyBorder="1" applyFont="1">
      <alignment readingOrder="0" shrinkToFit="0" vertical="bottom" wrapText="1"/>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xf>
    <xf borderId="9" fillId="0" fontId="13" numFmtId="0" xfId="0" applyAlignment="1" applyBorder="1" applyFont="1">
      <alignment readingOrder="0" vertical="bottom"/>
    </xf>
    <xf borderId="9" fillId="0" fontId="2" numFmtId="0" xfId="0" applyAlignment="1" applyBorder="1" applyFont="1">
      <alignment readingOrder="0"/>
    </xf>
    <xf borderId="9" fillId="0" fontId="2" numFmtId="0" xfId="0" applyAlignment="1" applyBorder="1" applyFont="1">
      <alignment readingOrder="0" vertical="bottom"/>
    </xf>
    <xf borderId="9" fillId="0" fontId="2" numFmtId="0" xfId="0" applyAlignment="1" applyBorder="1" applyFont="1">
      <alignment readingOrder="0" shrinkToFit="0" wrapText="1"/>
    </xf>
    <xf borderId="0" fillId="0" fontId="2" numFmtId="0" xfId="0" applyAlignment="1" applyFont="1">
      <alignment shrinkToFit="0" wrapText="1"/>
    </xf>
    <xf borderId="2" fillId="0" fontId="2" numFmtId="0" xfId="0" applyAlignment="1" applyBorder="1" applyFont="1">
      <alignment readingOrder="0"/>
    </xf>
    <xf borderId="2" fillId="0" fontId="2" numFmtId="0" xfId="0" applyAlignment="1" applyBorder="1" applyFont="1">
      <alignment shrinkToFit="0" wrapText="1"/>
    </xf>
    <xf borderId="0" fillId="0" fontId="2" numFmtId="0" xfId="0" applyFont="1"/>
    <xf borderId="0" fillId="47" fontId="2" numFmtId="0" xfId="0" applyFont="1"/>
    <xf borderId="0" fillId="0" fontId="2" numFmtId="0" xfId="0" applyAlignment="1" applyFont="1">
      <alignment readingOrder="0" vertical="bottom"/>
    </xf>
    <xf borderId="0" fillId="0" fontId="2" numFmtId="0" xfId="0" applyAlignment="1" applyFont="1">
      <alignment readingOrder="0" vertical="bottom"/>
    </xf>
    <xf borderId="0" fillId="0" fontId="37" numFmtId="0" xfId="0" applyAlignment="1" applyFont="1">
      <alignment readingOrder="0" vertical="bottom"/>
    </xf>
    <xf borderId="0" fillId="0" fontId="37" numFmtId="0" xfId="0" applyFont="1"/>
    <xf borderId="0" fillId="38" fontId="2" numFmtId="0" xfId="0" applyAlignment="1" applyFont="1">
      <alignment readingOrder="0" vertical="bottom"/>
    </xf>
    <xf borderId="0" fillId="38" fontId="2" numFmtId="0" xfId="0" applyAlignment="1" applyFont="1">
      <alignment readingOrder="0" vertical="bottom"/>
    </xf>
    <xf borderId="0" fillId="22" fontId="2" numFmtId="0" xfId="0" applyFont="1"/>
    <xf borderId="0" fillId="0" fontId="2" numFmtId="0" xfId="0" applyAlignment="1" applyFont="1">
      <alignment vertical="bottom"/>
    </xf>
    <xf borderId="0" fillId="0" fontId="3" numFmtId="0" xfId="0" applyAlignment="1" applyFont="1">
      <alignment readingOrder="0" vertical="bottom"/>
    </xf>
    <xf borderId="0" fillId="36" fontId="2" numFmtId="0" xfId="0" applyAlignment="1" applyFont="1">
      <alignment readingOrder="0" vertical="bottom"/>
    </xf>
    <xf borderId="0" fillId="36" fontId="2" numFmtId="0" xfId="0" applyAlignment="1" applyFont="1">
      <alignment readingOrder="0" vertical="bottom"/>
    </xf>
    <xf borderId="0" fillId="36" fontId="2" numFmtId="0" xfId="0" applyAlignment="1" applyFont="1">
      <alignment vertical="bottom"/>
    </xf>
    <xf borderId="0" fillId="0" fontId="2" numFmtId="0" xfId="0" applyAlignment="1" applyFont="1">
      <alignment vertical="bottom"/>
    </xf>
    <xf borderId="0" fillId="40" fontId="2" numFmtId="0" xfId="0" applyAlignment="1" applyFont="1">
      <alignment readingOrder="0" vertical="bottom"/>
    </xf>
    <xf borderId="0" fillId="40" fontId="2" numFmtId="0" xfId="0" applyAlignment="1" applyFont="1">
      <alignment readingOrder="0" vertical="bottom"/>
    </xf>
    <xf borderId="0" fillId="40" fontId="2" numFmtId="0" xfId="0" applyAlignment="1" applyFont="1">
      <alignment vertical="bottom"/>
    </xf>
    <xf borderId="0" fillId="40" fontId="2" numFmtId="0" xfId="0" applyAlignment="1" applyFont="1">
      <alignment vertical="bottom"/>
    </xf>
    <xf borderId="0" fillId="9" fontId="2" numFmtId="164" xfId="0" applyAlignment="1" applyFont="1" applyNumberFormat="1">
      <alignment horizontal="right" vertical="bottom"/>
    </xf>
    <xf borderId="2" fillId="0" fontId="2" numFmtId="0" xfId="0" applyAlignment="1" applyBorder="1" applyFont="1">
      <alignment readingOrder="0" vertical="bottom"/>
    </xf>
    <xf borderId="2" fillId="0" fontId="2" numFmtId="0" xfId="0" applyAlignment="1" applyBorder="1" applyFont="1">
      <alignment readingOrder="0" vertical="bottom"/>
    </xf>
    <xf borderId="0" fillId="14" fontId="1" numFmtId="0" xfId="0" applyAlignment="1" applyFont="1">
      <alignment horizontal="center" readingOrder="0" vertical="center"/>
    </xf>
    <xf borderId="0" fillId="14" fontId="38" numFmtId="0" xfId="0" applyAlignment="1" applyFont="1">
      <alignment horizontal="center" readingOrder="0" vertical="center"/>
    </xf>
    <xf borderId="27" fillId="16" fontId="2" numFmtId="0" xfId="0" applyAlignment="1" applyBorder="1" applyFont="1">
      <alignment horizontal="center" readingOrder="0" vertical="center"/>
    </xf>
    <xf borderId="25" fillId="0" fontId="9" numFmtId="0" xfId="0" applyBorder="1" applyFont="1"/>
    <xf borderId="28" fillId="0" fontId="9" numFmtId="0" xfId="0" applyBorder="1" applyFont="1"/>
    <xf borderId="27" fillId="32" fontId="2" numFmtId="0" xfId="0" applyAlignment="1" applyBorder="1" applyFont="1">
      <alignment horizontal="center" readingOrder="0" vertical="center"/>
    </xf>
    <xf borderId="0" fillId="11" fontId="39" numFmtId="0" xfId="0" applyAlignment="1" applyFont="1">
      <alignment horizontal="center" readingOrder="0" vertical="center"/>
    </xf>
    <xf borderId="29" fillId="37" fontId="40" numFmtId="0" xfId="0" applyAlignment="1" applyBorder="1" applyFont="1">
      <alignment horizontal="center" readingOrder="0" vertical="center"/>
    </xf>
    <xf borderId="0" fillId="15" fontId="40" numFmtId="0" xfId="0" applyAlignment="1" applyFont="1">
      <alignment horizontal="center" readingOrder="0" vertical="center"/>
    </xf>
    <xf borderId="0" fillId="21" fontId="40" numFmtId="0" xfId="0" applyAlignment="1" applyFont="1">
      <alignment horizontal="center" readingOrder="0" vertical="center"/>
    </xf>
    <xf borderId="30" fillId="32" fontId="40" numFmtId="0" xfId="0" applyAlignment="1" applyBorder="1" applyFont="1">
      <alignment horizontal="center" readingOrder="0" vertical="center"/>
    </xf>
    <xf borderId="0" fillId="18" fontId="41" numFmtId="0" xfId="0" applyAlignment="1" applyFont="1">
      <alignment horizontal="center" readingOrder="0"/>
    </xf>
    <xf borderId="29" fillId="40" fontId="42" numFmtId="0" xfId="0" applyAlignment="1" applyBorder="1" applyFont="1">
      <alignment horizontal="center" readingOrder="0"/>
    </xf>
    <xf borderId="0" fillId="18" fontId="42" numFmtId="0" xfId="0" applyAlignment="1" applyFont="1">
      <alignment horizontal="center" readingOrder="0"/>
    </xf>
    <xf borderId="0" fillId="7" fontId="42" numFmtId="0" xfId="0" applyAlignment="1" applyFont="1">
      <alignment horizontal="center" readingOrder="0"/>
    </xf>
    <xf borderId="30" fillId="29" fontId="42" numFmtId="0" xfId="0" applyAlignment="1" applyBorder="1" applyFont="1">
      <alignment horizontal="center" readingOrder="0"/>
    </xf>
    <xf borderId="0" fillId="17" fontId="41" numFmtId="0" xfId="0" applyAlignment="1" applyFont="1">
      <alignment horizontal="center" readingOrder="0"/>
    </xf>
    <xf borderId="29" fillId="41" fontId="42" numFmtId="0" xfId="0" applyAlignment="1" applyBorder="1" applyFont="1">
      <alignment horizontal="center" readingOrder="0"/>
    </xf>
    <xf borderId="0" fillId="17" fontId="42" numFmtId="0" xfId="0" applyAlignment="1" applyFont="1">
      <alignment horizontal="center" readingOrder="0"/>
    </xf>
    <xf borderId="0" fillId="13" fontId="42" numFmtId="0" xfId="0" applyAlignment="1" applyFont="1">
      <alignment horizontal="center" readingOrder="0"/>
    </xf>
    <xf borderId="30" fillId="31" fontId="42" numFmtId="0" xfId="0" applyAlignment="1" applyBorder="1" applyFont="1">
      <alignment horizontal="center" readingOrder="0"/>
    </xf>
    <xf borderId="26" fillId="18" fontId="42" numFmtId="0" xfId="0" applyAlignment="1" applyBorder="1" applyFont="1">
      <alignment horizontal="center" readingOrder="0"/>
    </xf>
    <xf borderId="26" fillId="7" fontId="42" numFmtId="0" xfId="0" applyAlignment="1" applyBorder="1" applyFont="1">
      <alignment horizontal="center" readingOrder="0"/>
    </xf>
    <xf borderId="31" fillId="29" fontId="42" numFmtId="0" xfId="0" applyAlignment="1" applyBorder="1" applyFont="1">
      <alignment horizontal="center" readingOrder="0"/>
    </xf>
    <xf borderId="32" fillId="49" fontId="43" numFmtId="0" xfId="0" applyAlignment="1" applyBorder="1" applyFont="1">
      <alignment horizontal="center" readingOrder="0"/>
    </xf>
    <xf borderId="32" fillId="19" fontId="42" numFmtId="0" xfId="0" applyAlignment="1" applyBorder="1" applyFont="1">
      <alignment horizontal="center" readingOrder="0"/>
    </xf>
    <xf borderId="32" fillId="44" fontId="42" numFmtId="0" xfId="0" applyAlignment="1" applyBorder="1" applyFont="1">
      <alignment horizontal="center" readingOrder="0"/>
    </xf>
    <xf borderId="32" fillId="48" fontId="44" numFmtId="0" xfId="0" applyAlignment="1" applyBorder="1" applyFont="1">
      <alignment horizontal="center" readingOrder="0"/>
    </xf>
    <xf borderId="33" fillId="29" fontId="41" numFmtId="0" xfId="0" applyAlignment="1" applyBorder="1" applyFont="1">
      <alignment horizontal="center" readingOrder="0"/>
    </xf>
    <xf borderId="34" fillId="0" fontId="9" numFmtId="0" xfId="0" applyBorder="1" applyFont="1"/>
    <xf borderId="35" fillId="0" fontId="9" numFmtId="0" xfId="0" applyBorder="1" applyFont="1"/>
    <xf borderId="33" fillId="31" fontId="41" numFmtId="0" xfId="0" applyAlignment="1" applyBorder="1" applyFont="1">
      <alignment horizontal="center" readingOrder="0"/>
    </xf>
    <xf borderId="32" fillId="8" fontId="43" numFmtId="2" xfId="0" applyAlignment="1" applyBorder="1" applyFont="1" applyNumberFormat="1">
      <alignment horizontal="center" readingOrder="0"/>
    </xf>
    <xf borderId="32" fillId="5" fontId="42" numFmtId="2" xfId="0" applyAlignment="1" applyBorder="1" applyFont="1" applyNumberFormat="1">
      <alignment horizontal="center" readingOrder="0"/>
    </xf>
    <xf borderId="32" fillId="33" fontId="42" numFmtId="2" xfId="0" applyAlignment="1" applyBorder="1" applyFont="1" applyNumberFormat="1">
      <alignment horizontal="center" readingOrder="0"/>
    </xf>
    <xf borderId="32" fillId="21" fontId="44" numFmtId="0" xfId="0" applyAlignment="1" applyBorder="1" applyFont="1">
      <alignment horizontal="center" readingOrder="0"/>
    </xf>
    <xf borderId="33" fillId="7" fontId="41" numFmtId="2" xfId="0" applyAlignment="1" applyBorder="1" applyFont="1" applyNumberFormat="1">
      <alignment horizontal="center" readingOrder="0"/>
    </xf>
    <xf borderId="33" fillId="13" fontId="41" numFmtId="2" xfId="0" applyAlignment="1" applyBorder="1" applyFont="1" applyNumberFormat="1">
      <alignment horizontal="center" readingOrder="0"/>
    </xf>
    <xf borderId="0" fillId="30" fontId="41" numFmtId="0" xfId="0" applyAlignment="1" applyFont="1">
      <alignment horizontal="center" readingOrder="0"/>
    </xf>
    <xf borderId="0" fillId="30" fontId="2" numFmtId="0" xfId="0" applyAlignment="1" applyFont="1">
      <alignment readingOrder="0"/>
    </xf>
    <xf borderId="0" fillId="30" fontId="2" numFmtId="0" xfId="0" applyFont="1"/>
    <xf borderId="6" fillId="30" fontId="41" numFmtId="0" xfId="0" applyAlignment="1" applyBorder="1" applyFont="1">
      <alignment horizontal="center" readingOrder="0"/>
    </xf>
    <xf borderId="0" fillId="30" fontId="1" numFmtId="0" xfId="0" applyAlignment="1" applyFont="1">
      <alignment horizontal="center" readingOrder="0" vertical="center"/>
    </xf>
    <xf borderId="0" fillId="30" fontId="38" numFmtId="0" xfId="0" applyAlignment="1" applyFont="1">
      <alignment horizontal="center" readingOrder="0" vertical="center"/>
    </xf>
    <xf borderId="0" fillId="30" fontId="2" numFmtId="0" xfId="0" applyAlignment="1" applyFont="1">
      <alignment horizontal="center" readingOrder="0" vertical="center"/>
    </xf>
    <xf borderId="0" fillId="50" fontId="1" numFmtId="0" xfId="0" applyAlignment="1" applyFont="1">
      <alignment horizontal="center" readingOrder="0" vertical="center"/>
    </xf>
    <xf borderId="0" fillId="50" fontId="38" numFmtId="0" xfId="0" applyAlignment="1" applyFont="1">
      <alignment horizontal="center" readingOrder="0" vertical="center"/>
    </xf>
    <xf borderId="0" fillId="52" fontId="39" numFmtId="0" xfId="0" applyAlignment="1" applyFont="1">
      <alignment horizontal="center" readingOrder="0" vertical="center"/>
    </xf>
    <xf borderId="0" fillId="10" fontId="41" numFmtId="0" xfId="0" applyAlignment="1" applyFont="1">
      <alignment horizontal="center" readingOrder="0"/>
    </xf>
    <xf borderId="0" fillId="56" fontId="41" numFmtId="0" xfId="0" applyAlignment="1" applyFill="1" applyFont="1">
      <alignment horizontal="center" readingOrder="0"/>
    </xf>
    <xf borderId="0" fillId="27" fontId="1" numFmtId="0" xfId="0" applyAlignment="1" applyFont="1">
      <alignment horizontal="center" readingOrder="0" vertical="center"/>
    </xf>
    <xf borderId="0" fillId="27" fontId="38" numFmtId="0" xfId="0" applyAlignment="1" applyFont="1">
      <alignment horizontal="center" readingOrder="0" vertical="center"/>
    </xf>
    <xf borderId="0" fillId="47" fontId="39" numFmtId="0" xfId="0" applyAlignment="1" applyFont="1">
      <alignment horizontal="center" readingOrder="0" vertical="center"/>
    </xf>
    <xf borderId="0" fillId="12" fontId="41" numFmtId="0" xfId="0" applyAlignment="1" applyFont="1">
      <alignment horizontal="center" readingOrder="0"/>
    </xf>
    <xf borderId="0" fillId="6" fontId="41" numFmtId="0" xfId="0" applyAlignment="1" applyFont="1">
      <alignment horizontal="center" readingOrder="0"/>
    </xf>
    <xf borderId="0" fillId="25" fontId="1" numFmtId="0" xfId="0" applyAlignment="1" applyFont="1">
      <alignment horizontal="center" readingOrder="0" vertical="center"/>
    </xf>
    <xf borderId="0" fillId="25" fontId="38" numFmtId="0" xfId="0" applyAlignment="1" applyFont="1">
      <alignment horizontal="center" readingOrder="0" vertical="center"/>
    </xf>
    <xf borderId="0" fillId="26" fontId="39" numFmtId="0" xfId="0" applyAlignment="1" applyFont="1">
      <alignment horizontal="center" readingOrder="0" vertical="center"/>
    </xf>
    <xf borderId="0" fillId="8" fontId="41" numFmtId="0" xfId="0" applyAlignment="1" applyFont="1">
      <alignment horizontal="center" readingOrder="0"/>
    </xf>
    <xf borderId="0" fillId="5" fontId="41" numFmtId="0" xfId="0" applyAlignment="1" applyFont="1">
      <alignment horizontal="center" readingOrder="0"/>
    </xf>
    <xf borderId="0" fillId="0" fontId="8" numFmtId="0" xfId="0" applyAlignment="1" applyFont="1">
      <alignment readingOrder="0"/>
    </xf>
    <xf borderId="0" fillId="0" fontId="2" numFmtId="1" xfId="0" applyAlignment="1" applyFont="1" applyNumberFormat="1">
      <alignment readingOrder="0"/>
    </xf>
  </cellXfs>
  <cellStyles count="1">
    <cellStyle xfId="0" name="Normal" builtinId="0"/>
  </cellStyles>
  <dxfs count="10">
    <dxf>
      <font>
        <color rgb="FF3C78D8"/>
      </font>
      <fill>
        <patternFill patternType="none"/>
      </fill>
      <border/>
    </dxf>
    <dxf>
      <font>
        <color rgb="FFA64D79"/>
      </font>
      <fill>
        <patternFill patternType="none"/>
      </fill>
      <border/>
    </dxf>
    <dxf>
      <font>
        <b/>
        <color rgb="FFF1C232"/>
      </font>
      <fill>
        <patternFill patternType="none"/>
      </fill>
      <border/>
    </dxf>
    <dxf>
      <font/>
      <fill>
        <patternFill patternType="solid">
          <fgColor rgb="FFF6B26B"/>
          <bgColor rgb="FFF6B26B"/>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434343"/>
          <bgColor rgb="FF434343"/>
        </patternFill>
      </fill>
      <border/>
    </dxf>
    <dxf>
      <font/>
      <fill>
        <patternFill patternType="solid">
          <fgColor rgb="FFEFEFEF"/>
          <bgColor rgb="FFEFEFEF"/>
        </patternFill>
      </fill>
      <border/>
    </dxf>
    <dxf>
      <font/>
      <fill>
        <patternFill patternType="solid">
          <fgColor rgb="FFBDBDBD"/>
          <bgColor rgb="FFBDBDBD"/>
        </patternFill>
      </fill>
      <border/>
    </dxf>
  </dxfs>
  <tableStyles count="5">
    <tableStyle count="2" pivot="0" name="🧱Material-style">
      <tableStyleElement dxfId="5" type="firstRowStripe"/>
      <tableStyleElement dxfId="6" type="secondRowStripe"/>
    </tableStyle>
    <tableStyle count="3" pivot="0" name="🧱Material-style 2">
      <tableStyleElement dxfId="7" type="headerRow"/>
      <tableStyleElement dxfId="8" type="firstRowStripe"/>
      <tableStyleElement dxfId="5" type="secondRowStripe"/>
    </tableStyle>
    <tableStyle count="2" pivot="0" name="🧱Material-style 3">
      <tableStyleElement dxfId="6" type="firstRowStripe"/>
      <tableStyleElement dxfId="5" type="secondRowStripe"/>
    </tableStyle>
    <tableStyle count="3" pivot="0" name="Exp sim-style">
      <tableStyleElement dxfId="9" type="headerRow"/>
      <tableStyleElement dxfId="5" type="firstRowStripe"/>
      <tableStyleElement dxfId="6" type="secondRowStripe"/>
    </tableStyle>
    <tableStyle count="3" pivot="0" name="Exp sim-style 2">
      <tableStyleElement dxfId="9"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C78D8"/>
                </a:solidFill>
                <a:latin typeface="+mn-lt"/>
              </a:defRPr>
            </a:pPr>
            <a:r>
              <a:rPr b="0">
                <a:solidFill>
                  <a:srgbClr val="3C78D8"/>
                </a:solidFill>
                <a:latin typeface="+mn-lt"/>
              </a:rPr>
              <a:t>Craft</a:t>
            </a:r>
          </a:p>
        </c:rich>
      </c:tx>
      <c:overlay val="0"/>
    </c:title>
    <c:view3D>
      <c:rotX val="15"/>
      <c:rotY val="20"/>
      <c:depthPercent val="100"/>
      <c:rAngAx val="1"/>
    </c:view3D>
    <c:plotArea>
      <c:layout/>
      <c:bar3DChart>
        <c:barDir val="col"/>
        <c:grouping val="stacked"/>
        <c:ser>
          <c:idx val="0"/>
          <c:order val="0"/>
          <c:spPr>
            <a:solidFill>
              <a:schemeClr val="accent1"/>
            </a:solidFill>
            <a:ln cmpd="sng">
              <a:solidFill>
                <a:srgbClr val="000000"/>
              </a:solidFill>
            </a:ln>
          </c:spPr>
          <c:cat>
            <c:strRef>
              <c:f>'🎛Balance Tools'!$B$2:$BR$2</c:f>
            </c:strRef>
          </c:cat>
          <c:val>
            <c:numRef>
              <c:f>'🎛Balance Tools'!$B$10:$BU$10</c:f>
              <c:numCache/>
            </c:numRef>
          </c:val>
        </c:ser>
        <c:axId val="1542710337"/>
        <c:axId val="2141399379"/>
      </c:bar3DChart>
      <c:catAx>
        <c:axId val="15427103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2141399379"/>
      </c:catAx>
      <c:valAx>
        <c:axId val="21413993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2710337"/>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max exp กับ Lv player</a:t>
            </a:r>
          </a:p>
        </c:rich>
      </c:tx>
      <c:overlay val="0"/>
    </c:title>
    <c:plotArea>
      <c:layout/>
      <c:lineChart>
        <c:varyColors val="0"/>
        <c:ser>
          <c:idx val="0"/>
          <c:order val="0"/>
          <c:tx>
            <c:strRef>
              <c:f>'Exp sim'!$E$1</c:f>
            </c:strRef>
          </c:tx>
          <c:spPr>
            <a:ln cmpd="sng">
              <a:solidFill>
                <a:srgbClr val="4285F4"/>
              </a:solidFill>
            </a:ln>
          </c:spPr>
          <c:marker>
            <c:symbol val="none"/>
          </c:marker>
          <c:cat>
            <c:strRef>
              <c:f>'Exp sim'!$D$2:$D$101</c:f>
            </c:strRef>
          </c:cat>
          <c:val>
            <c:numRef>
              <c:f>'Exp sim'!$E$2:$E$101</c:f>
              <c:numCache/>
            </c:numRef>
          </c:val>
          <c:smooth val="0"/>
        </c:ser>
        <c:axId val="505876489"/>
        <c:axId val="781947987"/>
      </c:lineChart>
      <c:catAx>
        <c:axId val="5058764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Lv player</a:t>
                </a:r>
              </a:p>
            </c:rich>
          </c:tx>
          <c:overlay val="0"/>
        </c:title>
        <c:numFmt formatCode="General" sourceLinked="1"/>
        <c:majorTickMark val="none"/>
        <c:minorTickMark val="none"/>
        <c:spPr/>
        <c:txPr>
          <a:bodyPr/>
          <a:lstStyle/>
          <a:p>
            <a:pPr lvl="0">
              <a:defRPr b="0">
                <a:solidFill>
                  <a:srgbClr val="000000"/>
                </a:solidFill>
                <a:latin typeface="+mn-lt"/>
              </a:defRPr>
            </a:pPr>
          </a:p>
        </c:txPr>
        <c:crossAx val="781947987"/>
      </c:catAx>
      <c:valAx>
        <c:axId val="7819479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max exp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587648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Upgrade</a:t>
            </a:r>
          </a:p>
        </c:rich>
      </c:tx>
      <c:overlay val="0"/>
    </c:title>
    <c:view3D>
      <c:rotX val="15"/>
      <c:rotY val="20"/>
      <c:depthPercent val="100"/>
      <c:rAngAx val="1"/>
    </c:view3D>
    <c:plotArea>
      <c:layout/>
      <c:bar3DChart>
        <c:barDir val="col"/>
        <c:grouping val="clustered"/>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 Tools'!$B$30:$BU$30</c:f>
            </c:strRef>
          </c:cat>
          <c:val>
            <c:numRef>
              <c:f>'🎛Balance Tools'!$B$36:$BU$36</c:f>
              <c:numCache/>
            </c:numRef>
          </c:val>
        </c:ser>
        <c:axId val="1174573961"/>
        <c:axId val="1069091199"/>
      </c:bar3DChart>
      <c:catAx>
        <c:axId val="11745739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69091199"/>
      </c:catAx>
      <c:valAx>
        <c:axId val="10690911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457396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Awakening</a:t>
            </a:r>
          </a:p>
        </c:rich>
      </c:tx>
      <c:overlay val="0"/>
    </c:title>
    <c:view3D>
      <c:rotX val="15"/>
      <c:rotY val="20"/>
      <c:depthPercent val="100"/>
      <c:rAngAx val="1"/>
    </c:view3D>
    <c:plotArea>
      <c:layout/>
      <c:bar3DChart>
        <c:barDir val="col"/>
        <c:grouping val="stacked"/>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 Tools'!$B$59:$BU$59</c:f>
            </c:strRef>
          </c:cat>
          <c:val>
            <c:numRef>
              <c:f>'🎛Balance Tools'!$B$65:$BU$65</c:f>
              <c:numCache/>
            </c:numRef>
          </c:val>
        </c:ser>
        <c:axId val="783046105"/>
        <c:axId val="1076944761"/>
      </c:bar3DChart>
      <c:catAx>
        <c:axId val="7830461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76944761"/>
      </c:catAx>
      <c:valAx>
        <c:axId val="10769447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3046105"/>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Repair</a:t>
            </a:r>
          </a:p>
        </c:rich>
      </c:tx>
      <c:overlay val="0"/>
    </c:title>
    <c:view3D>
      <c:rotX val="15"/>
      <c:rotY val="20"/>
      <c:depthPercent val="100"/>
      <c:rAngAx val="1"/>
    </c:view3D>
    <c:plotArea>
      <c:layout/>
      <c:bar3DChart>
        <c:barDir val="col"/>
        <c:grouping val="stacked"/>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 Tools'!$B$88:$BU$88</c:f>
            </c:strRef>
          </c:cat>
          <c:val>
            <c:numRef>
              <c:f>'🎛Balance Tools'!$B$95:$BU$95</c:f>
              <c:numCache/>
            </c:numRef>
          </c:val>
        </c:ser>
        <c:axId val="420089310"/>
        <c:axId val="161649101"/>
      </c:bar3DChart>
      <c:catAx>
        <c:axId val="4200893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649101"/>
      </c:catAx>
      <c:valAx>
        <c:axId val="1616491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008931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5200C"/>
                </a:solidFill>
                <a:latin typeface="+mn-lt"/>
              </a:defRPr>
            </a:pPr>
            <a:r>
              <a:rPr b="0">
                <a:solidFill>
                  <a:srgbClr val="85200C"/>
                </a:solidFill>
                <a:latin typeface="+mn-lt"/>
              </a:rPr>
              <a:t>Craft</a:t>
            </a:r>
          </a:p>
        </c:rich>
      </c:tx>
      <c:overlay val="0"/>
    </c:title>
    <c:view3D>
      <c:rotX val="15"/>
      <c:rotY val="20"/>
      <c:depthPercent val="100"/>
      <c:rAngAx val="1"/>
    </c:view3D>
    <c:plotArea>
      <c:layout/>
      <c:bar3DChart>
        <c:barDir val="col"/>
        <c:grouping val="stacked"/>
        <c:ser>
          <c:idx val="0"/>
          <c:order val="0"/>
          <c:spPr>
            <a:solidFill>
              <a:srgbClr val="E06666"/>
            </a:solidFill>
            <a:ln cmpd="sng">
              <a:solidFill>
                <a:srgbClr val="000000"/>
              </a:solidFill>
            </a:ln>
          </c:spPr>
          <c:cat>
            <c:strRef>
              <c:f>'🎛Balance Tools'!$B$2:$BR$2</c:f>
            </c:strRef>
          </c:cat>
          <c:val>
            <c:numRef>
              <c:f>'🎛Balance Tools'!$B$12:$BU$12</c:f>
              <c:numCache/>
            </c:numRef>
          </c:val>
        </c:ser>
        <c:axId val="2033483425"/>
        <c:axId val="120487065"/>
      </c:bar3DChart>
      <c:catAx>
        <c:axId val="20334834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120487065"/>
      </c:catAx>
      <c:valAx>
        <c:axId val="1204870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348342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5200C"/>
                </a:solidFill>
                <a:latin typeface="+mn-lt"/>
              </a:defRPr>
            </a:pPr>
            <a:r>
              <a:rPr b="0">
                <a:solidFill>
                  <a:srgbClr val="85200C"/>
                </a:solidFill>
                <a:latin typeface="+mn-lt"/>
              </a:rPr>
              <a:t>Upgrade</a:t>
            </a:r>
          </a:p>
        </c:rich>
      </c:tx>
      <c:overlay val="0"/>
    </c:title>
    <c:view3D>
      <c:rotX val="15"/>
      <c:rotY val="20"/>
      <c:depthPercent val="100"/>
      <c:rAngAx val="1"/>
    </c:view3D>
    <c:plotArea>
      <c:layout/>
      <c:bar3DChart>
        <c:barDir val="col"/>
        <c:grouping val="clustered"/>
        <c:ser>
          <c:idx val="0"/>
          <c:order val="0"/>
          <c:spPr>
            <a:solidFill>
              <a:srgbClr val="E0666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 Tools'!$B$30:$BU$30</c:f>
            </c:strRef>
          </c:cat>
          <c:val>
            <c:numRef>
              <c:f>'🎛Balance Tools'!$B$38:$BU$38</c:f>
              <c:numCache/>
            </c:numRef>
          </c:val>
        </c:ser>
        <c:axId val="595670002"/>
        <c:axId val="1452914172"/>
      </c:bar3DChart>
      <c:catAx>
        <c:axId val="5956700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52914172"/>
      </c:catAx>
      <c:valAx>
        <c:axId val="14529141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5670002"/>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61C00"/>
                </a:solidFill>
                <a:latin typeface="+mn-lt"/>
              </a:defRPr>
            </a:pPr>
            <a:r>
              <a:rPr b="0">
                <a:solidFill>
                  <a:srgbClr val="A61C00"/>
                </a:solidFill>
                <a:latin typeface="+mn-lt"/>
              </a:rPr>
              <a:t>Awakening</a:t>
            </a:r>
          </a:p>
        </c:rich>
      </c:tx>
      <c:layout>
        <c:manualLayout>
          <c:xMode val="edge"/>
          <c:yMode val="edge"/>
          <c:x val="0.03091666666666667"/>
          <c:y val="0.052695417789757414"/>
        </c:manualLayout>
      </c:layout>
      <c:overlay val="0"/>
    </c:title>
    <c:view3D>
      <c:rotX val="15"/>
      <c:rotY val="20"/>
      <c:depthPercent val="100"/>
      <c:rAngAx val="1"/>
    </c:view3D>
    <c:plotArea>
      <c:layout/>
      <c:bar3DChart>
        <c:barDir val="col"/>
        <c:grouping val="stacked"/>
        <c:ser>
          <c:idx val="0"/>
          <c:order val="0"/>
          <c:spPr>
            <a:solidFill>
              <a:srgbClr val="E0666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 Tools'!$B$59:$BU$59</c:f>
            </c:strRef>
          </c:cat>
          <c:val>
            <c:numRef>
              <c:f>'🎛Balance Tools'!$B$67:$BU$67</c:f>
              <c:numCache/>
            </c:numRef>
          </c:val>
        </c:ser>
        <c:axId val="689338210"/>
        <c:axId val="752215845"/>
      </c:bar3DChart>
      <c:catAx>
        <c:axId val="6893382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52215845"/>
      </c:catAx>
      <c:valAx>
        <c:axId val="75221584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933821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61C00"/>
                </a:solidFill>
                <a:latin typeface="+mn-lt"/>
              </a:defRPr>
            </a:pPr>
            <a:r>
              <a:rPr b="0">
                <a:solidFill>
                  <a:srgbClr val="A61C00"/>
                </a:solidFill>
                <a:latin typeface="+mn-lt"/>
              </a:rPr>
              <a:t>Repair</a:t>
            </a:r>
          </a:p>
        </c:rich>
      </c:tx>
      <c:overlay val="0"/>
    </c:title>
    <c:view3D>
      <c:rotX val="15"/>
      <c:rotY val="20"/>
      <c:depthPercent val="100"/>
      <c:rAngAx val="1"/>
    </c:view3D>
    <c:plotArea>
      <c:layout/>
      <c:bar3DChart>
        <c:barDir val="col"/>
        <c:grouping val="stacked"/>
        <c:ser>
          <c:idx val="0"/>
          <c:order val="0"/>
          <c:spPr>
            <a:solidFill>
              <a:srgbClr val="E0666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 Tools'!$B$88:$BU$88</c:f>
            </c:strRef>
          </c:cat>
          <c:val>
            <c:numRef>
              <c:f>'🎛Balance Tools'!$B$97:$BU$97</c:f>
              <c:numCache/>
            </c:numRef>
          </c:val>
        </c:ser>
        <c:axId val="1629751413"/>
        <c:axId val="1480924006"/>
      </c:bar3DChart>
      <c:catAx>
        <c:axId val="16297514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80924006"/>
      </c:catAx>
      <c:valAx>
        <c:axId val="14809240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9751413"/>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max exp กับ Lv machine</a:t>
            </a:r>
          </a:p>
        </c:rich>
      </c:tx>
      <c:overlay val="0"/>
    </c:title>
    <c:plotArea>
      <c:layout/>
      <c:lineChart>
        <c:varyColors val="0"/>
        <c:ser>
          <c:idx val="0"/>
          <c:order val="0"/>
          <c:tx>
            <c:strRef>
              <c:f>'Exp sim'!$B$1</c:f>
            </c:strRef>
          </c:tx>
          <c:spPr>
            <a:ln cmpd="sng">
              <a:solidFill>
                <a:srgbClr val="4285F4"/>
              </a:solidFill>
            </a:ln>
          </c:spPr>
          <c:marker>
            <c:symbol val="none"/>
          </c:marker>
          <c:cat>
            <c:strRef>
              <c:f>'Exp sim'!$A$2:$A$1001</c:f>
            </c:strRef>
          </c:cat>
          <c:val>
            <c:numRef>
              <c:f>'Exp sim'!$B$2:$B$1001</c:f>
              <c:numCache/>
            </c:numRef>
          </c:val>
          <c:smooth val="1"/>
        </c:ser>
        <c:axId val="801235791"/>
        <c:axId val="472267367"/>
      </c:lineChart>
      <c:catAx>
        <c:axId val="8012357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Lv machine</a:t>
                </a:r>
              </a:p>
            </c:rich>
          </c:tx>
          <c:overlay val="0"/>
        </c:title>
        <c:numFmt formatCode="General" sourceLinked="1"/>
        <c:majorTickMark val="none"/>
        <c:minorTickMark val="none"/>
        <c:spPr/>
        <c:txPr>
          <a:bodyPr/>
          <a:lstStyle/>
          <a:p>
            <a:pPr lvl="0">
              <a:defRPr b="0">
                <a:solidFill>
                  <a:srgbClr val="000000"/>
                </a:solidFill>
                <a:latin typeface="+mn-lt"/>
              </a:defRPr>
            </a:pPr>
          </a:p>
        </c:txPr>
        <c:crossAx val="472267367"/>
      </c:catAx>
      <c:valAx>
        <c:axId val="4722673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max exp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1235791"/>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1" Type="http://schemas.openxmlformats.org/officeDocument/2006/relationships/image" Target="../media/image3.jpg"/><Relationship Id="rId10" Type="http://schemas.openxmlformats.org/officeDocument/2006/relationships/image" Target="../media/image16.jpg"/><Relationship Id="rId13" Type="http://schemas.openxmlformats.org/officeDocument/2006/relationships/image" Target="../media/image10.jpg"/><Relationship Id="rId12" Type="http://schemas.openxmlformats.org/officeDocument/2006/relationships/image" Target="../media/image9.jpg"/><Relationship Id="rId1" Type="http://schemas.openxmlformats.org/officeDocument/2006/relationships/image" Target="../media/image11.jpg"/><Relationship Id="rId2" Type="http://schemas.openxmlformats.org/officeDocument/2006/relationships/image" Target="../media/image6.png"/><Relationship Id="rId3" Type="http://schemas.openxmlformats.org/officeDocument/2006/relationships/image" Target="../media/image17.jpg"/><Relationship Id="rId4" Type="http://schemas.openxmlformats.org/officeDocument/2006/relationships/image" Target="../media/image2.jpg"/><Relationship Id="rId9" Type="http://schemas.openxmlformats.org/officeDocument/2006/relationships/image" Target="../media/image1.jpg"/><Relationship Id="rId15" Type="http://schemas.openxmlformats.org/officeDocument/2006/relationships/image" Target="../media/image15.jpg"/><Relationship Id="rId14" Type="http://schemas.openxmlformats.org/officeDocument/2006/relationships/image" Target="../media/image4.jpg"/><Relationship Id="rId17" Type="http://schemas.openxmlformats.org/officeDocument/2006/relationships/image" Target="../media/image8.jpg"/><Relationship Id="rId16" Type="http://schemas.openxmlformats.org/officeDocument/2006/relationships/image" Target="../media/image5.jpg"/><Relationship Id="rId5" Type="http://schemas.openxmlformats.org/officeDocument/2006/relationships/image" Target="../media/image14.jpg"/><Relationship Id="rId6" Type="http://schemas.openxmlformats.org/officeDocument/2006/relationships/image" Target="../media/image7.jpg"/><Relationship Id="rId7" Type="http://schemas.openxmlformats.org/officeDocument/2006/relationships/image" Target="../media/image12.jpg"/><Relationship Id="rId8" Type="http://schemas.openxmlformats.org/officeDocument/2006/relationships/image" Target="../media/image13.jpg"/></Relationships>
</file>

<file path=xl/drawings/_rels/drawing1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4</xdr:row>
      <xdr:rowOff>0</xdr:rowOff>
    </xdr:from>
    <xdr:ext cx="1200150" cy="666750"/>
    <xdr:pic>
      <xdr:nvPicPr>
        <xdr:cNvPr id="0" name="image1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5</xdr:row>
      <xdr:rowOff>0</xdr:rowOff>
    </xdr:from>
    <xdr:ext cx="1200150" cy="85725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6</xdr:row>
      <xdr:rowOff>0</xdr:rowOff>
    </xdr:from>
    <xdr:ext cx="1190625" cy="666750"/>
    <xdr:pic>
      <xdr:nvPicPr>
        <xdr:cNvPr id="0" name="image17.jp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0</xdr:colOff>
      <xdr:row>7</xdr:row>
      <xdr:rowOff>0</xdr:rowOff>
    </xdr:from>
    <xdr:ext cx="1200150" cy="666750"/>
    <xdr:pic>
      <xdr:nvPicPr>
        <xdr:cNvPr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0</xdr:colOff>
      <xdr:row>8</xdr:row>
      <xdr:rowOff>0</xdr:rowOff>
    </xdr:from>
    <xdr:ext cx="1200150" cy="600075"/>
    <xdr:pic>
      <xdr:nvPicPr>
        <xdr:cNvPr id="0" name="image14.jpg"/>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0</xdr:colOff>
      <xdr:row>9</xdr:row>
      <xdr:rowOff>0</xdr:rowOff>
    </xdr:from>
    <xdr:ext cx="1200150" cy="790575"/>
    <xdr:pic>
      <xdr:nvPicPr>
        <xdr:cNvPr id="0" name="image7.jpg"/>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0</xdr:colOff>
      <xdr:row>10</xdr:row>
      <xdr:rowOff>0</xdr:rowOff>
    </xdr:from>
    <xdr:ext cx="209550" cy="200025"/>
    <xdr:pic>
      <xdr:nvPicPr>
        <xdr:cNvPr id="0" name="image12.jpg"/>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0</xdr:colOff>
      <xdr:row>11</xdr:row>
      <xdr:rowOff>0</xdr:rowOff>
    </xdr:from>
    <xdr:ext cx="1200150" cy="666750"/>
    <xdr:pic>
      <xdr:nvPicPr>
        <xdr:cNvPr id="0" name="image13.jpg"/>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0</xdr:colOff>
      <xdr:row>12</xdr:row>
      <xdr:rowOff>0</xdr:rowOff>
    </xdr:from>
    <xdr:ext cx="742950" cy="809625"/>
    <xdr:pic>
      <xdr:nvPicPr>
        <xdr:cNvPr id="0" name="image1.jpg"/>
        <xdr:cNvPicPr preferRelativeResize="0"/>
      </xdr:nvPicPr>
      <xdr:blipFill>
        <a:blip cstate="print" r:embed="rId9"/>
        <a:stretch>
          <a:fillRect/>
        </a:stretch>
      </xdr:blipFill>
      <xdr:spPr>
        <a:prstGeom prst="rect">
          <a:avLst/>
        </a:prstGeom>
        <a:noFill/>
      </xdr:spPr>
    </xdr:pic>
    <xdr:clientData fLocksWithSheet="0"/>
  </xdr:oneCellAnchor>
  <xdr:oneCellAnchor>
    <xdr:from>
      <xdr:col>3</xdr:col>
      <xdr:colOff>0</xdr:colOff>
      <xdr:row>13</xdr:row>
      <xdr:rowOff>0</xdr:rowOff>
    </xdr:from>
    <xdr:ext cx="1190625" cy="885825"/>
    <xdr:pic>
      <xdr:nvPicPr>
        <xdr:cNvPr id="0" name="image16.jpg"/>
        <xdr:cNvPicPr preferRelativeResize="0"/>
      </xdr:nvPicPr>
      <xdr:blipFill>
        <a:blip cstate="print" r:embed="rId10"/>
        <a:stretch>
          <a:fillRect/>
        </a:stretch>
      </xdr:blipFill>
      <xdr:spPr>
        <a:prstGeom prst="rect">
          <a:avLst/>
        </a:prstGeom>
        <a:noFill/>
      </xdr:spPr>
    </xdr:pic>
    <xdr:clientData fLocksWithSheet="0"/>
  </xdr:oneCellAnchor>
  <xdr:oneCellAnchor>
    <xdr:from>
      <xdr:col>3</xdr:col>
      <xdr:colOff>0</xdr:colOff>
      <xdr:row>14</xdr:row>
      <xdr:rowOff>0</xdr:rowOff>
    </xdr:from>
    <xdr:ext cx="1200150" cy="771525"/>
    <xdr:pic>
      <xdr:nvPicPr>
        <xdr:cNvPr id="0" name="image3.jpg"/>
        <xdr:cNvPicPr preferRelativeResize="0"/>
      </xdr:nvPicPr>
      <xdr:blipFill>
        <a:blip cstate="print" r:embed="rId11"/>
        <a:stretch>
          <a:fillRect/>
        </a:stretch>
      </xdr:blipFill>
      <xdr:spPr>
        <a:prstGeom prst="rect">
          <a:avLst/>
        </a:prstGeom>
        <a:noFill/>
      </xdr:spPr>
    </xdr:pic>
    <xdr:clientData fLocksWithSheet="0"/>
  </xdr:oneCellAnchor>
  <xdr:oneCellAnchor>
    <xdr:from>
      <xdr:col>3</xdr:col>
      <xdr:colOff>0</xdr:colOff>
      <xdr:row>15</xdr:row>
      <xdr:rowOff>0</xdr:rowOff>
    </xdr:from>
    <xdr:ext cx="1028700" cy="771525"/>
    <xdr:pic>
      <xdr:nvPicPr>
        <xdr:cNvPr id="0" name="image9.jpg"/>
        <xdr:cNvPicPr preferRelativeResize="0"/>
      </xdr:nvPicPr>
      <xdr:blipFill>
        <a:blip cstate="print" r:embed="rId12"/>
        <a:stretch>
          <a:fillRect/>
        </a:stretch>
      </xdr:blipFill>
      <xdr:spPr>
        <a:prstGeom prst="rect">
          <a:avLst/>
        </a:prstGeom>
        <a:noFill/>
      </xdr:spPr>
    </xdr:pic>
    <xdr:clientData fLocksWithSheet="0"/>
  </xdr:oneCellAnchor>
  <xdr:oneCellAnchor>
    <xdr:from>
      <xdr:col>3</xdr:col>
      <xdr:colOff>0</xdr:colOff>
      <xdr:row>16</xdr:row>
      <xdr:rowOff>0</xdr:rowOff>
    </xdr:from>
    <xdr:ext cx="1200150" cy="619125"/>
    <xdr:pic>
      <xdr:nvPicPr>
        <xdr:cNvPr id="0" name="image10.jpg"/>
        <xdr:cNvPicPr preferRelativeResize="0"/>
      </xdr:nvPicPr>
      <xdr:blipFill>
        <a:blip cstate="print" r:embed="rId13"/>
        <a:stretch>
          <a:fillRect/>
        </a:stretch>
      </xdr:blipFill>
      <xdr:spPr>
        <a:prstGeom prst="rect">
          <a:avLst/>
        </a:prstGeom>
        <a:noFill/>
      </xdr:spPr>
    </xdr:pic>
    <xdr:clientData fLocksWithSheet="0"/>
  </xdr:oneCellAnchor>
  <xdr:oneCellAnchor>
    <xdr:from>
      <xdr:col>3</xdr:col>
      <xdr:colOff>0</xdr:colOff>
      <xdr:row>17</xdr:row>
      <xdr:rowOff>0</xdr:rowOff>
    </xdr:from>
    <xdr:ext cx="266700" cy="200025"/>
    <xdr:pic>
      <xdr:nvPicPr>
        <xdr:cNvPr id="0" name="image4.jpg"/>
        <xdr:cNvPicPr preferRelativeResize="0"/>
      </xdr:nvPicPr>
      <xdr:blipFill>
        <a:blip cstate="print" r:embed="rId14"/>
        <a:stretch>
          <a:fillRect/>
        </a:stretch>
      </xdr:blipFill>
      <xdr:spPr>
        <a:prstGeom prst="rect">
          <a:avLst/>
        </a:prstGeom>
        <a:noFill/>
      </xdr:spPr>
    </xdr:pic>
    <xdr:clientData fLocksWithSheet="0"/>
  </xdr:oneCellAnchor>
  <xdr:oneCellAnchor>
    <xdr:from>
      <xdr:col>3</xdr:col>
      <xdr:colOff>0</xdr:colOff>
      <xdr:row>18</xdr:row>
      <xdr:rowOff>0</xdr:rowOff>
    </xdr:from>
    <xdr:ext cx="371475" cy="200025"/>
    <xdr:pic>
      <xdr:nvPicPr>
        <xdr:cNvPr id="0" name="image15.jpg"/>
        <xdr:cNvPicPr preferRelativeResize="0"/>
      </xdr:nvPicPr>
      <xdr:blipFill>
        <a:blip cstate="print" r:embed="rId15"/>
        <a:stretch>
          <a:fillRect/>
        </a:stretch>
      </xdr:blipFill>
      <xdr:spPr>
        <a:prstGeom prst="rect">
          <a:avLst/>
        </a:prstGeom>
        <a:noFill/>
      </xdr:spPr>
    </xdr:pic>
    <xdr:clientData fLocksWithSheet="0"/>
  </xdr:oneCellAnchor>
  <xdr:oneCellAnchor>
    <xdr:from>
      <xdr:col>3</xdr:col>
      <xdr:colOff>0</xdr:colOff>
      <xdr:row>19</xdr:row>
      <xdr:rowOff>0</xdr:rowOff>
    </xdr:from>
    <xdr:ext cx="809625" cy="990600"/>
    <xdr:pic>
      <xdr:nvPicPr>
        <xdr:cNvPr id="0" name="image5.jpg"/>
        <xdr:cNvPicPr preferRelativeResize="0"/>
      </xdr:nvPicPr>
      <xdr:blipFill>
        <a:blip cstate="print" r:embed="rId16"/>
        <a:stretch>
          <a:fillRect/>
        </a:stretch>
      </xdr:blipFill>
      <xdr:spPr>
        <a:prstGeom prst="rect">
          <a:avLst/>
        </a:prstGeom>
        <a:noFill/>
      </xdr:spPr>
    </xdr:pic>
    <xdr:clientData fLocksWithSheet="0"/>
  </xdr:oneCellAnchor>
  <xdr:oneCellAnchor>
    <xdr:from>
      <xdr:col>3</xdr:col>
      <xdr:colOff>0</xdr:colOff>
      <xdr:row>20</xdr:row>
      <xdr:rowOff>0</xdr:rowOff>
    </xdr:from>
    <xdr:ext cx="257175" cy="200025"/>
    <xdr:pic>
      <xdr:nvPicPr>
        <xdr:cNvPr id="0" name="image8.jpg"/>
        <xdr:cNvPicPr preferRelativeResize="0"/>
      </xdr:nvPicPr>
      <xdr:blipFill>
        <a:blip cstate="print" r:embed="rId17"/>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12</xdr:row>
      <xdr:rowOff>104775</xdr:rowOff>
    </xdr:from>
    <xdr:ext cx="5943600" cy="2924175"/>
    <xdr:graphicFrame>
      <xdr:nvGraphicFramePr>
        <xdr:cNvPr id="1" name="Chart 1" title="แผนภูมิ"/>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76200</xdr:colOff>
      <xdr:row>38</xdr:row>
      <xdr:rowOff>114300</xdr:rowOff>
    </xdr:from>
    <xdr:ext cx="5715000" cy="3533775"/>
    <xdr:graphicFrame>
      <xdr:nvGraphicFramePr>
        <xdr:cNvPr id="2" name="Chart 2" title="แผนภูมิ"/>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76200</xdr:colOff>
      <xdr:row>67</xdr:row>
      <xdr:rowOff>85725</xdr:rowOff>
    </xdr:from>
    <xdr:ext cx="5715000" cy="3533775"/>
    <xdr:graphicFrame>
      <xdr:nvGraphicFramePr>
        <xdr:cNvPr id="3" name="Chart 3" title="แผนภูมิ"/>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76200</xdr:colOff>
      <xdr:row>97</xdr:row>
      <xdr:rowOff>47625</xdr:rowOff>
    </xdr:from>
    <xdr:ext cx="5715000" cy="3533775"/>
    <xdr:graphicFrame>
      <xdr:nvGraphicFramePr>
        <xdr:cNvPr id="4" name="Chart 4" title="แผนภูมิ"/>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12</xdr:row>
      <xdr:rowOff>104775</xdr:rowOff>
    </xdr:from>
    <xdr:ext cx="5943600" cy="2924175"/>
    <xdr:graphicFrame>
      <xdr:nvGraphicFramePr>
        <xdr:cNvPr id="5" name="Chart 5" title="แผนภูมิ"/>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38</xdr:row>
      <xdr:rowOff>114300</xdr:rowOff>
    </xdr:from>
    <xdr:ext cx="5715000" cy="3533775"/>
    <xdr:graphicFrame>
      <xdr:nvGraphicFramePr>
        <xdr:cNvPr id="6" name="Chart 6" title="แผนภูมิ"/>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10</xdr:col>
      <xdr:colOff>609600</xdr:colOff>
      <xdr:row>67</xdr:row>
      <xdr:rowOff>85725</xdr:rowOff>
    </xdr:from>
    <xdr:ext cx="5715000" cy="3533775"/>
    <xdr:graphicFrame>
      <xdr:nvGraphicFramePr>
        <xdr:cNvPr id="7" name="Chart 7" title="แผนภูมิ"/>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10</xdr:col>
      <xdr:colOff>552450</xdr:colOff>
      <xdr:row>97</xdr:row>
      <xdr:rowOff>47625</xdr:rowOff>
    </xdr:from>
    <xdr:ext cx="5715000" cy="3533775"/>
    <xdr:graphicFrame>
      <xdr:nvGraphicFramePr>
        <xdr:cNvPr id="8" name="Chart 8" title="แผนภูมิ"/>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457200</xdr:colOff>
      <xdr:row>6</xdr:row>
      <xdr:rowOff>28575</xdr:rowOff>
    </xdr:from>
    <xdr:ext cx="3333750" cy="2857500"/>
    <xdr:graphicFrame>
      <xdr:nvGraphicFramePr>
        <xdr:cNvPr id="9" name="Chart 9" title="แผนภูมิ"/>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66675</xdr:colOff>
      <xdr:row>6</xdr:row>
      <xdr:rowOff>28575</xdr:rowOff>
    </xdr:from>
    <xdr:ext cx="4029075" cy="2857500"/>
    <xdr:graphicFrame>
      <xdr:nvGraphicFramePr>
        <xdr:cNvPr id="10" name="Chart 10" title="แผนภูมิ"/>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447675</xdr:colOff>
      <xdr:row>12</xdr:row>
      <xdr:rowOff>180975</xdr:rowOff>
    </xdr:from>
    <xdr:ext cx="4133850" cy="4133850"/>
    <xdr:pic>
      <xdr:nvPicPr>
        <xdr:cNvPr id="0" name="image18.png" title="รูปภาพ"/>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I3:J999" displayName="Table_1" id="1">
  <tableColumns count="2">
    <tableColumn name="Column1" id="1"/>
    <tableColumn name="Column2" id="2"/>
  </tableColumns>
  <tableStyleInfo name="🧱Material-style" showColumnStripes="0" showFirstColumn="1" showLastColumn="1" showRowStripes="1"/>
</table>
</file>

<file path=xl/tables/table2.xml><?xml version="1.0" encoding="utf-8"?>
<table xmlns="http://schemas.openxmlformats.org/spreadsheetml/2006/main" ref="B3:E1000" displayName="Table_2" id="2">
  <tableColumns count="4">
    <tableColumn name="Name" id="1"/>
    <tableColumn name="Rarity" id="2"/>
    <tableColumn name="Type" id="3"/>
    <tableColumn name="Description" id="4"/>
  </tableColumns>
  <tableStyleInfo name="🧱Material-style 2" showColumnStripes="0" showFirstColumn="1" showLastColumn="1" showRowStripes="1"/>
</table>
</file>

<file path=xl/tables/table3.xml><?xml version="1.0" encoding="utf-8"?>
<table xmlns="http://schemas.openxmlformats.org/spreadsheetml/2006/main" headerRowCount="0" ref="K4:L300" displayName="Table_3" id="3">
  <tableColumns count="2">
    <tableColumn name="Column1" id="1"/>
    <tableColumn name="Column2" id="2"/>
  </tableColumns>
  <tableStyleInfo name="🧱Material-style 3" showColumnStripes="0" showFirstColumn="1" showLastColumn="1" showRowStripes="1"/>
</table>
</file>

<file path=xl/tables/table4.xml><?xml version="1.0" encoding="utf-8"?>
<table xmlns="http://schemas.openxmlformats.org/spreadsheetml/2006/main" ref="A1:B11" displayName="Table_4" id="4">
  <tableColumns count="2">
    <tableColumn name="Lv machine" id="1"/>
    <tableColumn name="max exp" id="2"/>
  </tableColumns>
  <tableStyleInfo name="Exp sim-style" showColumnStripes="0" showFirstColumn="1" showLastColumn="1" showRowStripes="1"/>
</table>
</file>

<file path=xl/tables/table5.xml><?xml version="1.0" encoding="utf-8"?>
<table xmlns="http://schemas.openxmlformats.org/spreadsheetml/2006/main" ref="D1:E1001" displayName="Table_5" id="5">
  <tableColumns count="2">
    <tableColumn name="Lv player" id="1"/>
    <tableColumn name="max exp" id="2"/>
  </tableColumns>
  <tableStyleInfo name="Exp sim-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0.xml"/><Relationship Id="rId3"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1.xml"/><Relationship Id="rId3"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4.xml"/><Relationship Id="rId3"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4" Type="http://schemas.openxmlformats.org/officeDocument/2006/relationships/table" Target="../tables/table4.xml"/><Relationship Id="rId5"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4.43" defaultRowHeight="15.75"/>
  <cols>
    <col customWidth="1" min="4" max="4" width="18.71"/>
  </cols>
  <sheetData>
    <row r="1">
      <c r="A1" s="1"/>
      <c r="B1" s="1" t="s">
        <v>0</v>
      </c>
      <c r="H1" s="2" t="s">
        <v>1</v>
      </c>
    </row>
    <row r="2">
      <c r="A2" s="1"/>
    </row>
    <row r="3" ht="27.0" customHeight="1">
      <c r="A3" s="3"/>
      <c r="B3" s="3" t="s">
        <v>2</v>
      </c>
      <c r="C3" s="4" t="s">
        <v>3</v>
      </c>
      <c r="D3" s="5" t="s">
        <v>4</v>
      </c>
      <c r="E3" s="6" t="s">
        <v>5</v>
      </c>
      <c r="F3" s="7" t="s">
        <v>6</v>
      </c>
      <c r="G3" s="8"/>
      <c r="H3" s="9">
        <v>1.0E8</v>
      </c>
      <c r="I3" s="10"/>
      <c r="J3" s="11"/>
      <c r="K3" s="12"/>
      <c r="L3" s="13"/>
      <c r="M3" s="8"/>
    </row>
    <row r="4">
      <c r="A4" s="14" t="s">
        <v>7</v>
      </c>
      <c r="B4" s="15" t="str">
        <f>'🌳Resource'!A5</f>
        <v>ไม้(Wood)</v>
      </c>
      <c r="C4" s="16">
        <v>0.13</v>
      </c>
      <c r="D4" s="17">
        <f>C4*H3</f>
        <v>13000000</v>
      </c>
      <c r="E4" s="18">
        <f>D4/D4</f>
        <v>1</v>
      </c>
      <c r="F4" s="19">
        <f t="shared" ref="F4:F18" si="1">D4*E4</f>
        <v>13000000</v>
      </c>
      <c r="G4" s="13"/>
      <c r="H4" s="20"/>
      <c r="I4" s="13"/>
      <c r="J4" s="20"/>
      <c r="K4" s="13"/>
      <c r="L4" s="13"/>
      <c r="M4" s="21"/>
      <c r="N4" s="22"/>
      <c r="O4" s="13"/>
    </row>
    <row r="5">
      <c r="B5" s="15" t="str">
        <f>'🌳Resource'!A6</f>
        <v>หิน(Rock)</v>
      </c>
      <c r="C5" s="16">
        <v>0.11</v>
      </c>
      <c r="D5" s="17">
        <f>C5*H3</f>
        <v>11000000</v>
      </c>
      <c r="E5" s="18">
        <f>D4/D5</f>
        <v>1.181818182</v>
      </c>
      <c r="F5" s="19">
        <f t="shared" si="1"/>
        <v>13000000</v>
      </c>
      <c r="G5" s="13"/>
      <c r="H5" s="22"/>
      <c r="I5" s="13"/>
      <c r="J5" s="20"/>
      <c r="K5" s="13"/>
      <c r="L5" s="11"/>
      <c r="M5" s="23"/>
      <c r="N5" s="22"/>
      <c r="O5" s="13"/>
    </row>
    <row r="6">
      <c r="B6" s="15" t="str">
        <f>'🌳Resource'!A7</f>
        <v>ทราย(Sand)</v>
      </c>
      <c r="C6" s="16">
        <v>0.1</v>
      </c>
      <c r="D6" s="17">
        <f>C6*H3</f>
        <v>10000000</v>
      </c>
      <c r="E6" s="18">
        <f>D4/D6</f>
        <v>1.3</v>
      </c>
      <c r="F6" s="19">
        <f t="shared" si="1"/>
        <v>13000000</v>
      </c>
      <c r="G6" s="11"/>
      <c r="H6" s="22"/>
      <c r="I6" s="13"/>
      <c r="J6" s="20"/>
      <c r="K6" s="13"/>
      <c r="L6" s="11"/>
      <c r="M6" s="23"/>
      <c r="N6" s="22"/>
      <c r="O6" s="13"/>
    </row>
    <row r="7">
      <c r="B7" s="15" t="str">
        <f>'🌳Resource'!A8</f>
        <v>ดิน(Dirt)</v>
      </c>
      <c r="C7" s="16">
        <v>0.1</v>
      </c>
      <c r="D7" s="17">
        <f>C7*H3</f>
        <v>10000000</v>
      </c>
      <c r="E7" s="18">
        <f>D4/D7</f>
        <v>1.3</v>
      </c>
      <c r="F7" s="19">
        <f t="shared" si="1"/>
        <v>13000000</v>
      </c>
      <c r="G7" s="11"/>
      <c r="H7" s="20"/>
      <c r="I7" s="13"/>
      <c r="J7" s="20"/>
      <c r="K7" s="13"/>
      <c r="L7" s="11"/>
      <c r="M7" s="21"/>
      <c r="N7" s="22"/>
      <c r="O7" s="13"/>
    </row>
    <row r="8">
      <c r="B8" s="15" t="str">
        <f>'🌳Resource'!A9</f>
        <v>น้ำ(Water)</v>
      </c>
      <c r="C8" s="16">
        <v>0.13</v>
      </c>
      <c r="D8" s="17">
        <f>C8*H3</f>
        <v>13000000</v>
      </c>
      <c r="E8" s="18">
        <f>D4/D8</f>
        <v>1</v>
      </c>
      <c r="F8" s="19">
        <f t="shared" si="1"/>
        <v>13000000</v>
      </c>
      <c r="J8" s="24"/>
      <c r="L8" s="25"/>
    </row>
    <row r="9" ht="15.75" customHeight="1">
      <c r="A9" s="14" t="s">
        <v>8</v>
      </c>
      <c r="B9" s="15" t="str">
        <f>'🌳Resource'!A10</f>
        <v>เหล็ก(Iron)</v>
      </c>
      <c r="C9" s="16">
        <v>0.07</v>
      </c>
      <c r="D9" s="17">
        <f>C9*H3</f>
        <v>7000000</v>
      </c>
      <c r="E9" s="18">
        <f>D4/D9</f>
        <v>1.857142857</v>
      </c>
      <c r="F9" s="19">
        <f t="shared" si="1"/>
        <v>13000000</v>
      </c>
      <c r="H9" s="26" t="s">
        <v>9</v>
      </c>
      <c r="I9" s="27" t="s">
        <v>3</v>
      </c>
      <c r="J9" s="28" t="s">
        <v>4</v>
      </c>
      <c r="K9" s="29" t="s">
        <v>10</v>
      </c>
      <c r="L9" s="30" t="s">
        <v>11</v>
      </c>
    </row>
    <row r="10">
      <c r="B10" s="15" t="str">
        <f>'🌳Resource'!A11</f>
        <v>ทองแดง(Copper)</v>
      </c>
      <c r="C10" s="16">
        <v>0.07</v>
      </c>
      <c r="D10" s="17">
        <f>C10*H3</f>
        <v>7000000</v>
      </c>
      <c r="E10" s="18">
        <f>D4/D10</f>
        <v>1.857142857</v>
      </c>
      <c r="F10" s="19">
        <f t="shared" si="1"/>
        <v>13000000</v>
      </c>
      <c r="H10" s="31" t="s">
        <v>7</v>
      </c>
      <c r="I10" s="32">
        <f>sum(C4:C8)</f>
        <v>0.57</v>
      </c>
      <c r="J10" s="33">
        <f>I10*H3</f>
        <v>57000000</v>
      </c>
      <c r="K10" s="34">
        <f>J10/J10</f>
        <v>1</v>
      </c>
      <c r="L10" s="35">
        <f t="shared" ref="L10:L12" si="2">K10*J10</f>
        <v>57000000</v>
      </c>
    </row>
    <row r="11">
      <c r="B11" s="15" t="str">
        <f>'🌳Resource'!A12</f>
        <v>ถ่านหิน(Coal)</v>
      </c>
      <c r="C11" s="16">
        <v>0.07</v>
      </c>
      <c r="D11" s="17">
        <f>C11*H3</f>
        <v>7000000</v>
      </c>
      <c r="E11" s="18">
        <f>D4/D11</f>
        <v>1.857142857</v>
      </c>
      <c r="F11" s="19">
        <f t="shared" si="1"/>
        <v>13000000</v>
      </c>
      <c r="H11" s="31" t="s">
        <v>8</v>
      </c>
      <c r="I11" s="32">
        <f>SUM(C9:C12)</f>
        <v>0.28</v>
      </c>
      <c r="J11" s="33">
        <f>I11*H3</f>
        <v>28000000</v>
      </c>
      <c r="K11" s="34">
        <f>J10/J11</f>
        <v>2.035714286</v>
      </c>
      <c r="L11" s="35">
        <f t="shared" si="2"/>
        <v>57000000</v>
      </c>
    </row>
    <row r="12">
      <c r="B12" s="15" t="str">
        <f>'🌳Resource'!A14</f>
        <v>แร่ธาตุ(Mineral)</v>
      </c>
      <c r="C12" s="16">
        <v>0.07</v>
      </c>
      <c r="D12" s="17">
        <f>C12*H3</f>
        <v>7000000</v>
      </c>
      <c r="E12" s="18">
        <f>D4/D12</f>
        <v>1.857142857</v>
      </c>
      <c r="F12" s="19">
        <f t="shared" si="1"/>
        <v>13000000</v>
      </c>
      <c r="H12" s="31" t="s">
        <v>12</v>
      </c>
      <c r="I12" s="32">
        <f>SUM(C13:C15)</f>
        <v>0.12</v>
      </c>
      <c r="J12" s="33">
        <f>I12*H3</f>
        <v>12000000</v>
      </c>
      <c r="K12" s="34">
        <f>J10/J12</f>
        <v>4.75</v>
      </c>
      <c r="L12" s="35">
        <f t="shared" si="2"/>
        <v>57000000</v>
      </c>
    </row>
    <row r="13">
      <c r="A13" s="14" t="s">
        <v>12</v>
      </c>
      <c r="B13" s="15" t="str">
        <f>'🌳Resource'!A15</f>
        <v>แร่เงิน(Silver)</v>
      </c>
      <c r="C13" s="16">
        <v>0.04</v>
      </c>
      <c r="D13" s="17">
        <f>C13*H3</f>
        <v>4000000</v>
      </c>
      <c r="E13" s="18">
        <f>D4/D13</f>
        <v>3.25</v>
      </c>
      <c r="F13" s="19">
        <f t="shared" si="1"/>
        <v>13000000</v>
      </c>
      <c r="L13" s="36">
        <f>sum(L10:L12)</f>
        <v>171000000</v>
      </c>
    </row>
    <row r="14">
      <c r="B14" s="15" t="str">
        <f>'🌳Resource'!A16</f>
        <v>อัญมณี(Gem)</v>
      </c>
      <c r="C14" s="16">
        <v>0.04</v>
      </c>
      <c r="D14" s="17">
        <f>C14*H3</f>
        <v>4000000</v>
      </c>
      <c r="E14" s="18">
        <f>D4/D14</f>
        <v>3.25</v>
      </c>
      <c r="F14" s="19">
        <f t="shared" si="1"/>
        <v>13000000</v>
      </c>
    </row>
    <row r="15">
      <c r="B15" s="15" t="str">
        <f>'🌳Resource'!A17</f>
        <v>น้ำมัน(Oil)</v>
      </c>
      <c r="C15" s="16">
        <v>0.04</v>
      </c>
      <c r="D15" s="17">
        <f>C15*H3</f>
        <v>4000000</v>
      </c>
      <c r="E15" s="18">
        <f>D4/D15</f>
        <v>3.25</v>
      </c>
      <c r="F15" s="19">
        <f t="shared" si="1"/>
        <v>13000000</v>
      </c>
    </row>
    <row r="16">
      <c r="A16" s="14" t="s">
        <v>13</v>
      </c>
      <c r="B16" s="15" t="str">
        <f>'🌳Resource'!A18</f>
        <v>ทองคำขาว(Platinum)</v>
      </c>
      <c r="C16" s="16">
        <v>0.01</v>
      </c>
      <c r="D16" s="17">
        <f>C16*H3</f>
        <v>1000000</v>
      </c>
      <c r="E16" s="18">
        <f>D4/D16</f>
        <v>13</v>
      </c>
      <c r="F16" s="19">
        <f t="shared" si="1"/>
        <v>13000000</v>
      </c>
    </row>
    <row r="17">
      <c r="B17" s="15" t="str">
        <f>'🌳Resource'!A19</f>
        <v>เพรช(Diamond)</v>
      </c>
      <c r="C17" s="16">
        <v>0.01</v>
      </c>
      <c r="D17" s="17">
        <f>C17*H3</f>
        <v>1000000</v>
      </c>
      <c r="E17" s="18">
        <f>D4/D17</f>
        <v>13</v>
      </c>
      <c r="F17" s="19">
        <f t="shared" si="1"/>
        <v>13000000</v>
      </c>
      <c r="I17" s="11" t="s">
        <v>14</v>
      </c>
      <c r="J17" s="23">
        <v>130.0</v>
      </c>
    </row>
    <row r="18">
      <c r="B18" s="15" t="str">
        <f>'🌳Resource'!A20</f>
        <v>ทองคำ(Gold)</v>
      </c>
      <c r="C18" s="16">
        <v>0.01</v>
      </c>
      <c r="D18" s="17">
        <f>C18*H3</f>
        <v>1000000</v>
      </c>
      <c r="E18" s="18">
        <f>D4/D18</f>
        <v>13</v>
      </c>
      <c r="F18" s="19">
        <f t="shared" si="1"/>
        <v>13000000</v>
      </c>
      <c r="I18" s="11" t="s">
        <v>15</v>
      </c>
      <c r="J18" s="23">
        <v>90.0</v>
      </c>
    </row>
    <row r="19" ht="32.25" customHeight="1">
      <c r="A19" s="37" t="s">
        <v>16</v>
      </c>
      <c r="C19" s="38">
        <f t="shared" ref="C19:D19" si="3">SUM(C4:C18)</f>
        <v>1</v>
      </c>
      <c r="D19" s="39">
        <f t="shared" si="3"/>
        <v>100000000</v>
      </c>
      <c r="E19" s="40">
        <f t="shared" ref="E19:F19" si="4">sum(E4:E18)</f>
        <v>61.96038961</v>
      </c>
      <c r="F19" s="41">
        <f t="shared" si="4"/>
        <v>195000000</v>
      </c>
      <c r="I19" s="11" t="s">
        <v>17</v>
      </c>
      <c r="J19" s="21">
        <f>J17*J18</f>
        <v>11700</v>
      </c>
    </row>
    <row r="20">
      <c r="A20" s="42"/>
      <c r="B20" s="42"/>
      <c r="C20" s="42"/>
      <c r="D20" s="43"/>
      <c r="I20" s="25" t="s">
        <v>18</v>
      </c>
      <c r="J20" s="44">
        <f>F19/J19</f>
        <v>16666.66667</v>
      </c>
    </row>
    <row r="21">
      <c r="B21" s="45"/>
      <c r="C21" s="45"/>
      <c r="D21" s="43"/>
    </row>
    <row r="22">
      <c r="A22" s="42"/>
      <c r="B22" s="42"/>
      <c r="C22" s="42"/>
      <c r="D22" s="43"/>
    </row>
    <row r="23">
      <c r="A23" s="42"/>
      <c r="B23" s="42"/>
      <c r="C23" s="42"/>
      <c r="D23" s="43"/>
    </row>
    <row r="24">
      <c r="A24" s="42"/>
      <c r="B24" s="42"/>
      <c r="C24" s="42"/>
      <c r="D24" s="43"/>
    </row>
    <row r="25">
      <c r="A25" s="42"/>
      <c r="B25" s="42"/>
      <c r="C25" s="42"/>
      <c r="D25" s="43"/>
    </row>
    <row r="26">
      <c r="A26" s="42"/>
      <c r="B26" s="42"/>
      <c r="C26" s="42"/>
      <c r="D26" s="43"/>
    </row>
    <row r="27">
      <c r="A27" s="42"/>
      <c r="B27" s="42"/>
      <c r="C27" s="42"/>
      <c r="D27" s="43"/>
    </row>
    <row r="28">
      <c r="A28" s="42"/>
      <c r="B28" s="42"/>
      <c r="C28" s="42"/>
      <c r="D28" s="43"/>
    </row>
    <row r="29">
      <c r="A29" s="42"/>
      <c r="B29" s="42"/>
      <c r="C29" s="42"/>
      <c r="D29" s="43"/>
    </row>
    <row r="30">
      <c r="A30" s="42"/>
      <c r="B30" s="42"/>
      <c r="C30" s="42"/>
      <c r="D30" s="43"/>
    </row>
    <row r="31">
      <c r="A31" s="42"/>
      <c r="B31" s="42"/>
      <c r="C31" s="42"/>
      <c r="D31" s="43"/>
    </row>
    <row r="32">
      <c r="A32" s="42"/>
      <c r="B32" s="42"/>
      <c r="C32" s="42"/>
      <c r="D32" s="43"/>
    </row>
    <row r="33">
      <c r="A33" s="42"/>
      <c r="B33" s="42"/>
      <c r="C33" s="42"/>
      <c r="D33" s="43"/>
    </row>
    <row r="34">
      <c r="A34" s="42"/>
      <c r="B34" s="42"/>
      <c r="C34" s="42"/>
      <c r="D34" s="43"/>
    </row>
    <row r="35">
      <c r="D35" s="46"/>
    </row>
    <row r="36">
      <c r="D36" s="46"/>
    </row>
    <row r="37">
      <c r="D37" s="46"/>
    </row>
    <row r="38">
      <c r="D38" s="46"/>
    </row>
    <row r="39">
      <c r="D39" s="46"/>
    </row>
    <row r="40">
      <c r="D40" s="46"/>
    </row>
    <row r="41">
      <c r="D41" s="46"/>
    </row>
    <row r="42">
      <c r="D42" s="46"/>
    </row>
    <row r="43">
      <c r="D43" s="46"/>
    </row>
    <row r="44">
      <c r="D44" s="46"/>
    </row>
    <row r="45">
      <c r="D45" s="46"/>
    </row>
    <row r="46">
      <c r="D46" s="46"/>
    </row>
    <row r="47">
      <c r="D47" s="46"/>
    </row>
    <row r="48">
      <c r="D48" s="46"/>
    </row>
    <row r="49">
      <c r="D49" s="46"/>
    </row>
    <row r="50">
      <c r="D50" s="46"/>
    </row>
    <row r="51">
      <c r="D51" s="46"/>
    </row>
    <row r="52">
      <c r="D52" s="46"/>
    </row>
    <row r="53">
      <c r="D53" s="46"/>
    </row>
    <row r="54">
      <c r="D54" s="46"/>
    </row>
    <row r="55">
      <c r="D55" s="46"/>
    </row>
    <row r="56">
      <c r="D56" s="46"/>
    </row>
    <row r="57">
      <c r="D57" s="46"/>
    </row>
    <row r="58">
      <c r="D58" s="46"/>
    </row>
    <row r="59">
      <c r="D59" s="46"/>
    </row>
    <row r="60">
      <c r="D60" s="46"/>
    </row>
    <row r="61">
      <c r="D61" s="46"/>
    </row>
    <row r="62">
      <c r="D62" s="46"/>
    </row>
    <row r="63">
      <c r="D63" s="46"/>
    </row>
    <row r="64">
      <c r="D64" s="46"/>
    </row>
    <row r="65">
      <c r="D65" s="46"/>
    </row>
    <row r="66">
      <c r="D66" s="46"/>
    </row>
    <row r="67">
      <c r="D67" s="46"/>
    </row>
    <row r="68">
      <c r="D68" s="46"/>
    </row>
    <row r="69">
      <c r="D69" s="46"/>
    </row>
    <row r="70">
      <c r="D70" s="46"/>
    </row>
    <row r="71">
      <c r="D71" s="46"/>
    </row>
    <row r="72">
      <c r="D72" s="46"/>
    </row>
    <row r="73">
      <c r="D73" s="46"/>
    </row>
    <row r="74">
      <c r="D74" s="46"/>
    </row>
    <row r="75">
      <c r="D75" s="46"/>
    </row>
    <row r="76">
      <c r="D76" s="46"/>
    </row>
    <row r="77">
      <c r="D77" s="46"/>
    </row>
    <row r="78">
      <c r="D78" s="46"/>
    </row>
    <row r="79">
      <c r="D79" s="46"/>
    </row>
    <row r="80">
      <c r="D80" s="46"/>
    </row>
    <row r="81">
      <c r="D81" s="46"/>
    </row>
    <row r="82">
      <c r="D82" s="46"/>
    </row>
    <row r="83">
      <c r="D83" s="46"/>
    </row>
    <row r="84">
      <c r="D84" s="46"/>
    </row>
    <row r="85">
      <c r="D85" s="46"/>
    </row>
    <row r="86">
      <c r="D86" s="46"/>
    </row>
    <row r="87">
      <c r="D87" s="46"/>
    </row>
    <row r="88">
      <c r="D88" s="46"/>
    </row>
    <row r="89">
      <c r="D89" s="46"/>
    </row>
    <row r="90">
      <c r="D90" s="46"/>
    </row>
    <row r="91">
      <c r="D91" s="46"/>
    </row>
    <row r="92">
      <c r="D92" s="46"/>
    </row>
    <row r="93">
      <c r="D93" s="46"/>
    </row>
    <row r="94">
      <c r="D94" s="46"/>
    </row>
    <row r="95">
      <c r="D95" s="46"/>
    </row>
    <row r="96">
      <c r="D96" s="46"/>
    </row>
    <row r="97">
      <c r="D97" s="46"/>
    </row>
    <row r="98">
      <c r="D98" s="46"/>
    </row>
    <row r="99">
      <c r="D99" s="46"/>
    </row>
    <row r="100">
      <c r="D100" s="46"/>
    </row>
    <row r="101">
      <c r="D101" s="46"/>
    </row>
    <row r="102">
      <c r="D102" s="46"/>
    </row>
    <row r="103">
      <c r="D103" s="46"/>
    </row>
    <row r="104">
      <c r="D104" s="46"/>
    </row>
    <row r="105">
      <c r="D105" s="46"/>
    </row>
    <row r="106">
      <c r="D106" s="46"/>
    </row>
    <row r="107">
      <c r="D107" s="46"/>
    </row>
    <row r="108">
      <c r="D108" s="46"/>
    </row>
    <row r="109">
      <c r="D109" s="46"/>
    </row>
    <row r="110">
      <c r="D110" s="46"/>
    </row>
    <row r="111">
      <c r="D111" s="46"/>
    </row>
    <row r="112">
      <c r="D112" s="46"/>
    </row>
    <row r="113">
      <c r="D113" s="46"/>
    </row>
    <row r="114">
      <c r="D114" s="46"/>
    </row>
    <row r="115">
      <c r="D115" s="46"/>
    </row>
    <row r="116">
      <c r="D116" s="46"/>
    </row>
    <row r="117">
      <c r="D117" s="46"/>
    </row>
    <row r="118">
      <c r="D118" s="46"/>
    </row>
    <row r="119">
      <c r="D119" s="46"/>
    </row>
    <row r="120">
      <c r="D120" s="46"/>
    </row>
    <row r="121">
      <c r="D121" s="46"/>
    </row>
    <row r="122">
      <c r="D122" s="46"/>
    </row>
    <row r="123">
      <c r="D123" s="46"/>
    </row>
    <row r="124">
      <c r="D124" s="46"/>
    </row>
    <row r="125">
      <c r="D125" s="46"/>
    </row>
    <row r="126">
      <c r="D126" s="46"/>
    </row>
    <row r="127">
      <c r="D127" s="46"/>
    </row>
    <row r="128">
      <c r="D128" s="46"/>
    </row>
    <row r="129">
      <c r="D129" s="46"/>
    </row>
    <row r="130">
      <c r="D130" s="46"/>
    </row>
    <row r="131">
      <c r="D131" s="46"/>
    </row>
    <row r="132">
      <c r="D132" s="46"/>
    </row>
    <row r="133">
      <c r="D133" s="46"/>
    </row>
    <row r="134">
      <c r="D134" s="46"/>
    </row>
    <row r="135">
      <c r="D135" s="46"/>
    </row>
    <row r="136">
      <c r="D136" s="46"/>
    </row>
    <row r="137">
      <c r="D137" s="46"/>
    </row>
    <row r="138">
      <c r="D138" s="46"/>
    </row>
    <row r="139">
      <c r="D139" s="46"/>
    </row>
    <row r="140">
      <c r="D140" s="46"/>
    </row>
    <row r="141">
      <c r="D141" s="46"/>
    </row>
    <row r="142">
      <c r="D142" s="46"/>
    </row>
    <row r="143">
      <c r="D143" s="46"/>
    </row>
    <row r="144">
      <c r="D144" s="46"/>
    </row>
    <row r="145">
      <c r="D145" s="46"/>
    </row>
    <row r="146">
      <c r="D146" s="46"/>
    </row>
    <row r="147">
      <c r="D147" s="46"/>
    </row>
    <row r="148">
      <c r="D148" s="46"/>
    </row>
    <row r="149">
      <c r="D149" s="46"/>
    </row>
    <row r="150">
      <c r="D150" s="46"/>
    </row>
    <row r="151">
      <c r="D151" s="46"/>
    </row>
    <row r="152">
      <c r="D152" s="46"/>
    </row>
    <row r="153">
      <c r="D153" s="46"/>
    </row>
    <row r="154">
      <c r="D154" s="46"/>
    </row>
    <row r="155">
      <c r="D155" s="46"/>
    </row>
    <row r="156">
      <c r="D156" s="46"/>
    </row>
    <row r="157">
      <c r="D157" s="46"/>
    </row>
    <row r="158">
      <c r="D158" s="46"/>
    </row>
    <row r="159">
      <c r="D159" s="46"/>
    </row>
    <row r="160">
      <c r="D160" s="46"/>
    </row>
    <row r="161">
      <c r="D161" s="46"/>
    </row>
    <row r="162">
      <c r="D162" s="46"/>
    </row>
    <row r="163">
      <c r="D163" s="46"/>
    </row>
    <row r="164">
      <c r="D164" s="46"/>
    </row>
    <row r="165">
      <c r="D165" s="46"/>
    </row>
    <row r="166">
      <c r="D166" s="46"/>
    </row>
    <row r="167">
      <c r="D167" s="46"/>
    </row>
    <row r="168">
      <c r="D168" s="46"/>
    </row>
    <row r="169">
      <c r="D169" s="46"/>
    </row>
    <row r="170">
      <c r="D170" s="46"/>
    </row>
    <row r="171">
      <c r="D171" s="46"/>
    </row>
    <row r="172">
      <c r="D172" s="46"/>
    </row>
    <row r="173">
      <c r="D173" s="46"/>
    </row>
    <row r="174">
      <c r="D174" s="46"/>
    </row>
    <row r="175">
      <c r="D175" s="46"/>
    </row>
    <row r="176">
      <c r="D176" s="46"/>
    </row>
    <row r="177">
      <c r="D177" s="46"/>
    </row>
    <row r="178">
      <c r="D178" s="46"/>
    </row>
    <row r="179">
      <c r="D179" s="46"/>
    </row>
    <row r="180">
      <c r="D180" s="46"/>
    </row>
    <row r="181">
      <c r="D181" s="46"/>
    </row>
    <row r="182">
      <c r="D182" s="46"/>
    </row>
    <row r="183">
      <c r="D183" s="46"/>
    </row>
    <row r="184">
      <c r="D184" s="46"/>
    </row>
    <row r="185">
      <c r="D185" s="46"/>
    </row>
    <row r="186">
      <c r="D186" s="46"/>
    </row>
    <row r="187">
      <c r="D187" s="46"/>
    </row>
    <row r="188">
      <c r="D188" s="46"/>
    </row>
    <row r="189">
      <c r="D189" s="46"/>
    </row>
    <row r="190">
      <c r="D190" s="46"/>
    </row>
    <row r="191">
      <c r="D191" s="46"/>
    </row>
    <row r="192">
      <c r="D192" s="46"/>
    </row>
    <row r="193">
      <c r="D193" s="46"/>
    </row>
    <row r="194">
      <c r="D194" s="46"/>
    </row>
    <row r="195">
      <c r="D195" s="46"/>
    </row>
    <row r="196">
      <c r="D196" s="46"/>
    </row>
    <row r="197">
      <c r="D197" s="46"/>
    </row>
    <row r="198">
      <c r="D198" s="46"/>
    </row>
    <row r="199">
      <c r="D199" s="46"/>
    </row>
    <row r="200">
      <c r="D200" s="46"/>
    </row>
    <row r="201">
      <c r="D201" s="46"/>
    </row>
    <row r="202">
      <c r="D202" s="46"/>
    </row>
    <row r="203">
      <c r="D203" s="46"/>
    </row>
    <row r="204">
      <c r="D204" s="46"/>
    </row>
    <row r="205">
      <c r="D205" s="46"/>
    </row>
    <row r="206">
      <c r="D206" s="46"/>
    </row>
    <row r="207">
      <c r="D207" s="46"/>
    </row>
    <row r="208">
      <c r="D208" s="46"/>
    </row>
    <row r="209">
      <c r="D209" s="46"/>
    </row>
    <row r="210">
      <c r="D210" s="46"/>
    </row>
    <row r="211">
      <c r="D211" s="46"/>
    </row>
    <row r="212">
      <c r="D212" s="46"/>
    </row>
    <row r="213">
      <c r="D213" s="46"/>
    </row>
    <row r="214">
      <c r="D214" s="46"/>
    </row>
    <row r="215">
      <c r="D215" s="46"/>
    </row>
    <row r="216">
      <c r="D216" s="46"/>
    </row>
    <row r="217">
      <c r="D217" s="46"/>
    </row>
    <row r="218">
      <c r="D218" s="46"/>
    </row>
    <row r="219">
      <c r="D219" s="46"/>
    </row>
    <row r="220">
      <c r="D220" s="46"/>
    </row>
    <row r="221">
      <c r="D221" s="46"/>
    </row>
    <row r="222">
      <c r="D222" s="46"/>
    </row>
    <row r="223">
      <c r="D223" s="46"/>
    </row>
    <row r="224">
      <c r="D224" s="46"/>
    </row>
    <row r="225">
      <c r="D225" s="46"/>
    </row>
    <row r="226">
      <c r="D226" s="46"/>
    </row>
    <row r="227">
      <c r="D227" s="46"/>
    </row>
    <row r="228">
      <c r="D228" s="46"/>
    </row>
    <row r="229">
      <c r="D229" s="46"/>
    </row>
    <row r="230">
      <c r="D230" s="46"/>
    </row>
    <row r="231">
      <c r="D231" s="46"/>
    </row>
    <row r="232">
      <c r="D232" s="46"/>
    </row>
    <row r="233">
      <c r="D233" s="46"/>
    </row>
    <row r="234">
      <c r="D234" s="46"/>
    </row>
    <row r="235">
      <c r="D235" s="46"/>
    </row>
    <row r="236">
      <c r="D236" s="46"/>
    </row>
    <row r="237">
      <c r="D237" s="46"/>
    </row>
    <row r="238">
      <c r="D238" s="46"/>
    </row>
    <row r="239">
      <c r="D239" s="46"/>
    </row>
    <row r="240">
      <c r="D240" s="46"/>
    </row>
    <row r="241">
      <c r="D241" s="46"/>
    </row>
    <row r="242">
      <c r="D242" s="46"/>
    </row>
    <row r="243">
      <c r="D243" s="46"/>
    </row>
    <row r="244">
      <c r="D244" s="46"/>
    </row>
    <row r="245">
      <c r="D245" s="46"/>
    </row>
    <row r="246">
      <c r="D246" s="46"/>
    </row>
    <row r="247">
      <c r="D247" s="46"/>
    </row>
    <row r="248">
      <c r="D248" s="46"/>
    </row>
    <row r="249">
      <c r="D249" s="46"/>
    </row>
    <row r="250">
      <c r="D250" s="46"/>
    </row>
    <row r="251">
      <c r="D251" s="46"/>
    </row>
    <row r="252">
      <c r="D252" s="46"/>
    </row>
    <row r="253">
      <c r="D253" s="46"/>
    </row>
    <row r="254">
      <c r="D254" s="46"/>
    </row>
    <row r="255">
      <c r="D255" s="46"/>
    </row>
    <row r="256">
      <c r="D256" s="46"/>
    </row>
    <row r="257">
      <c r="D257" s="46"/>
    </row>
    <row r="258">
      <c r="D258" s="46"/>
    </row>
    <row r="259">
      <c r="D259" s="46"/>
    </row>
    <row r="260">
      <c r="D260" s="46"/>
    </row>
    <row r="261">
      <c r="D261" s="46"/>
    </row>
    <row r="262">
      <c r="D262" s="46"/>
    </row>
    <row r="263">
      <c r="D263" s="46"/>
    </row>
    <row r="264">
      <c r="D264" s="46"/>
    </row>
    <row r="265">
      <c r="D265" s="46"/>
    </row>
    <row r="266">
      <c r="D266" s="46"/>
    </row>
    <row r="267">
      <c r="D267" s="46"/>
    </row>
    <row r="268">
      <c r="D268" s="46"/>
    </row>
    <row r="269">
      <c r="D269" s="46"/>
    </row>
    <row r="270">
      <c r="D270" s="46"/>
    </row>
    <row r="271">
      <c r="D271" s="46"/>
    </row>
    <row r="272">
      <c r="D272" s="46"/>
    </row>
    <row r="273">
      <c r="D273" s="46"/>
    </row>
    <row r="274">
      <c r="D274" s="46"/>
    </row>
    <row r="275">
      <c r="D275" s="46"/>
    </row>
    <row r="276">
      <c r="D276" s="46"/>
    </row>
    <row r="277">
      <c r="D277" s="46"/>
    </row>
    <row r="278">
      <c r="D278" s="46"/>
    </row>
    <row r="279">
      <c r="D279" s="46"/>
    </row>
    <row r="280">
      <c r="D280" s="46"/>
    </row>
    <row r="281">
      <c r="D281" s="46"/>
    </row>
    <row r="282">
      <c r="D282" s="46"/>
    </row>
    <row r="283">
      <c r="D283" s="46"/>
    </row>
    <row r="284">
      <c r="D284" s="46"/>
    </row>
    <row r="285">
      <c r="D285" s="46"/>
    </row>
    <row r="286">
      <c r="D286" s="46"/>
    </row>
    <row r="287">
      <c r="D287" s="46"/>
    </row>
    <row r="288">
      <c r="D288" s="46"/>
    </row>
    <row r="289">
      <c r="D289" s="46"/>
    </row>
    <row r="290">
      <c r="D290" s="46"/>
    </row>
    <row r="291">
      <c r="D291" s="46"/>
    </row>
    <row r="292">
      <c r="D292" s="46"/>
    </row>
    <row r="293">
      <c r="D293" s="46"/>
    </row>
    <row r="294">
      <c r="D294" s="46"/>
    </row>
    <row r="295">
      <c r="D295" s="46"/>
    </row>
    <row r="296">
      <c r="D296" s="46"/>
    </row>
    <row r="297">
      <c r="D297" s="46"/>
    </row>
    <row r="298">
      <c r="D298" s="46"/>
    </row>
    <row r="299">
      <c r="D299" s="46"/>
    </row>
    <row r="300">
      <c r="D300" s="46"/>
    </row>
    <row r="301">
      <c r="D301" s="46"/>
    </row>
    <row r="302">
      <c r="D302" s="46"/>
    </row>
    <row r="303">
      <c r="D303" s="46"/>
    </row>
    <row r="304">
      <c r="D304" s="46"/>
    </row>
    <row r="305">
      <c r="D305" s="46"/>
    </row>
    <row r="306">
      <c r="D306" s="46"/>
    </row>
    <row r="307">
      <c r="D307" s="46"/>
    </row>
    <row r="308">
      <c r="D308" s="46"/>
    </row>
    <row r="309">
      <c r="D309" s="46"/>
    </row>
    <row r="310">
      <c r="D310" s="46"/>
    </row>
    <row r="311">
      <c r="D311" s="46"/>
    </row>
    <row r="312">
      <c r="D312" s="46"/>
    </row>
    <row r="313">
      <c r="D313" s="46"/>
    </row>
    <row r="314">
      <c r="D314" s="46"/>
    </row>
    <row r="315">
      <c r="D315" s="46"/>
    </row>
    <row r="316">
      <c r="D316" s="46"/>
    </row>
    <row r="317">
      <c r="D317" s="46"/>
    </row>
    <row r="318">
      <c r="D318" s="46"/>
    </row>
    <row r="319">
      <c r="D319" s="46"/>
    </row>
    <row r="320">
      <c r="D320" s="46"/>
    </row>
    <row r="321">
      <c r="D321" s="46"/>
    </row>
    <row r="322">
      <c r="D322" s="46"/>
    </row>
    <row r="323">
      <c r="D323" s="46"/>
    </row>
    <row r="324">
      <c r="D324" s="46"/>
    </row>
    <row r="325">
      <c r="D325" s="46"/>
    </row>
    <row r="326">
      <c r="D326" s="46"/>
    </row>
    <row r="327">
      <c r="D327" s="46"/>
    </row>
    <row r="328">
      <c r="D328" s="46"/>
    </row>
    <row r="329">
      <c r="D329" s="46"/>
    </row>
    <row r="330">
      <c r="D330" s="46"/>
    </row>
    <row r="331">
      <c r="D331" s="46"/>
    </row>
    <row r="332">
      <c r="D332" s="46"/>
    </row>
    <row r="333">
      <c r="D333" s="46"/>
    </row>
    <row r="334">
      <c r="D334" s="46"/>
    </row>
    <row r="335">
      <c r="D335" s="46"/>
    </row>
    <row r="336">
      <c r="D336" s="46"/>
    </row>
    <row r="337">
      <c r="D337" s="46"/>
    </row>
    <row r="338">
      <c r="D338" s="46"/>
    </row>
    <row r="339">
      <c r="D339" s="46"/>
    </row>
    <row r="340">
      <c r="D340" s="46"/>
    </row>
    <row r="341">
      <c r="D341" s="46"/>
    </row>
    <row r="342">
      <c r="D342" s="46"/>
    </row>
    <row r="343">
      <c r="D343" s="46"/>
    </row>
    <row r="344">
      <c r="D344" s="46"/>
    </row>
    <row r="345">
      <c r="D345" s="46"/>
    </row>
    <row r="346">
      <c r="D346" s="46"/>
    </row>
    <row r="347">
      <c r="D347" s="46"/>
    </row>
    <row r="348">
      <c r="D348" s="46"/>
    </row>
    <row r="349">
      <c r="D349" s="46"/>
    </row>
    <row r="350">
      <c r="D350" s="46"/>
    </row>
    <row r="351">
      <c r="D351" s="46"/>
    </row>
    <row r="352">
      <c r="D352" s="46"/>
    </row>
    <row r="353">
      <c r="D353" s="46"/>
    </row>
    <row r="354">
      <c r="D354" s="46"/>
    </row>
    <row r="355">
      <c r="D355" s="46"/>
    </row>
    <row r="356">
      <c r="D356" s="46"/>
    </row>
    <row r="357">
      <c r="D357" s="46"/>
    </row>
    <row r="358">
      <c r="D358" s="46"/>
    </row>
    <row r="359">
      <c r="D359" s="46"/>
    </row>
    <row r="360">
      <c r="D360" s="46"/>
    </row>
    <row r="361">
      <c r="D361" s="46"/>
    </row>
    <row r="362">
      <c r="D362" s="46"/>
    </row>
    <row r="363">
      <c r="D363" s="46"/>
    </row>
    <row r="364">
      <c r="D364" s="46"/>
    </row>
    <row r="365">
      <c r="D365" s="46"/>
    </row>
    <row r="366">
      <c r="D366" s="46"/>
    </row>
    <row r="367">
      <c r="D367" s="46"/>
    </row>
    <row r="368">
      <c r="D368" s="46"/>
    </row>
    <row r="369">
      <c r="D369" s="46"/>
    </row>
    <row r="370">
      <c r="D370" s="46"/>
    </row>
    <row r="371">
      <c r="D371" s="46"/>
    </row>
    <row r="372">
      <c r="D372" s="46"/>
    </row>
    <row r="373">
      <c r="D373" s="46"/>
    </row>
    <row r="374">
      <c r="D374" s="46"/>
    </row>
    <row r="375">
      <c r="D375" s="46"/>
    </row>
    <row r="376">
      <c r="D376" s="46"/>
    </row>
    <row r="377">
      <c r="D377" s="46"/>
    </row>
    <row r="378">
      <c r="D378" s="46"/>
    </row>
    <row r="379">
      <c r="D379" s="46"/>
    </row>
    <row r="380">
      <c r="D380" s="46"/>
    </row>
    <row r="381">
      <c r="D381" s="46"/>
    </row>
    <row r="382">
      <c r="D382" s="46"/>
    </row>
    <row r="383">
      <c r="D383" s="46"/>
    </row>
    <row r="384">
      <c r="D384" s="46"/>
    </row>
    <row r="385">
      <c r="D385" s="46"/>
    </row>
    <row r="386">
      <c r="D386" s="46"/>
    </row>
    <row r="387">
      <c r="D387" s="46"/>
    </row>
    <row r="388">
      <c r="D388" s="46"/>
    </row>
    <row r="389">
      <c r="D389" s="46"/>
    </row>
    <row r="390">
      <c r="D390" s="46"/>
    </row>
    <row r="391">
      <c r="D391" s="46"/>
    </row>
    <row r="392">
      <c r="D392" s="46"/>
    </row>
    <row r="393">
      <c r="D393" s="46"/>
    </row>
    <row r="394">
      <c r="D394" s="46"/>
    </row>
    <row r="395">
      <c r="D395" s="46"/>
    </row>
    <row r="396">
      <c r="D396" s="46"/>
    </row>
    <row r="397">
      <c r="D397" s="46"/>
    </row>
    <row r="398">
      <c r="D398" s="46"/>
    </row>
    <row r="399">
      <c r="D399" s="46"/>
    </row>
    <row r="400">
      <c r="D400" s="46"/>
    </row>
    <row r="401">
      <c r="D401" s="46"/>
    </row>
    <row r="402">
      <c r="D402" s="46"/>
    </row>
    <row r="403">
      <c r="D403" s="46"/>
    </row>
    <row r="404">
      <c r="D404" s="46"/>
    </row>
    <row r="405">
      <c r="D405" s="46"/>
    </row>
    <row r="406">
      <c r="D406" s="46"/>
    </row>
    <row r="407">
      <c r="D407" s="46"/>
    </row>
    <row r="408">
      <c r="D408" s="46"/>
    </row>
    <row r="409">
      <c r="D409" s="46"/>
    </row>
    <row r="410">
      <c r="D410" s="46"/>
    </row>
    <row r="411">
      <c r="D411" s="46"/>
    </row>
    <row r="412">
      <c r="D412" s="46"/>
    </row>
    <row r="413">
      <c r="D413" s="46"/>
    </row>
    <row r="414">
      <c r="D414" s="46"/>
    </row>
    <row r="415">
      <c r="D415" s="46"/>
    </row>
    <row r="416">
      <c r="D416" s="46"/>
    </row>
    <row r="417">
      <c r="D417" s="46"/>
    </row>
    <row r="418">
      <c r="D418" s="46"/>
    </row>
    <row r="419">
      <c r="D419" s="46"/>
    </row>
    <row r="420">
      <c r="D420" s="46"/>
    </row>
    <row r="421">
      <c r="D421" s="46"/>
    </row>
    <row r="422">
      <c r="D422" s="46"/>
    </row>
    <row r="423">
      <c r="D423" s="46"/>
    </row>
    <row r="424">
      <c r="D424" s="46"/>
    </row>
    <row r="425">
      <c r="D425" s="46"/>
    </row>
    <row r="426">
      <c r="D426" s="46"/>
    </row>
    <row r="427">
      <c r="D427" s="46"/>
    </row>
    <row r="428">
      <c r="D428" s="46"/>
    </row>
    <row r="429">
      <c r="D429" s="46"/>
    </row>
    <row r="430">
      <c r="D430" s="46"/>
    </row>
    <row r="431">
      <c r="D431" s="46"/>
    </row>
    <row r="432">
      <c r="D432" s="46"/>
    </row>
    <row r="433">
      <c r="D433" s="46"/>
    </row>
    <row r="434">
      <c r="D434" s="46"/>
    </row>
    <row r="435">
      <c r="D435" s="46"/>
    </row>
    <row r="436">
      <c r="D436" s="46"/>
    </row>
    <row r="437">
      <c r="D437" s="46"/>
    </row>
    <row r="438">
      <c r="D438" s="46"/>
    </row>
    <row r="439">
      <c r="D439" s="46"/>
    </row>
    <row r="440">
      <c r="D440" s="46"/>
    </row>
    <row r="441">
      <c r="D441" s="46"/>
    </row>
    <row r="442">
      <c r="D442" s="46"/>
    </row>
    <row r="443">
      <c r="D443" s="46"/>
    </row>
    <row r="444">
      <c r="D444" s="46"/>
    </row>
    <row r="445">
      <c r="D445" s="46"/>
    </row>
    <row r="446">
      <c r="D446" s="46"/>
    </row>
    <row r="447">
      <c r="D447" s="46"/>
    </row>
    <row r="448">
      <c r="D448" s="46"/>
    </row>
    <row r="449">
      <c r="D449" s="46"/>
    </row>
    <row r="450">
      <c r="D450" s="46"/>
    </row>
    <row r="451">
      <c r="D451" s="46"/>
    </row>
    <row r="452">
      <c r="D452" s="46"/>
    </row>
    <row r="453">
      <c r="D453" s="46"/>
    </row>
    <row r="454">
      <c r="D454" s="46"/>
    </row>
    <row r="455">
      <c r="D455" s="46"/>
    </row>
    <row r="456">
      <c r="D456" s="46"/>
    </row>
    <row r="457">
      <c r="D457" s="46"/>
    </row>
    <row r="458">
      <c r="D458" s="46"/>
    </row>
    <row r="459">
      <c r="D459" s="46"/>
    </row>
    <row r="460">
      <c r="D460" s="46"/>
    </row>
    <row r="461">
      <c r="D461" s="46"/>
    </row>
    <row r="462">
      <c r="D462" s="46"/>
    </row>
    <row r="463">
      <c r="D463" s="46"/>
    </row>
    <row r="464">
      <c r="D464" s="46"/>
    </row>
    <row r="465">
      <c r="D465" s="46"/>
    </row>
    <row r="466">
      <c r="D466" s="46"/>
    </row>
    <row r="467">
      <c r="D467" s="46"/>
    </row>
    <row r="468">
      <c r="D468" s="46"/>
    </row>
    <row r="469">
      <c r="D469" s="46"/>
    </row>
    <row r="470">
      <c r="D470" s="46"/>
    </row>
    <row r="471">
      <c r="D471" s="46"/>
    </row>
    <row r="472">
      <c r="D472" s="46"/>
    </row>
    <row r="473">
      <c r="D473" s="46"/>
    </row>
    <row r="474">
      <c r="D474" s="46"/>
    </row>
    <row r="475">
      <c r="D475" s="46"/>
    </row>
    <row r="476">
      <c r="D476" s="46"/>
    </row>
    <row r="477">
      <c r="D477" s="46"/>
    </row>
    <row r="478">
      <c r="D478" s="46"/>
    </row>
    <row r="479">
      <c r="D479" s="46"/>
    </row>
    <row r="480">
      <c r="D480" s="46"/>
    </row>
    <row r="481">
      <c r="D481" s="46"/>
    </row>
    <row r="482">
      <c r="D482" s="46"/>
    </row>
    <row r="483">
      <c r="D483" s="46"/>
    </row>
    <row r="484">
      <c r="D484" s="46"/>
    </row>
    <row r="485">
      <c r="D485" s="46"/>
    </row>
    <row r="486">
      <c r="D486" s="46"/>
    </row>
    <row r="487">
      <c r="D487" s="46"/>
    </row>
    <row r="488">
      <c r="D488" s="46"/>
    </row>
    <row r="489">
      <c r="D489" s="46"/>
    </row>
    <row r="490">
      <c r="D490" s="46"/>
    </row>
    <row r="491">
      <c r="D491" s="46"/>
    </row>
    <row r="492">
      <c r="D492" s="46"/>
    </row>
    <row r="493">
      <c r="D493" s="46"/>
    </row>
    <row r="494">
      <c r="D494" s="46"/>
    </row>
    <row r="495">
      <c r="D495" s="46"/>
    </row>
    <row r="496">
      <c r="D496" s="46"/>
    </row>
    <row r="497">
      <c r="D497" s="46"/>
    </row>
    <row r="498">
      <c r="D498" s="46"/>
    </row>
    <row r="499">
      <c r="D499" s="46"/>
    </row>
    <row r="500">
      <c r="D500" s="46"/>
    </row>
    <row r="501">
      <c r="D501" s="46"/>
    </row>
    <row r="502">
      <c r="D502" s="46"/>
    </row>
    <row r="503">
      <c r="D503" s="46"/>
    </row>
    <row r="504">
      <c r="D504" s="46"/>
    </row>
    <row r="505">
      <c r="D505" s="46"/>
    </row>
    <row r="506">
      <c r="D506" s="46"/>
    </row>
    <row r="507">
      <c r="D507" s="46"/>
    </row>
    <row r="508">
      <c r="D508" s="46"/>
    </row>
    <row r="509">
      <c r="D509" s="46"/>
    </row>
    <row r="510">
      <c r="D510" s="46"/>
    </row>
    <row r="511">
      <c r="D511" s="46"/>
    </row>
    <row r="512">
      <c r="D512" s="46"/>
    </row>
    <row r="513">
      <c r="D513" s="46"/>
    </row>
    <row r="514">
      <c r="D514" s="46"/>
    </row>
    <row r="515">
      <c r="D515" s="46"/>
    </row>
    <row r="516">
      <c r="D516" s="46"/>
    </row>
    <row r="517">
      <c r="D517" s="46"/>
    </row>
    <row r="518">
      <c r="D518" s="46"/>
    </row>
    <row r="519">
      <c r="D519" s="46"/>
    </row>
    <row r="520">
      <c r="D520" s="46"/>
    </row>
    <row r="521">
      <c r="D521" s="46"/>
    </row>
    <row r="522">
      <c r="D522" s="46"/>
    </row>
    <row r="523">
      <c r="D523" s="46"/>
    </row>
    <row r="524">
      <c r="D524" s="46"/>
    </row>
    <row r="525">
      <c r="D525" s="46"/>
    </row>
    <row r="526">
      <c r="D526" s="46"/>
    </row>
    <row r="527">
      <c r="D527" s="46"/>
    </row>
    <row r="528">
      <c r="D528" s="46"/>
    </row>
    <row r="529">
      <c r="D529" s="46"/>
    </row>
    <row r="530">
      <c r="D530" s="46"/>
    </row>
    <row r="531">
      <c r="D531" s="46"/>
    </row>
    <row r="532">
      <c r="D532" s="46"/>
    </row>
    <row r="533">
      <c r="D533" s="46"/>
    </row>
    <row r="534">
      <c r="D534" s="46"/>
    </row>
    <row r="535">
      <c r="D535" s="46"/>
    </row>
    <row r="536">
      <c r="D536" s="46"/>
    </row>
    <row r="537">
      <c r="D537" s="46"/>
    </row>
    <row r="538">
      <c r="D538" s="46"/>
    </row>
    <row r="539">
      <c r="D539" s="46"/>
    </row>
    <row r="540">
      <c r="D540" s="46"/>
    </row>
    <row r="541">
      <c r="D541" s="46"/>
    </row>
    <row r="542">
      <c r="D542" s="46"/>
    </row>
    <row r="543">
      <c r="D543" s="46"/>
    </row>
    <row r="544">
      <c r="D544" s="46"/>
    </row>
    <row r="545">
      <c r="D545" s="46"/>
    </row>
    <row r="546">
      <c r="D546" s="46"/>
    </row>
    <row r="547">
      <c r="D547" s="46"/>
    </row>
    <row r="548">
      <c r="D548" s="46"/>
    </row>
    <row r="549">
      <c r="D549" s="46"/>
    </row>
    <row r="550">
      <c r="D550" s="46"/>
    </row>
    <row r="551">
      <c r="D551" s="46"/>
    </row>
    <row r="552">
      <c r="D552" s="46"/>
    </row>
    <row r="553">
      <c r="D553" s="46"/>
    </row>
    <row r="554">
      <c r="D554" s="46"/>
    </row>
    <row r="555">
      <c r="D555" s="46"/>
    </row>
    <row r="556">
      <c r="D556" s="46"/>
    </row>
    <row r="557">
      <c r="D557" s="46"/>
    </row>
    <row r="558">
      <c r="D558" s="46"/>
    </row>
    <row r="559">
      <c r="D559" s="46"/>
    </row>
    <row r="560">
      <c r="D560" s="46"/>
    </row>
    <row r="561">
      <c r="D561" s="46"/>
    </row>
    <row r="562">
      <c r="D562" s="46"/>
    </row>
    <row r="563">
      <c r="D563" s="46"/>
    </row>
    <row r="564">
      <c r="D564" s="46"/>
    </row>
    <row r="565">
      <c r="D565" s="46"/>
    </row>
    <row r="566">
      <c r="D566" s="46"/>
    </row>
    <row r="567">
      <c r="D567" s="46"/>
    </row>
    <row r="568">
      <c r="D568" s="46"/>
    </row>
    <row r="569">
      <c r="D569" s="46"/>
    </row>
    <row r="570">
      <c r="D570" s="46"/>
    </row>
    <row r="571">
      <c r="D571" s="46"/>
    </row>
    <row r="572">
      <c r="D572" s="46"/>
    </row>
    <row r="573">
      <c r="D573" s="46"/>
    </row>
    <row r="574">
      <c r="D574" s="46"/>
    </row>
    <row r="575">
      <c r="D575" s="46"/>
    </row>
    <row r="576">
      <c r="D576" s="46"/>
    </row>
    <row r="577">
      <c r="D577" s="46"/>
    </row>
    <row r="578">
      <c r="D578" s="46"/>
    </row>
    <row r="579">
      <c r="D579" s="46"/>
    </row>
    <row r="580">
      <c r="D580" s="46"/>
    </row>
    <row r="581">
      <c r="D581" s="46"/>
    </row>
    <row r="582">
      <c r="D582" s="46"/>
    </row>
    <row r="583">
      <c r="D583" s="46"/>
    </row>
    <row r="584">
      <c r="D584" s="46"/>
    </row>
    <row r="585">
      <c r="D585" s="46"/>
    </row>
    <row r="586">
      <c r="D586" s="46"/>
    </row>
    <row r="587">
      <c r="D587" s="46"/>
    </row>
    <row r="588">
      <c r="D588" s="46"/>
    </row>
    <row r="589">
      <c r="D589" s="46"/>
    </row>
    <row r="590">
      <c r="D590" s="46"/>
    </row>
    <row r="591">
      <c r="D591" s="46"/>
    </row>
    <row r="592">
      <c r="D592" s="46"/>
    </row>
    <row r="593">
      <c r="D593" s="46"/>
    </row>
    <row r="594">
      <c r="D594" s="46"/>
    </row>
    <row r="595">
      <c r="D595" s="46"/>
    </row>
    <row r="596">
      <c r="D596" s="46"/>
    </row>
    <row r="597">
      <c r="D597" s="46"/>
    </row>
    <row r="598">
      <c r="D598" s="46"/>
    </row>
    <row r="599">
      <c r="D599" s="46"/>
    </row>
    <row r="600">
      <c r="D600" s="46"/>
    </row>
    <row r="601">
      <c r="D601" s="46"/>
    </row>
    <row r="602">
      <c r="D602" s="46"/>
    </row>
    <row r="603">
      <c r="D603" s="46"/>
    </row>
    <row r="604">
      <c r="D604" s="46"/>
    </row>
    <row r="605">
      <c r="D605" s="46"/>
    </row>
    <row r="606">
      <c r="D606" s="46"/>
    </row>
    <row r="607">
      <c r="D607" s="46"/>
    </row>
    <row r="608">
      <c r="D608" s="46"/>
    </row>
    <row r="609">
      <c r="D609" s="46"/>
    </row>
    <row r="610">
      <c r="D610" s="46"/>
    </row>
    <row r="611">
      <c r="D611" s="46"/>
    </row>
    <row r="612">
      <c r="D612" s="46"/>
    </row>
    <row r="613">
      <c r="D613" s="46"/>
    </row>
    <row r="614">
      <c r="D614" s="46"/>
    </row>
    <row r="615">
      <c r="D615" s="46"/>
    </row>
    <row r="616">
      <c r="D616" s="46"/>
    </row>
    <row r="617">
      <c r="D617" s="46"/>
    </row>
    <row r="618">
      <c r="D618" s="46"/>
    </row>
    <row r="619">
      <c r="D619" s="46"/>
    </row>
    <row r="620">
      <c r="D620" s="46"/>
    </row>
    <row r="621">
      <c r="D621" s="46"/>
    </row>
    <row r="622">
      <c r="D622" s="46"/>
    </row>
    <row r="623">
      <c r="D623" s="46"/>
    </row>
    <row r="624">
      <c r="D624" s="46"/>
    </row>
    <row r="625">
      <c r="D625" s="46"/>
    </row>
    <row r="626">
      <c r="D626" s="46"/>
    </row>
    <row r="627">
      <c r="D627" s="46"/>
    </row>
    <row r="628">
      <c r="D628" s="46"/>
    </row>
    <row r="629">
      <c r="D629" s="46"/>
    </row>
    <row r="630">
      <c r="D630" s="46"/>
    </row>
    <row r="631">
      <c r="D631" s="46"/>
    </row>
    <row r="632">
      <c r="D632" s="46"/>
    </row>
    <row r="633">
      <c r="D633" s="46"/>
    </row>
    <row r="634">
      <c r="D634" s="46"/>
    </row>
    <row r="635">
      <c r="D635" s="46"/>
    </row>
    <row r="636">
      <c r="D636" s="46"/>
    </row>
    <row r="637">
      <c r="D637" s="46"/>
    </row>
    <row r="638">
      <c r="D638" s="46"/>
    </row>
    <row r="639">
      <c r="D639" s="46"/>
    </row>
    <row r="640">
      <c r="D640" s="46"/>
    </row>
    <row r="641">
      <c r="D641" s="46"/>
    </row>
    <row r="642">
      <c r="D642" s="46"/>
    </row>
    <row r="643">
      <c r="D643" s="46"/>
    </row>
    <row r="644">
      <c r="D644" s="46"/>
    </row>
    <row r="645">
      <c r="D645" s="46"/>
    </row>
    <row r="646">
      <c r="D646" s="46"/>
    </row>
    <row r="647">
      <c r="D647" s="46"/>
    </row>
    <row r="648">
      <c r="D648" s="46"/>
    </row>
    <row r="649">
      <c r="D649" s="46"/>
    </row>
    <row r="650">
      <c r="D650" s="46"/>
    </row>
    <row r="651">
      <c r="D651" s="46"/>
    </row>
    <row r="652">
      <c r="D652" s="46"/>
    </row>
    <row r="653">
      <c r="D653" s="46"/>
    </row>
    <row r="654">
      <c r="D654" s="46"/>
    </row>
    <row r="655">
      <c r="D655" s="46"/>
    </row>
    <row r="656">
      <c r="D656" s="46"/>
    </row>
    <row r="657">
      <c r="D657" s="46"/>
    </row>
    <row r="658">
      <c r="D658" s="46"/>
    </row>
    <row r="659">
      <c r="D659" s="46"/>
    </row>
    <row r="660">
      <c r="D660" s="46"/>
    </row>
    <row r="661">
      <c r="D661" s="46"/>
    </row>
    <row r="662">
      <c r="D662" s="46"/>
    </row>
    <row r="663">
      <c r="D663" s="46"/>
    </row>
    <row r="664">
      <c r="D664" s="46"/>
    </row>
    <row r="665">
      <c r="D665" s="46"/>
    </row>
    <row r="666">
      <c r="D666" s="46"/>
    </row>
    <row r="667">
      <c r="D667" s="46"/>
    </row>
    <row r="668">
      <c r="D668" s="46"/>
    </row>
    <row r="669">
      <c r="D669" s="46"/>
    </row>
    <row r="670">
      <c r="D670" s="46"/>
    </row>
    <row r="671">
      <c r="D671" s="46"/>
    </row>
    <row r="672">
      <c r="D672" s="46"/>
    </row>
    <row r="673">
      <c r="D673" s="46"/>
    </row>
    <row r="674">
      <c r="D674" s="46"/>
    </row>
    <row r="675">
      <c r="D675" s="46"/>
    </row>
    <row r="676">
      <c r="D676" s="46"/>
    </row>
    <row r="677">
      <c r="D677" s="46"/>
    </row>
    <row r="678">
      <c r="D678" s="46"/>
    </row>
    <row r="679">
      <c r="D679" s="46"/>
    </row>
    <row r="680">
      <c r="D680" s="46"/>
    </row>
    <row r="681">
      <c r="D681" s="46"/>
    </row>
    <row r="682">
      <c r="D682" s="46"/>
    </row>
    <row r="683">
      <c r="D683" s="46"/>
    </row>
    <row r="684">
      <c r="D684" s="46"/>
    </row>
    <row r="685">
      <c r="D685" s="46"/>
    </row>
    <row r="686">
      <c r="D686" s="46"/>
    </row>
    <row r="687">
      <c r="D687" s="46"/>
    </row>
    <row r="688">
      <c r="D688" s="46"/>
    </row>
    <row r="689">
      <c r="D689" s="46"/>
    </row>
    <row r="690">
      <c r="D690" s="46"/>
    </row>
    <row r="691">
      <c r="D691" s="46"/>
    </row>
    <row r="692">
      <c r="D692" s="46"/>
    </row>
    <row r="693">
      <c r="D693" s="46"/>
    </row>
    <row r="694">
      <c r="D694" s="46"/>
    </row>
    <row r="695">
      <c r="D695" s="46"/>
    </row>
    <row r="696">
      <c r="D696" s="46"/>
    </row>
    <row r="697">
      <c r="D697" s="46"/>
    </row>
    <row r="698">
      <c r="D698" s="46"/>
    </row>
    <row r="699">
      <c r="D699" s="46"/>
    </row>
    <row r="700">
      <c r="D700" s="46"/>
    </row>
    <row r="701">
      <c r="D701" s="46"/>
    </row>
    <row r="702">
      <c r="D702" s="46"/>
    </row>
    <row r="703">
      <c r="D703" s="46"/>
    </row>
    <row r="704">
      <c r="D704" s="46"/>
    </row>
    <row r="705">
      <c r="D705" s="46"/>
    </row>
    <row r="706">
      <c r="D706" s="46"/>
    </row>
    <row r="707">
      <c r="D707" s="46"/>
    </row>
    <row r="708">
      <c r="D708" s="46"/>
    </row>
    <row r="709">
      <c r="D709" s="46"/>
    </row>
    <row r="710">
      <c r="D710" s="46"/>
    </row>
    <row r="711">
      <c r="D711" s="46"/>
    </row>
    <row r="712">
      <c r="D712" s="46"/>
    </row>
    <row r="713">
      <c r="D713" s="46"/>
    </row>
    <row r="714">
      <c r="D714" s="46"/>
    </row>
    <row r="715">
      <c r="D715" s="46"/>
    </row>
    <row r="716">
      <c r="D716" s="46"/>
    </row>
    <row r="717">
      <c r="D717" s="46"/>
    </row>
    <row r="718">
      <c r="D718" s="46"/>
    </row>
    <row r="719">
      <c r="D719" s="46"/>
    </row>
    <row r="720">
      <c r="D720" s="46"/>
    </row>
    <row r="721">
      <c r="D721" s="46"/>
    </row>
    <row r="722">
      <c r="D722" s="46"/>
    </row>
    <row r="723">
      <c r="D723" s="46"/>
    </row>
    <row r="724">
      <c r="D724" s="46"/>
    </row>
    <row r="725">
      <c r="D725" s="46"/>
    </row>
    <row r="726">
      <c r="D726" s="46"/>
    </row>
    <row r="727">
      <c r="D727" s="46"/>
    </row>
    <row r="728">
      <c r="D728" s="46"/>
    </row>
    <row r="729">
      <c r="D729" s="46"/>
    </row>
    <row r="730">
      <c r="D730" s="46"/>
    </row>
    <row r="731">
      <c r="D731" s="46"/>
    </row>
    <row r="732">
      <c r="D732" s="46"/>
    </row>
    <row r="733">
      <c r="D733" s="46"/>
    </row>
    <row r="734">
      <c r="D734" s="46"/>
    </row>
    <row r="735">
      <c r="D735" s="46"/>
    </row>
    <row r="736">
      <c r="D736" s="46"/>
    </row>
    <row r="737">
      <c r="D737" s="46"/>
    </row>
    <row r="738">
      <c r="D738" s="46"/>
    </row>
    <row r="739">
      <c r="D739" s="46"/>
    </row>
    <row r="740">
      <c r="D740" s="46"/>
    </row>
    <row r="741">
      <c r="D741" s="46"/>
    </row>
    <row r="742">
      <c r="D742" s="46"/>
    </row>
    <row r="743">
      <c r="D743" s="46"/>
    </row>
    <row r="744">
      <c r="D744" s="46"/>
    </row>
    <row r="745">
      <c r="D745" s="46"/>
    </row>
    <row r="746">
      <c r="D746" s="46"/>
    </row>
    <row r="747">
      <c r="D747" s="46"/>
    </row>
    <row r="748">
      <c r="D748" s="46"/>
    </row>
    <row r="749">
      <c r="D749" s="46"/>
    </row>
    <row r="750">
      <c r="D750" s="46"/>
    </row>
    <row r="751">
      <c r="D751" s="46"/>
    </row>
    <row r="752">
      <c r="D752" s="46"/>
    </row>
    <row r="753">
      <c r="D753" s="46"/>
    </row>
    <row r="754">
      <c r="D754" s="46"/>
    </row>
    <row r="755">
      <c r="D755" s="46"/>
    </row>
    <row r="756">
      <c r="D756" s="46"/>
    </row>
    <row r="757">
      <c r="D757" s="46"/>
    </row>
    <row r="758">
      <c r="D758" s="46"/>
    </row>
    <row r="759">
      <c r="D759" s="46"/>
    </row>
    <row r="760">
      <c r="D760" s="46"/>
    </row>
    <row r="761">
      <c r="D761" s="46"/>
    </row>
    <row r="762">
      <c r="D762" s="46"/>
    </row>
    <row r="763">
      <c r="D763" s="46"/>
    </row>
    <row r="764">
      <c r="D764" s="46"/>
    </row>
    <row r="765">
      <c r="D765" s="46"/>
    </row>
    <row r="766">
      <c r="D766" s="46"/>
    </row>
    <row r="767">
      <c r="D767" s="46"/>
    </row>
    <row r="768">
      <c r="D768" s="46"/>
    </row>
    <row r="769">
      <c r="D769" s="46"/>
    </row>
    <row r="770">
      <c r="D770" s="46"/>
    </row>
    <row r="771">
      <c r="D771" s="46"/>
    </row>
    <row r="772">
      <c r="D772" s="46"/>
    </row>
    <row r="773">
      <c r="D773" s="46"/>
    </row>
    <row r="774">
      <c r="D774" s="46"/>
    </row>
    <row r="775">
      <c r="D775" s="46"/>
    </row>
    <row r="776">
      <c r="D776" s="46"/>
    </row>
    <row r="777">
      <c r="D777" s="46"/>
    </row>
    <row r="778">
      <c r="D778" s="46"/>
    </row>
    <row r="779">
      <c r="D779" s="46"/>
    </row>
    <row r="780">
      <c r="D780" s="46"/>
    </row>
    <row r="781">
      <c r="D781" s="46"/>
    </row>
    <row r="782">
      <c r="D782" s="46"/>
    </row>
    <row r="783">
      <c r="D783" s="46"/>
    </row>
    <row r="784">
      <c r="D784" s="46"/>
    </row>
    <row r="785">
      <c r="D785" s="46"/>
    </row>
    <row r="786">
      <c r="D786" s="46"/>
    </row>
    <row r="787">
      <c r="D787" s="46"/>
    </row>
    <row r="788">
      <c r="D788" s="46"/>
    </row>
    <row r="789">
      <c r="D789" s="46"/>
    </row>
    <row r="790">
      <c r="D790" s="46"/>
    </row>
    <row r="791">
      <c r="D791" s="46"/>
    </row>
    <row r="792">
      <c r="D792" s="46"/>
    </row>
    <row r="793">
      <c r="D793" s="46"/>
    </row>
    <row r="794">
      <c r="D794" s="46"/>
    </row>
    <row r="795">
      <c r="D795" s="46"/>
    </row>
    <row r="796">
      <c r="D796" s="46"/>
    </row>
    <row r="797">
      <c r="D797" s="46"/>
    </row>
    <row r="798">
      <c r="D798" s="46"/>
    </row>
    <row r="799">
      <c r="D799" s="46"/>
    </row>
    <row r="800">
      <c r="D800" s="46"/>
    </row>
    <row r="801">
      <c r="D801" s="46"/>
    </row>
    <row r="802">
      <c r="D802" s="46"/>
    </row>
    <row r="803">
      <c r="D803" s="46"/>
    </row>
    <row r="804">
      <c r="D804" s="46"/>
    </row>
    <row r="805">
      <c r="D805" s="46"/>
    </row>
    <row r="806">
      <c r="D806" s="46"/>
    </row>
    <row r="807">
      <c r="D807" s="46"/>
    </row>
    <row r="808">
      <c r="D808" s="46"/>
    </row>
    <row r="809">
      <c r="D809" s="46"/>
    </row>
    <row r="810">
      <c r="D810" s="46"/>
    </row>
    <row r="811">
      <c r="D811" s="46"/>
    </row>
    <row r="812">
      <c r="D812" s="46"/>
    </row>
    <row r="813">
      <c r="D813" s="46"/>
    </row>
    <row r="814">
      <c r="D814" s="46"/>
    </row>
    <row r="815">
      <c r="D815" s="46"/>
    </row>
    <row r="816">
      <c r="D816" s="46"/>
    </row>
    <row r="817">
      <c r="D817" s="46"/>
    </row>
    <row r="818">
      <c r="D818" s="46"/>
    </row>
    <row r="819">
      <c r="D819" s="46"/>
    </row>
    <row r="820">
      <c r="D820" s="46"/>
    </row>
    <row r="821">
      <c r="D821" s="46"/>
    </row>
    <row r="822">
      <c r="D822" s="46"/>
    </row>
    <row r="823">
      <c r="D823" s="46"/>
    </row>
    <row r="824">
      <c r="D824" s="46"/>
    </row>
    <row r="825">
      <c r="D825" s="46"/>
    </row>
    <row r="826">
      <c r="D826" s="46"/>
    </row>
    <row r="827">
      <c r="D827" s="46"/>
    </row>
    <row r="828">
      <c r="D828" s="46"/>
    </row>
    <row r="829">
      <c r="D829" s="46"/>
    </row>
    <row r="830">
      <c r="D830" s="46"/>
    </row>
    <row r="831">
      <c r="D831" s="46"/>
    </row>
    <row r="832">
      <c r="D832" s="46"/>
    </row>
    <row r="833">
      <c r="D833" s="46"/>
    </row>
    <row r="834">
      <c r="D834" s="46"/>
    </row>
    <row r="835">
      <c r="D835" s="46"/>
    </row>
    <row r="836">
      <c r="D836" s="46"/>
    </row>
    <row r="837">
      <c r="D837" s="46"/>
    </row>
    <row r="838">
      <c r="D838" s="46"/>
    </row>
    <row r="839">
      <c r="D839" s="46"/>
    </row>
    <row r="840">
      <c r="D840" s="46"/>
    </row>
    <row r="841">
      <c r="D841" s="46"/>
    </row>
    <row r="842">
      <c r="D842" s="46"/>
    </row>
    <row r="843">
      <c r="D843" s="46"/>
    </row>
    <row r="844">
      <c r="D844" s="46"/>
    </row>
    <row r="845">
      <c r="D845" s="46"/>
    </row>
    <row r="846">
      <c r="D846" s="46"/>
    </row>
    <row r="847">
      <c r="D847" s="46"/>
    </row>
    <row r="848">
      <c r="D848" s="46"/>
    </row>
    <row r="849">
      <c r="D849" s="46"/>
    </row>
    <row r="850">
      <c r="D850" s="46"/>
    </row>
    <row r="851">
      <c r="D851" s="46"/>
    </row>
    <row r="852">
      <c r="D852" s="46"/>
    </row>
    <row r="853">
      <c r="D853" s="46"/>
    </row>
    <row r="854">
      <c r="D854" s="46"/>
    </row>
    <row r="855">
      <c r="D855" s="46"/>
    </row>
    <row r="856">
      <c r="D856" s="46"/>
    </row>
    <row r="857">
      <c r="D857" s="46"/>
    </row>
    <row r="858">
      <c r="D858" s="46"/>
    </row>
    <row r="859">
      <c r="D859" s="46"/>
    </row>
    <row r="860">
      <c r="D860" s="46"/>
    </row>
    <row r="861">
      <c r="D861" s="46"/>
    </row>
    <row r="862">
      <c r="D862" s="46"/>
    </row>
    <row r="863">
      <c r="D863" s="46"/>
    </row>
    <row r="864">
      <c r="D864" s="46"/>
    </row>
    <row r="865">
      <c r="D865" s="46"/>
    </row>
    <row r="866">
      <c r="D866" s="46"/>
    </row>
    <row r="867">
      <c r="D867" s="46"/>
    </row>
    <row r="868">
      <c r="D868" s="46"/>
    </row>
    <row r="869">
      <c r="D869" s="46"/>
    </row>
    <row r="870">
      <c r="D870" s="46"/>
    </row>
    <row r="871">
      <c r="D871" s="46"/>
    </row>
    <row r="872">
      <c r="D872" s="46"/>
    </row>
    <row r="873">
      <c r="D873" s="46"/>
    </row>
    <row r="874">
      <c r="D874" s="46"/>
    </row>
    <row r="875">
      <c r="D875" s="46"/>
    </row>
    <row r="876">
      <c r="D876" s="46"/>
    </row>
    <row r="877">
      <c r="D877" s="46"/>
    </row>
    <row r="878">
      <c r="D878" s="46"/>
    </row>
    <row r="879">
      <c r="D879" s="46"/>
    </row>
    <row r="880">
      <c r="D880" s="46"/>
    </row>
    <row r="881">
      <c r="D881" s="46"/>
    </row>
    <row r="882">
      <c r="D882" s="46"/>
    </row>
    <row r="883">
      <c r="D883" s="46"/>
    </row>
    <row r="884">
      <c r="D884" s="46"/>
    </row>
    <row r="885">
      <c r="D885" s="46"/>
    </row>
    <row r="886">
      <c r="D886" s="46"/>
    </row>
    <row r="887">
      <c r="D887" s="46"/>
    </row>
    <row r="888">
      <c r="D888" s="46"/>
    </row>
    <row r="889">
      <c r="D889" s="46"/>
    </row>
    <row r="890">
      <c r="D890" s="46"/>
    </row>
    <row r="891">
      <c r="D891" s="46"/>
    </row>
    <row r="892">
      <c r="D892" s="46"/>
    </row>
    <row r="893">
      <c r="D893" s="46"/>
    </row>
    <row r="894">
      <c r="D894" s="46"/>
    </row>
    <row r="895">
      <c r="D895" s="46"/>
    </row>
    <row r="896">
      <c r="D896" s="46"/>
    </row>
    <row r="897">
      <c r="D897" s="46"/>
    </row>
    <row r="898">
      <c r="D898" s="46"/>
    </row>
    <row r="899">
      <c r="D899" s="46"/>
    </row>
    <row r="900">
      <c r="D900" s="46"/>
    </row>
    <row r="901">
      <c r="D901" s="46"/>
    </row>
    <row r="902">
      <c r="D902" s="46"/>
    </row>
    <row r="903">
      <c r="D903" s="46"/>
    </row>
    <row r="904">
      <c r="D904" s="46"/>
    </row>
    <row r="905">
      <c r="D905" s="46"/>
    </row>
    <row r="906">
      <c r="D906" s="46"/>
    </row>
    <row r="907">
      <c r="D907" s="46"/>
    </row>
    <row r="908">
      <c r="D908" s="46"/>
    </row>
    <row r="909">
      <c r="D909" s="46"/>
    </row>
    <row r="910">
      <c r="D910" s="46"/>
    </row>
    <row r="911">
      <c r="D911" s="46"/>
    </row>
    <row r="912">
      <c r="D912" s="46"/>
    </row>
    <row r="913">
      <c r="D913" s="46"/>
    </row>
    <row r="914">
      <c r="D914" s="46"/>
    </row>
    <row r="915">
      <c r="D915" s="46"/>
    </row>
    <row r="916">
      <c r="D916" s="46"/>
    </row>
    <row r="917">
      <c r="D917" s="46"/>
    </row>
    <row r="918">
      <c r="D918" s="46"/>
    </row>
    <row r="919">
      <c r="D919" s="46"/>
    </row>
    <row r="920">
      <c r="D920" s="46"/>
    </row>
    <row r="921">
      <c r="D921" s="46"/>
    </row>
    <row r="922">
      <c r="D922" s="46"/>
    </row>
    <row r="923">
      <c r="D923" s="46"/>
    </row>
    <row r="924">
      <c r="D924" s="46"/>
    </row>
    <row r="925">
      <c r="D925" s="46"/>
    </row>
    <row r="926">
      <c r="D926" s="46"/>
    </row>
    <row r="927">
      <c r="D927" s="46"/>
    </row>
    <row r="928">
      <c r="D928" s="46"/>
    </row>
    <row r="929">
      <c r="D929" s="46"/>
    </row>
    <row r="930">
      <c r="D930" s="46"/>
    </row>
    <row r="931">
      <c r="D931" s="46"/>
    </row>
    <row r="932">
      <c r="D932" s="46"/>
    </row>
    <row r="933">
      <c r="D933" s="46"/>
    </row>
    <row r="934">
      <c r="D934" s="46"/>
    </row>
    <row r="935">
      <c r="D935" s="46"/>
    </row>
    <row r="936">
      <c r="D936" s="46"/>
    </row>
    <row r="937">
      <c r="D937" s="46"/>
    </row>
    <row r="938">
      <c r="D938" s="46"/>
    </row>
    <row r="939">
      <c r="D939" s="46"/>
    </row>
    <row r="940">
      <c r="D940" s="46"/>
    </row>
    <row r="941">
      <c r="D941" s="46"/>
    </row>
    <row r="942">
      <c r="D942" s="46"/>
    </row>
    <row r="943">
      <c r="D943" s="46"/>
    </row>
    <row r="944">
      <c r="D944" s="46"/>
    </row>
    <row r="945">
      <c r="D945" s="46"/>
    </row>
    <row r="946">
      <c r="D946" s="46"/>
    </row>
    <row r="947">
      <c r="D947" s="46"/>
    </row>
    <row r="948">
      <c r="D948" s="46"/>
    </row>
    <row r="949">
      <c r="D949" s="46"/>
    </row>
    <row r="950">
      <c r="D950" s="46"/>
    </row>
    <row r="951">
      <c r="D951" s="46"/>
    </row>
    <row r="952">
      <c r="D952" s="46"/>
    </row>
    <row r="953">
      <c r="D953" s="46"/>
    </row>
    <row r="954">
      <c r="D954" s="46"/>
    </row>
    <row r="955">
      <c r="D955" s="46"/>
    </row>
    <row r="956">
      <c r="D956" s="46"/>
    </row>
    <row r="957">
      <c r="D957" s="46"/>
    </row>
    <row r="958">
      <c r="D958" s="46"/>
    </row>
    <row r="959">
      <c r="D959" s="46"/>
    </row>
    <row r="960">
      <c r="D960" s="46"/>
    </row>
    <row r="961">
      <c r="D961" s="46"/>
    </row>
    <row r="962">
      <c r="D962" s="46"/>
    </row>
    <row r="963">
      <c r="D963" s="46"/>
    </row>
    <row r="964">
      <c r="D964" s="46"/>
    </row>
    <row r="965">
      <c r="D965" s="46"/>
    </row>
    <row r="966">
      <c r="D966" s="46"/>
    </row>
    <row r="967">
      <c r="D967" s="46"/>
    </row>
    <row r="968">
      <c r="D968" s="46"/>
    </row>
    <row r="969">
      <c r="D969" s="46"/>
    </row>
    <row r="970">
      <c r="D970" s="46"/>
    </row>
    <row r="971">
      <c r="D971" s="46"/>
    </row>
    <row r="972">
      <c r="D972" s="46"/>
    </row>
    <row r="973">
      <c r="D973" s="46"/>
    </row>
    <row r="974">
      <c r="D974" s="46"/>
    </row>
    <row r="975">
      <c r="D975" s="46"/>
    </row>
    <row r="976">
      <c r="D976" s="46"/>
    </row>
    <row r="977">
      <c r="D977" s="46"/>
    </row>
    <row r="978">
      <c r="D978" s="46"/>
    </row>
    <row r="979">
      <c r="D979" s="46"/>
    </row>
    <row r="980">
      <c r="D980" s="46"/>
    </row>
    <row r="981">
      <c r="D981" s="46"/>
    </row>
    <row r="982">
      <c r="D982" s="46"/>
    </row>
    <row r="983">
      <c r="D983" s="46"/>
    </row>
    <row r="984">
      <c r="D984" s="46"/>
    </row>
    <row r="985">
      <c r="D985" s="46"/>
    </row>
    <row r="986">
      <c r="D986" s="46"/>
    </row>
    <row r="987">
      <c r="D987" s="46"/>
    </row>
    <row r="988">
      <c r="D988" s="46"/>
    </row>
    <row r="989">
      <c r="D989" s="46"/>
    </row>
    <row r="990">
      <c r="D990" s="46"/>
    </row>
    <row r="991">
      <c r="D991" s="46"/>
    </row>
    <row r="992">
      <c r="D992" s="46"/>
    </row>
    <row r="993">
      <c r="D993" s="46"/>
    </row>
    <row r="994">
      <c r="D994" s="46"/>
    </row>
    <row r="995">
      <c r="D995" s="46"/>
    </row>
    <row r="996">
      <c r="D996" s="46"/>
    </row>
    <row r="997">
      <c r="D997" s="46"/>
    </row>
    <row r="998">
      <c r="D998" s="46"/>
    </row>
    <row r="999">
      <c r="D999" s="46"/>
    </row>
  </sheetData>
  <mergeCells count="7">
    <mergeCell ref="B1:G2"/>
    <mergeCell ref="H1:H2"/>
    <mergeCell ref="A4:A8"/>
    <mergeCell ref="A9:A12"/>
    <mergeCell ref="A13:A15"/>
    <mergeCell ref="A16:A18"/>
    <mergeCell ref="A19:B1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19.29"/>
    <col customWidth="1" min="2" max="2" width="70.86"/>
    <col customWidth="1" min="3" max="4" width="18.0"/>
    <col hidden="1" min="5" max="5" width="14.43"/>
    <col customWidth="1" hidden="1" min="6" max="6" width="15.71"/>
    <col customWidth="1" hidden="1" min="7" max="7" width="19.14"/>
    <col customWidth="1" min="8" max="8" width="12.29"/>
    <col customWidth="1" min="9" max="9" width="11.0"/>
    <col customWidth="1" min="11" max="11" width="54.86"/>
  </cols>
  <sheetData>
    <row r="1" ht="54.75" customHeight="1">
      <c r="A1" s="487"/>
      <c r="B1" s="487" t="s">
        <v>355</v>
      </c>
      <c r="C1" s="487"/>
      <c r="D1" s="487"/>
      <c r="E1" s="487"/>
      <c r="F1" s="487"/>
      <c r="G1" s="487"/>
      <c r="H1" s="487"/>
      <c r="I1" s="487"/>
      <c r="J1" s="488"/>
      <c r="K1" s="489"/>
    </row>
    <row r="2">
      <c r="A2" s="490" t="s">
        <v>200</v>
      </c>
      <c r="B2" s="491" t="s">
        <v>356</v>
      </c>
      <c r="C2" s="492" t="s">
        <v>9</v>
      </c>
      <c r="D2" s="490" t="s">
        <v>357</v>
      </c>
      <c r="E2" s="492" t="s">
        <v>358</v>
      </c>
      <c r="F2" s="492" t="s">
        <v>359</v>
      </c>
      <c r="G2" s="492" t="s">
        <v>360</v>
      </c>
      <c r="H2" s="492" t="s">
        <v>24</v>
      </c>
      <c r="I2" s="492" t="s">
        <v>361</v>
      </c>
      <c r="J2" s="490" t="s">
        <v>211</v>
      </c>
      <c r="K2" s="493" t="s">
        <v>362</v>
      </c>
      <c r="L2" s="13"/>
      <c r="M2" s="13"/>
      <c r="N2" s="13"/>
      <c r="O2" s="13"/>
      <c r="P2" s="13"/>
      <c r="Q2" s="13"/>
      <c r="R2" s="13"/>
      <c r="S2" s="13"/>
      <c r="T2" s="13"/>
      <c r="U2" s="13"/>
      <c r="V2" s="13"/>
      <c r="W2" s="13"/>
      <c r="X2" s="13"/>
      <c r="Y2" s="13"/>
      <c r="Z2" s="13"/>
      <c r="AA2" s="13"/>
    </row>
    <row r="3" ht="78.0" customHeight="1">
      <c r="A3" s="494" t="s">
        <v>363</v>
      </c>
      <c r="B3" s="495"/>
      <c r="C3" s="496"/>
      <c r="D3" s="496"/>
      <c r="E3" s="494" t="s">
        <v>363</v>
      </c>
      <c r="F3" s="494" t="s">
        <v>364</v>
      </c>
      <c r="G3" s="494" t="s">
        <v>365</v>
      </c>
      <c r="H3" s="478"/>
      <c r="I3" s="478"/>
      <c r="J3" s="478"/>
      <c r="K3" s="489"/>
    </row>
    <row r="4" ht="33.75" customHeight="1">
      <c r="A4" s="497" t="s">
        <v>205</v>
      </c>
      <c r="B4" s="498"/>
      <c r="C4" s="497"/>
      <c r="D4" s="499"/>
      <c r="E4" s="497"/>
      <c r="F4" s="497" t="s">
        <v>366</v>
      </c>
      <c r="G4" s="499"/>
      <c r="H4" s="497">
        <v>1.0</v>
      </c>
      <c r="I4" s="497">
        <v>1.0</v>
      </c>
      <c r="J4" s="497">
        <v>1.0</v>
      </c>
      <c r="K4" s="489"/>
    </row>
    <row r="5" ht="102.75" customHeight="1">
      <c r="A5" s="500" t="s">
        <v>79</v>
      </c>
      <c r="B5" s="495" t="s">
        <v>367</v>
      </c>
      <c r="C5" s="496" t="s">
        <v>7</v>
      </c>
      <c r="D5" s="496"/>
      <c r="E5" s="494" t="s">
        <v>368</v>
      </c>
      <c r="F5" s="494" t="s">
        <v>369</v>
      </c>
      <c r="G5" s="494"/>
      <c r="H5" s="494">
        <f>VLOOKUP(A5,'Land Setting'!B4:E18,4,false)</f>
        <v>1</v>
      </c>
      <c r="I5" s="494">
        <v>4.0</v>
      </c>
      <c r="J5" s="494">
        <v>1.0</v>
      </c>
      <c r="K5" s="25" t="s">
        <v>370</v>
      </c>
    </row>
    <row r="6" ht="78.0" customHeight="1">
      <c r="A6" s="500" t="s">
        <v>80</v>
      </c>
      <c r="B6" s="498" t="s">
        <v>371</v>
      </c>
      <c r="C6" s="497" t="s">
        <v>7</v>
      </c>
      <c r="D6" s="499"/>
      <c r="E6" s="497" t="s">
        <v>372</v>
      </c>
      <c r="F6" s="497" t="s">
        <v>373</v>
      </c>
      <c r="G6" s="499"/>
      <c r="H6" s="494">
        <f>VLOOKUP(A6,'Land Setting'!B4:E18,4,false)</f>
        <v>1.181818182</v>
      </c>
      <c r="I6" s="497">
        <v>6.0</v>
      </c>
      <c r="J6" s="497">
        <v>1.5</v>
      </c>
      <c r="K6" s="25" t="s">
        <v>374</v>
      </c>
    </row>
    <row r="7" ht="78.0" customHeight="1">
      <c r="A7" s="500" t="s">
        <v>81</v>
      </c>
      <c r="B7" s="501" t="s">
        <v>375</v>
      </c>
      <c r="C7" s="496" t="s">
        <v>7</v>
      </c>
      <c r="D7" s="496"/>
      <c r="E7" s="494" t="s">
        <v>376</v>
      </c>
      <c r="F7" s="494" t="s">
        <v>377</v>
      </c>
      <c r="G7" s="494"/>
      <c r="H7" s="494">
        <f>VLOOKUP(A7,'Land Setting'!B4:E18,4,false)</f>
        <v>1.3</v>
      </c>
      <c r="I7" s="494">
        <v>2.0</v>
      </c>
      <c r="J7" s="494">
        <v>1.0</v>
      </c>
      <c r="K7" s="25" t="s">
        <v>378</v>
      </c>
    </row>
    <row r="8" ht="78.0" customHeight="1">
      <c r="A8" s="500" t="s">
        <v>82</v>
      </c>
      <c r="B8" s="498" t="s">
        <v>379</v>
      </c>
      <c r="C8" s="497" t="s">
        <v>7</v>
      </c>
      <c r="D8" s="499"/>
      <c r="E8" s="497" t="s">
        <v>380</v>
      </c>
      <c r="F8" s="497" t="s">
        <v>381</v>
      </c>
      <c r="G8" s="499"/>
      <c r="H8" s="494">
        <f>VLOOKUP(A8,'Land Setting'!B4:E18,4,false)</f>
        <v>1.3</v>
      </c>
      <c r="I8" s="497">
        <v>3.0</v>
      </c>
      <c r="J8" s="497">
        <v>1.0</v>
      </c>
      <c r="K8" s="25" t="s">
        <v>382</v>
      </c>
    </row>
    <row r="9" ht="111.0" customHeight="1">
      <c r="A9" s="502" t="s">
        <v>83</v>
      </c>
      <c r="B9" s="503" t="s">
        <v>383</v>
      </c>
      <c r="C9" s="504" t="s">
        <v>7</v>
      </c>
      <c r="D9" s="504"/>
      <c r="E9" s="505" t="s">
        <v>384</v>
      </c>
      <c r="F9" s="505" t="s">
        <v>385</v>
      </c>
      <c r="G9" s="505"/>
      <c r="H9" s="494">
        <f>VLOOKUP(A9,'Land Setting'!B4:E18,4,false)</f>
        <v>1</v>
      </c>
      <c r="I9" s="505">
        <v>1.0</v>
      </c>
      <c r="J9" s="505">
        <v>0.5</v>
      </c>
      <c r="K9" s="506" t="s">
        <v>386</v>
      </c>
    </row>
    <row r="10" ht="78.0" customHeight="1">
      <c r="A10" s="500" t="s">
        <v>84</v>
      </c>
      <c r="B10" s="498" t="s">
        <v>387</v>
      </c>
      <c r="C10" s="497" t="s">
        <v>8</v>
      </c>
      <c r="D10" s="499"/>
      <c r="E10" s="497" t="s">
        <v>388</v>
      </c>
      <c r="F10" s="497" t="s">
        <v>389</v>
      </c>
      <c r="G10" s="499"/>
      <c r="H10" s="494">
        <f>VLOOKUP(A10,'Land Setting'!B4:E18,4,false)</f>
        <v>1.857142857</v>
      </c>
      <c r="I10" s="497">
        <v>7.0</v>
      </c>
      <c r="J10" s="497">
        <v>3.0</v>
      </c>
      <c r="K10" s="25" t="s">
        <v>390</v>
      </c>
    </row>
    <row r="11">
      <c r="A11" s="500" t="s">
        <v>85</v>
      </c>
      <c r="B11" s="495" t="s">
        <v>391</v>
      </c>
      <c r="C11" s="496" t="s">
        <v>8</v>
      </c>
      <c r="D11" s="496"/>
      <c r="E11" s="494" t="s">
        <v>392</v>
      </c>
      <c r="F11" s="494" t="s">
        <v>393</v>
      </c>
      <c r="G11" s="494"/>
      <c r="H11" s="494">
        <f>VLOOKUP(A11,'Land Setting'!B4:E18,4,false)</f>
        <v>1.857142857</v>
      </c>
      <c r="I11" s="494">
        <v>8.0</v>
      </c>
      <c r="J11" s="494">
        <v>3.0</v>
      </c>
      <c r="K11" s="25" t="s">
        <v>394</v>
      </c>
    </row>
    <row r="12" ht="78.0" customHeight="1">
      <c r="A12" s="500" t="s">
        <v>86</v>
      </c>
      <c r="B12" s="497" t="s">
        <v>395</v>
      </c>
      <c r="C12" s="497" t="s">
        <v>8</v>
      </c>
      <c r="D12" s="497"/>
      <c r="E12" s="497" t="s">
        <v>396</v>
      </c>
      <c r="F12" s="497" t="s">
        <v>397</v>
      </c>
      <c r="G12" s="497"/>
      <c r="H12" s="494">
        <f>VLOOKUP(A12,'Land Setting'!B4:E18,4,false)</f>
        <v>1.857142857</v>
      </c>
      <c r="I12" s="497">
        <v>4.0</v>
      </c>
      <c r="J12" s="497">
        <v>1.5</v>
      </c>
      <c r="K12" s="25" t="s">
        <v>398</v>
      </c>
    </row>
    <row r="13" ht="63.75" customHeight="1">
      <c r="A13" s="494" t="s">
        <v>87</v>
      </c>
      <c r="B13" s="494" t="s">
        <v>399</v>
      </c>
      <c r="C13" s="494" t="s">
        <v>8</v>
      </c>
      <c r="D13" s="494"/>
      <c r="E13" s="494" t="s">
        <v>400</v>
      </c>
      <c r="F13" s="494" t="s">
        <v>401</v>
      </c>
      <c r="G13" s="494"/>
      <c r="H13" s="494">
        <v>1.414</v>
      </c>
      <c r="I13" s="494">
        <v>1.0</v>
      </c>
      <c r="J13" s="494">
        <v>1.0</v>
      </c>
      <c r="K13" s="25" t="s">
        <v>402</v>
      </c>
    </row>
    <row r="14" ht="72.75" customHeight="1">
      <c r="A14" s="497" t="s">
        <v>88</v>
      </c>
      <c r="B14" s="497" t="s">
        <v>403</v>
      </c>
      <c r="C14" s="497" t="s">
        <v>8</v>
      </c>
      <c r="D14" s="497"/>
      <c r="E14" s="497" t="s">
        <v>404</v>
      </c>
      <c r="F14" s="497" t="s">
        <v>405</v>
      </c>
      <c r="G14" s="497"/>
      <c r="H14" s="494">
        <f>VLOOKUP(A14,'Land Setting'!B4:E18,4,false)</f>
        <v>1.857142857</v>
      </c>
      <c r="I14" s="497">
        <v>5.0</v>
      </c>
      <c r="J14" s="497">
        <v>2.0</v>
      </c>
      <c r="K14" s="25" t="s">
        <v>406</v>
      </c>
    </row>
    <row r="15" ht="78.0" customHeight="1">
      <c r="A15" s="507" t="s">
        <v>89</v>
      </c>
      <c r="B15" s="508" t="s">
        <v>407</v>
      </c>
      <c r="C15" s="508" t="s">
        <v>12</v>
      </c>
      <c r="D15" s="508"/>
      <c r="E15" s="508" t="s">
        <v>408</v>
      </c>
      <c r="F15" s="508" t="s">
        <v>409</v>
      </c>
      <c r="G15" s="508"/>
      <c r="H15" s="494">
        <f>VLOOKUP(A15,'Land Setting'!B4:E18,4,false)</f>
        <v>3.25</v>
      </c>
      <c r="I15" s="508">
        <v>5.0</v>
      </c>
      <c r="J15" s="508">
        <v>2.0</v>
      </c>
      <c r="K15" s="509" t="s">
        <v>410</v>
      </c>
    </row>
    <row r="16" ht="60.75" customHeight="1">
      <c r="A16" s="500" t="s">
        <v>90</v>
      </c>
      <c r="B16" s="497" t="s">
        <v>411</v>
      </c>
      <c r="C16" s="497" t="s">
        <v>12</v>
      </c>
      <c r="D16" s="497"/>
      <c r="E16" s="497" t="s">
        <v>412</v>
      </c>
      <c r="F16" s="497" t="s">
        <v>413</v>
      </c>
      <c r="G16" s="497"/>
      <c r="H16" s="497">
        <f>VLOOKUP(A16,'Land Setting'!B4:E18,4,false)</f>
        <v>3.25</v>
      </c>
      <c r="I16" s="497">
        <v>5.0</v>
      </c>
      <c r="J16" s="497">
        <v>2.0</v>
      </c>
      <c r="K16" s="25" t="s">
        <v>414</v>
      </c>
    </row>
    <row r="17" ht="62.25" customHeight="1">
      <c r="A17" s="500" t="s">
        <v>91</v>
      </c>
      <c r="B17" s="494" t="s">
        <v>415</v>
      </c>
      <c r="C17" s="494" t="s">
        <v>12</v>
      </c>
      <c r="D17" s="494"/>
      <c r="E17" s="494" t="s">
        <v>416</v>
      </c>
      <c r="F17" s="494" t="s">
        <v>417</v>
      </c>
      <c r="G17" s="494"/>
      <c r="H17" s="494">
        <f>VLOOKUP(A17,'Land Setting'!B4:E18,4,false)</f>
        <v>3.25</v>
      </c>
      <c r="I17" s="494">
        <v>2.0</v>
      </c>
      <c r="J17" s="494">
        <v>0.75</v>
      </c>
      <c r="K17" s="25" t="s">
        <v>418</v>
      </c>
    </row>
    <row r="18">
      <c r="A18" s="500" t="s">
        <v>92</v>
      </c>
      <c r="B18" s="497" t="s">
        <v>419</v>
      </c>
      <c r="C18" s="497" t="s">
        <v>13</v>
      </c>
      <c r="D18" s="497"/>
      <c r="E18" s="497" t="s">
        <v>420</v>
      </c>
      <c r="F18" s="497" t="s">
        <v>421</v>
      </c>
      <c r="G18" s="497"/>
      <c r="H18" s="497">
        <f>VLOOKUP(A18,'Land Setting'!B4:E18,4,false)</f>
        <v>13</v>
      </c>
      <c r="I18" s="497">
        <v>8.0</v>
      </c>
      <c r="J18" s="497">
        <v>3.5</v>
      </c>
      <c r="K18" s="25" t="s">
        <v>422</v>
      </c>
    </row>
    <row r="19">
      <c r="A19" s="500" t="s">
        <v>93</v>
      </c>
      <c r="B19" s="494" t="s">
        <v>423</v>
      </c>
      <c r="C19" s="494" t="s">
        <v>13</v>
      </c>
      <c r="D19" s="494"/>
      <c r="E19" s="494" t="s">
        <v>424</v>
      </c>
      <c r="F19" s="494" t="s">
        <v>425</v>
      </c>
      <c r="G19" s="494"/>
      <c r="H19" s="494">
        <f>VLOOKUP(A19,'Land Setting'!B4:E18,4,false)</f>
        <v>13</v>
      </c>
      <c r="I19" s="494">
        <v>15.0</v>
      </c>
      <c r="J19" s="494">
        <v>4.0</v>
      </c>
      <c r="K19" s="25" t="s">
        <v>426</v>
      </c>
    </row>
    <row r="20" ht="78.0" customHeight="1">
      <c r="A20" s="500" t="s">
        <v>94</v>
      </c>
      <c r="B20" s="497" t="s">
        <v>427</v>
      </c>
      <c r="C20" s="497" t="s">
        <v>13</v>
      </c>
      <c r="D20" s="497"/>
      <c r="E20" s="497" t="s">
        <v>428</v>
      </c>
      <c r="F20" s="497" t="s">
        <v>429</v>
      </c>
      <c r="G20" s="497"/>
      <c r="H20" s="497">
        <f>VLOOKUP(A20,'Land Setting'!B4:E18,4,false)</f>
        <v>13</v>
      </c>
      <c r="I20" s="497">
        <v>10.0</v>
      </c>
      <c r="J20" s="497">
        <v>4.0</v>
      </c>
      <c r="K20" s="25" t="s">
        <v>430</v>
      </c>
    </row>
    <row r="21">
      <c r="A21" s="500" t="s">
        <v>95</v>
      </c>
      <c r="B21" s="494" t="s">
        <v>431</v>
      </c>
      <c r="C21" s="494" t="s">
        <v>13</v>
      </c>
      <c r="D21" s="494"/>
      <c r="E21" s="494" t="s">
        <v>432</v>
      </c>
      <c r="F21" s="494" t="s">
        <v>433</v>
      </c>
      <c r="G21" s="494"/>
      <c r="H21" s="494">
        <v>25.0</v>
      </c>
      <c r="I21" s="494">
        <v>7.0</v>
      </c>
      <c r="J21" s="494">
        <v>4.5</v>
      </c>
      <c r="K21" s="25" t="s">
        <v>434</v>
      </c>
    </row>
    <row r="22">
      <c r="A22" s="42"/>
      <c r="B22" s="510"/>
      <c r="C22" s="42"/>
      <c r="D22" s="42"/>
      <c r="K22" s="489"/>
    </row>
    <row r="23">
      <c r="A23" s="42"/>
      <c r="B23" s="510"/>
      <c r="C23" s="42"/>
      <c r="D23" s="42"/>
      <c r="K23" s="489"/>
    </row>
    <row r="24">
      <c r="A24" s="42"/>
      <c r="B24" s="510"/>
      <c r="C24" s="42"/>
      <c r="D24" s="42"/>
      <c r="K24" s="489"/>
    </row>
    <row r="25">
      <c r="A25" s="42"/>
      <c r="B25" s="510"/>
      <c r="C25" s="42"/>
      <c r="D25" s="42"/>
      <c r="K25" s="489"/>
    </row>
    <row r="26">
      <c r="A26" s="42"/>
      <c r="B26" s="510"/>
      <c r="C26" s="42"/>
      <c r="D26" s="42"/>
      <c r="K26" s="489"/>
    </row>
    <row r="27">
      <c r="A27" s="42"/>
      <c r="B27" s="510"/>
      <c r="C27" s="42"/>
      <c r="D27" s="42"/>
      <c r="K27" s="489"/>
    </row>
    <row r="28">
      <c r="A28" s="42"/>
      <c r="B28" s="510"/>
      <c r="C28" s="42"/>
      <c r="D28" s="42"/>
      <c r="K28" s="489"/>
    </row>
    <row r="29">
      <c r="A29" s="42"/>
      <c r="B29" s="510"/>
      <c r="C29" s="42"/>
      <c r="D29" s="42"/>
      <c r="K29" s="489"/>
    </row>
    <row r="30">
      <c r="A30" s="42"/>
      <c r="B30" s="510"/>
      <c r="C30" s="42"/>
      <c r="D30" s="42"/>
      <c r="K30" s="489"/>
    </row>
    <row r="31">
      <c r="A31" s="42"/>
      <c r="B31" s="510"/>
      <c r="C31" s="42"/>
      <c r="D31" s="42"/>
      <c r="K31" s="489"/>
    </row>
    <row r="32">
      <c r="A32" s="42"/>
      <c r="B32" s="510"/>
      <c r="C32" s="42"/>
      <c r="D32" s="42"/>
      <c r="K32" s="489"/>
    </row>
    <row r="33">
      <c r="A33" s="42"/>
      <c r="B33" s="510"/>
      <c r="C33" s="42"/>
      <c r="D33" s="42"/>
      <c r="K33" s="489"/>
    </row>
    <row r="34">
      <c r="A34" s="42"/>
      <c r="B34" s="510"/>
      <c r="C34" s="42"/>
      <c r="D34" s="42"/>
      <c r="K34" s="489"/>
    </row>
    <row r="35">
      <c r="A35" s="42"/>
      <c r="B35" s="510"/>
      <c r="C35" s="42"/>
      <c r="D35" s="42"/>
      <c r="K35" s="489"/>
    </row>
    <row r="36">
      <c r="A36" s="42"/>
      <c r="B36" s="510"/>
      <c r="C36" s="42"/>
      <c r="D36" s="42"/>
      <c r="K36" s="489"/>
    </row>
    <row r="37">
      <c r="A37" s="42"/>
      <c r="B37" s="510"/>
      <c r="C37" s="42"/>
      <c r="D37" s="42"/>
      <c r="K37" s="489"/>
    </row>
    <row r="38">
      <c r="A38" s="42"/>
      <c r="B38" s="510"/>
      <c r="C38" s="42"/>
      <c r="D38" s="42"/>
      <c r="K38" s="489"/>
    </row>
    <row r="39">
      <c r="A39" s="42"/>
      <c r="B39" s="510"/>
      <c r="C39" s="42"/>
      <c r="D39" s="42"/>
      <c r="K39" s="489"/>
    </row>
    <row r="40">
      <c r="A40" s="42"/>
      <c r="B40" s="510"/>
      <c r="C40" s="42"/>
      <c r="D40" s="42"/>
      <c r="K40" s="489"/>
    </row>
    <row r="41">
      <c r="A41" s="42"/>
      <c r="B41" s="510"/>
      <c r="C41" s="42"/>
      <c r="D41" s="42"/>
      <c r="K41" s="489"/>
    </row>
    <row r="42">
      <c r="A42" s="42"/>
      <c r="B42" s="510"/>
      <c r="C42" s="42"/>
      <c r="D42" s="42"/>
      <c r="K42" s="489"/>
    </row>
    <row r="43">
      <c r="A43" s="42"/>
      <c r="B43" s="510"/>
      <c r="C43" s="42"/>
      <c r="D43" s="42"/>
      <c r="K43" s="489"/>
    </row>
    <row r="44">
      <c r="A44" s="42"/>
      <c r="B44" s="510"/>
      <c r="C44" s="42"/>
      <c r="D44" s="42"/>
      <c r="K44" s="489"/>
    </row>
    <row r="45">
      <c r="A45" s="42"/>
      <c r="B45" s="510"/>
      <c r="C45" s="42"/>
      <c r="D45" s="42"/>
      <c r="K45" s="489"/>
    </row>
    <row r="46">
      <c r="A46" s="42"/>
      <c r="B46" s="510"/>
      <c r="C46" s="42"/>
      <c r="D46" s="42"/>
      <c r="K46" s="489"/>
    </row>
    <row r="47">
      <c r="A47" s="42"/>
      <c r="B47" s="510"/>
      <c r="C47" s="42"/>
      <c r="D47" s="42"/>
      <c r="K47" s="489"/>
    </row>
    <row r="48">
      <c r="A48" s="42"/>
      <c r="B48" s="510"/>
      <c r="C48" s="42"/>
      <c r="D48" s="42"/>
      <c r="K48" s="489"/>
    </row>
    <row r="49">
      <c r="A49" s="42"/>
      <c r="B49" s="510"/>
      <c r="C49" s="42"/>
      <c r="D49" s="42"/>
      <c r="K49" s="489"/>
    </row>
    <row r="50">
      <c r="A50" s="42"/>
      <c r="B50" s="510"/>
      <c r="C50" s="42"/>
      <c r="D50" s="42"/>
      <c r="K50" s="489"/>
    </row>
    <row r="51">
      <c r="A51" s="42"/>
      <c r="B51" s="510"/>
      <c r="C51" s="42"/>
      <c r="D51" s="42"/>
      <c r="K51" s="489"/>
    </row>
    <row r="52">
      <c r="A52" s="42"/>
      <c r="B52" s="510"/>
      <c r="C52" s="42"/>
      <c r="D52" s="42"/>
      <c r="K52" s="489"/>
    </row>
    <row r="53">
      <c r="A53" s="42"/>
      <c r="B53" s="510"/>
      <c r="C53" s="42"/>
      <c r="D53" s="42"/>
      <c r="K53" s="489"/>
    </row>
    <row r="54">
      <c r="A54" s="42"/>
      <c r="B54" s="510"/>
      <c r="C54" s="42"/>
      <c r="D54" s="42"/>
      <c r="K54" s="489"/>
    </row>
    <row r="55">
      <c r="A55" s="42"/>
      <c r="B55" s="510"/>
      <c r="C55" s="42"/>
      <c r="D55" s="42"/>
      <c r="K55" s="489"/>
    </row>
    <row r="56">
      <c r="A56" s="42"/>
      <c r="B56" s="510"/>
      <c r="C56" s="42"/>
      <c r="D56" s="42"/>
      <c r="K56" s="489"/>
    </row>
    <row r="57">
      <c r="A57" s="42"/>
      <c r="B57" s="510"/>
      <c r="C57" s="42"/>
      <c r="D57" s="42"/>
      <c r="K57" s="489"/>
    </row>
    <row r="58">
      <c r="A58" s="42"/>
      <c r="B58" s="510"/>
      <c r="C58" s="42"/>
      <c r="D58" s="42"/>
      <c r="K58" s="489"/>
    </row>
    <row r="59">
      <c r="A59" s="42"/>
      <c r="B59" s="510"/>
      <c r="C59" s="42"/>
      <c r="D59" s="42"/>
      <c r="K59" s="489"/>
    </row>
    <row r="60">
      <c r="A60" s="42"/>
      <c r="B60" s="510"/>
      <c r="C60" s="42"/>
      <c r="D60" s="42"/>
      <c r="K60" s="489"/>
    </row>
    <row r="61">
      <c r="A61" s="42"/>
      <c r="B61" s="510"/>
      <c r="C61" s="42"/>
      <c r="D61" s="42"/>
      <c r="K61" s="489"/>
    </row>
    <row r="62">
      <c r="A62" s="42"/>
      <c r="B62" s="510"/>
      <c r="C62" s="42"/>
      <c r="D62" s="42"/>
      <c r="K62" s="489"/>
    </row>
    <row r="63">
      <c r="A63" s="42"/>
      <c r="B63" s="510"/>
      <c r="C63" s="42"/>
      <c r="D63" s="42"/>
      <c r="K63" s="489"/>
    </row>
    <row r="64">
      <c r="A64" s="42"/>
      <c r="B64" s="510"/>
      <c r="C64" s="42"/>
      <c r="D64" s="42"/>
      <c r="K64" s="489"/>
    </row>
    <row r="65">
      <c r="A65" s="42"/>
      <c r="B65" s="510"/>
      <c r="C65" s="42"/>
      <c r="D65" s="42"/>
      <c r="K65" s="489"/>
    </row>
    <row r="66">
      <c r="A66" s="42"/>
      <c r="B66" s="510"/>
      <c r="C66" s="42"/>
      <c r="D66" s="42"/>
      <c r="K66" s="489"/>
    </row>
    <row r="67">
      <c r="A67" s="42"/>
      <c r="B67" s="510"/>
      <c r="C67" s="42"/>
      <c r="D67" s="42"/>
      <c r="K67" s="489"/>
    </row>
    <row r="68">
      <c r="A68" s="42"/>
      <c r="B68" s="510"/>
      <c r="C68" s="42"/>
      <c r="D68" s="42"/>
      <c r="K68" s="489"/>
    </row>
    <row r="69">
      <c r="A69" s="42"/>
      <c r="B69" s="510"/>
      <c r="C69" s="42"/>
      <c r="D69" s="42"/>
      <c r="K69" s="489"/>
    </row>
    <row r="70">
      <c r="A70" s="42"/>
      <c r="B70" s="510"/>
      <c r="C70" s="42"/>
      <c r="D70" s="42"/>
      <c r="K70" s="489"/>
    </row>
    <row r="71">
      <c r="A71" s="42"/>
      <c r="B71" s="510"/>
      <c r="C71" s="42"/>
      <c r="D71" s="42"/>
      <c r="K71" s="489"/>
    </row>
    <row r="72">
      <c r="A72" s="42"/>
      <c r="B72" s="510"/>
      <c r="C72" s="42"/>
      <c r="D72" s="42"/>
      <c r="K72" s="489"/>
    </row>
    <row r="73">
      <c r="A73" s="42"/>
      <c r="B73" s="510"/>
      <c r="C73" s="42"/>
      <c r="D73" s="42"/>
      <c r="K73" s="489"/>
    </row>
    <row r="74">
      <c r="A74" s="42"/>
      <c r="B74" s="510"/>
      <c r="C74" s="42"/>
      <c r="D74" s="42"/>
      <c r="K74" s="489"/>
    </row>
    <row r="75">
      <c r="A75" s="42"/>
      <c r="B75" s="510"/>
      <c r="C75" s="42"/>
      <c r="D75" s="42"/>
      <c r="K75" s="489"/>
    </row>
    <row r="76">
      <c r="A76" s="42"/>
      <c r="B76" s="510"/>
      <c r="C76" s="42"/>
      <c r="D76" s="42"/>
      <c r="K76" s="489"/>
    </row>
    <row r="77">
      <c r="A77" s="42"/>
      <c r="B77" s="510"/>
      <c r="C77" s="42"/>
      <c r="D77" s="42"/>
      <c r="K77" s="489"/>
    </row>
    <row r="78">
      <c r="A78" s="42"/>
      <c r="B78" s="510"/>
      <c r="C78" s="42"/>
      <c r="D78" s="42"/>
      <c r="K78" s="489"/>
    </row>
    <row r="79">
      <c r="A79" s="42"/>
      <c r="B79" s="510"/>
      <c r="C79" s="42"/>
      <c r="D79" s="42"/>
      <c r="K79" s="489"/>
    </row>
    <row r="80">
      <c r="A80" s="42"/>
      <c r="B80" s="510"/>
      <c r="C80" s="42"/>
      <c r="D80" s="42"/>
      <c r="K80" s="489"/>
    </row>
    <row r="81">
      <c r="A81" s="42"/>
      <c r="B81" s="510"/>
      <c r="C81" s="42"/>
      <c r="D81" s="42"/>
      <c r="K81" s="489"/>
    </row>
    <row r="82">
      <c r="A82" s="42"/>
      <c r="B82" s="510"/>
      <c r="C82" s="42"/>
      <c r="D82" s="42"/>
      <c r="K82" s="489"/>
    </row>
    <row r="83">
      <c r="A83" s="42"/>
      <c r="B83" s="510"/>
      <c r="C83" s="42"/>
      <c r="D83" s="42"/>
      <c r="K83" s="489"/>
    </row>
    <row r="84">
      <c r="A84" s="42"/>
      <c r="B84" s="510"/>
      <c r="C84" s="42"/>
      <c r="D84" s="42"/>
      <c r="K84" s="489"/>
    </row>
    <row r="85">
      <c r="A85" s="42"/>
      <c r="B85" s="510"/>
      <c r="C85" s="42"/>
      <c r="D85" s="42"/>
      <c r="K85" s="489"/>
    </row>
    <row r="86">
      <c r="A86" s="42"/>
      <c r="B86" s="510"/>
      <c r="C86" s="42"/>
      <c r="D86" s="42"/>
      <c r="K86" s="489"/>
    </row>
    <row r="87">
      <c r="A87" s="42"/>
      <c r="B87" s="510"/>
      <c r="C87" s="42"/>
      <c r="D87" s="42"/>
      <c r="K87" s="489"/>
    </row>
    <row r="88">
      <c r="A88" s="42"/>
      <c r="B88" s="510"/>
      <c r="C88" s="42"/>
      <c r="D88" s="42"/>
      <c r="K88" s="489"/>
    </row>
    <row r="89">
      <c r="A89" s="42"/>
      <c r="B89" s="510"/>
      <c r="C89" s="42"/>
      <c r="D89" s="42"/>
      <c r="K89" s="489"/>
    </row>
    <row r="90">
      <c r="A90" s="42"/>
      <c r="B90" s="510"/>
      <c r="C90" s="42"/>
      <c r="D90" s="42"/>
      <c r="K90" s="489"/>
    </row>
    <row r="91">
      <c r="A91" s="42"/>
      <c r="B91" s="510"/>
      <c r="C91" s="42"/>
      <c r="D91" s="42"/>
      <c r="K91" s="489"/>
    </row>
    <row r="92">
      <c r="A92" s="42"/>
      <c r="B92" s="510"/>
      <c r="C92" s="42"/>
      <c r="D92" s="42"/>
      <c r="K92" s="489"/>
    </row>
    <row r="93">
      <c r="A93" s="42"/>
      <c r="B93" s="510"/>
      <c r="C93" s="42"/>
      <c r="D93" s="42"/>
      <c r="K93" s="489"/>
    </row>
    <row r="94">
      <c r="A94" s="42"/>
      <c r="B94" s="510"/>
      <c r="C94" s="42"/>
      <c r="D94" s="42"/>
      <c r="K94" s="489"/>
    </row>
    <row r="95">
      <c r="A95" s="42"/>
      <c r="B95" s="510"/>
      <c r="C95" s="42"/>
      <c r="D95" s="42"/>
      <c r="K95" s="489"/>
    </row>
    <row r="96">
      <c r="A96" s="42"/>
      <c r="B96" s="510"/>
      <c r="C96" s="42"/>
      <c r="D96" s="42"/>
      <c r="K96" s="489"/>
    </row>
    <row r="97">
      <c r="A97" s="42"/>
      <c r="B97" s="510"/>
      <c r="C97" s="42"/>
      <c r="D97" s="42"/>
      <c r="K97" s="489"/>
    </row>
    <row r="98">
      <c r="A98" s="42"/>
      <c r="B98" s="510"/>
      <c r="C98" s="42"/>
      <c r="D98" s="42"/>
      <c r="K98" s="489"/>
    </row>
    <row r="99">
      <c r="A99" s="42"/>
      <c r="B99" s="510"/>
      <c r="C99" s="42"/>
      <c r="D99" s="42"/>
      <c r="K99" s="489"/>
    </row>
    <row r="100">
      <c r="A100" s="42"/>
      <c r="B100" s="510"/>
      <c r="C100" s="42"/>
      <c r="D100" s="42"/>
      <c r="K100" s="489"/>
    </row>
    <row r="101">
      <c r="A101" s="42"/>
      <c r="B101" s="510"/>
      <c r="C101" s="42"/>
      <c r="D101" s="42"/>
      <c r="K101" s="489"/>
    </row>
    <row r="102">
      <c r="A102" s="42"/>
      <c r="B102" s="510"/>
      <c r="C102" s="42"/>
      <c r="D102" s="42"/>
      <c r="K102" s="489"/>
    </row>
    <row r="103">
      <c r="A103" s="42"/>
      <c r="B103" s="510"/>
      <c r="C103" s="42"/>
      <c r="D103" s="42"/>
      <c r="K103" s="489"/>
    </row>
    <row r="104">
      <c r="A104" s="42"/>
      <c r="B104" s="510"/>
      <c r="C104" s="42"/>
      <c r="D104" s="42"/>
      <c r="K104" s="489"/>
    </row>
    <row r="105">
      <c r="A105" s="42"/>
      <c r="B105" s="510"/>
      <c r="C105" s="42"/>
      <c r="D105" s="42"/>
      <c r="K105" s="489"/>
    </row>
    <row r="106">
      <c r="A106" s="42"/>
      <c r="B106" s="510"/>
      <c r="C106" s="42"/>
      <c r="D106" s="42"/>
      <c r="K106" s="489"/>
    </row>
    <row r="107">
      <c r="A107" s="42"/>
      <c r="B107" s="510"/>
      <c r="C107" s="42"/>
      <c r="D107" s="42"/>
      <c r="K107" s="489"/>
    </row>
    <row r="108">
      <c r="A108" s="42"/>
      <c r="B108" s="510"/>
      <c r="C108" s="42"/>
      <c r="D108" s="42"/>
      <c r="K108" s="489"/>
    </row>
    <row r="109">
      <c r="A109" s="42"/>
      <c r="B109" s="510"/>
      <c r="C109" s="42"/>
      <c r="D109" s="42"/>
      <c r="K109" s="489"/>
    </row>
    <row r="110">
      <c r="A110" s="42"/>
      <c r="B110" s="510"/>
      <c r="C110" s="42"/>
      <c r="D110" s="42"/>
      <c r="K110" s="489"/>
    </row>
    <row r="111">
      <c r="A111" s="42"/>
      <c r="B111" s="510"/>
      <c r="C111" s="42"/>
      <c r="D111" s="42"/>
      <c r="K111" s="489"/>
    </row>
    <row r="112">
      <c r="A112" s="42"/>
      <c r="B112" s="510"/>
      <c r="C112" s="42"/>
      <c r="D112" s="42"/>
      <c r="K112" s="489"/>
    </row>
    <row r="113">
      <c r="A113" s="42"/>
      <c r="B113" s="510"/>
      <c r="C113" s="42"/>
      <c r="D113" s="42"/>
      <c r="K113" s="489"/>
    </row>
    <row r="114">
      <c r="A114" s="42"/>
      <c r="B114" s="510"/>
      <c r="C114" s="42"/>
      <c r="D114" s="42"/>
      <c r="K114" s="489"/>
    </row>
    <row r="115">
      <c r="A115" s="42"/>
      <c r="B115" s="510"/>
      <c r="C115" s="42"/>
      <c r="D115" s="42"/>
      <c r="K115" s="489"/>
    </row>
    <row r="116">
      <c r="A116" s="42"/>
      <c r="B116" s="510"/>
      <c r="C116" s="42"/>
      <c r="D116" s="42"/>
      <c r="K116" s="489"/>
    </row>
    <row r="117">
      <c r="A117" s="42"/>
      <c r="B117" s="510"/>
      <c r="C117" s="42"/>
      <c r="D117" s="42"/>
      <c r="K117" s="489"/>
    </row>
    <row r="118">
      <c r="A118" s="42"/>
      <c r="B118" s="510"/>
      <c r="C118" s="42"/>
      <c r="D118" s="42"/>
      <c r="K118" s="489"/>
    </row>
    <row r="119">
      <c r="A119" s="42"/>
      <c r="B119" s="510"/>
      <c r="C119" s="42"/>
      <c r="D119" s="42"/>
      <c r="K119" s="489"/>
    </row>
    <row r="120">
      <c r="A120" s="42"/>
      <c r="B120" s="510"/>
      <c r="C120" s="42"/>
      <c r="D120" s="42"/>
      <c r="K120" s="489"/>
    </row>
    <row r="121">
      <c r="A121" s="42"/>
      <c r="B121" s="510"/>
      <c r="C121" s="42"/>
      <c r="D121" s="42"/>
      <c r="K121" s="489"/>
    </row>
    <row r="122">
      <c r="A122" s="42"/>
      <c r="B122" s="510"/>
      <c r="C122" s="42"/>
      <c r="D122" s="42"/>
      <c r="K122" s="489"/>
    </row>
    <row r="123">
      <c r="A123" s="42"/>
      <c r="B123" s="510"/>
      <c r="C123" s="42"/>
      <c r="D123" s="42"/>
      <c r="K123" s="489"/>
    </row>
    <row r="124">
      <c r="A124" s="42"/>
      <c r="B124" s="510"/>
      <c r="C124" s="42"/>
      <c r="D124" s="42"/>
      <c r="K124" s="489"/>
    </row>
    <row r="125">
      <c r="A125" s="42"/>
      <c r="B125" s="510"/>
      <c r="C125" s="42"/>
      <c r="D125" s="42"/>
      <c r="K125" s="489"/>
    </row>
    <row r="126">
      <c r="A126" s="42"/>
      <c r="B126" s="510"/>
      <c r="C126" s="42"/>
      <c r="D126" s="42"/>
      <c r="K126" s="489"/>
    </row>
    <row r="127">
      <c r="A127" s="42"/>
      <c r="B127" s="510"/>
      <c r="C127" s="42"/>
      <c r="D127" s="42"/>
      <c r="K127" s="489"/>
    </row>
    <row r="128">
      <c r="A128" s="42"/>
      <c r="B128" s="510"/>
      <c r="C128" s="42"/>
      <c r="D128" s="42"/>
      <c r="K128" s="489"/>
    </row>
    <row r="129">
      <c r="A129" s="42"/>
      <c r="B129" s="510"/>
      <c r="C129" s="42"/>
      <c r="D129" s="42"/>
      <c r="K129" s="489"/>
    </row>
    <row r="130">
      <c r="A130" s="42"/>
      <c r="B130" s="510"/>
      <c r="C130" s="42"/>
      <c r="D130" s="42"/>
      <c r="K130" s="489"/>
    </row>
    <row r="131">
      <c r="A131" s="42"/>
      <c r="B131" s="510"/>
      <c r="C131" s="42"/>
      <c r="D131" s="42"/>
      <c r="K131" s="489"/>
    </row>
    <row r="132">
      <c r="A132" s="42"/>
      <c r="B132" s="510"/>
      <c r="C132" s="42"/>
      <c r="D132" s="42"/>
      <c r="K132" s="489"/>
    </row>
    <row r="133">
      <c r="A133" s="42"/>
      <c r="B133" s="510"/>
      <c r="C133" s="42"/>
      <c r="D133" s="42"/>
      <c r="K133" s="489"/>
    </row>
    <row r="134">
      <c r="A134" s="42"/>
      <c r="B134" s="510"/>
      <c r="C134" s="42"/>
      <c r="D134" s="42"/>
      <c r="K134" s="489"/>
    </row>
    <row r="135">
      <c r="A135" s="42"/>
      <c r="B135" s="510"/>
      <c r="C135" s="42"/>
      <c r="D135" s="42"/>
      <c r="K135" s="489"/>
    </row>
    <row r="136">
      <c r="A136" s="42"/>
      <c r="B136" s="510"/>
      <c r="C136" s="42"/>
      <c r="D136" s="42"/>
      <c r="K136" s="489"/>
    </row>
    <row r="137">
      <c r="A137" s="42"/>
      <c r="B137" s="510"/>
      <c r="C137" s="42"/>
      <c r="D137" s="42"/>
      <c r="K137" s="489"/>
    </row>
    <row r="138">
      <c r="A138" s="42"/>
      <c r="B138" s="510"/>
      <c r="C138" s="42"/>
      <c r="D138" s="42"/>
      <c r="K138" s="489"/>
    </row>
    <row r="139">
      <c r="A139" s="42"/>
      <c r="B139" s="510"/>
      <c r="C139" s="42"/>
      <c r="D139" s="42"/>
      <c r="K139" s="489"/>
    </row>
    <row r="140">
      <c r="A140" s="42"/>
      <c r="B140" s="510"/>
      <c r="C140" s="42"/>
      <c r="D140" s="42"/>
      <c r="K140" s="489"/>
    </row>
    <row r="141">
      <c r="A141" s="42"/>
      <c r="B141" s="510"/>
      <c r="C141" s="42"/>
      <c r="D141" s="42"/>
      <c r="K141" s="489"/>
    </row>
    <row r="142">
      <c r="A142" s="42"/>
      <c r="B142" s="510"/>
      <c r="C142" s="42"/>
      <c r="D142" s="42"/>
      <c r="K142" s="489"/>
    </row>
    <row r="143">
      <c r="A143" s="42"/>
      <c r="B143" s="510"/>
      <c r="C143" s="42"/>
      <c r="D143" s="42"/>
      <c r="K143" s="489"/>
    </row>
    <row r="144">
      <c r="A144" s="42"/>
      <c r="B144" s="510"/>
      <c r="C144" s="42"/>
      <c r="D144" s="42"/>
      <c r="K144" s="489"/>
    </row>
    <row r="145">
      <c r="A145" s="42"/>
      <c r="B145" s="510"/>
      <c r="C145" s="42"/>
      <c r="D145" s="42"/>
      <c r="K145" s="489"/>
    </row>
    <row r="146">
      <c r="A146" s="42"/>
      <c r="B146" s="510"/>
      <c r="C146" s="42"/>
      <c r="D146" s="42"/>
      <c r="K146" s="489"/>
    </row>
    <row r="147">
      <c r="A147" s="42"/>
      <c r="B147" s="510"/>
      <c r="C147" s="42"/>
      <c r="D147" s="42"/>
      <c r="K147" s="489"/>
    </row>
    <row r="148">
      <c r="A148" s="42"/>
      <c r="B148" s="510"/>
      <c r="C148" s="42"/>
      <c r="D148" s="42"/>
      <c r="K148" s="489"/>
    </row>
    <row r="149">
      <c r="A149" s="42"/>
      <c r="B149" s="510"/>
      <c r="C149" s="42"/>
      <c r="D149" s="42"/>
      <c r="K149" s="489"/>
    </row>
    <row r="150">
      <c r="A150" s="42"/>
      <c r="B150" s="510"/>
      <c r="C150" s="42"/>
      <c r="D150" s="42"/>
      <c r="K150" s="489"/>
    </row>
    <row r="151">
      <c r="A151" s="42"/>
      <c r="B151" s="510"/>
      <c r="C151" s="42"/>
      <c r="D151" s="42"/>
      <c r="K151" s="489"/>
    </row>
    <row r="152">
      <c r="A152" s="42"/>
      <c r="B152" s="510"/>
      <c r="C152" s="42"/>
      <c r="D152" s="42"/>
      <c r="K152" s="489"/>
    </row>
    <row r="153">
      <c r="A153" s="42"/>
      <c r="B153" s="510"/>
      <c r="C153" s="42"/>
      <c r="D153" s="42"/>
      <c r="K153" s="489"/>
    </row>
    <row r="154">
      <c r="A154" s="42"/>
      <c r="B154" s="510"/>
      <c r="C154" s="42"/>
      <c r="D154" s="42"/>
      <c r="K154" s="489"/>
    </row>
    <row r="155">
      <c r="A155" s="42"/>
      <c r="B155" s="510"/>
      <c r="C155" s="42"/>
      <c r="D155" s="42"/>
      <c r="K155" s="489"/>
    </row>
    <row r="156">
      <c r="A156" s="42"/>
      <c r="B156" s="510"/>
      <c r="C156" s="42"/>
      <c r="D156" s="42"/>
      <c r="K156" s="489"/>
    </row>
    <row r="157">
      <c r="A157" s="42"/>
      <c r="B157" s="510"/>
      <c r="C157" s="42"/>
      <c r="D157" s="42"/>
      <c r="K157" s="489"/>
    </row>
    <row r="158">
      <c r="A158" s="42"/>
      <c r="B158" s="510"/>
      <c r="C158" s="42"/>
      <c r="D158" s="42"/>
      <c r="K158" s="489"/>
    </row>
    <row r="159">
      <c r="A159" s="42"/>
      <c r="B159" s="510"/>
      <c r="C159" s="42"/>
      <c r="D159" s="42"/>
      <c r="K159" s="489"/>
    </row>
    <row r="160">
      <c r="A160" s="42"/>
      <c r="B160" s="510"/>
      <c r="C160" s="42"/>
      <c r="D160" s="42"/>
      <c r="K160" s="489"/>
    </row>
    <row r="161">
      <c r="A161" s="42"/>
      <c r="B161" s="510"/>
      <c r="C161" s="42"/>
      <c r="D161" s="42"/>
      <c r="K161" s="489"/>
    </row>
    <row r="162">
      <c r="A162" s="42"/>
      <c r="B162" s="510"/>
      <c r="C162" s="42"/>
      <c r="D162" s="42"/>
      <c r="K162" s="489"/>
    </row>
    <row r="163">
      <c r="A163" s="42"/>
      <c r="B163" s="510"/>
      <c r="C163" s="42"/>
      <c r="D163" s="42"/>
      <c r="K163" s="489"/>
    </row>
    <row r="164">
      <c r="A164" s="42"/>
      <c r="B164" s="510"/>
      <c r="C164" s="42"/>
      <c r="D164" s="42"/>
      <c r="K164" s="489"/>
    </row>
    <row r="165">
      <c r="A165" s="42"/>
      <c r="B165" s="510"/>
      <c r="C165" s="42"/>
      <c r="D165" s="42"/>
      <c r="K165" s="489"/>
    </row>
    <row r="166">
      <c r="A166" s="42"/>
      <c r="B166" s="510"/>
      <c r="C166" s="42"/>
      <c r="D166" s="42"/>
      <c r="K166" s="489"/>
    </row>
    <row r="167">
      <c r="A167" s="42"/>
      <c r="B167" s="510"/>
      <c r="C167" s="42"/>
      <c r="D167" s="42"/>
      <c r="K167" s="489"/>
    </row>
    <row r="168">
      <c r="A168" s="42"/>
      <c r="B168" s="510"/>
      <c r="C168" s="42"/>
      <c r="D168" s="42"/>
      <c r="K168" s="489"/>
    </row>
    <row r="169">
      <c r="A169" s="42"/>
      <c r="B169" s="510"/>
      <c r="C169" s="42"/>
      <c r="D169" s="42"/>
      <c r="K169" s="489"/>
    </row>
    <row r="170">
      <c r="A170" s="42"/>
      <c r="B170" s="510"/>
      <c r="C170" s="42"/>
      <c r="D170" s="42"/>
      <c r="K170" s="489"/>
    </row>
    <row r="171">
      <c r="A171" s="42"/>
      <c r="B171" s="510"/>
      <c r="C171" s="42"/>
      <c r="D171" s="42"/>
      <c r="K171" s="489"/>
    </row>
    <row r="172">
      <c r="A172" s="42"/>
      <c r="B172" s="510"/>
      <c r="C172" s="42"/>
      <c r="D172" s="42"/>
      <c r="K172" s="489"/>
    </row>
    <row r="173">
      <c r="A173" s="42"/>
      <c r="B173" s="510"/>
      <c r="C173" s="42"/>
      <c r="D173" s="42"/>
      <c r="K173" s="489"/>
    </row>
    <row r="174">
      <c r="A174" s="42"/>
      <c r="B174" s="510"/>
      <c r="C174" s="42"/>
      <c r="D174" s="42"/>
      <c r="K174" s="489"/>
    </row>
    <row r="175">
      <c r="A175" s="42"/>
      <c r="B175" s="510"/>
      <c r="C175" s="42"/>
      <c r="D175" s="42"/>
      <c r="K175" s="489"/>
    </row>
    <row r="176">
      <c r="A176" s="42"/>
      <c r="B176" s="510"/>
      <c r="C176" s="42"/>
      <c r="D176" s="42"/>
      <c r="K176" s="489"/>
    </row>
    <row r="177">
      <c r="A177" s="42"/>
      <c r="B177" s="510"/>
      <c r="C177" s="42"/>
      <c r="D177" s="42"/>
      <c r="K177" s="489"/>
    </row>
    <row r="178">
      <c r="A178" s="42"/>
      <c r="B178" s="510"/>
      <c r="C178" s="42"/>
      <c r="D178" s="42"/>
      <c r="K178" s="489"/>
    </row>
    <row r="179">
      <c r="A179" s="42"/>
      <c r="B179" s="510"/>
      <c r="C179" s="42"/>
      <c r="D179" s="42"/>
      <c r="K179" s="489"/>
    </row>
    <row r="180">
      <c r="A180" s="42"/>
      <c r="B180" s="510"/>
      <c r="C180" s="42"/>
      <c r="D180" s="42"/>
      <c r="K180" s="489"/>
    </row>
    <row r="181">
      <c r="A181" s="42"/>
      <c r="B181" s="510"/>
      <c r="C181" s="42"/>
      <c r="D181" s="42"/>
      <c r="K181" s="489"/>
    </row>
    <row r="182">
      <c r="A182" s="42"/>
      <c r="B182" s="510"/>
      <c r="C182" s="42"/>
      <c r="D182" s="42"/>
      <c r="K182" s="489"/>
    </row>
    <row r="183">
      <c r="A183" s="42"/>
      <c r="B183" s="510"/>
      <c r="C183" s="42"/>
      <c r="D183" s="42"/>
      <c r="K183" s="489"/>
    </row>
    <row r="184">
      <c r="A184" s="42"/>
      <c r="B184" s="510"/>
      <c r="C184" s="42"/>
      <c r="D184" s="42"/>
      <c r="K184" s="489"/>
    </row>
    <row r="185">
      <c r="A185" s="42"/>
      <c r="B185" s="510"/>
      <c r="C185" s="42"/>
      <c r="D185" s="42"/>
      <c r="K185" s="489"/>
    </row>
    <row r="186">
      <c r="A186" s="42"/>
      <c r="B186" s="510"/>
      <c r="C186" s="42"/>
      <c r="D186" s="42"/>
      <c r="K186" s="489"/>
    </row>
    <row r="187">
      <c r="A187" s="42"/>
      <c r="B187" s="510"/>
      <c r="C187" s="42"/>
      <c r="D187" s="42"/>
      <c r="K187" s="489"/>
    </row>
    <row r="188">
      <c r="A188" s="42"/>
      <c r="B188" s="510"/>
      <c r="C188" s="42"/>
      <c r="D188" s="42"/>
      <c r="K188" s="489"/>
    </row>
    <row r="189">
      <c r="A189" s="42"/>
      <c r="B189" s="510"/>
      <c r="C189" s="42"/>
      <c r="D189" s="42"/>
      <c r="K189" s="489"/>
    </row>
    <row r="190">
      <c r="A190" s="42"/>
      <c r="B190" s="510"/>
      <c r="C190" s="42"/>
      <c r="D190" s="42"/>
      <c r="K190" s="489"/>
    </row>
    <row r="191">
      <c r="A191" s="42"/>
      <c r="B191" s="510"/>
      <c r="C191" s="42"/>
      <c r="D191" s="42"/>
      <c r="K191" s="489"/>
    </row>
    <row r="192">
      <c r="A192" s="42"/>
      <c r="B192" s="510"/>
      <c r="C192" s="42"/>
      <c r="D192" s="42"/>
      <c r="K192" s="489"/>
    </row>
    <row r="193">
      <c r="A193" s="42"/>
      <c r="B193" s="510"/>
      <c r="C193" s="42"/>
      <c r="D193" s="42"/>
      <c r="K193" s="489"/>
    </row>
    <row r="194">
      <c r="A194" s="42"/>
      <c r="B194" s="510"/>
      <c r="C194" s="42"/>
      <c r="D194" s="42"/>
      <c r="K194" s="489"/>
    </row>
    <row r="195">
      <c r="A195" s="42"/>
      <c r="B195" s="510"/>
      <c r="C195" s="42"/>
      <c r="D195" s="42"/>
      <c r="K195" s="489"/>
    </row>
    <row r="196">
      <c r="A196" s="42"/>
      <c r="B196" s="510"/>
      <c r="C196" s="42"/>
      <c r="D196" s="42"/>
      <c r="K196" s="489"/>
    </row>
    <row r="197">
      <c r="A197" s="42"/>
      <c r="B197" s="510"/>
      <c r="C197" s="42"/>
      <c r="D197" s="42"/>
      <c r="K197" s="489"/>
    </row>
    <row r="198">
      <c r="A198" s="42"/>
      <c r="B198" s="510"/>
      <c r="C198" s="42"/>
      <c r="D198" s="42"/>
      <c r="K198" s="489"/>
    </row>
    <row r="199">
      <c r="A199" s="42"/>
      <c r="B199" s="510"/>
      <c r="C199" s="42"/>
      <c r="D199" s="42"/>
      <c r="K199" s="489"/>
    </row>
    <row r="200">
      <c r="A200" s="42"/>
      <c r="B200" s="510"/>
      <c r="C200" s="42"/>
      <c r="D200" s="42"/>
      <c r="K200" s="489"/>
    </row>
    <row r="201">
      <c r="A201" s="42"/>
      <c r="B201" s="510"/>
      <c r="C201" s="42"/>
      <c r="D201" s="42"/>
      <c r="K201" s="489"/>
    </row>
    <row r="202">
      <c r="A202" s="42"/>
      <c r="B202" s="510"/>
      <c r="C202" s="42"/>
      <c r="D202" s="42"/>
      <c r="K202" s="489"/>
    </row>
    <row r="203">
      <c r="A203" s="42"/>
      <c r="B203" s="510"/>
      <c r="C203" s="42"/>
      <c r="D203" s="42"/>
      <c r="K203" s="489"/>
    </row>
    <row r="204">
      <c r="A204" s="42"/>
      <c r="B204" s="510"/>
      <c r="C204" s="42"/>
      <c r="D204" s="42"/>
      <c r="K204" s="489"/>
    </row>
    <row r="205">
      <c r="A205" s="42"/>
      <c r="B205" s="510"/>
      <c r="C205" s="42"/>
      <c r="D205" s="42"/>
      <c r="K205" s="489"/>
    </row>
    <row r="206">
      <c r="A206" s="42"/>
      <c r="B206" s="510"/>
      <c r="C206" s="42"/>
      <c r="D206" s="42"/>
      <c r="K206" s="489"/>
    </row>
    <row r="207">
      <c r="A207" s="42"/>
      <c r="B207" s="510"/>
      <c r="C207" s="42"/>
      <c r="D207" s="42"/>
      <c r="K207" s="489"/>
    </row>
    <row r="208">
      <c r="A208" s="42"/>
      <c r="B208" s="510"/>
      <c r="C208" s="42"/>
      <c r="D208" s="42"/>
      <c r="K208" s="489"/>
    </row>
    <row r="209">
      <c r="A209" s="42"/>
      <c r="B209" s="510"/>
      <c r="C209" s="42"/>
      <c r="D209" s="42"/>
      <c r="K209" s="489"/>
    </row>
    <row r="210">
      <c r="A210" s="42"/>
      <c r="B210" s="510"/>
      <c r="C210" s="42"/>
      <c r="D210" s="42"/>
      <c r="K210" s="489"/>
    </row>
    <row r="211">
      <c r="A211" s="42"/>
      <c r="B211" s="510"/>
      <c r="C211" s="42"/>
      <c r="D211" s="42"/>
      <c r="K211" s="489"/>
    </row>
    <row r="212">
      <c r="A212" s="42"/>
      <c r="B212" s="510"/>
      <c r="C212" s="42"/>
      <c r="D212" s="42"/>
      <c r="K212" s="489"/>
    </row>
    <row r="213">
      <c r="A213" s="42"/>
      <c r="B213" s="510"/>
      <c r="C213" s="42"/>
      <c r="D213" s="42"/>
      <c r="K213" s="489"/>
    </row>
    <row r="214">
      <c r="A214" s="42"/>
      <c r="B214" s="510"/>
      <c r="C214" s="42"/>
      <c r="D214" s="42"/>
      <c r="K214" s="489"/>
    </row>
    <row r="215">
      <c r="A215" s="42"/>
      <c r="B215" s="510"/>
      <c r="C215" s="42"/>
      <c r="D215" s="42"/>
      <c r="K215" s="489"/>
    </row>
    <row r="216">
      <c r="A216" s="42"/>
      <c r="B216" s="510"/>
      <c r="C216" s="42"/>
      <c r="D216" s="42"/>
      <c r="K216" s="489"/>
    </row>
    <row r="217">
      <c r="A217" s="42"/>
      <c r="B217" s="510"/>
      <c r="C217" s="42"/>
      <c r="D217" s="42"/>
      <c r="K217" s="489"/>
    </row>
    <row r="218">
      <c r="A218" s="42"/>
      <c r="B218" s="510"/>
      <c r="C218" s="42"/>
      <c r="D218" s="42"/>
      <c r="K218" s="489"/>
    </row>
    <row r="219">
      <c r="A219" s="42"/>
      <c r="B219" s="510"/>
      <c r="C219" s="42"/>
      <c r="D219" s="42"/>
      <c r="K219" s="489"/>
    </row>
    <row r="220">
      <c r="A220" s="42"/>
      <c r="B220" s="510"/>
      <c r="C220" s="42"/>
      <c r="D220" s="42"/>
      <c r="K220" s="489"/>
    </row>
    <row r="221">
      <c r="A221" s="42"/>
      <c r="B221" s="510"/>
      <c r="C221" s="42"/>
      <c r="D221" s="42"/>
      <c r="K221" s="489"/>
    </row>
    <row r="222">
      <c r="A222" s="42"/>
      <c r="B222" s="510"/>
      <c r="C222" s="42"/>
      <c r="D222" s="42"/>
      <c r="K222" s="489"/>
    </row>
    <row r="223">
      <c r="A223" s="42"/>
      <c r="B223" s="510"/>
      <c r="C223" s="42"/>
      <c r="D223" s="42"/>
      <c r="K223" s="489"/>
    </row>
    <row r="224">
      <c r="A224" s="42"/>
      <c r="B224" s="510"/>
      <c r="C224" s="42"/>
      <c r="D224" s="42"/>
      <c r="K224" s="489"/>
    </row>
    <row r="225">
      <c r="A225" s="42"/>
      <c r="B225" s="510"/>
      <c r="C225" s="42"/>
      <c r="D225" s="42"/>
      <c r="K225" s="489"/>
    </row>
    <row r="226">
      <c r="A226" s="42"/>
      <c r="B226" s="510"/>
      <c r="C226" s="42"/>
      <c r="D226" s="42"/>
      <c r="K226" s="489"/>
    </row>
    <row r="227">
      <c r="A227" s="42"/>
      <c r="B227" s="510"/>
      <c r="C227" s="42"/>
      <c r="D227" s="42"/>
      <c r="K227" s="489"/>
    </row>
    <row r="228">
      <c r="A228" s="42"/>
      <c r="B228" s="510"/>
      <c r="C228" s="42"/>
      <c r="D228" s="42"/>
      <c r="K228" s="489"/>
    </row>
    <row r="229">
      <c r="A229" s="42"/>
      <c r="B229" s="510"/>
      <c r="C229" s="42"/>
      <c r="D229" s="42"/>
      <c r="K229" s="489"/>
    </row>
    <row r="230">
      <c r="A230" s="42"/>
      <c r="B230" s="510"/>
      <c r="C230" s="42"/>
      <c r="D230" s="42"/>
      <c r="K230" s="489"/>
    </row>
    <row r="231">
      <c r="A231" s="42"/>
      <c r="B231" s="510"/>
      <c r="C231" s="42"/>
      <c r="D231" s="42"/>
      <c r="K231" s="489"/>
    </row>
    <row r="232">
      <c r="A232" s="42"/>
      <c r="B232" s="510"/>
      <c r="C232" s="42"/>
      <c r="D232" s="42"/>
      <c r="K232" s="489"/>
    </row>
    <row r="233">
      <c r="A233" s="42"/>
      <c r="B233" s="510"/>
      <c r="C233" s="42"/>
      <c r="D233" s="42"/>
      <c r="K233" s="489"/>
    </row>
    <row r="234">
      <c r="A234" s="42"/>
      <c r="B234" s="510"/>
      <c r="C234" s="42"/>
      <c r="D234" s="42"/>
      <c r="K234" s="489"/>
    </row>
    <row r="235">
      <c r="A235" s="42"/>
      <c r="B235" s="510"/>
      <c r="C235" s="42"/>
      <c r="D235" s="42"/>
      <c r="K235" s="489"/>
    </row>
    <row r="236">
      <c r="A236" s="42"/>
      <c r="B236" s="510"/>
      <c r="C236" s="42"/>
      <c r="D236" s="42"/>
      <c r="K236" s="489"/>
    </row>
    <row r="237">
      <c r="A237" s="42"/>
      <c r="B237" s="510"/>
      <c r="C237" s="42"/>
      <c r="D237" s="42"/>
      <c r="K237" s="489"/>
    </row>
    <row r="238">
      <c r="A238" s="42"/>
      <c r="B238" s="510"/>
      <c r="C238" s="42"/>
      <c r="D238" s="42"/>
      <c r="K238" s="489"/>
    </row>
    <row r="239">
      <c r="A239" s="42"/>
      <c r="B239" s="510"/>
      <c r="C239" s="42"/>
      <c r="D239" s="42"/>
      <c r="K239" s="489"/>
    </row>
    <row r="240">
      <c r="A240" s="42"/>
      <c r="B240" s="510"/>
      <c r="C240" s="42"/>
      <c r="D240" s="42"/>
      <c r="K240" s="489"/>
    </row>
    <row r="241">
      <c r="A241" s="42"/>
      <c r="B241" s="510"/>
      <c r="C241" s="42"/>
      <c r="D241" s="42"/>
      <c r="K241" s="489"/>
    </row>
    <row r="242">
      <c r="A242" s="42"/>
      <c r="B242" s="510"/>
      <c r="C242" s="42"/>
      <c r="D242" s="42"/>
      <c r="K242" s="489"/>
    </row>
    <row r="243">
      <c r="A243" s="42"/>
      <c r="B243" s="510"/>
      <c r="C243" s="42"/>
      <c r="D243" s="42"/>
      <c r="K243" s="489"/>
    </row>
    <row r="244">
      <c r="A244" s="42"/>
      <c r="B244" s="510"/>
      <c r="C244" s="42"/>
      <c r="D244" s="42"/>
      <c r="K244" s="489"/>
    </row>
    <row r="245">
      <c r="A245" s="42"/>
      <c r="B245" s="510"/>
      <c r="C245" s="42"/>
      <c r="D245" s="42"/>
      <c r="K245" s="489"/>
    </row>
    <row r="246">
      <c r="A246" s="42"/>
      <c r="B246" s="510"/>
      <c r="C246" s="42"/>
      <c r="D246" s="42"/>
      <c r="K246" s="489"/>
    </row>
    <row r="247">
      <c r="A247" s="42"/>
      <c r="B247" s="510"/>
      <c r="C247" s="42"/>
      <c r="D247" s="42"/>
      <c r="K247" s="489"/>
    </row>
    <row r="248">
      <c r="A248" s="42"/>
      <c r="B248" s="510"/>
      <c r="C248" s="42"/>
      <c r="D248" s="42"/>
      <c r="K248" s="489"/>
    </row>
    <row r="249">
      <c r="A249" s="42"/>
      <c r="B249" s="510"/>
      <c r="C249" s="42"/>
      <c r="D249" s="42"/>
      <c r="K249" s="489"/>
    </row>
    <row r="250">
      <c r="A250" s="42"/>
      <c r="B250" s="510"/>
      <c r="C250" s="42"/>
      <c r="D250" s="42"/>
      <c r="K250" s="489"/>
    </row>
    <row r="251">
      <c r="A251" s="42"/>
      <c r="B251" s="510"/>
      <c r="C251" s="42"/>
      <c r="D251" s="42"/>
      <c r="K251" s="489"/>
    </row>
    <row r="252">
      <c r="A252" s="42"/>
      <c r="B252" s="510"/>
      <c r="C252" s="42"/>
      <c r="D252" s="42"/>
      <c r="K252" s="489"/>
    </row>
    <row r="253">
      <c r="A253" s="42"/>
      <c r="B253" s="510"/>
      <c r="C253" s="42"/>
      <c r="D253" s="42"/>
      <c r="K253" s="489"/>
    </row>
    <row r="254">
      <c r="A254" s="42"/>
      <c r="B254" s="510"/>
      <c r="C254" s="42"/>
      <c r="D254" s="42"/>
      <c r="K254" s="489"/>
    </row>
    <row r="255">
      <c r="A255" s="42"/>
      <c r="B255" s="510"/>
      <c r="C255" s="42"/>
      <c r="D255" s="42"/>
      <c r="K255" s="489"/>
    </row>
    <row r="256">
      <c r="A256" s="42"/>
      <c r="B256" s="510"/>
      <c r="C256" s="42"/>
      <c r="D256" s="42"/>
      <c r="K256" s="489"/>
    </row>
    <row r="257">
      <c r="A257" s="42"/>
      <c r="B257" s="510"/>
      <c r="C257" s="42"/>
      <c r="D257" s="42"/>
      <c r="K257" s="489"/>
    </row>
    <row r="258">
      <c r="A258" s="42"/>
      <c r="B258" s="510"/>
      <c r="C258" s="42"/>
      <c r="D258" s="42"/>
      <c r="K258" s="489"/>
    </row>
    <row r="259">
      <c r="A259" s="42"/>
      <c r="B259" s="510"/>
      <c r="C259" s="42"/>
      <c r="D259" s="42"/>
      <c r="K259" s="489"/>
    </row>
    <row r="260">
      <c r="A260" s="42"/>
      <c r="B260" s="510"/>
      <c r="C260" s="42"/>
      <c r="D260" s="42"/>
      <c r="K260" s="489"/>
    </row>
    <row r="261">
      <c r="A261" s="42"/>
      <c r="B261" s="510"/>
      <c r="C261" s="42"/>
      <c r="D261" s="42"/>
      <c r="K261" s="489"/>
    </row>
    <row r="262">
      <c r="A262" s="42"/>
      <c r="B262" s="510"/>
      <c r="C262" s="42"/>
      <c r="D262" s="42"/>
      <c r="K262" s="489"/>
    </row>
    <row r="263">
      <c r="A263" s="42"/>
      <c r="B263" s="510"/>
      <c r="C263" s="42"/>
      <c r="D263" s="42"/>
      <c r="K263" s="489"/>
    </row>
    <row r="264">
      <c r="A264" s="42"/>
      <c r="B264" s="510"/>
      <c r="C264" s="42"/>
      <c r="D264" s="42"/>
      <c r="K264" s="489"/>
    </row>
    <row r="265">
      <c r="A265" s="42"/>
      <c r="B265" s="510"/>
      <c r="C265" s="42"/>
      <c r="D265" s="42"/>
      <c r="K265" s="489"/>
    </row>
    <row r="266">
      <c r="A266" s="42"/>
      <c r="B266" s="510"/>
      <c r="C266" s="42"/>
      <c r="D266" s="42"/>
      <c r="K266" s="489"/>
    </row>
    <row r="267">
      <c r="A267" s="42"/>
      <c r="B267" s="510"/>
      <c r="C267" s="42"/>
      <c r="D267" s="42"/>
      <c r="K267" s="489"/>
    </row>
    <row r="268">
      <c r="A268" s="42"/>
      <c r="B268" s="510"/>
      <c r="C268" s="42"/>
      <c r="D268" s="42"/>
      <c r="K268" s="489"/>
    </row>
    <row r="269">
      <c r="A269" s="42"/>
      <c r="B269" s="510"/>
      <c r="C269" s="42"/>
      <c r="D269" s="42"/>
      <c r="K269" s="489"/>
    </row>
    <row r="270">
      <c r="A270" s="42"/>
      <c r="B270" s="510"/>
      <c r="C270" s="42"/>
      <c r="D270" s="42"/>
      <c r="K270" s="489"/>
    </row>
    <row r="271">
      <c r="A271" s="42"/>
      <c r="B271" s="510"/>
      <c r="C271" s="42"/>
      <c r="D271" s="42"/>
      <c r="K271" s="489"/>
    </row>
    <row r="272">
      <c r="A272" s="42"/>
      <c r="B272" s="510"/>
      <c r="C272" s="42"/>
      <c r="D272" s="42"/>
      <c r="K272" s="489"/>
    </row>
    <row r="273">
      <c r="A273" s="42"/>
      <c r="B273" s="510"/>
      <c r="C273" s="42"/>
      <c r="D273" s="42"/>
      <c r="K273" s="489"/>
    </row>
    <row r="274">
      <c r="A274" s="42"/>
      <c r="B274" s="510"/>
      <c r="C274" s="42"/>
      <c r="D274" s="42"/>
      <c r="K274" s="489"/>
    </row>
    <row r="275">
      <c r="A275" s="42"/>
      <c r="B275" s="510"/>
      <c r="C275" s="42"/>
      <c r="D275" s="42"/>
      <c r="K275" s="489"/>
    </row>
    <row r="276">
      <c r="A276" s="42"/>
      <c r="B276" s="510"/>
      <c r="C276" s="42"/>
      <c r="D276" s="42"/>
      <c r="K276" s="489"/>
    </row>
    <row r="277">
      <c r="A277" s="42"/>
      <c r="B277" s="510"/>
      <c r="C277" s="42"/>
      <c r="D277" s="42"/>
      <c r="K277" s="489"/>
    </row>
    <row r="278">
      <c r="A278" s="42"/>
      <c r="B278" s="510"/>
      <c r="C278" s="42"/>
      <c r="D278" s="42"/>
      <c r="K278" s="489"/>
    </row>
    <row r="279">
      <c r="A279" s="42"/>
      <c r="B279" s="510"/>
      <c r="C279" s="42"/>
      <c r="D279" s="42"/>
      <c r="K279" s="489"/>
    </row>
    <row r="280">
      <c r="A280" s="42"/>
      <c r="B280" s="510"/>
      <c r="C280" s="42"/>
      <c r="D280" s="42"/>
      <c r="K280" s="489"/>
    </row>
    <row r="281">
      <c r="A281" s="42"/>
      <c r="B281" s="510"/>
      <c r="C281" s="42"/>
      <c r="D281" s="42"/>
      <c r="K281" s="489"/>
    </row>
    <row r="282">
      <c r="A282" s="42"/>
      <c r="B282" s="510"/>
      <c r="C282" s="42"/>
      <c r="D282" s="42"/>
      <c r="K282" s="489"/>
    </row>
    <row r="283">
      <c r="A283" s="42"/>
      <c r="B283" s="510"/>
      <c r="C283" s="42"/>
      <c r="D283" s="42"/>
      <c r="K283" s="489"/>
    </row>
    <row r="284">
      <c r="A284" s="42"/>
      <c r="B284" s="510"/>
      <c r="C284" s="42"/>
      <c r="D284" s="42"/>
      <c r="K284" s="489"/>
    </row>
    <row r="285">
      <c r="A285" s="42"/>
      <c r="B285" s="510"/>
      <c r="C285" s="42"/>
      <c r="D285" s="42"/>
      <c r="K285" s="489"/>
    </row>
    <row r="286">
      <c r="A286" s="42"/>
      <c r="B286" s="510"/>
      <c r="C286" s="42"/>
      <c r="D286" s="42"/>
      <c r="K286" s="489"/>
    </row>
    <row r="287">
      <c r="A287" s="42"/>
      <c r="B287" s="510"/>
      <c r="C287" s="42"/>
      <c r="D287" s="42"/>
      <c r="K287" s="489"/>
    </row>
    <row r="288">
      <c r="A288" s="42"/>
      <c r="B288" s="510"/>
      <c r="C288" s="42"/>
      <c r="D288" s="42"/>
      <c r="K288" s="489"/>
    </row>
    <row r="289">
      <c r="A289" s="42"/>
      <c r="B289" s="510"/>
      <c r="C289" s="42"/>
      <c r="D289" s="42"/>
      <c r="K289" s="489"/>
    </row>
    <row r="290">
      <c r="A290" s="42"/>
      <c r="B290" s="510"/>
      <c r="C290" s="42"/>
      <c r="D290" s="42"/>
      <c r="K290" s="489"/>
    </row>
    <row r="291">
      <c r="A291" s="42"/>
      <c r="B291" s="510"/>
      <c r="C291" s="42"/>
      <c r="D291" s="42"/>
      <c r="K291" s="489"/>
    </row>
    <row r="292">
      <c r="A292" s="42"/>
      <c r="B292" s="510"/>
      <c r="C292" s="42"/>
      <c r="D292" s="42"/>
      <c r="K292" s="489"/>
    </row>
    <row r="293">
      <c r="A293" s="42"/>
      <c r="B293" s="510"/>
      <c r="C293" s="42"/>
      <c r="D293" s="42"/>
      <c r="K293" s="489"/>
    </row>
    <row r="294">
      <c r="A294" s="42"/>
      <c r="B294" s="510"/>
      <c r="C294" s="42"/>
      <c r="D294" s="42"/>
      <c r="K294" s="489"/>
    </row>
    <row r="295">
      <c r="A295" s="42"/>
      <c r="B295" s="510"/>
      <c r="C295" s="42"/>
      <c r="D295" s="42"/>
      <c r="K295" s="489"/>
    </row>
    <row r="296">
      <c r="A296" s="42"/>
      <c r="B296" s="510"/>
      <c r="C296" s="42"/>
      <c r="D296" s="42"/>
      <c r="K296" s="489"/>
    </row>
    <row r="297">
      <c r="A297" s="42"/>
      <c r="B297" s="510"/>
      <c r="C297" s="42"/>
      <c r="D297" s="42"/>
      <c r="K297" s="489"/>
    </row>
    <row r="298">
      <c r="A298" s="42"/>
      <c r="B298" s="510"/>
      <c r="C298" s="42"/>
      <c r="D298" s="42"/>
      <c r="K298" s="489"/>
    </row>
    <row r="299">
      <c r="A299" s="42"/>
      <c r="B299" s="510"/>
      <c r="C299" s="42"/>
      <c r="D299" s="42"/>
      <c r="K299" s="489"/>
    </row>
    <row r="300">
      <c r="A300" s="42"/>
      <c r="B300" s="510"/>
      <c r="C300" s="42"/>
      <c r="D300" s="42"/>
      <c r="K300" s="489"/>
    </row>
    <row r="301">
      <c r="A301" s="42"/>
      <c r="B301" s="510"/>
      <c r="C301" s="42"/>
      <c r="D301" s="42"/>
      <c r="K301" s="489"/>
    </row>
    <row r="302">
      <c r="A302" s="42"/>
      <c r="B302" s="510"/>
      <c r="C302" s="42"/>
      <c r="D302" s="42"/>
      <c r="K302" s="489"/>
    </row>
    <row r="303">
      <c r="A303" s="42"/>
      <c r="B303" s="510"/>
      <c r="C303" s="42"/>
      <c r="D303" s="42"/>
      <c r="K303" s="489"/>
    </row>
    <row r="304">
      <c r="A304" s="42"/>
      <c r="B304" s="510"/>
      <c r="C304" s="42"/>
      <c r="D304" s="42"/>
      <c r="K304" s="489"/>
    </row>
    <row r="305">
      <c r="A305" s="42"/>
      <c r="B305" s="510"/>
      <c r="C305" s="42"/>
      <c r="D305" s="42"/>
      <c r="K305" s="489"/>
    </row>
    <row r="306">
      <c r="A306" s="42"/>
      <c r="B306" s="510"/>
      <c r="C306" s="42"/>
      <c r="D306" s="42"/>
      <c r="K306" s="489"/>
    </row>
    <row r="307">
      <c r="A307" s="42"/>
      <c r="B307" s="510"/>
      <c r="C307" s="42"/>
      <c r="D307" s="42"/>
      <c r="K307" s="489"/>
    </row>
    <row r="308">
      <c r="A308" s="42"/>
      <c r="B308" s="510"/>
      <c r="C308" s="42"/>
      <c r="D308" s="42"/>
      <c r="K308" s="489"/>
    </row>
    <row r="309">
      <c r="A309" s="42"/>
      <c r="B309" s="510"/>
      <c r="C309" s="42"/>
      <c r="D309" s="42"/>
      <c r="K309" s="489"/>
    </row>
    <row r="310">
      <c r="A310" s="42"/>
      <c r="B310" s="510"/>
      <c r="C310" s="42"/>
      <c r="D310" s="42"/>
      <c r="K310" s="489"/>
    </row>
    <row r="311">
      <c r="A311" s="42"/>
      <c r="B311" s="510"/>
      <c r="C311" s="42"/>
      <c r="D311" s="42"/>
      <c r="K311" s="489"/>
    </row>
    <row r="312">
      <c r="A312" s="42"/>
      <c r="B312" s="510"/>
      <c r="C312" s="42"/>
      <c r="D312" s="42"/>
      <c r="K312" s="489"/>
    </row>
    <row r="313">
      <c r="A313" s="42"/>
      <c r="B313" s="510"/>
      <c r="C313" s="42"/>
      <c r="D313" s="42"/>
      <c r="K313" s="489"/>
    </row>
    <row r="314">
      <c r="A314" s="42"/>
      <c r="B314" s="510"/>
      <c r="C314" s="42"/>
      <c r="D314" s="42"/>
      <c r="K314" s="489"/>
    </row>
    <row r="315">
      <c r="A315" s="42"/>
      <c r="B315" s="510"/>
      <c r="C315" s="42"/>
      <c r="D315" s="42"/>
      <c r="K315" s="489"/>
    </row>
    <row r="316">
      <c r="A316" s="42"/>
      <c r="B316" s="510"/>
      <c r="C316" s="42"/>
      <c r="D316" s="42"/>
      <c r="K316" s="489"/>
    </row>
    <row r="317">
      <c r="A317" s="42"/>
      <c r="B317" s="510"/>
      <c r="C317" s="42"/>
      <c r="D317" s="42"/>
      <c r="K317" s="489"/>
    </row>
    <row r="318">
      <c r="A318" s="42"/>
      <c r="B318" s="510"/>
      <c r="C318" s="42"/>
      <c r="D318" s="42"/>
      <c r="K318" s="489"/>
    </row>
    <row r="319">
      <c r="A319" s="42"/>
      <c r="B319" s="510"/>
      <c r="C319" s="42"/>
      <c r="D319" s="42"/>
      <c r="K319" s="489"/>
    </row>
    <row r="320">
      <c r="A320" s="42"/>
      <c r="B320" s="510"/>
      <c r="C320" s="42"/>
      <c r="D320" s="42"/>
      <c r="K320" s="489"/>
    </row>
    <row r="321">
      <c r="A321" s="42"/>
      <c r="B321" s="510"/>
      <c r="C321" s="42"/>
      <c r="D321" s="42"/>
      <c r="K321" s="489"/>
    </row>
    <row r="322">
      <c r="A322" s="42"/>
      <c r="B322" s="510"/>
      <c r="C322" s="42"/>
      <c r="D322" s="42"/>
      <c r="K322" s="489"/>
    </row>
    <row r="323">
      <c r="A323" s="42"/>
      <c r="B323" s="510"/>
      <c r="C323" s="42"/>
      <c r="D323" s="42"/>
      <c r="K323" s="489"/>
    </row>
    <row r="324">
      <c r="A324" s="42"/>
      <c r="B324" s="510"/>
      <c r="C324" s="42"/>
      <c r="D324" s="42"/>
      <c r="K324" s="489"/>
    </row>
    <row r="325">
      <c r="A325" s="42"/>
      <c r="B325" s="510"/>
      <c r="C325" s="42"/>
      <c r="D325" s="42"/>
      <c r="K325" s="489"/>
    </row>
    <row r="326">
      <c r="A326" s="42"/>
      <c r="B326" s="510"/>
      <c r="C326" s="42"/>
      <c r="D326" s="42"/>
      <c r="K326" s="489"/>
    </row>
    <row r="327">
      <c r="A327" s="42"/>
      <c r="B327" s="510"/>
      <c r="C327" s="42"/>
      <c r="D327" s="42"/>
      <c r="K327" s="489"/>
    </row>
    <row r="328">
      <c r="A328" s="42"/>
      <c r="B328" s="510"/>
      <c r="C328" s="42"/>
      <c r="D328" s="42"/>
      <c r="K328" s="489"/>
    </row>
    <row r="329">
      <c r="A329" s="42"/>
      <c r="B329" s="510"/>
      <c r="C329" s="42"/>
      <c r="D329" s="42"/>
      <c r="K329" s="489"/>
    </row>
    <row r="330">
      <c r="A330" s="42"/>
      <c r="B330" s="510"/>
      <c r="C330" s="42"/>
      <c r="D330" s="42"/>
      <c r="K330" s="489"/>
    </row>
    <row r="331">
      <c r="A331" s="42"/>
      <c r="B331" s="510"/>
      <c r="C331" s="42"/>
      <c r="D331" s="42"/>
      <c r="K331" s="489"/>
    </row>
    <row r="332">
      <c r="A332" s="42"/>
      <c r="B332" s="510"/>
      <c r="C332" s="42"/>
      <c r="D332" s="42"/>
      <c r="K332" s="489"/>
    </row>
    <row r="333">
      <c r="A333" s="42"/>
      <c r="B333" s="510"/>
      <c r="C333" s="42"/>
      <c r="D333" s="42"/>
      <c r="K333" s="489"/>
    </row>
    <row r="334">
      <c r="A334" s="42"/>
      <c r="B334" s="510"/>
      <c r="C334" s="42"/>
      <c r="D334" s="42"/>
      <c r="K334" s="489"/>
    </row>
    <row r="335">
      <c r="A335" s="42"/>
      <c r="B335" s="510"/>
      <c r="C335" s="42"/>
      <c r="D335" s="42"/>
      <c r="K335" s="489"/>
    </row>
    <row r="336">
      <c r="A336" s="42"/>
      <c r="B336" s="510"/>
      <c r="C336" s="42"/>
      <c r="D336" s="42"/>
      <c r="K336" s="489"/>
    </row>
    <row r="337">
      <c r="A337" s="42"/>
      <c r="B337" s="510"/>
      <c r="C337" s="42"/>
      <c r="D337" s="42"/>
      <c r="K337" s="489"/>
    </row>
    <row r="338">
      <c r="A338" s="42"/>
      <c r="B338" s="510"/>
      <c r="C338" s="42"/>
      <c r="D338" s="42"/>
      <c r="K338" s="489"/>
    </row>
    <row r="339">
      <c r="A339" s="42"/>
      <c r="B339" s="510"/>
      <c r="C339" s="42"/>
      <c r="D339" s="42"/>
      <c r="K339" s="489"/>
    </row>
    <row r="340">
      <c r="A340" s="42"/>
      <c r="B340" s="510"/>
      <c r="C340" s="42"/>
      <c r="D340" s="42"/>
      <c r="K340" s="489"/>
    </row>
    <row r="341">
      <c r="A341" s="42"/>
      <c r="B341" s="510"/>
      <c r="C341" s="42"/>
      <c r="D341" s="42"/>
      <c r="K341" s="489"/>
    </row>
    <row r="342">
      <c r="A342" s="42"/>
      <c r="B342" s="510"/>
      <c r="C342" s="42"/>
      <c r="D342" s="42"/>
      <c r="K342" s="489"/>
    </row>
    <row r="343">
      <c r="A343" s="42"/>
      <c r="B343" s="510"/>
      <c r="C343" s="42"/>
      <c r="D343" s="42"/>
      <c r="K343" s="489"/>
    </row>
    <row r="344">
      <c r="A344" s="42"/>
      <c r="B344" s="510"/>
      <c r="C344" s="42"/>
      <c r="D344" s="42"/>
      <c r="K344" s="489"/>
    </row>
    <row r="345">
      <c r="A345" s="42"/>
      <c r="B345" s="510"/>
      <c r="C345" s="42"/>
      <c r="D345" s="42"/>
      <c r="K345" s="489"/>
    </row>
    <row r="346">
      <c r="A346" s="42"/>
      <c r="B346" s="510"/>
      <c r="C346" s="42"/>
      <c r="D346" s="42"/>
      <c r="K346" s="489"/>
    </row>
    <row r="347">
      <c r="A347" s="42"/>
      <c r="B347" s="510"/>
      <c r="C347" s="42"/>
      <c r="D347" s="42"/>
      <c r="K347" s="489"/>
    </row>
    <row r="348">
      <c r="A348" s="42"/>
      <c r="B348" s="510"/>
      <c r="C348" s="42"/>
      <c r="D348" s="42"/>
      <c r="K348" s="489"/>
    </row>
    <row r="349">
      <c r="A349" s="42"/>
      <c r="B349" s="510"/>
      <c r="C349" s="42"/>
      <c r="D349" s="42"/>
      <c r="K349" s="489"/>
    </row>
    <row r="350">
      <c r="A350" s="42"/>
      <c r="B350" s="510"/>
      <c r="C350" s="42"/>
      <c r="D350" s="42"/>
      <c r="K350" s="489"/>
    </row>
    <row r="351">
      <c r="A351" s="42"/>
      <c r="B351" s="510"/>
      <c r="C351" s="42"/>
      <c r="D351" s="42"/>
      <c r="K351" s="489"/>
    </row>
    <row r="352">
      <c r="A352" s="42"/>
      <c r="B352" s="510"/>
      <c r="C352" s="42"/>
      <c r="D352" s="42"/>
      <c r="K352" s="489"/>
    </row>
    <row r="353">
      <c r="A353" s="42"/>
      <c r="B353" s="510"/>
      <c r="C353" s="42"/>
      <c r="D353" s="42"/>
      <c r="K353" s="489"/>
    </row>
    <row r="354">
      <c r="A354" s="42"/>
      <c r="B354" s="510"/>
      <c r="C354" s="42"/>
      <c r="D354" s="42"/>
      <c r="K354" s="489"/>
    </row>
    <row r="355">
      <c r="A355" s="42"/>
      <c r="B355" s="510"/>
      <c r="C355" s="42"/>
      <c r="D355" s="42"/>
      <c r="K355" s="489"/>
    </row>
    <row r="356">
      <c r="A356" s="42"/>
      <c r="B356" s="510"/>
      <c r="C356" s="42"/>
      <c r="D356" s="42"/>
      <c r="K356" s="489"/>
    </row>
    <row r="357">
      <c r="A357" s="42"/>
      <c r="B357" s="510"/>
      <c r="C357" s="42"/>
      <c r="D357" s="42"/>
      <c r="K357" s="489"/>
    </row>
    <row r="358">
      <c r="A358" s="42"/>
      <c r="B358" s="510"/>
      <c r="C358" s="42"/>
      <c r="D358" s="42"/>
      <c r="K358" s="489"/>
    </row>
    <row r="359">
      <c r="A359" s="42"/>
      <c r="B359" s="510"/>
      <c r="C359" s="42"/>
      <c r="D359" s="42"/>
      <c r="K359" s="489"/>
    </row>
    <row r="360">
      <c r="A360" s="42"/>
      <c r="B360" s="510"/>
      <c r="C360" s="42"/>
      <c r="D360" s="42"/>
      <c r="K360" s="489"/>
    </row>
    <row r="361">
      <c r="A361" s="42"/>
      <c r="B361" s="510"/>
      <c r="C361" s="42"/>
      <c r="D361" s="42"/>
      <c r="K361" s="489"/>
    </row>
    <row r="362">
      <c r="A362" s="42"/>
      <c r="B362" s="510"/>
      <c r="C362" s="42"/>
      <c r="D362" s="42"/>
      <c r="K362" s="489"/>
    </row>
    <row r="363">
      <c r="A363" s="42"/>
      <c r="B363" s="510"/>
      <c r="C363" s="42"/>
      <c r="D363" s="42"/>
      <c r="K363" s="489"/>
    </row>
    <row r="364">
      <c r="A364" s="42"/>
      <c r="B364" s="510"/>
      <c r="C364" s="42"/>
      <c r="D364" s="42"/>
      <c r="K364" s="489"/>
    </row>
    <row r="365">
      <c r="A365" s="42"/>
      <c r="B365" s="510"/>
      <c r="C365" s="42"/>
      <c r="D365" s="42"/>
      <c r="K365" s="489"/>
    </row>
    <row r="366">
      <c r="A366" s="42"/>
      <c r="B366" s="510"/>
      <c r="C366" s="42"/>
      <c r="D366" s="42"/>
      <c r="K366" s="489"/>
    </row>
    <row r="367">
      <c r="A367" s="42"/>
      <c r="B367" s="510"/>
      <c r="C367" s="42"/>
      <c r="D367" s="42"/>
      <c r="K367" s="489"/>
    </row>
    <row r="368">
      <c r="A368" s="42"/>
      <c r="B368" s="510"/>
      <c r="C368" s="42"/>
      <c r="D368" s="42"/>
      <c r="K368" s="489"/>
    </row>
    <row r="369">
      <c r="A369" s="42"/>
      <c r="B369" s="510"/>
      <c r="C369" s="42"/>
      <c r="D369" s="42"/>
      <c r="K369" s="489"/>
    </row>
    <row r="370">
      <c r="A370" s="42"/>
      <c r="B370" s="510"/>
      <c r="C370" s="42"/>
      <c r="D370" s="42"/>
      <c r="K370" s="489"/>
    </row>
    <row r="371">
      <c r="A371" s="42"/>
      <c r="B371" s="510"/>
      <c r="C371" s="42"/>
      <c r="D371" s="42"/>
      <c r="K371" s="489"/>
    </row>
    <row r="372">
      <c r="A372" s="42"/>
      <c r="B372" s="510"/>
      <c r="C372" s="42"/>
      <c r="D372" s="42"/>
      <c r="K372" s="489"/>
    </row>
    <row r="373">
      <c r="A373" s="42"/>
      <c r="B373" s="510"/>
      <c r="C373" s="42"/>
      <c r="D373" s="42"/>
      <c r="K373" s="489"/>
    </row>
    <row r="374">
      <c r="A374" s="42"/>
      <c r="B374" s="510"/>
      <c r="C374" s="42"/>
      <c r="D374" s="42"/>
      <c r="K374" s="489"/>
    </row>
    <row r="375">
      <c r="A375" s="42"/>
      <c r="B375" s="510"/>
      <c r="C375" s="42"/>
      <c r="D375" s="42"/>
      <c r="K375" s="489"/>
    </row>
    <row r="376">
      <c r="A376" s="42"/>
      <c r="B376" s="510"/>
      <c r="C376" s="42"/>
      <c r="D376" s="42"/>
      <c r="K376" s="489"/>
    </row>
    <row r="377">
      <c r="A377" s="42"/>
      <c r="B377" s="510"/>
      <c r="C377" s="42"/>
      <c r="D377" s="42"/>
      <c r="K377" s="489"/>
    </row>
    <row r="378">
      <c r="A378" s="42"/>
      <c r="B378" s="510"/>
      <c r="C378" s="42"/>
      <c r="D378" s="42"/>
      <c r="K378" s="489"/>
    </row>
    <row r="379">
      <c r="A379" s="42"/>
      <c r="B379" s="510"/>
      <c r="C379" s="42"/>
      <c r="D379" s="42"/>
      <c r="K379" s="489"/>
    </row>
    <row r="380">
      <c r="A380" s="42"/>
      <c r="B380" s="510"/>
      <c r="C380" s="42"/>
      <c r="D380" s="42"/>
      <c r="K380" s="489"/>
    </row>
    <row r="381">
      <c r="A381" s="42"/>
      <c r="B381" s="510"/>
      <c r="C381" s="42"/>
      <c r="D381" s="42"/>
      <c r="K381" s="489"/>
    </row>
    <row r="382">
      <c r="A382" s="42"/>
      <c r="B382" s="510"/>
      <c r="C382" s="42"/>
      <c r="D382" s="42"/>
      <c r="K382" s="489"/>
    </row>
    <row r="383">
      <c r="A383" s="42"/>
      <c r="B383" s="510"/>
      <c r="C383" s="42"/>
      <c r="D383" s="42"/>
      <c r="K383" s="489"/>
    </row>
    <row r="384">
      <c r="A384" s="42"/>
      <c r="B384" s="510"/>
      <c r="C384" s="42"/>
      <c r="D384" s="42"/>
      <c r="K384" s="489"/>
    </row>
    <row r="385">
      <c r="A385" s="42"/>
      <c r="B385" s="510"/>
      <c r="C385" s="42"/>
      <c r="D385" s="42"/>
      <c r="K385" s="489"/>
    </row>
    <row r="386">
      <c r="A386" s="42"/>
      <c r="B386" s="510"/>
      <c r="C386" s="42"/>
      <c r="D386" s="42"/>
      <c r="K386" s="489"/>
    </row>
    <row r="387">
      <c r="A387" s="42"/>
      <c r="B387" s="510"/>
      <c r="C387" s="42"/>
      <c r="D387" s="42"/>
      <c r="K387" s="489"/>
    </row>
    <row r="388">
      <c r="A388" s="42"/>
      <c r="B388" s="510"/>
      <c r="C388" s="42"/>
      <c r="D388" s="42"/>
      <c r="K388" s="489"/>
    </row>
    <row r="389">
      <c r="A389" s="42"/>
      <c r="B389" s="510"/>
      <c r="C389" s="42"/>
      <c r="D389" s="42"/>
      <c r="K389" s="489"/>
    </row>
    <row r="390">
      <c r="A390" s="42"/>
      <c r="B390" s="510"/>
      <c r="C390" s="42"/>
      <c r="D390" s="42"/>
      <c r="K390" s="489"/>
    </row>
    <row r="391">
      <c r="A391" s="42"/>
      <c r="B391" s="510"/>
      <c r="C391" s="42"/>
      <c r="D391" s="42"/>
      <c r="K391" s="489"/>
    </row>
    <row r="392">
      <c r="A392" s="42"/>
      <c r="B392" s="510"/>
      <c r="C392" s="42"/>
      <c r="D392" s="42"/>
      <c r="K392" s="489"/>
    </row>
    <row r="393">
      <c r="A393" s="42"/>
      <c r="B393" s="510"/>
      <c r="C393" s="42"/>
      <c r="D393" s="42"/>
      <c r="K393" s="489"/>
    </row>
    <row r="394">
      <c r="A394" s="42"/>
      <c r="B394" s="510"/>
      <c r="C394" s="42"/>
      <c r="D394" s="42"/>
      <c r="K394" s="489"/>
    </row>
    <row r="395">
      <c r="A395" s="42"/>
      <c r="B395" s="510"/>
      <c r="C395" s="42"/>
      <c r="D395" s="42"/>
      <c r="K395" s="489"/>
    </row>
    <row r="396">
      <c r="A396" s="42"/>
      <c r="B396" s="510"/>
      <c r="C396" s="42"/>
      <c r="D396" s="42"/>
      <c r="K396" s="489"/>
    </row>
    <row r="397">
      <c r="A397" s="42"/>
      <c r="B397" s="510"/>
      <c r="C397" s="42"/>
      <c r="D397" s="42"/>
      <c r="K397" s="489"/>
    </row>
    <row r="398">
      <c r="A398" s="42"/>
      <c r="B398" s="510"/>
      <c r="C398" s="42"/>
      <c r="D398" s="42"/>
      <c r="K398" s="489"/>
    </row>
    <row r="399">
      <c r="A399" s="42"/>
      <c r="B399" s="510"/>
      <c r="C399" s="42"/>
      <c r="D399" s="42"/>
      <c r="K399" s="489"/>
    </row>
    <row r="400">
      <c r="A400" s="42"/>
      <c r="B400" s="510"/>
      <c r="C400" s="42"/>
      <c r="D400" s="42"/>
      <c r="K400" s="489"/>
    </row>
    <row r="401">
      <c r="A401" s="42"/>
      <c r="B401" s="510"/>
      <c r="C401" s="42"/>
      <c r="D401" s="42"/>
      <c r="K401" s="489"/>
    </row>
    <row r="402">
      <c r="A402" s="42"/>
      <c r="B402" s="510"/>
      <c r="C402" s="42"/>
      <c r="D402" s="42"/>
      <c r="K402" s="489"/>
    </row>
    <row r="403">
      <c r="A403" s="42"/>
      <c r="B403" s="510"/>
      <c r="C403" s="42"/>
      <c r="D403" s="42"/>
      <c r="K403" s="489"/>
    </row>
    <row r="404">
      <c r="A404" s="42"/>
      <c r="B404" s="510"/>
      <c r="C404" s="42"/>
      <c r="D404" s="42"/>
      <c r="K404" s="489"/>
    </row>
    <row r="405">
      <c r="A405" s="42"/>
      <c r="B405" s="510"/>
      <c r="C405" s="42"/>
      <c r="D405" s="42"/>
      <c r="K405" s="489"/>
    </row>
    <row r="406">
      <c r="A406" s="42"/>
      <c r="B406" s="510"/>
      <c r="C406" s="42"/>
      <c r="D406" s="42"/>
      <c r="K406" s="489"/>
    </row>
    <row r="407">
      <c r="A407" s="42"/>
      <c r="B407" s="510"/>
      <c r="C407" s="42"/>
      <c r="D407" s="42"/>
      <c r="K407" s="489"/>
    </row>
    <row r="408">
      <c r="A408" s="42"/>
      <c r="B408" s="510"/>
      <c r="C408" s="42"/>
      <c r="D408" s="42"/>
      <c r="K408" s="489"/>
    </row>
    <row r="409">
      <c r="A409" s="42"/>
      <c r="B409" s="510"/>
      <c r="C409" s="42"/>
      <c r="D409" s="42"/>
      <c r="K409" s="489"/>
    </row>
    <row r="410">
      <c r="A410" s="42"/>
      <c r="B410" s="510"/>
      <c r="C410" s="42"/>
      <c r="D410" s="42"/>
      <c r="K410" s="489"/>
    </row>
    <row r="411">
      <c r="A411" s="42"/>
      <c r="B411" s="510"/>
      <c r="C411" s="42"/>
      <c r="D411" s="42"/>
      <c r="K411" s="489"/>
    </row>
    <row r="412">
      <c r="A412" s="42"/>
      <c r="B412" s="510"/>
      <c r="C412" s="42"/>
      <c r="D412" s="42"/>
      <c r="K412" s="489"/>
    </row>
    <row r="413">
      <c r="A413" s="42"/>
      <c r="B413" s="510"/>
      <c r="C413" s="42"/>
      <c r="D413" s="42"/>
      <c r="K413" s="489"/>
    </row>
    <row r="414">
      <c r="A414" s="42"/>
      <c r="B414" s="510"/>
      <c r="C414" s="42"/>
      <c r="D414" s="42"/>
      <c r="K414" s="489"/>
    </row>
    <row r="415">
      <c r="A415" s="42"/>
      <c r="B415" s="510"/>
      <c r="C415" s="42"/>
      <c r="D415" s="42"/>
      <c r="K415" s="489"/>
    </row>
    <row r="416">
      <c r="A416" s="42"/>
      <c r="B416" s="510"/>
      <c r="C416" s="42"/>
      <c r="D416" s="42"/>
      <c r="K416" s="489"/>
    </row>
    <row r="417">
      <c r="A417" s="42"/>
      <c r="B417" s="510"/>
      <c r="C417" s="42"/>
      <c r="D417" s="42"/>
      <c r="K417" s="489"/>
    </row>
    <row r="418">
      <c r="A418" s="42"/>
      <c r="B418" s="510"/>
      <c r="C418" s="42"/>
      <c r="D418" s="42"/>
      <c r="K418" s="489"/>
    </row>
    <row r="419">
      <c r="A419" s="42"/>
      <c r="B419" s="510"/>
      <c r="C419" s="42"/>
      <c r="D419" s="42"/>
      <c r="K419" s="489"/>
    </row>
    <row r="420">
      <c r="A420" s="42"/>
      <c r="B420" s="510"/>
      <c r="C420" s="42"/>
      <c r="D420" s="42"/>
      <c r="K420" s="489"/>
    </row>
    <row r="421">
      <c r="A421" s="42"/>
      <c r="B421" s="510"/>
      <c r="C421" s="42"/>
      <c r="D421" s="42"/>
      <c r="K421" s="489"/>
    </row>
    <row r="422">
      <c r="A422" s="42"/>
      <c r="B422" s="510"/>
      <c r="C422" s="42"/>
      <c r="D422" s="42"/>
      <c r="K422" s="489"/>
    </row>
    <row r="423">
      <c r="A423" s="42"/>
      <c r="B423" s="510"/>
      <c r="C423" s="42"/>
      <c r="D423" s="42"/>
      <c r="K423" s="489"/>
    </row>
    <row r="424">
      <c r="A424" s="42"/>
      <c r="B424" s="510"/>
      <c r="C424" s="42"/>
      <c r="D424" s="42"/>
      <c r="K424" s="489"/>
    </row>
    <row r="425">
      <c r="A425" s="42"/>
      <c r="B425" s="510"/>
      <c r="C425" s="42"/>
      <c r="D425" s="42"/>
      <c r="K425" s="489"/>
    </row>
    <row r="426">
      <c r="A426" s="42"/>
      <c r="B426" s="510"/>
      <c r="C426" s="42"/>
      <c r="D426" s="42"/>
      <c r="K426" s="489"/>
    </row>
    <row r="427">
      <c r="A427" s="42"/>
      <c r="B427" s="510"/>
      <c r="C427" s="42"/>
      <c r="D427" s="42"/>
      <c r="K427" s="489"/>
    </row>
    <row r="428">
      <c r="A428" s="42"/>
      <c r="B428" s="510"/>
      <c r="C428" s="42"/>
      <c r="D428" s="42"/>
      <c r="K428" s="489"/>
    </row>
    <row r="429">
      <c r="A429" s="42"/>
      <c r="B429" s="510"/>
      <c r="C429" s="42"/>
      <c r="D429" s="42"/>
      <c r="K429" s="489"/>
    </row>
    <row r="430">
      <c r="A430" s="42"/>
      <c r="B430" s="510"/>
      <c r="C430" s="42"/>
      <c r="D430" s="42"/>
      <c r="K430" s="489"/>
    </row>
    <row r="431">
      <c r="A431" s="42"/>
      <c r="B431" s="510"/>
      <c r="C431" s="42"/>
      <c r="D431" s="42"/>
      <c r="K431" s="489"/>
    </row>
    <row r="432">
      <c r="A432" s="42"/>
      <c r="B432" s="510"/>
      <c r="C432" s="42"/>
      <c r="D432" s="42"/>
      <c r="K432" s="489"/>
    </row>
    <row r="433">
      <c r="A433" s="42"/>
      <c r="B433" s="510"/>
      <c r="C433" s="42"/>
      <c r="D433" s="42"/>
      <c r="K433" s="489"/>
    </row>
    <row r="434">
      <c r="A434" s="42"/>
      <c r="B434" s="510"/>
      <c r="C434" s="42"/>
      <c r="D434" s="42"/>
      <c r="K434" s="489"/>
    </row>
    <row r="435">
      <c r="A435" s="42"/>
      <c r="B435" s="510"/>
      <c r="C435" s="42"/>
      <c r="D435" s="42"/>
      <c r="K435" s="489"/>
    </row>
    <row r="436">
      <c r="A436" s="42"/>
      <c r="B436" s="510"/>
      <c r="C436" s="42"/>
      <c r="D436" s="42"/>
      <c r="K436" s="489"/>
    </row>
    <row r="437">
      <c r="A437" s="42"/>
      <c r="B437" s="510"/>
      <c r="C437" s="42"/>
      <c r="D437" s="42"/>
      <c r="K437" s="489"/>
    </row>
    <row r="438">
      <c r="A438" s="42"/>
      <c r="B438" s="510"/>
      <c r="C438" s="42"/>
      <c r="D438" s="42"/>
      <c r="K438" s="489"/>
    </row>
    <row r="439">
      <c r="A439" s="42"/>
      <c r="B439" s="510"/>
      <c r="C439" s="42"/>
      <c r="D439" s="42"/>
      <c r="K439" s="489"/>
    </row>
    <row r="440">
      <c r="A440" s="42"/>
      <c r="B440" s="510"/>
      <c r="C440" s="42"/>
      <c r="D440" s="42"/>
      <c r="K440" s="489"/>
    </row>
    <row r="441">
      <c r="A441" s="42"/>
      <c r="B441" s="510"/>
      <c r="C441" s="42"/>
      <c r="D441" s="42"/>
      <c r="K441" s="489"/>
    </row>
    <row r="442">
      <c r="A442" s="42"/>
      <c r="B442" s="510"/>
      <c r="C442" s="42"/>
      <c r="D442" s="42"/>
      <c r="K442" s="489"/>
    </row>
    <row r="443">
      <c r="A443" s="42"/>
      <c r="B443" s="510"/>
      <c r="C443" s="42"/>
      <c r="D443" s="42"/>
      <c r="K443" s="489"/>
    </row>
    <row r="444">
      <c r="A444" s="42"/>
      <c r="B444" s="510"/>
      <c r="C444" s="42"/>
      <c r="D444" s="42"/>
      <c r="K444" s="489"/>
    </row>
    <row r="445">
      <c r="A445" s="42"/>
      <c r="B445" s="510"/>
      <c r="C445" s="42"/>
      <c r="D445" s="42"/>
      <c r="K445" s="489"/>
    </row>
    <row r="446">
      <c r="A446" s="42"/>
      <c r="B446" s="510"/>
      <c r="C446" s="42"/>
      <c r="D446" s="42"/>
      <c r="K446" s="489"/>
    </row>
    <row r="447">
      <c r="A447" s="42"/>
      <c r="B447" s="510"/>
      <c r="C447" s="42"/>
      <c r="D447" s="42"/>
      <c r="K447" s="489"/>
    </row>
    <row r="448">
      <c r="A448" s="42"/>
      <c r="B448" s="510"/>
      <c r="C448" s="42"/>
      <c r="D448" s="42"/>
      <c r="K448" s="489"/>
    </row>
    <row r="449">
      <c r="A449" s="42"/>
      <c r="B449" s="510"/>
      <c r="C449" s="42"/>
      <c r="D449" s="42"/>
      <c r="K449" s="489"/>
    </row>
    <row r="450">
      <c r="A450" s="42"/>
      <c r="B450" s="510"/>
      <c r="C450" s="42"/>
      <c r="D450" s="42"/>
      <c r="K450" s="489"/>
    </row>
    <row r="451">
      <c r="A451" s="42"/>
      <c r="B451" s="510"/>
      <c r="C451" s="42"/>
      <c r="D451" s="42"/>
      <c r="K451" s="489"/>
    </row>
    <row r="452">
      <c r="A452" s="42"/>
      <c r="B452" s="510"/>
      <c r="C452" s="42"/>
      <c r="D452" s="42"/>
      <c r="K452" s="489"/>
    </row>
    <row r="453">
      <c r="A453" s="42"/>
      <c r="B453" s="510"/>
      <c r="C453" s="42"/>
      <c r="D453" s="42"/>
      <c r="K453" s="489"/>
    </row>
    <row r="454">
      <c r="A454" s="42"/>
      <c r="B454" s="510"/>
      <c r="C454" s="42"/>
      <c r="D454" s="42"/>
      <c r="K454" s="489"/>
    </row>
    <row r="455">
      <c r="A455" s="42"/>
      <c r="B455" s="510"/>
      <c r="C455" s="42"/>
      <c r="D455" s="42"/>
      <c r="K455" s="489"/>
    </row>
    <row r="456">
      <c r="A456" s="42"/>
      <c r="B456" s="510"/>
      <c r="C456" s="42"/>
      <c r="D456" s="42"/>
      <c r="K456" s="489"/>
    </row>
    <row r="457">
      <c r="A457" s="42"/>
      <c r="B457" s="510"/>
      <c r="C457" s="42"/>
      <c r="D457" s="42"/>
      <c r="K457" s="489"/>
    </row>
    <row r="458">
      <c r="A458" s="42"/>
      <c r="B458" s="510"/>
      <c r="C458" s="42"/>
      <c r="D458" s="42"/>
      <c r="K458" s="489"/>
    </row>
    <row r="459">
      <c r="A459" s="42"/>
      <c r="B459" s="510"/>
      <c r="C459" s="42"/>
      <c r="D459" s="42"/>
      <c r="K459" s="489"/>
    </row>
    <row r="460">
      <c r="A460" s="42"/>
      <c r="B460" s="510"/>
      <c r="C460" s="42"/>
      <c r="D460" s="42"/>
      <c r="K460" s="489"/>
    </row>
    <row r="461">
      <c r="A461" s="42"/>
      <c r="B461" s="510"/>
      <c r="C461" s="42"/>
      <c r="D461" s="42"/>
      <c r="K461" s="489"/>
    </row>
    <row r="462">
      <c r="A462" s="42"/>
      <c r="B462" s="510"/>
      <c r="C462" s="42"/>
      <c r="D462" s="42"/>
      <c r="K462" s="489"/>
    </row>
    <row r="463">
      <c r="A463" s="42"/>
      <c r="B463" s="510"/>
      <c r="C463" s="42"/>
      <c r="D463" s="42"/>
      <c r="K463" s="489"/>
    </row>
    <row r="464">
      <c r="A464" s="42"/>
      <c r="B464" s="510"/>
      <c r="C464" s="42"/>
      <c r="D464" s="42"/>
      <c r="K464" s="489"/>
    </row>
    <row r="465">
      <c r="A465" s="42"/>
      <c r="B465" s="510"/>
      <c r="C465" s="42"/>
      <c r="D465" s="42"/>
      <c r="K465" s="489"/>
    </row>
    <row r="466">
      <c r="A466" s="42"/>
      <c r="B466" s="510"/>
      <c r="C466" s="42"/>
      <c r="D466" s="42"/>
      <c r="K466" s="489"/>
    </row>
    <row r="467">
      <c r="A467" s="42"/>
      <c r="B467" s="510"/>
      <c r="C467" s="42"/>
      <c r="D467" s="42"/>
      <c r="K467" s="489"/>
    </row>
    <row r="468">
      <c r="A468" s="42"/>
      <c r="B468" s="510"/>
      <c r="C468" s="42"/>
      <c r="D468" s="42"/>
      <c r="K468" s="489"/>
    </row>
    <row r="469">
      <c r="A469" s="42"/>
      <c r="B469" s="510"/>
      <c r="C469" s="42"/>
      <c r="D469" s="42"/>
      <c r="K469" s="489"/>
    </row>
    <row r="470">
      <c r="A470" s="42"/>
      <c r="B470" s="510"/>
      <c r="C470" s="42"/>
      <c r="D470" s="42"/>
      <c r="K470" s="489"/>
    </row>
    <row r="471">
      <c r="A471" s="42"/>
      <c r="B471" s="510"/>
      <c r="C471" s="42"/>
      <c r="D471" s="42"/>
      <c r="K471" s="489"/>
    </row>
    <row r="472">
      <c r="A472" s="42"/>
      <c r="B472" s="510"/>
      <c r="C472" s="42"/>
      <c r="D472" s="42"/>
      <c r="K472" s="489"/>
    </row>
    <row r="473">
      <c r="A473" s="42"/>
      <c r="B473" s="510"/>
      <c r="C473" s="42"/>
      <c r="D473" s="42"/>
      <c r="K473" s="489"/>
    </row>
    <row r="474">
      <c r="A474" s="42"/>
      <c r="B474" s="510"/>
      <c r="C474" s="42"/>
      <c r="D474" s="42"/>
      <c r="K474" s="489"/>
    </row>
    <row r="475">
      <c r="A475" s="42"/>
      <c r="B475" s="510"/>
      <c r="C475" s="42"/>
      <c r="D475" s="42"/>
      <c r="K475" s="489"/>
    </row>
    <row r="476">
      <c r="A476" s="42"/>
      <c r="B476" s="510"/>
      <c r="C476" s="42"/>
      <c r="D476" s="42"/>
      <c r="K476" s="489"/>
    </row>
    <row r="477">
      <c r="A477" s="42"/>
      <c r="B477" s="510"/>
      <c r="C477" s="42"/>
      <c r="D477" s="42"/>
      <c r="K477" s="489"/>
    </row>
    <row r="478">
      <c r="A478" s="42"/>
      <c r="B478" s="510"/>
      <c r="C478" s="42"/>
      <c r="D478" s="42"/>
      <c r="K478" s="489"/>
    </row>
    <row r="479">
      <c r="A479" s="42"/>
      <c r="B479" s="510"/>
      <c r="C479" s="42"/>
      <c r="D479" s="42"/>
      <c r="K479" s="489"/>
    </row>
    <row r="480">
      <c r="A480" s="42"/>
      <c r="B480" s="510"/>
      <c r="C480" s="42"/>
      <c r="D480" s="42"/>
      <c r="K480" s="489"/>
    </row>
    <row r="481">
      <c r="A481" s="42"/>
      <c r="B481" s="510"/>
      <c r="C481" s="42"/>
      <c r="D481" s="42"/>
      <c r="K481" s="489"/>
    </row>
    <row r="482">
      <c r="A482" s="42"/>
      <c r="B482" s="510"/>
      <c r="C482" s="42"/>
      <c r="D482" s="42"/>
      <c r="K482" s="489"/>
    </row>
    <row r="483">
      <c r="A483" s="42"/>
      <c r="B483" s="510"/>
      <c r="C483" s="42"/>
      <c r="D483" s="42"/>
      <c r="K483" s="489"/>
    </row>
    <row r="484">
      <c r="A484" s="42"/>
      <c r="B484" s="510"/>
      <c r="C484" s="42"/>
      <c r="D484" s="42"/>
      <c r="K484" s="489"/>
    </row>
    <row r="485">
      <c r="A485" s="42"/>
      <c r="B485" s="510"/>
      <c r="C485" s="42"/>
      <c r="D485" s="42"/>
      <c r="K485" s="489"/>
    </row>
    <row r="486">
      <c r="A486" s="42"/>
      <c r="B486" s="510"/>
      <c r="C486" s="42"/>
      <c r="D486" s="42"/>
      <c r="K486" s="489"/>
    </row>
    <row r="487">
      <c r="A487" s="42"/>
      <c r="B487" s="510"/>
      <c r="C487" s="42"/>
      <c r="D487" s="42"/>
      <c r="K487" s="489"/>
    </row>
    <row r="488">
      <c r="A488" s="42"/>
      <c r="B488" s="510"/>
      <c r="C488" s="42"/>
      <c r="D488" s="42"/>
      <c r="K488" s="489"/>
    </row>
    <row r="489">
      <c r="A489" s="42"/>
      <c r="B489" s="510"/>
      <c r="C489" s="42"/>
      <c r="D489" s="42"/>
      <c r="K489" s="489"/>
    </row>
    <row r="490">
      <c r="A490" s="42"/>
      <c r="B490" s="510"/>
      <c r="C490" s="42"/>
      <c r="D490" s="42"/>
      <c r="K490" s="489"/>
    </row>
    <row r="491">
      <c r="A491" s="42"/>
      <c r="B491" s="510"/>
      <c r="C491" s="42"/>
      <c r="D491" s="42"/>
      <c r="K491" s="489"/>
    </row>
    <row r="492">
      <c r="A492" s="42"/>
      <c r="B492" s="510"/>
      <c r="C492" s="42"/>
      <c r="D492" s="42"/>
      <c r="K492" s="489"/>
    </row>
    <row r="493">
      <c r="A493" s="42"/>
      <c r="B493" s="510"/>
      <c r="C493" s="42"/>
      <c r="D493" s="42"/>
      <c r="K493" s="489"/>
    </row>
    <row r="494">
      <c r="A494" s="42"/>
      <c r="B494" s="510"/>
      <c r="C494" s="42"/>
      <c r="D494" s="42"/>
      <c r="K494" s="489"/>
    </row>
    <row r="495">
      <c r="A495" s="42"/>
      <c r="B495" s="510"/>
      <c r="C495" s="42"/>
      <c r="D495" s="42"/>
      <c r="K495" s="489"/>
    </row>
    <row r="496">
      <c r="A496" s="42"/>
      <c r="B496" s="510"/>
      <c r="C496" s="42"/>
      <c r="D496" s="42"/>
      <c r="K496" s="489"/>
    </row>
    <row r="497">
      <c r="A497" s="42"/>
      <c r="B497" s="510"/>
      <c r="C497" s="42"/>
      <c r="D497" s="42"/>
      <c r="K497" s="489"/>
    </row>
    <row r="498">
      <c r="A498" s="42"/>
      <c r="B498" s="510"/>
      <c r="C498" s="42"/>
      <c r="D498" s="42"/>
      <c r="K498" s="489"/>
    </row>
    <row r="499">
      <c r="A499" s="42"/>
      <c r="B499" s="510"/>
      <c r="C499" s="42"/>
      <c r="D499" s="42"/>
      <c r="K499" s="489"/>
    </row>
    <row r="500">
      <c r="A500" s="42"/>
      <c r="B500" s="510"/>
      <c r="C500" s="42"/>
      <c r="D500" s="42"/>
      <c r="K500" s="489"/>
    </row>
    <row r="501">
      <c r="A501" s="42"/>
      <c r="B501" s="510"/>
      <c r="C501" s="42"/>
      <c r="D501" s="42"/>
      <c r="K501" s="489"/>
    </row>
    <row r="502">
      <c r="A502" s="42"/>
      <c r="B502" s="510"/>
      <c r="C502" s="42"/>
      <c r="D502" s="42"/>
      <c r="K502" s="489"/>
    </row>
    <row r="503">
      <c r="A503" s="42"/>
      <c r="B503" s="510"/>
      <c r="C503" s="42"/>
      <c r="D503" s="42"/>
      <c r="K503" s="489"/>
    </row>
    <row r="504">
      <c r="A504" s="42"/>
      <c r="B504" s="510"/>
      <c r="C504" s="42"/>
      <c r="D504" s="42"/>
      <c r="K504" s="489"/>
    </row>
    <row r="505">
      <c r="A505" s="42"/>
      <c r="B505" s="510"/>
      <c r="C505" s="42"/>
      <c r="D505" s="42"/>
      <c r="K505" s="489"/>
    </row>
    <row r="506">
      <c r="A506" s="42"/>
      <c r="B506" s="510"/>
      <c r="C506" s="42"/>
      <c r="D506" s="42"/>
      <c r="K506" s="489"/>
    </row>
    <row r="507">
      <c r="A507" s="42"/>
      <c r="B507" s="510"/>
      <c r="C507" s="42"/>
      <c r="D507" s="42"/>
      <c r="K507" s="489"/>
    </row>
    <row r="508">
      <c r="A508" s="42"/>
      <c r="B508" s="510"/>
      <c r="C508" s="42"/>
      <c r="D508" s="42"/>
      <c r="K508" s="489"/>
    </row>
    <row r="509">
      <c r="A509" s="42"/>
      <c r="B509" s="510"/>
      <c r="C509" s="42"/>
      <c r="D509" s="42"/>
      <c r="K509" s="489"/>
    </row>
    <row r="510">
      <c r="A510" s="42"/>
      <c r="B510" s="510"/>
      <c r="C510" s="42"/>
      <c r="D510" s="42"/>
      <c r="K510" s="489"/>
    </row>
    <row r="511">
      <c r="A511" s="42"/>
      <c r="B511" s="510"/>
      <c r="C511" s="42"/>
      <c r="D511" s="42"/>
      <c r="K511" s="489"/>
    </row>
    <row r="512">
      <c r="A512" s="42"/>
      <c r="B512" s="510"/>
      <c r="C512" s="42"/>
      <c r="D512" s="42"/>
      <c r="K512" s="489"/>
    </row>
    <row r="513">
      <c r="A513" s="42"/>
      <c r="B513" s="510"/>
      <c r="C513" s="42"/>
      <c r="D513" s="42"/>
      <c r="K513" s="489"/>
    </row>
    <row r="514">
      <c r="A514" s="42"/>
      <c r="B514" s="510"/>
      <c r="C514" s="42"/>
      <c r="D514" s="42"/>
      <c r="K514" s="489"/>
    </row>
    <row r="515">
      <c r="A515" s="42"/>
      <c r="B515" s="510"/>
      <c r="C515" s="42"/>
      <c r="D515" s="42"/>
      <c r="K515" s="489"/>
    </row>
    <row r="516">
      <c r="A516" s="42"/>
      <c r="B516" s="510"/>
      <c r="C516" s="42"/>
      <c r="D516" s="42"/>
      <c r="K516" s="489"/>
    </row>
    <row r="517">
      <c r="A517" s="42"/>
      <c r="B517" s="510"/>
      <c r="C517" s="42"/>
      <c r="D517" s="42"/>
      <c r="K517" s="489"/>
    </row>
    <row r="518">
      <c r="A518" s="42"/>
      <c r="B518" s="510"/>
      <c r="C518" s="42"/>
      <c r="D518" s="42"/>
      <c r="K518" s="489"/>
    </row>
    <row r="519">
      <c r="A519" s="42"/>
      <c r="B519" s="510"/>
      <c r="C519" s="42"/>
      <c r="D519" s="42"/>
      <c r="K519" s="489"/>
    </row>
    <row r="520">
      <c r="A520" s="42"/>
      <c r="B520" s="510"/>
      <c r="C520" s="42"/>
      <c r="D520" s="42"/>
      <c r="K520" s="489"/>
    </row>
    <row r="521">
      <c r="A521" s="42"/>
      <c r="B521" s="510"/>
      <c r="C521" s="42"/>
      <c r="D521" s="42"/>
      <c r="K521" s="489"/>
    </row>
    <row r="522">
      <c r="A522" s="42"/>
      <c r="B522" s="510"/>
      <c r="C522" s="42"/>
      <c r="D522" s="42"/>
      <c r="K522" s="489"/>
    </row>
    <row r="523">
      <c r="A523" s="42"/>
      <c r="B523" s="510"/>
      <c r="C523" s="42"/>
      <c r="D523" s="42"/>
      <c r="K523" s="489"/>
    </row>
    <row r="524">
      <c r="A524" s="42"/>
      <c r="B524" s="510"/>
      <c r="C524" s="42"/>
      <c r="D524" s="42"/>
      <c r="K524" s="489"/>
    </row>
    <row r="525">
      <c r="A525" s="42"/>
      <c r="B525" s="510"/>
      <c r="C525" s="42"/>
      <c r="D525" s="42"/>
      <c r="K525" s="489"/>
    </row>
    <row r="526">
      <c r="A526" s="42"/>
      <c r="B526" s="510"/>
      <c r="C526" s="42"/>
      <c r="D526" s="42"/>
      <c r="K526" s="489"/>
    </row>
    <row r="527">
      <c r="A527" s="42"/>
      <c r="B527" s="510"/>
      <c r="C527" s="42"/>
      <c r="D527" s="42"/>
      <c r="K527" s="489"/>
    </row>
    <row r="528">
      <c r="A528" s="42"/>
      <c r="B528" s="510"/>
      <c r="C528" s="42"/>
      <c r="D528" s="42"/>
      <c r="K528" s="489"/>
    </row>
    <row r="529">
      <c r="A529" s="42"/>
      <c r="B529" s="510"/>
      <c r="C529" s="42"/>
      <c r="D529" s="42"/>
      <c r="K529" s="489"/>
    </row>
    <row r="530">
      <c r="A530" s="42"/>
      <c r="B530" s="510"/>
      <c r="C530" s="42"/>
      <c r="D530" s="42"/>
      <c r="K530" s="489"/>
    </row>
    <row r="531">
      <c r="A531" s="42"/>
      <c r="B531" s="510"/>
      <c r="C531" s="42"/>
      <c r="D531" s="42"/>
      <c r="K531" s="489"/>
    </row>
    <row r="532">
      <c r="A532" s="42"/>
      <c r="B532" s="510"/>
      <c r="C532" s="42"/>
      <c r="D532" s="42"/>
      <c r="K532" s="489"/>
    </row>
    <row r="533">
      <c r="A533" s="42"/>
      <c r="B533" s="510"/>
      <c r="C533" s="42"/>
      <c r="D533" s="42"/>
      <c r="K533" s="489"/>
    </row>
    <row r="534">
      <c r="A534" s="42"/>
      <c r="B534" s="510"/>
      <c r="C534" s="42"/>
      <c r="D534" s="42"/>
      <c r="K534" s="489"/>
    </row>
    <row r="535">
      <c r="A535" s="42"/>
      <c r="B535" s="510"/>
      <c r="C535" s="42"/>
      <c r="D535" s="42"/>
      <c r="K535" s="489"/>
    </row>
    <row r="536">
      <c r="A536" s="42"/>
      <c r="B536" s="510"/>
      <c r="C536" s="42"/>
      <c r="D536" s="42"/>
      <c r="K536" s="489"/>
    </row>
    <row r="537">
      <c r="A537" s="42"/>
      <c r="B537" s="510"/>
      <c r="C537" s="42"/>
      <c r="D537" s="42"/>
      <c r="K537" s="489"/>
    </row>
    <row r="538">
      <c r="A538" s="42"/>
      <c r="B538" s="510"/>
      <c r="C538" s="42"/>
      <c r="D538" s="42"/>
      <c r="K538" s="489"/>
    </row>
    <row r="539">
      <c r="A539" s="42"/>
      <c r="B539" s="510"/>
      <c r="C539" s="42"/>
      <c r="D539" s="42"/>
      <c r="K539" s="489"/>
    </row>
    <row r="540">
      <c r="A540" s="42"/>
      <c r="B540" s="510"/>
      <c r="C540" s="42"/>
      <c r="D540" s="42"/>
      <c r="K540" s="489"/>
    </row>
    <row r="541">
      <c r="A541" s="42"/>
      <c r="B541" s="510"/>
      <c r="C541" s="42"/>
      <c r="D541" s="42"/>
      <c r="K541" s="489"/>
    </row>
    <row r="542">
      <c r="A542" s="42"/>
      <c r="B542" s="510"/>
      <c r="C542" s="42"/>
      <c r="D542" s="42"/>
      <c r="K542" s="489"/>
    </row>
    <row r="543">
      <c r="A543" s="42"/>
      <c r="B543" s="510"/>
      <c r="C543" s="42"/>
      <c r="D543" s="42"/>
      <c r="K543" s="489"/>
    </row>
    <row r="544">
      <c r="A544" s="42"/>
      <c r="B544" s="510"/>
      <c r="C544" s="42"/>
      <c r="D544" s="42"/>
      <c r="K544" s="489"/>
    </row>
    <row r="545">
      <c r="A545" s="42"/>
      <c r="B545" s="510"/>
      <c r="C545" s="42"/>
      <c r="D545" s="42"/>
      <c r="K545" s="489"/>
    </row>
    <row r="546">
      <c r="A546" s="42"/>
      <c r="B546" s="510"/>
      <c r="C546" s="42"/>
      <c r="D546" s="42"/>
      <c r="K546" s="489"/>
    </row>
    <row r="547">
      <c r="A547" s="42"/>
      <c r="B547" s="510"/>
      <c r="C547" s="42"/>
      <c r="D547" s="42"/>
      <c r="K547" s="489"/>
    </row>
    <row r="548">
      <c r="A548" s="42"/>
      <c r="B548" s="510"/>
      <c r="C548" s="42"/>
      <c r="D548" s="42"/>
      <c r="K548" s="489"/>
    </row>
    <row r="549">
      <c r="A549" s="42"/>
      <c r="B549" s="510"/>
      <c r="C549" s="42"/>
      <c r="D549" s="42"/>
      <c r="K549" s="489"/>
    </row>
    <row r="550">
      <c r="A550" s="42"/>
      <c r="B550" s="510"/>
      <c r="C550" s="42"/>
      <c r="D550" s="42"/>
      <c r="K550" s="489"/>
    </row>
    <row r="551">
      <c r="A551" s="42"/>
      <c r="B551" s="510"/>
      <c r="C551" s="42"/>
      <c r="D551" s="42"/>
      <c r="K551" s="489"/>
    </row>
    <row r="552">
      <c r="A552" s="42"/>
      <c r="B552" s="510"/>
      <c r="C552" s="42"/>
      <c r="D552" s="42"/>
      <c r="K552" s="489"/>
    </row>
    <row r="553">
      <c r="A553" s="42"/>
      <c r="B553" s="510"/>
      <c r="C553" s="42"/>
      <c r="D553" s="42"/>
      <c r="K553" s="489"/>
    </row>
    <row r="554">
      <c r="A554" s="42"/>
      <c r="B554" s="510"/>
      <c r="C554" s="42"/>
      <c r="D554" s="42"/>
      <c r="K554" s="489"/>
    </row>
    <row r="555">
      <c r="A555" s="42"/>
      <c r="B555" s="510"/>
      <c r="C555" s="42"/>
      <c r="D555" s="42"/>
      <c r="K555" s="489"/>
    </row>
    <row r="556">
      <c r="A556" s="42"/>
      <c r="B556" s="510"/>
      <c r="C556" s="42"/>
      <c r="D556" s="42"/>
      <c r="K556" s="489"/>
    </row>
    <row r="557">
      <c r="A557" s="42"/>
      <c r="B557" s="510"/>
      <c r="C557" s="42"/>
      <c r="D557" s="42"/>
      <c r="K557" s="489"/>
    </row>
    <row r="558">
      <c r="A558" s="42"/>
      <c r="B558" s="510"/>
      <c r="C558" s="42"/>
      <c r="D558" s="42"/>
      <c r="K558" s="489"/>
    </row>
    <row r="559">
      <c r="A559" s="42"/>
      <c r="B559" s="510"/>
      <c r="C559" s="42"/>
      <c r="D559" s="42"/>
      <c r="K559" s="489"/>
    </row>
    <row r="560">
      <c r="A560" s="42"/>
      <c r="B560" s="510"/>
      <c r="C560" s="42"/>
      <c r="D560" s="42"/>
      <c r="K560" s="489"/>
    </row>
    <row r="561">
      <c r="A561" s="42"/>
      <c r="B561" s="510"/>
      <c r="C561" s="42"/>
      <c r="D561" s="42"/>
      <c r="K561" s="489"/>
    </row>
    <row r="562">
      <c r="A562" s="42"/>
      <c r="B562" s="510"/>
      <c r="C562" s="42"/>
      <c r="D562" s="42"/>
      <c r="K562" s="489"/>
    </row>
    <row r="563">
      <c r="A563" s="42"/>
      <c r="B563" s="510"/>
      <c r="C563" s="42"/>
      <c r="D563" s="42"/>
      <c r="K563" s="489"/>
    </row>
    <row r="564">
      <c r="A564" s="42"/>
      <c r="B564" s="510"/>
      <c r="C564" s="42"/>
      <c r="D564" s="42"/>
      <c r="K564" s="489"/>
    </row>
    <row r="565">
      <c r="A565" s="42"/>
      <c r="B565" s="510"/>
      <c r="C565" s="42"/>
      <c r="D565" s="42"/>
      <c r="K565" s="489"/>
    </row>
    <row r="566">
      <c r="A566" s="42"/>
      <c r="B566" s="510"/>
      <c r="C566" s="42"/>
      <c r="D566" s="42"/>
      <c r="K566" s="489"/>
    </row>
    <row r="567">
      <c r="A567" s="42"/>
      <c r="B567" s="510"/>
      <c r="C567" s="42"/>
      <c r="D567" s="42"/>
      <c r="K567" s="489"/>
    </row>
    <row r="568">
      <c r="A568" s="42"/>
      <c r="B568" s="510"/>
      <c r="C568" s="42"/>
      <c r="D568" s="42"/>
      <c r="K568" s="489"/>
    </row>
    <row r="569">
      <c r="A569" s="42"/>
      <c r="B569" s="510"/>
      <c r="C569" s="42"/>
      <c r="D569" s="42"/>
      <c r="K569" s="489"/>
    </row>
    <row r="570">
      <c r="A570" s="42"/>
      <c r="B570" s="510"/>
      <c r="C570" s="42"/>
      <c r="D570" s="42"/>
      <c r="K570" s="489"/>
    </row>
    <row r="571">
      <c r="A571" s="42"/>
      <c r="B571" s="510"/>
      <c r="C571" s="42"/>
      <c r="D571" s="42"/>
      <c r="K571" s="489"/>
    </row>
    <row r="572">
      <c r="A572" s="42"/>
      <c r="B572" s="510"/>
      <c r="C572" s="42"/>
      <c r="D572" s="42"/>
      <c r="K572" s="489"/>
    </row>
    <row r="573">
      <c r="A573" s="42"/>
      <c r="B573" s="510"/>
      <c r="C573" s="42"/>
      <c r="D573" s="42"/>
      <c r="K573" s="489"/>
    </row>
    <row r="574">
      <c r="A574" s="42"/>
      <c r="B574" s="510"/>
      <c r="C574" s="42"/>
      <c r="D574" s="42"/>
      <c r="K574" s="489"/>
    </row>
    <row r="575">
      <c r="A575" s="42"/>
      <c r="B575" s="510"/>
      <c r="C575" s="42"/>
      <c r="D575" s="42"/>
      <c r="K575" s="489"/>
    </row>
    <row r="576">
      <c r="A576" s="42"/>
      <c r="B576" s="510"/>
      <c r="C576" s="42"/>
      <c r="D576" s="42"/>
      <c r="K576" s="489"/>
    </row>
    <row r="577">
      <c r="A577" s="42"/>
      <c r="B577" s="510"/>
      <c r="C577" s="42"/>
      <c r="D577" s="42"/>
      <c r="K577" s="489"/>
    </row>
    <row r="578">
      <c r="A578" s="42"/>
      <c r="B578" s="510"/>
      <c r="C578" s="42"/>
      <c r="D578" s="42"/>
      <c r="K578" s="489"/>
    </row>
    <row r="579">
      <c r="A579" s="42"/>
      <c r="B579" s="510"/>
      <c r="C579" s="42"/>
      <c r="D579" s="42"/>
      <c r="K579" s="489"/>
    </row>
    <row r="580">
      <c r="A580" s="42"/>
      <c r="B580" s="510"/>
      <c r="C580" s="42"/>
      <c r="D580" s="42"/>
      <c r="K580" s="489"/>
    </row>
    <row r="581">
      <c r="A581" s="42"/>
      <c r="B581" s="510"/>
      <c r="C581" s="42"/>
      <c r="D581" s="42"/>
      <c r="K581" s="489"/>
    </row>
    <row r="582">
      <c r="A582" s="42"/>
      <c r="B582" s="510"/>
      <c r="C582" s="42"/>
      <c r="D582" s="42"/>
      <c r="K582" s="489"/>
    </row>
    <row r="583">
      <c r="A583" s="42"/>
      <c r="B583" s="510"/>
      <c r="C583" s="42"/>
      <c r="D583" s="42"/>
      <c r="K583" s="489"/>
    </row>
    <row r="584">
      <c r="A584" s="42"/>
      <c r="B584" s="510"/>
      <c r="C584" s="42"/>
      <c r="D584" s="42"/>
      <c r="K584" s="489"/>
    </row>
    <row r="585">
      <c r="A585" s="42"/>
      <c r="B585" s="510"/>
      <c r="C585" s="42"/>
      <c r="D585" s="42"/>
      <c r="K585" s="489"/>
    </row>
    <row r="586">
      <c r="A586" s="42"/>
      <c r="B586" s="510"/>
      <c r="C586" s="42"/>
      <c r="D586" s="42"/>
      <c r="K586" s="489"/>
    </row>
    <row r="587">
      <c r="A587" s="42"/>
      <c r="B587" s="510"/>
      <c r="C587" s="42"/>
      <c r="D587" s="42"/>
      <c r="K587" s="489"/>
    </row>
    <row r="588">
      <c r="A588" s="42"/>
      <c r="B588" s="510"/>
      <c r="C588" s="42"/>
      <c r="D588" s="42"/>
      <c r="K588" s="489"/>
    </row>
    <row r="589">
      <c r="A589" s="42"/>
      <c r="B589" s="510"/>
      <c r="C589" s="42"/>
      <c r="D589" s="42"/>
      <c r="K589" s="489"/>
    </row>
    <row r="590">
      <c r="A590" s="42"/>
      <c r="B590" s="510"/>
      <c r="C590" s="42"/>
      <c r="D590" s="42"/>
      <c r="K590" s="489"/>
    </row>
    <row r="591">
      <c r="A591" s="42"/>
      <c r="B591" s="510"/>
      <c r="C591" s="42"/>
      <c r="D591" s="42"/>
      <c r="K591" s="489"/>
    </row>
    <row r="592">
      <c r="A592" s="42"/>
      <c r="B592" s="510"/>
      <c r="C592" s="42"/>
      <c r="D592" s="42"/>
      <c r="K592" s="489"/>
    </row>
    <row r="593">
      <c r="A593" s="42"/>
      <c r="B593" s="510"/>
      <c r="C593" s="42"/>
      <c r="D593" s="42"/>
      <c r="K593" s="489"/>
    </row>
    <row r="594">
      <c r="A594" s="42"/>
      <c r="B594" s="510"/>
      <c r="C594" s="42"/>
      <c r="D594" s="42"/>
      <c r="K594" s="489"/>
    </row>
    <row r="595">
      <c r="A595" s="42"/>
      <c r="B595" s="510"/>
      <c r="C595" s="42"/>
      <c r="D595" s="42"/>
      <c r="K595" s="489"/>
    </row>
    <row r="596">
      <c r="A596" s="42"/>
      <c r="B596" s="510"/>
      <c r="C596" s="42"/>
      <c r="D596" s="42"/>
      <c r="K596" s="489"/>
    </row>
    <row r="597">
      <c r="A597" s="42"/>
      <c r="B597" s="510"/>
      <c r="C597" s="42"/>
      <c r="D597" s="42"/>
      <c r="K597" s="489"/>
    </row>
    <row r="598">
      <c r="A598" s="42"/>
      <c r="B598" s="510"/>
      <c r="C598" s="42"/>
      <c r="D598" s="42"/>
      <c r="K598" s="489"/>
    </row>
    <row r="599">
      <c r="A599" s="42"/>
      <c r="B599" s="510"/>
      <c r="C599" s="42"/>
      <c r="D599" s="42"/>
      <c r="K599" s="489"/>
    </row>
    <row r="600">
      <c r="A600" s="42"/>
      <c r="B600" s="510"/>
      <c r="C600" s="42"/>
      <c r="D600" s="42"/>
      <c r="K600" s="489"/>
    </row>
    <row r="601">
      <c r="A601" s="42"/>
      <c r="B601" s="510"/>
      <c r="C601" s="42"/>
      <c r="D601" s="42"/>
      <c r="K601" s="489"/>
    </row>
    <row r="602">
      <c r="A602" s="42"/>
      <c r="B602" s="510"/>
      <c r="C602" s="42"/>
      <c r="D602" s="42"/>
      <c r="K602" s="489"/>
    </row>
    <row r="603">
      <c r="A603" s="42"/>
      <c r="B603" s="510"/>
      <c r="C603" s="42"/>
      <c r="D603" s="42"/>
      <c r="K603" s="489"/>
    </row>
    <row r="604">
      <c r="A604" s="42"/>
      <c r="B604" s="510"/>
      <c r="C604" s="42"/>
      <c r="D604" s="42"/>
      <c r="K604" s="489"/>
    </row>
    <row r="605">
      <c r="A605" s="42"/>
      <c r="B605" s="510"/>
      <c r="C605" s="42"/>
      <c r="D605" s="42"/>
      <c r="K605" s="489"/>
    </row>
    <row r="606">
      <c r="A606" s="42"/>
      <c r="B606" s="510"/>
      <c r="C606" s="42"/>
      <c r="D606" s="42"/>
      <c r="K606" s="489"/>
    </row>
    <row r="607">
      <c r="A607" s="42"/>
      <c r="B607" s="510"/>
      <c r="C607" s="42"/>
      <c r="D607" s="42"/>
      <c r="K607" s="489"/>
    </row>
    <row r="608">
      <c r="A608" s="42"/>
      <c r="B608" s="510"/>
      <c r="C608" s="42"/>
      <c r="D608" s="42"/>
      <c r="K608" s="489"/>
    </row>
    <row r="609">
      <c r="A609" s="42"/>
      <c r="B609" s="510"/>
      <c r="C609" s="42"/>
      <c r="D609" s="42"/>
      <c r="K609" s="489"/>
    </row>
    <row r="610">
      <c r="A610" s="42"/>
      <c r="B610" s="510"/>
      <c r="C610" s="42"/>
      <c r="D610" s="42"/>
      <c r="K610" s="489"/>
    </row>
    <row r="611">
      <c r="A611" s="42"/>
      <c r="B611" s="510"/>
      <c r="C611" s="42"/>
      <c r="D611" s="42"/>
      <c r="K611" s="489"/>
    </row>
    <row r="612">
      <c r="A612" s="42"/>
      <c r="B612" s="510"/>
      <c r="C612" s="42"/>
      <c r="D612" s="42"/>
      <c r="K612" s="489"/>
    </row>
    <row r="613">
      <c r="A613" s="42"/>
      <c r="B613" s="510"/>
      <c r="C613" s="42"/>
      <c r="D613" s="42"/>
      <c r="K613" s="489"/>
    </row>
    <row r="614">
      <c r="A614" s="42"/>
      <c r="B614" s="510"/>
      <c r="C614" s="42"/>
      <c r="D614" s="42"/>
      <c r="K614" s="489"/>
    </row>
    <row r="615">
      <c r="A615" s="42"/>
      <c r="B615" s="510"/>
      <c r="C615" s="42"/>
      <c r="D615" s="42"/>
      <c r="K615" s="489"/>
    </row>
    <row r="616">
      <c r="A616" s="42"/>
      <c r="B616" s="510"/>
      <c r="C616" s="42"/>
      <c r="D616" s="42"/>
      <c r="K616" s="489"/>
    </row>
    <row r="617">
      <c r="A617" s="42"/>
      <c r="B617" s="510"/>
      <c r="C617" s="42"/>
      <c r="D617" s="42"/>
      <c r="K617" s="489"/>
    </row>
    <row r="618">
      <c r="A618" s="42"/>
      <c r="B618" s="510"/>
      <c r="C618" s="42"/>
      <c r="D618" s="42"/>
      <c r="K618" s="489"/>
    </row>
    <row r="619">
      <c r="A619" s="42"/>
      <c r="B619" s="510"/>
      <c r="C619" s="42"/>
      <c r="D619" s="42"/>
      <c r="K619" s="489"/>
    </row>
    <row r="620">
      <c r="A620" s="42"/>
      <c r="B620" s="510"/>
      <c r="C620" s="42"/>
      <c r="D620" s="42"/>
      <c r="K620" s="489"/>
    </row>
    <row r="621">
      <c r="A621" s="42"/>
      <c r="B621" s="510"/>
      <c r="C621" s="42"/>
      <c r="D621" s="42"/>
      <c r="K621" s="489"/>
    </row>
    <row r="622">
      <c r="A622" s="42"/>
      <c r="B622" s="510"/>
      <c r="C622" s="42"/>
      <c r="D622" s="42"/>
      <c r="K622" s="489"/>
    </row>
    <row r="623">
      <c r="A623" s="42"/>
      <c r="B623" s="510"/>
      <c r="C623" s="42"/>
      <c r="D623" s="42"/>
      <c r="K623" s="489"/>
    </row>
    <row r="624">
      <c r="A624" s="42"/>
      <c r="B624" s="510"/>
      <c r="C624" s="42"/>
      <c r="D624" s="42"/>
      <c r="K624" s="489"/>
    </row>
    <row r="625">
      <c r="A625" s="42"/>
      <c r="B625" s="510"/>
      <c r="C625" s="42"/>
      <c r="D625" s="42"/>
      <c r="K625" s="489"/>
    </row>
    <row r="626">
      <c r="A626" s="42"/>
      <c r="B626" s="510"/>
      <c r="C626" s="42"/>
      <c r="D626" s="42"/>
      <c r="K626" s="489"/>
    </row>
    <row r="627">
      <c r="A627" s="42"/>
      <c r="B627" s="510"/>
      <c r="C627" s="42"/>
      <c r="D627" s="42"/>
      <c r="K627" s="489"/>
    </row>
    <row r="628">
      <c r="A628" s="42"/>
      <c r="B628" s="510"/>
      <c r="C628" s="42"/>
      <c r="D628" s="42"/>
      <c r="K628" s="489"/>
    </row>
    <row r="629">
      <c r="A629" s="42"/>
      <c r="B629" s="510"/>
      <c r="C629" s="42"/>
      <c r="D629" s="42"/>
      <c r="K629" s="489"/>
    </row>
    <row r="630">
      <c r="A630" s="42"/>
      <c r="B630" s="510"/>
      <c r="C630" s="42"/>
      <c r="D630" s="42"/>
      <c r="K630" s="489"/>
    </row>
    <row r="631">
      <c r="A631" s="42"/>
      <c r="B631" s="510"/>
      <c r="C631" s="42"/>
      <c r="D631" s="42"/>
      <c r="K631" s="489"/>
    </row>
    <row r="632">
      <c r="A632" s="42"/>
      <c r="B632" s="510"/>
      <c r="C632" s="42"/>
      <c r="D632" s="42"/>
      <c r="K632" s="489"/>
    </row>
    <row r="633">
      <c r="A633" s="42"/>
      <c r="B633" s="510"/>
      <c r="C633" s="42"/>
      <c r="D633" s="42"/>
      <c r="K633" s="489"/>
    </row>
    <row r="634">
      <c r="A634" s="42"/>
      <c r="B634" s="510"/>
      <c r="C634" s="42"/>
      <c r="D634" s="42"/>
      <c r="K634" s="489"/>
    </row>
    <row r="635">
      <c r="A635" s="42"/>
      <c r="B635" s="510"/>
      <c r="C635" s="42"/>
      <c r="D635" s="42"/>
      <c r="K635" s="489"/>
    </row>
    <row r="636">
      <c r="A636" s="42"/>
      <c r="B636" s="510"/>
      <c r="C636" s="42"/>
      <c r="D636" s="42"/>
      <c r="K636" s="489"/>
    </row>
    <row r="637">
      <c r="A637" s="42"/>
      <c r="B637" s="510"/>
      <c r="C637" s="42"/>
      <c r="D637" s="42"/>
      <c r="K637" s="489"/>
    </row>
    <row r="638">
      <c r="A638" s="42"/>
      <c r="B638" s="510"/>
      <c r="C638" s="42"/>
      <c r="D638" s="42"/>
      <c r="K638" s="489"/>
    </row>
    <row r="639">
      <c r="A639" s="42"/>
      <c r="B639" s="510"/>
      <c r="C639" s="42"/>
      <c r="D639" s="42"/>
      <c r="K639" s="489"/>
    </row>
    <row r="640">
      <c r="A640" s="42"/>
      <c r="B640" s="510"/>
      <c r="C640" s="42"/>
      <c r="D640" s="42"/>
      <c r="K640" s="489"/>
    </row>
    <row r="641">
      <c r="A641" s="42"/>
      <c r="B641" s="510"/>
      <c r="C641" s="42"/>
      <c r="D641" s="42"/>
      <c r="K641" s="489"/>
    </row>
    <row r="642">
      <c r="A642" s="42"/>
      <c r="B642" s="510"/>
      <c r="C642" s="42"/>
      <c r="D642" s="42"/>
      <c r="K642" s="489"/>
    </row>
    <row r="643">
      <c r="A643" s="42"/>
      <c r="B643" s="510"/>
      <c r="C643" s="42"/>
      <c r="D643" s="42"/>
      <c r="K643" s="489"/>
    </row>
    <row r="644">
      <c r="A644" s="42"/>
      <c r="B644" s="510"/>
      <c r="C644" s="42"/>
      <c r="D644" s="42"/>
      <c r="K644" s="489"/>
    </row>
    <row r="645">
      <c r="A645" s="42"/>
      <c r="B645" s="510"/>
      <c r="C645" s="42"/>
      <c r="D645" s="42"/>
      <c r="K645" s="489"/>
    </row>
    <row r="646">
      <c r="A646" s="42"/>
      <c r="B646" s="510"/>
      <c r="C646" s="42"/>
      <c r="D646" s="42"/>
      <c r="K646" s="489"/>
    </row>
    <row r="647">
      <c r="A647" s="42"/>
      <c r="B647" s="510"/>
      <c r="C647" s="42"/>
      <c r="D647" s="42"/>
      <c r="K647" s="489"/>
    </row>
    <row r="648">
      <c r="A648" s="42"/>
      <c r="B648" s="510"/>
      <c r="C648" s="42"/>
      <c r="D648" s="42"/>
      <c r="K648" s="489"/>
    </row>
    <row r="649">
      <c r="A649" s="42"/>
      <c r="B649" s="510"/>
      <c r="C649" s="42"/>
      <c r="D649" s="42"/>
      <c r="K649" s="489"/>
    </row>
    <row r="650">
      <c r="A650" s="42"/>
      <c r="B650" s="510"/>
      <c r="C650" s="42"/>
      <c r="D650" s="42"/>
      <c r="K650" s="489"/>
    </row>
    <row r="651">
      <c r="A651" s="42"/>
      <c r="B651" s="510"/>
      <c r="C651" s="42"/>
      <c r="D651" s="42"/>
      <c r="K651" s="489"/>
    </row>
    <row r="652">
      <c r="A652" s="42"/>
      <c r="B652" s="510"/>
      <c r="C652" s="42"/>
      <c r="D652" s="42"/>
      <c r="K652" s="489"/>
    </row>
    <row r="653">
      <c r="A653" s="42"/>
      <c r="B653" s="510"/>
      <c r="C653" s="42"/>
      <c r="D653" s="42"/>
      <c r="K653" s="489"/>
    </row>
    <row r="654">
      <c r="A654" s="42"/>
      <c r="B654" s="510"/>
      <c r="C654" s="42"/>
      <c r="D654" s="42"/>
      <c r="K654" s="489"/>
    </row>
    <row r="655">
      <c r="A655" s="42"/>
      <c r="B655" s="510"/>
      <c r="C655" s="42"/>
      <c r="D655" s="42"/>
      <c r="K655" s="489"/>
    </row>
    <row r="656">
      <c r="A656" s="42"/>
      <c r="B656" s="510"/>
      <c r="C656" s="42"/>
      <c r="D656" s="42"/>
      <c r="K656" s="489"/>
    </row>
    <row r="657">
      <c r="A657" s="42"/>
      <c r="B657" s="510"/>
      <c r="C657" s="42"/>
      <c r="D657" s="42"/>
      <c r="K657" s="489"/>
    </row>
    <row r="658">
      <c r="A658" s="42"/>
      <c r="B658" s="510"/>
      <c r="C658" s="42"/>
      <c r="D658" s="42"/>
      <c r="K658" s="489"/>
    </row>
    <row r="659">
      <c r="A659" s="42"/>
      <c r="B659" s="510"/>
      <c r="C659" s="42"/>
      <c r="D659" s="42"/>
      <c r="K659" s="489"/>
    </row>
    <row r="660">
      <c r="A660" s="42"/>
      <c r="B660" s="510"/>
      <c r="C660" s="42"/>
      <c r="D660" s="42"/>
      <c r="K660" s="489"/>
    </row>
    <row r="661">
      <c r="A661" s="42"/>
      <c r="B661" s="510"/>
      <c r="C661" s="42"/>
      <c r="D661" s="42"/>
      <c r="K661" s="489"/>
    </row>
    <row r="662">
      <c r="A662" s="42"/>
      <c r="B662" s="510"/>
      <c r="C662" s="42"/>
      <c r="D662" s="42"/>
      <c r="K662" s="489"/>
    </row>
    <row r="663">
      <c r="A663" s="42"/>
      <c r="B663" s="510"/>
      <c r="C663" s="42"/>
      <c r="D663" s="42"/>
      <c r="K663" s="489"/>
    </row>
    <row r="664">
      <c r="A664" s="42"/>
      <c r="B664" s="510"/>
      <c r="C664" s="42"/>
      <c r="D664" s="42"/>
      <c r="K664" s="489"/>
    </row>
    <row r="665">
      <c r="A665" s="42"/>
      <c r="B665" s="510"/>
      <c r="C665" s="42"/>
      <c r="D665" s="42"/>
      <c r="K665" s="489"/>
    </row>
    <row r="666">
      <c r="A666" s="42"/>
      <c r="B666" s="510"/>
      <c r="C666" s="42"/>
      <c r="D666" s="42"/>
      <c r="K666" s="489"/>
    </row>
    <row r="667">
      <c r="A667" s="42"/>
      <c r="B667" s="510"/>
      <c r="C667" s="42"/>
      <c r="D667" s="42"/>
      <c r="K667" s="489"/>
    </row>
    <row r="668">
      <c r="A668" s="42"/>
      <c r="B668" s="510"/>
      <c r="C668" s="42"/>
      <c r="D668" s="42"/>
      <c r="K668" s="489"/>
    </row>
    <row r="669">
      <c r="A669" s="42"/>
      <c r="B669" s="510"/>
      <c r="C669" s="42"/>
      <c r="D669" s="42"/>
      <c r="K669" s="489"/>
    </row>
    <row r="670">
      <c r="A670" s="42"/>
      <c r="B670" s="510"/>
      <c r="C670" s="42"/>
      <c r="D670" s="42"/>
      <c r="K670" s="489"/>
    </row>
    <row r="671">
      <c r="A671" s="42"/>
      <c r="B671" s="510"/>
      <c r="C671" s="42"/>
      <c r="D671" s="42"/>
      <c r="K671" s="489"/>
    </row>
    <row r="672">
      <c r="A672" s="42"/>
      <c r="B672" s="510"/>
      <c r="C672" s="42"/>
      <c r="D672" s="42"/>
      <c r="K672" s="489"/>
    </row>
    <row r="673">
      <c r="A673" s="42"/>
      <c r="B673" s="510"/>
      <c r="C673" s="42"/>
      <c r="D673" s="42"/>
      <c r="K673" s="489"/>
    </row>
    <row r="674">
      <c r="A674" s="42"/>
      <c r="B674" s="510"/>
      <c r="C674" s="42"/>
      <c r="D674" s="42"/>
      <c r="K674" s="489"/>
    </row>
    <row r="675">
      <c r="A675" s="42"/>
      <c r="B675" s="510"/>
      <c r="C675" s="42"/>
      <c r="D675" s="42"/>
      <c r="K675" s="489"/>
    </row>
    <row r="676">
      <c r="A676" s="42"/>
      <c r="B676" s="510"/>
      <c r="C676" s="42"/>
      <c r="D676" s="42"/>
      <c r="K676" s="489"/>
    </row>
    <row r="677">
      <c r="A677" s="42"/>
      <c r="B677" s="510"/>
      <c r="C677" s="42"/>
      <c r="D677" s="42"/>
      <c r="K677" s="489"/>
    </row>
    <row r="678">
      <c r="A678" s="42"/>
      <c r="B678" s="510"/>
      <c r="C678" s="42"/>
      <c r="D678" s="42"/>
      <c r="K678" s="489"/>
    </row>
    <row r="679">
      <c r="A679" s="42"/>
      <c r="B679" s="510"/>
      <c r="C679" s="42"/>
      <c r="D679" s="42"/>
      <c r="K679" s="489"/>
    </row>
    <row r="680">
      <c r="A680" s="42"/>
      <c r="B680" s="510"/>
      <c r="C680" s="42"/>
      <c r="D680" s="42"/>
      <c r="K680" s="489"/>
    </row>
    <row r="681">
      <c r="A681" s="42"/>
      <c r="B681" s="510"/>
      <c r="C681" s="42"/>
      <c r="D681" s="42"/>
      <c r="K681" s="489"/>
    </row>
    <row r="682">
      <c r="A682" s="42"/>
      <c r="B682" s="510"/>
      <c r="C682" s="42"/>
      <c r="D682" s="42"/>
      <c r="K682" s="489"/>
    </row>
    <row r="683">
      <c r="A683" s="42"/>
      <c r="B683" s="510"/>
      <c r="C683" s="42"/>
      <c r="D683" s="42"/>
      <c r="K683" s="489"/>
    </row>
    <row r="684">
      <c r="A684" s="42"/>
      <c r="B684" s="510"/>
      <c r="C684" s="42"/>
      <c r="D684" s="42"/>
      <c r="K684" s="489"/>
    </row>
    <row r="685">
      <c r="A685" s="42"/>
      <c r="B685" s="510"/>
      <c r="C685" s="42"/>
      <c r="D685" s="42"/>
      <c r="K685" s="489"/>
    </row>
    <row r="686">
      <c r="A686" s="42"/>
      <c r="B686" s="510"/>
      <c r="C686" s="42"/>
      <c r="D686" s="42"/>
      <c r="K686" s="489"/>
    </row>
    <row r="687">
      <c r="A687" s="42"/>
      <c r="B687" s="510"/>
      <c r="C687" s="42"/>
      <c r="D687" s="42"/>
      <c r="K687" s="489"/>
    </row>
    <row r="688">
      <c r="A688" s="42"/>
      <c r="B688" s="510"/>
      <c r="C688" s="42"/>
      <c r="D688" s="42"/>
      <c r="K688" s="489"/>
    </row>
    <row r="689">
      <c r="A689" s="42"/>
      <c r="B689" s="510"/>
      <c r="C689" s="42"/>
      <c r="D689" s="42"/>
      <c r="K689" s="489"/>
    </row>
    <row r="690">
      <c r="A690" s="42"/>
      <c r="B690" s="510"/>
      <c r="C690" s="42"/>
      <c r="D690" s="42"/>
      <c r="K690" s="489"/>
    </row>
    <row r="691">
      <c r="A691" s="42"/>
      <c r="B691" s="510"/>
      <c r="C691" s="42"/>
      <c r="D691" s="42"/>
      <c r="K691" s="489"/>
    </row>
    <row r="692">
      <c r="A692" s="42"/>
      <c r="B692" s="510"/>
      <c r="C692" s="42"/>
      <c r="D692" s="42"/>
      <c r="K692" s="489"/>
    </row>
    <row r="693">
      <c r="A693" s="42"/>
      <c r="B693" s="510"/>
      <c r="C693" s="42"/>
      <c r="D693" s="42"/>
      <c r="K693" s="489"/>
    </row>
    <row r="694">
      <c r="A694" s="42"/>
      <c r="B694" s="510"/>
      <c r="C694" s="42"/>
      <c r="D694" s="42"/>
      <c r="K694" s="489"/>
    </row>
    <row r="695">
      <c r="A695" s="42"/>
      <c r="B695" s="510"/>
      <c r="C695" s="42"/>
      <c r="D695" s="42"/>
      <c r="K695" s="489"/>
    </row>
    <row r="696">
      <c r="A696" s="42"/>
      <c r="B696" s="510"/>
      <c r="C696" s="42"/>
      <c r="D696" s="42"/>
      <c r="K696" s="489"/>
    </row>
    <row r="697">
      <c r="A697" s="42"/>
      <c r="B697" s="510"/>
      <c r="C697" s="42"/>
      <c r="D697" s="42"/>
      <c r="K697" s="489"/>
    </row>
    <row r="698">
      <c r="A698" s="42"/>
      <c r="B698" s="510"/>
      <c r="C698" s="42"/>
      <c r="D698" s="42"/>
      <c r="K698" s="489"/>
    </row>
    <row r="699">
      <c r="A699" s="42"/>
      <c r="B699" s="510"/>
      <c r="C699" s="42"/>
      <c r="D699" s="42"/>
      <c r="K699" s="489"/>
    </row>
    <row r="700">
      <c r="A700" s="42"/>
      <c r="B700" s="510"/>
      <c r="C700" s="42"/>
      <c r="D700" s="42"/>
      <c r="K700" s="489"/>
    </row>
    <row r="701">
      <c r="A701" s="42"/>
      <c r="B701" s="510"/>
      <c r="C701" s="42"/>
      <c r="D701" s="42"/>
      <c r="K701" s="489"/>
    </row>
    <row r="702">
      <c r="A702" s="42"/>
      <c r="B702" s="510"/>
      <c r="C702" s="42"/>
      <c r="D702" s="42"/>
      <c r="K702" s="489"/>
    </row>
    <row r="703">
      <c r="A703" s="42"/>
      <c r="B703" s="510"/>
      <c r="C703" s="42"/>
      <c r="D703" s="42"/>
      <c r="K703" s="489"/>
    </row>
    <row r="704">
      <c r="A704" s="42"/>
      <c r="B704" s="510"/>
      <c r="C704" s="42"/>
      <c r="D704" s="42"/>
      <c r="K704" s="489"/>
    </row>
    <row r="705">
      <c r="A705" s="42"/>
      <c r="B705" s="510"/>
      <c r="C705" s="42"/>
      <c r="D705" s="42"/>
      <c r="K705" s="489"/>
    </row>
    <row r="706">
      <c r="A706" s="42"/>
      <c r="B706" s="510"/>
      <c r="C706" s="42"/>
      <c r="D706" s="42"/>
      <c r="K706" s="489"/>
    </row>
    <row r="707">
      <c r="A707" s="42"/>
      <c r="B707" s="510"/>
      <c r="C707" s="42"/>
      <c r="D707" s="42"/>
      <c r="K707" s="489"/>
    </row>
    <row r="708">
      <c r="A708" s="42"/>
      <c r="B708" s="510"/>
      <c r="C708" s="42"/>
      <c r="D708" s="42"/>
      <c r="K708" s="489"/>
    </row>
    <row r="709">
      <c r="A709" s="42"/>
      <c r="B709" s="510"/>
      <c r="C709" s="42"/>
      <c r="D709" s="42"/>
      <c r="K709" s="489"/>
    </row>
    <row r="710">
      <c r="A710" s="42"/>
      <c r="B710" s="510"/>
      <c r="C710" s="42"/>
      <c r="D710" s="42"/>
      <c r="K710" s="489"/>
    </row>
    <row r="711">
      <c r="A711" s="42"/>
      <c r="B711" s="510"/>
      <c r="C711" s="42"/>
      <c r="D711" s="42"/>
      <c r="K711" s="489"/>
    </row>
    <row r="712">
      <c r="A712" s="42"/>
      <c r="B712" s="510"/>
      <c r="C712" s="42"/>
      <c r="D712" s="42"/>
      <c r="K712" s="489"/>
    </row>
    <row r="713">
      <c r="A713" s="42"/>
      <c r="B713" s="510"/>
      <c r="C713" s="42"/>
      <c r="D713" s="42"/>
      <c r="K713" s="489"/>
    </row>
    <row r="714">
      <c r="A714" s="42"/>
      <c r="B714" s="510"/>
      <c r="C714" s="42"/>
      <c r="D714" s="42"/>
      <c r="K714" s="489"/>
    </row>
    <row r="715">
      <c r="A715" s="42"/>
      <c r="B715" s="510"/>
      <c r="C715" s="42"/>
      <c r="D715" s="42"/>
      <c r="K715" s="489"/>
    </row>
    <row r="716">
      <c r="A716" s="42"/>
      <c r="B716" s="510"/>
      <c r="C716" s="42"/>
      <c r="D716" s="42"/>
      <c r="K716" s="489"/>
    </row>
    <row r="717">
      <c r="A717" s="42"/>
      <c r="B717" s="510"/>
      <c r="C717" s="42"/>
      <c r="D717" s="42"/>
      <c r="K717" s="489"/>
    </row>
    <row r="718">
      <c r="A718" s="42"/>
      <c r="B718" s="510"/>
      <c r="C718" s="42"/>
      <c r="D718" s="42"/>
      <c r="K718" s="489"/>
    </row>
    <row r="719">
      <c r="A719" s="42"/>
      <c r="B719" s="510"/>
      <c r="C719" s="42"/>
      <c r="D719" s="42"/>
      <c r="K719" s="489"/>
    </row>
    <row r="720">
      <c r="A720" s="42"/>
      <c r="B720" s="510"/>
      <c r="C720" s="42"/>
      <c r="D720" s="42"/>
      <c r="K720" s="489"/>
    </row>
    <row r="721">
      <c r="A721" s="42"/>
      <c r="B721" s="510"/>
      <c r="C721" s="42"/>
      <c r="D721" s="42"/>
      <c r="K721" s="489"/>
    </row>
    <row r="722">
      <c r="A722" s="42"/>
      <c r="B722" s="510"/>
      <c r="C722" s="42"/>
      <c r="D722" s="42"/>
      <c r="K722" s="489"/>
    </row>
    <row r="723">
      <c r="A723" s="42"/>
      <c r="B723" s="510"/>
      <c r="C723" s="42"/>
      <c r="D723" s="42"/>
      <c r="K723" s="489"/>
    </row>
    <row r="724">
      <c r="A724" s="42"/>
      <c r="B724" s="510"/>
      <c r="C724" s="42"/>
      <c r="D724" s="42"/>
      <c r="K724" s="489"/>
    </row>
    <row r="725">
      <c r="A725" s="42"/>
      <c r="B725" s="510"/>
      <c r="C725" s="42"/>
      <c r="D725" s="42"/>
      <c r="K725" s="489"/>
    </row>
    <row r="726">
      <c r="A726" s="42"/>
      <c r="B726" s="510"/>
      <c r="C726" s="42"/>
      <c r="D726" s="42"/>
      <c r="K726" s="489"/>
    </row>
    <row r="727">
      <c r="A727" s="42"/>
      <c r="B727" s="510"/>
      <c r="C727" s="42"/>
      <c r="D727" s="42"/>
      <c r="K727" s="489"/>
    </row>
    <row r="728">
      <c r="A728" s="42"/>
      <c r="B728" s="510"/>
      <c r="C728" s="42"/>
      <c r="D728" s="42"/>
      <c r="K728" s="489"/>
    </row>
    <row r="729">
      <c r="A729" s="42"/>
      <c r="B729" s="510"/>
      <c r="C729" s="42"/>
      <c r="D729" s="42"/>
      <c r="K729" s="489"/>
    </row>
    <row r="730">
      <c r="A730" s="42"/>
      <c r="B730" s="510"/>
      <c r="C730" s="42"/>
      <c r="D730" s="42"/>
      <c r="K730" s="489"/>
    </row>
    <row r="731">
      <c r="A731" s="42"/>
      <c r="B731" s="510"/>
      <c r="C731" s="42"/>
      <c r="D731" s="42"/>
      <c r="K731" s="489"/>
    </row>
    <row r="732">
      <c r="A732" s="42"/>
      <c r="B732" s="510"/>
      <c r="C732" s="42"/>
      <c r="D732" s="42"/>
      <c r="K732" s="489"/>
    </row>
    <row r="733">
      <c r="A733" s="42"/>
      <c r="B733" s="510"/>
      <c r="C733" s="42"/>
      <c r="D733" s="42"/>
      <c r="K733" s="489"/>
    </row>
    <row r="734">
      <c r="A734" s="42"/>
      <c r="B734" s="510"/>
      <c r="C734" s="42"/>
      <c r="D734" s="42"/>
      <c r="K734" s="489"/>
    </row>
    <row r="735">
      <c r="A735" s="42"/>
      <c r="B735" s="510"/>
      <c r="C735" s="42"/>
      <c r="D735" s="42"/>
      <c r="K735" s="489"/>
    </row>
    <row r="736">
      <c r="A736" s="42"/>
      <c r="B736" s="510"/>
      <c r="C736" s="42"/>
      <c r="D736" s="42"/>
      <c r="K736" s="489"/>
    </row>
    <row r="737">
      <c r="A737" s="42"/>
      <c r="B737" s="510"/>
      <c r="C737" s="42"/>
      <c r="D737" s="42"/>
      <c r="K737" s="489"/>
    </row>
    <row r="738">
      <c r="A738" s="42"/>
      <c r="B738" s="510"/>
      <c r="C738" s="42"/>
      <c r="D738" s="42"/>
      <c r="K738" s="489"/>
    </row>
    <row r="739">
      <c r="A739" s="42"/>
      <c r="B739" s="510"/>
      <c r="C739" s="42"/>
      <c r="D739" s="42"/>
      <c r="K739" s="489"/>
    </row>
    <row r="740">
      <c r="A740" s="42"/>
      <c r="B740" s="510"/>
      <c r="C740" s="42"/>
      <c r="D740" s="42"/>
      <c r="K740" s="489"/>
    </row>
    <row r="741">
      <c r="A741" s="42"/>
      <c r="B741" s="510"/>
      <c r="C741" s="42"/>
      <c r="D741" s="42"/>
      <c r="K741" s="489"/>
    </row>
    <row r="742">
      <c r="A742" s="42"/>
      <c r="B742" s="510"/>
      <c r="C742" s="42"/>
      <c r="D742" s="42"/>
      <c r="K742" s="489"/>
    </row>
    <row r="743">
      <c r="A743" s="42"/>
      <c r="B743" s="510"/>
      <c r="C743" s="42"/>
      <c r="D743" s="42"/>
      <c r="K743" s="489"/>
    </row>
    <row r="744">
      <c r="A744" s="42"/>
      <c r="B744" s="510"/>
      <c r="C744" s="42"/>
      <c r="D744" s="42"/>
      <c r="K744" s="489"/>
    </row>
    <row r="745">
      <c r="A745" s="42"/>
      <c r="B745" s="510"/>
      <c r="C745" s="42"/>
      <c r="D745" s="42"/>
      <c r="K745" s="489"/>
    </row>
    <row r="746">
      <c r="A746" s="42"/>
      <c r="B746" s="510"/>
      <c r="C746" s="42"/>
      <c r="D746" s="42"/>
      <c r="K746" s="489"/>
    </row>
    <row r="747">
      <c r="A747" s="42"/>
      <c r="B747" s="510"/>
      <c r="C747" s="42"/>
      <c r="D747" s="42"/>
      <c r="K747" s="489"/>
    </row>
    <row r="748">
      <c r="A748" s="42"/>
      <c r="B748" s="510"/>
      <c r="C748" s="42"/>
      <c r="D748" s="42"/>
      <c r="K748" s="489"/>
    </row>
    <row r="749">
      <c r="A749" s="42"/>
      <c r="B749" s="510"/>
      <c r="C749" s="42"/>
      <c r="D749" s="42"/>
      <c r="K749" s="489"/>
    </row>
    <row r="750">
      <c r="A750" s="42"/>
      <c r="B750" s="510"/>
      <c r="C750" s="42"/>
      <c r="D750" s="42"/>
      <c r="K750" s="489"/>
    </row>
    <row r="751">
      <c r="A751" s="42"/>
      <c r="B751" s="510"/>
      <c r="C751" s="42"/>
      <c r="D751" s="42"/>
      <c r="K751" s="489"/>
    </row>
    <row r="752">
      <c r="A752" s="42"/>
      <c r="B752" s="510"/>
      <c r="C752" s="42"/>
      <c r="D752" s="42"/>
      <c r="K752" s="489"/>
    </row>
    <row r="753">
      <c r="A753" s="42"/>
      <c r="B753" s="510"/>
      <c r="C753" s="42"/>
      <c r="D753" s="42"/>
      <c r="K753" s="489"/>
    </row>
    <row r="754">
      <c r="A754" s="42"/>
      <c r="B754" s="510"/>
      <c r="C754" s="42"/>
      <c r="D754" s="42"/>
      <c r="K754" s="489"/>
    </row>
    <row r="755">
      <c r="A755" s="42"/>
      <c r="B755" s="510"/>
      <c r="C755" s="42"/>
      <c r="D755" s="42"/>
      <c r="K755" s="489"/>
    </row>
    <row r="756">
      <c r="A756" s="42"/>
      <c r="B756" s="510"/>
      <c r="C756" s="42"/>
      <c r="D756" s="42"/>
      <c r="K756" s="489"/>
    </row>
    <row r="757">
      <c r="A757" s="42"/>
      <c r="B757" s="510"/>
      <c r="C757" s="42"/>
      <c r="D757" s="42"/>
      <c r="K757" s="489"/>
    </row>
    <row r="758">
      <c r="A758" s="42"/>
      <c r="B758" s="510"/>
      <c r="C758" s="42"/>
      <c r="D758" s="42"/>
      <c r="K758" s="489"/>
    </row>
    <row r="759">
      <c r="A759" s="42"/>
      <c r="B759" s="510"/>
      <c r="C759" s="42"/>
      <c r="D759" s="42"/>
      <c r="K759" s="489"/>
    </row>
    <row r="760">
      <c r="A760" s="42"/>
      <c r="B760" s="510"/>
      <c r="C760" s="42"/>
      <c r="D760" s="42"/>
      <c r="K760" s="489"/>
    </row>
    <row r="761">
      <c r="A761" s="42"/>
      <c r="B761" s="510"/>
      <c r="C761" s="42"/>
      <c r="D761" s="42"/>
      <c r="K761" s="489"/>
    </row>
    <row r="762">
      <c r="A762" s="42"/>
      <c r="B762" s="510"/>
      <c r="C762" s="42"/>
      <c r="D762" s="42"/>
      <c r="K762" s="489"/>
    </row>
    <row r="763">
      <c r="A763" s="42"/>
      <c r="B763" s="510"/>
      <c r="C763" s="42"/>
      <c r="D763" s="42"/>
      <c r="K763" s="489"/>
    </row>
    <row r="764">
      <c r="A764" s="42"/>
      <c r="B764" s="510"/>
      <c r="C764" s="42"/>
      <c r="D764" s="42"/>
      <c r="K764" s="489"/>
    </row>
    <row r="765">
      <c r="A765" s="42"/>
      <c r="B765" s="510"/>
      <c r="C765" s="42"/>
      <c r="D765" s="42"/>
      <c r="K765" s="489"/>
    </row>
    <row r="766">
      <c r="A766" s="42"/>
      <c r="B766" s="510"/>
      <c r="C766" s="42"/>
      <c r="D766" s="42"/>
      <c r="K766" s="489"/>
    </row>
    <row r="767">
      <c r="A767" s="42"/>
      <c r="B767" s="510"/>
      <c r="C767" s="42"/>
      <c r="D767" s="42"/>
      <c r="K767" s="489"/>
    </row>
    <row r="768">
      <c r="A768" s="42"/>
      <c r="B768" s="510"/>
      <c r="C768" s="42"/>
      <c r="D768" s="42"/>
      <c r="K768" s="489"/>
    </row>
    <row r="769">
      <c r="A769" s="42"/>
      <c r="B769" s="510"/>
      <c r="C769" s="42"/>
      <c r="D769" s="42"/>
      <c r="K769" s="489"/>
    </row>
    <row r="770">
      <c r="A770" s="42"/>
      <c r="B770" s="510"/>
      <c r="C770" s="42"/>
      <c r="D770" s="42"/>
      <c r="K770" s="489"/>
    </row>
    <row r="771">
      <c r="A771" s="42"/>
      <c r="B771" s="510"/>
      <c r="C771" s="42"/>
      <c r="D771" s="42"/>
      <c r="K771" s="489"/>
    </row>
    <row r="772">
      <c r="A772" s="42"/>
      <c r="B772" s="510"/>
      <c r="C772" s="42"/>
      <c r="D772" s="42"/>
      <c r="K772" s="489"/>
    </row>
    <row r="773">
      <c r="A773" s="42"/>
      <c r="B773" s="510"/>
      <c r="C773" s="42"/>
      <c r="D773" s="42"/>
      <c r="K773" s="489"/>
    </row>
    <row r="774">
      <c r="A774" s="42"/>
      <c r="B774" s="510"/>
      <c r="C774" s="42"/>
      <c r="D774" s="42"/>
      <c r="K774" s="489"/>
    </row>
    <row r="775">
      <c r="A775" s="42"/>
      <c r="B775" s="510"/>
      <c r="C775" s="42"/>
      <c r="D775" s="42"/>
      <c r="K775" s="489"/>
    </row>
    <row r="776">
      <c r="A776" s="42"/>
      <c r="B776" s="510"/>
      <c r="C776" s="42"/>
      <c r="D776" s="42"/>
      <c r="K776" s="489"/>
    </row>
    <row r="777">
      <c r="A777" s="42"/>
      <c r="B777" s="510"/>
      <c r="C777" s="42"/>
      <c r="D777" s="42"/>
      <c r="K777" s="489"/>
    </row>
    <row r="778">
      <c r="A778" s="42"/>
      <c r="B778" s="510"/>
      <c r="C778" s="42"/>
      <c r="D778" s="42"/>
      <c r="K778" s="489"/>
    </row>
    <row r="779">
      <c r="A779" s="42"/>
      <c r="B779" s="510"/>
      <c r="C779" s="42"/>
      <c r="D779" s="42"/>
      <c r="K779" s="489"/>
    </row>
    <row r="780">
      <c r="A780" s="42"/>
      <c r="B780" s="510"/>
      <c r="C780" s="42"/>
      <c r="D780" s="42"/>
      <c r="K780" s="489"/>
    </row>
    <row r="781">
      <c r="A781" s="42"/>
      <c r="B781" s="510"/>
      <c r="C781" s="42"/>
      <c r="D781" s="42"/>
      <c r="K781" s="489"/>
    </row>
    <row r="782">
      <c r="A782" s="42"/>
      <c r="B782" s="510"/>
      <c r="C782" s="42"/>
      <c r="D782" s="42"/>
      <c r="K782" s="489"/>
    </row>
    <row r="783">
      <c r="A783" s="42"/>
      <c r="B783" s="510"/>
      <c r="C783" s="42"/>
      <c r="D783" s="42"/>
      <c r="K783" s="489"/>
    </row>
    <row r="784">
      <c r="A784" s="42"/>
      <c r="B784" s="510"/>
      <c r="C784" s="42"/>
      <c r="D784" s="42"/>
      <c r="K784" s="489"/>
    </row>
    <row r="785">
      <c r="A785" s="42"/>
      <c r="B785" s="510"/>
      <c r="C785" s="42"/>
      <c r="D785" s="42"/>
      <c r="K785" s="489"/>
    </row>
    <row r="786">
      <c r="A786" s="42"/>
      <c r="B786" s="510"/>
      <c r="C786" s="42"/>
      <c r="D786" s="42"/>
      <c r="K786" s="489"/>
    </row>
    <row r="787">
      <c r="A787" s="42"/>
      <c r="B787" s="510"/>
      <c r="C787" s="42"/>
      <c r="D787" s="42"/>
      <c r="K787" s="489"/>
    </row>
    <row r="788">
      <c r="A788" s="42"/>
      <c r="B788" s="510"/>
      <c r="C788" s="42"/>
      <c r="D788" s="42"/>
      <c r="K788" s="489"/>
    </row>
    <row r="789">
      <c r="A789" s="42"/>
      <c r="B789" s="510"/>
      <c r="C789" s="42"/>
      <c r="D789" s="42"/>
      <c r="K789" s="489"/>
    </row>
    <row r="790">
      <c r="A790" s="42"/>
      <c r="B790" s="510"/>
      <c r="C790" s="42"/>
      <c r="D790" s="42"/>
      <c r="K790" s="489"/>
    </row>
    <row r="791">
      <c r="A791" s="42"/>
      <c r="B791" s="510"/>
      <c r="C791" s="42"/>
      <c r="D791" s="42"/>
      <c r="K791" s="489"/>
    </row>
    <row r="792">
      <c r="A792" s="42"/>
      <c r="B792" s="510"/>
      <c r="C792" s="42"/>
      <c r="D792" s="42"/>
      <c r="K792" s="489"/>
    </row>
    <row r="793">
      <c r="A793" s="42"/>
      <c r="B793" s="510"/>
      <c r="C793" s="42"/>
      <c r="D793" s="42"/>
      <c r="K793" s="489"/>
    </row>
    <row r="794">
      <c r="A794" s="42"/>
      <c r="B794" s="510"/>
      <c r="C794" s="42"/>
      <c r="D794" s="42"/>
      <c r="K794" s="489"/>
    </row>
    <row r="795">
      <c r="A795" s="42"/>
      <c r="B795" s="510"/>
      <c r="C795" s="42"/>
      <c r="D795" s="42"/>
      <c r="K795" s="489"/>
    </row>
    <row r="796">
      <c r="A796" s="42"/>
      <c r="B796" s="510"/>
      <c r="C796" s="42"/>
      <c r="D796" s="42"/>
      <c r="K796" s="489"/>
    </row>
    <row r="797">
      <c r="A797" s="42"/>
      <c r="B797" s="510"/>
      <c r="C797" s="42"/>
      <c r="D797" s="42"/>
      <c r="K797" s="489"/>
    </row>
    <row r="798">
      <c r="A798" s="42"/>
      <c r="B798" s="510"/>
      <c r="C798" s="42"/>
      <c r="D798" s="42"/>
      <c r="K798" s="489"/>
    </row>
    <row r="799">
      <c r="A799" s="42"/>
      <c r="B799" s="510"/>
      <c r="C799" s="42"/>
      <c r="D799" s="42"/>
      <c r="K799" s="489"/>
    </row>
    <row r="800">
      <c r="A800" s="42"/>
      <c r="B800" s="510"/>
      <c r="C800" s="42"/>
      <c r="D800" s="42"/>
      <c r="K800" s="489"/>
    </row>
    <row r="801">
      <c r="A801" s="42"/>
      <c r="B801" s="510"/>
      <c r="C801" s="42"/>
      <c r="D801" s="42"/>
      <c r="K801" s="489"/>
    </row>
    <row r="802">
      <c r="A802" s="42"/>
      <c r="B802" s="510"/>
      <c r="C802" s="42"/>
      <c r="D802" s="42"/>
      <c r="K802" s="489"/>
    </row>
    <row r="803">
      <c r="A803" s="42"/>
      <c r="B803" s="510"/>
      <c r="C803" s="42"/>
      <c r="D803" s="42"/>
      <c r="K803" s="489"/>
    </row>
    <row r="804">
      <c r="A804" s="42"/>
      <c r="B804" s="510"/>
      <c r="C804" s="42"/>
      <c r="D804" s="42"/>
      <c r="K804" s="489"/>
    </row>
    <row r="805">
      <c r="A805" s="42"/>
      <c r="B805" s="510"/>
      <c r="C805" s="42"/>
      <c r="D805" s="42"/>
      <c r="K805" s="489"/>
    </row>
    <row r="806">
      <c r="A806" s="42"/>
      <c r="B806" s="510"/>
      <c r="C806" s="42"/>
      <c r="D806" s="42"/>
      <c r="K806" s="489"/>
    </row>
    <row r="807">
      <c r="A807" s="42"/>
      <c r="B807" s="510"/>
      <c r="C807" s="42"/>
      <c r="D807" s="42"/>
      <c r="K807" s="489"/>
    </row>
    <row r="808">
      <c r="A808" s="42"/>
      <c r="B808" s="510"/>
      <c r="C808" s="42"/>
      <c r="D808" s="42"/>
      <c r="K808" s="489"/>
    </row>
    <row r="809">
      <c r="A809" s="42"/>
      <c r="B809" s="510"/>
      <c r="C809" s="42"/>
      <c r="D809" s="42"/>
      <c r="K809" s="489"/>
    </row>
    <row r="810">
      <c r="A810" s="42"/>
      <c r="B810" s="510"/>
      <c r="C810" s="42"/>
      <c r="D810" s="42"/>
      <c r="K810" s="489"/>
    </row>
    <row r="811">
      <c r="A811" s="42"/>
      <c r="B811" s="510"/>
      <c r="C811" s="42"/>
      <c r="D811" s="42"/>
      <c r="K811" s="489"/>
    </row>
    <row r="812">
      <c r="A812" s="42"/>
      <c r="B812" s="510"/>
      <c r="C812" s="42"/>
      <c r="D812" s="42"/>
      <c r="K812" s="489"/>
    </row>
    <row r="813">
      <c r="A813" s="42"/>
      <c r="B813" s="510"/>
      <c r="C813" s="42"/>
      <c r="D813" s="42"/>
      <c r="K813" s="489"/>
    </row>
    <row r="814">
      <c r="A814" s="42"/>
      <c r="B814" s="510"/>
      <c r="C814" s="42"/>
      <c r="D814" s="42"/>
      <c r="K814" s="489"/>
    </row>
    <row r="815">
      <c r="A815" s="42"/>
      <c r="B815" s="510"/>
      <c r="C815" s="42"/>
      <c r="D815" s="42"/>
      <c r="K815" s="489"/>
    </row>
    <row r="816">
      <c r="A816" s="42"/>
      <c r="B816" s="510"/>
      <c r="C816" s="42"/>
      <c r="D816" s="42"/>
      <c r="K816" s="489"/>
    </row>
    <row r="817">
      <c r="A817" s="42"/>
      <c r="B817" s="510"/>
      <c r="C817" s="42"/>
      <c r="D817" s="42"/>
      <c r="K817" s="489"/>
    </row>
    <row r="818">
      <c r="A818" s="42"/>
      <c r="B818" s="510"/>
      <c r="C818" s="42"/>
      <c r="D818" s="42"/>
      <c r="K818" s="489"/>
    </row>
    <row r="819">
      <c r="A819" s="42"/>
      <c r="B819" s="510"/>
      <c r="C819" s="42"/>
      <c r="D819" s="42"/>
      <c r="K819" s="489"/>
    </row>
    <row r="820">
      <c r="A820" s="42"/>
      <c r="B820" s="510"/>
      <c r="C820" s="42"/>
      <c r="D820" s="42"/>
      <c r="K820" s="489"/>
    </row>
    <row r="821">
      <c r="A821" s="42"/>
      <c r="B821" s="510"/>
      <c r="C821" s="42"/>
      <c r="D821" s="42"/>
      <c r="K821" s="489"/>
    </row>
    <row r="822">
      <c r="A822" s="42"/>
      <c r="B822" s="510"/>
      <c r="C822" s="42"/>
      <c r="D822" s="42"/>
      <c r="K822" s="489"/>
    </row>
    <row r="823">
      <c r="A823" s="42"/>
      <c r="B823" s="510"/>
      <c r="C823" s="42"/>
      <c r="D823" s="42"/>
      <c r="K823" s="489"/>
    </row>
    <row r="824">
      <c r="A824" s="42"/>
      <c r="B824" s="510"/>
      <c r="C824" s="42"/>
      <c r="D824" s="42"/>
      <c r="K824" s="489"/>
    </row>
    <row r="825">
      <c r="A825" s="42"/>
      <c r="B825" s="510"/>
      <c r="C825" s="42"/>
      <c r="D825" s="42"/>
      <c r="K825" s="489"/>
    </row>
    <row r="826">
      <c r="A826" s="42"/>
      <c r="B826" s="510"/>
      <c r="C826" s="42"/>
      <c r="D826" s="42"/>
      <c r="K826" s="489"/>
    </row>
    <row r="827">
      <c r="A827" s="42"/>
      <c r="B827" s="510"/>
      <c r="C827" s="42"/>
      <c r="D827" s="42"/>
      <c r="K827" s="489"/>
    </row>
    <row r="828">
      <c r="A828" s="42"/>
      <c r="B828" s="510"/>
      <c r="C828" s="42"/>
      <c r="D828" s="42"/>
      <c r="K828" s="489"/>
    </row>
    <row r="829">
      <c r="A829" s="42"/>
      <c r="B829" s="510"/>
      <c r="C829" s="42"/>
      <c r="D829" s="42"/>
      <c r="K829" s="489"/>
    </row>
    <row r="830">
      <c r="A830" s="42"/>
      <c r="B830" s="510"/>
      <c r="C830" s="42"/>
      <c r="D830" s="42"/>
      <c r="K830" s="489"/>
    </row>
    <row r="831">
      <c r="A831" s="42"/>
      <c r="B831" s="510"/>
      <c r="C831" s="42"/>
      <c r="D831" s="42"/>
      <c r="K831" s="489"/>
    </row>
    <row r="832">
      <c r="A832" s="42"/>
      <c r="B832" s="510"/>
      <c r="C832" s="42"/>
      <c r="D832" s="42"/>
      <c r="K832" s="489"/>
    </row>
    <row r="833">
      <c r="A833" s="42"/>
      <c r="B833" s="510"/>
      <c r="C833" s="42"/>
      <c r="D833" s="42"/>
      <c r="K833" s="489"/>
    </row>
    <row r="834">
      <c r="A834" s="42"/>
      <c r="B834" s="510"/>
      <c r="C834" s="42"/>
      <c r="D834" s="42"/>
      <c r="K834" s="489"/>
    </row>
    <row r="835">
      <c r="A835" s="42"/>
      <c r="B835" s="510"/>
      <c r="C835" s="42"/>
      <c r="D835" s="42"/>
      <c r="K835" s="489"/>
    </row>
    <row r="836">
      <c r="A836" s="42"/>
      <c r="B836" s="510"/>
      <c r="C836" s="42"/>
      <c r="D836" s="42"/>
      <c r="K836" s="489"/>
    </row>
    <row r="837">
      <c r="A837" s="42"/>
      <c r="B837" s="510"/>
      <c r="C837" s="42"/>
      <c r="D837" s="42"/>
      <c r="K837" s="489"/>
    </row>
    <row r="838">
      <c r="A838" s="42"/>
      <c r="B838" s="510"/>
      <c r="C838" s="42"/>
      <c r="D838" s="42"/>
      <c r="K838" s="489"/>
    </row>
    <row r="839">
      <c r="A839" s="42"/>
      <c r="B839" s="510"/>
      <c r="C839" s="42"/>
      <c r="D839" s="42"/>
      <c r="K839" s="489"/>
    </row>
    <row r="840">
      <c r="A840" s="42"/>
      <c r="B840" s="510"/>
      <c r="C840" s="42"/>
      <c r="D840" s="42"/>
      <c r="K840" s="489"/>
    </row>
    <row r="841">
      <c r="A841" s="42"/>
      <c r="B841" s="510"/>
      <c r="C841" s="42"/>
      <c r="D841" s="42"/>
      <c r="K841" s="489"/>
    </row>
    <row r="842">
      <c r="A842" s="42"/>
      <c r="B842" s="510"/>
      <c r="C842" s="42"/>
      <c r="D842" s="42"/>
      <c r="K842" s="489"/>
    </row>
    <row r="843">
      <c r="A843" s="42"/>
      <c r="B843" s="510"/>
      <c r="C843" s="42"/>
      <c r="D843" s="42"/>
      <c r="K843" s="489"/>
    </row>
    <row r="844">
      <c r="A844" s="42"/>
      <c r="B844" s="510"/>
      <c r="C844" s="42"/>
      <c r="D844" s="42"/>
      <c r="K844" s="489"/>
    </row>
    <row r="845">
      <c r="A845" s="42"/>
      <c r="B845" s="510"/>
      <c r="C845" s="42"/>
      <c r="D845" s="42"/>
      <c r="K845" s="489"/>
    </row>
    <row r="846">
      <c r="A846" s="42"/>
      <c r="B846" s="510"/>
      <c r="C846" s="42"/>
      <c r="D846" s="42"/>
      <c r="K846" s="489"/>
    </row>
    <row r="847">
      <c r="A847" s="42"/>
      <c r="B847" s="510"/>
      <c r="C847" s="42"/>
      <c r="D847" s="42"/>
      <c r="K847" s="489"/>
    </row>
    <row r="848">
      <c r="A848" s="42"/>
      <c r="B848" s="510"/>
      <c r="C848" s="42"/>
      <c r="D848" s="42"/>
      <c r="K848" s="489"/>
    </row>
    <row r="849">
      <c r="A849" s="42"/>
      <c r="B849" s="510"/>
      <c r="C849" s="42"/>
      <c r="D849" s="42"/>
      <c r="K849" s="489"/>
    </row>
    <row r="850">
      <c r="A850" s="42"/>
      <c r="B850" s="510"/>
      <c r="C850" s="42"/>
      <c r="D850" s="42"/>
      <c r="K850" s="489"/>
    </row>
    <row r="851">
      <c r="A851" s="42"/>
      <c r="B851" s="510"/>
      <c r="C851" s="42"/>
      <c r="D851" s="42"/>
      <c r="K851" s="489"/>
    </row>
    <row r="852">
      <c r="A852" s="42"/>
      <c r="B852" s="510"/>
      <c r="C852" s="42"/>
      <c r="D852" s="42"/>
      <c r="K852" s="489"/>
    </row>
    <row r="853">
      <c r="A853" s="42"/>
      <c r="B853" s="510"/>
      <c r="C853" s="42"/>
      <c r="D853" s="42"/>
      <c r="K853" s="489"/>
    </row>
    <row r="854">
      <c r="A854" s="42"/>
      <c r="B854" s="510"/>
      <c r="C854" s="42"/>
      <c r="D854" s="42"/>
      <c r="K854" s="489"/>
    </row>
    <row r="855">
      <c r="A855" s="42"/>
      <c r="B855" s="510"/>
      <c r="C855" s="42"/>
      <c r="D855" s="42"/>
      <c r="K855" s="489"/>
    </row>
    <row r="856">
      <c r="A856" s="42"/>
      <c r="B856" s="510"/>
      <c r="C856" s="42"/>
      <c r="D856" s="42"/>
      <c r="K856" s="489"/>
    </row>
    <row r="857">
      <c r="A857" s="42"/>
      <c r="B857" s="510"/>
      <c r="C857" s="42"/>
      <c r="D857" s="42"/>
      <c r="K857" s="489"/>
    </row>
    <row r="858">
      <c r="A858" s="42"/>
      <c r="B858" s="510"/>
      <c r="C858" s="42"/>
      <c r="D858" s="42"/>
      <c r="K858" s="489"/>
    </row>
    <row r="859">
      <c r="A859" s="42"/>
      <c r="B859" s="510"/>
      <c r="C859" s="42"/>
      <c r="D859" s="42"/>
      <c r="K859" s="489"/>
    </row>
    <row r="860">
      <c r="A860" s="42"/>
      <c r="B860" s="510"/>
      <c r="C860" s="42"/>
      <c r="D860" s="42"/>
      <c r="K860" s="489"/>
    </row>
    <row r="861">
      <c r="A861" s="42"/>
      <c r="B861" s="510"/>
      <c r="C861" s="42"/>
      <c r="D861" s="42"/>
      <c r="K861" s="489"/>
    </row>
    <row r="862">
      <c r="A862" s="42"/>
      <c r="B862" s="510"/>
      <c r="C862" s="42"/>
      <c r="D862" s="42"/>
      <c r="K862" s="489"/>
    </row>
    <row r="863">
      <c r="A863" s="42"/>
      <c r="B863" s="510"/>
      <c r="C863" s="42"/>
      <c r="D863" s="42"/>
      <c r="K863" s="489"/>
    </row>
    <row r="864">
      <c r="A864" s="42"/>
      <c r="B864" s="510"/>
      <c r="C864" s="42"/>
      <c r="D864" s="42"/>
      <c r="K864" s="489"/>
    </row>
    <row r="865">
      <c r="A865" s="42"/>
      <c r="B865" s="510"/>
      <c r="C865" s="42"/>
      <c r="D865" s="42"/>
      <c r="K865" s="489"/>
    </row>
    <row r="866">
      <c r="A866" s="42"/>
      <c r="B866" s="510"/>
      <c r="C866" s="42"/>
      <c r="D866" s="42"/>
      <c r="K866" s="489"/>
    </row>
    <row r="867">
      <c r="A867" s="42"/>
      <c r="B867" s="510"/>
      <c r="C867" s="42"/>
      <c r="D867" s="42"/>
      <c r="K867" s="489"/>
    </row>
    <row r="868">
      <c r="A868" s="42"/>
      <c r="B868" s="510"/>
      <c r="C868" s="42"/>
      <c r="D868" s="42"/>
      <c r="K868" s="489"/>
    </row>
    <row r="869">
      <c r="A869" s="42"/>
      <c r="B869" s="510"/>
      <c r="C869" s="42"/>
      <c r="D869" s="42"/>
      <c r="K869" s="489"/>
    </row>
    <row r="870">
      <c r="A870" s="42"/>
      <c r="B870" s="510"/>
      <c r="C870" s="42"/>
      <c r="D870" s="42"/>
      <c r="K870" s="489"/>
    </row>
    <row r="871">
      <c r="A871" s="42"/>
      <c r="B871" s="510"/>
      <c r="C871" s="42"/>
      <c r="D871" s="42"/>
      <c r="K871" s="489"/>
    </row>
    <row r="872">
      <c r="A872" s="42"/>
      <c r="B872" s="510"/>
      <c r="C872" s="42"/>
      <c r="D872" s="42"/>
      <c r="K872" s="489"/>
    </row>
    <row r="873">
      <c r="A873" s="42"/>
      <c r="B873" s="510"/>
      <c r="C873" s="42"/>
      <c r="D873" s="42"/>
      <c r="K873" s="489"/>
    </row>
    <row r="874">
      <c r="A874" s="42"/>
      <c r="B874" s="510"/>
      <c r="C874" s="42"/>
      <c r="D874" s="42"/>
      <c r="K874" s="489"/>
    </row>
    <row r="875">
      <c r="A875" s="42"/>
      <c r="B875" s="510"/>
      <c r="C875" s="42"/>
      <c r="D875" s="42"/>
      <c r="K875" s="489"/>
    </row>
    <row r="876">
      <c r="A876" s="42"/>
      <c r="B876" s="510"/>
      <c r="C876" s="42"/>
      <c r="D876" s="42"/>
      <c r="K876" s="489"/>
    </row>
    <row r="877">
      <c r="A877" s="42"/>
      <c r="B877" s="510"/>
      <c r="C877" s="42"/>
      <c r="D877" s="42"/>
      <c r="K877" s="489"/>
    </row>
    <row r="878">
      <c r="A878" s="42"/>
      <c r="B878" s="510"/>
      <c r="C878" s="42"/>
      <c r="D878" s="42"/>
      <c r="K878" s="489"/>
    </row>
    <row r="879">
      <c r="A879" s="42"/>
      <c r="B879" s="510"/>
      <c r="C879" s="42"/>
      <c r="D879" s="42"/>
      <c r="K879" s="489"/>
    </row>
    <row r="880">
      <c r="A880" s="42"/>
      <c r="B880" s="510"/>
      <c r="C880" s="42"/>
      <c r="D880" s="42"/>
      <c r="K880" s="489"/>
    </row>
    <row r="881">
      <c r="A881" s="42"/>
      <c r="B881" s="510"/>
      <c r="C881" s="42"/>
      <c r="D881" s="42"/>
      <c r="K881" s="489"/>
    </row>
    <row r="882">
      <c r="A882" s="42"/>
      <c r="B882" s="510"/>
      <c r="C882" s="42"/>
      <c r="D882" s="42"/>
      <c r="K882" s="489"/>
    </row>
    <row r="883">
      <c r="A883" s="42"/>
      <c r="B883" s="510"/>
      <c r="C883" s="42"/>
      <c r="D883" s="42"/>
      <c r="K883" s="489"/>
    </row>
    <row r="884">
      <c r="A884" s="42"/>
      <c r="B884" s="510"/>
      <c r="C884" s="42"/>
      <c r="D884" s="42"/>
      <c r="K884" s="489"/>
    </row>
    <row r="885">
      <c r="A885" s="42"/>
      <c r="B885" s="510"/>
      <c r="C885" s="42"/>
      <c r="D885" s="42"/>
      <c r="K885" s="489"/>
    </row>
    <row r="886">
      <c r="A886" s="42"/>
      <c r="B886" s="510"/>
      <c r="C886" s="42"/>
      <c r="D886" s="42"/>
      <c r="K886" s="489"/>
    </row>
    <row r="887">
      <c r="A887" s="42"/>
      <c r="B887" s="510"/>
      <c r="C887" s="42"/>
      <c r="D887" s="42"/>
      <c r="K887" s="489"/>
    </row>
    <row r="888">
      <c r="A888" s="42"/>
      <c r="B888" s="510"/>
      <c r="C888" s="42"/>
      <c r="D888" s="42"/>
      <c r="K888" s="489"/>
    </row>
    <row r="889">
      <c r="A889" s="42"/>
      <c r="B889" s="510"/>
      <c r="C889" s="42"/>
      <c r="D889" s="42"/>
      <c r="K889" s="489"/>
    </row>
    <row r="890">
      <c r="A890" s="42"/>
      <c r="B890" s="510"/>
      <c r="C890" s="42"/>
      <c r="D890" s="42"/>
      <c r="K890" s="489"/>
    </row>
    <row r="891">
      <c r="A891" s="42"/>
      <c r="B891" s="510"/>
      <c r="C891" s="42"/>
      <c r="D891" s="42"/>
      <c r="K891" s="489"/>
    </row>
    <row r="892">
      <c r="A892" s="42"/>
      <c r="B892" s="510"/>
      <c r="C892" s="42"/>
      <c r="D892" s="42"/>
      <c r="K892" s="489"/>
    </row>
    <row r="893">
      <c r="A893" s="42"/>
      <c r="B893" s="510"/>
      <c r="C893" s="42"/>
      <c r="D893" s="42"/>
      <c r="K893" s="489"/>
    </row>
    <row r="894">
      <c r="A894" s="42"/>
      <c r="B894" s="510"/>
      <c r="C894" s="42"/>
      <c r="D894" s="42"/>
      <c r="K894" s="489"/>
    </row>
    <row r="895">
      <c r="A895" s="42"/>
      <c r="B895" s="510"/>
      <c r="C895" s="42"/>
      <c r="D895" s="42"/>
      <c r="K895" s="489"/>
    </row>
    <row r="896">
      <c r="A896" s="42"/>
      <c r="B896" s="510"/>
      <c r="C896" s="42"/>
      <c r="D896" s="42"/>
      <c r="K896" s="489"/>
    </row>
    <row r="897">
      <c r="A897" s="42"/>
      <c r="B897" s="510"/>
      <c r="C897" s="42"/>
      <c r="D897" s="42"/>
      <c r="K897" s="489"/>
    </row>
    <row r="898">
      <c r="A898" s="42"/>
      <c r="B898" s="510"/>
      <c r="C898" s="42"/>
      <c r="D898" s="42"/>
      <c r="K898" s="489"/>
    </row>
    <row r="899">
      <c r="A899" s="42"/>
      <c r="B899" s="510"/>
      <c r="C899" s="42"/>
      <c r="D899" s="42"/>
      <c r="K899" s="489"/>
    </row>
    <row r="900">
      <c r="A900" s="42"/>
      <c r="B900" s="510"/>
      <c r="C900" s="42"/>
      <c r="D900" s="42"/>
      <c r="K900" s="489"/>
    </row>
    <row r="901">
      <c r="A901" s="42"/>
      <c r="B901" s="510"/>
      <c r="C901" s="42"/>
      <c r="D901" s="42"/>
      <c r="K901" s="489"/>
    </row>
    <row r="902">
      <c r="A902" s="42"/>
      <c r="B902" s="510"/>
      <c r="C902" s="42"/>
      <c r="D902" s="42"/>
      <c r="K902" s="489"/>
    </row>
    <row r="903">
      <c r="A903" s="42"/>
      <c r="B903" s="510"/>
      <c r="C903" s="42"/>
      <c r="D903" s="42"/>
      <c r="K903" s="489"/>
    </row>
    <row r="904">
      <c r="A904" s="42"/>
      <c r="B904" s="510"/>
      <c r="C904" s="42"/>
      <c r="D904" s="42"/>
      <c r="K904" s="489"/>
    </row>
    <row r="905">
      <c r="A905" s="42"/>
      <c r="B905" s="510"/>
      <c r="C905" s="42"/>
      <c r="D905" s="42"/>
      <c r="K905" s="489"/>
    </row>
    <row r="906">
      <c r="A906" s="42"/>
      <c r="B906" s="510"/>
      <c r="C906" s="42"/>
      <c r="D906" s="42"/>
      <c r="K906" s="489"/>
    </row>
    <row r="907">
      <c r="A907" s="42"/>
      <c r="B907" s="510"/>
      <c r="C907" s="42"/>
      <c r="D907" s="42"/>
      <c r="K907" s="489"/>
    </row>
    <row r="908">
      <c r="A908" s="42"/>
      <c r="B908" s="510"/>
      <c r="C908" s="42"/>
      <c r="D908" s="42"/>
      <c r="K908" s="489"/>
    </row>
    <row r="909">
      <c r="A909" s="42"/>
      <c r="B909" s="510"/>
      <c r="C909" s="42"/>
      <c r="D909" s="42"/>
      <c r="K909" s="489"/>
    </row>
    <row r="910">
      <c r="A910" s="42"/>
      <c r="B910" s="510"/>
      <c r="C910" s="42"/>
      <c r="D910" s="42"/>
      <c r="K910" s="489"/>
    </row>
    <row r="911">
      <c r="A911" s="42"/>
      <c r="B911" s="510"/>
      <c r="C911" s="42"/>
      <c r="D911" s="42"/>
      <c r="K911" s="489"/>
    </row>
    <row r="912">
      <c r="A912" s="42"/>
      <c r="B912" s="510"/>
      <c r="C912" s="42"/>
      <c r="D912" s="42"/>
      <c r="K912" s="489"/>
    </row>
  </sheetData>
  <dataValidations>
    <dataValidation type="list" allowBlank="1" sqref="C3 C5:C21">
      <formula1>'En Configuration'!$A$4:$A$7</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3.0" topLeftCell="G4" activePane="bottomRight" state="frozen"/>
      <selection activeCell="G1" sqref="G1" pane="topRight"/>
      <selection activeCell="A4" sqref="A4" pane="bottomLeft"/>
      <selection activeCell="G4" sqref="G4" pane="bottomRight"/>
    </sheetView>
  </sheetViews>
  <sheetFormatPr customHeight="1" defaultColWidth="14.43" defaultRowHeight="15.75" outlineLevelCol="1"/>
  <cols>
    <col customWidth="1" min="1" max="1" width="4.14"/>
    <col customWidth="1" min="2" max="2" width="24.14"/>
    <col min="3" max="3" width="14.43" outlineLevel="1"/>
    <col customWidth="1" min="4" max="4" width="10.71" outlineLevel="1"/>
    <col customWidth="1" min="5" max="5" width="18.14" outlineLevel="1"/>
    <col customWidth="1" min="6" max="6" width="26.57" outlineLevel="1"/>
    <col customWidth="1" min="10" max="10" width="10.86"/>
    <col customWidth="1" min="11" max="11" width="8.29"/>
    <col customWidth="1" min="12" max="12" width="10.86"/>
    <col customWidth="1" min="13" max="13" width="9.0"/>
    <col customWidth="1" min="14" max="14" width="9.86"/>
    <col customWidth="1" min="15" max="15" width="7.57"/>
    <col customWidth="1" min="16" max="16" width="11.57"/>
    <col customWidth="1" min="17" max="17" width="7.71"/>
    <col customWidth="1" min="18" max="18" width="25.57"/>
    <col customWidth="1" min="19" max="19" width="7.86"/>
    <col customWidth="1" min="20" max="20" width="21.86"/>
    <col customWidth="1" min="21" max="21" width="7.71"/>
    <col customWidth="1" min="22" max="22" width="22.0"/>
    <col customWidth="1" min="23" max="23" width="6.86"/>
    <col customWidth="1" min="24" max="24" width="25.29"/>
    <col customWidth="1" min="25" max="25" width="7.71"/>
    <col customWidth="1" min="26" max="26" width="22.0"/>
    <col customWidth="1" min="27" max="27" width="7.57"/>
    <col customWidth="1" min="28" max="28" width="21.86"/>
    <col customWidth="1" min="29" max="29" width="7.71"/>
  </cols>
  <sheetData>
    <row r="1">
      <c r="A1" s="511" t="s">
        <v>435</v>
      </c>
      <c r="G1" s="511"/>
      <c r="H1" s="511"/>
      <c r="I1" s="512"/>
      <c r="J1" s="513" t="s">
        <v>436</v>
      </c>
    </row>
    <row r="2">
      <c r="G2" s="511"/>
      <c r="H2" s="511"/>
      <c r="I2" s="512"/>
      <c r="J2" s="66" t="s">
        <v>196</v>
      </c>
      <c r="L2" s="4" t="s">
        <v>197</v>
      </c>
      <c r="N2" s="66" t="s">
        <v>437</v>
      </c>
      <c r="P2" s="4" t="s">
        <v>438</v>
      </c>
      <c r="R2" s="514" t="s">
        <v>198</v>
      </c>
      <c r="T2" s="515" t="s">
        <v>199</v>
      </c>
      <c r="V2" s="514" t="s">
        <v>439</v>
      </c>
      <c r="X2" s="515" t="s">
        <v>440</v>
      </c>
      <c r="Z2" s="514" t="s">
        <v>441</v>
      </c>
      <c r="AB2" s="515" t="s">
        <v>442</v>
      </c>
    </row>
    <row r="3">
      <c r="A3" s="516"/>
      <c r="B3" s="516" t="s">
        <v>200</v>
      </c>
      <c r="C3" s="517" t="s">
        <v>9</v>
      </c>
      <c r="D3" s="517" t="s">
        <v>443</v>
      </c>
      <c r="E3" s="517" t="s">
        <v>444</v>
      </c>
      <c r="F3" s="518" t="s">
        <v>356</v>
      </c>
      <c r="G3" s="517" t="s">
        <v>445</v>
      </c>
      <c r="H3" s="519" t="s">
        <v>24</v>
      </c>
      <c r="I3" s="517" t="s">
        <v>446</v>
      </c>
      <c r="J3" s="18" t="s">
        <v>200</v>
      </c>
      <c r="K3" s="520" t="s">
        <v>201</v>
      </c>
      <c r="L3" s="18" t="s">
        <v>200</v>
      </c>
      <c r="M3" s="520" t="s">
        <v>201</v>
      </c>
      <c r="N3" s="18" t="s">
        <v>200</v>
      </c>
      <c r="O3" s="520" t="s">
        <v>201</v>
      </c>
      <c r="P3" s="18" t="s">
        <v>200</v>
      </c>
      <c r="Q3" s="520" t="s">
        <v>201</v>
      </c>
      <c r="R3" s="59" t="s">
        <v>200</v>
      </c>
      <c r="S3" s="520" t="s">
        <v>201</v>
      </c>
      <c r="T3" s="59" t="s">
        <v>200</v>
      </c>
      <c r="U3" s="520" t="s">
        <v>201</v>
      </c>
      <c r="V3" s="59" t="s">
        <v>200</v>
      </c>
      <c r="W3" s="520" t="s">
        <v>201</v>
      </c>
      <c r="X3" s="59" t="s">
        <v>200</v>
      </c>
      <c r="Y3" s="520" t="s">
        <v>201</v>
      </c>
      <c r="Z3" s="59" t="s">
        <v>200</v>
      </c>
      <c r="AA3" s="520" t="s">
        <v>201</v>
      </c>
      <c r="AB3" s="59" t="s">
        <v>200</v>
      </c>
      <c r="AC3" s="520" t="s">
        <v>201</v>
      </c>
    </row>
    <row r="4">
      <c r="A4" s="521" t="b">
        <v>1</v>
      </c>
      <c r="B4" s="521" t="s">
        <v>447</v>
      </c>
      <c r="C4" s="521" t="s">
        <v>7</v>
      </c>
      <c r="D4" s="522" t="s">
        <v>54</v>
      </c>
      <c r="E4" s="521" t="s">
        <v>79</v>
      </c>
      <c r="F4" s="521" t="s">
        <v>7</v>
      </c>
      <c r="G4" s="523">
        <f>IF(J4&lt;&gt;"",(VLOOKUP(J4,'🌳Resource'!$A$4:$J1000,10,false)*K4),0)+IF(L4&lt;&gt;"",(VLOOKUP(L4,'🌳Resource'!$A$4:$J1000,10,false)*M4),0)+IF(N4&lt;&gt;"",(VLOOKUP(N4,'🌳Resource'!$A$4:$J1000,10,false)*O4),0) + IF(P4&lt;&gt;"",(VLOOKUP(P4,'🌳Resource'!$A$4:$J1000,10,false)*Q4),0) + IF(R4&lt;&gt;"",(VLOOKUP(R4,'🧱Material'!$B$4:$H1000,7,false)*S4),0) + IF(T4&lt;&gt;"",(VLOOKUP(T4,'🧱Material'!$B$4:$H1000,7,false)*U4),0) + IF(V4&lt;&gt;"",(VLOOKUP(V4,'🧱Material'!$B$4:$H1000,7,false)*W4),0) + IF(X4&lt;&gt;"",(VLOOKUP(X4,'🧱Material'!$B$4:$H1000,7,false)*Y4),0) + IF(Z4&lt;&gt;"",(VLOOKUP(Z4,'🧱Material'!$B$4:$H1000,7,false)*AA4),0) + IF(AB4&lt;&gt;"",(VLOOKUP(AB4,'🧱Material'!$B$4:$H1000,7,false)*AC4),0)</f>
        <v>237.5</v>
      </c>
      <c r="H4" s="523">
        <f>IF(J4&lt;&gt;"",(VLOOKUP(J4,'🌳Resource'!$A$4:$J1000,8,false)*K4),0)+IF(L4&lt;&gt;"",(VLOOKUP(L4,'🌳Resource'!$A$4:$J1000,8,false)*M4),0)+IF(N4&lt;&gt;"",(VLOOKUP(N4,'🌳Resource'!$A$4:$J1000,8,false)*O4),0) + IF(P4&lt;&gt;"",(VLOOKUP(P4,'🌳Resource'!$A$4:$J1000,8,false)*Q4),0) + IF(R4&lt;&gt;"",(VLOOKUP(R4,'🧱Material'!$B$4:$H1000,5,false)*S4),0) + IF(T4&lt;&gt;"",(VLOOKUP(T4,'🧱Material'!$B$4:$H1000,5,false)*U4),0) + IF(V4&lt;&gt;"",(VLOOKUP(V4,'🧱Material'!$B$4:$H1000,5,false)*W4),0) + IF(X4&lt;&gt;"",(VLOOKUP(X4,'🧱Material'!$B$4:$H1000,5,false)*Y4),0) + IF(Z4&lt;&gt;"",(VLOOKUP(Z4,'🧱Material'!$B$4:$H1000,5,false)*AA4),0) + IF(AB4&lt;&gt;"",(VLOOKUP(AB4,'🧱Material'!$B$4:$H1000,5,false)*AC4),0)</f>
        <v>236.5</v>
      </c>
      <c r="I4" s="523">
        <f>IF(J4&lt;&gt;"",(VLOOKUP(J4,'🌳Resource'!$A$4:$J1000,9,false)*K4),0)+IF(L4&lt;&gt;"",(VLOOKUP(L4,'🌳Resource'!$A$4:$J1000,9,false)*M4),0)+IF(N4&lt;&gt;"",(VLOOKUP(N4,'🌳Resource'!$A$4:$J1000,9,false)*O4),0) + IF(P4&lt;&gt;"",(VLOOKUP(P4,'🌳Resource'!$A$4:$J1000,9,false)*Q4),0) + IF(R4&lt;&gt;"",(VLOOKUP(R4,'🧱Material'!$B$4:$H1000,6,false)*S4),0) + IF(T4&lt;&gt;"",(VLOOKUP(T4,'🧱Material'!$B$4:$H1000,6,false)*U4),0) + IF(V4&lt;&gt;"",(VLOOKUP(V4,'🧱Material'!$B$4:$H1000,6,false)*W4),0) + IF(X4&lt;&gt;"",(VLOOKUP(X4,'🧱Material'!$B$4:$H1000,6,false)*Y4),0) + IF(Z4&lt;&gt;"",(VLOOKUP(Z4,'🧱Material'!$B$4:$H1000,6,false)*AA4),0) + IF(AB4&lt;&gt;"",(VLOOKUP(AB4,'🧱Material'!$B$4:$H1000,6,false)*AC4),0)</f>
        <v>895</v>
      </c>
      <c r="J4" s="63" t="s">
        <v>79</v>
      </c>
      <c r="K4" s="3">
        <v>100.0</v>
      </c>
      <c r="L4" s="63" t="s">
        <v>80</v>
      </c>
      <c r="M4" s="3">
        <v>55.0</v>
      </c>
      <c r="N4" s="63" t="s">
        <v>82</v>
      </c>
      <c r="O4" s="3">
        <v>55.0</v>
      </c>
      <c r="P4" s="63" t="s">
        <v>84</v>
      </c>
      <c r="Q4" s="3">
        <v>0.0</v>
      </c>
      <c r="R4" s="515"/>
      <c r="S4" s="3"/>
      <c r="T4" s="515"/>
      <c r="U4" s="3"/>
      <c r="V4" s="515"/>
      <c r="W4" s="3"/>
      <c r="X4" s="515"/>
      <c r="Y4" s="3"/>
      <c r="Z4" s="515"/>
      <c r="AA4" s="3"/>
      <c r="AB4" s="515"/>
      <c r="AC4" s="3"/>
    </row>
    <row r="5">
      <c r="A5" s="524" t="b">
        <v>1</v>
      </c>
      <c r="B5" s="524" t="s">
        <v>448</v>
      </c>
      <c r="C5" s="524" t="s">
        <v>8</v>
      </c>
      <c r="D5" s="525" t="s">
        <v>54</v>
      </c>
      <c r="E5" s="524" t="s">
        <v>79</v>
      </c>
      <c r="F5" s="524" t="s">
        <v>8</v>
      </c>
      <c r="G5" s="526">
        <f>IF(J5&lt;&gt;"",(VLOOKUP(J5,'🌳Resource'!$A$4:$J1000,10,false)*K5),0)+IF(L5&lt;&gt;"",(VLOOKUP(L5,'🌳Resource'!$A$4:$J1000,10,false)*M5),0)+IF(N5&lt;&gt;"",(VLOOKUP(N5,'🌳Resource'!$A$4:$J1000,10,false)*O5),0) + IF(P5&lt;&gt;"",(VLOOKUP(P5,'🌳Resource'!$A$4:$J1000,10,false)*Q5),0) + IF(R5&lt;&gt;"",(VLOOKUP(R5,'🧱Material'!$B$4:$H1000,7,false)*S5),0) + IF(T5&lt;&gt;"",(VLOOKUP(T5,'🧱Material'!$B$4:$H1000,7,false)*U5),0) + IF(V5&lt;&gt;"",(VLOOKUP(V5,'🧱Material'!$B$4:$H1000,7,false)*W5),0) + IF(X5&lt;&gt;"",(VLOOKUP(X5,'🧱Material'!$B$4:$H1000,7,false)*Y5),0) + IF(Z5&lt;&gt;"",(VLOOKUP(Z5,'🧱Material'!$B$4:$H1000,7,false)*AA5),0) + IF(AB5&lt;&gt;"",(VLOOKUP(AB5,'🧱Material'!$B$4:$H1000,7,false)*AC5),0)</f>
        <v>1348.4</v>
      </c>
      <c r="H5" s="526">
        <f>IF(J5&lt;&gt;"",(VLOOKUP(J5,'🌳Resource'!$A$4:$J1000,8,false)*K5),0)+IF(L5&lt;&gt;"",(VLOOKUP(L5,'🌳Resource'!$A$4:$J1000,8,false)*M5),0)+IF(N5&lt;&gt;"",(VLOOKUP(N5,'🌳Resource'!$A$4:$J1000,8,false)*O5),0) + IF(P5&lt;&gt;"",(VLOOKUP(P5,'🌳Resource'!$A$4:$J1000,8,false)*Q5),0) + IF(R5&lt;&gt;"",(VLOOKUP(R5,'🧱Material'!$B$4:$H1000,5,false)*S5),0) + IF(T5&lt;&gt;"",(VLOOKUP(T5,'🧱Material'!$B$4:$H1000,5,false)*U5),0) + IF(V5&lt;&gt;"",(VLOOKUP(V5,'🧱Material'!$B$4:$H1000,5,false)*W5),0) + IF(X5&lt;&gt;"",(VLOOKUP(X5,'🧱Material'!$B$4:$H1000,5,false)*Y5),0) + IF(Z5&lt;&gt;"",(VLOOKUP(Z5,'🧱Material'!$B$4:$H1000,5,false)*AA5),0) + IF(AB5&lt;&gt;"",(VLOOKUP(AB5,'🧱Material'!$B$4:$H1000,5,false)*AC5),0)</f>
        <v>1116.161039</v>
      </c>
      <c r="I5" s="526">
        <f>IF(J5&lt;&gt;"",(VLOOKUP(J5,'🌳Resource'!$A$4:$J1000,9,false)*K5),0)+IF(L5&lt;&gt;"",(VLOOKUP(L5,'🌳Resource'!$A$4:$J1000,9,false)*M5),0)+IF(N5&lt;&gt;"",(VLOOKUP(N5,'🌳Resource'!$A$4:$J1000,9,false)*O5),0) + IF(P5&lt;&gt;"",(VLOOKUP(P5,'🌳Resource'!$A$4:$J1000,9,false)*Q5),0) + IF(R5&lt;&gt;"",(VLOOKUP(R5,'🧱Material'!$B$4:$H1000,6,false)*S5),0) + IF(T5&lt;&gt;"",(VLOOKUP(T5,'🧱Material'!$B$4:$H1000,6,false)*U5),0) + IF(V5&lt;&gt;"",(VLOOKUP(V5,'🧱Material'!$B$4:$H1000,6,false)*W5),0) + IF(X5&lt;&gt;"",(VLOOKUP(X5,'🧱Material'!$B$4:$H1000,6,false)*Y5),0) + IF(Z5&lt;&gt;"",(VLOOKUP(Z5,'🧱Material'!$B$4:$H1000,6,false)*AA5),0) + IF(AB5&lt;&gt;"",(VLOOKUP(AB5,'🧱Material'!$B$4:$H1000,6,false)*AC5),0)</f>
        <v>4029.6</v>
      </c>
      <c r="J5" s="18" t="s">
        <v>79</v>
      </c>
      <c r="K5" s="520">
        <f>100*2</f>
        <v>200</v>
      </c>
      <c r="L5" s="18" t="s">
        <v>80</v>
      </c>
      <c r="M5" s="520">
        <v>100.0</v>
      </c>
      <c r="N5" s="18" t="s">
        <v>82</v>
      </c>
      <c r="O5" s="520">
        <v>100.0</v>
      </c>
      <c r="P5" s="18" t="s">
        <v>84</v>
      </c>
      <c r="Q5" s="520">
        <v>100.0</v>
      </c>
      <c r="R5" s="59" t="s">
        <v>449</v>
      </c>
      <c r="S5" s="520">
        <v>8.0</v>
      </c>
      <c r="T5" s="59" t="s">
        <v>450</v>
      </c>
      <c r="U5" s="520">
        <v>8.0</v>
      </c>
      <c r="V5" s="59"/>
      <c r="W5" s="520"/>
      <c r="X5" s="59" t="s">
        <v>165</v>
      </c>
      <c r="Y5" s="520">
        <v>4.0</v>
      </c>
      <c r="Z5" s="59"/>
      <c r="AA5" s="520"/>
      <c r="AB5" s="59"/>
      <c r="AC5" s="520"/>
    </row>
    <row r="6">
      <c r="A6" s="521" t="b">
        <v>1</v>
      </c>
      <c r="B6" s="521" t="s">
        <v>451</v>
      </c>
      <c r="C6" s="521" t="s">
        <v>12</v>
      </c>
      <c r="D6" s="521" t="s">
        <v>54</v>
      </c>
      <c r="E6" s="521" t="s">
        <v>79</v>
      </c>
      <c r="F6" s="521" t="s">
        <v>12</v>
      </c>
      <c r="G6" s="523">
        <f>IF(J6&lt;&gt;"",(VLOOKUP(J6,'🌳Resource'!$A$4:$J1000,10,false)*K6),0)+IF(L6&lt;&gt;"",(VLOOKUP(L6,'🌳Resource'!$A$4:$J1000,10,false)*M6),0)+IF(N6&lt;&gt;"",(VLOOKUP(N6,'🌳Resource'!$A$4:$J1000,10,false)*O6),0) + IF(P6&lt;&gt;"",(VLOOKUP(P6,'🌳Resource'!$A$4:$J1000,10,false)*Q6),0) + IF(R6&lt;&gt;"",(VLOOKUP(R6,'🧱Material'!$B$4:$H1000,7,false)*S6),0) + IF(T6&lt;&gt;"",(VLOOKUP(T6,'🧱Material'!$B$4:$H1000,7,false)*U6),0) + IF(V6&lt;&gt;"",(VLOOKUP(V6,'🧱Material'!$B$4:$H1000,7,false)*W6),0) + IF(X6&lt;&gt;"",(VLOOKUP(X6,'🧱Material'!$B$4:$H1000,7,false)*Y6),0) + IF(Z6&lt;&gt;"",(VLOOKUP(Z6,'🧱Material'!$B$4:$H1000,7,false)*AA6),0) + IF(AB6&lt;&gt;"",(VLOOKUP(AB6,'🧱Material'!$B$4:$H1000,7,false)*AC6),0)</f>
        <v>2627</v>
      </c>
      <c r="H6" s="523">
        <f>IF(J6&lt;&gt;"",(VLOOKUP(J6,'🌳Resource'!$A$4:$J1000,8,false)*K6),0)+IF(L6&lt;&gt;"",(VLOOKUP(L6,'🌳Resource'!$A$4:$J1000,8,false)*M6),0)+IF(N6&lt;&gt;"",(VLOOKUP(N6,'🌳Resource'!$A$4:$J1000,8,false)*O6),0) + IF(P6&lt;&gt;"",(VLOOKUP(P6,'🌳Resource'!$A$4:$J1000,8,false)*Q6),0) + IF(R6&lt;&gt;"",(VLOOKUP(R6,'🧱Material'!$B$4:$H1000,5,false)*S6),0) + IF(T6&lt;&gt;"",(VLOOKUP(T6,'🧱Material'!$B$4:$H1000,5,false)*U6),0) + IF(V6&lt;&gt;"",(VLOOKUP(V6,'🧱Material'!$B$4:$H1000,5,false)*W6),0) + IF(X6&lt;&gt;"",(VLOOKUP(X6,'🧱Material'!$B$4:$H1000,5,false)*Y6),0) + IF(Z6&lt;&gt;"",(VLOOKUP(Z6,'🧱Material'!$B$4:$H1000,5,false)*AA6),0) + IF(AB6&lt;&gt;"",(VLOOKUP(AB6,'🧱Material'!$B$4:$H1000,5,false)*AC6),0)</f>
        <v>2231.592208</v>
      </c>
      <c r="I6" s="523">
        <f>IF(J6&lt;&gt;"",(VLOOKUP(J6,'🌳Resource'!$A$4:$J1000,9,false)*K6),0)+IF(L6&lt;&gt;"",(VLOOKUP(L6,'🌳Resource'!$A$4:$J1000,9,false)*M6),0)+IF(N6&lt;&gt;"",(VLOOKUP(N6,'🌳Resource'!$A$4:$J1000,9,false)*O6),0) + IF(P6&lt;&gt;"",(VLOOKUP(P6,'🌳Resource'!$A$4:$J1000,9,false)*Q6),0) + IF(R6&lt;&gt;"",(VLOOKUP(R6,'🧱Material'!$B$4:$H1000,6,false)*S6),0) + IF(T6&lt;&gt;"",(VLOOKUP(T6,'🧱Material'!$B$4:$H1000,6,false)*U6),0) + IF(V6&lt;&gt;"",(VLOOKUP(V6,'🧱Material'!$B$4:$H1000,6,false)*W6),0) + IF(X6&lt;&gt;"",(VLOOKUP(X6,'🧱Material'!$B$4:$H1000,6,false)*Y6),0) + IF(Z6&lt;&gt;"",(VLOOKUP(Z6,'🧱Material'!$B$4:$H1000,6,false)*AA6),0) + IF(AB6&lt;&gt;"",(VLOOKUP(AB6,'🧱Material'!$B$4:$H1000,6,false)*AC6),0)</f>
        <v>8328</v>
      </c>
      <c r="J6" s="63" t="s">
        <v>79</v>
      </c>
      <c r="K6" s="3">
        <v>720.0</v>
      </c>
      <c r="L6" s="63" t="s">
        <v>80</v>
      </c>
      <c r="M6" s="3">
        <v>180.0</v>
      </c>
      <c r="N6" s="63" t="s">
        <v>82</v>
      </c>
      <c r="O6" s="3">
        <v>180.0</v>
      </c>
      <c r="P6" s="63" t="s">
        <v>84</v>
      </c>
      <c r="Q6" s="3">
        <v>180.0</v>
      </c>
      <c r="R6" s="515" t="s">
        <v>449</v>
      </c>
      <c r="S6" s="3">
        <v>8.0</v>
      </c>
      <c r="T6" s="515" t="s">
        <v>450</v>
      </c>
      <c r="U6" s="3">
        <v>8.0</v>
      </c>
      <c r="V6" s="515" t="s">
        <v>172</v>
      </c>
      <c r="W6" s="3">
        <v>2.0</v>
      </c>
      <c r="X6" s="515" t="s">
        <v>170</v>
      </c>
      <c r="Y6" s="3">
        <v>4.0</v>
      </c>
      <c r="Z6" s="515"/>
      <c r="AA6" s="3"/>
      <c r="AB6" s="515"/>
      <c r="AC6" s="3"/>
    </row>
    <row r="7">
      <c r="A7" s="524" t="b">
        <v>1</v>
      </c>
      <c r="B7" s="524" t="s">
        <v>452</v>
      </c>
      <c r="C7" s="524" t="s">
        <v>7</v>
      </c>
      <c r="D7" s="525" t="s">
        <v>54</v>
      </c>
      <c r="E7" s="524" t="s">
        <v>83</v>
      </c>
      <c r="F7" s="527" t="s">
        <v>7</v>
      </c>
      <c r="G7" s="526">
        <f>IF(J7&lt;&gt;"",(VLOOKUP(J7,'🌳Resource'!$A$4:$J1000,10,false)*K7),0)+IF(L7&lt;&gt;"",(VLOOKUP(L7,'🌳Resource'!$A$4:$J1000,10,false)*M7),0)+IF(N7&lt;&gt;"",(VLOOKUP(N7,'🌳Resource'!$A$4:$J1000,10,false)*O7),0) + IF(P7&lt;&gt;"",(VLOOKUP(P7,'🌳Resource'!$A$4:$J1000,10,false)*Q7),0) + IF(R7&lt;&gt;"",(VLOOKUP(R7,'🧱Material'!$B$4:$H1000,7,false)*S7),0) + IF(T7&lt;&gt;"",(VLOOKUP(T7,'🧱Material'!$B$4:$H1000,7,false)*U7),0) + IF(V7&lt;&gt;"",(VLOOKUP(V7,'🧱Material'!$B$4:$H1000,7,false)*W7),0) + IF(X7&lt;&gt;"",(VLOOKUP(X7,'🧱Material'!$B$4:$H1000,7,false)*Y7),0) + IF(Z7&lt;&gt;"",(VLOOKUP(Z7,'🧱Material'!$B$4:$H1000,7,false)*AA7),0) + IF(AB7&lt;&gt;"",(VLOOKUP(AB7,'🧱Material'!$B$4:$H1000,7,false)*AC7),0)</f>
        <v>237.5</v>
      </c>
      <c r="H7" s="526">
        <f>IF(J7&lt;&gt;"",(VLOOKUP(J7,'🌳Resource'!$A$4:$J1000,8,false)*K7),0)+IF(L7&lt;&gt;"",(VLOOKUP(L7,'🌳Resource'!$A$4:$J1000,8,false)*M7),0)+IF(N7&lt;&gt;"",(VLOOKUP(N7,'🌳Resource'!$A$4:$J1000,8,false)*O7),0) + IF(P7&lt;&gt;"",(VLOOKUP(P7,'🌳Resource'!$A$4:$J1000,8,false)*Q7),0) + IF(R7&lt;&gt;"",(VLOOKUP(R7,'🧱Material'!$B$4:$H1000,5,false)*S7),0) + IF(T7&lt;&gt;"",(VLOOKUP(T7,'🧱Material'!$B$4:$H1000,5,false)*U7),0) + IF(V7&lt;&gt;"",(VLOOKUP(V7,'🧱Material'!$B$4:$H1000,5,false)*W7),0) + IF(X7&lt;&gt;"",(VLOOKUP(X7,'🧱Material'!$B$4:$H1000,5,false)*Y7),0) + IF(Z7&lt;&gt;"",(VLOOKUP(Z7,'🧱Material'!$B$4:$H1000,5,false)*AA7),0) + IF(AB7&lt;&gt;"",(VLOOKUP(AB7,'🧱Material'!$B$4:$H1000,5,false)*AC7),0)</f>
        <v>236.5</v>
      </c>
      <c r="I7" s="526">
        <f>IF(J7&lt;&gt;"",(VLOOKUP(J7,'🌳Resource'!$A$4:$J1000,9,false)*K7),0)+IF(L7&lt;&gt;"",(VLOOKUP(L7,'🌳Resource'!$A$4:$J1000,9,false)*M7),0)+IF(N7&lt;&gt;"",(VLOOKUP(N7,'🌳Resource'!$A$4:$J1000,9,false)*O7),0) + IF(P7&lt;&gt;"",(VLOOKUP(P7,'🌳Resource'!$A$4:$J1000,9,false)*Q7),0) + IF(R7&lt;&gt;"",(VLOOKUP(R7,'🧱Material'!$B$4:$H1000,6,false)*S7),0) + IF(T7&lt;&gt;"",(VLOOKUP(T7,'🧱Material'!$B$4:$H1000,6,false)*U7),0) + IF(V7&lt;&gt;"",(VLOOKUP(V7,'🧱Material'!$B$4:$H1000,6,false)*W7),0) + IF(X7&lt;&gt;"",(VLOOKUP(X7,'🧱Material'!$B$4:$H1000,6,false)*Y7),0) + IF(Z7&lt;&gt;"",(VLOOKUP(Z7,'🧱Material'!$B$4:$H1000,6,false)*AA7),0) + IF(AB7&lt;&gt;"",(VLOOKUP(AB7,'🧱Material'!$B$4:$H1000,6,false)*AC7),0)</f>
        <v>895</v>
      </c>
      <c r="J7" s="18" t="s">
        <v>79</v>
      </c>
      <c r="K7" s="520">
        <v>100.0</v>
      </c>
      <c r="L7" s="18" t="s">
        <v>80</v>
      </c>
      <c r="M7" s="520">
        <v>55.0</v>
      </c>
      <c r="N7" s="18" t="s">
        <v>82</v>
      </c>
      <c r="O7" s="520">
        <v>55.0</v>
      </c>
      <c r="P7" s="18" t="s">
        <v>84</v>
      </c>
      <c r="Q7" s="520">
        <v>0.0</v>
      </c>
      <c r="R7" s="59"/>
      <c r="S7" s="520"/>
      <c r="T7" s="59"/>
      <c r="U7" s="520"/>
      <c r="V7" s="59"/>
      <c r="W7" s="520"/>
      <c r="X7" s="59"/>
      <c r="Y7" s="520"/>
      <c r="Z7" s="59"/>
      <c r="AA7" s="520"/>
      <c r="AB7" s="59"/>
      <c r="AC7" s="520"/>
    </row>
    <row r="8">
      <c r="A8" s="521" t="b">
        <v>1</v>
      </c>
      <c r="B8" s="521" t="s">
        <v>453</v>
      </c>
      <c r="C8" s="521" t="s">
        <v>8</v>
      </c>
      <c r="D8" s="521" t="s">
        <v>54</v>
      </c>
      <c r="E8" s="521" t="s">
        <v>83</v>
      </c>
      <c r="F8" s="528" t="s">
        <v>8</v>
      </c>
      <c r="G8" s="523">
        <f>IF(J8&lt;&gt;"",(VLOOKUP(J8,'🌳Resource'!$A$4:$J1000,10,false)*K8),0)+IF(L8&lt;&gt;"",(VLOOKUP(L8,'🌳Resource'!$A$4:$J1000,10,false)*M8),0)+IF(N8&lt;&gt;"",(VLOOKUP(N8,'🌳Resource'!$A$4:$J1000,10,false)*O8),0) + IF(P8&lt;&gt;"",(VLOOKUP(P8,'🌳Resource'!$A$4:$J1000,10,false)*Q8),0) + IF(R8&lt;&gt;"",(VLOOKUP(R8,'🧱Material'!$B$4:$H1000,7,false)*S8),0) + IF(T8&lt;&gt;"",(VLOOKUP(T8,'🧱Material'!$B$4:$H1000,7,false)*U8),0) + IF(V8&lt;&gt;"",(VLOOKUP(V8,'🧱Material'!$B$4:$H1000,7,false)*W8),0) + IF(X8&lt;&gt;"",(VLOOKUP(X8,'🧱Material'!$B$4:$H1000,7,false)*Y8),0) + IF(Z8&lt;&gt;"",(VLOOKUP(Z8,'🧱Material'!$B$4:$H1000,7,false)*AA8),0) + IF(AB8&lt;&gt;"",(VLOOKUP(AB8,'🧱Material'!$B$4:$H1000,7,false)*AC8),0)</f>
        <v>1341.2</v>
      </c>
      <c r="H8" s="523">
        <f>IF(J8&lt;&gt;"",(VLOOKUP(J8,'🌳Resource'!$A$4:$J1000,8,false)*K8),0)+IF(L8&lt;&gt;"",(VLOOKUP(L8,'🌳Resource'!$A$4:$J1000,8,false)*M8),0)+IF(N8&lt;&gt;"",(VLOOKUP(N8,'🌳Resource'!$A$4:$J1000,8,false)*O8),0) + IF(P8&lt;&gt;"",(VLOOKUP(P8,'🌳Resource'!$A$4:$J1000,8,false)*Q8),0) + IF(R8&lt;&gt;"",(VLOOKUP(R8,'🧱Material'!$B$4:$H1000,5,false)*S8),0) + IF(T8&lt;&gt;"",(VLOOKUP(T8,'🧱Material'!$B$4:$H1000,5,false)*U8),0) + IF(V8&lt;&gt;"",(VLOOKUP(V8,'🧱Material'!$B$4:$H1000,5,false)*W8),0) + IF(X8&lt;&gt;"",(VLOOKUP(X8,'🧱Material'!$B$4:$H1000,5,false)*Y8),0) + IF(Z8&lt;&gt;"",(VLOOKUP(Z8,'🧱Material'!$B$4:$H1000,5,false)*AA8),0) + IF(AB8&lt;&gt;"",(VLOOKUP(AB8,'🧱Material'!$B$4:$H1000,5,false)*AC8),0)</f>
        <v>1116.161039</v>
      </c>
      <c r="I8" s="523">
        <f>IF(J8&lt;&gt;"",(VLOOKUP(J8,'🌳Resource'!$A$4:$J1000,9,false)*K8),0)+IF(L8&lt;&gt;"",(VLOOKUP(L8,'🌳Resource'!$A$4:$J1000,9,false)*M8),0)+IF(N8&lt;&gt;"",(VLOOKUP(N8,'🌳Resource'!$A$4:$J1000,9,false)*O8),0) + IF(P8&lt;&gt;"",(VLOOKUP(P8,'🌳Resource'!$A$4:$J1000,9,false)*Q8),0) + IF(R8&lt;&gt;"",(VLOOKUP(R8,'🧱Material'!$B$4:$H1000,6,false)*S8),0) + IF(T8&lt;&gt;"",(VLOOKUP(T8,'🧱Material'!$B$4:$H1000,6,false)*U8),0) + IF(V8&lt;&gt;"",(VLOOKUP(V8,'🧱Material'!$B$4:$H1000,6,false)*W8),0) + IF(X8&lt;&gt;"",(VLOOKUP(X8,'🧱Material'!$B$4:$H1000,6,false)*Y8),0) + IF(Z8&lt;&gt;"",(VLOOKUP(Z8,'🧱Material'!$B$4:$H1000,6,false)*AA8),0) + IF(AB8&lt;&gt;"",(VLOOKUP(AB8,'🧱Material'!$B$4:$H1000,6,false)*AC8),0)</f>
        <v>3986.4</v>
      </c>
      <c r="J8" s="63" t="s">
        <v>79</v>
      </c>
      <c r="K8" s="3">
        <v>200.0</v>
      </c>
      <c r="L8" s="63" t="s">
        <v>80</v>
      </c>
      <c r="M8" s="3">
        <v>100.0</v>
      </c>
      <c r="N8" s="63" t="s">
        <v>82</v>
      </c>
      <c r="O8" s="3">
        <v>100.0</v>
      </c>
      <c r="P8" s="63" t="s">
        <v>84</v>
      </c>
      <c r="Q8" s="3">
        <v>100.0</v>
      </c>
      <c r="R8" s="515" t="s">
        <v>449</v>
      </c>
      <c r="S8" s="3">
        <v>8.0</v>
      </c>
      <c r="T8" s="515" t="s">
        <v>450</v>
      </c>
      <c r="U8" s="3">
        <v>8.0</v>
      </c>
      <c r="V8" s="515"/>
      <c r="W8" s="3"/>
      <c r="X8" s="515" t="s">
        <v>454</v>
      </c>
      <c r="Y8" s="3">
        <v>4.0</v>
      </c>
      <c r="Z8" s="515"/>
      <c r="AA8" s="3"/>
      <c r="AB8" s="515"/>
      <c r="AC8" s="3"/>
    </row>
    <row r="9">
      <c r="A9" s="524" t="b">
        <v>1</v>
      </c>
      <c r="B9" s="524" t="s">
        <v>455</v>
      </c>
      <c r="C9" s="524" t="s">
        <v>12</v>
      </c>
      <c r="D9" s="527" t="s">
        <v>54</v>
      </c>
      <c r="E9" s="524" t="s">
        <v>83</v>
      </c>
      <c r="F9" s="527" t="s">
        <v>12</v>
      </c>
      <c r="G9" s="526">
        <f>IF(J9&lt;&gt;"",(VLOOKUP(J9,'🌳Resource'!$A$4:$J1000,10,false)*K9),0)+IF(L9&lt;&gt;"",(VLOOKUP(L9,'🌳Resource'!$A$4:$J1000,10,false)*M9),0)+IF(N9&lt;&gt;"",(VLOOKUP(N9,'🌳Resource'!$A$4:$J1000,10,false)*O9),0) + IF(P9&lt;&gt;"",(VLOOKUP(P9,'🌳Resource'!$A$4:$J1000,10,false)*Q9),0) + IF(R9&lt;&gt;"",(VLOOKUP(R9,'🧱Material'!$B$4:$H1000,7,false)*S9),0) + IF(T9&lt;&gt;"",(VLOOKUP(T9,'🧱Material'!$B$4:$H1000,7,false)*U9),0) + IF(V9&lt;&gt;"",(VLOOKUP(V9,'🧱Material'!$B$4:$H1000,7,false)*W9),0) + IF(X9&lt;&gt;"",(VLOOKUP(X9,'🧱Material'!$B$4:$H1000,7,false)*Y9),0) + IF(Z9&lt;&gt;"",(VLOOKUP(Z9,'🧱Material'!$B$4:$H1000,7,false)*AA9),0) + IF(AB9&lt;&gt;"",(VLOOKUP(AB9,'🧱Material'!$B$4:$H1000,7,false)*AC9),0)</f>
        <v>2614</v>
      </c>
      <c r="H9" s="526">
        <f>IF(J9&lt;&gt;"",(VLOOKUP(J9,'🌳Resource'!$A$4:$J1000,8,false)*K9),0)+IF(L9&lt;&gt;"",(VLOOKUP(L9,'🌳Resource'!$A$4:$J1000,8,false)*M9),0)+IF(N9&lt;&gt;"",(VLOOKUP(N9,'🌳Resource'!$A$4:$J1000,8,false)*O9),0) + IF(P9&lt;&gt;"",(VLOOKUP(P9,'🌳Resource'!$A$4:$J1000,8,false)*Q9),0) + IF(R9&lt;&gt;"",(VLOOKUP(R9,'🧱Material'!$B$4:$H1000,5,false)*S9),0) + IF(T9&lt;&gt;"",(VLOOKUP(T9,'🧱Material'!$B$4:$H1000,5,false)*U9),0) + IF(V9&lt;&gt;"",(VLOOKUP(V9,'🧱Material'!$B$4:$H1000,5,false)*W9),0) + IF(X9&lt;&gt;"",(VLOOKUP(X9,'🧱Material'!$B$4:$H1000,5,false)*Y9),0) + IF(Z9&lt;&gt;"",(VLOOKUP(Z9,'🧱Material'!$B$4:$H1000,5,false)*AA9),0) + IF(AB9&lt;&gt;"",(VLOOKUP(AB9,'🧱Material'!$B$4:$H1000,5,false)*AC9),0)</f>
        <v>2231.592208</v>
      </c>
      <c r="I9" s="526">
        <f>IF(J9&lt;&gt;"",(VLOOKUP(J9,'🌳Resource'!$A$4:$J1000,9,false)*K9),0)+IF(L9&lt;&gt;"",(VLOOKUP(L9,'🌳Resource'!$A$4:$J1000,9,false)*M9),0)+IF(N9&lt;&gt;"",(VLOOKUP(N9,'🌳Resource'!$A$4:$J1000,9,false)*O9),0) + IF(P9&lt;&gt;"",(VLOOKUP(P9,'🌳Resource'!$A$4:$J1000,9,false)*Q9),0) + IF(R9&lt;&gt;"",(VLOOKUP(R9,'🧱Material'!$B$4:$H1000,6,false)*S9),0) + IF(T9&lt;&gt;"",(VLOOKUP(T9,'🧱Material'!$B$4:$H1000,6,false)*U9),0) + IF(V9&lt;&gt;"",(VLOOKUP(V9,'🧱Material'!$B$4:$H1000,6,false)*W9),0) + IF(X9&lt;&gt;"",(VLOOKUP(X9,'🧱Material'!$B$4:$H1000,6,false)*Y9),0) + IF(Z9&lt;&gt;"",(VLOOKUP(Z9,'🧱Material'!$B$4:$H1000,6,false)*AA9),0) + IF(AB9&lt;&gt;"",(VLOOKUP(AB9,'🧱Material'!$B$4:$H1000,6,false)*AC9),0)</f>
        <v>8250</v>
      </c>
      <c r="J9" s="18" t="s">
        <v>79</v>
      </c>
      <c r="K9" s="520">
        <v>720.0</v>
      </c>
      <c r="L9" s="18" t="s">
        <v>80</v>
      </c>
      <c r="M9" s="520">
        <v>180.0</v>
      </c>
      <c r="N9" s="18" t="s">
        <v>82</v>
      </c>
      <c r="O9" s="520">
        <v>180.0</v>
      </c>
      <c r="P9" s="18" t="s">
        <v>84</v>
      </c>
      <c r="Q9" s="520">
        <v>180.0</v>
      </c>
      <c r="R9" s="59" t="s">
        <v>449</v>
      </c>
      <c r="S9" s="520">
        <v>8.0</v>
      </c>
      <c r="T9" s="59" t="s">
        <v>450</v>
      </c>
      <c r="U9" s="520">
        <v>8.0</v>
      </c>
      <c r="V9" s="59" t="s">
        <v>172</v>
      </c>
      <c r="W9" s="520">
        <v>2.0</v>
      </c>
      <c r="X9" s="59" t="s">
        <v>456</v>
      </c>
      <c r="Y9" s="520">
        <v>4.0</v>
      </c>
      <c r="Z9" s="59"/>
      <c r="AA9" s="520"/>
      <c r="AB9" s="59"/>
      <c r="AC9" s="520"/>
    </row>
    <row r="10">
      <c r="A10" s="521" t="b">
        <v>1</v>
      </c>
      <c r="B10" s="521" t="s">
        <v>457</v>
      </c>
      <c r="C10" s="521" t="s">
        <v>7</v>
      </c>
      <c r="D10" s="528" t="s">
        <v>54</v>
      </c>
      <c r="E10" s="521" t="s">
        <v>82</v>
      </c>
      <c r="F10" s="528" t="s">
        <v>7</v>
      </c>
      <c r="G10" s="523">
        <f>IF(J10&lt;&gt;"",(VLOOKUP(J10,'🌳Resource'!$A$4:$J1000,10,false)*K10),0)+IF(L10&lt;&gt;"",(VLOOKUP(L10,'🌳Resource'!$A$4:$J1000,10,false)*M10),0)+IF(N10&lt;&gt;"",(VLOOKUP(N10,'🌳Resource'!$A$4:$J1000,10,false)*O10),0) + IF(P10&lt;&gt;"",(VLOOKUP(P10,'🌳Resource'!$A$4:$J1000,10,false)*Q10),0) + IF(R10&lt;&gt;"",(VLOOKUP(R10,'🧱Material'!$B$4:$H1000,7,false)*S10),0) + IF(T10&lt;&gt;"",(VLOOKUP(T10,'🧱Material'!$B$4:$H1000,7,false)*U10),0) + IF(V10&lt;&gt;"",(VLOOKUP(V10,'🧱Material'!$B$4:$H1000,7,false)*W10),0) + IF(X10&lt;&gt;"",(VLOOKUP(X10,'🧱Material'!$B$4:$H1000,7,false)*Y10),0) + IF(Z10&lt;&gt;"",(VLOOKUP(Z10,'🧱Material'!$B$4:$H1000,7,false)*AA10),0) + IF(AB10&lt;&gt;"",(VLOOKUP(AB10,'🧱Material'!$B$4:$H1000,7,false)*AC10),0)</f>
        <v>237.5</v>
      </c>
      <c r="H10" s="523">
        <f>IF(J10&lt;&gt;"",(VLOOKUP(J10,'🌳Resource'!$A$4:$J1000,8,false)*K10),0)+IF(L10&lt;&gt;"",(VLOOKUP(L10,'🌳Resource'!$A$4:$J1000,8,false)*M10),0)+IF(N10&lt;&gt;"",(VLOOKUP(N10,'🌳Resource'!$A$4:$J1000,8,false)*O10),0) + IF(P10&lt;&gt;"",(VLOOKUP(P10,'🌳Resource'!$A$4:$J1000,8,false)*Q10),0) + IF(R10&lt;&gt;"",(VLOOKUP(R10,'🧱Material'!$B$4:$H1000,5,false)*S10),0) + IF(T10&lt;&gt;"",(VLOOKUP(T10,'🧱Material'!$B$4:$H1000,5,false)*U10),0) + IF(V10&lt;&gt;"",(VLOOKUP(V10,'🧱Material'!$B$4:$H1000,5,false)*W10),0) + IF(X10&lt;&gt;"",(VLOOKUP(X10,'🧱Material'!$B$4:$H1000,5,false)*Y10),0) + IF(Z10&lt;&gt;"",(VLOOKUP(Z10,'🧱Material'!$B$4:$H1000,5,false)*AA10),0) + IF(AB10&lt;&gt;"",(VLOOKUP(AB10,'🧱Material'!$B$4:$H1000,5,false)*AC10),0)</f>
        <v>236.5</v>
      </c>
      <c r="I10" s="523">
        <f>IF(J10&lt;&gt;"",(VLOOKUP(J10,'🌳Resource'!$A$4:$J1000,9,false)*K10),0)+IF(L10&lt;&gt;"",(VLOOKUP(L10,'🌳Resource'!$A$4:$J1000,9,false)*M10),0)+IF(N10&lt;&gt;"",(VLOOKUP(N10,'🌳Resource'!$A$4:$J1000,9,false)*O10),0) + IF(P10&lt;&gt;"",(VLOOKUP(P10,'🌳Resource'!$A$4:$J1000,9,false)*Q10),0) + IF(R10&lt;&gt;"",(VLOOKUP(R10,'🧱Material'!$B$4:$H1000,6,false)*S10),0) + IF(T10&lt;&gt;"",(VLOOKUP(T10,'🧱Material'!$B$4:$H1000,6,false)*U10),0) + IF(V10&lt;&gt;"",(VLOOKUP(V10,'🧱Material'!$B$4:$H1000,6,false)*W10),0) + IF(X10&lt;&gt;"",(VLOOKUP(X10,'🧱Material'!$B$4:$H1000,6,false)*Y10),0) + IF(Z10&lt;&gt;"",(VLOOKUP(Z10,'🧱Material'!$B$4:$H1000,6,false)*AA10),0) + IF(AB10&lt;&gt;"",(VLOOKUP(AB10,'🧱Material'!$B$4:$H1000,6,false)*AC10),0)</f>
        <v>895</v>
      </c>
      <c r="J10" s="63" t="s">
        <v>79</v>
      </c>
      <c r="K10" s="3">
        <v>100.0</v>
      </c>
      <c r="L10" s="63" t="s">
        <v>80</v>
      </c>
      <c r="M10" s="3">
        <v>55.0</v>
      </c>
      <c r="N10" s="63" t="s">
        <v>82</v>
      </c>
      <c r="O10" s="3">
        <v>55.0</v>
      </c>
      <c r="P10" s="63" t="s">
        <v>84</v>
      </c>
      <c r="Q10" s="3">
        <v>0.0</v>
      </c>
      <c r="R10" s="515"/>
      <c r="S10" s="3"/>
      <c r="T10" s="515"/>
      <c r="U10" s="3"/>
      <c r="V10" s="515"/>
      <c r="W10" s="3"/>
      <c r="X10" s="515"/>
      <c r="Y10" s="3"/>
      <c r="Z10" s="515"/>
      <c r="AA10" s="3"/>
      <c r="AB10" s="515"/>
      <c r="AC10" s="3"/>
    </row>
    <row r="11">
      <c r="A11" s="524" t="b">
        <v>1</v>
      </c>
      <c r="B11" s="524" t="s">
        <v>458</v>
      </c>
      <c r="C11" s="524" t="s">
        <v>8</v>
      </c>
      <c r="D11" s="529" t="s">
        <v>54</v>
      </c>
      <c r="E11" s="524" t="s">
        <v>82</v>
      </c>
      <c r="F11" s="527" t="s">
        <v>8</v>
      </c>
      <c r="G11" s="526">
        <f>IF(J11&lt;&gt;"",(VLOOKUP(J11,'🌳Resource'!$A$4:$J1000,10,false)*K11),0)+IF(L11&lt;&gt;"",(VLOOKUP(L11,'🌳Resource'!$A$4:$J1000,10,false)*M11),0)+IF(N11&lt;&gt;"",(VLOOKUP(N11,'🌳Resource'!$A$4:$J1000,10,false)*O11),0) + IF(P11&lt;&gt;"",(VLOOKUP(P11,'🌳Resource'!$A$4:$J1000,10,false)*Q11),0) + IF(R11&lt;&gt;"",(VLOOKUP(R11,'🧱Material'!$B$4:$H1000,7,false)*S11),0) + IF(T11&lt;&gt;"",(VLOOKUP(T11,'🧱Material'!$B$4:$H1000,7,false)*U11),0) + IF(V11&lt;&gt;"",(VLOOKUP(V11,'🧱Material'!$B$4:$H1000,7,false)*W11),0) + IF(X11&lt;&gt;"",(VLOOKUP(X11,'🧱Material'!$B$4:$H1000,7,false)*Y11),0) + IF(Z11&lt;&gt;"",(VLOOKUP(Z11,'🧱Material'!$B$4:$H1000,7,false)*AA11),0) + IF(AB11&lt;&gt;"",(VLOOKUP(AB11,'🧱Material'!$B$4:$H1000,7,false)*AC11),0)</f>
        <v>1348.4</v>
      </c>
      <c r="H11" s="526">
        <f>IF(J11&lt;&gt;"",(VLOOKUP(J11,'🌳Resource'!$A$4:$J1000,8,false)*K11),0)+IF(L11&lt;&gt;"",(VLOOKUP(L11,'🌳Resource'!$A$4:$J1000,8,false)*M11),0)+IF(N11&lt;&gt;"",(VLOOKUP(N11,'🌳Resource'!$A$4:$J1000,8,false)*O11),0) + IF(P11&lt;&gt;"",(VLOOKUP(P11,'🌳Resource'!$A$4:$J1000,8,false)*Q11),0) + IF(R11&lt;&gt;"",(VLOOKUP(R11,'🧱Material'!$B$4:$H1000,5,false)*S11),0) + IF(T11&lt;&gt;"",(VLOOKUP(T11,'🧱Material'!$B$4:$H1000,5,false)*U11),0) + IF(V11&lt;&gt;"",(VLOOKUP(V11,'🧱Material'!$B$4:$H1000,5,false)*W11),0) + IF(X11&lt;&gt;"",(VLOOKUP(X11,'🧱Material'!$B$4:$H1000,5,false)*Y11),0) + IF(Z11&lt;&gt;"",(VLOOKUP(Z11,'🧱Material'!$B$4:$H1000,5,false)*AA11),0) + IF(AB11&lt;&gt;"",(VLOOKUP(AB11,'🧱Material'!$B$4:$H1000,5,false)*AC11),0)</f>
        <v>1120.481039</v>
      </c>
      <c r="I11" s="526">
        <f>IF(J11&lt;&gt;"",(VLOOKUP(J11,'🌳Resource'!$A$4:$J1000,9,false)*K11),0)+IF(L11&lt;&gt;"",(VLOOKUP(L11,'🌳Resource'!$A$4:$J1000,9,false)*M11),0)+IF(N11&lt;&gt;"",(VLOOKUP(N11,'🌳Resource'!$A$4:$J1000,9,false)*O11),0) + IF(P11&lt;&gt;"",(VLOOKUP(P11,'🌳Resource'!$A$4:$J1000,9,false)*Q11),0) + IF(R11&lt;&gt;"",(VLOOKUP(R11,'🧱Material'!$B$4:$H1000,6,false)*S11),0) + IF(T11&lt;&gt;"",(VLOOKUP(T11,'🧱Material'!$B$4:$H1000,6,false)*U11),0) + IF(V11&lt;&gt;"",(VLOOKUP(V11,'🧱Material'!$B$4:$H1000,6,false)*W11),0) + IF(X11&lt;&gt;"",(VLOOKUP(X11,'🧱Material'!$B$4:$H1000,6,false)*Y11),0) + IF(Z11&lt;&gt;"",(VLOOKUP(Z11,'🧱Material'!$B$4:$H1000,6,false)*AA11),0) + IF(AB11&lt;&gt;"",(VLOOKUP(AB11,'🧱Material'!$B$4:$H1000,6,false)*AC11),0)</f>
        <v>4015.2</v>
      </c>
      <c r="J11" s="18" t="s">
        <v>79</v>
      </c>
      <c r="K11" s="520">
        <v>200.0</v>
      </c>
      <c r="L11" s="18" t="s">
        <v>80</v>
      </c>
      <c r="M11" s="520">
        <v>100.0</v>
      </c>
      <c r="N11" s="18" t="s">
        <v>82</v>
      </c>
      <c r="O11" s="520">
        <v>100.0</v>
      </c>
      <c r="P11" s="18" t="s">
        <v>84</v>
      </c>
      <c r="Q11" s="520">
        <v>100.0</v>
      </c>
      <c r="R11" s="59" t="s">
        <v>449</v>
      </c>
      <c r="S11" s="520">
        <v>8.0</v>
      </c>
      <c r="T11" s="59" t="s">
        <v>450</v>
      </c>
      <c r="U11" s="520">
        <v>8.0</v>
      </c>
      <c r="V11" s="59"/>
      <c r="W11" s="520"/>
      <c r="X11" s="59" t="s">
        <v>459</v>
      </c>
      <c r="Y11" s="520">
        <v>4.0</v>
      </c>
      <c r="Z11" s="59"/>
      <c r="AA11" s="520"/>
      <c r="AB11" s="59"/>
      <c r="AC11" s="520"/>
    </row>
    <row r="12">
      <c r="A12" s="521" t="b">
        <v>1</v>
      </c>
      <c r="B12" s="521" t="s">
        <v>460</v>
      </c>
      <c r="C12" s="521" t="s">
        <v>12</v>
      </c>
      <c r="D12" s="530" t="s">
        <v>54</v>
      </c>
      <c r="E12" s="521" t="s">
        <v>82</v>
      </c>
      <c r="F12" s="528" t="s">
        <v>12</v>
      </c>
      <c r="G12" s="523">
        <f>IF(J12&lt;&gt;"",(VLOOKUP(J12,'🌳Resource'!$A$4:$J1000,10,false)*K12),0)+IF(L12&lt;&gt;"",(VLOOKUP(L12,'🌳Resource'!$A$4:$J1000,10,false)*M12),0)+IF(N12&lt;&gt;"",(VLOOKUP(N12,'🌳Resource'!$A$4:$J1000,10,false)*O12),0) + IF(P12&lt;&gt;"",(VLOOKUP(P12,'🌳Resource'!$A$4:$J1000,10,false)*Q12),0) + IF(R12&lt;&gt;"",(VLOOKUP(R12,'🧱Material'!$B$4:$H1000,7,false)*S12),0) + IF(T12&lt;&gt;"",(VLOOKUP(T12,'🧱Material'!$B$4:$H1000,7,false)*U12),0) + IF(V12&lt;&gt;"",(VLOOKUP(V12,'🧱Material'!$B$4:$H1000,7,false)*W12),0) + IF(X12&lt;&gt;"",(VLOOKUP(X12,'🧱Material'!$B$4:$H1000,7,false)*Y12),0) + IF(Z12&lt;&gt;"",(VLOOKUP(Z12,'🧱Material'!$B$4:$H1000,7,false)*AA12),0) + IF(AB12&lt;&gt;"",(VLOOKUP(AB12,'🧱Material'!$B$4:$H1000,7,false)*AC12),0)</f>
        <v>2627</v>
      </c>
      <c r="H12" s="523">
        <f>IF(J12&lt;&gt;"",(VLOOKUP(J12,'🌳Resource'!$A$4:$J1000,8,false)*K12),0)+IF(L12&lt;&gt;"",(VLOOKUP(L12,'🌳Resource'!$A$4:$J1000,8,false)*M12),0)+IF(N12&lt;&gt;"",(VLOOKUP(N12,'🌳Resource'!$A$4:$J1000,8,false)*O12),0) + IF(P12&lt;&gt;"",(VLOOKUP(P12,'🌳Resource'!$A$4:$J1000,8,false)*Q12),0) + IF(R12&lt;&gt;"",(VLOOKUP(R12,'🧱Material'!$B$4:$H1000,5,false)*S12),0) + IF(T12&lt;&gt;"",(VLOOKUP(T12,'🧱Material'!$B$4:$H1000,5,false)*U12),0) + IF(V12&lt;&gt;"",(VLOOKUP(V12,'🧱Material'!$B$4:$H1000,5,false)*W12),0) + IF(X12&lt;&gt;"",(VLOOKUP(X12,'🧱Material'!$B$4:$H1000,5,false)*Y12),0) + IF(Z12&lt;&gt;"",(VLOOKUP(Z12,'🧱Material'!$B$4:$H1000,5,false)*AA12),0) + IF(AB12&lt;&gt;"",(VLOOKUP(AB12,'🧱Material'!$B$4:$H1000,5,false)*AC12),0)</f>
        <v>2239.392208</v>
      </c>
      <c r="I12" s="523">
        <f>IF(J12&lt;&gt;"",(VLOOKUP(J12,'🌳Resource'!$A$4:$J1000,9,false)*K12),0)+IF(L12&lt;&gt;"",(VLOOKUP(L12,'🌳Resource'!$A$4:$J1000,9,false)*M12),0)+IF(N12&lt;&gt;"",(VLOOKUP(N12,'🌳Resource'!$A$4:$J1000,9,false)*O12),0) + IF(P12&lt;&gt;"",(VLOOKUP(P12,'🌳Resource'!$A$4:$J1000,9,false)*Q12),0) + IF(R12&lt;&gt;"",(VLOOKUP(R12,'🧱Material'!$B$4:$H1000,6,false)*S12),0) + IF(T12&lt;&gt;"",(VLOOKUP(T12,'🧱Material'!$B$4:$H1000,6,false)*U12),0) + IF(V12&lt;&gt;"",(VLOOKUP(V12,'🧱Material'!$B$4:$H1000,6,false)*W12),0) + IF(X12&lt;&gt;"",(VLOOKUP(X12,'🧱Material'!$B$4:$H1000,6,false)*Y12),0) + IF(Z12&lt;&gt;"",(VLOOKUP(Z12,'🧱Material'!$B$4:$H1000,6,false)*AA12),0) + IF(AB12&lt;&gt;"",(VLOOKUP(AB12,'🧱Material'!$B$4:$H1000,6,false)*AC12),0)</f>
        <v>8302</v>
      </c>
      <c r="J12" s="63" t="s">
        <v>79</v>
      </c>
      <c r="K12" s="3">
        <v>720.0</v>
      </c>
      <c r="L12" s="63" t="s">
        <v>80</v>
      </c>
      <c r="M12" s="3">
        <v>180.0</v>
      </c>
      <c r="N12" s="63" t="s">
        <v>82</v>
      </c>
      <c r="O12" s="3">
        <v>180.0</v>
      </c>
      <c r="P12" s="63" t="s">
        <v>84</v>
      </c>
      <c r="Q12" s="3">
        <v>180.0</v>
      </c>
      <c r="R12" s="515" t="s">
        <v>449</v>
      </c>
      <c r="S12" s="3">
        <v>8.0</v>
      </c>
      <c r="T12" s="515" t="s">
        <v>450</v>
      </c>
      <c r="U12" s="3">
        <v>8.0</v>
      </c>
      <c r="V12" s="515" t="s">
        <v>172</v>
      </c>
      <c r="W12" s="3">
        <v>2.0</v>
      </c>
      <c r="X12" s="515" t="s">
        <v>461</v>
      </c>
      <c r="Y12" s="3">
        <v>4.0</v>
      </c>
      <c r="Z12" s="515"/>
      <c r="AA12" s="3"/>
      <c r="AB12" s="515"/>
      <c r="AC12" s="3"/>
    </row>
    <row r="13">
      <c r="A13" s="524" t="b">
        <v>1</v>
      </c>
      <c r="B13" s="524" t="s">
        <v>462</v>
      </c>
      <c r="C13" s="524" t="s">
        <v>7</v>
      </c>
      <c r="D13" s="527" t="s">
        <v>54</v>
      </c>
      <c r="E13" s="524" t="s">
        <v>80</v>
      </c>
      <c r="F13" s="527" t="s">
        <v>7</v>
      </c>
      <c r="G13" s="526">
        <f>IF(J13&lt;&gt;"",(VLOOKUP(J13,'🌳Resource'!$A$4:$J1000,10,false)*K13),0)+IF(L13&lt;&gt;"",(VLOOKUP(L13,'🌳Resource'!$A$4:$J1000,10,false)*M13),0)+IF(N13&lt;&gt;"",(VLOOKUP(N13,'🌳Resource'!$A$4:$J1000,10,false)*O13),0) + IF(P13&lt;&gt;"",(VLOOKUP(P13,'🌳Resource'!$A$4:$J1000,10,false)*Q13),0) + IF(R13&lt;&gt;"",(VLOOKUP(R13,'🧱Material'!$B$4:$H1000,7,false)*S13),0) + IF(T13&lt;&gt;"",(VLOOKUP(T13,'🧱Material'!$B$4:$H1000,7,false)*U13),0) + IF(V13&lt;&gt;"",(VLOOKUP(V13,'🧱Material'!$B$4:$H1000,7,false)*W13),0) + IF(X13&lt;&gt;"",(VLOOKUP(X13,'🧱Material'!$B$4:$H1000,7,false)*Y13),0) + IF(Z13&lt;&gt;"",(VLOOKUP(Z13,'🧱Material'!$B$4:$H1000,7,false)*AA13),0) + IF(AB13&lt;&gt;"",(VLOOKUP(AB13,'🧱Material'!$B$4:$H1000,7,false)*AC13),0)</f>
        <v>237.5</v>
      </c>
      <c r="H13" s="526">
        <f>IF(J13&lt;&gt;"",(VLOOKUP(J13,'🌳Resource'!$A$4:$J1000,8,false)*K13),0)+IF(L13&lt;&gt;"",(VLOOKUP(L13,'🌳Resource'!$A$4:$J1000,8,false)*M13),0)+IF(N13&lt;&gt;"",(VLOOKUP(N13,'🌳Resource'!$A$4:$J1000,8,false)*O13),0) + IF(P13&lt;&gt;"",(VLOOKUP(P13,'🌳Resource'!$A$4:$J1000,8,false)*Q13),0) + IF(R13&lt;&gt;"",(VLOOKUP(R13,'🧱Material'!$B$4:$H1000,5,false)*S13),0) + IF(T13&lt;&gt;"",(VLOOKUP(T13,'🧱Material'!$B$4:$H1000,5,false)*U13),0) + IF(V13&lt;&gt;"",(VLOOKUP(V13,'🧱Material'!$B$4:$H1000,5,false)*W13),0) + IF(X13&lt;&gt;"",(VLOOKUP(X13,'🧱Material'!$B$4:$H1000,5,false)*Y13),0) + IF(Z13&lt;&gt;"",(VLOOKUP(Z13,'🧱Material'!$B$4:$H1000,5,false)*AA13),0) + IF(AB13&lt;&gt;"",(VLOOKUP(AB13,'🧱Material'!$B$4:$H1000,5,false)*AC13),0)</f>
        <v>236.5</v>
      </c>
      <c r="I13" s="526">
        <f>IF(J13&lt;&gt;"",(VLOOKUP(J13,'🌳Resource'!$A$4:$J1000,9,false)*K13),0)+IF(L13&lt;&gt;"",(VLOOKUP(L13,'🌳Resource'!$A$4:$J1000,9,false)*M13),0)+IF(N13&lt;&gt;"",(VLOOKUP(N13,'🌳Resource'!$A$4:$J1000,9,false)*O13),0) + IF(P13&lt;&gt;"",(VLOOKUP(P13,'🌳Resource'!$A$4:$J1000,9,false)*Q13),0) + IF(R13&lt;&gt;"",(VLOOKUP(R13,'🧱Material'!$B$4:$H1000,6,false)*S13),0) + IF(T13&lt;&gt;"",(VLOOKUP(T13,'🧱Material'!$B$4:$H1000,6,false)*U13),0) + IF(V13&lt;&gt;"",(VLOOKUP(V13,'🧱Material'!$B$4:$H1000,6,false)*W13),0) + IF(X13&lt;&gt;"",(VLOOKUP(X13,'🧱Material'!$B$4:$H1000,6,false)*Y13),0) + IF(Z13&lt;&gt;"",(VLOOKUP(Z13,'🧱Material'!$B$4:$H1000,6,false)*AA13),0) + IF(AB13&lt;&gt;"",(VLOOKUP(AB13,'🧱Material'!$B$4:$H1000,6,false)*AC13),0)</f>
        <v>895</v>
      </c>
      <c r="J13" s="18" t="s">
        <v>79</v>
      </c>
      <c r="K13" s="520">
        <v>100.0</v>
      </c>
      <c r="L13" s="18" t="s">
        <v>80</v>
      </c>
      <c r="M13" s="520">
        <v>55.0</v>
      </c>
      <c r="N13" s="18" t="s">
        <v>82</v>
      </c>
      <c r="O13" s="520">
        <v>55.0</v>
      </c>
      <c r="P13" s="18" t="s">
        <v>84</v>
      </c>
      <c r="Q13" s="520">
        <v>0.0</v>
      </c>
      <c r="R13" s="59"/>
      <c r="S13" s="520"/>
      <c r="T13" s="59"/>
      <c r="U13" s="520"/>
      <c r="V13" s="59"/>
      <c r="W13" s="520"/>
      <c r="X13" s="59"/>
      <c r="Y13" s="520"/>
      <c r="Z13" s="59"/>
      <c r="AA13" s="520"/>
      <c r="AB13" s="59"/>
      <c r="AC13" s="520"/>
    </row>
    <row r="14">
      <c r="A14" s="521" t="b">
        <v>1</v>
      </c>
      <c r="B14" s="521" t="s">
        <v>463</v>
      </c>
      <c r="C14" s="521" t="s">
        <v>8</v>
      </c>
      <c r="D14" s="528" t="s">
        <v>54</v>
      </c>
      <c r="E14" s="521" t="s">
        <v>80</v>
      </c>
      <c r="F14" s="528" t="s">
        <v>8</v>
      </c>
      <c r="G14" s="523">
        <f>IF(J14&lt;&gt;"",(VLOOKUP(J14,'🌳Resource'!$A$4:$J1000,10,false)*K14),0)+IF(L14&lt;&gt;"",(VLOOKUP(L14,'🌳Resource'!$A$4:$J1000,10,false)*M14),0)+IF(N14&lt;&gt;"",(VLOOKUP(N14,'🌳Resource'!$A$4:$J1000,10,false)*O14),0) + IF(P14&lt;&gt;"",(VLOOKUP(P14,'🌳Resource'!$A$4:$J1000,10,false)*Q14),0) + IF(R14&lt;&gt;"",(VLOOKUP(R14,'🧱Material'!$B$4:$H1000,7,false)*S14),0) + IF(T14&lt;&gt;"",(VLOOKUP(T14,'🧱Material'!$B$4:$H1000,7,false)*U14),0) + IF(V14&lt;&gt;"",(VLOOKUP(V14,'🧱Material'!$B$4:$H1000,7,false)*W14),0) + IF(X14&lt;&gt;"",(VLOOKUP(X14,'🧱Material'!$B$4:$H1000,7,false)*Y14),0) + IF(Z14&lt;&gt;"",(VLOOKUP(Z14,'🧱Material'!$B$4:$H1000,7,false)*AA14),0) + IF(AB14&lt;&gt;"",(VLOOKUP(AB14,'🧱Material'!$B$4:$H1000,7,false)*AC14),0)</f>
        <v>1355.6</v>
      </c>
      <c r="H14" s="523">
        <f>IF(J14&lt;&gt;"",(VLOOKUP(J14,'🌳Resource'!$A$4:$J1000,8,false)*K14),0)+IF(L14&lt;&gt;"",(VLOOKUP(L14,'🌳Resource'!$A$4:$J1000,8,false)*M14),0)+IF(N14&lt;&gt;"",(VLOOKUP(N14,'🌳Resource'!$A$4:$J1000,8,false)*O14),0) + IF(P14&lt;&gt;"",(VLOOKUP(P14,'🌳Resource'!$A$4:$J1000,8,false)*Q14),0) + IF(R14&lt;&gt;"",(VLOOKUP(R14,'🧱Material'!$B$4:$H1000,5,false)*S14),0) + IF(T14&lt;&gt;"",(VLOOKUP(T14,'🧱Material'!$B$4:$H1000,5,false)*U14),0) + IF(V14&lt;&gt;"",(VLOOKUP(V14,'🧱Material'!$B$4:$H1000,5,false)*W14),0) + IF(X14&lt;&gt;"",(VLOOKUP(X14,'🧱Material'!$B$4:$H1000,5,false)*Y14),0) + IF(Z14&lt;&gt;"",(VLOOKUP(Z14,'🧱Material'!$B$4:$H1000,5,false)*AA14),0) + IF(AB14&lt;&gt;"",(VLOOKUP(AB14,'🧱Material'!$B$4:$H1000,5,false)*AC14),0)</f>
        <v>1118.779221</v>
      </c>
      <c r="I14" s="523">
        <f>IF(J14&lt;&gt;"",(VLOOKUP(J14,'🌳Resource'!$A$4:$J1000,9,false)*K14),0)+IF(L14&lt;&gt;"",(VLOOKUP(L14,'🌳Resource'!$A$4:$J1000,9,false)*M14),0)+IF(N14&lt;&gt;"",(VLOOKUP(N14,'🌳Resource'!$A$4:$J1000,9,false)*O14),0) + IF(P14&lt;&gt;"",(VLOOKUP(P14,'🌳Resource'!$A$4:$J1000,9,false)*Q14),0) + IF(R14&lt;&gt;"",(VLOOKUP(R14,'🧱Material'!$B$4:$H1000,6,false)*S14),0) + IF(T14&lt;&gt;"",(VLOOKUP(T14,'🧱Material'!$B$4:$H1000,6,false)*U14),0) + IF(V14&lt;&gt;"",(VLOOKUP(V14,'🧱Material'!$B$4:$H1000,6,false)*W14),0) + IF(X14&lt;&gt;"",(VLOOKUP(X14,'🧱Material'!$B$4:$H1000,6,false)*Y14),0) + IF(Z14&lt;&gt;"",(VLOOKUP(Z14,'🧱Material'!$B$4:$H1000,6,false)*AA14),0) + IF(AB14&lt;&gt;"",(VLOOKUP(AB14,'🧱Material'!$B$4:$H1000,6,false)*AC14),0)</f>
        <v>4058.4</v>
      </c>
      <c r="J14" s="63" t="s">
        <v>79</v>
      </c>
      <c r="K14" s="3">
        <v>200.0</v>
      </c>
      <c r="L14" s="63" t="s">
        <v>80</v>
      </c>
      <c r="M14" s="3">
        <v>100.0</v>
      </c>
      <c r="N14" s="63" t="s">
        <v>82</v>
      </c>
      <c r="O14" s="3">
        <v>100.0</v>
      </c>
      <c r="P14" s="63" t="s">
        <v>84</v>
      </c>
      <c r="Q14" s="3">
        <v>100.0</v>
      </c>
      <c r="R14" s="515" t="s">
        <v>449</v>
      </c>
      <c r="S14" s="3">
        <v>8.0</v>
      </c>
      <c r="T14" s="515" t="s">
        <v>450</v>
      </c>
      <c r="U14" s="3">
        <v>8.0</v>
      </c>
      <c r="V14" s="515"/>
      <c r="W14" s="3"/>
      <c r="X14" s="515" t="s">
        <v>464</v>
      </c>
      <c r="Y14" s="3">
        <v>4.0</v>
      </c>
      <c r="Z14" s="515"/>
      <c r="AA14" s="3"/>
      <c r="AB14" s="515"/>
      <c r="AC14" s="3"/>
    </row>
    <row r="15">
      <c r="A15" s="524" t="b">
        <v>1</v>
      </c>
      <c r="B15" s="524" t="s">
        <v>465</v>
      </c>
      <c r="C15" s="524" t="s">
        <v>12</v>
      </c>
      <c r="D15" s="527" t="s">
        <v>54</v>
      </c>
      <c r="E15" s="524" t="s">
        <v>80</v>
      </c>
      <c r="F15" s="527" t="s">
        <v>12</v>
      </c>
      <c r="G15" s="526">
        <f>IF(J15&lt;&gt;"",(VLOOKUP(J15,'🌳Resource'!$A$4:$J1000,10,false)*K15),0)+IF(L15&lt;&gt;"",(VLOOKUP(L15,'🌳Resource'!$A$4:$J1000,10,false)*M15),0)+IF(N15&lt;&gt;"",(VLOOKUP(N15,'🌳Resource'!$A$4:$J1000,10,false)*O15),0) + IF(P15&lt;&gt;"",(VLOOKUP(P15,'🌳Resource'!$A$4:$J1000,10,false)*Q15),0) + IF(R15&lt;&gt;"",(VLOOKUP(R15,'🧱Material'!$B$4:$H1000,7,false)*S15),0) + IF(T15&lt;&gt;"",(VLOOKUP(T15,'🧱Material'!$B$4:$H1000,7,false)*U15),0) + IF(V15&lt;&gt;"",(VLOOKUP(V15,'🧱Material'!$B$4:$H1000,7,false)*W15),0) + IF(X15&lt;&gt;"",(VLOOKUP(X15,'🧱Material'!$B$4:$H1000,7,false)*Y15),0) + IF(Z15&lt;&gt;"",(VLOOKUP(Z15,'🧱Material'!$B$4:$H1000,7,false)*AA15),0) + IF(AB15&lt;&gt;"",(VLOOKUP(AB15,'🧱Material'!$B$4:$H1000,7,false)*AC15),0)</f>
        <v>2640</v>
      </c>
      <c r="H15" s="526">
        <f>IF(J15&lt;&gt;"",(VLOOKUP(J15,'🌳Resource'!$A$4:$J1000,8,false)*K15),0)+IF(L15&lt;&gt;"",(VLOOKUP(L15,'🌳Resource'!$A$4:$J1000,8,false)*M15),0)+IF(N15&lt;&gt;"",(VLOOKUP(N15,'🌳Resource'!$A$4:$J1000,8,false)*O15),0) + IF(P15&lt;&gt;"",(VLOOKUP(P15,'🌳Resource'!$A$4:$J1000,8,false)*Q15),0) + IF(R15&lt;&gt;"",(VLOOKUP(R15,'🧱Material'!$B$4:$H1000,5,false)*S15),0) + IF(T15&lt;&gt;"",(VLOOKUP(T15,'🧱Material'!$B$4:$H1000,5,false)*U15),0) + IF(V15&lt;&gt;"",(VLOOKUP(V15,'🧱Material'!$B$4:$H1000,5,false)*W15),0) + IF(X15&lt;&gt;"",(VLOOKUP(X15,'🧱Material'!$B$4:$H1000,5,false)*Y15),0) + IF(Z15&lt;&gt;"",(VLOOKUP(Z15,'🧱Material'!$B$4:$H1000,5,false)*AA15),0) + IF(AB15&lt;&gt;"",(VLOOKUP(AB15,'🧱Material'!$B$4:$H1000,5,false)*AC15),0)</f>
        <v>2236.319481</v>
      </c>
      <c r="I15" s="526">
        <f>IF(J15&lt;&gt;"",(VLOOKUP(J15,'🌳Resource'!$A$4:$J1000,9,false)*K15),0)+IF(L15&lt;&gt;"",(VLOOKUP(L15,'🌳Resource'!$A$4:$J1000,9,false)*M15),0)+IF(N15&lt;&gt;"",(VLOOKUP(N15,'🌳Resource'!$A$4:$J1000,9,false)*O15),0) + IF(P15&lt;&gt;"",(VLOOKUP(P15,'🌳Resource'!$A$4:$J1000,9,false)*Q15),0) + IF(R15&lt;&gt;"",(VLOOKUP(R15,'🧱Material'!$B$4:$H1000,6,false)*S15),0) + IF(T15&lt;&gt;"",(VLOOKUP(T15,'🧱Material'!$B$4:$H1000,6,false)*U15),0) + IF(V15&lt;&gt;"",(VLOOKUP(V15,'🧱Material'!$B$4:$H1000,6,false)*W15),0) + IF(X15&lt;&gt;"",(VLOOKUP(X15,'🧱Material'!$B$4:$H1000,6,false)*Y15),0) + IF(Z15&lt;&gt;"",(VLOOKUP(Z15,'🧱Material'!$B$4:$H1000,6,false)*AA15),0) + IF(AB15&lt;&gt;"",(VLOOKUP(AB15,'🧱Material'!$B$4:$H1000,6,false)*AC15),0)</f>
        <v>8380</v>
      </c>
      <c r="J15" s="18" t="s">
        <v>79</v>
      </c>
      <c r="K15" s="520">
        <v>720.0</v>
      </c>
      <c r="L15" s="18" t="s">
        <v>80</v>
      </c>
      <c r="M15" s="520">
        <v>180.0</v>
      </c>
      <c r="N15" s="18" t="s">
        <v>82</v>
      </c>
      <c r="O15" s="520">
        <v>180.0</v>
      </c>
      <c r="P15" s="18" t="s">
        <v>84</v>
      </c>
      <c r="Q15" s="520">
        <v>180.0</v>
      </c>
      <c r="R15" s="59" t="s">
        <v>449</v>
      </c>
      <c r="S15" s="520">
        <v>8.0</v>
      </c>
      <c r="T15" s="59" t="s">
        <v>450</v>
      </c>
      <c r="U15" s="520">
        <v>8.0</v>
      </c>
      <c r="V15" s="59" t="s">
        <v>172</v>
      </c>
      <c r="W15" s="520">
        <v>2.0</v>
      </c>
      <c r="X15" s="59" t="s">
        <v>466</v>
      </c>
      <c r="Y15" s="520">
        <v>4.0</v>
      </c>
      <c r="Z15" s="59"/>
      <c r="AA15" s="520"/>
      <c r="AB15" s="59"/>
      <c r="AC15" s="520"/>
    </row>
    <row r="16">
      <c r="A16" s="521" t="b">
        <v>1</v>
      </c>
      <c r="B16" s="521" t="s">
        <v>467</v>
      </c>
      <c r="C16" s="528" t="s">
        <v>7</v>
      </c>
      <c r="D16" s="530" t="s">
        <v>54</v>
      </c>
      <c r="E16" s="521" t="s">
        <v>81</v>
      </c>
      <c r="F16" s="528" t="s">
        <v>7</v>
      </c>
      <c r="G16" s="523">
        <f>IF(J16&lt;&gt;"",(VLOOKUP(J16,'🌳Resource'!$A$4:$J1000,10,false)*K16),0)+IF(L16&lt;&gt;"",(VLOOKUP(L16,'🌳Resource'!$A$4:$J1000,10,false)*M16),0)+IF(N16&lt;&gt;"",(VLOOKUP(N16,'🌳Resource'!$A$4:$J1000,10,false)*O16),0) + IF(P16&lt;&gt;"",(VLOOKUP(P16,'🌳Resource'!$A$4:$J1000,10,false)*Q16),0) + IF(R16&lt;&gt;"",(VLOOKUP(R16,'🧱Material'!$B$4:$H1000,7,false)*S16),0) + IF(T16&lt;&gt;"",(VLOOKUP(T16,'🧱Material'!$B$4:$H1000,7,false)*U16),0) + IF(V16&lt;&gt;"",(VLOOKUP(V16,'🧱Material'!$B$4:$H1000,7,false)*W16),0) + IF(X16&lt;&gt;"",(VLOOKUP(X16,'🧱Material'!$B$4:$H1000,7,false)*Y16),0) + IF(Z16&lt;&gt;"",(VLOOKUP(Z16,'🧱Material'!$B$4:$H1000,7,false)*AA16),0) + IF(AB16&lt;&gt;"",(VLOOKUP(AB16,'🧱Material'!$B$4:$H1000,7,false)*AC16),0)</f>
        <v>237.5</v>
      </c>
      <c r="H16" s="523">
        <f>IF(J16&lt;&gt;"",(VLOOKUP(J16,'🌳Resource'!$A$4:$J1000,8,false)*K16),0)+IF(L16&lt;&gt;"",(VLOOKUP(L16,'🌳Resource'!$A$4:$J1000,8,false)*M16),0)+IF(N16&lt;&gt;"",(VLOOKUP(N16,'🌳Resource'!$A$4:$J1000,8,false)*O16),0) + IF(P16&lt;&gt;"",(VLOOKUP(P16,'🌳Resource'!$A$4:$J1000,8,false)*Q16),0) + IF(R16&lt;&gt;"",(VLOOKUP(R16,'🧱Material'!$B$4:$H1000,5,false)*S16),0) + IF(T16&lt;&gt;"",(VLOOKUP(T16,'🧱Material'!$B$4:$H1000,5,false)*U16),0) + IF(V16&lt;&gt;"",(VLOOKUP(V16,'🧱Material'!$B$4:$H1000,5,false)*W16),0) + IF(X16&lt;&gt;"",(VLOOKUP(X16,'🧱Material'!$B$4:$H1000,5,false)*Y16),0) + IF(Z16&lt;&gt;"",(VLOOKUP(Z16,'🧱Material'!$B$4:$H1000,5,false)*AA16),0) + IF(AB16&lt;&gt;"",(VLOOKUP(AB16,'🧱Material'!$B$4:$H1000,5,false)*AC16),0)</f>
        <v>236.5</v>
      </c>
      <c r="I16" s="523">
        <f>IF(J16&lt;&gt;"",(VLOOKUP(J16,'🌳Resource'!$A$4:$J1000,9,false)*K16),0)+IF(L16&lt;&gt;"",(VLOOKUP(L16,'🌳Resource'!$A$4:$J1000,9,false)*M16),0)+IF(N16&lt;&gt;"",(VLOOKUP(N16,'🌳Resource'!$A$4:$J1000,9,false)*O16),0) + IF(P16&lt;&gt;"",(VLOOKUP(P16,'🌳Resource'!$A$4:$J1000,9,false)*Q16),0) + IF(R16&lt;&gt;"",(VLOOKUP(R16,'🧱Material'!$B$4:$H1000,6,false)*S16),0) + IF(T16&lt;&gt;"",(VLOOKUP(T16,'🧱Material'!$B$4:$H1000,6,false)*U16),0) + IF(V16&lt;&gt;"",(VLOOKUP(V16,'🧱Material'!$B$4:$H1000,6,false)*W16),0) + IF(X16&lt;&gt;"",(VLOOKUP(X16,'🧱Material'!$B$4:$H1000,6,false)*Y16),0) + IF(Z16&lt;&gt;"",(VLOOKUP(Z16,'🧱Material'!$B$4:$H1000,6,false)*AA16),0) + IF(AB16&lt;&gt;"",(VLOOKUP(AB16,'🧱Material'!$B$4:$H1000,6,false)*AC16),0)</f>
        <v>895</v>
      </c>
      <c r="J16" s="63" t="s">
        <v>79</v>
      </c>
      <c r="K16" s="3">
        <v>100.0</v>
      </c>
      <c r="L16" s="63" t="s">
        <v>80</v>
      </c>
      <c r="M16" s="3">
        <v>55.0</v>
      </c>
      <c r="N16" s="63" t="s">
        <v>82</v>
      </c>
      <c r="O16" s="3">
        <v>55.0</v>
      </c>
      <c r="P16" s="63" t="s">
        <v>84</v>
      </c>
      <c r="Q16" s="3">
        <v>0.0</v>
      </c>
      <c r="R16" s="515"/>
      <c r="S16" s="3"/>
      <c r="T16" s="515"/>
      <c r="U16" s="3"/>
      <c r="V16" s="515"/>
      <c r="W16" s="3"/>
      <c r="X16" s="515"/>
      <c r="Y16" s="3"/>
      <c r="Z16" s="515"/>
      <c r="AA16" s="3"/>
      <c r="AB16" s="515"/>
      <c r="AC16" s="3"/>
    </row>
    <row r="17">
      <c r="A17" s="524" t="b">
        <v>1</v>
      </c>
      <c r="B17" s="524" t="s">
        <v>468</v>
      </c>
      <c r="C17" s="527" t="s">
        <v>8</v>
      </c>
      <c r="D17" s="529" t="s">
        <v>54</v>
      </c>
      <c r="E17" s="524" t="s">
        <v>81</v>
      </c>
      <c r="F17" s="527" t="s">
        <v>8</v>
      </c>
      <c r="G17" s="526">
        <f>IF(J17&lt;&gt;"",(VLOOKUP(J17,'🌳Resource'!$A$4:$J1000,10,false)*K17),0)+IF(L17&lt;&gt;"",(VLOOKUP(L17,'🌳Resource'!$A$4:$J1000,10,false)*M17),0)+IF(N17&lt;&gt;"",(VLOOKUP(N17,'🌳Resource'!$A$4:$J1000,10,false)*O17),0) + IF(P17&lt;&gt;"",(VLOOKUP(P17,'🌳Resource'!$A$4:$J1000,10,false)*Q17),0) + IF(R17&lt;&gt;"",(VLOOKUP(R17,'🧱Material'!$B$4:$H1000,7,false)*S17),0) + IF(T17&lt;&gt;"",(VLOOKUP(T17,'🧱Material'!$B$4:$H1000,7,false)*U17),0) + IF(V17&lt;&gt;"",(VLOOKUP(V17,'🧱Material'!$B$4:$H1000,7,false)*W17),0) + IF(X17&lt;&gt;"",(VLOOKUP(X17,'🧱Material'!$B$4:$H1000,7,false)*Y17),0) + IF(Z17&lt;&gt;"",(VLOOKUP(Z17,'🧱Material'!$B$4:$H1000,7,false)*AA17),0) + IF(AB17&lt;&gt;"",(VLOOKUP(AB17,'🧱Material'!$B$4:$H1000,7,false)*AC17),0)</f>
        <v>1348.4</v>
      </c>
      <c r="H17" s="526">
        <f>IF(J17&lt;&gt;"",(VLOOKUP(J17,'🌳Resource'!$A$4:$J1000,8,false)*K17),0)+IF(L17&lt;&gt;"",(VLOOKUP(L17,'🌳Resource'!$A$4:$J1000,8,false)*M17),0)+IF(N17&lt;&gt;"",(VLOOKUP(N17,'🌳Resource'!$A$4:$J1000,8,false)*O17),0) + IF(P17&lt;&gt;"",(VLOOKUP(P17,'🌳Resource'!$A$4:$J1000,8,false)*Q17),0) + IF(R17&lt;&gt;"",(VLOOKUP(R17,'🧱Material'!$B$4:$H1000,5,false)*S17),0) + IF(T17&lt;&gt;"",(VLOOKUP(T17,'🧱Material'!$B$4:$H1000,5,false)*U17),0) + IF(V17&lt;&gt;"",(VLOOKUP(V17,'🧱Material'!$B$4:$H1000,5,false)*W17),0) + IF(X17&lt;&gt;"",(VLOOKUP(X17,'🧱Material'!$B$4:$H1000,5,false)*Y17),0) + IF(Z17&lt;&gt;"",(VLOOKUP(Z17,'🧱Material'!$B$4:$H1000,5,false)*AA17),0) + IF(AB17&lt;&gt;"",(VLOOKUP(AB17,'🧱Material'!$B$4:$H1000,5,false)*AC17),0)</f>
        <v>1120.481039</v>
      </c>
      <c r="I17" s="526">
        <f>IF(J17&lt;&gt;"",(VLOOKUP(J17,'🌳Resource'!$A$4:$J1000,9,false)*K17),0)+IF(L17&lt;&gt;"",(VLOOKUP(L17,'🌳Resource'!$A$4:$J1000,9,false)*M17),0)+IF(N17&lt;&gt;"",(VLOOKUP(N17,'🌳Resource'!$A$4:$J1000,9,false)*O17),0) + IF(P17&lt;&gt;"",(VLOOKUP(P17,'🌳Resource'!$A$4:$J1000,9,false)*Q17),0) + IF(R17&lt;&gt;"",(VLOOKUP(R17,'🧱Material'!$B$4:$H1000,6,false)*S17),0) + IF(T17&lt;&gt;"",(VLOOKUP(T17,'🧱Material'!$B$4:$H1000,6,false)*U17),0) + IF(V17&lt;&gt;"",(VLOOKUP(V17,'🧱Material'!$B$4:$H1000,6,false)*W17),0) + IF(X17&lt;&gt;"",(VLOOKUP(X17,'🧱Material'!$B$4:$H1000,6,false)*Y17),0) + IF(Z17&lt;&gt;"",(VLOOKUP(Z17,'🧱Material'!$B$4:$H1000,6,false)*AA17),0) + IF(AB17&lt;&gt;"",(VLOOKUP(AB17,'🧱Material'!$B$4:$H1000,6,false)*AC17),0)</f>
        <v>4000.8</v>
      </c>
      <c r="J17" s="18" t="s">
        <v>79</v>
      </c>
      <c r="K17" s="520">
        <v>200.0</v>
      </c>
      <c r="L17" s="18" t="s">
        <v>80</v>
      </c>
      <c r="M17" s="520">
        <v>100.0</v>
      </c>
      <c r="N17" s="18" t="s">
        <v>82</v>
      </c>
      <c r="O17" s="520">
        <v>100.0</v>
      </c>
      <c r="P17" s="18" t="s">
        <v>84</v>
      </c>
      <c r="Q17" s="520">
        <v>100.0</v>
      </c>
      <c r="R17" s="59" t="s">
        <v>449</v>
      </c>
      <c r="S17" s="520">
        <v>8.0</v>
      </c>
      <c r="T17" s="59" t="s">
        <v>450</v>
      </c>
      <c r="U17" s="520">
        <v>8.0</v>
      </c>
      <c r="V17" s="59"/>
      <c r="W17" s="520"/>
      <c r="X17" s="59" t="s">
        <v>469</v>
      </c>
      <c r="Y17" s="520">
        <v>4.0</v>
      </c>
      <c r="Z17" s="59"/>
      <c r="AA17" s="520"/>
      <c r="AB17" s="59"/>
      <c r="AC17" s="520"/>
    </row>
    <row r="18">
      <c r="A18" s="521" t="b">
        <v>1</v>
      </c>
      <c r="B18" s="521" t="s">
        <v>470</v>
      </c>
      <c r="C18" s="528" t="s">
        <v>12</v>
      </c>
      <c r="D18" s="528" t="s">
        <v>54</v>
      </c>
      <c r="E18" s="521" t="s">
        <v>81</v>
      </c>
      <c r="F18" s="528" t="s">
        <v>12</v>
      </c>
      <c r="G18" s="523">
        <f>IF(J18&lt;&gt;"",(VLOOKUP(J18,'🌳Resource'!$A$4:$J1000,10,false)*K18),0)+IF(L18&lt;&gt;"",(VLOOKUP(L18,'🌳Resource'!$A$4:$J1000,10,false)*M18),0)+IF(N18&lt;&gt;"",(VLOOKUP(N18,'🌳Resource'!$A$4:$J1000,10,false)*O18),0) + IF(P18&lt;&gt;"",(VLOOKUP(P18,'🌳Resource'!$A$4:$J1000,10,false)*Q18),0) + IF(R18&lt;&gt;"",(VLOOKUP(R18,'🧱Material'!$B$4:$H1000,7,false)*S18),0) + IF(T18&lt;&gt;"",(VLOOKUP(T18,'🧱Material'!$B$4:$H1000,7,false)*U18),0) + IF(V18&lt;&gt;"",(VLOOKUP(V18,'🧱Material'!$B$4:$H1000,7,false)*W18),0) + IF(X18&lt;&gt;"",(VLOOKUP(X18,'🧱Material'!$B$4:$H1000,7,false)*Y18),0) + IF(Z18&lt;&gt;"",(VLOOKUP(Z18,'🧱Material'!$B$4:$H1000,7,false)*AA18),0) + IF(AB18&lt;&gt;"",(VLOOKUP(AB18,'🧱Material'!$B$4:$H1000,7,false)*AC18),0)</f>
        <v>2627</v>
      </c>
      <c r="H18" s="523">
        <f>IF(J18&lt;&gt;"",(VLOOKUP(J18,'🌳Resource'!$A$4:$J1000,8,false)*K18),0)+IF(L18&lt;&gt;"",(VLOOKUP(L18,'🌳Resource'!$A$4:$J1000,8,false)*M18),0)+IF(N18&lt;&gt;"",(VLOOKUP(N18,'🌳Resource'!$A$4:$J1000,8,false)*O18),0) + IF(P18&lt;&gt;"",(VLOOKUP(P18,'🌳Resource'!$A$4:$J1000,8,false)*Q18),0) + IF(R18&lt;&gt;"",(VLOOKUP(R18,'🧱Material'!$B$4:$H1000,5,false)*S18),0) + IF(T18&lt;&gt;"",(VLOOKUP(T18,'🧱Material'!$B$4:$H1000,5,false)*U18),0) + IF(V18&lt;&gt;"",(VLOOKUP(V18,'🧱Material'!$B$4:$H1000,5,false)*W18),0) + IF(X18&lt;&gt;"",(VLOOKUP(X18,'🧱Material'!$B$4:$H1000,5,false)*Y18),0) + IF(Z18&lt;&gt;"",(VLOOKUP(Z18,'🧱Material'!$B$4:$H1000,5,false)*AA18),0) + IF(AB18&lt;&gt;"",(VLOOKUP(AB18,'🧱Material'!$B$4:$H1000,5,false)*AC18),0)</f>
        <v>2239.392208</v>
      </c>
      <c r="I18" s="523">
        <f>IF(J18&lt;&gt;"",(VLOOKUP(J18,'🌳Resource'!$A$4:$J1000,9,false)*K18),0)+IF(L18&lt;&gt;"",(VLOOKUP(L18,'🌳Resource'!$A$4:$J1000,9,false)*M18),0)+IF(N18&lt;&gt;"",(VLOOKUP(N18,'🌳Resource'!$A$4:$J1000,9,false)*O18),0) + IF(P18&lt;&gt;"",(VLOOKUP(P18,'🌳Resource'!$A$4:$J1000,9,false)*Q18),0) + IF(R18&lt;&gt;"",(VLOOKUP(R18,'🧱Material'!$B$4:$H1000,6,false)*S18),0) + IF(T18&lt;&gt;"",(VLOOKUP(T18,'🧱Material'!$B$4:$H1000,6,false)*U18),0) + IF(V18&lt;&gt;"",(VLOOKUP(V18,'🧱Material'!$B$4:$H1000,6,false)*W18),0) + IF(X18&lt;&gt;"",(VLOOKUP(X18,'🧱Material'!$B$4:$H1000,6,false)*Y18),0) + IF(Z18&lt;&gt;"",(VLOOKUP(Z18,'🧱Material'!$B$4:$H1000,6,false)*AA18),0) + IF(AB18&lt;&gt;"",(VLOOKUP(AB18,'🧱Material'!$B$4:$H1000,6,false)*AC18),0)</f>
        <v>8276</v>
      </c>
      <c r="J18" s="63" t="s">
        <v>79</v>
      </c>
      <c r="K18" s="3">
        <v>720.0</v>
      </c>
      <c r="L18" s="63" t="s">
        <v>80</v>
      </c>
      <c r="M18" s="3">
        <v>180.0</v>
      </c>
      <c r="N18" s="63" t="s">
        <v>82</v>
      </c>
      <c r="O18" s="3">
        <v>180.0</v>
      </c>
      <c r="P18" s="63" t="s">
        <v>84</v>
      </c>
      <c r="Q18" s="3">
        <v>180.0</v>
      </c>
      <c r="R18" s="515" t="s">
        <v>449</v>
      </c>
      <c r="S18" s="3">
        <v>8.0</v>
      </c>
      <c r="T18" s="515" t="s">
        <v>450</v>
      </c>
      <c r="U18" s="3">
        <v>8.0</v>
      </c>
      <c r="V18" s="515" t="s">
        <v>172</v>
      </c>
      <c r="W18" s="3">
        <v>2.0</v>
      </c>
      <c r="X18" s="515" t="s">
        <v>471</v>
      </c>
      <c r="Y18" s="3">
        <v>4.0</v>
      </c>
      <c r="Z18" s="515"/>
      <c r="AA18" s="3"/>
      <c r="AB18" s="515"/>
      <c r="AC18" s="3"/>
    </row>
    <row r="19">
      <c r="A19" s="524" t="b">
        <v>0</v>
      </c>
      <c r="B19" s="524"/>
      <c r="C19" s="527"/>
      <c r="D19" s="524" t="s">
        <v>54</v>
      </c>
      <c r="E19" s="524"/>
      <c r="F19" s="527"/>
      <c r="G19" s="526">
        <f>IF(J19&lt;&gt;"",(VLOOKUP(J19,'🌳Resource'!$A$4:$J1000,10,false)*K19),0)+IF(L19&lt;&gt;"",(VLOOKUP(L19,'🌳Resource'!$A$4:$J1000,10,false)*M19),0)+IF(N19&lt;&gt;"",(VLOOKUP(N19,'🌳Resource'!$A$4:$J1000,10,false)*O19),0) + IF(P19&lt;&gt;"",(VLOOKUP(P19,'🌳Resource'!$A$4:$J1000,10,false)*Q19),0) + IF(R19&lt;&gt;"",(VLOOKUP(R19,'🧱Material'!$B$4:$H1000,7,false)*S19),0) + IF(T19&lt;&gt;"",(VLOOKUP(T19,'🧱Material'!$B$4:$H1000,7,false)*U19),0) + IF(V19&lt;&gt;"",(VLOOKUP(V19,'🧱Material'!$B$4:$H1000,7,false)*W19),0) + IF(X19&lt;&gt;"",(VLOOKUP(X19,'🧱Material'!$B$4:$H1000,7,false)*Y19),0) + IF(Z19&lt;&gt;"",(VLOOKUP(Z19,'🧱Material'!$B$4:$H1000,7,false)*AA19),0) + IF(AB19&lt;&gt;"",(VLOOKUP(AB19,'🧱Material'!$B$4:$H1000,7,false)*AC19),0)</f>
        <v>237.5</v>
      </c>
      <c r="H19" s="526">
        <f>IF(J19&lt;&gt;"",(VLOOKUP(J19,'🌳Resource'!$A$4:$J1000,8,false)*K19),0)+IF(L19&lt;&gt;"",(VLOOKUP(L19,'🌳Resource'!$A$4:$J1000,8,false)*M19),0)+IF(N19&lt;&gt;"",(VLOOKUP(N19,'🌳Resource'!$A$4:$J1000,8,false)*O19),0) + IF(P19&lt;&gt;"",(VLOOKUP(P19,'🌳Resource'!$A$4:$J1000,8,false)*Q19),0) + IF(R19&lt;&gt;"",(VLOOKUP(R19,'🧱Material'!$B$4:$H1000,5,false)*S19),0) + IF(T19&lt;&gt;"",(VLOOKUP(T19,'🧱Material'!$B$4:$H1000,5,false)*U19),0) + IF(V19&lt;&gt;"",(VLOOKUP(V19,'🧱Material'!$B$4:$H1000,5,false)*W19),0) + IF(X19&lt;&gt;"",(VLOOKUP(X19,'🧱Material'!$B$4:$H1000,5,false)*Y19),0) + IF(Z19&lt;&gt;"",(VLOOKUP(Z19,'🧱Material'!$B$4:$H1000,5,false)*AA19),0) + IF(AB19&lt;&gt;"",(VLOOKUP(AB19,'🧱Material'!$B$4:$H1000,5,false)*AC19),0)</f>
        <v>236.5</v>
      </c>
      <c r="I19" s="526">
        <f>IF(J19&lt;&gt;"",(VLOOKUP(J19,'🌳Resource'!$A$4:$J1000,9,false)*K19),0)+IF(L19&lt;&gt;"",(VLOOKUP(L19,'🌳Resource'!$A$4:$J1000,9,false)*M19),0)+IF(N19&lt;&gt;"",(VLOOKUP(N19,'🌳Resource'!$A$4:$J1000,9,false)*O19),0) + IF(P19&lt;&gt;"",(VLOOKUP(P19,'🌳Resource'!$A$4:$J1000,9,false)*Q19),0) + IF(R19&lt;&gt;"",(VLOOKUP(R19,'🧱Material'!$B$4:$H1000,6,false)*S19),0) + IF(T19&lt;&gt;"",(VLOOKUP(T19,'🧱Material'!$B$4:$H1000,6,false)*U19),0) + IF(V19&lt;&gt;"",(VLOOKUP(V19,'🧱Material'!$B$4:$H1000,6,false)*W19),0) + IF(X19&lt;&gt;"",(VLOOKUP(X19,'🧱Material'!$B$4:$H1000,6,false)*Y19),0) + IF(Z19&lt;&gt;"",(VLOOKUP(Z19,'🧱Material'!$B$4:$H1000,6,false)*AA19),0) + IF(AB19&lt;&gt;"",(VLOOKUP(AB19,'🧱Material'!$B$4:$H1000,6,false)*AC19),0)</f>
        <v>895</v>
      </c>
      <c r="J19" s="18" t="s">
        <v>79</v>
      </c>
      <c r="K19" s="520">
        <v>100.0</v>
      </c>
      <c r="L19" s="18" t="s">
        <v>80</v>
      </c>
      <c r="M19" s="520">
        <v>55.0</v>
      </c>
      <c r="N19" s="18" t="s">
        <v>82</v>
      </c>
      <c r="O19" s="520">
        <v>55.0</v>
      </c>
      <c r="P19" s="18" t="s">
        <v>84</v>
      </c>
      <c r="Q19" s="520">
        <v>0.0</v>
      </c>
      <c r="R19" s="59"/>
      <c r="S19" s="520"/>
      <c r="T19" s="59"/>
      <c r="U19" s="520"/>
      <c r="V19" s="59"/>
      <c r="W19" s="520"/>
      <c r="X19" s="59"/>
      <c r="Y19" s="520"/>
      <c r="Z19" s="59"/>
      <c r="AA19" s="520"/>
      <c r="AB19" s="59"/>
      <c r="AC19" s="520"/>
    </row>
    <row r="20">
      <c r="A20" s="521" t="b">
        <v>0</v>
      </c>
      <c r="B20" s="521"/>
      <c r="C20" s="528"/>
      <c r="D20" s="530"/>
      <c r="E20" s="521"/>
      <c r="F20" s="528"/>
      <c r="G20" s="523">
        <f>IF(J20&lt;&gt;"",(VLOOKUP(J20,'🌳Resource'!$A$4:$J1000,10,false)*K20),0)+IF(L20&lt;&gt;"",(VLOOKUP(L20,'🌳Resource'!$A$4:$J1000,10,false)*M20),0)+IF(N20&lt;&gt;"",(VLOOKUP(N20,'🌳Resource'!$A$4:$J1000,10,false)*O20),0) + IF(P20&lt;&gt;"",(VLOOKUP(P20,'🌳Resource'!$A$4:$J1000,10,false)*Q20),0) + IF(R20&lt;&gt;"",(VLOOKUP(R20,'🧱Material'!$B$4:$H1000,7,false)*S20),0) + IF(T20&lt;&gt;"",(VLOOKUP(T20,'🧱Material'!$B$4:$H1000,7,false)*U20),0) + IF(V20&lt;&gt;"",(VLOOKUP(V20,'🧱Material'!$B$4:$H1000,7,false)*W20),0) + IF(X20&lt;&gt;"",(VLOOKUP(X20,'🧱Material'!$B$4:$H1000,7,false)*Y20),0) + IF(Z20&lt;&gt;"",(VLOOKUP(Z20,'🧱Material'!$B$4:$H1000,7,false)*AA20),0) + IF(AB20&lt;&gt;"",(VLOOKUP(AB20,'🧱Material'!$B$4:$H1000,7,false)*AC20),0)</f>
        <v>750</v>
      </c>
      <c r="H20" s="523">
        <f>IF(J20&lt;&gt;"",(VLOOKUP(J20,'🌳Resource'!$A$4:$J1000,8,false)*K20),0)+IF(L20&lt;&gt;"",(VLOOKUP(L20,'🌳Resource'!$A$4:$J1000,8,false)*M20),0)+IF(N20&lt;&gt;"",(VLOOKUP(N20,'🌳Resource'!$A$4:$J1000,8,false)*O20),0) + IF(P20&lt;&gt;"",(VLOOKUP(P20,'🌳Resource'!$A$4:$J1000,8,false)*Q20),0) + IF(R20&lt;&gt;"",(VLOOKUP(R20,'🧱Material'!$B$4:$H1000,5,false)*S20),0) + IF(T20&lt;&gt;"",(VLOOKUP(T20,'🧱Material'!$B$4:$H1000,5,false)*U20),0) + IF(V20&lt;&gt;"",(VLOOKUP(V20,'🧱Material'!$B$4:$H1000,5,false)*W20),0) + IF(X20&lt;&gt;"",(VLOOKUP(X20,'🧱Material'!$B$4:$H1000,5,false)*Y20),0) + IF(Z20&lt;&gt;"",(VLOOKUP(Z20,'🧱Material'!$B$4:$H1000,5,false)*AA20),0) + IF(AB20&lt;&gt;"",(VLOOKUP(AB20,'🧱Material'!$B$4:$H1000,5,false)*AC20),0)</f>
        <v>633.8961039</v>
      </c>
      <c r="I20" s="523">
        <f>IF(J20&lt;&gt;"",(VLOOKUP(J20,'🌳Resource'!$A$4:$J1000,9,false)*K20),0)+IF(L20&lt;&gt;"",(VLOOKUP(L20,'🌳Resource'!$A$4:$J1000,9,false)*M20),0)+IF(N20&lt;&gt;"",(VLOOKUP(N20,'🌳Resource'!$A$4:$J1000,9,false)*O20),0) + IF(P20&lt;&gt;"",(VLOOKUP(P20,'🌳Resource'!$A$4:$J1000,9,false)*Q20),0) + IF(R20&lt;&gt;"",(VLOOKUP(R20,'🧱Material'!$B$4:$H1000,6,false)*S20),0) + IF(T20&lt;&gt;"",(VLOOKUP(T20,'🧱Material'!$B$4:$H1000,6,false)*U20),0) + IF(V20&lt;&gt;"",(VLOOKUP(V20,'🧱Material'!$B$4:$H1000,6,false)*W20),0) + IF(X20&lt;&gt;"",(VLOOKUP(X20,'🧱Material'!$B$4:$H1000,6,false)*Y20),0) + IF(Z20&lt;&gt;"",(VLOOKUP(Z20,'🧱Material'!$B$4:$H1000,6,false)*AA20),0) + IF(AB20&lt;&gt;"",(VLOOKUP(AB20,'🧱Material'!$B$4:$H1000,6,false)*AC20),0)</f>
        <v>2400</v>
      </c>
      <c r="J20" s="63" t="s">
        <v>79</v>
      </c>
      <c r="K20" s="3">
        <v>200.0</v>
      </c>
      <c r="L20" s="63" t="s">
        <v>80</v>
      </c>
      <c r="M20" s="3">
        <v>100.0</v>
      </c>
      <c r="N20" s="63" t="s">
        <v>82</v>
      </c>
      <c r="O20" s="3">
        <v>100.0</v>
      </c>
      <c r="P20" s="63" t="s">
        <v>84</v>
      </c>
      <c r="Q20" s="3">
        <v>100.0</v>
      </c>
      <c r="R20" s="515"/>
      <c r="S20" s="3"/>
      <c r="T20" s="515"/>
      <c r="U20" s="3"/>
      <c r="V20" s="515"/>
      <c r="W20" s="3"/>
      <c r="X20" s="515"/>
      <c r="Y20" s="3"/>
      <c r="Z20" s="515"/>
      <c r="AA20" s="3"/>
      <c r="AB20" s="515"/>
      <c r="AC20" s="3"/>
    </row>
    <row r="21">
      <c r="A21" s="524" t="b">
        <v>0</v>
      </c>
      <c r="B21" s="531"/>
      <c r="C21" s="532"/>
      <c r="D21" s="532"/>
      <c r="E21" s="531"/>
      <c r="F21" s="532"/>
      <c r="G21" s="526">
        <f>IF(J21&lt;&gt;"",(VLOOKUP(J21,'🌳Resource'!$A$4:$J1000,10,false)*K21),0)+IF(L21&lt;&gt;"",(VLOOKUP(L21,'🌳Resource'!$A$4:$J1000,10,false)*M21),0)+IF(N21&lt;&gt;"",(VLOOKUP(N21,'🌳Resource'!$A$4:$J1000,10,false)*O21),0) + IF(P21&lt;&gt;"",(VLOOKUP(P21,'🌳Resource'!$A$4:$J1000,10,false)*Q21),0) + IF(R21&lt;&gt;"",(VLOOKUP(R21,'🧱Material'!$B$4:$H1000,7,false)*S21),0) + IF(T21&lt;&gt;"",(VLOOKUP(T21,'🧱Material'!$B$4:$H1000,7,false)*U21),0) + IF(V21&lt;&gt;"",(VLOOKUP(V21,'🧱Material'!$B$4:$H1000,7,false)*W21),0) + IF(X21&lt;&gt;"",(VLOOKUP(X21,'🧱Material'!$B$4:$H1000,7,false)*Y21),0) + IF(Z21&lt;&gt;"",(VLOOKUP(Z21,'🧱Material'!$B$4:$H1000,7,false)*AA21),0) + IF(AB21&lt;&gt;"",(VLOOKUP(AB21,'🧱Material'!$B$4:$H1000,7,false)*AC21),0)</f>
        <v>1710</v>
      </c>
      <c r="H21" s="526">
        <f>IF(J21&lt;&gt;"",(VLOOKUP(J21,'🌳Resource'!$A$4:$J1000,8,false)*K21),0)+IF(L21&lt;&gt;"",(VLOOKUP(L21,'🌳Resource'!$A$4:$J1000,8,false)*M21),0)+IF(N21&lt;&gt;"",(VLOOKUP(N21,'🌳Resource'!$A$4:$J1000,8,false)*O21),0) + IF(P21&lt;&gt;"",(VLOOKUP(P21,'🌳Resource'!$A$4:$J1000,8,false)*Q21),0) + IF(R21&lt;&gt;"",(VLOOKUP(R21,'🧱Material'!$B$4:$H1000,5,false)*S21),0) + IF(T21&lt;&gt;"",(VLOOKUP(T21,'🧱Material'!$B$4:$H1000,5,false)*U21),0) + IF(V21&lt;&gt;"",(VLOOKUP(V21,'🧱Material'!$B$4:$H1000,5,false)*W21),0) + IF(X21&lt;&gt;"",(VLOOKUP(X21,'🧱Material'!$B$4:$H1000,5,false)*Y21),0) + IF(Z21&lt;&gt;"",(VLOOKUP(Z21,'🧱Material'!$B$4:$H1000,5,false)*AA21),0) + IF(AB21&lt;&gt;"",(VLOOKUP(AB21,'🧱Material'!$B$4:$H1000,5,false)*AC21),0)</f>
        <v>1501.012987</v>
      </c>
      <c r="I21" s="526">
        <f>IF(J21&lt;&gt;"",(VLOOKUP(J21,'🌳Resource'!$A$4:$J1000,9,false)*K21),0)+IF(L21&lt;&gt;"",(VLOOKUP(L21,'🌳Resource'!$A$4:$J1000,9,false)*M21),0)+IF(N21&lt;&gt;"",(VLOOKUP(N21,'🌳Resource'!$A$4:$J1000,9,false)*O21),0) + IF(P21&lt;&gt;"",(VLOOKUP(P21,'🌳Resource'!$A$4:$J1000,9,false)*Q21),0) + IF(R21&lt;&gt;"",(VLOOKUP(R21,'🧱Material'!$B$4:$H1000,6,false)*S21),0) + IF(T21&lt;&gt;"",(VLOOKUP(T21,'🧱Material'!$B$4:$H1000,6,false)*U21),0) + IF(V21&lt;&gt;"",(VLOOKUP(V21,'🧱Material'!$B$4:$H1000,6,false)*W21),0) + IF(X21&lt;&gt;"",(VLOOKUP(X21,'🧱Material'!$B$4:$H1000,6,false)*Y21),0) + IF(Z21&lt;&gt;"",(VLOOKUP(Z21,'🧱Material'!$B$4:$H1000,6,false)*AA21),0) + IF(AB21&lt;&gt;"",(VLOOKUP(AB21,'🧱Material'!$B$4:$H1000,6,false)*AC21),0)</f>
        <v>5760</v>
      </c>
      <c r="J21" s="18" t="s">
        <v>79</v>
      </c>
      <c r="K21" s="520">
        <v>720.0</v>
      </c>
      <c r="L21" s="18" t="s">
        <v>80</v>
      </c>
      <c r="M21" s="520">
        <v>180.0</v>
      </c>
      <c r="N21" s="18" t="s">
        <v>82</v>
      </c>
      <c r="O21" s="520">
        <v>180.0</v>
      </c>
      <c r="P21" s="18" t="s">
        <v>84</v>
      </c>
      <c r="Q21" s="520">
        <v>180.0</v>
      </c>
      <c r="R21" s="59"/>
      <c r="S21" s="520"/>
      <c r="T21" s="59"/>
      <c r="U21" s="520"/>
      <c r="V21" s="59"/>
      <c r="W21" s="520"/>
      <c r="X21" s="59"/>
      <c r="Y21" s="520"/>
      <c r="Z21" s="59"/>
      <c r="AA21" s="520"/>
      <c r="AB21" s="59"/>
      <c r="AC21" s="520"/>
    </row>
    <row r="22">
      <c r="A22" s="521" t="b">
        <v>1</v>
      </c>
      <c r="B22" s="521" t="s">
        <v>472</v>
      </c>
      <c r="C22" s="528" t="s">
        <v>8</v>
      </c>
      <c r="D22" s="528" t="s">
        <v>54</v>
      </c>
      <c r="E22" s="521" t="s">
        <v>84</v>
      </c>
      <c r="F22" s="521"/>
      <c r="G22" s="523">
        <f>IF(J22&lt;&gt;"",(VLOOKUP(J22,'🌳Resource'!$A$4:$J1000,10,false)*K22),0)+IF(L22&lt;&gt;"",(VLOOKUP(L22,'🌳Resource'!$A$4:$J1000,10,false)*M22),0)+IF(N22&lt;&gt;"",(VLOOKUP(N22,'🌳Resource'!$A$4:$J1000,10,false)*O22),0) + IF(P22&lt;&gt;"",(VLOOKUP(P22,'🌳Resource'!$A$4:$J1000,10,false)*Q22),0) + IF(R22&lt;&gt;"",(VLOOKUP(R22,'🧱Material'!$B$4:$H1000,7,false)*S22),0) + IF(T22&lt;&gt;"",(VLOOKUP(T22,'🧱Material'!$B$4:$H1000,7,false)*U22),0) + IF(V22&lt;&gt;"",(VLOOKUP(V22,'🧱Material'!$B$4:$H1000,7,false)*W22),0) + IF(X22&lt;&gt;"",(VLOOKUP(X22,'🧱Material'!$B$4:$H1000,7,false)*Y22),0) + IF(Z22&lt;&gt;"",(VLOOKUP(Z22,'🧱Material'!$B$4:$H1000,7,false)*AA22),0) + IF(AB22&lt;&gt;"",(VLOOKUP(AB22,'🧱Material'!$B$4:$H1000,7,false)*AC22),0)</f>
        <v>1382</v>
      </c>
      <c r="H22" s="523">
        <f>IF(J22&lt;&gt;"",(VLOOKUP(J22,'🌳Resource'!$A$4:$J1000,8,false)*K22),0)+IF(L22&lt;&gt;"",(VLOOKUP(L22,'🌳Resource'!$A$4:$J1000,8,false)*M22),0)+IF(N22&lt;&gt;"",(VLOOKUP(N22,'🌳Resource'!$A$4:$J1000,8,false)*O22),0) + IF(P22&lt;&gt;"",(VLOOKUP(P22,'🌳Resource'!$A$4:$J1000,8,false)*Q22),0) + IF(R22&lt;&gt;"",(VLOOKUP(R22,'🧱Material'!$B$4:$H1000,5,false)*S22),0) + IF(T22&lt;&gt;"",(VLOOKUP(T22,'🧱Material'!$B$4:$H1000,5,false)*U22),0) + IF(V22&lt;&gt;"",(VLOOKUP(V22,'🧱Material'!$B$4:$H1000,5,false)*W22),0) + IF(X22&lt;&gt;"",(VLOOKUP(X22,'🧱Material'!$B$4:$H1000,5,false)*Y22),0) + IF(Z22&lt;&gt;"",(VLOOKUP(Z22,'🧱Material'!$B$4:$H1000,5,false)*AA22),0) + IF(AB22&lt;&gt;"",(VLOOKUP(AB22,'🧱Material'!$B$4:$H1000,5,false)*AC22),0)</f>
        <v>1131.475325</v>
      </c>
      <c r="I22" s="523">
        <f>IF(J22&lt;&gt;"",(VLOOKUP(J22,'🌳Resource'!$A$4:$J1000,9,false)*K22),0)+IF(L22&lt;&gt;"",(VLOOKUP(L22,'🌳Resource'!$A$4:$J1000,9,false)*M22),0)+IF(N22&lt;&gt;"",(VLOOKUP(N22,'🌳Resource'!$A$4:$J1000,9,false)*O22),0) + IF(P22&lt;&gt;"",(VLOOKUP(P22,'🌳Resource'!$A$4:$J1000,9,false)*Q22),0) + IF(R22&lt;&gt;"",(VLOOKUP(R22,'🧱Material'!$B$4:$H1000,6,false)*S22),0) + IF(T22&lt;&gt;"",(VLOOKUP(T22,'🧱Material'!$B$4:$H1000,6,false)*U22),0) + IF(V22&lt;&gt;"",(VLOOKUP(V22,'🧱Material'!$B$4:$H1000,6,false)*W22),0) + IF(X22&lt;&gt;"",(VLOOKUP(X22,'🧱Material'!$B$4:$H1000,6,false)*Y22),0) + IF(Z22&lt;&gt;"",(VLOOKUP(Z22,'🧱Material'!$B$4:$H1000,6,false)*AA22),0) + IF(AB22&lt;&gt;"",(VLOOKUP(AB22,'🧱Material'!$B$4:$H1000,6,false)*AC22),0)</f>
        <v>4088</v>
      </c>
      <c r="J22" s="63" t="s">
        <v>79</v>
      </c>
      <c r="K22" s="3">
        <v>200.0</v>
      </c>
      <c r="L22" s="63" t="s">
        <v>80</v>
      </c>
      <c r="M22" s="3">
        <v>100.0</v>
      </c>
      <c r="N22" s="63" t="s">
        <v>82</v>
      </c>
      <c r="O22" s="3">
        <v>100.0</v>
      </c>
      <c r="P22" s="63" t="s">
        <v>84</v>
      </c>
      <c r="Q22" s="3">
        <v>100.0</v>
      </c>
      <c r="R22" s="515" t="s">
        <v>449</v>
      </c>
      <c r="S22" s="3">
        <v>8.0</v>
      </c>
      <c r="T22" s="515" t="s">
        <v>450</v>
      </c>
      <c r="U22" s="3">
        <v>8.0</v>
      </c>
      <c r="V22" s="515"/>
      <c r="W22" s="3"/>
      <c r="X22" s="515" t="s">
        <v>473</v>
      </c>
      <c r="Y22" s="3">
        <v>4.0</v>
      </c>
      <c r="Z22" s="515"/>
      <c r="AA22" s="3"/>
      <c r="AB22" s="515"/>
      <c r="AC22" s="3"/>
    </row>
    <row r="23">
      <c r="A23" s="524" t="b">
        <v>1</v>
      </c>
      <c r="B23" s="525" t="s">
        <v>474</v>
      </c>
      <c r="C23" s="529" t="s">
        <v>12</v>
      </c>
      <c r="D23" s="529" t="s">
        <v>54</v>
      </c>
      <c r="E23" s="525" t="s">
        <v>84</v>
      </c>
      <c r="F23" s="524"/>
      <c r="G23" s="526">
        <f>IF(J23&lt;&gt;"",(VLOOKUP(J23,'🌳Resource'!$A$4:$J1000,10,false)*K23),0)+IF(L23&lt;&gt;"",(VLOOKUP(L23,'🌳Resource'!$A$4:$J1000,10,false)*M23),0)+IF(N23&lt;&gt;"",(VLOOKUP(N23,'🌳Resource'!$A$4:$J1000,10,false)*O23),0) + IF(P23&lt;&gt;"",(VLOOKUP(P23,'🌳Resource'!$A$4:$J1000,10,false)*Q23),0) + IF(R23&lt;&gt;"",(VLOOKUP(R23,'🧱Material'!$B$4:$H1000,7,false)*S23),0) + IF(T23&lt;&gt;"",(VLOOKUP(T23,'🧱Material'!$B$4:$H1000,7,false)*U23),0) + IF(V23&lt;&gt;"",(VLOOKUP(V23,'🧱Material'!$B$4:$H1000,7,false)*W23),0) + IF(X23&lt;&gt;"",(VLOOKUP(X23,'🧱Material'!$B$4:$H1000,7,false)*Y23),0) + IF(Z23&lt;&gt;"",(VLOOKUP(Z23,'🧱Material'!$B$4:$H1000,7,false)*AA23),0) + IF(AB23&lt;&gt;"",(VLOOKUP(AB23,'🧱Material'!$B$4:$H1000,7,false)*AC23),0)</f>
        <v>2662</v>
      </c>
      <c r="H23" s="526">
        <f>IF(J23&lt;&gt;"",(VLOOKUP(J23,'🌳Resource'!$A$4:$J1000,8,false)*K23),0)+IF(L23&lt;&gt;"",(VLOOKUP(L23,'🌳Resource'!$A$4:$J1000,8,false)*M23),0)+IF(N23&lt;&gt;"",(VLOOKUP(N23,'🌳Resource'!$A$4:$J1000,8,false)*O23),0) + IF(P23&lt;&gt;"",(VLOOKUP(P23,'🌳Resource'!$A$4:$J1000,8,false)*Q23),0) + IF(R23&lt;&gt;"",(VLOOKUP(R23,'🧱Material'!$B$4:$H1000,5,false)*S23),0) + IF(T23&lt;&gt;"",(VLOOKUP(T23,'🧱Material'!$B$4:$H1000,5,false)*U23),0) + IF(V23&lt;&gt;"",(VLOOKUP(V23,'🧱Material'!$B$4:$H1000,5,false)*W23),0) + IF(X23&lt;&gt;"",(VLOOKUP(X23,'🧱Material'!$B$4:$H1000,5,false)*Y23),0) + IF(Z23&lt;&gt;"",(VLOOKUP(Z23,'🧱Material'!$B$4:$H1000,5,false)*AA23),0) + IF(AB23&lt;&gt;"",(VLOOKUP(AB23,'🧱Material'!$B$4:$H1000,5,false)*AC23),0)</f>
        <v>2270.592208</v>
      </c>
      <c r="I23" s="526">
        <f>IF(J23&lt;&gt;"",(VLOOKUP(J23,'🌳Resource'!$A$4:$J1000,9,false)*K23),0)+IF(L23&lt;&gt;"",(VLOOKUP(L23,'🌳Resource'!$A$4:$J1000,9,false)*M23),0)+IF(N23&lt;&gt;"",(VLOOKUP(N23,'🌳Resource'!$A$4:$J1000,9,false)*O23),0) + IF(P23&lt;&gt;"",(VLOOKUP(P23,'🌳Resource'!$A$4:$J1000,9,false)*Q23),0) + IF(R23&lt;&gt;"",(VLOOKUP(R23,'🧱Material'!$B$4:$H1000,6,false)*S23),0) + IF(T23&lt;&gt;"",(VLOOKUP(T23,'🧱Material'!$B$4:$H1000,6,false)*U23),0) + IF(V23&lt;&gt;"",(VLOOKUP(V23,'🧱Material'!$B$4:$H1000,6,false)*W23),0) + IF(X23&lt;&gt;"",(VLOOKUP(X23,'🧱Material'!$B$4:$H1000,6,false)*Y23),0) + IF(Z23&lt;&gt;"",(VLOOKUP(Z23,'🧱Material'!$B$4:$H1000,6,false)*AA23),0) + IF(AB23&lt;&gt;"",(VLOOKUP(AB23,'🧱Material'!$B$4:$H1000,6,false)*AC23),0)</f>
        <v>8370</v>
      </c>
      <c r="J23" s="18" t="s">
        <v>79</v>
      </c>
      <c r="K23" s="520">
        <v>720.0</v>
      </c>
      <c r="L23" s="18" t="s">
        <v>80</v>
      </c>
      <c r="M23" s="520">
        <v>180.0</v>
      </c>
      <c r="N23" s="18" t="s">
        <v>82</v>
      </c>
      <c r="O23" s="520">
        <v>180.0</v>
      </c>
      <c r="P23" s="18" t="s">
        <v>84</v>
      </c>
      <c r="Q23" s="520">
        <v>180.0</v>
      </c>
      <c r="R23" s="59" t="s">
        <v>449</v>
      </c>
      <c r="S23" s="520">
        <v>8.0</v>
      </c>
      <c r="T23" s="59" t="s">
        <v>450</v>
      </c>
      <c r="U23" s="520">
        <v>8.0</v>
      </c>
      <c r="V23" s="59" t="s">
        <v>172</v>
      </c>
      <c r="W23" s="520">
        <v>2.0</v>
      </c>
      <c r="X23" s="59" t="s">
        <v>475</v>
      </c>
      <c r="Y23" s="520">
        <v>4.0</v>
      </c>
      <c r="Z23" s="59"/>
      <c r="AA23" s="520"/>
      <c r="AB23" s="59"/>
      <c r="AC23" s="520"/>
    </row>
    <row r="24">
      <c r="A24" s="521" t="b">
        <v>0</v>
      </c>
      <c r="B24" s="521"/>
      <c r="C24" s="528"/>
      <c r="D24" s="528"/>
      <c r="E24" s="521"/>
      <c r="F24" s="521"/>
      <c r="G24" s="523">
        <f>IF(J24&lt;&gt;"",(VLOOKUP(J24,'🌳Resource'!$A$4:$J1000,10,false)*K24),0)+IF(L24&lt;&gt;"",(VLOOKUP(L24,'🌳Resource'!$A$4:$J1000,10,false)*M24),0)+IF(N24&lt;&gt;"",(VLOOKUP(N24,'🌳Resource'!$A$4:$J1000,10,false)*O24),0) + IF(P24&lt;&gt;"",(VLOOKUP(P24,'🌳Resource'!$A$4:$J1000,10,false)*Q24),0) + IF(R24&lt;&gt;"",(VLOOKUP(R24,'🧱Material'!$B$4:$H1000,7,false)*S24),0) + IF(T24&lt;&gt;"",(VLOOKUP(T24,'🧱Material'!$B$4:$H1000,7,false)*U24),0) + IF(V24&lt;&gt;"",(VLOOKUP(V24,'🧱Material'!$B$4:$H1000,7,false)*W24),0) + IF(X24&lt;&gt;"",(VLOOKUP(X24,'🧱Material'!$B$4:$H1000,7,false)*Y24),0) + IF(Z24&lt;&gt;"",(VLOOKUP(Z24,'🧱Material'!$B$4:$H1000,7,false)*AA24),0) + IF(AB24&lt;&gt;"",(VLOOKUP(AB24,'🧱Material'!$B$4:$H1000,7,false)*AC24),0)</f>
        <v>0</v>
      </c>
      <c r="H24" s="523">
        <f>IF(J24&lt;&gt;"",(VLOOKUP(J24,'🌳Resource'!$A$4:$J1000,8,false)*K24),0)+IF(L24&lt;&gt;"",(VLOOKUP(L24,'🌳Resource'!$A$4:$J1000,8,false)*M24),0)+IF(N24&lt;&gt;"",(VLOOKUP(N24,'🌳Resource'!$A$4:$J1000,8,false)*O24),0) + IF(P24&lt;&gt;"",(VLOOKUP(P24,'🌳Resource'!$A$4:$J1000,8,false)*Q24),0) + IF(R24&lt;&gt;"",(VLOOKUP(R24,'🧱Material'!$B$4:$H1000,5,false)*S24),0) + IF(T24&lt;&gt;"",(VLOOKUP(T24,'🧱Material'!$B$4:$H1000,5,false)*U24),0) + IF(V24&lt;&gt;"",(VLOOKUP(V24,'🧱Material'!$B$4:$H1000,5,false)*W24),0) + IF(X24&lt;&gt;"",(VLOOKUP(X24,'🧱Material'!$B$4:$H1000,5,false)*Y24),0) + IF(Z24&lt;&gt;"",(VLOOKUP(Z24,'🧱Material'!$B$4:$H1000,5,false)*AA24),0) + IF(AB24&lt;&gt;"",(VLOOKUP(AB24,'🧱Material'!$B$4:$H1000,5,false)*AC24),0)</f>
        <v>0</v>
      </c>
      <c r="I24" s="523">
        <f>IF(J24&lt;&gt;"",(VLOOKUP(J24,'🌳Resource'!$A$4:$J1000,9,false)*K24),0)+IF(L24&lt;&gt;"",(VLOOKUP(L24,'🌳Resource'!$A$4:$J1000,9,false)*M24),0)+IF(N24&lt;&gt;"",(VLOOKUP(N24,'🌳Resource'!$A$4:$J1000,9,false)*O24),0) + IF(P24&lt;&gt;"",(VLOOKUP(P24,'🌳Resource'!$A$4:$J1000,9,false)*Q24),0) + IF(R24&lt;&gt;"",(VLOOKUP(R24,'🧱Material'!$B$4:$H1000,6,false)*S24),0) + IF(T24&lt;&gt;"",(VLOOKUP(T24,'🧱Material'!$B$4:$H1000,6,false)*U24),0) + IF(V24&lt;&gt;"",(VLOOKUP(V24,'🧱Material'!$B$4:$H1000,6,false)*W24),0) + IF(X24&lt;&gt;"",(VLOOKUP(X24,'🧱Material'!$B$4:$H1000,6,false)*Y24),0) + IF(Z24&lt;&gt;"",(VLOOKUP(Z24,'🧱Material'!$B$4:$H1000,6,false)*AA24),0) + IF(AB24&lt;&gt;"",(VLOOKUP(AB24,'🧱Material'!$B$4:$H1000,6,false)*AC24),0)</f>
        <v>0</v>
      </c>
      <c r="J24" s="533"/>
      <c r="K24" s="3"/>
      <c r="L24" s="533"/>
      <c r="M24" s="534"/>
      <c r="N24" s="533"/>
      <c r="O24" s="534"/>
      <c r="P24" s="533"/>
      <c r="Q24" s="534"/>
      <c r="R24" s="515"/>
      <c r="S24" s="3"/>
      <c r="T24" s="515"/>
      <c r="U24" s="3"/>
      <c r="V24" s="515"/>
      <c r="W24" s="3"/>
      <c r="X24" s="515"/>
      <c r="Y24" s="3"/>
      <c r="Z24" s="515"/>
      <c r="AA24" s="3"/>
      <c r="AB24" s="515"/>
      <c r="AC24" s="3"/>
    </row>
    <row r="25">
      <c r="A25" s="524" t="b">
        <v>1</v>
      </c>
      <c r="B25" s="524" t="s">
        <v>476</v>
      </c>
      <c r="C25" s="527" t="s">
        <v>8</v>
      </c>
      <c r="D25" s="527" t="s">
        <v>54</v>
      </c>
      <c r="E25" s="524" t="s">
        <v>85</v>
      </c>
      <c r="F25" s="527"/>
      <c r="G25" s="526">
        <f>IF(J25&lt;&gt;"",(VLOOKUP(J25,'🌳Resource'!$A$4:$J1000,10,false)*K25),0)+IF(L25&lt;&gt;"",(VLOOKUP(L25,'🌳Resource'!$A$4:$J1000,10,false)*M25),0)+IF(N25&lt;&gt;"",(VLOOKUP(N25,'🌳Resource'!$A$4:$J1000,10,false)*O25),0) + IF(P25&lt;&gt;"",(VLOOKUP(P25,'🌳Resource'!$A$4:$J1000,10,false)*Q25),0) + IF(R25&lt;&gt;"",(VLOOKUP(R25,'🧱Material'!$B$4:$H1000,7,false)*S25),0) + IF(T25&lt;&gt;"",(VLOOKUP(T25,'🧱Material'!$B$4:$H1000,7,false)*U25),0) + IF(V25&lt;&gt;"",(VLOOKUP(V25,'🧱Material'!$B$4:$H1000,7,false)*W25),0) + IF(X25&lt;&gt;"",(VLOOKUP(X25,'🧱Material'!$B$4:$H1000,7,false)*Y25),0) + IF(Z25&lt;&gt;"",(VLOOKUP(Z25,'🧱Material'!$B$4:$H1000,7,false)*AA25),0) + IF(AB25&lt;&gt;"",(VLOOKUP(AB25,'🧱Material'!$B$4:$H1000,7,false)*AC25),0)</f>
        <v>1382</v>
      </c>
      <c r="H25" s="526">
        <f>IF(J25&lt;&gt;"",(VLOOKUP(J25,'🌳Resource'!$A$4:$J1000,8,false)*K25),0)+IF(L25&lt;&gt;"",(VLOOKUP(L25,'🌳Resource'!$A$4:$J1000,8,false)*M25),0)+IF(N25&lt;&gt;"",(VLOOKUP(N25,'🌳Resource'!$A$4:$J1000,8,false)*O25),0) + IF(P25&lt;&gt;"",(VLOOKUP(P25,'🌳Resource'!$A$4:$J1000,8,false)*Q25),0) + IF(R25&lt;&gt;"",(VLOOKUP(R25,'🧱Material'!$B$4:$H1000,5,false)*S25),0) + IF(T25&lt;&gt;"",(VLOOKUP(T25,'🧱Material'!$B$4:$H1000,5,false)*U25),0) + IF(V25&lt;&gt;"",(VLOOKUP(V25,'🧱Material'!$B$4:$H1000,5,false)*W25),0) + IF(X25&lt;&gt;"",(VLOOKUP(X25,'🧱Material'!$B$4:$H1000,5,false)*Y25),0) + IF(Z25&lt;&gt;"",(VLOOKUP(Z25,'🧱Material'!$B$4:$H1000,5,false)*AA25),0) + IF(AB25&lt;&gt;"",(VLOOKUP(AB25,'🧱Material'!$B$4:$H1000,5,false)*AC25),0)</f>
        <v>1131.475325</v>
      </c>
      <c r="I25" s="526">
        <f>IF(J25&lt;&gt;"",(VLOOKUP(J25,'🌳Resource'!$A$4:$J1000,9,false)*K25),0)+IF(L25&lt;&gt;"",(VLOOKUP(L25,'🌳Resource'!$A$4:$J1000,9,false)*M25),0)+IF(N25&lt;&gt;"",(VLOOKUP(N25,'🌳Resource'!$A$4:$J1000,9,false)*O25),0) + IF(P25&lt;&gt;"",(VLOOKUP(P25,'🌳Resource'!$A$4:$J1000,9,false)*Q25),0) + IF(R25&lt;&gt;"",(VLOOKUP(R25,'🧱Material'!$B$4:$H1000,6,false)*S25),0) + IF(T25&lt;&gt;"",(VLOOKUP(T25,'🧱Material'!$B$4:$H1000,6,false)*U25),0) + IF(V25&lt;&gt;"",(VLOOKUP(V25,'🧱Material'!$B$4:$H1000,6,false)*W25),0) + IF(X25&lt;&gt;"",(VLOOKUP(X25,'🧱Material'!$B$4:$H1000,6,false)*Y25),0) + IF(Z25&lt;&gt;"",(VLOOKUP(Z25,'🧱Material'!$B$4:$H1000,6,false)*AA25),0) + IF(AB25&lt;&gt;"",(VLOOKUP(AB25,'🧱Material'!$B$4:$H1000,6,false)*AC25),0)</f>
        <v>4096</v>
      </c>
      <c r="J25" s="18" t="s">
        <v>79</v>
      </c>
      <c r="K25" s="520">
        <v>200.0</v>
      </c>
      <c r="L25" s="18" t="s">
        <v>80</v>
      </c>
      <c r="M25" s="520">
        <v>100.0</v>
      </c>
      <c r="N25" s="18" t="s">
        <v>82</v>
      </c>
      <c r="O25" s="520">
        <v>100.0</v>
      </c>
      <c r="P25" s="18" t="s">
        <v>84</v>
      </c>
      <c r="Q25" s="520">
        <v>100.0</v>
      </c>
      <c r="R25" s="59" t="s">
        <v>449</v>
      </c>
      <c r="S25" s="520">
        <v>8.0</v>
      </c>
      <c r="T25" s="59" t="s">
        <v>450</v>
      </c>
      <c r="U25" s="520">
        <v>8.0</v>
      </c>
      <c r="V25" s="59"/>
      <c r="W25" s="520"/>
      <c r="X25" s="59" t="s">
        <v>477</v>
      </c>
      <c r="Y25" s="520">
        <v>4.0</v>
      </c>
      <c r="Z25" s="59"/>
      <c r="AA25" s="520"/>
      <c r="AB25" s="59"/>
      <c r="AC25" s="520"/>
    </row>
    <row r="26">
      <c r="A26" s="521" t="b">
        <v>1</v>
      </c>
      <c r="B26" s="521" t="s">
        <v>478</v>
      </c>
      <c r="C26" s="528" t="s">
        <v>12</v>
      </c>
      <c r="D26" s="528" t="s">
        <v>54</v>
      </c>
      <c r="E26" s="521" t="s">
        <v>85</v>
      </c>
      <c r="F26" s="521"/>
      <c r="G26" s="523">
        <f>IF(J26&lt;&gt;"",(VLOOKUP(J26,'🌳Resource'!$A$4:$J1000,10,false)*K26),0)+IF(L26&lt;&gt;"",(VLOOKUP(L26,'🌳Resource'!$A$4:$J1000,10,false)*M26),0)+IF(N26&lt;&gt;"",(VLOOKUP(N26,'🌳Resource'!$A$4:$J1000,10,false)*O26),0) + IF(P26&lt;&gt;"",(VLOOKUP(P26,'🌳Resource'!$A$4:$J1000,10,false)*Q26),0) + IF(R26&lt;&gt;"",(VLOOKUP(R26,'🧱Material'!$B$4:$H1000,7,false)*S26),0) + IF(T26&lt;&gt;"",(VLOOKUP(T26,'🧱Material'!$B$4:$H1000,7,false)*U26),0) + IF(V26&lt;&gt;"",(VLOOKUP(V26,'🧱Material'!$B$4:$H1000,7,false)*W26),0) + IF(X26&lt;&gt;"",(VLOOKUP(X26,'🧱Material'!$B$4:$H1000,7,false)*Y26),0) + IF(Z26&lt;&gt;"",(VLOOKUP(Z26,'🧱Material'!$B$4:$H1000,7,false)*AA26),0) + IF(AB26&lt;&gt;"",(VLOOKUP(AB26,'🧱Material'!$B$4:$H1000,7,false)*AC26),0)</f>
        <v>2662</v>
      </c>
      <c r="H26" s="523">
        <f>IF(J26&lt;&gt;"",(VLOOKUP(J26,'🌳Resource'!$A$4:$J1000,8,false)*K26),0)+IF(L26&lt;&gt;"",(VLOOKUP(L26,'🌳Resource'!$A$4:$J1000,8,false)*M26),0)+IF(N26&lt;&gt;"",(VLOOKUP(N26,'🌳Resource'!$A$4:$J1000,8,false)*O26),0) + IF(P26&lt;&gt;"",(VLOOKUP(P26,'🌳Resource'!$A$4:$J1000,8,false)*Q26),0) + IF(R26&lt;&gt;"",(VLOOKUP(R26,'🧱Material'!$B$4:$H1000,5,false)*S26),0) + IF(T26&lt;&gt;"",(VLOOKUP(T26,'🧱Material'!$B$4:$H1000,5,false)*U26),0) + IF(V26&lt;&gt;"",(VLOOKUP(V26,'🧱Material'!$B$4:$H1000,5,false)*W26),0) + IF(X26&lt;&gt;"",(VLOOKUP(X26,'🧱Material'!$B$4:$H1000,5,false)*Y26),0) + IF(Z26&lt;&gt;"",(VLOOKUP(Z26,'🧱Material'!$B$4:$H1000,5,false)*AA26),0) + IF(AB26&lt;&gt;"",(VLOOKUP(AB26,'🧱Material'!$B$4:$H1000,5,false)*AC26),0)</f>
        <v>2270.592208</v>
      </c>
      <c r="I26" s="523">
        <f>IF(J26&lt;&gt;"",(VLOOKUP(J26,'🌳Resource'!$A$4:$J1000,9,false)*K26),0)+IF(L26&lt;&gt;"",(VLOOKUP(L26,'🌳Resource'!$A$4:$J1000,9,false)*M26),0)+IF(N26&lt;&gt;"",(VLOOKUP(N26,'🌳Resource'!$A$4:$J1000,9,false)*O26),0) + IF(P26&lt;&gt;"",(VLOOKUP(P26,'🌳Resource'!$A$4:$J1000,9,false)*Q26),0) + IF(R26&lt;&gt;"",(VLOOKUP(R26,'🧱Material'!$B$4:$H1000,6,false)*S26),0) + IF(T26&lt;&gt;"",(VLOOKUP(T26,'🧱Material'!$B$4:$H1000,6,false)*U26),0) + IF(V26&lt;&gt;"",(VLOOKUP(V26,'🧱Material'!$B$4:$H1000,6,false)*W26),0) + IF(X26&lt;&gt;"",(VLOOKUP(X26,'🧱Material'!$B$4:$H1000,6,false)*Y26),0) + IF(Z26&lt;&gt;"",(VLOOKUP(Z26,'🧱Material'!$B$4:$H1000,6,false)*AA26),0) + IF(AB26&lt;&gt;"",(VLOOKUP(AB26,'🧱Material'!$B$4:$H1000,6,false)*AC26),0)</f>
        <v>8384</v>
      </c>
      <c r="J26" s="63" t="s">
        <v>79</v>
      </c>
      <c r="K26" s="3">
        <v>720.0</v>
      </c>
      <c r="L26" s="63" t="s">
        <v>80</v>
      </c>
      <c r="M26" s="3">
        <v>180.0</v>
      </c>
      <c r="N26" s="63" t="s">
        <v>82</v>
      </c>
      <c r="O26" s="3">
        <v>180.0</v>
      </c>
      <c r="P26" s="63" t="s">
        <v>84</v>
      </c>
      <c r="Q26" s="3">
        <v>180.0</v>
      </c>
      <c r="R26" s="515" t="s">
        <v>449</v>
      </c>
      <c r="S26" s="3">
        <v>8.0</v>
      </c>
      <c r="T26" s="515" t="s">
        <v>450</v>
      </c>
      <c r="U26" s="3">
        <v>8.0</v>
      </c>
      <c r="V26" s="515" t="s">
        <v>172</v>
      </c>
      <c r="W26" s="3">
        <v>2.0</v>
      </c>
      <c r="X26" s="515" t="s">
        <v>479</v>
      </c>
      <c r="Y26" s="3">
        <v>4.0</v>
      </c>
      <c r="Z26" s="515"/>
      <c r="AA26" s="3"/>
      <c r="AB26" s="515"/>
      <c r="AC26" s="3"/>
    </row>
    <row r="27">
      <c r="A27" s="524" t="b">
        <v>0</v>
      </c>
      <c r="B27" s="524"/>
      <c r="C27" s="527"/>
      <c r="D27" s="527"/>
      <c r="E27" s="524"/>
      <c r="F27" s="529"/>
      <c r="G27" s="526">
        <f>IF(J27&lt;&gt;"",(VLOOKUP(J27,'🌳Resource'!$A$4:$J1000,10,false)*K27),0)+IF(L27&lt;&gt;"",(VLOOKUP(L27,'🌳Resource'!$A$4:$J1000,10,false)*M27),0)+IF(N27&lt;&gt;"",(VLOOKUP(N27,'🌳Resource'!$A$4:$J1000,10,false)*O27),0) + IF(P27&lt;&gt;"",(VLOOKUP(P27,'🌳Resource'!$A$4:$J1000,10,false)*Q27),0) + IF(R27&lt;&gt;"",(VLOOKUP(R27,'🧱Material'!$B$4:$H1000,7,false)*S27),0) + IF(T27&lt;&gt;"",(VLOOKUP(T27,'🧱Material'!$B$4:$H1000,7,false)*U27),0) + IF(V27&lt;&gt;"",(VLOOKUP(V27,'🧱Material'!$B$4:$H1000,7,false)*W27),0) + IF(X27&lt;&gt;"",(VLOOKUP(X27,'🧱Material'!$B$4:$H1000,7,false)*Y27),0) + IF(Z27&lt;&gt;"",(VLOOKUP(Z27,'🧱Material'!$B$4:$H1000,7,false)*AA27),0) + IF(AB27&lt;&gt;"",(VLOOKUP(AB27,'🧱Material'!$B$4:$H1000,7,false)*AC27),0)</f>
        <v>0</v>
      </c>
      <c r="H27" s="526">
        <f>IF(J27&lt;&gt;"",(VLOOKUP(J27,'🌳Resource'!$A$4:$J1000,8,false)*K27),0)+IF(L27&lt;&gt;"",(VLOOKUP(L27,'🌳Resource'!$A$4:$J1000,8,false)*M27),0)+IF(N27&lt;&gt;"",(VLOOKUP(N27,'🌳Resource'!$A$4:$J1000,8,false)*O27),0) + IF(P27&lt;&gt;"",(VLOOKUP(P27,'🌳Resource'!$A$4:$J1000,8,false)*Q27),0) + IF(R27&lt;&gt;"",(VLOOKUP(R27,'🧱Material'!$B$4:$H1000,5,false)*S27),0) + IF(T27&lt;&gt;"",(VLOOKUP(T27,'🧱Material'!$B$4:$H1000,5,false)*U27),0) + IF(V27&lt;&gt;"",(VLOOKUP(V27,'🧱Material'!$B$4:$H1000,5,false)*W27),0) + IF(X27&lt;&gt;"",(VLOOKUP(X27,'🧱Material'!$B$4:$H1000,5,false)*Y27),0) + IF(Z27&lt;&gt;"",(VLOOKUP(Z27,'🧱Material'!$B$4:$H1000,5,false)*AA27),0) + IF(AB27&lt;&gt;"",(VLOOKUP(AB27,'🧱Material'!$B$4:$H1000,5,false)*AC27),0)</f>
        <v>0</v>
      </c>
      <c r="I27" s="526">
        <f>IF(J27&lt;&gt;"",(VLOOKUP(J27,'🌳Resource'!$A$4:$J1000,9,false)*K27),0)+IF(L27&lt;&gt;"",(VLOOKUP(L27,'🌳Resource'!$A$4:$J1000,9,false)*M27),0)+IF(N27&lt;&gt;"",(VLOOKUP(N27,'🌳Resource'!$A$4:$J1000,9,false)*O27),0) + IF(P27&lt;&gt;"",(VLOOKUP(P27,'🌳Resource'!$A$4:$J1000,9,false)*Q27),0) + IF(R27&lt;&gt;"",(VLOOKUP(R27,'🧱Material'!$B$4:$H1000,6,false)*S27),0) + IF(T27&lt;&gt;"",(VLOOKUP(T27,'🧱Material'!$B$4:$H1000,6,false)*U27),0) + IF(V27&lt;&gt;"",(VLOOKUP(V27,'🧱Material'!$B$4:$H1000,6,false)*W27),0) + IF(X27&lt;&gt;"",(VLOOKUP(X27,'🧱Material'!$B$4:$H1000,6,false)*Y27),0) + IF(Z27&lt;&gt;"",(VLOOKUP(Z27,'🧱Material'!$B$4:$H1000,6,false)*AA27),0) + IF(AB27&lt;&gt;"",(VLOOKUP(AB27,'🧱Material'!$B$4:$H1000,6,false)*AC27),0)</f>
        <v>0</v>
      </c>
      <c r="J27" s="535"/>
      <c r="K27" s="536"/>
      <c r="L27" s="535"/>
      <c r="M27" s="536"/>
      <c r="N27" s="535"/>
      <c r="O27" s="536"/>
      <c r="P27" s="535"/>
      <c r="Q27" s="536"/>
      <c r="R27" s="59"/>
      <c r="S27" s="520"/>
      <c r="T27" s="59"/>
      <c r="U27" s="520"/>
      <c r="V27" s="59"/>
      <c r="W27" s="520"/>
      <c r="X27" s="59"/>
      <c r="Y27" s="520"/>
      <c r="Z27" s="59"/>
      <c r="AA27" s="520"/>
      <c r="AB27" s="59"/>
      <c r="AC27" s="520"/>
    </row>
    <row r="28">
      <c r="A28" s="521" t="b">
        <v>1</v>
      </c>
      <c r="B28" s="521" t="s">
        <v>480</v>
      </c>
      <c r="C28" s="528" t="s">
        <v>8</v>
      </c>
      <c r="D28" s="528" t="s">
        <v>54</v>
      </c>
      <c r="E28" s="521" t="s">
        <v>80</v>
      </c>
      <c r="F28" s="521"/>
      <c r="G28" s="523">
        <f>IF(J28&lt;&gt;"",(VLOOKUP(J28,'🌳Resource'!$A$4:$J1000,10,false)*K28),0)+IF(L28&lt;&gt;"",(VLOOKUP(L28,'🌳Resource'!$A$4:$J1000,10,false)*M28),0)+IF(N28&lt;&gt;"",(VLOOKUP(N28,'🌳Resource'!$A$4:$J1000,10,false)*O28),0) + IF(P28&lt;&gt;"",(VLOOKUP(P28,'🌳Resource'!$A$4:$J1000,10,false)*Q28),0) + IF(R28&lt;&gt;"",(VLOOKUP(R28,'🧱Material'!$B$4:$H1000,7,false)*S28),0) + IF(T28&lt;&gt;"",(VLOOKUP(T28,'🧱Material'!$B$4:$H1000,7,false)*U28),0) + IF(V28&lt;&gt;"",(VLOOKUP(V28,'🧱Material'!$B$4:$H1000,7,false)*W28),0) + IF(X28&lt;&gt;"",(VLOOKUP(X28,'🧱Material'!$B$4:$H1000,7,false)*Y28),0) + IF(Z28&lt;&gt;"",(VLOOKUP(Z28,'🧱Material'!$B$4:$H1000,7,false)*AA28),0) + IF(AB28&lt;&gt;"",(VLOOKUP(AB28,'🧱Material'!$B$4:$H1000,7,false)*AC28),0)</f>
        <v>1370</v>
      </c>
      <c r="H28" s="523">
        <f>IF(J28&lt;&gt;"",(VLOOKUP(J28,'🌳Resource'!$A$4:$J1000,8,false)*K28),0)+IF(L28&lt;&gt;"",(VLOOKUP(L28,'🌳Resource'!$A$4:$J1000,8,false)*M28),0)+IF(N28&lt;&gt;"",(VLOOKUP(N28,'🌳Resource'!$A$4:$J1000,8,false)*O28),0) + IF(P28&lt;&gt;"",(VLOOKUP(P28,'🌳Resource'!$A$4:$J1000,8,false)*Q28),0) + IF(R28&lt;&gt;"",(VLOOKUP(R28,'🧱Material'!$B$4:$H1000,5,false)*S28),0) + IF(T28&lt;&gt;"",(VLOOKUP(T28,'🧱Material'!$B$4:$H1000,5,false)*U28),0) + IF(V28&lt;&gt;"",(VLOOKUP(V28,'🧱Material'!$B$4:$H1000,5,false)*W28),0) + IF(X28&lt;&gt;"",(VLOOKUP(X28,'🧱Material'!$B$4:$H1000,5,false)*Y28),0) + IF(Z28&lt;&gt;"",(VLOOKUP(Z28,'🧱Material'!$B$4:$H1000,5,false)*AA28),0) + IF(AB28&lt;&gt;"",(VLOOKUP(AB28,'🧱Material'!$B$4:$H1000,5,false)*AC28),0)</f>
        <v>1131.475325</v>
      </c>
      <c r="I28" s="523">
        <f>IF(J28&lt;&gt;"",(VLOOKUP(J28,'🌳Resource'!$A$4:$J1000,9,false)*K28),0)+IF(L28&lt;&gt;"",(VLOOKUP(L28,'🌳Resource'!$A$4:$J1000,9,false)*M28),0)+IF(N28&lt;&gt;"",(VLOOKUP(N28,'🌳Resource'!$A$4:$J1000,9,false)*O28),0) + IF(P28&lt;&gt;"",(VLOOKUP(P28,'🌳Resource'!$A$4:$J1000,9,false)*Q28),0) + IF(R28&lt;&gt;"",(VLOOKUP(R28,'🧱Material'!$B$4:$H1000,6,false)*S28),0) + IF(T28&lt;&gt;"",(VLOOKUP(T28,'🧱Material'!$B$4:$H1000,6,false)*U28),0) + IF(V28&lt;&gt;"",(VLOOKUP(V28,'🧱Material'!$B$4:$H1000,6,false)*W28),0) + IF(X28&lt;&gt;"",(VLOOKUP(X28,'🧱Material'!$B$4:$H1000,6,false)*Y28),0) + IF(Z28&lt;&gt;"",(VLOOKUP(Z28,'🧱Material'!$B$4:$H1000,6,false)*AA28),0) + IF(AB28&lt;&gt;"",(VLOOKUP(AB28,'🧱Material'!$B$4:$H1000,6,false)*AC28),0)</f>
        <v>4064</v>
      </c>
      <c r="J28" s="63" t="s">
        <v>79</v>
      </c>
      <c r="K28" s="3">
        <v>200.0</v>
      </c>
      <c r="L28" s="63" t="s">
        <v>80</v>
      </c>
      <c r="M28" s="3">
        <v>100.0</v>
      </c>
      <c r="N28" s="63" t="s">
        <v>82</v>
      </c>
      <c r="O28" s="3">
        <v>100.0</v>
      </c>
      <c r="P28" s="63" t="s">
        <v>84</v>
      </c>
      <c r="Q28" s="3">
        <v>100.0</v>
      </c>
      <c r="R28" s="515" t="s">
        <v>449</v>
      </c>
      <c r="S28" s="3">
        <v>8.0</v>
      </c>
      <c r="T28" s="515" t="s">
        <v>450</v>
      </c>
      <c r="U28" s="3">
        <v>8.0</v>
      </c>
      <c r="V28" s="515"/>
      <c r="W28" s="3"/>
      <c r="X28" s="515" t="s">
        <v>481</v>
      </c>
      <c r="Y28" s="3">
        <v>4.0</v>
      </c>
      <c r="Z28" s="515"/>
      <c r="AA28" s="3"/>
      <c r="AB28" s="515"/>
      <c r="AC28" s="3"/>
    </row>
    <row r="29">
      <c r="A29" s="524" t="b">
        <v>1</v>
      </c>
      <c r="B29" s="524" t="s">
        <v>482</v>
      </c>
      <c r="C29" s="527" t="s">
        <v>12</v>
      </c>
      <c r="D29" s="527" t="s">
        <v>54</v>
      </c>
      <c r="E29" s="524" t="s">
        <v>80</v>
      </c>
      <c r="F29" s="527"/>
      <c r="G29" s="526">
        <f>IF(J29&lt;&gt;"",(VLOOKUP(J29,'🌳Resource'!$A$4:$J1000,10,false)*K29),0)+IF(L29&lt;&gt;"",(VLOOKUP(L29,'🌳Resource'!$A$4:$J1000,10,false)*M29),0)+IF(N29&lt;&gt;"",(VLOOKUP(N29,'🌳Resource'!$A$4:$J1000,10,false)*O29),0) + IF(P29&lt;&gt;"",(VLOOKUP(P29,'🌳Resource'!$A$4:$J1000,10,false)*Q29),0) + IF(R29&lt;&gt;"",(VLOOKUP(R29,'🧱Material'!$B$4:$H1000,7,false)*S29),0) + IF(T29&lt;&gt;"",(VLOOKUP(T29,'🧱Material'!$B$4:$H1000,7,false)*U29),0) + IF(V29&lt;&gt;"",(VLOOKUP(V29,'🧱Material'!$B$4:$H1000,7,false)*W29),0) + IF(X29&lt;&gt;"",(VLOOKUP(X29,'🧱Material'!$B$4:$H1000,7,false)*Y29),0) + IF(Z29&lt;&gt;"",(VLOOKUP(Z29,'🧱Material'!$B$4:$H1000,7,false)*AA29),0) + IF(AB29&lt;&gt;"",(VLOOKUP(AB29,'🧱Material'!$B$4:$H1000,7,false)*AC29),0)</f>
        <v>2641</v>
      </c>
      <c r="H29" s="526">
        <f>IF(J29&lt;&gt;"",(VLOOKUP(J29,'🌳Resource'!$A$4:$J1000,8,false)*K29),0)+IF(L29&lt;&gt;"",(VLOOKUP(L29,'🌳Resource'!$A$4:$J1000,8,false)*M29),0)+IF(N29&lt;&gt;"",(VLOOKUP(N29,'🌳Resource'!$A$4:$J1000,8,false)*O29),0) + IF(P29&lt;&gt;"",(VLOOKUP(P29,'🌳Resource'!$A$4:$J1000,8,false)*Q29),0) + IF(R29&lt;&gt;"",(VLOOKUP(R29,'🧱Material'!$B$4:$H1000,5,false)*S29),0) + IF(T29&lt;&gt;"",(VLOOKUP(T29,'🧱Material'!$B$4:$H1000,5,false)*U29),0) + IF(V29&lt;&gt;"",(VLOOKUP(V29,'🧱Material'!$B$4:$H1000,5,false)*W29),0) + IF(X29&lt;&gt;"",(VLOOKUP(X29,'🧱Material'!$B$4:$H1000,5,false)*Y29),0) + IF(Z29&lt;&gt;"",(VLOOKUP(Z29,'🧱Material'!$B$4:$H1000,5,false)*AA29),0) + IF(AB29&lt;&gt;"",(VLOOKUP(AB29,'🧱Material'!$B$4:$H1000,5,false)*AC29),0)</f>
        <v>2270.592208</v>
      </c>
      <c r="I29" s="526">
        <f>IF(J29&lt;&gt;"",(VLOOKUP(J29,'🌳Resource'!$A$4:$J1000,9,false)*K29),0)+IF(L29&lt;&gt;"",(VLOOKUP(L29,'🌳Resource'!$A$4:$J1000,9,false)*M29),0)+IF(N29&lt;&gt;"",(VLOOKUP(N29,'🌳Resource'!$A$4:$J1000,9,false)*O29),0) + IF(P29&lt;&gt;"",(VLOOKUP(P29,'🌳Resource'!$A$4:$J1000,9,false)*Q29),0) + IF(R29&lt;&gt;"",(VLOOKUP(R29,'🧱Material'!$B$4:$H1000,6,false)*S29),0) + IF(T29&lt;&gt;"",(VLOOKUP(T29,'🧱Material'!$B$4:$H1000,6,false)*U29),0) + IF(V29&lt;&gt;"",(VLOOKUP(V29,'🧱Material'!$B$4:$H1000,6,false)*W29),0) + IF(X29&lt;&gt;"",(VLOOKUP(X29,'🧱Material'!$B$4:$H1000,6,false)*Y29),0) + IF(Z29&lt;&gt;"",(VLOOKUP(Z29,'🧱Material'!$B$4:$H1000,6,false)*AA29),0) + IF(AB29&lt;&gt;"",(VLOOKUP(AB29,'🧱Material'!$B$4:$H1000,6,false)*AC29),0)</f>
        <v>8328</v>
      </c>
      <c r="J29" s="18" t="s">
        <v>79</v>
      </c>
      <c r="K29" s="520">
        <v>720.0</v>
      </c>
      <c r="L29" s="18" t="s">
        <v>80</v>
      </c>
      <c r="M29" s="520">
        <v>180.0</v>
      </c>
      <c r="N29" s="18" t="s">
        <v>82</v>
      </c>
      <c r="O29" s="520">
        <v>180.0</v>
      </c>
      <c r="P29" s="18" t="s">
        <v>84</v>
      </c>
      <c r="Q29" s="520">
        <v>180.0</v>
      </c>
      <c r="R29" s="59" t="s">
        <v>449</v>
      </c>
      <c r="S29" s="520">
        <v>8.0</v>
      </c>
      <c r="T29" s="59" t="s">
        <v>450</v>
      </c>
      <c r="U29" s="520">
        <v>8.0</v>
      </c>
      <c r="V29" s="59" t="s">
        <v>172</v>
      </c>
      <c r="W29" s="520">
        <v>2.0</v>
      </c>
      <c r="X29" s="59" t="s">
        <v>483</v>
      </c>
      <c r="Y29" s="520">
        <v>4.0</v>
      </c>
      <c r="Z29" s="59"/>
      <c r="AA29" s="520"/>
      <c r="AB29" s="59"/>
      <c r="AC29" s="520"/>
    </row>
    <row r="30">
      <c r="A30" s="521" t="b">
        <v>0</v>
      </c>
      <c r="B30" s="521"/>
      <c r="C30" s="528"/>
      <c r="D30" s="528"/>
      <c r="E30" s="521"/>
      <c r="F30" s="530"/>
      <c r="G30" s="523">
        <f>IF(J30&lt;&gt;"",(VLOOKUP(J30,'🌳Resource'!$A$4:$J1000,10,false)*K30),0)+IF(L30&lt;&gt;"",(VLOOKUP(L30,'🌳Resource'!$A$4:$J1000,10,false)*M30),0)+IF(N30&lt;&gt;"",(VLOOKUP(N30,'🌳Resource'!$A$4:$J1000,10,false)*O30),0) + IF(P30&lt;&gt;"",(VLOOKUP(P30,'🌳Resource'!$A$4:$J1000,10,false)*Q30),0) + IF(R30&lt;&gt;"",(VLOOKUP(R30,'🧱Material'!$B$4:$H1000,7,false)*S30),0) + IF(T30&lt;&gt;"",(VLOOKUP(T30,'🧱Material'!$B$4:$H1000,7,false)*U30),0) + IF(V30&lt;&gt;"",(VLOOKUP(V30,'🧱Material'!$B$4:$H1000,7,false)*W30),0) + IF(X30&lt;&gt;"",(VLOOKUP(X30,'🧱Material'!$B$4:$H1000,7,false)*Y30),0) + IF(Z30&lt;&gt;"",(VLOOKUP(Z30,'🧱Material'!$B$4:$H1000,7,false)*AA30),0) + IF(AB30&lt;&gt;"",(VLOOKUP(AB30,'🧱Material'!$B$4:$H1000,7,false)*AC30),0)</f>
        <v>0</v>
      </c>
      <c r="H30" s="523">
        <f>IF(J30&lt;&gt;"",(VLOOKUP(J30,'🌳Resource'!$A$4:$J1000,8,false)*K30),0)+IF(L30&lt;&gt;"",(VLOOKUP(L30,'🌳Resource'!$A$4:$J1000,8,false)*M30),0)+IF(N30&lt;&gt;"",(VLOOKUP(N30,'🌳Resource'!$A$4:$J1000,8,false)*O30),0) + IF(P30&lt;&gt;"",(VLOOKUP(P30,'🌳Resource'!$A$4:$J1000,8,false)*Q30),0) + IF(R30&lt;&gt;"",(VLOOKUP(R30,'🧱Material'!$B$4:$H1000,5,false)*S30),0) + IF(T30&lt;&gt;"",(VLOOKUP(T30,'🧱Material'!$B$4:$H1000,5,false)*U30),0) + IF(V30&lt;&gt;"",(VLOOKUP(V30,'🧱Material'!$B$4:$H1000,5,false)*W30),0) + IF(X30&lt;&gt;"",(VLOOKUP(X30,'🧱Material'!$B$4:$H1000,5,false)*Y30),0) + IF(Z30&lt;&gt;"",(VLOOKUP(Z30,'🧱Material'!$B$4:$H1000,5,false)*AA30),0) + IF(AB30&lt;&gt;"",(VLOOKUP(AB30,'🧱Material'!$B$4:$H1000,5,false)*AC30),0)</f>
        <v>0</v>
      </c>
      <c r="I30" s="523">
        <f>IF(J30&lt;&gt;"",(VLOOKUP(J30,'🌳Resource'!$A$4:$J1000,9,false)*K30),0)+IF(L30&lt;&gt;"",(VLOOKUP(L30,'🌳Resource'!$A$4:$J1000,9,false)*M30),0)+IF(N30&lt;&gt;"",(VLOOKUP(N30,'🌳Resource'!$A$4:$J1000,9,false)*O30),0) + IF(P30&lt;&gt;"",(VLOOKUP(P30,'🌳Resource'!$A$4:$J1000,9,false)*Q30),0) + IF(R30&lt;&gt;"",(VLOOKUP(R30,'🧱Material'!$B$4:$H1000,6,false)*S30),0) + IF(T30&lt;&gt;"",(VLOOKUP(T30,'🧱Material'!$B$4:$H1000,6,false)*U30),0) + IF(V30&lt;&gt;"",(VLOOKUP(V30,'🧱Material'!$B$4:$H1000,6,false)*W30),0) + IF(X30&lt;&gt;"",(VLOOKUP(X30,'🧱Material'!$B$4:$H1000,6,false)*Y30),0) + IF(Z30&lt;&gt;"",(VLOOKUP(Z30,'🧱Material'!$B$4:$H1000,6,false)*AA30),0) + IF(AB30&lt;&gt;"",(VLOOKUP(AB30,'🧱Material'!$B$4:$H1000,6,false)*AC30),0)</f>
        <v>0</v>
      </c>
      <c r="J30" s="533"/>
      <c r="K30" s="534"/>
      <c r="L30" s="533"/>
      <c r="M30" s="534"/>
      <c r="N30" s="533"/>
      <c r="O30" s="534"/>
      <c r="P30" s="533"/>
      <c r="Q30" s="534"/>
      <c r="R30" s="515"/>
      <c r="S30" s="3"/>
      <c r="T30" s="515"/>
      <c r="U30" s="3"/>
      <c r="V30" s="515"/>
      <c r="W30" s="3"/>
      <c r="X30" s="515"/>
      <c r="Y30" s="3"/>
      <c r="Z30" s="515"/>
      <c r="AA30" s="3"/>
      <c r="AB30" s="515"/>
      <c r="AC30" s="3"/>
    </row>
    <row r="31">
      <c r="A31" s="524" t="b">
        <v>1</v>
      </c>
      <c r="B31" s="524" t="s">
        <v>484</v>
      </c>
      <c r="C31" s="527" t="s">
        <v>8</v>
      </c>
      <c r="D31" s="529" t="s">
        <v>54</v>
      </c>
      <c r="E31" s="524" t="s">
        <v>88</v>
      </c>
      <c r="F31" s="524"/>
      <c r="G31" s="526">
        <f>IF(J31&lt;&gt;"",(VLOOKUP(J31,'🌳Resource'!$A$4:$J1000,10,false)*K31),0)+IF(L31&lt;&gt;"",(VLOOKUP(L31,'🌳Resource'!$A$4:$J1000,10,false)*M31),0)+IF(N31&lt;&gt;"",(VLOOKUP(N31,'🌳Resource'!$A$4:$J1000,10,false)*O31),0) + IF(P31&lt;&gt;"",(VLOOKUP(P31,'🌳Resource'!$A$4:$J1000,10,false)*Q31),0) + IF(R31&lt;&gt;"",(VLOOKUP(R31,'🧱Material'!$B$4:$H1000,7,false)*S31),0) + IF(T31&lt;&gt;"",(VLOOKUP(T31,'🧱Material'!$B$4:$H1000,7,false)*U31),0) + IF(V31&lt;&gt;"",(VLOOKUP(V31,'🧱Material'!$B$4:$H1000,7,false)*W31),0) + IF(X31&lt;&gt;"",(VLOOKUP(X31,'🧱Material'!$B$4:$H1000,7,false)*Y31),0) + IF(Z31&lt;&gt;"",(VLOOKUP(Z31,'🧱Material'!$B$4:$H1000,7,false)*AA31),0) + IF(AB31&lt;&gt;"",(VLOOKUP(AB31,'🧱Material'!$B$4:$H1000,7,false)*AC31),0)</f>
        <v>1374</v>
      </c>
      <c r="H31" s="526">
        <f>IF(J31&lt;&gt;"",(VLOOKUP(J31,'🌳Resource'!$A$4:$J1000,8,false)*K31),0)+IF(L31&lt;&gt;"",(VLOOKUP(L31,'🌳Resource'!$A$4:$J1000,8,false)*M31),0)+IF(N31&lt;&gt;"",(VLOOKUP(N31,'🌳Resource'!$A$4:$J1000,8,false)*O31),0) + IF(P31&lt;&gt;"",(VLOOKUP(P31,'🌳Resource'!$A$4:$J1000,8,false)*Q31),0) + IF(R31&lt;&gt;"",(VLOOKUP(R31,'🧱Material'!$B$4:$H1000,5,false)*S31),0) + IF(T31&lt;&gt;"",(VLOOKUP(T31,'🧱Material'!$B$4:$H1000,5,false)*U31),0) + IF(V31&lt;&gt;"",(VLOOKUP(V31,'🧱Material'!$B$4:$H1000,5,false)*W31),0) + IF(X31&lt;&gt;"",(VLOOKUP(X31,'🧱Material'!$B$4:$H1000,5,false)*Y31),0) + IF(Z31&lt;&gt;"",(VLOOKUP(Z31,'🧱Material'!$B$4:$H1000,5,false)*AA31),0) + IF(AB31&lt;&gt;"",(VLOOKUP(AB31,'🧱Material'!$B$4:$H1000,5,false)*AC31),0)</f>
        <v>1131.475325</v>
      </c>
      <c r="I31" s="526">
        <f>IF(J31&lt;&gt;"",(VLOOKUP(J31,'🌳Resource'!$A$4:$J1000,9,false)*K31),0)+IF(L31&lt;&gt;"",(VLOOKUP(L31,'🌳Resource'!$A$4:$J1000,9,false)*M31),0)+IF(N31&lt;&gt;"",(VLOOKUP(N31,'🌳Resource'!$A$4:$J1000,9,false)*O31),0) + IF(P31&lt;&gt;"",(VLOOKUP(P31,'🌳Resource'!$A$4:$J1000,9,false)*Q31),0) + IF(R31&lt;&gt;"",(VLOOKUP(R31,'🧱Material'!$B$4:$H1000,6,false)*S31),0) + IF(T31&lt;&gt;"",(VLOOKUP(T31,'🧱Material'!$B$4:$H1000,6,false)*U31),0) + IF(V31&lt;&gt;"",(VLOOKUP(V31,'🧱Material'!$B$4:$H1000,6,false)*W31),0) + IF(X31&lt;&gt;"",(VLOOKUP(X31,'🧱Material'!$B$4:$H1000,6,false)*Y31),0) + IF(Z31&lt;&gt;"",(VLOOKUP(Z31,'🧱Material'!$B$4:$H1000,6,false)*AA31),0) + IF(AB31&lt;&gt;"",(VLOOKUP(AB31,'🧱Material'!$B$4:$H1000,6,false)*AC31),0)</f>
        <v>4072</v>
      </c>
      <c r="J31" s="18" t="s">
        <v>79</v>
      </c>
      <c r="K31" s="520">
        <v>200.0</v>
      </c>
      <c r="L31" s="18" t="s">
        <v>80</v>
      </c>
      <c r="M31" s="520">
        <v>100.0</v>
      </c>
      <c r="N31" s="18" t="s">
        <v>82</v>
      </c>
      <c r="O31" s="520">
        <v>100.0</v>
      </c>
      <c r="P31" s="18" t="s">
        <v>84</v>
      </c>
      <c r="Q31" s="520">
        <v>100.0</v>
      </c>
      <c r="R31" s="59" t="s">
        <v>449</v>
      </c>
      <c r="S31" s="520">
        <v>8.0</v>
      </c>
      <c r="T31" s="59" t="s">
        <v>450</v>
      </c>
      <c r="U31" s="520">
        <v>8.0</v>
      </c>
      <c r="V31" s="59"/>
      <c r="W31" s="520"/>
      <c r="X31" s="59" t="s">
        <v>485</v>
      </c>
      <c r="Y31" s="520">
        <v>4.0</v>
      </c>
      <c r="Z31" s="59"/>
      <c r="AA31" s="520"/>
      <c r="AB31" s="59"/>
      <c r="AC31" s="520"/>
    </row>
    <row r="32">
      <c r="A32" s="521" t="b">
        <v>1</v>
      </c>
      <c r="B32" s="521" t="s">
        <v>486</v>
      </c>
      <c r="C32" s="528" t="s">
        <v>12</v>
      </c>
      <c r="D32" s="522" t="s">
        <v>54</v>
      </c>
      <c r="E32" s="528" t="s">
        <v>88</v>
      </c>
      <c r="F32" s="521"/>
      <c r="G32" s="523">
        <f>IF(J32&lt;&gt;"",(VLOOKUP(J32,'🌳Resource'!$A$4:$J1000,10,false)*K32),0)+IF(L32&lt;&gt;"",(VLOOKUP(L32,'🌳Resource'!$A$4:$J1000,10,false)*M32),0)+IF(N32&lt;&gt;"",(VLOOKUP(N32,'🌳Resource'!$A$4:$J1000,10,false)*O32),0) + IF(P32&lt;&gt;"",(VLOOKUP(P32,'🌳Resource'!$A$4:$J1000,10,false)*Q32),0) + IF(R32&lt;&gt;"",(VLOOKUP(R32,'🧱Material'!$B$4:$H1000,7,false)*S32),0) + IF(T32&lt;&gt;"",(VLOOKUP(T32,'🧱Material'!$B$4:$H1000,7,false)*U32),0) + IF(V32&lt;&gt;"",(VLOOKUP(V32,'🧱Material'!$B$4:$H1000,7,false)*W32),0) + IF(X32&lt;&gt;"",(VLOOKUP(X32,'🧱Material'!$B$4:$H1000,7,false)*Y32),0) + IF(Z32&lt;&gt;"",(VLOOKUP(Z32,'🧱Material'!$B$4:$H1000,7,false)*AA32),0) + IF(AB32&lt;&gt;"",(VLOOKUP(AB32,'🧱Material'!$B$4:$H1000,7,false)*AC32),0)</f>
        <v>2648</v>
      </c>
      <c r="H32" s="523">
        <f>IF(J32&lt;&gt;"",(VLOOKUP(J32,'🌳Resource'!$A$4:$J1000,8,false)*K32),0)+IF(L32&lt;&gt;"",(VLOOKUP(L32,'🌳Resource'!$A$4:$J1000,8,false)*M32),0)+IF(N32&lt;&gt;"",(VLOOKUP(N32,'🌳Resource'!$A$4:$J1000,8,false)*O32),0) + IF(P32&lt;&gt;"",(VLOOKUP(P32,'🌳Resource'!$A$4:$J1000,8,false)*Q32),0) + IF(R32&lt;&gt;"",(VLOOKUP(R32,'🧱Material'!$B$4:$H1000,5,false)*S32),0) + IF(T32&lt;&gt;"",(VLOOKUP(T32,'🧱Material'!$B$4:$H1000,5,false)*U32),0) + IF(V32&lt;&gt;"",(VLOOKUP(V32,'🧱Material'!$B$4:$H1000,5,false)*W32),0) + IF(X32&lt;&gt;"",(VLOOKUP(X32,'🧱Material'!$B$4:$H1000,5,false)*Y32),0) + IF(Z32&lt;&gt;"",(VLOOKUP(Z32,'🧱Material'!$B$4:$H1000,5,false)*AA32),0) + IF(AB32&lt;&gt;"",(VLOOKUP(AB32,'🧱Material'!$B$4:$H1000,5,false)*AC32),0)</f>
        <v>2270.592208</v>
      </c>
      <c r="I32" s="523">
        <f>IF(J32&lt;&gt;"",(VLOOKUP(J32,'🌳Resource'!$A$4:$J1000,9,false)*K32),0)+IF(L32&lt;&gt;"",(VLOOKUP(L32,'🌳Resource'!$A$4:$J1000,9,false)*M32),0)+IF(N32&lt;&gt;"",(VLOOKUP(N32,'🌳Resource'!$A$4:$J1000,9,false)*O32),0) + IF(P32&lt;&gt;"",(VLOOKUP(P32,'🌳Resource'!$A$4:$J1000,9,false)*Q32),0) + IF(R32&lt;&gt;"",(VLOOKUP(R32,'🧱Material'!$B$4:$H1000,6,false)*S32),0) + IF(T32&lt;&gt;"",(VLOOKUP(T32,'🧱Material'!$B$4:$H1000,6,false)*U32),0) + IF(V32&lt;&gt;"",(VLOOKUP(V32,'🧱Material'!$B$4:$H1000,6,false)*W32),0) + IF(X32&lt;&gt;"",(VLOOKUP(X32,'🧱Material'!$B$4:$H1000,6,false)*Y32),0) + IF(Z32&lt;&gt;"",(VLOOKUP(Z32,'🧱Material'!$B$4:$H1000,6,false)*AA32),0) + IF(AB32&lt;&gt;"",(VLOOKUP(AB32,'🧱Material'!$B$4:$H1000,6,false)*AC32),0)</f>
        <v>8342</v>
      </c>
      <c r="J32" s="63" t="s">
        <v>79</v>
      </c>
      <c r="K32" s="3">
        <v>720.0</v>
      </c>
      <c r="L32" s="63" t="s">
        <v>80</v>
      </c>
      <c r="M32" s="3">
        <v>180.0</v>
      </c>
      <c r="N32" s="63" t="s">
        <v>82</v>
      </c>
      <c r="O32" s="3">
        <v>180.0</v>
      </c>
      <c r="P32" s="63" t="s">
        <v>84</v>
      </c>
      <c r="Q32" s="3">
        <v>180.0</v>
      </c>
      <c r="R32" s="515" t="s">
        <v>449</v>
      </c>
      <c r="S32" s="3">
        <v>8.0</v>
      </c>
      <c r="T32" s="515" t="s">
        <v>450</v>
      </c>
      <c r="U32" s="3">
        <v>8.0</v>
      </c>
      <c r="V32" s="515" t="s">
        <v>172</v>
      </c>
      <c r="W32" s="3">
        <v>2.0</v>
      </c>
      <c r="X32" s="515" t="s">
        <v>487</v>
      </c>
      <c r="Y32" s="3">
        <v>4.0</v>
      </c>
      <c r="Z32" s="515"/>
      <c r="AA32" s="3"/>
      <c r="AB32" s="515"/>
      <c r="AC32" s="3"/>
    </row>
    <row r="33">
      <c r="A33" s="524" t="b">
        <v>0</v>
      </c>
      <c r="B33" s="524"/>
      <c r="C33" s="527"/>
      <c r="D33" s="527"/>
      <c r="E33" s="527"/>
      <c r="F33" s="524"/>
      <c r="G33" s="526">
        <f>IF(J33&lt;&gt;"",(VLOOKUP(J33,'🌳Resource'!$A$4:$J1000,10,false)*K33),0)+IF(L33&lt;&gt;"",(VLOOKUP(L33,'🌳Resource'!$A$4:$J1000,10,false)*M33),0)+IF(N33&lt;&gt;"",(VLOOKUP(N33,'🌳Resource'!$A$4:$J1000,10,false)*O33),0) + IF(P33&lt;&gt;"",(VLOOKUP(P33,'🌳Resource'!$A$4:$J1000,10,false)*Q33),0) + IF(R33&lt;&gt;"",(VLOOKUP(R33,'🧱Material'!$B$4:$H1000,7,false)*S33),0) + IF(T33&lt;&gt;"",(VLOOKUP(T33,'🧱Material'!$B$4:$H1000,7,false)*U33),0) + IF(V33&lt;&gt;"",(VLOOKUP(V33,'🧱Material'!$B$4:$H1000,7,false)*W33),0) + IF(X33&lt;&gt;"",(VLOOKUP(X33,'🧱Material'!$B$4:$H1000,7,false)*Y33),0) + IF(Z33&lt;&gt;"",(VLOOKUP(Z33,'🧱Material'!$B$4:$H1000,7,false)*AA33),0) + IF(AB33&lt;&gt;"",(VLOOKUP(AB33,'🧱Material'!$B$4:$H1000,7,false)*AC33),0)</f>
        <v>0</v>
      </c>
      <c r="H33" s="526">
        <f>IF(J33&lt;&gt;"",(VLOOKUP(J33,'🌳Resource'!$A$4:$J1000,8,false)*K33),0)+IF(L33&lt;&gt;"",(VLOOKUP(L33,'🌳Resource'!$A$4:$J1000,8,false)*M33),0)+IF(N33&lt;&gt;"",(VLOOKUP(N33,'🌳Resource'!$A$4:$J1000,8,false)*O33),0) + IF(P33&lt;&gt;"",(VLOOKUP(P33,'🌳Resource'!$A$4:$J1000,8,false)*Q33),0) + IF(R33&lt;&gt;"",(VLOOKUP(R33,'🧱Material'!$B$4:$H1000,5,false)*S33),0) + IF(T33&lt;&gt;"",(VLOOKUP(T33,'🧱Material'!$B$4:$H1000,5,false)*U33),0) + IF(V33&lt;&gt;"",(VLOOKUP(V33,'🧱Material'!$B$4:$H1000,5,false)*W33),0) + IF(X33&lt;&gt;"",(VLOOKUP(X33,'🧱Material'!$B$4:$H1000,5,false)*Y33),0) + IF(Z33&lt;&gt;"",(VLOOKUP(Z33,'🧱Material'!$B$4:$H1000,5,false)*AA33),0) + IF(AB33&lt;&gt;"",(VLOOKUP(AB33,'🧱Material'!$B$4:$H1000,5,false)*AC33),0)</f>
        <v>0</v>
      </c>
      <c r="I33" s="526">
        <f>IF(J33&lt;&gt;"",(VLOOKUP(J33,'🌳Resource'!$A$4:$J1000,9,false)*K33),0)+IF(L33&lt;&gt;"",(VLOOKUP(L33,'🌳Resource'!$A$4:$J1000,9,false)*M33),0)+IF(N33&lt;&gt;"",(VLOOKUP(N33,'🌳Resource'!$A$4:$J1000,9,false)*O33),0) + IF(P33&lt;&gt;"",(VLOOKUP(P33,'🌳Resource'!$A$4:$J1000,9,false)*Q33),0) + IF(R33&lt;&gt;"",(VLOOKUP(R33,'🧱Material'!$B$4:$H1000,6,false)*S33),0) + IF(T33&lt;&gt;"",(VLOOKUP(T33,'🧱Material'!$B$4:$H1000,6,false)*U33),0) + IF(V33&lt;&gt;"",(VLOOKUP(V33,'🧱Material'!$B$4:$H1000,6,false)*W33),0) + IF(X33&lt;&gt;"",(VLOOKUP(X33,'🧱Material'!$B$4:$H1000,6,false)*Y33),0) + IF(Z33&lt;&gt;"",(VLOOKUP(Z33,'🧱Material'!$B$4:$H1000,6,false)*AA33),0) + IF(AB33&lt;&gt;"",(VLOOKUP(AB33,'🧱Material'!$B$4:$H1000,6,false)*AC33),0)</f>
        <v>0</v>
      </c>
      <c r="J33" s="18"/>
      <c r="K33" s="520"/>
      <c r="L33" s="18"/>
      <c r="M33" s="520"/>
      <c r="N33" s="18"/>
      <c r="O33" s="520"/>
      <c r="P33" s="18"/>
      <c r="Q33" s="520"/>
      <c r="R33" s="59"/>
      <c r="S33" s="520"/>
      <c r="T33" s="59"/>
      <c r="U33" s="520"/>
      <c r="V33" s="59"/>
      <c r="W33" s="520"/>
      <c r="X33" s="59"/>
      <c r="Y33" s="520"/>
      <c r="Z33" s="59"/>
      <c r="AA33" s="520"/>
      <c r="AB33" s="59"/>
      <c r="AC33" s="520"/>
    </row>
    <row r="34">
      <c r="A34" s="521" t="b">
        <v>0</v>
      </c>
      <c r="B34" s="521"/>
      <c r="C34" s="528"/>
      <c r="D34" s="528"/>
      <c r="E34" s="521"/>
      <c r="F34" s="521"/>
      <c r="G34" s="523">
        <f>IF(J34&lt;&gt;"",(VLOOKUP(J34,'🌳Resource'!$A$4:$J1000,10,false)*K34),0)+IF(L34&lt;&gt;"",(VLOOKUP(L34,'🌳Resource'!$A$4:$J1000,10,false)*M34),0)+IF(N34&lt;&gt;"",(VLOOKUP(N34,'🌳Resource'!$A$4:$J1000,10,false)*O34),0) + IF(P34&lt;&gt;"",(VLOOKUP(P34,'🌳Resource'!$A$4:$J1000,10,false)*Q34),0) + IF(R34&lt;&gt;"",(VLOOKUP(R34,'🧱Material'!$B$4:$H1000,7,false)*S34),0) + IF(T34&lt;&gt;"",(VLOOKUP(T34,'🧱Material'!$B$4:$H1000,7,false)*U34),0) + IF(V34&lt;&gt;"",(VLOOKUP(V34,'🧱Material'!$B$4:$H1000,7,false)*W34),0) + IF(X34&lt;&gt;"",(VLOOKUP(X34,'🧱Material'!$B$4:$H1000,7,false)*Y34),0) + IF(Z34&lt;&gt;"",(VLOOKUP(Z34,'🧱Material'!$B$4:$H1000,7,false)*AA34),0) + IF(AB34&lt;&gt;"",(VLOOKUP(AB34,'🧱Material'!$B$4:$H1000,7,false)*AC34),0)</f>
        <v>0</v>
      </c>
      <c r="H34" s="523">
        <f>IF(J34&lt;&gt;"",(VLOOKUP(J34,'🌳Resource'!$A$4:$J1000,8,false)*K34),0)+IF(L34&lt;&gt;"",(VLOOKUP(L34,'🌳Resource'!$A$4:$J1000,8,false)*M34),0)+IF(N34&lt;&gt;"",(VLOOKUP(N34,'🌳Resource'!$A$4:$J1000,8,false)*O34),0) + IF(P34&lt;&gt;"",(VLOOKUP(P34,'🌳Resource'!$A$4:$J1000,8,false)*Q34),0) + IF(R34&lt;&gt;"",(VLOOKUP(R34,'🧱Material'!$B$4:$H1000,5,false)*S34),0) + IF(T34&lt;&gt;"",(VLOOKUP(T34,'🧱Material'!$B$4:$H1000,5,false)*U34),0) + IF(V34&lt;&gt;"",(VLOOKUP(V34,'🧱Material'!$B$4:$H1000,5,false)*W34),0) + IF(X34&lt;&gt;"",(VLOOKUP(X34,'🧱Material'!$B$4:$H1000,5,false)*Y34),0) + IF(Z34&lt;&gt;"",(VLOOKUP(Z34,'🧱Material'!$B$4:$H1000,5,false)*AA34),0) + IF(AB34&lt;&gt;"",(VLOOKUP(AB34,'🧱Material'!$B$4:$H1000,5,false)*AC34),0)</f>
        <v>0</v>
      </c>
      <c r="I34" s="523">
        <f>IF(J34&lt;&gt;"",(VLOOKUP(J34,'🌳Resource'!$A$4:$J1000,9,false)*K34),0)+IF(L34&lt;&gt;"",(VLOOKUP(L34,'🌳Resource'!$A$4:$J1000,9,false)*M34),0)+IF(N34&lt;&gt;"",(VLOOKUP(N34,'🌳Resource'!$A$4:$J1000,9,false)*O34),0) + IF(P34&lt;&gt;"",(VLOOKUP(P34,'🌳Resource'!$A$4:$J1000,9,false)*Q34),0) + IF(R34&lt;&gt;"",(VLOOKUP(R34,'🧱Material'!$B$4:$H1000,6,false)*S34),0) + IF(T34&lt;&gt;"",(VLOOKUP(T34,'🧱Material'!$B$4:$H1000,6,false)*U34),0) + IF(V34&lt;&gt;"",(VLOOKUP(V34,'🧱Material'!$B$4:$H1000,6,false)*W34),0) + IF(X34&lt;&gt;"",(VLOOKUP(X34,'🧱Material'!$B$4:$H1000,6,false)*Y34),0) + IF(Z34&lt;&gt;"",(VLOOKUP(Z34,'🧱Material'!$B$4:$H1000,6,false)*AA34),0) + IF(AB34&lt;&gt;"",(VLOOKUP(AB34,'🧱Material'!$B$4:$H1000,6,false)*AC34),0)</f>
        <v>0</v>
      </c>
      <c r="J34" s="533"/>
      <c r="K34" s="534"/>
      <c r="L34" s="533"/>
      <c r="M34" s="534"/>
      <c r="N34" s="533"/>
      <c r="O34" s="534"/>
      <c r="P34" s="533"/>
      <c r="Q34" s="534"/>
      <c r="R34" s="515"/>
      <c r="S34" s="3"/>
      <c r="T34" s="515"/>
      <c r="U34" s="3"/>
      <c r="V34" s="515"/>
      <c r="W34" s="3"/>
      <c r="X34" s="515"/>
      <c r="Y34" s="3"/>
      <c r="Z34" s="515"/>
      <c r="AA34" s="3"/>
      <c r="AB34" s="515"/>
      <c r="AC34" s="3"/>
    </row>
    <row r="35">
      <c r="A35" s="524" t="b">
        <v>0</v>
      </c>
      <c r="B35" s="524"/>
      <c r="C35" s="527"/>
      <c r="D35" s="527"/>
      <c r="E35" s="527"/>
      <c r="F35" s="524"/>
      <c r="G35" s="526">
        <f>IF(J35&lt;&gt;"",(VLOOKUP(J35,'🌳Resource'!$A$4:$J1000,10,false)*K35),0)+IF(L35&lt;&gt;"",(VLOOKUP(L35,'🌳Resource'!$A$4:$J1000,10,false)*M35),0)+IF(N35&lt;&gt;"",(VLOOKUP(N35,'🌳Resource'!$A$4:$J1000,10,false)*O35),0) + IF(P35&lt;&gt;"",(VLOOKUP(P35,'🌳Resource'!$A$4:$J1000,10,false)*Q35),0) + IF(R35&lt;&gt;"",(VLOOKUP(R35,'🧱Material'!$B$4:$H1000,7,false)*S35),0) + IF(T35&lt;&gt;"",(VLOOKUP(T35,'🧱Material'!$B$4:$H1000,7,false)*U35),0) + IF(V35&lt;&gt;"",(VLOOKUP(V35,'🧱Material'!$B$4:$H1000,7,false)*W35),0) + IF(X35&lt;&gt;"",(VLOOKUP(X35,'🧱Material'!$B$4:$H1000,7,false)*Y35),0) + IF(Z35&lt;&gt;"",(VLOOKUP(Z35,'🧱Material'!$B$4:$H1000,7,false)*AA35),0) + IF(AB35&lt;&gt;"",(VLOOKUP(AB35,'🧱Material'!$B$4:$H1000,7,false)*AC35),0)</f>
        <v>0</v>
      </c>
      <c r="H35" s="526">
        <f>IF(J35&lt;&gt;"",(VLOOKUP(J35,'🌳Resource'!$A$4:$J1000,8,false)*K35),0)+IF(L35&lt;&gt;"",(VLOOKUP(L35,'🌳Resource'!$A$4:$J1000,8,false)*M35),0)+IF(N35&lt;&gt;"",(VLOOKUP(N35,'🌳Resource'!$A$4:$J1000,8,false)*O35),0) + IF(P35&lt;&gt;"",(VLOOKUP(P35,'🌳Resource'!$A$4:$J1000,8,false)*Q35),0) + IF(R35&lt;&gt;"",(VLOOKUP(R35,'🧱Material'!$B$4:$H1000,5,false)*S35),0) + IF(T35&lt;&gt;"",(VLOOKUP(T35,'🧱Material'!$B$4:$H1000,5,false)*U35),0) + IF(V35&lt;&gt;"",(VLOOKUP(V35,'🧱Material'!$B$4:$H1000,5,false)*W35),0) + IF(X35&lt;&gt;"",(VLOOKUP(X35,'🧱Material'!$B$4:$H1000,5,false)*Y35),0) + IF(Z35&lt;&gt;"",(VLOOKUP(Z35,'🧱Material'!$B$4:$H1000,5,false)*AA35),0) + IF(AB35&lt;&gt;"",(VLOOKUP(AB35,'🧱Material'!$B$4:$H1000,5,false)*AC35),0)</f>
        <v>0</v>
      </c>
      <c r="I35" s="526">
        <f>IF(J35&lt;&gt;"",(VLOOKUP(J35,'🌳Resource'!$A$4:$J1000,9,false)*K35),0)+IF(L35&lt;&gt;"",(VLOOKUP(L35,'🌳Resource'!$A$4:$J1000,9,false)*M35),0)+IF(N35&lt;&gt;"",(VLOOKUP(N35,'🌳Resource'!$A$4:$J1000,9,false)*O35),0) + IF(P35&lt;&gt;"",(VLOOKUP(P35,'🌳Resource'!$A$4:$J1000,9,false)*Q35),0) + IF(R35&lt;&gt;"",(VLOOKUP(R35,'🧱Material'!$B$4:$H1000,6,false)*S35),0) + IF(T35&lt;&gt;"",(VLOOKUP(T35,'🧱Material'!$B$4:$H1000,6,false)*U35),0) + IF(V35&lt;&gt;"",(VLOOKUP(V35,'🧱Material'!$B$4:$H1000,6,false)*W35),0) + IF(X35&lt;&gt;"",(VLOOKUP(X35,'🧱Material'!$B$4:$H1000,6,false)*Y35),0) + IF(Z35&lt;&gt;"",(VLOOKUP(Z35,'🧱Material'!$B$4:$H1000,6,false)*AA35),0) + IF(AB35&lt;&gt;"",(VLOOKUP(AB35,'🧱Material'!$B$4:$H1000,6,false)*AC35),0)</f>
        <v>0</v>
      </c>
      <c r="J35" s="535"/>
      <c r="K35" s="536"/>
      <c r="L35" s="535"/>
      <c r="M35" s="536"/>
      <c r="N35" s="535"/>
      <c r="O35" s="536"/>
      <c r="P35" s="535"/>
      <c r="Q35" s="536"/>
      <c r="R35" s="59"/>
      <c r="S35" s="520"/>
      <c r="T35" s="59"/>
      <c r="U35" s="520"/>
      <c r="V35" s="59"/>
      <c r="W35" s="520"/>
      <c r="X35" s="59"/>
      <c r="Y35" s="520"/>
      <c r="Z35" s="59"/>
      <c r="AA35" s="520"/>
      <c r="AB35" s="59"/>
      <c r="AC35" s="520"/>
    </row>
    <row r="36">
      <c r="A36" s="521" t="b">
        <v>0</v>
      </c>
      <c r="B36" s="521"/>
      <c r="C36" s="528"/>
      <c r="D36" s="530"/>
      <c r="E36" s="528"/>
      <c r="F36" s="521"/>
      <c r="G36" s="523">
        <f>IF(J36&lt;&gt;"",(VLOOKUP(J36,'🌳Resource'!$A$4:$J1000,10,false)*K36),0)+IF(L36&lt;&gt;"",(VLOOKUP(L36,'🌳Resource'!$A$4:$J1000,10,false)*M36),0)+IF(N36&lt;&gt;"",(VLOOKUP(N36,'🌳Resource'!$A$4:$J1000,10,false)*O36),0) + IF(P36&lt;&gt;"",(VLOOKUP(P36,'🌳Resource'!$A$4:$J1000,10,false)*Q36),0) + IF(R36&lt;&gt;"",(VLOOKUP(R36,'🧱Material'!$B$4:$H1000,7,false)*S36),0) + IF(T36&lt;&gt;"",(VLOOKUP(T36,'🧱Material'!$B$4:$H1000,7,false)*U36),0) + IF(V36&lt;&gt;"",(VLOOKUP(V36,'🧱Material'!$B$4:$H1000,7,false)*W36),0) + IF(X36&lt;&gt;"",(VLOOKUP(X36,'🧱Material'!$B$4:$H1000,7,false)*Y36),0) + IF(Z36&lt;&gt;"",(VLOOKUP(Z36,'🧱Material'!$B$4:$H1000,7,false)*AA36),0) + IF(AB36&lt;&gt;"",(VLOOKUP(AB36,'🧱Material'!$B$4:$H1000,7,false)*AC36),0)</f>
        <v>0</v>
      </c>
      <c r="H36" s="523">
        <f>IF(J36&lt;&gt;"",(VLOOKUP(J36,'🌳Resource'!$A$4:$J1000,8,false)*K36),0)+IF(L36&lt;&gt;"",(VLOOKUP(L36,'🌳Resource'!$A$4:$J1000,8,false)*M36),0)+IF(N36&lt;&gt;"",(VLOOKUP(N36,'🌳Resource'!$A$4:$J1000,8,false)*O36),0) + IF(P36&lt;&gt;"",(VLOOKUP(P36,'🌳Resource'!$A$4:$J1000,8,false)*Q36),0) + IF(R36&lt;&gt;"",(VLOOKUP(R36,'🧱Material'!$B$4:$H1000,5,false)*S36),0) + IF(T36&lt;&gt;"",(VLOOKUP(T36,'🧱Material'!$B$4:$H1000,5,false)*U36),0) + IF(V36&lt;&gt;"",(VLOOKUP(V36,'🧱Material'!$B$4:$H1000,5,false)*W36),0) + IF(X36&lt;&gt;"",(VLOOKUP(X36,'🧱Material'!$B$4:$H1000,5,false)*Y36),0) + IF(Z36&lt;&gt;"",(VLOOKUP(Z36,'🧱Material'!$B$4:$H1000,5,false)*AA36),0) + IF(AB36&lt;&gt;"",(VLOOKUP(AB36,'🧱Material'!$B$4:$H1000,5,false)*AC36),0)</f>
        <v>0</v>
      </c>
      <c r="I36" s="523">
        <f>IF(J36&lt;&gt;"",(VLOOKUP(J36,'🌳Resource'!$A$4:$J1000,9,false)*K36),0)+IF(L36&lt;&gt;"",(VLOOKUP(L36,'🌳Resource'!$A$4:$J1000,9,false)*M36),0)+IF(N36&lt;&gt;"",(VLOOKUP(N36,'🌳Resource'!$A$4:$J1000,9,false)*O36),0) + IF(P36&lt;&gt;"",(VLOOKUP(P36,'🌳Resource'!$A$4:$J1000,9,false)*Q36),0) + IF(R36&lt;&gt;"",(VLOOKUP(R36,'🧱Material'!$B$4:$H1000,6,false)*S36),0) + IF(T36&lt;&gt;"",(VLOOKUP(T36,'🧱Material'!$B$4:$H1000,6,false)*U36),0) + IF(V36&lt;&gt;"",(VLOOKUP(V36,'🧱Material'!$B$4:$H1000,6,false)*W36),0) + IF(X36&lt;&gt;"",(VLOOKUP(X36,'🧱Material'!$B$4:$H1000,6,false)*Y36),0) + IF(Z36&lt;&gt;"",(VLOOKUP(Z36,'🧱Material'!$B$4:$H1000,6,false)*AA36),0) + IF(AB36&lt;&gt;"",(VLOOKUP(AB36,'🧱Material'!$B$4:$H1000,6,false)*AC36),0)</f>
        <v>0</v>
      </c>
      <c r="J36" s="533"/>
      <c r="K36" s="534"/>
      <c r="L36" s="533"/>
      <c r="M36" s="534"/>
      <c r="N36" s="533"/>
      <c r="O36" s="534"/>
      <c r="P36" s="533"/>
      <c r="Q36" s="534"/>
      <c r="R36" s="515"/>
      <c r="S36" s="3"/>
      <c r="T36" s="515"/>
      <c r="U36" s="3"/>
      <c r="V36" s="515"/>
      <c r="W36" s="3"/>
      <c r="X36" s="515"/>
      <c r="Y36" s="3"/>
      <c r="Z36" s="515"/>
      <c r="AA36" s="3"/>
      <c r="AB36" s="515"/>
      <c r="AC36" s="3"/>
    </row>
    <row r="37">
      <c r="A37" s="524" t="b">
        <v>0</v>
      </c>
      <c r="B37" s="524"/>
      <c r="C37" s="524"/>
      <c r="D37" s="529"/>
      <c r="E37" s="524"/>
      <c r="F37" s="524"/>
      <c r="G37" s="526">
        <f>IF(J37&lt;&gt;"",(VLOOKUP(J37,'🌳Resource'!$A$4:$J1000,10,false)*K37),0)+IF(L37&lt;&gt;"",(VLOOKUP(L37,'🌳Resource'!$A$4:$J1000,10,false)*M37),0)+IF(N37&lt;&gt;"",(VLOOKUP(N37,'🌳Resource'!$A$4:$J1000,10,false)*O37),0) + IF(P37&lt;&gt;"",(VLOOKUP(P37,'🌳Resource'!$A$4:$J1000,10,false)*Q37),0) + IF(R37&lt;&gt;"",(VLOOKUP(R37,'🧱Material'!$B$4:$H1000,7,false)*S37),0) + IF(T37&lt;&gt;"",(VLOOKUP(T37,'🧱Material'!$B$4:$H1000,7,false)*U37),0) + IF(V37&lt;&gt;"",(VLOOKUP(V37,'🧱Material'!$B$4:$H1000,7,false)*W37),0) + IF(X37&lt;&gt;"",(VLOOKUP(X37,'🧱Material'!$B$4:$H1000,7,false)*Y37),0) + IF(Z37&lt;&gt;"",(VLOOKUP(Z37,'🧱Material'!$B$4:$H1000,7,false)*AA37),0) + IF(AB37&lt;&gt;"",(VLOOKUP(AB37,'🧱Material'!$B$4:$H1000,7,false)*AC37),0)</f>
        <v>0</v>
      </c>
      <c r="H37" s="526">
        <f>IF(J37&lt;&gt;"",(VLOOKUP(J37,'🌳Resource'!$A$4:$J1000,8,false)*K37),0)+IF(L37&lt;&gt;"",(VLOOKUP(L37,'🌳Resource'!$A$4:$J1000,8,false)*M37),0)+IF(N37&lt;&gt;"",(VLOOKUP(N37,'🌳Resource'!$A$4:$J1000,8,false)*O37),0) + IF(P37&lt;&gt;"",(VLOOKUP(P37,'🌳Resource'!$A$4:$J1000,8,false)*Q37),0) + IF(R37&lt;&gt;"",(VLOOKUP(R37,'🧱Material'!$B$4:$H1000,5,false)*S37),0) + IF(T37&lt;&gt;"",(VLOOKUP(T37,'🧱Material'!$B$4:$H1000,5,false)*U37),0) + IF(V37&lt;&gt;"",(VLOOKUP(V37,'🧱Material'!$B$4:$H1000,5,false)*W37),0) + IF(X37&lt;&gt;"",(VLOOKUP(X37,'🧱Material'!$B$4:$H1000,5,false)*Y37),0) + IF(Z37&lt;&gt;"",(VLOOKUP(Z37,'🧱Material'!$B$4:$H1000,5,false)*AA37),0) + IF(AB37&lt;&gt;"",(VLOOKUP(AB37,'🧱Material'!$B$4:$H1000,5,false)*AC37),0)</f>
        <v>0</v>
      </c>
      <c r="I37" s="526">
        <f>IF(J37&lt;&gt;"",(VLOOKUP(J37,'🌳Resource'!$A$4:$J1000,9,false)*K37),0)+IF(L37&lt;&gt;"",(VLOOKUP(L37,'🌳Resource'!$A$4:$J1000,9,false)*M37),0)+IF(N37&lt;&gt;"",(VLOOKUP(N37,'🌳Resource'!$A$4:$J1000,9,false)*O37),0) + IF(P37&lt;&gt;"",(VLOOKUP(P37,'🌳Resource'!$A$4:$J1000,9,false)*Q37),0) + IF(R37&lt;&gt;"",(VLOOKUP(R37,'🧱Material'!$B$4:$H1000,6,false)*S37),0) + IF(T37&lt;&gt;"",(VLOOKUP(T37,'🧱Material'!$B$4:$H1000,6,false)*U37),0) + IF(V37&lt;&gt;"",(VLOOKUP(V37,'🧱Material'!$B$4:$H1000,6,false)*W37),0) + IF(X37&lt;&gt;"",(VLOOKUP(X37,'🧱Material'!$B$4:$H1000,6,false)*Y37),0) + IF(Z37&lt;&gt;"",(VLOOKUP(Z37,'🧱Material'!$B$4:$H1000,6,false)*AA37),0) + IF(AB37&lt;&gt;"",(VLOOKUP(AB37,'🧱Material'!$B$4:$H1000,6,false)*AC37),0)</f>
        <v>0</v>
      </c>
      <c r="J37" s="535"/>
      <c r="K37" s="536"/>
      <c r="L37" s="535"/>
      <c r="M37" s="536"/>
      <c r="N37" s="535"/>
      <c r="O37" s="536"/>
      <c r="P37" s="535"/>
      <c r="Q37" s="536"/>
      <c r="R37" s="59"/>
      <c r="S37" s="520"/>
      <c r="T37" s="59"/>
      <c r="U37" s="520"/>
      <c r="V37" s="59"/>
      <c r="W37" s="520"/>
      <c r="X37" s="59"/>
      <c r="Y37" s="520"/>
      <c r="Z37" s="59"/>
      <c r="AA37" s="520"/>
      <c r="AB37" s="59"/>
      <c r="AC37" s="520"/>
    </row>
    <row r="38">
      <c r="A38" s="521" t="b">
        <v>0</v>
      </c>
      <c r="B38" s="521"/>
      <c r="C38" s="521"/>
      <c r="D38" s="530"/>
      <c r="E38" s="521"/>
      <c r="F38" s="521"/>
      <c r="G38" s="523">
        <f>IF(J38&lt;&gt;"",(VLOOKUP(J38,'🌳Resource'!$A$4:$J1000,10,false)*K38),0)+IF(L38&lt;&gt;"",(VLOOKUP(L38,'🌳Resource'!$A$4:$J1000,10,false)*M38),0)+IF(N38&lt;&gt;"",(VLOOKUP(N38,'🌳Resource'!$A$4:$J1000,10,false)*O38),0) + IF(P38&lt;&gt;"",(VLOOKUP(P38,'🌳Resource'!$A$4:$J1000,10,false)*Q38),0) + IF(R38&lt;&gt;"",(VLOOKUP(R38,'🧱Material'!$B$4:$H1000,7,false)*S38),0) + IF(T38&lt;&gt;"",(VLOOKUP(T38,'🧱Material'!$B$4:$H1000,7,false)*U38),0) + IF(V38&lt;&gt;"",(VLOOKUP(V38,'🧱Material'!$B$4:$H1000,7,false)*W38),0) + IF(X38&lt;&gt;"",(VLOOKUP(X38,'🧱Material'!$B$4:$H1000,7,false)*Y38),0) + IF(Z38&lt;&gt;"",(VLOOKUP(Z38,'🧱Material'!$B$4:$H1000,7,false)*AA38),0) + IF(AB38&lt;&gt;"",(VLOOKUP(AB38,'🧱Material'!$B$4:$H1000,7,false)*AC38),0)</f>
        <v>0</v>
      </c>
      <c r="H38" s="523">
        <f>IF(J38&lt;&gt;"",(VLOOKUP(J38,'🌳Resource'!$A$4:$J1000,8,false)*K38),0)+IF(L38&lt;&gt;"",(VLOOKUP(L38,'🌳Resource'!$A$4:$J1000,8,false)*M38),0)+IF(N38&lt;&gt;"",(VLOOKUP(N38,'🌳Resource'!$A$4:$J1000,8,false)*O38),0) + IF(P38&lt;&gt;"",(VLOOKUP(P38,'🌳Resource'!$A$4:$J1000,8,false)*Q38),0) + IF(R38&lt;&gt;"",(VLOOKUP(R38,'🧱Material'!$B$4:$H1000,5,false)*S38),0) + IF(T38&lt;&gt;"",(VLOOKUP(T38,'🧱Material'!$B$4:$H1000,5,false)*U38),0) + IF(V38&lt;&gt;"",(VLOOKUP(V38,'🧱Material'!$B$4:$H1000,5,false)*W38),0) + IF(X38&lt;&gt;"",(VLOOKUP(X38,'🧱Material'!$B$4:$H1000,5,false)*Y38),0) + IF(Z38&lt;&gt;"",(VLOOKUP(Z38,'🧱Material'!$B$4:$H1000,5,false)*AA38),0) + IF(AB38&lt;&gt;"",(VLOOKUP(AB38,'🧱Material'!$B$4:$H1000,5,false)*AC38),0)</f>
        <v>0</v>
      </c>
      <c r="I38" s="523">
        <f>IF(J38&lt;&gt;"",(VLOOKUP(J38,'🌳Resource'!$A$4:$J1000,9,false)*K38),0)+IF(L38&lt;&gt;"",(VLOOKUP(L38,'🌳Resource'!$A$4:$J1000,9,false)*M38),0)+IF(N38&lt;&gt;"",(VLOOKUP(N38,'🌳Resource'!$A$4:$J1000,9,false)*O38),0) + IF(P38&lt;&gt;"",(VLOOKUP(P38,'🌳Resource'!$A$4:$J1000,9,false)*Q38),0) + IF(R38&lt;&gt;"",(VLOOKUP(R38,'🧱Material'!$B$4:$H1000,6,false)*S38),0) + IF(T38&lt;&gt;"",(VLOOKUP(T38,'🧱Material'!$B$4:$H1000,6,false)*U38),0) + IF(V38&lt;&gt;"",(VLOOKUP(V38,'🧱Material'!$B$4:$H1000,6,false)*W38),0) + IF(X38&lt;&gt;"",(VLOOKUP(X38,'🧱Material'!$B$4:$H1000,6,false)*Y38),0) + IF(Z38&lt;&gt;"",(VLOOKUP(Z38,'🧱Material'!$B$4:$H1000,6,false)*AA38),0) + IF(AB38&lt;&gt;"",(VLOOKUP(AB38,'🧱Material'!$B$4:$H1000,6,false)*AC38),0)</f>
        <v>0</v>
      </c>
      <c r="J38" s="533"/>
      <c r="K38" s="534"/>
      <c r="L38" s="533"/>
      <c r="M38" s="534"/>
      <c r="N38" s="533"/>
      <c r="O38" s="534"/>
      <c r="P38" s="533"/>
      <c r="Q38" s="534"/>
      <c r="R38" s="515"/>
      <c r="S38" s="3"/>
      <c r="T38" s="515"/>
      <c r="U38" s="3"/>
      <c r="V38" s="515"/>
      <c r="W38" s="3"/>
      <c r="X38" s="515"/>
      <c r="Y38" s="3"/>
      <c r="Z38" s="515"/>
      <c r="AA38" s="3"/>
      <c r="AB38" s="515"/>
      <c r="AC38" s="3"/>
    </row>
    <row r="39">
      <c r="A39" s="524" t="b">
        <v>0</v>
      </c>
      <c r="B39" s="531"/>
      <c r="C39" s="531"/>
      <c r="D39" s="531"/>
      <c r="E39" s="531"/>
      <c r="F39" s="531"/>
      <c r="G39" s="526">
        <f>IF(J39&lt;&gt;"",(VLOOKUP(J39,'🌳Resource'!$A$4:$J1000,10,false)*K39),0)+IF(L39&lt;&gt;"",(VLOOKUP(L39,'🌳Resource'!$A$4:$J1000,10,false)*M39),0)+IF(N39&lt;&gt;"",(VLOOKUP(N39,'🌳Resource'!$A$4:$J1000,10,false)*O39),0) + IF(P39&lt;&gt;"",(VLOOKUP(P39,'🌳Resource'!$A$4:$J1000,10,false)*Q39),0) + IF(R39&lt;&gt;"",(VLOOKUP(R39,'🧱Material'!$B$4:$H1000,7,false)*S39),0) + IF(T39&lt;&gt;"",(VLOOKUP(T39,'🧱Material'!$B$4:$H1000,7,false)*U39),0) + IF(V39&lt;&gt;"",(VLOOKUP(V39,'🧱Material'!$B$4:$H1000,7,false)*W39),0) + IF(X39&lt;&gt;"",(VLOOKUP(X39,'🧱Material'!$B$4:$H1000,7,false)*Y39),0) + IF(Z39&lt;&gt;"",(VLOOKUP(Z39,'🧱Material'!$B$4:$H1000,7,false)*AA39),0) + IF(AB39&lt;&gt;"",(VLOOKUP(AB39,'🧱Material'!$B$4:$H1000,7,false)*AC39),0)</f>
        <v>0</v>
      </c>
      <c r="H39" s="526">
        <f>IF(J39&lt;&gt;"",(VLOOKUP(J39,'🌳Resource'!$A$4:$J1000,8,false)*K39),0)+IF(L39&lt;&gt;"",(VLOOKUP(L39,'🌳Resource'!$A$4:$J1000,8,false)*M39),0)+IF(N39&lt;&gt;"",(VLOOKUP(N39,'🌳Resource'!$A$4:$J1000,8,false)*O39),0) + IF(P39&lt;&gt;"",(VLOOKUP(P39,'🌳Resource'!$A$4:$J1000,8,false)*Q39),0) + IF(R39&lt;&gt;"",(VLOOKUP(R39,'🧱Material'!$B$4:$H1000,5,false)*S39),0) + IF(T39&lt;&gt;"",(VLOOKUP(T39,'🧱Material'!$B$4:$H1000,5,false)*U39),0) + IF(V39&lt;&gt;"",(VLOOKUP(V39,'🧱Material'!$B$4:$H1000,5,false)*W39),0) + IF(X39&lt;&gt;"",(VLOOKUP(X39,'🧱Material'!$B$4:$H1000,5,false)*Y39),0) + IF(Z39&lt;&gt;"",(VLOOKUP(Z39,'🧱Material'!$B$4:$H1000,5,false)*AA39),0) + IF(AB39&lt;&gt;"",(VLOOKUP(AB39,'🧱Material'!$B$4:$H1000,5,false)*AC39),0)</f>
        <v>0</v>
      </c>
      <c r="I39" s="526">
        <f>IF(J39&lt;&gt;"",(VLOOKUP(J39,'🌳Resource'!$A$4:$J1000,9,false)*K39),0)+IF(L39&lt;&gt;"",(VLOOKUP(L39,'🌳Resource'!$A$4:$J1000,9,false)*M39),0)+IF(N39&lt;&gt;"",(VLOOKUP(N39,'🌳Resource'!$A$4:$J1000,9,false)*O39),0) + IF(P39&lt;&gt;"",(VLOOKUP(P39,'🌳Resource'!$A$4:$J1000,9,false)*Q39),0) + IF(R39&lt;&gt;"",(VLOOKUP(R39,'🧱Material'!$B$4:$H1000,6,false)*S39),0) + IF(T39&lt;&gt;"",(VLOOKUP(T39,'🧱Material'!$B$4:$H1000,6,false)*U39),0) + IF(V39&lt;&gt;"",(VLOOKUP(V39,'🧱Material'!$B$4:$H1000,6,false)*W39),0) + IF(X39&lt;&gt;"",(VLOOKUP(X39,'🧱Material'!$B$4:$H1000,6,false)*Y39),0) + IF(Z39&lt;&gt;"",(VLOOKUP(Z39,'🧱Material'!$B$4:$H1000,6,false)*AA39),0) + IF(AB39&lt;&gt;"",(VLOOKUP(AB39,'🧱Material'!$B$4:$H1000,6,false)*AC39),0)</f>
        <v>0</v>
      </c>
      <c r="J39" s="535"/>
      <c r="K39" s="536"/>
      <c r="L39" s="535"/>
      <c r="M39" s="536"/>
      <c r="N39" s="535"/>
      <c r="O39" s="536"/>
      <c r="P39" s="535"/>
      <c r="Q39" s="536"/>
      <c r="R39" s="59"/>
      <c r="S39" s="520"/>
      <c r="T39" s="59"/>
      <c r="U39" s="520"/>
      <c r="V39" s="59"/>
      <c r="W39" s="520"/>
      <c r="X39" s="59"/>
      <c r="Y39" s="520"/>
      <c r="Z39" s="59"/>
      <c r="AA39" s="520"/>
      <c r="AB39" s="59"/>
      <c r="AC39" s="520"/>
    </row>
    <row r="40">
      <c r="A40" s="524" t="b">
        <v>1</v>
      </c>
      <c r="B40" s="524" t="s">
        <v>488</v>
      </c>
      <c r="C40" s="527" t="s">
        <v>12</v>
      </c>
      <c r="D40" s="527" t="s">
        <v>54</v>
      </c>
      <c r="E40" s="524" t="s">
        <v>91</v>
      </c>
      <c r="F40" s="527"/>
      <c r="G40" s="523">
        <f>IF(J40&lt;&gt;"",(VLOOKUP(J40,'🌳Resource'!$A$4:$J1000,10,false)*K40),0)+IF(L40&lt;&gt;"",(VLOOKUP(L40,'🌳Resource'!$A$4:$J1000,10,false)*M40),0)+IF(N40&lt;&gt;"",(VLOOKUP(N40,'🌳Resource'!$A$4:$J1000,10,false)*O40),0) + IF(P40&lt;&gt;"",(VLOOKUP(P40,'🌳Resource'!$A$4:$J1000,10,false)*Q40),0) + IF(R40&lt;&gt;"",(VLOOKUP(R40,'🧱Material'!$B$4:$H1000,7,false)*S40),0) + IF(T40&lt;&gt;"",(VLOOKUP(T40,'🧱Material'!$B$4:$H1000,7,false)*U40),0) + IF(V40&lt;&gt;"",(VLOOKUP(V40,'🧱Material'!$B$4:$H1000,7,false)*W40),0) + IF(X40&lt;&gt;"",(VLOOKUP(X40,'🧱Material'!$B$4:$H1000,7,false)*Y40),0) + IF(Z40&lt;&gt;"",(VLOOKUP(Z40,'🧱Material'!$B$4:$H1000,7,false)*AA40),0) + IF(AB40&lt;&gt;"",(VLOOKUP(AB40,'🧱Material'!$B$4:$H1000,7,false)*AC40),0)</f>
        <v>2706.5</v>
      </c>
      <c r="H40" s="523">
        <f>IF(J40&lt;&gt;"",(VLOOKUP(J40,'🌳Resource'!$A$4:$J1000,8,false)*K40),0)+IF(L40&lt;&gt;"",(VLOOKUP(L40,'🌳Resource'!$A$4:$J1000,8,false)*M40),0)+IF(N40&lt;&gt;"",(VLOOKUP(N40,'🌳Resource'!$A$4:$J1000,8,false)*O40),0) + IF(P40&lt;&gt;"",(VLOOKUP(P40,'🌳Resource'!$A$4:$J1000,8,false)*Q40),0) + IF(R40&lt;&gt;"",(VLOOKUP(R40,'🧱Material'!$B$4:$H1000,5,false)*S40),0) + IF(T40&lt;&gt;"",(VLOOKUP(T40,'🧱Material'!$B$4:$H1000,5,false)*U40),0) + IF(V40&lt;&gt;"",(VLOOKUP(V40,'🧱Material'!$B$4:$H1000,5,false)*W40),0) + IF(X40&lt;&gt;"",(VLOOKUP(X40,'🧱Material'!$B$4:$H1000,5,false)*Y40),0) + IF(Z40&lt;&gt;"",(VLOOKUP(Z40,'🧱Material'!$B$4:$H1000,5,false)*AA40),0) + IF(AB40&lt;&gt;"",(VLOOKUP(AB40,'🧱Material'!$B$4:$H1000,5,false)*AC40),0)</f>
        <v>2446.092208</v>
      </c>
      <c r="I40" s="523">
        <f>IF(J40&lt;&gt;"",(VLOOKUP(J40,'🌳Resource'!$A$4:$J1000,9,false)*K40),0)+IF(L40&lt;&gt;"",(VLOOKUP(L40,'🌳Resource'!$A$4:$J1000,9,false)*M40),0)+IF(N40&lt;&gt;"",(VLOOKUP(N40,'🌳Resource'!$A$4:$J1000,9,false)*O40),0) + IF(P40&lt;&gt;"",(VLOOKUP(P40,'🌳Resource'!$A$4:$J1000,9,false)*Q40),0) + IF(R40&lt;&gt;"",(VLOOKUP(R40,'🧱Material'!$B$4:$H1000,6,false)*S40),0) + IF(T40&lt;&gt;"",(VLOOKUP(T40,'🧱Material'!$B$4:$H1000,6,false)*U40),0) + IF(V40&lt;&gt;"",(VLOOKUP(V40,'🧱Material'!$B$4:$H1000,6,false)*W40),0) + IF(X40&lt;&gt;"",(VLOOKUP(X40,'🧱Material'!$B$4:$H1000,6,false)*Y40),0) + IF(Z40&lt;&gt;"",(VLOOKUP(Z40,'🧱Material'!$B$4:$H1000,6,false)*AA40),0) + IF(AB40&lt;&gt;"",(VLOOKUP(AB40,'🧱Material'!$B$4:$H1000,6,false)*AC40),0)</f>
        <v>8492</v>
      </c>
      <c r="J40" s="18" t="s">
        <v>79</v>
      </c>
      <c r="K40" s="520">
        <v>720.0</v>
      </c>
      <c r="L40" s="18" t="s">
        <v>80</v>
      </c>
      <c r="M40" s="520">
        <v>180.0</v>
      </c>
      <c r="N40" s="18" t="s">
        <v>82</v>
      </c>
      <c r="O40" s="520">
        <v>180.0</v>
      </c>
      <c r="P40" s="18" t="s">
        <v>84</v>
      </c>
      <c r="Q40" s="520">
        <v>180.0</v>
      </c>
      <c r="R40" s="515" t="s">
        <v>449</v>
      </c>
      <c r="S40" s="3">
        <v>8.0</v>
      </c>
      <c r="T40" s="515" t="s">
        <v>450</v>
      </c>
      <c r="U40" s="3">
        <v>8.0</v>
      </c>
      <c r="V40" s="515" t="s">
        <v>172</v>
      </c>
      <c r="W40" s="3">
        <v>2.0</v>
      </c>
      <c r="X40" s="515" t="s">
        <v>489</v>
      </c>
      <c r="Y40" s="3">
        <v>4.0</v>
      </c>
      <c r="Z40" s="515"/>
      <c r="AA40" s="3"/>
      <c r="AB40" s="515"/>
      <c r="AC40" s="3"/>
    </row>
    <row r="41">
      <c r="A41" s="521" t="b">
        <v>0</v>
      </c>
      <c r="B41" s="521"/>
      <c r="C41" s="528" t="s">
        <v>12</v>
      </c>
      <c r="D41" s="521" t="s">
        <v>54</v>
      </c>
      <c r="E41" s="528" t="s">
        <v>91</v>
      </c>
      <c r="F41" s="528"/>
      <c r="G41" s="526">
        <f>IF(J41&lt;&gt;"",(VLOOKUP(J41,'🌳Resource'!$A$4:$J1000,10,false)*K41),0)+IF(L41&lt;&gt;"",(VLOOKUP(L41,'🌳Resource'!$A$4:$J1000,10,false)*M41),0)+IF(N41&lt;&gt;"",(VLOOKUP(N41,'🌳Resource'!$A$4:$J1000,10,false)*O41),0) + IF(P41&lt;&gt;"",(VLOOKUP(P41,'🌳Resource'!$A$4:$J1000,10,false)*Q41),0) + IF(R41&lt;&gt;"",(VLOOKUP(R41,'🧱Material'!$B$4:$H1000,7,false)*S41),0) + IF(T41&lt;&gt;"",(VLOOKUP(T41,'🧱Material'!$B$4:$H1000,7,false)*U41),0) + IF(V41&lt;&gt;"",(VLOOKUP(V41,'🧱Material'!$B$4:$H1000,7,false)*W41),0) + IF(X41&lt;&gt;"",(VLOOKUP(X41,'🧱Material'!$B$4:$H1000,7,false)*Y41),0) + IF(Z41&lt;&gt;"",(VLOOKUP(Z41,'🧱Material'!$B$4:$H1000,7,false)*AA41),0) + IF(AB41&lt;&gt;"",(VLOOKUP(AB41,'🧱Material'!$B$4:$H1000,7,false)*AC41),0)</f>
        <v>2582</v>
      </c>
      <c r="H41" s="526">
        <f>IF(J41&lt;&gt;"",(VLOOKUP(J41,'🌳Resource'!$A$4:$J1000,8,false)*K41),0)+IF(L41&lt;&gt;"",(VLOOKUP(L41,'🌳Resource'!$A$4:$J1000,8,false)*M41),0)+IF(N41&lt;&gt;"",(VLOOKUP(N41,'🌳Resource'!$A$4:$J1000,8,false)*O41),0) + IF(P41&lt;&gt;"",(VLOOKUP(P41,'🌳Resource'!$A$4:$J1000,8,false)*Q41),0) + IF(R41&lt;&gt;"",(VLOOKUP(R41,'🧱Material'!$B$4:$H1000,5,false)*S41),0) + IF(T41&lt;&gt;"",(VLOOKUP(T41,'🧱Material'!$B$4:$H1000,5,false)*U41),0) + IF(V41&lt;&gt;"",(VLOOKUP(V41,'🧱Material'!$B$4:$H1000,5,false)*W41),0) + IF(X41&lt;&gt;"",(VLOOKUP(X41,'🧱Material'!$B$4:$H1000,5,false)*Y41),0) + IF(Z41&lt;&gt;"",(VLOOKUP(Z41,'🧱Material'!$B$4:$H1000,5,false)*AA41),0) + IF(AB41&lt;&gt;"",(VLOOKUP(AB41,'🧱Material'!$B$4:$H1000,5,false)*AC41),0)</f>
        <v>2166.592208</v>
      </c>
      <c r="I41" s="526">
        <f>IF(J41&lt;&gt;"",(VLOOKUP(J41,'🌳Resource'!$A$4:$J1000,9,false)*K41),0)+IF(L41&lt;&gt;"",(VLOOKUP(L41,'🌳Resource'!$A$4:$J1000,9,false)*M41),0)+IF(N41&lt;&gt;"",(VLOOKUP(N41,'🌳Resource'!$A$4:$J1000,9,false)*O41),0) + IF(P41&lt;&gt;"",(VLOOKUP(P41,'🌳Resource'!$A$4:$J1000,9,false)*Q41),0) + IF(R41&lt;&gt;"",(VLOOKUP(R41,'🧱Material'!$B$4:$H1000,6,false)*S41),0) + IF(T41&lt;&gt;"",(VLOOKUP(T41,'🧱Material'!$B$4:$H1000,6,false)*U41),0) + IF(V41&lt;&gt;"",(VLOOKUP(V41,'🧱Material'!$B$4:$H1000,6,false)*W41),0) + IF(X41&lt;&gt;"",(VLOOKUP(X41,'🧱Material'!$B$4:$H1000,6,false)*Y41),0) + IF(Z41&lt;&gt;"",(VLOOKUP(Z41,'🧱Material'!$B$4:$H1000,6,false)*AA41),0) + IF(AB41&lt;&gt;"",(VLOOKUP(AB41,'🧱Material'!$B$4:$H1000,6,false)*AC41),0)</f>
        <v>8176</v>
      </c>
      <c r="J41" s="63" t="s">
        <v>79</v>
      </c>
      <c r="K41" s="3">
        <v>720.0</v>
      </c>
      <c r="L41" s="63" t="s">
        <v>80</v>
      </c>
      <c r="M41" s="3">
        <v>180.0</v>
      </c>
      <c r="N41" s="63" t="s">
        <v>82</v>
      </c>
      <c r="O41" s="3">
        <v>180.0</v>
      </c>
      <c r="P41" s="63" t="s">
        <v>84</v>
      </c>
      <c r="Q41" s="3">
        <v>180.0</v>
      </c>
      <c r="R41" s="59" t="s">
        <v>449</v>
      </c>
      <c r="S41" s="520">
        <v>8.0</v>
      </c>
      <c r="T41" s="59" t="s">
        <v>450</v>
      </c>
      <c r="U41" s="520">
        <v>8.0</v>
      </c>
      <c r="V41" s="59" t="s">
        <v>172</v>
      </c>
      <c r="W41" s="520">
        <v>2.0</v>
      </c>
      <c r="X41" s="59"/>
      <c r="Y41" s="520"/>
      <c r="Z41" s="59"/>
      <c r="AA41" s="520"/>
      <c r="AB41" s="59"/>
      <c r="AC41" s="520"/>
    </row>
    <row r="42">
      <c r="A42" s="524" t="b">
        <v>0</v>
      </c>
      <c r="B42" s="524"/>
      <c r="C42" s="527" t="s">
        <v>12</v>
      </c>
      <c r="D42" s="527" t="s">
        <v>54</v>
      </c>
      <c r="E42" s="527" t="s">
        <v>91</v>
      </c>
      <c r="F42" s="527"/>
      <c r="G42" s="523">
        <f>IF(J42&lt;&gt;"",(VLOOKUP(J42,'🌳Resource'!$A$4:$J1000,10,false)*K42),0)+IF(L42&lt;&gt;"",(VLOOKUP(L42,'🌳Resource'!$A$4:$J1000,10,false)*M42),0)+IF(N42&lt;&gt;"",(VLOOKUP(N42,'🌳Resource'!$A$4:$J1000,10,false)*O42),0) + IF(P42&lt;&gt;"",(VLOOKUP(P42,'🌳Resource'!$A$4:$J1000,10,false)*Q42),0) + IF(R42&lt;&gt;"",(VLOOKUP(R42,'🧱Material'!$B$4:$H1000,7,false)*S42),0) + IF(T42&lt;&gt;"",(VLOOKUP(T42,'🧱Material'!$B$4:$H1000,7,false)*U42),0) + IF(V42&lt;&gt;"",(VLOOKUP(V42,'🧱Material'!$B$4:$H1000,7,false)*W42),0) + IF(X42&lt;&gt;"",(VLOOKUP(X42,'🧱Material'!$B$4:$H1000,7,false)*Y42),0) + IF(Z42&lt;&gt;"",(VLOOKUP(Z42,'🧱Material'!$B$4:$H1000,7,false)*AA42),0) + IF(AB42&lt;&gt;"",(VLOOKUP(AB42,'🧱Material'!$B$4:$H1000,7,false)*AC42),0)</f>
        <v>2582</v>
      </c>
      <c r="H42" s="523">
        <f>IF(J42&lt;&gt;"",(VLOOKUP(J42,'🌳Resource'!$A$4:$J1000,8,false)*K42),0)+IF(L42&lt;&gt;"",(VLOOKUP(L42,'🌳Resource'!$A$4:$J1000,8,false)*M42),0)+IF(N42&lt;&gt;"",(VLOOKUP(N42,'🌳Resource'!$A$4:$J1000,8,false)*O42),0) + IF(P42&lt;&gt;"",(VLOOKUP(P42,'🌳Resource'!$A$4:$J1000,8,false)*Q42),0) + IF(R42&lt;&gt;"",(VLOOKUP(R42,'🧱Material'!$B$4:$H1000,5,false)*S42),0) + IF(T42&lt;&gt;"",(VLOOKUP(T42,'🧱Material'!$B$4:$H1000,5,false)*U42),0) + IF(V42&lt;&gt;"",(VLOOKUP(V42,'🧱Material'!$B$4:$H1000,5,false)*W42),0) + IF(X42&lt;&gt;"",(VLOOKUP(X42,'🧱Material'!$B$4:$H1000,5,false)*Y42),0) + IF(Z42&lt;&gt;"",(VLOOKUP(Z42,'🧱Material'!$B$4:$H1000,5,false)*AA42),0) + IF(AB42&lt;&gt;"",(VLOOKUP(AB42,'🧱Material'!$B$4:$H1000,5,false)*AC42),0)</f>
        <v>2166.592208</v>
      </c>
      <c r="I42" s="523">
        <f>IF(J42&lt;&gt;"",(VLOOKUP(J42,'🌳Resource'!$A$4:$J1000,9,false)*K42),0)+IF(L42&lt;&gt;"",(VLOOKUP(L42,'🌳Resource'!$A$4:$J1000,9,false)*M42),0)+IF(N42&lt;&gt;"",(VLOOKUP(N42,'🌳Resource'!$A$4:$J1000,9,false)*O42),0) + IF(P42&lt;&gt;"",(VLOOKUP(P42,'🌳Resource'!$A$4:$J1000,9,false)*Q42),0) + IF(R42&lt;&gt;"",(VLOOKUP(R42,'🧱Material'!$B$4:$H1000,6,false)*S42),0) + IF(T42&lt;&gt;"",(VLOOKUP(T42,'🧱Material'!$B$4:$H1000,6,false)*U42),0) + IF(V42&lt;&gt;"",(VLOOKUP(V42,'🧱Material'!$B$4:$H1000,6,false)*W42),0) + IF(X42&lt;&gt;"",(VLOOKUP(X42,'🧱Material'!$B$4:$H1000,6,false)*Y42),0) + IF(Z42&lt;&gt;"",(VLOOKUP(Z42,'🧱Material'!$B$4:$H1000,6,false)*AA42),0) + IF(AB42&lt;&gt;"",(VLOOKUP(AB42,'🧱Material'!$B$4:$H1000,6,false)*AC42),0)</f>
        <v>8176</v>
      </c>
      <c r="J42" s="18" t="s">
        <v>79</v>
      </c>
      <c r="K42" s="520">
        <v>720.0</v>
      </c>
      <c r="L42" s="18" t="s">
        <v>80</v>
      </c>
      <c r="M42" s="520">
        <v>180.0</v>
      </c>
      <c r="N42" s="18" t="s">
        <v>82</v>
      </c>
      <c r="O42" s="520">
        <v>180.0</v>
      </c>
      <c r="P42" s="18" t="s">
        <v>84</v>
      </c>
      <c r="Q42" s="520">
        <v>180.0</v>
      </c>
      <c r="R42" s="515" t="s">
        <v>449</v>
      </c>
      <c r="S42" s="3">
        <v>8.0</v>
      </c>
      <c r="T42" s="515" t="s">
        <v>450</v>
      </c>
      <c r="U42" s="3">
        <v>8.0</v>
      </c>
      <c r="V42" s="515" t="s">
        <v>172</v>
      </c>
      <c r="W42" s="3">
        <v>2.0</v>
      </c>
      <c r="X42" s="515"/>
      <c r="Y42" s="3"/>
      <c r="Z42" s="515"/>
      <c r="AA42" s="3"/>
      <c r="AB42" s="515"/>
      <c r="AC42" s="3"/>
    </row>
    <row r="43">
      <c r="A43" s="521" t="b">
        <v>1</v>
      </c>
      <c r="B43" s="521" t="s">
        <v>490</v>
      </c>
      <c r="C43" s="528" t="s">
        <v>12</v>
      </c>
      <c r="D43" s="528" t="s">
        <v>54</v>
      </c>
      <c r="E43" s="521" t="s">
        <v>89</v>
      </c>
      <c r="F43" s="528"/>
      <c r="G43" s="526">
        <f>IF(J43&lt;&gt;"",(VLOOKUP(J43,'🌳Resource'!$A$4:$J1000,10,false)*K43),0)+IF(L43&lt;&gt;"",(VLOOKUP(L43,'🌳Resource'!$A$4:$J1000,10,false)*M43),0)+IF(N43&lt;&gt;"",(VLOOKUP(N43,'🌳Resource'!$A$4:$J1000,10,false)*O43),0) + IF(P43&lt;&gt;"",(VLOOKUP(P43,'🌳Resource'!$A$4:$J1000,10,false)*Q43),0) + IF(R43&lt;&gt;"",(VLOOKUP(R43,'🧱Material'!$B$4:$H1000,7,false)*S43),0) + IF(T43&lt;&gt;"",(VLOOKUP(T43,'🧱Material'!$B$4:$H1000,7,false)*U43),0) + IF(V43&lt;&gt;"",(VLOOKUP(V43,'🧱Material'!$B$4:$H1000,7,false)*W43),0) + IF(X43&lt;&gt;"",(VLOOKUP(X43,'🧱Material'!$B$4:$H1000,7,false)*Y43),0) + IF(Z43&lt;&gt;"",(VLOOKUP(Z43,'🧱Material'!$B$4:$H1000,7,false)*AA43),0) + IF(AB43&lt;&gt;"",(VLOOKUP(AB43,'🧱Material'!$B$4:$H1000,7,false)*AC43),0)</f>
        <v>2724</v>
      </c>
      <c r="H43" s="526">
        <f>IF(J43&lt;&gt;"",(VLOOKUP(J43,'🌳Resource'!$A$4:$J1000,8,false)*K43),0)+IF(L43&lt;&gt;"",(VLOOKUP(L43,'🌳Resource'!$A$4:$J1000,8,false)*M43),0)+IF(N43&lt;&gt;"",(VLOOKUP(N43,'🌳Resource'!$A$4:$J1000,8,false)*O43),0) + IF(P43&lt;&gt;"",(VLOOKUP(P43,'🌳Resource'!$A$4:$J1000,8,false)*Q43),0) + IF(R43&lt;&gt;"",(VLOOKUP(R43,'🧱Material'!$B$4:$H1000,5,false)*S43),0) + IF(T43&lt;&gt;"",(VLOOKUP(T43,'🧱Material'!$B$4:$H1000,5,false)*U43),0) + IF(V43&lt;&gt;"",(VLOOKUP(V43,'🧱Material'!$B$4:$H1000,5,false)*W43),0) + IF(X43&lt;&gt;"",(VLOOKUP(X43,'🧱Material'!$B$4:$H1000,5,false)*Y43),0) + IF(Z43&lt;&gt;"",(VLOOKUP(Z43,'🧱Material'!$B$4:$H1000,5,false)*AA43),0) + IF(AB43&lt;&gt;"",(VLOOKUP(AB43,'🧱Material'!$B$4:$H1000,5,false)*AC43),0)</f>
        <v>2446.092208</v>
      </c>
      <c r="I43" s="526">
        <f>IF(J43&lt;&gt;"",(VLOOKUP(J43,'🌳Resource'!$A$4:$J1000,9,false)*K43),0)+IF(L43&lt;&gt;"",(VLOOKUP(L43,'🌳Resource'!$A$4:$J1000,9,false)*M43),0)+IF(N43&lt;&gt;"",(VLOOKUP(N43,'🌳Resource'!$A$4:$J1000,9,false)*O43),0) + IF(P43&lt;&gt;"",(VLOOKUP(P43,'🌳Resource'!$A$4:$J1000,9,false)*Q43),0) + IF(R43&lt;&gt;"",(VLOOKUP(R43,'🧱Material'!$B$4:$H1000,6,false)*S43),0) + IF(T43&lt;&gt;"",(VLOOKUP(T43,'🧱Material'!$B$4:$H1000,6,false)*U43),0) + IF(V43&lt;&gt;"",(VLOOKUP(V43,'🧱Material'!$B$4:$H1000,6,false)*W43),0) + IF(X43&lt;&gt;"",(VLOOKUP(X43,'🧱Material'!$B$4:$H1000,6,false)*Y43),0) + IF(Z43&lt;&gt;"",(VLOOKUP(Z43,'🧱Material'!$B$4:$H1000,6,false)*AA43),0) + IF(AB43&lt;&gt;"",(VLOOKUP(AB43,'🧱Material'!$B$4:$H1000,6,false)*AC43),0)</f>
        <v>8534</v>
      </c>
      <c r="J43" s="63" t="s">
        <v>79</v>
      </c>
      <c r="K43" s="534">
        <v>720.0</v>
      </c>
      <c r="L43" s="63" t="s">
        <v>80</v>
      </c>
      <c r="M43" s="534">
        <v>180.0</v>
      </c>
      <c r="N43" s="63" t="s">
        <v>82</v>
      </c>
      <c r="O43" s="534">
        <v>180.0</v>
      </c>
      <c r="P43" s="63" t="s">
        <v>84</v>
      </c>
      <c r="Q43" s="534">
        <v>180.0</v>
      </c>
      <c r="R43" s="59" t="s">
        <v>449</v>
      </c>
      <c r="S43" s="520">
        <v>8.0</v>
      </c>
      <c r="T43" s="59" t="s">
        <v>450</v>
      </c>
      <c r="U43" s="520">
        <v>8.0</v>
      </c>
      <c r="V43" s="59" t="s">
        <v>172</v>
      </c>
      <c r="W43" s="520">
        <v>2.0</v>
      </c>
      <c r="X43" s="59" t="s">
        <v>491</v>
      </c>
      <c r="Y43" s="520">
        <v>4.0</v>
      </c>
      <c r="Z43" s="59"/>
      <c r="AA43" s="520"/>
      <c r="AB43" s="59"/>
      <c r="AC43" s="520"/>
    </row>
    <row r="44">
      <c r="A44" s="524" t="b">
        <v>0</v>
      </c>
      <c r="B44" s="524"/>
      <c r="C44" s="527" t="s">
        <v>12</v>
      </c>
      <c r="D44" s="527" t="s">
        <v>54</v>
      </c>
      <c r="E44" s="527" t="s">
        <v>89</v>
      </c>
      <c r="F44" s="527"/>
      <c r="G44" s="523">
        <f>IF(J44&lt;&gt;"",(VLOOKUP(J44,'🌳Resource'!$A$4:$J1000,10,false)*K44),0)+IF(L44&lt;&gt;"",(VLOOKUP(L44,'🌳Resource'!$A$4:$J1000,10,false)*M44),0)+IF(N44&lt;&gt;"",(VLOOKUP(N44,'🌳Resource'!$A$4:$J1000,10,false)*O44),0) + IF(P44&lt;&gt;"",(VLOOKUP(P44,'🌳Resource'!$A$4:$J1000,10,false)*Q44),0) + IF(R44&lt;&gt;"",(VLOOKUP(R44,'🧱Material'!$B$4:$H1000,7,false)*S44),0) + IF(T44&lt;&gt;"",(VLOOKUP(T44,'🧱Material'!$B$4:$H1000,7,false)*U44),0) + IF(V44&lt;&gt;"",(VLOOKUP(V44,'🧱Material'!$B$4:$H1000,7,false)*W44),0) + IF(X44&lt;&gt;"",(VLOOKUP(X44,'🧱Material'!$B$4:$H1000,7,false)*Y44),0) + IF(Z44&lt;&gt;"",(VLOOKUP(Z44,'🧱Material'!$B$4:$H1000,7,false)*AA44),0) + IF(AB44&lt;&gt;"",(VLOOKUP(AB44,'🧱Material'!$B$4:$H1000,7,false)*AC44),0)</f>
        <v>2582</v>
      </c>
      <c r="H44" s="523">
        <f>IF(J44&lt;&gt;"",(VLOOKUP(J44,'🌳Resource'!$A$4:$J1000,8,false)*K44),0)+IF(L44&lt;&gt;"",(VLOOKUP(L44,'🌳Resource'!$A$4:$J1000,8,false)*M44),0)+IF(N44&lt;&gt;"",(VLOOKUP(N44,'🌳Resource'!$A$4:$J1000,8,false)*O44),0) + IF(P44&lt;&gt;"",(VLOOKUP(P44,'🌳Resource'!$A$4:$J1000,8,false)*Q44),0) + IF(R44&lt;&gt;"",(VLOOKUP(R44,'🧱Material'!$B$4:$H1000,5,false)*S44),0) + IF(T44&lt;&gt;"",(VLOOKUP(T44,'🧱Material'!$B$4:$H1000,5,false)*U44),0) + IF(V44&lt;&gt;"",(VLOOKUP(V44,'🧱Material'!$B$4:$H1000,5,false)*W44),0) + IF(X44&lt;&gt;"",(VLOOKUP(X44,'🧱Material'!$B$4:$H1000,5,false)*Y44),0) + IF(Z44&lt;&gt;"",(VLOOKUP(Z44,'🧱Material'!$B$4:$H1000,5,false)*AA44),0) + IF(AB44&lt;&gt;"",(VLOOKUP(AB44,'🧱Material'!$B$4:$H1000,5,false)*AC44),0)</f>
        <v>2166.592208</v>
      </c>
      <c r="I44" s="523">
        <f>IF(J44&lt;&gt;"",(VLOOKUP(J44,'🌳Resource'!$A$4:$J1000,9,false)*K44),0)+IF(L44&lt;&gt;"",(VLOOKUP(L44,'🌳Resource'!$A$4:$J1000,9,false)*M44),0)+IF(N44&lt;&gt;"",(VLOOKUP(N44,'🌳Resource'!$A$4:$J1000,9,false)*O44),0) + IF(P44&lt;&gt;"",(VLOOKUP(P44,'🌳Resource'!$A$4:$J1000,9,false)*Q44),0) + IF(R44&lt;&gt;"",(VLOOKUP(R44,'🧱Material'!$B$4:$H1000,6,false)*S44),0) + IF(T44&lt;&gt;"",(VLOOKUP(T44,'🧱Material'!$B$4:$H1000,6,false)*U44),0) + IF(V44&lt;&gt;"",(VLOOKUP(V44,'🧱Material'!$B$4:$H1000,6,false)*W44),0) + IF(X44&lt;&gt;"",(VLOOKUP(X44,'🧱Material'!$B$4:$H1000,6,false)*Y44),0) + IF(Z44&lt;&gt;"",(VLOOKUP(Z44,'🧱Material'!$B$4:$H1000,6,false)*AA44),0) + IF(AB44&lt;&gt;"",(VLOOKUP(AB44,'🧱Material'!$B$4:$H1000,6,false)*AC44),0)</f>
        <v>8176</v>
      </c>
      <c r="J44" s="18" t="s">
        <v>79</v>
      </c>
      <c r="K44" s="536">
        <v>720.0</v>
      </c>
      <c r="L44" s="18" t="s">
        <v>80</v>
      </c>
      <c r="M44" s="536">
        <v>180.0</v>
      </c>
      <c r="N44" s="18" t="s">
        <v>82</v>
      </c>
      <c r="O44" s="536">
        <v>180.0</v>
      </c>
      <c r="P44" s="18" t="s">
        <v>84</v>
      </c>
      <c r="Q44" s="536">
        <v>180.0</v>
      </c>
      <c r="R44" s="515" t="s">
        <v>449</v>
      </c>
      <c r="S44" s="3">
        <v>8.0</v>
      </c>
      <c r="T44" s="515" t="s">
        <v>450</v>
      </c>
      <c r="U44" s="3">
        <v>8.0</v>
      </c>
      <c r="V44" s="515" t="s">
        <v>172</v>
      </c>
      <c r="W44" s="3">
        <v>2.0</v>
      </c>
      <c r="X44" s="515"/>
      <c r="Y44" s="3"/>
      <c r="Z44" s="515"/>
      <c r="AA44" s="3"/>
      <c r="AB44" s="515"/>
      <c r="AC44" s="3"/>
    </row>
    <row r="45">
      <c r="A45" s="521" t="b">
        <v>0</v>
      </c>
      <c r="B45" s="521"/>
      <c r="C45" s="528" t="s">
        <v>12</v>
      </c>
      <c r="D45" s="528" t="s">
        <v>54</v>
      </c>
      <c r="E45" s="528" t="s">
        <v>89</v>
      </c>
      <c r="F45" s="528"/>
      <c r="G45" s="526">
        <f>IF(J45&lt;&gt;"",(VLOOKUP(J45,'🌳Resource'!$A$4:$J1000,10,false)*K45),0)+IF(L45&lt;&gt;"",(VLOOKUP(L45,'🌳Resource'!$A$4:$J1000,10,false)*M45),0)+IF(N45&lt;&gt;"",(VLOOKUP(N45,'🌳Resource'!$A$4:$J1000,10,false)*O45),0) + IF(P45&lt;&gt;"",(VLOOKUP(P45,'🌳Resource'!$A$4:$J1000,10,false)*Q45),0) + IF(R45&lt;&gt;"",(VLOOKUP(R45,'🧱Material'!$B$4:$H1000,7,false)*S45),0) + IF(T45&lt;&gt;"",(VLOOKUP(T45,'🧱Material'!$B$4:$H1000,7,false)*U45),0) + IF(V45&lt;&gt;"",(VLOOKUP(V45,'🧱Material'!$B$4:$H1000,7,false)*W45),0) + IF(X45&lt;&gt;"",(VLOOKUP(X45,'🧱Material'!$B$4:$H1000,7,false)*Y45),0) + IF(Z45&lt;&gt;"",(VLOOKUP(Z45,'🧱Material'!$B$4:$H1000,7,false)*AA45),0) + IF(AB45&lt;&gt;"",(VLOOKUP(AB45,'🧱Material'!$B$4:$H1000,7,false)*AC45),0)</f>
        <v>2582</v>
      </c>
      <c r="H45" s="526">
        <f>IF(J45&lt;&gt;"",(VLOOKUP(J45,'🌳Resource'!$A$4:$J1000,8,false)*K45),0)+IF(L45&lt;&gt;"",(VLOOKUP(L45,'🌳Resource'!$A$4:$J1000,8,false)*M45),0)+IF(N45&lt;&gt;"",(VLOOKUP(N45,'🌳Resource'!$A$4:$J1000,8,false)*O45),0) + IF(P45&lt;&gt;"",(VLOOKUP(P45,'🌳Resource'!$A$4:$J1000,8,false)*Q45),0) + IF(R45&lt;&gt;"",(VLOOKUP(R45,'🧱Material'!$B$4:$H1000,5,false)*S45),0) + IF(T45&lt;&gt;"",(VLOOKUP(T45,'🧱Material'!$B$4:$H1000,5,false)*U45),0) + IF(V45&lt;&gt;"",(VLOOKUP(V45,'🧱Material'!$B$4:$H1000,5,false)*W45),0) + IF(X45&lt;&gt;"",(VLOOKUP(X45,'🧱Material'!$B$4:$H1000,5,false)*Y45),0) + IF(Z45&lt;&gt;"",(VLOOKUP(Z45,'🧱Material'!$B$4:$H1000,5,false)*AA45),0) + IF(AB45&lt;&gt;"",(VLOOKUP(AB45,'🧱Material'!$B$4:$H1000,5,false)*AC45),0)</f>
        <v>2166.592208</v>
      </c>
      <c r="I45" s="526">
        <f>IF(J45&lt;&gt;"",(VLOOKUP(J45,'🌳Resource'!$A$4:$J1000,9,false)*K45),0)+IF(L45&lt;&gt;"",(VLOOKUP(L45,'🌳Resource'!$A$4:$J1000,9,false)*M45),0)+IF(N45&lt;&gt;"",(VLOOKUP(N45,'🌳Resource'!$A$4:$J1000,9,false)*O45),0) + IF(P45&lt;&gt;"",(VLOOKUP(P45,'🌳Resource'!$A$4:$J1000,9,false)*Q45),0) + IF(R45&lt;&gt;"",(VLOOKUP(R45,'🧱Material'!$B$4:$H1000,6,false)*S45),0) + IF(T45&lt;&gt;"",(VLOOKUP(T45,'🧱Material'!$B$4:$H1000,6,false)*U45),0) + IF(V45&lt;&gt;"",(VLOOKUP(V45,'🧱Material'!$B$4:$H1000,6,false)*W45),0) + IF(X45&lt;&gt;"",(VLOOKUP(X45,'🧱Material'!$B$4:$H1000,6,false)*Y45),0) + IF(Z45&lt;&gt;"",(VLOOKUP(Z45,'🧱Material'!$B$4:$H1000,6,false)*AA45),0) + IF(AB45&lt;&gt;"",(VLOOKUP(AB45,'🧱Material'!$B$4:$H1000,6,false)*AC45),0)</f>
        <v>8176</v>
      </c>
      <c r="J45" s="63" t="s">
        <v>79</v>
      </c>
      <c r="K45" s="534">
        <v>720.0</v>
      </c>
      <c r="L45" s="63" t="s">
        <v>80</v>
      </c>
      <c r="M45" s="534">
        <v>180.0</v>
      </c>
      <c r="N45" s="63" t="s">
        <v>82</v>
      </c>
      <c r="O45" s="534">
        <v>180.0</v>
      </c>
      <c r="P45" s="63" t="s">
        <v>84</v>
      </c>
      <c r="Q45" s="534">
        <v>180.0</v>
      </c>
      <c r="R45" s="59" t="s">
        <v>449</v>
      </c>
      <c r="S45" s="520">
        <v>8.0</v>
      </c>
      <c r="T45" s="59" t="s">
        <v>450</v>
      </c>
      <c r="U45" s="520">
        <v>8.0</v>
      </c>
      <c r="V45" s="59" t="s">
        <v>172</v>
      </c>
      <c r="W45" s="520">
        <v>2.0</v>
      </c>
      <c r="X45" s="59"/>
      <c r="Y45" s="520"/>
      <c r="Z45" s="59"/>
      <c r="AA45" s="520"/>
      <c r="AB45" s="59"/>
      <c r="AC45" s="520"/>
    </row>
    <row r="46">
      <c r="A46" s="524" t="b">
        <v>1</v>
      </c>
      <c r="B46" s="524" t="s">
        <v>492</v>
      </c>
      <c r="C46" s="524" t="s">
        <v>12</v>
      </c>
      <c r="D46" s="527" t="s">
        <v>54</v>
      </c>
      <c r="E46" s="524" t="s">
        <v>90</v>
      </c>
      <c r="F46" s="524"/>
      <c r="G46" s="523">
        <f>IF(J46&lt;&gt;"",(VLOOKUP(J46,'🌳Resource'!$A$4:$J1000,10,false)*K46),0)+IF(L46&lt;&gt;"",(VLOOKUP(L46,'🌳Resource'!$A$4:$J1000,10,false)*M46),0)+IF(N46&lt;&gt;"",(VLOOKUP(N46,'🌳Resource'!$A$4:$J1000,10,false)*O46),0) + IF(P46&lt;&gt;"",(VLOOKUP(P46,'🌳Resource'!$A$4:$J1000,10,false)*Q46),0) + IF(R46&lt;&gt;"",(VLOOKUP(R46,'🧱Material'!$B$4:$H1000,7,false)*S46),0) + IF(T46&lt;&gt;"",(VLOOKUP(T46,'🧱Material'!$B$4:$H1000,7,false)*U46),0) + IF(V46&lt;&gt;"",(VLOOKUP(V46,'🧱Material'!$B$4:$H1000,7,false)*W46),0) + IF(X46&lt;&gt;"",(VLOOKUP(X46,'🧱Material'!$B$4:$H1000,7,false)*Y46),0) + IF(Z46&lt;&gt;"",(VLOOKUP(Z46,'🧱Material'!$B$4:$H1000,7,false)*AA46),0) + IF(AB46&lt;&gt;"",(VLOOKUP(AB46,'🧱Material'!$B$4:$H1000,7,false)*AC46),0)</f>
        <v>2724</v>
      </c>
      <c r="H46" s="523">
        <f>IF(J46&lt;&gt;"",(VLOOKUP(J46,'🌳Resource'!$A$4:$J1000,8,false)*K46),0)+IF(L46&lt;&gt;"",(VLOOKUP(L46,'🌳Resource'!$A$4:$J1000,8,false)*M46),0)+IF(N46&lt;&gt;"",(VLOOKUP(N46,'🌳Resource'!$A$4:$J1000,8,false)*O46),0) + IF(P46&lt;&gt;"",(VLOOKUP(P46,'🌳Resource'!$A$4:$J1000,8,false)*Q46),0) + IF(R46&lt;&gt;"",(VLOOKUP(R46,'🧱Material'!$B$4:$H1000,5,false)*S46),0) + IF(T46&lt;&gt;"",(VLOOKUP(T46,'🧱Material'!$B$4:$H1000,5,false)*U46),0) + IF(V46&lt;&gt;"",(VLOOKUP(V46,'🧱Material'!$B$4:$H1000,5,false)*W46),0) + IF(X46&lt;&gt;"",(VLOOKUP(X46,'🧱Material'!$B$4:$H1000,5,false)*Y46),0) + IF(Z46&lt;&gt;"",(VLOOKUP(Z46,'🧱Material'!$B$4:$H1000,5,false)*AA46),0) + IF(AB46&lt;&gt;"",(VLOOKUP(AB46,'🧱Material'!$B$4:$H1000,5,false)*AC46),0)</f>
        <v>2446.092208</v>
      </c>
      <c r="I46" s="523">
        <f>IF(J46&lt;&gt;"",(VLOOKUP(J46,'🌳Resource'!$A$4:$J1000,9,false)*K46),0)+IF(L46&lt;&gt;"",(VLOOKUP(L46,'🌳Resource'!$A$4:$J1000,9,false)*M46),0)+IF(N46&lt;&gt;"",(VLOOKUP(N46,'🌳Resource'!$A$4:$J1000,9,false)*O46),0) + IF(P46&lt;&gt;"",(VLOOKUP(P46,'🌳Resource'!$A$4:$J1000,9,false)*Q46),0) + IF(R46&lt;&gt;"",(VLOOKUP(R46,'🧱Material'!$B$4:$H1000,6,false)*S46),0) + IF(T46&lt;&gt;"",(VLOOKUP(T46,'🧱Material'!$B$4:$H1000,6,false)*U46),0) + IF(V46&lt;&gt;"",(VLOOKUP(V46,'🧱Material'!$B$4:$H1000,6,false)*W46),0) + IF(X46&lt;&gt;"",(VLOOKUP(X46,'🧱Material'!$B$4:$H1000,6,false)*Y46),0) + IF(Z46&lt;&gt;"",(VLOOKUP(Z46,'🧱Material'!$B$4:$H1000,6,false)*AA46),0) + IF(AB46&lt;&gt;"",(VLOOKUP(AB46,'🧱Material'!$B$4:$H1000,6,false)*AC46),0)</f>
        <v>8534</v>
      </c>
      <c r="J46" s="18" t="s">
        <v>79</v>
      </c>
      <c r="K46" s="536">
        <v>720.0</v>
      </c>
      <c r="L46" s="18" t="s">
        <v>80</v>
      </c>
      <c r="M46" s="536">
        <v>180.0</v>
      </c>
      <c r="N46" s="18" t="s">
        <v>82</v>
      </c>
      <c r="O46" s="536">
        <v>180.0</v>
      </c>
      <c r="P46" s="18" t="s">
        <v>84</v>
      </c>
      <c r="Q46" s="536">
        <v>180.0</v>
      </c>
      <c r="R46" s="515" t="s">
        <v>449</v>
      </c>
      <c r="S46" s="3">
        <v>8.0</v>
      </c>
      <c r="T46" s="515" t="s">
        <v>450</v>
      </c>
      <c r="U46" s="3">
        <v>8.0</v>
      </c>
      <c r="V46" s="515" t="s">
        <v>172</v>
      </c>
      <c r="W46" s="3">
        <v>2.0</v>
      </c>
      <c r="X46" s="515" t="s">
        <v>493</v>
      </c>
      <c r="Y46" s="3">
        <v>4.0</v>
      </c>
      <c r="Z46" s="515"/>
      <c r="AA46" s="3"/>
      <c r="AB46" s="515"/>
      <c r="AC46" s="3"/>
    </row>
    <row r="47">
      <c r="A47" s="521" t="b">
        <v>0</v>
      </c>
      <c r="B47" s="521"/>
      <c r="C47" s="521" t="s">
        <v>12</v>
      </c>
      <c r="D47" s="528" t="s">
        <v>54</v>
      </c>
      <c r="E47" s="521" t="s">
        <v>90</v>
      </c>
      <c r="F47" s="521"/>
      <c r="G47" s="526">
        <f>IF(J47&lt;&gt;"",(VLOOKUP(J47,'🌳Resource'!$A$4:$J1000,10,false)*K47),0)+IF(L47&lt;&gt;"",(VLOOKUP(L47,'🌳Resource'!$A$4:$J1000,10,false)*M47),0)+IF(N47&lt;&gt;"",(VLOOKUP(N47,'🌳Resource'!$A$4:$J1000,10,false)*O47),0) + IF(P47&lt;&gt;"",(VLOOKUP(P47,'🌳Resource'!$A$4:$J1000,10,false)*Q47),0) + IF(R47&lt;&gt;"",(VLOOKUP(R47,'🧱Material'!$B$4:$H1000,7,false)*S47),0) + IF(T47&lt;&gt;"",(VLOOKUP(T47,'🧱Material'!$B$4:$H1000,7,false)*U47),0) + IF(V47&lt;&gt;"",(VLOOKUP(V47,'🧱Material'!$B$4:$H1000,7,false)*W47),0) + IF(X47&lt;&gt;"",(VLOOKUP(X47,'🧱Material'!$B$4:$H1000,7,false)*Y47),0) + IF(Z47&lt;&gt;"",(VLOOKUP(Z47,'🧱Material'!$B$4:$H1000,7,false)*AA47),0) + IF(AB47&lt;&gt;"",(VLOOKUP(AB47,'🧱Material'!$B$4:$H1000,7,false)*AC47),0)</f>
        <v>2582</v>
      </c>
      <c r="H47" s="526">
        <f>IF(J47&lt;&gt;"",(VLOOKUP(J47,'🌳Resource'!$A$4:$J1000,8,false)*K47),0)+IF(L47&lt;&gt;"",(VLOOKUP(L47,'🌳Resource'!$A$4:$J1000,8,false)*M47),0)+IF(N47&lt;&gt;"",(VLOOKUP(N47,'🌳Resource'!$A$4:$J1000,8,false)*O47),0) + IF(P47&lt;&gt;"",(VLOOKUP(P47,'🌳Resource'!$A$4:$J1000,8,false)*Q47),0) + IF(R47&lt;&gt;"",(VLOOKUP(R47,'🧱Material'!$B$4:$H1000,5,false)*S47),0) + IF(T47&lt;&gt;"",(VLOOKUP(T47,'🧱Material'!$B$4:$H1000,5,false)*U47),0) + IF(V47&lt;&gt;"",(VLOOKUP(V47,'🧱Material'!$B$4:$H1000,5,false)*W47),0) + IF(X47&lt;&gt;"",(VLOOKUP(X47,'🧱Material'!$B$4:$H1000,5,false)*Y47),0) + IF(Z47&lt;&gt;"",(VLOOKUP(Z47,'🧱Material'!$B$4:$H1000,5,false)*AA47),0) + IF(AB47&lt;&gt;"",(VLOOKUP(AB47,'🧱Material'!$B$4:$H1000,5,false)*AC47),0)</f>
        <v>2166.592208</v>
      </c>
      <c r="I47" s="526">
        <f>IF(J47&lt;&gt;"",(VLOOKUP(J47,'🌳Resource'!$A$4:$J1000,9,false)*K47),0)+IF(L47&lt;&gt;"",(VLOOKUP(L47,'🌳Resource'!$A$4:$J1000,9,false)*M47),0)+IF(N47&lt;&gt;"",(VLOOKUP(N47,'🌳Resource'!$A$4:$J1000,9,false)*O47),0) + IF(P47&lt;&gt;"",(VLOOKUP(P47,'🌳Resource'!$A$4:$J1000,9,false)*Q47),0) + IF(R47&lt;&gt;"",(VLOOKUP(R47,'🧱Material'!$B$4:$H1000,6,false)*S47),0) + IF(T47&lt;&gt;"",(VLOOKUP(T47,'🧱Material'!$B$4:$H1000,6,false)*U47),0) + IF(V47&lt;&gt;"",(VLOOKUP(V47,'🧱Material'!$B$4:$H1000,6,false)*W47),0) + IF(X47&lt;&gt;"",(VLOOKUP(X47,'🧱Material'!$B$4:$H1000,6,false)*Y47),0) + IF(Z47&lt;&gt;"",(VLOOKUP(Z47,'🧱Material'!$B$4:$H1000,6,false)*AA47),0) + IF(AB47&lt;&gt;"",(VLOOKUP(AB47,'🧱Material'!$B$4:$H1000,6,false)*AC47),0)</f>
        <v>8176</v>
      </c>
      <c r="J47" s="63" t="s">
        <v>79</v>
      </c>
      <c r="K47" s="534">
        <v>720.0</v>
      </c>
      <c r="L47" s="63" t="s">
        <v>80</v>
      </c>
      <c r="M47" s="534">
        <v>180.0</v>
      </c>
      <c r="N47" s="63" t="s">
        <v>82</v>
      </c>
      <c r="O47" s="534">
        <v>180.0</v>
      </c>
      <c r="P47" s="63" t="s">
        <v>84</v>
      </c>
      <c r="Q47" s="534">
        <v>180.0</v>
      </c>
      <c r="R47" s="59" t="s">
        <v>449</v>
      </c>
      <c r="S47" s="520">
        <v>8.0</v>
      </c>
      <c r="T47" s="59" t="s">
        <v>450</v>
      </c>
      <c r="U47" s="520">
        <v>8.0</v>
      </c>
      <c r="V47" s="59" t="s">
        <v>172</v>
      </c>
      <c r="W47" s="520">
        <v>2.0</v>
      </c>
      <c r="X47" s="59"/>
      <c r="Y47" s="520"/>
      <c r="Z47" s="59"/>
      <c r="AA47" s="520"/>
      <c r="AB47" s="59"/>
      <c r="AC47" s="520"/>
    </row>
    <row r="48">
      <c r="A48" s="524" t="b">
        <v>0</v>
      </c>
      <c r="B48" s="531"/>
      <c r="C48" s="531" t="s">
        <v>12</v>
      </c>
      <c r="D48" s="537" t="s">
        <v>54</v>
      </c>
      <c r="E48" s="531" t="s">
        <v>90</v>
      </c>
      <c r="F48" s="531"/>
      <c r="G48" s="523">
        <f>IF(J48&lt;&gt;"",(VLOOKUP(J48,'🌳Resource'!$A$4:$J1000,10,false)*K48),0)+IF(L48&lt;&gt;"",(VLOOKUP(L48,'🌳Resource'!$A$4:$J1000,10,false)*M48),0)+IF(N48&lt;&gt;"",(VLOOKUP(N48,'🌳Resource'!$A$4:$J1000,10,false)*O48),0) + IF(P48&lt;&gt;"",(VLOOKUP(P48,'🌳Resource'!$A$4:$J1000,10,false)*Q48),0) + IF(R48&lt;&gt;"",(VLOOKUP(R48,'🧱Material'!$B$4:$H1000,7,false)*S48),0) + IF(T48&lt;&gt;"",(VLOOKUP(T48,'🧱Material'!$B$4:$H1000,7,false)*U48),0) + IF(V48&lt;&gt;"",(VLOOKUP(V48,'🧱Material'!$B$4:$H1000,7,false)*W48),0) + IF(X48&lt;&gt;"",(VLOOKUP(X48,'🧱Material'!$B$4:$H1000,7,false)*Y48),0) + IF(Z48&lt;&gt;"",(VLOOKUP(Z48,'🧱Material'!$B$4:$H1000,7,false)*AA48),0) + IF(AB48&lt;&gt;"",(VLOOKUP(AB48,'🧱Material'!$B$4:$H1000,7,false)*AC48),0)</f>
        <v>2582</v>
      </c>
      <c r="H48" s="523">
        <f>IF(J48&lt;&gt;"",(VLOOKUP(J48,'🌳Resource'!$A$4:$J1000,8,false)*K48),0)+IF(L48&lt;&gt;"",(VLOOKUP(L48,'🌳Resource'!$A$4:$J1000,8,false)*M48),0)+IF(N48&lt;&gt;"",(VLOOKUP(N48,'🌳Resource'!$A$4:$J1000,8,false)*O48),0) + IF(P48&lt;&gt;"",(VLOOKUP(P48,'🌳Resource'!$A$4:$J1000,8,false)*Q48),0) + IF(R48&lt;&gt;"",(VLOOKUP(R48,'🧱Material'!$B$4:$H1000,5,false)*S48),0) + IF(T48&lt;&gt;"",(VLOOKUP(T48,'🧱Material'!$B$4:$H1000,5,false)*U48),0) + IF(V48&lt;&gt;"",(VLOOKUP(V48,'🧱Material'!$B$4:$H1000,5,false)*W48),0) + IF(X48&lt;&gt;"",(VLOOKUP(X48,'🧱Material'!$B$4:$H1000,5,false)*Y48),0) + IF(Z48&lt;&gt;"",(VLOOKUP(Z48,'🧱Material'!$B$4:$H1000,5,false)*AA48),0) + IF(AB48&lt;&gt;"",(VLOOKUP(AB48,'🧱Material'!$B$4:$H1000,5,false)*AC48),0)</f>
        <v>2166.592208</v>
      </c>
      <c r="I48" s="523">
        <f>IF(J48&lt;&gt;"",(VLOOKUP(J48,'🌳Resource'!$A$4:$J1000,9,false)*K48),0)+IF(L48&lt;&gt;"",(VLOOKUP(L48,'🌳Resource'!$A$4:$J1000,9,false)*M48),0)+IF(N48&lt;&gt;"",(VLOOKUP(N48,'🌳Resource'!$A$4:$J1000,9,false)*O48),0) + IF(P48&lt;&gt;"",(VLOOKUP(P48,'🌳Resource'!$A$4:$J1000,9,false)*Q48),0) + IF(R48&lt;&gt;"",(VLOOKUP(R48,'🧱Material'!$B$4:$H1000,6,false)*S48),0) + IF(T48&lt;&gt;"",(VLOOKUP(T48,'🧱Material'!$B$4:$H1000,6,false)*U48),0) + IF(V48&lt;&gt;"",(VLOOKUP(V48,'🧱Material'!$B$4:$H1000,6,false)*W48),0) + IF(X48&lt;&gt;"",(VLOOKUP(X48,'🧱Material'!$B$4:$H1000,6,false)*Y48),0) + IF(Z48&lt;&gt;"",(VLOOKUP(Z48,'🧱Material'!$B$4:$H1000,6,false)*AA48),0) + IF(AB48&lt;&gt;"",(VLOOKUP(AB48,'🧱Material'!$B$4:$H1000,6,false)*AC48),0)</f>
        <v>8176</v>
      </c>
      <c r="J48" s="18" t="s">
        <v>79</v>
      </c>
      <c r="K48" s="536">
        <v>720.0</v>
      </c>
      <c r="L48" s="18" t="s">
        <v>80</v>
      </c>
      <c r="M48" s="536">
        <v>180.0</v>
      </c>
      <c r="N48" s="18" t="s">
        <v>82</v>
      </c>
      <c r="O48" s="536">
        <v>180.0</v>
      </c>
      <c r="P48" s="18" t="s">
        <v>84</v>
      </c>
      <c r="Q48" s="536">
        <v>180.0</v>
      </c>
      <c r="R48" s="515" t="s">
        <v>449</v>
      </c>
      <c r="S48" s="3">
        <v>8.0</v>
      </c>
      <c r="T48" s="515" t="s">
        <v>450</v>
      </c>
      <c r="U48" s="3">
        <v>8.0</v>
      </c>
      <c r="V48" s="515" t="s">
        <v>172</v>
      </c>
      <c r="W48" s="3">
        <v>2.0</v>
      </c>
      <c r="X48" s="515"/>
      <c r="Y48" s="3"/>
      <c r="Z48" s="515"/>
      <c r="AA48" s="3"/>
      <c r="AB48" s="515"/>
      <c r="AC48" s="3"/>
    </row>
    <row r="49">
      <c r="A49" s="521" t="b">
        <v>1</v>
      </c>
      <c r="B49" s="521" t="s">
        <v>494</v>
      </c>
      <c r="C49" s="521" t="s">
        <v>13</v>
      </c>
      <c r="D49" s="521" t="s">
        <v>54</v>
      </c>
      <c r="E49" s="521" t="s">
        <v>92</v>
      </c>
      <c r="F49" s="521"/>
      <c r="G49" s="526">
        <f>IF(J49&lt;&gt;"",(VLOOKUP(J49,'🌳Resource'!$A$4:$J1000,10,false)*K49),0)+IF(L49&lt;&gt;"",(VLOOKUP(L49,'🌳Resource'!$A$4:$J1000,10,false)*M49),0)+IF(N49&lt;&gt;"",(VLOOKUP(N49,'🌳Resource'!$A$4:$J1000,10,false)*O49),0) + IF(P49&lt;&gt;"",(VLOOKUP(P49,'🌳Resource'!$A$4:$J1000,10,false)*Q49),0) + IF(R49&lt;&gt;"",(VLOOKUP(R49,'🧱Material'!$B$4:$H1000,7,false)*S49),0) + IF(T49&lt;&gt;"",(VLOOKUP(T49,'🧱Material'!$B$4:$H1000,7,false)*U49),0) + IF(V49&lt;&gt;"",(VLOOKUP(V49,'🧱Material'!$B$4:$H1000,7,false)*W49),0) + IF(X49&lt;&gt;"",(VLOOKUP(X49,'🧱Material'!$B$4:$H1000,7,false)*Y49),0) + IF(Z49&lt;&gt;"",(VLOOKUP(Z49,'🧱Material'!$B$4:$H1000,7,false)*AA49),0) + IF(AB49&lt;&gt;"",(VLOOKUP(AB49,'🧱Material'!$B$4:$H1000,7,false)*AC49),0)</f>
        <v>2582</v>
      </c>
      <c r="H49" s="526">
        <f>IF(J49&lt;&gt;"",(VLOOKUP(J49,'🌳Resource'!$A$4:$J1000,8,false)*K49),0)+IF(L49&lt;&gt;"",(VLOOKUP(L49,'🌳Resource'!$A$4:$J1000,8,false)*M49),0)+IF(N49&lt;&gt;"",(VLOOKUP(N49,'🌳Resource'!$A$4:$J1000,8,false)*O49),0) + IF(P49&lt;&gt;"",(VLOOKUP(P49,'🌳Resource'!$A$4:$J1000,8,false)*Q49),0) + IF(R49&lt;&gt;"",(VLOOKUP(R49,'🧱Material'!$B$4:$H1000,5,false)*S49),0) + IF(T49&lt;&gt;"",(VLOOKUP(T49,'🧱Material'!$B$4:$H1000,5,false)*U49),0) + IF(V49&lt;&gt;"",(VLOOKUP(V49,'🧱Material'!$B$4:$H1000,5,false)*W49),0) + IF(X49&lt;&gt;"",(VLOOKUP(X49,'🧱Material'!$B$4:$H1000,5,false)*Y49),0) + IF(Z49&lt;&gt;"",(VLOOKUP(Z49,'🧱Material'!$B$4:$H1000,5,false)*AA49),0) + IF(AB49&lt;&gt;"",(VLOOKUP(AB49,'🧱Material'!$B$4:$H1000,5,false)*AC49),0)</f>
        <v>2166.592208</v>
      </c>
      <c r="I49" s="526">
        <f>IF(J49&lt;&gt;"",(VLOOKUP(J49,'🌳Resource'!$A$4:$J1000,9,false)*K49),0)+IF(L49&lt;&gt;"",(VLOOKUP(L49,'🌳Resource'!$A$4:$J1000,9,false)*M49),0)+IF(N49&lt;&gt;"",(VLOOKUP(N49,'🌳Resource'!$A$4:$J1000,9,false)*O49),0) + IF(P49&lt;&gt;"",(VLOOKUP(P49,'🌳Resource'!$A$4:$J1000,9,false)*Q49),0) + IF(R49&lt;&gt;"",(VLOOKUP(R49,'🧱Material'!$B$4:$H1000,6,false)*S49),0) + IF(T49&lt;&gt;"",(VLOOKUP(T49,'🧱Material'!$B$4:$H1000,6,false)*U49),0) + IF(V49&lt;&gt;"",(VLOOKUP(V49,'🧱Material'!$B$4:$H1000,6,false)*W49),0) + IF(X49&lt;&gt;"",(VLOOKUP(X49,'🧱Material'!$B$4:$H1000,6,false)*Y49),0) + IF(Z49&lt;&gt;"",(VLOOKUP(Z49,'🧱Material'!$B$4:$H1000,6,false)*AA49),0) + IF(AB49&lt;&gt;"",(VLOOKUP(AB49,'🧱Material'!$B$4:$H1000,6,false)*AC49),0)</f>
        <v>8176</v>
      </c>
      <c r="J49" s="63" t="s">
        <v>79</v>
      </c>
      <c r="K49" s="3">
        <v>720.0</v>
      </c>
      <c r="L49" s="63" t="s">
        <v>80</v>
      </c>
      <c r="M49" s="3">
        <v>180.0</v>
      </c>
      <c r="N49" s="63" t="s">
        <v>82</v>
      </c>
      <c r="O49" s="3">
        <v>180.0</v>
      </c>
      <c r="P49" s="63" t="s">
        <v>84</v>
      </c>
      <c r="Q49" s="3">
        <v>180.0</v>
      </c>
      <c r="R49" s="59" t="s">
        <v>449</v>
      </c>
      <c r="S49" s="520">
        <v>8.0</v>
      </c>
      <c r="T49" s="59" t="s">
        <v>450</v>
      </c>
      <c r="U49" s="520">
        <v>8.0</v>
      </c>
      <c r="V49" s="59" t="s">
        <v>172</v>
      </c>
      <c r="W49" s="520">
        <v>2.0</v>
      </c>
      <c r="X49" s="59" t="s">
        <v>495</v>
      </c>
      <c r="Y49" s="520">
        <v>4.0</v>
      </c>
      <c r="Z49" s="59"/>
      <c r="AA49" s="520"/>
      <c r="AB49" s="59"/>
      <c r="AC49" s="520"/>
    </row>
    <row r="50">
      <c r="A50" s="524" t="b">
        <v>0</v>
      </c>
      <c r="B50" s="524"/>
      <c r="C50" s="524" t="s">
        <v>13</v>
      </c>
      <c r="D50" s="524" t="s">
        <v>54</v>
      </c>
      <c r="E50" s="524" t="s">
        <v>92</v>
      </c>
      <c r="F50" s="524"/>
      <c r="G50" s="523">
        <f>IF(J50&lt;&gt;"",(VLOOKUP(J50,'🌳Resource'!$A$4:$J1000,10,false)*K50),0)+IF(L50&lt;&gt;"",(VLOOKUP(L50,'🌳Resource'!$A$4:$J1000,10,false)*M50),0)+IF(N50&lt;&gt;"",(VLOOKUP(N50,'🌳Resource'!$A$4:$J1000,10,false)*O50),0) + IF(P50&lt;&gt;"",(VLOOKUP(P50,'🌳Resource'!$A$4:$J1000,10,false)*Q50),0) + IF(R50&lt;&gt;"",(VLOOKUP(R50,'🧱Material'!$B$4:$H1000,7,false)*S50),0) + IF(T50&lt;&gt;"",(VLOOKUP(T50,'🧱Material'!$B$4:$H1000,7,false)*U50),0) + IF(V50&lt;&gt;"",(VLOOKUP(V50,'🧱Material'!$B$4:$H1000,7,false)*W50),0) + IF(X50&lt;&gt;"",(VLOOKUP(X50,'🧱Material'!$B$4:$H1000,7,false)*Y50),0) + IF(Z50&lt;&gt;"",(VLOOKUP(Z50,'🧱Material'!$B$4:$H1000,7,false)*AA50),0) + IF(AB50&lt;&gt;"",(VLOOKUP(AB50,'🧱Material'!$B$4:$H1000,7,false)*AC50),0)</f>
        <v>2582</v>
      </c>
      <c r="H50" s="523">
        <f>IF(J50&lt;&gt;"",(VLOOKUP(J50,'🌳Resource'!$A$4:$J1000,8,false)*K50),0)+IF(L50&lt;&gt;"",(VLOOKUP(L50,'🌳Resource'!$A$4:$J1000,8,false)*M50),0)+IF(N50&lt;&gt;"",(VLOOKUP(N50,'🌳Resource'!$A$4:$J1000,8,false)*O50),0) + IF(P50&lt;&gt;"",(VLOOKUP(P50,'🌳Resource'!$A$4:$J1000,8,false)*Q50),0) + IF(R50&lt;&gt;"",(VLOOKUP(R50,'🧱Material'!$B$4:$H1000,5,false)*S50),0) + IF(T50&lt;&gt;"",(VLOOKUP(T50,'🧱Material'!$B$4:$H1000,5,false)*U50),0) + IF(V50&lt;&gt;"",(VLOOKUP(V50,'🧱Material'!$B$4:$H1000,5,false)*W50),0) + IF(X50&lt;&gt;"",(VLOOKUP(X50,'🧱Material'!$B$4:$H1000,5,false)*Y50),0) + IF(Z50&lt;&gt;"",(VLOOKUP(Z50,'🧱Material'!$B$4:$H1000,5,false)*AA50),0) + IF(AB50&lt;&gt;"",(VLOOKUP(AB50,'🧱Material'!$B$4:$H1000,5,false)*AC50),0)</f>
        <v>2166.592208</v>
      </c>
      <c r="I50" s="523">
        <f>IF(J50&lt;&gt;"",(VLOOKUP(J50,'🌳Resource'!$A$4:$J1000,9,false)*K50),0)+IF(L50&lt;&gt;"",(VLOOKUP(L50,'🌳Resource'!$A$4:$J1000,9,false)*M50),0)+IF(N50&lt;&gt;"",(VLOOKUP(N50,'🌳Resource'!$A$4:$J1000,9,false)*O50),0) + IF(P50&lt;&gt;"",(VLOOKUP(P50,'🌳Resource'!$A$4:$J1000,9,false)*Q50),0) + IF(R50&lt;&gt;"",(VLOOKUP(R50,'🧱Material'!$B$4:$H1000,6,false)*S50),0) + IF(T50&lt;&gt;"",(VLOOKUP(T50,'🧱Material'!$B$4:$H1000,6,false)*U50),0) + IF(V50&lt;&gt;"",(VLOOKUP(V50,'🧱Material'!$B$4:$H1000,6,false)*W50),0) + IF(X50&lt;&gt;"",(VLOOKUP(X50,'🧱Material'!$B$4:$H1000,6,false)*Y50),0) + IF(Z50&lt;&gt;"",(VLOOKUP(Z50,'🧱Material'!$B$4:$H1000,6,false)*AA50),0) + IF(AB50&lt;&gt;"",(VLOOKUP(AB50,'🧱Material'!$B$4:$H1000,6,false)*AC50),0)</f>
        <v>8176</v>
      </c>
      <c r="J50" s="18" t="s">
        <v>79</v>
      </c>
      <c r="K50" s="520">
        <v>720.0</v>
      </c>
      <c r="L50" s="18" t="s">
        <v>80</v>
      </c>
      <c r="M50" s="520">
        <v>180.0</v>
      </c>
      <c r="N50" s="18" t="s">
        <v>82</v>
      </c>
      <c r="O50" s="520">
        <v>180.0</v>
      </c>
      <c r="P50" s="18" t="s">
        <v>84</v>
      </c>
      <c r="Q50" s="520">
        <v>180.0</v>
      </c>
      <c r="R50" s="515" t="s">
        <v>449</v>
      </c>
      <c r="S50" s="3">
        <v>8.0</v>
      </c>
      <c r="T50" s="515" t="s">
        <v>450</v>
      </c>
      <c r="U50" s="3">
        <v>8.0</v>
      </c>
      <c r="V50" s="515" t="s">
        <v>172</v>
      </c>
      <c r="W50" s="3">
        <v>2.0</v>
      </c>
      <c r="X50" s="515"/>
      <c r="Y50" s="3"/>
      <c r="Z50" s="515"/>
      <c r="AA50" s="3"/>
      <c r="AB50" s="515"/>
      <c r="AC50" s="3"/>
    </row>
    <row r="51">
      <c r="A51" s="521" t="b">
        <v>0</v>
      </c>
      <c r="B51" s="521"/>
      <c r="C51" s="528" t="s">
        <v>13</v>
      </c>
      <c r="D51" s="528" t="s">
        <v>54</v>
      </c>
      <c r="E51" s="521" t="s">
        <v>92</v>
      </c>
      <c r="F51" s="528"/>
      <c r="G51" s="526">
        <f>IF(J51&lt;&gt;"",(VLOOKUP(J51,'🌳Resource'!$A$4:$J1000,10,false)*K51),0)+IF(L51&lt;&gt;"",(VLOOKUP(L51,'🌳Resource'!$A$4:$J1000,10,false)*M51),0)+IF(N51&lt;&gt;"",(VLOOKUP(N51,'🌳Resource'!$A$4:$J1000,10,false)*O51),0) + IF(P51&lt;&gt;"",(VLOOKUP(P51,'🌳Resource'!$A$4:$J1000,10,false)*Q51),0) + IF(R51&lt;&gt;"",(VLOOKUP(R51,'🧱Material'!$B$4:$H1000,7,false)*S51),0) + IF(T51&lt;&gt;"",(VLOOKUP(T51,'🧱Material'!$B$4:$H1000,7,false)*U51),0) + IF(V51&lt;&gt;"",(VLOOKUP(V51,'🧱Material'!$B$4:$H1000,7,false)*W51),0) + IF(X51&lt;&gt;"",(VLOOKUP(X51,'🧱Material'!$B$4:$H1000,7,false)*Y51),0) + IF(Z51&lt;&gt;"",(VLOOKUP(Z51,'🧱Material'!$B$4:$H1000,7,false)*AA51),0) + IF(AB51&lt;&gt;"",(VLOOKUP(AB51,'🧱Material'!$B$4:$H1000,7,false)*AC51),0)</f>
        <v>2582</v>
      </c>
      <c r="H51" s="526">
        <f>IF(J51&lt;&gt;"",(VLOOKUP(J51,'🌳Resource'!$A$4:$J1000,8,false)*K51),0)+IF(L51&lt;&gt;"",(VLOOKUP(L51,'🌳Resource'!$A$4:$J1000,8,false)*M51),0)+IF(N51&lt;&gt;"",(VLOOKUP(N51,'🌳Resource'!$A$4:$J1000,8,false)*O51),0) + IF(P51&lt;&gt;"",(VLOOKUP(P51,'🌳Resource'!$A$4:$J1000,8,false)*Q51),0) + IF(R51&lt;&gt;"",(VLOOKUP(R51,'🧱Material'!$B$4:$H1000,5,false)*S51),0) + IF(T51&lt;&gt;"",(VLOOKUP(T51,'🧱Material'!$B$4:$H1000,5,false)*U51),0) + IF(V51&lt;&gt;"",(VLOOKUP(V51,'🧱Material'!$B$4:$H1000,5,false)*W51),0) + IF(X51&lt;&gt;"",(VLOOKUP(X51,'🧱Material'!$B$4:$H1000,5,false)*Y51),0) + IF(Z51&lt;&gt;"",(VLOOKUP(Z51,'🧱Material'!$B$4:$H1000,5,false)*AA51),0) + IF(AB51&lt;&gt;"",(VLOOKUP(AB51,'🧱Material'!$B$4:$H1000,5,false)*AC51),0)</f>
        <v>2166.592208</v>
      </c>
      <c r="I51" s="526">
        <f>IF(J51&lt;&gt;"",(VLOOKUP(J51,'🌳Resource'!$A$4:$J1000,9,false)*K51),0)+IF(L51&lt;&gt;"",(VLOOKUP(L51,'🌳Resource'!$A$4:$J1000,9,false)*M51),0)+IF(N51&lt;&gt;"",(VLOOKUP(N51,'🌳Resource'!$A$4:$J1000,9,false)*O51),0) + IF(P51&lt;&gt;"",(VLOOKUP(P51,'🌳Resource'!$A$4:$J1000,9,false)*Q51),0) + IF(R51&lt;&gt;"",(VLOOKUP(R51,'🧱Material'!$B$4:$H1000,6,false)*S51),0) + IF(T51&lt;&gt;"",(VLOOKUP(T51,'🧱Material'!$B$4:$H1000,6,false)*U51),0) + IF(V51&lt;&gt;"",(VLOOKUP(V51,'🧱Material'!$B$4:$H1000,6,false)*W51),0) + IF(X51&lt;&gt;"",(VLOOKUP(X51,'🧱Material'!$B$4:$H1000,6,false)*Y51),0) + IF(Z51&lt;&gt;"",(VLOOKUP(Z51,'🧱Material'!$B$4:$H1000,6,false)*AA51),0) + IF(AB51&lt;&gt;"",(VLOOKUP(AB51,'🧱Material'!$B$4:$H1000,6,false)*AC51),0)</f>
        <v>8176</v>
      </c>
      <c r="J51" s="63" t="s">
        <v>79</v>
      </c>
      <c r="K51" s="3">
        <v>720.0</v>
      </c>
      <c r="L51" s="63" t="s">
        <v>80</v>
      </c>
      <c r="M51" s="3">
        <v>180.0</v>
      </c>
      <c r="N51" s="63" t="s">
        <v>82</v>
      </c>
      <c r="O51" s="3">
        <v>180.0</v>
      </c>
      <c r="P51" s="63" t="s">
        <v>84</v>
      </c>
      <c r="Q51" s="3">
        <v>180.0</v>
      </c>
      <c r="R51" s="59" t="s">
        <v>449</v>
      </c>
      <c r="S51" s="520">
        <v>8.0</v>
      </c>
      <c r="T51" s="59" t="s">
        <v>450</v>
      </c>
      <c r="U51" s="520">
        <v>8.0</v>
      </c>
      <c r="V51" s="59" t="s">
        <v>172</v>
      </c>
      <c r="W51" s="520">
        <v>2.0</v>
      </c>
      <c r="X51" s="59"/>
      <c r="Y51" s="520"/>
      <c r="Z51" s="59"/>
      <c r="AA51" s="520"/>
      <c r="AB51" s="59"/>
      <c r="AC51" s="520"/>
    </row>
    <row r="52">
      <c r="A52" s="524" t="b">
        <v>1</v>
      </c>
      <c r="B52" s="524" t="s">
        <v>496</v>
      </c>
      <c r="C52" s="527" t="s">
        <v>13</v>
      </c>
      <c r="D52" s="527" t="s">
        <v>54</v>
      </c>
      <c r="E52" s="524" t="s">
        <v>93</v>
      </c>
      <c r="F52" s="527"/>
      <c r="G52" s="523">
        <f>IF(J52&lt;&gt;"",(VLOOKUP(J52,'🌳Resource'!$A$4:$J1000,10,false)*K52),0)+IF(L52&lt;&gt;"",(VLOOKUP(L52,'🌳Resource'!$A$4:$J1000,10,false)*M52),0)+IF(N52&lt;&gt;"",(VLOOKUP(N52,'🌳Resource'!$A$4:$J1000,10,false)*O52),0) + IF(P52&lt;&gt;"",(VLOOKUP(P52,'🌳Resource'!$A$4:$J1000,10,false)*Q52),0) + IF(R52&lt;&gt;"",(VLOOKUP(R52,'🧱Material'!$B$4:$H1000,7,false)*S52),0) + IF(T52&lt;&gt;"",(VLOOKUP(T52,'🧱Material'!$B$4:$H1000,7,false)*U52),0) + IF(V52&lt;&gt;"",(VLOOKUP(V52,'🧱Material'!$B$4:$H1000,7,false)*W52),0) + IF(X52&lt;&gt;"",(VLOOKUP(X52,'🧱Material'!$B$4:$H1000,7,false)*Y52),0) + IF(Z52&lt;&gt;"",(VLOOKUP(Z52,'🧱Material'!$B$4:$H1000,7,false)*AA52),0) + IF(AB52&lt;&gt;"",(VLOOKUP(AB52,'🧱Material'!$B$4:$H1000,7,false)*AC52),0)</f>
        <v>2582</v>
      </c>
      <c r="H52" s="523">
        <f>IF(J52&lt;&gt;"",(VLOOKUP(J52,'🌳Resource'!$A$4:$J1000,8,false)*K52),0)+IF(L52&lt;&gt;"",(VLOOKUP(L52,'🌳Resource'!$A$4:$J1000,8,false)*M52),0)+IF(N52&lt;&gt;"",(VLOOKUP(N52,'🌳Resource'!$A$4:$J1000,8,false)*O52),0) + IF(P52&lt;&gt;"",(VLOOKUP(P52,'🌳Resource'!$A$4:$J1000,8,false)*Q52),0) + IF(R52&lt;&gt;"",(VLOOKUP(R52,'🧱Material'!$B$4:$H1000,5,false)*S52),0) + IF(T52&lt;&gt;"",(VLOOKUP(T52,'🧱Material'!$B$4:$H1000,5,false)*U52),0) + IF(V52&lt;&gt;"",(VLOOKUP(V52,'🧱Material'!$B$4:$H1000,5,false)*W52),0) + IF(X52&lt;&gt;"",(VLOOKUP(X52,'🧱Material'!$B$4:$H1000,5,false)*Y52),0) + IF(Z52&lt;&gt;"",(VLOOKUP(Z52,'🧱Material'!$B$4:$H1000,5,false)*AA52),0) + IF(AB52&lt;&gt;"",(VLOOKUP(AB52,'🧱Material'!$B$4:$H1000,5,false)*AC52),0)</f>
        <v>2166.592208</v>
      </c>
      <c r="I52" s="523">
        <f>IF(J52&lt;&gt;"",(VLOOKUP(J52,'🌳Resource'!$A$4:$J1000,9,false)*K52),0)+IF(L52&lt;&gt;"",(VLOOKUP(L52,'🌳Resource'!$A$4:$J1000,9,false)*M52),0)+IF(N52&lt;&gt;"",(VLOOKUP(N52,'🌳Resource'!$A$4:$J1000,9,false)*O52),0) + IF(P52&lt;&gt;"",(VLOOKUP(P52,'🌳Resource'!$A$4:$J1000,9,false)*Q52),0) + IF(R52&lt;&gt;"",(VLOOKUP(R52,'🧱Material'!$B$4:$H1000,6,false)*S52),0) + IF(T52&lt;&gt;"",(VLOOKUP(T52,'🧱Material'!$B$4:$H1000,6,false)*U52),0) + IF(V52&lt;&gt;"",(VLOOKUP(V52,'🧱Material'!$B$4:$H1000,6,false)*W52),0) + IF(X52&lt;&gt;"",(VLOOKUP(X52,'🧱Material'!$B$4:$H1000,6,false)*Y52),0) + IF(Z52&lt;&gt;"",(VLOOKUP(Z52,'🧱Material'!$B$4:$H1000,6,false)*AA52),0) + IF(AB52&lt;&gt;"",(VLOOKUP(AB52,'🧱Material'!$B$4:$H1000,6,false)*AC52),0)</f>
        <v>8176</v>
      </c>
      <c r="J52" s="18" t="s">
        <v>79</v>
      </c>
      <c r="K52" s="536">
        <v>720.0</v>
      </c>
      <c r="L52" s="18" t="s">
        <v>80</v>
      </c>
      <c r="M52" s="536">
        <v>180.0</v>
      </c>
      <c r="N52" s="18" t="s">
        <v>82</v>
      </c>
      <c r="O52" s="536">
        <v>180.0</v>
      </c>
      <c r="P52" s="18" t="s">
        <v>84</v>
      </c>
      <c r="Q52" s="536">
        <v>180.0</v>
      </c>
      <c r="R52" s="515" t="s">
        <v>449</v>
      </c>
      <c r="S52" s="3">
        <v>8.0</v>
      </c>
      <c r="T52" s="515" t="s">
        <v>450</v>
      </c>
      <c r="U52" s="3">
        <v>8.0</v>
      </c>
      <c r="V52" s="515" t="s">
        <v>172</v>
      </c>
      <c r="W52" s="3">
        <v>2.0</v>
      </c>
      <c r="X52" s="515" t="s">
        <v>497</v>
      </c>
      <c r="Y52" s="3">
        <v>4.0</v>
      </c>
      <c r="Z52" s="515"/>
      <c r="AA52" s="3"/>
      <c r="AB52" s="515"/>
      <c r="AC52" s="3"/>
    </row>
    <row r="53">
      <c r="A53" s="521" t="b">
        <v>0</v>
      </c>
      <c r="B53" s="521"/>
      <c r="C53" s="528" t="s">
        <v>13</v>
      </c>
      <c r="D53" s="528" t="s">
        <v>54</v>
      </c>
      <c r="E53" s="528" t="s">
        <v>93</v>
      </c>
      <c r="F53" s="528"/>
      <c r="G53" s="526">
        <f>IF(J53&lt;&gt;"",(VLOOKUP(J53,'🌳Resource'!$A$4:$J1000,10,false)*K53),0)+IF(L53&lt;&gt;"",(VLOOKUP(L53,'🌳Resource'!$A$4:$J1000,10,false)*M53),0)+IF(N53&lt;&gt;"",(VLOOKUP(N53,'🌳Resource'!$A$4:$J1000,10,false)*O53),0) + IF(P53&lt;&gt;"",(VLOOKUP(P53,'🌳Resource'!$A$4:$J1000,10,false)*Q53),0) + IF(R53&lt;&gt;"",(VLOOKUP(R53,'🧱Material'!$B$4:$H1000,7,false)*S53),0) + IF(T53&lt;&gt;"",(VLOOKUP(T53,'🧱Material'!$B$4:$H1000,7,false)*U53),0) + IF(V53&lt;&gt;"",(VLOOKUP(V53,'🧱Material'!$B$4:$H1000,7,false)*W53),0) + IF(X53&lt;&gt;"",(VLOOKUP(X53,'🧱Material'!$B$4:$H1000,7,false)*Y53),0) + IF(Z53&lt;&gt;"",(VLOOKUP(Z53,'🧱Material'!$B$4:$H1000,7,false)*AA53),0) + IF(AB53&lt;&gt;"",(VLOOKUP(AB53,'🧱Material'!$B$4:$H1000,7,false)*AC53),0)</f>
        <v>2582</v>
      </c>
      <c r="H53" s="526">
        <f>IF(J53&lt;&gt;"",(VLOOKUP(J53,'🌳Resource'!$A$4:$J1000,8,false)*K53),0)+IF(L53&lt;&gt;"",(VLOOKUP(L53,'🌳Resource'!$A$4:$J1000,8,false)*M53),0)+IF(N53&lt;&gt;"",(VLOOKUP(N53,'🌳Resource'!$A$4:$J1000,8,false)*O53),0) + IF(P53&lt;&gt;"",(VLOOKUP(P53,'🌳Resource'!$A$4:$J1000,8,false)*Q53),0) + IF(R53&lt;&gt;"",(VLOOKUP(R53,'🧱Material'!$B$4:$H1000,5,false)*S53),0) + IF(T53&lt;&gt;"",(VLOOKUP(T53,'🧱Material'!$B$4:$H1000,5,false)*U53),0) + IF(V53&lt;&gt;"",(VLOOKUP(V53,'🧱Material'!$B$4:$H1000,5,false)*W53),0) + IF(X53&lt;&gt;"",(VLOOKUP(X53,'🧱Material'!$B$4:$H1000,5,false)*Y53),0) + IF(Z53&lt;&gt;"",(VLOOKUP(Z53,'🧱Material'!$B$4:$H1000,5,false)*AA53),0) + IF(AB53&lt;&gt;"",(VLOOKUP(AB53,'🧱Material'!$B$4:$H1000,5,false)*AC53),0)</f>
        <v>2166.592208</v>
      </c>
      <c r="I53" s="526">
        <f>IF(J53&lt;&gt;"",(VLOOKUP(J53,'🌳Resource'!$A$4:$J1000,9,false)*K53),0)+IF(L53&lt;&gt;"",(VLOOKUP(L53,'🌳Resource'!$A$4:$J1000,9,false)*M53),0)+IF(N53&lt;&gt;"",(VLOOKUP(N53,'🌳Resource'!$A$4:$J1000,9,false)*O53),0) + IF(P53&lt;&gt;"",(VLOOKUP(P53,'🌳Resource'!$A$4:$J1000,9,false)*Q53),0) + IF(R53&lt;&gt;"",(VLOOKUP(R53,'🧱Material'!$B$4:$H1000,6,false)*S53),0) + IF(T53&lt;&gt;"",(VLOOKUP(T53,'🧱Material'!$B$4:$H1000,6,false)*U53),0) + IF(V53&lt;&gt;"",(VLOOKUP(V53,'🧱Material'!$B$4:$H1000,6,false)*W53),0) + IF(X53&lt;&gt;"",(VLOOKUP(X53,'🧱Material'!$B$4:$H1000,6,false)*Y53),0) + IF(Z53&lt;&gt;"",(VLOOKUP(Z53,'🧱Material'!$B$4:$H1000,6,false)*AA53),0) + IF(AB53&lt;&gt;"",(VLOOKUP(AB53,'🧱Material'!$B$4:$H1000,6,false)*AC53),0)</f>
        <v>8176</v>
      </c>
      <c r="J53" s="63" t="s">
        <v>79</v>
      </c>
      <c r="K53" s="534">
        <v>720.0</v>
      </c>
      <c r="L53" s="63" t="s">
        <v>80</v>
      </c>
      <c r="M53" s="534">
        <v>180.0</v>
      </c>
      <c r="N53" s="63" t="s">
        <v>82</v>
      </c>
      <c r="O53" s="534">
        <v>180.0</v>
      </c>
      <c r="P53" s="63" t="s">
        <v>84</v>
      </c>
      <c r="Q53" s="534">
        <v>180.0</v>
      </c>
      <c r="R53" s="59" t="s">
        <v>449</v>
      </c>
      <c r="S53" s="520">
        <v>8.0</v>
      </c>
      <c r="T53" s="59" t="s">
        <v>450</v>
      </c>
      <c r="U53" s="520">
        <v>8.0</v>
      </c>
      <c r="V53" s="59" t="s">
        <v>172</v>
      </c>
      <c r="W53" s="520">
        <v>2.0</v>
      </c>
      <c r="X53" s="59"/>
      <c r="Y53" s="520"/>
      <c r="Z53" s="59"/>
      <c r="AA53" s="520"/>
      <c r="AB53" s="59"/>
      <c r="AC53" s="520"/>
    </row>
    <row r="54">
      <c r="A54" s="524" t="b">
        <v>0</v>
      </c>
      <c r="B54" s="524"/>
      <c r="C54" s="527" t="s">
        <v>13</v>
      </c>
      <c r="D54" s="529" t="s">
        <v>54</v>
      </c>
      <c r="E54" s="527" t="s">
        <v>93</v>
      </c>
      <c r="F54" s="527"/>
      <c r="G54" s="523">
        <f>IF(J54&lt;&gt;"",(VLOOKUP(J54,'🌳Resource'!$A$4:$J1000,10,false)*K54),0)+IF(L54&lt;&gt;"",(VLOOKUP(L54,'🌳Resource'!$A$4:$J1000,10,false)*M54),0)+IF(N54&lt;&gt;"",(VLOOKUP(N54,'🌳Resource'!$A$4:$J1000,10,false)*O54),0) + IF(P54&lt;&gt;"",(VLOOKUP(P54,'🌳Resource'!$A$4:$J1000,10,false)*Q54),0) + IF(R54&lt;&gt;"",(VLOOKUP(R54,'🧱Material'!$B$4:$H1000,7,false)*S54),0) + IF(T54&lt;&gt;"",(VLOOKUP(T54,'🧱Material'!$B$4:$H1000,7,false)*U54),0) + IF(V54&lt;&gt;"",(VLOOKUP(V54,'🧱Material'!$B$4:$H1000,7,false)*W54),0) + IF(X54&lt;&gt;"",(VLOOKUP(X54,'🧱Material'!$B$4:$H1000,7,false)*Y54),0) + IF(Z54&lt;&gt;"",(VLOOKUP(Z54,'🧱Material'!$B$4:$H1000,7,false)*AA54),0) + IF(AB54&lt;&gt;"",(VLOOKUP(AB54,'🧱Material'!$B$4:$H1000,7,false)*AC54),0)</f>
        <v>2582</v>
      </c>
      <c r="H54" s="523">
        <f>IF(J54&lt;&gt;"",(VLOOKUP(J54,'🌳Resource'!$A$4:$J1000,8,false)*K54),0)+IF(L54&lt;&gt;"",(VLOOKUP(L54,'🌳Resource'!$A$4:$J1000,8,false)*M54),0)+IF(N54&lt;&gt;"",(VLOOKUP(N54,'🌳Resource'!$A$4:$J1000,8,false)*O54),0) + IF(P54&lt;&gt;"",(VLOOKUP(P54,'🌳Resource'!$A$4:$J1000,8,false)*Q54),0) + IF(R54&lt;&gt;"",(VLOOKUP(R54,'🧱Material'!$B$4:$H1000,5,false)*S54),0) + IF(T54&lt;&gt;"",(VLOOKUP(T54,'🧱Material'!$B$4:$H1000,5,false)*U54),0) + IF(V54&lt;&gt;"",(VLOOKUP(V54,'🧱Material'!$B$4:$H1000,5,false)*W54),0) + IF(X54&lt;&gt;"",(VLOOKUP(X54,'🧱Material'!$B$4:$H1000,5,false)*Y54),0) + IF(Z54&lt;&gt;"",(VLOOKUP(Z54,'🧱Material'!$B$4:$H1000,5,false)*AA54),0) + IF(AB54&lt;&gt;"",(VLOOKUP(AB54,'🧱Material'!$B$4:$H1000,5,false)*AC54),0)</f>
        <v>2166.592208</v>
      </c>
      <c r="I54" s="523">
        <f>IF(J54&lt;&gt;"",(VLOOKUP(J54,'🌳Resource'!$A$4:$J1000,9,false)*K54),0)+IF(L54&lt;&gt;"",(VLOOKUP(L54,'🌳Resource'!$A$4:$J1000,9,false)*M54),0)+IF(N54&lt;&gt;"",(VLOOKUP(N54,'🌳Resource'!$A$4:$J1000,9,false)*O54),0) + IF(P54&lt;&gt;"",(VLOOKUP(P54,'🌳Resource'!$A$4:$J1000,9,false)*Q54),0) + IF(R54&lt;&gt;"",(VLOOKUP(R54,'🧱Material'!$B$4:$H1000,6,false)*S54),0) + IF(T54&lt;&gt;"",(VLOOKUP(T54,'🧱Material'!$B$4:$H1000,6,false)*U54),0) + IF(V54&lt;&gt;"",(VLOOKUP(V54,'🧱Material'!$B$4:$H1000,6,false)*W54),0) + IF(X54&lt;&gt;"",(VLOOKUP(X54,'🧱Material'!$B$4:$H1000,6,false)*Y54),0) + IF(Z54&lt;&gt;"",(VLOOKUP(Z54,'🧱Material'!$B$4:$H1000,6,false)*AA54),0) + IF(AB54&lt;&gt;"",(VLOOKUP(AB54,'🧱Material'!$B$4:$H1000,6,false)*AC54),0)</f>
        <v>8176</v>
      </c>
      <c r="J54" s="18" t="s">
        <v>79</v>
      </c>
      <c r="K54" s="536">
        <v>720.0</v>
      </c>
      <c r="L54" s="18" t="s">
        <v>80</v>
      </c>
      <c r="M54" s="536">
        <v>180.0</v>
      </c>
      <c r="N54" s="18" t="s">
        <v>82</v>
      </c>
      <c r="O54" s="536">
        <v>180.0</v>
      </c>
      <c r="P54" s="18" t="s">
        <v>84</v>
      </c>
      <c r="Q54" s="536">
        <v>180.0</v>
      </c>
      <c r="R54" s="515" t="s">
        <v>449</v>
      </c>
      <c r="S54" s="3">
        <v>8.0</v>
      </c>
      <c r="T54" s="515" t="s">
        <v>450</v>
      </c>
      <c r="U54" s="3">
        <v>8.0</v>
      </c>
      <c r="V54" s="515" t="s">
        <v>172</v>
      </c>
      <c r="W54" s="3">
        <v>2.0</v>
      </c>
      <c r="X54" s="515"/>
      <c r="Y54" s="3"/>
      <c r="Z54" s="515"/>
      <c r="AA54" s="3"/>
      <c r="AB54" s="515"/>
      <c r="AC54" s="3"/>
    </row>
    <row r="55">
      <c r="A55" s="521" t="b">
        <v>1</v>
      </c>
      <c r="B55" s="521" t="s">
        <v>498</v>
      </c>
      <c r="C55" s="528" t="s">
        <v>13</v>
      </c>
      <c r="D55" s="530" t="s">
        <v>54</v>
      </c>
      <c r="E55" s="521" t="s">
        <v>94</v>
      </c>
      <c r="F55" s="521"/>
      <c r="G55" s="526">
        <f>IF(J55&lt;&gt;"",(VLOOKUP(J55,'🌳Resource'!$A$4:$J1000,10,false)*K55),0)+IF(L55&lt;&gt;"",(VLOOKUP(L55,'🌳Resource'!$A$4:$J1000,10,false)*M55),0)+IF(N55&lt;&gt;"",(VLOOKUP(N55,'🌳Resource'!$A$4:$J1000,10,false)*O55),0) + IF(P55&lt;&gt;"",(VLOOKUP(P55,'🌳Resource'!$A$4:$J1000,10,false)*Q55),0) + IF(R55&lt;&gt;"",(VLOOKUP(R55,'🧱Material'!$B$4:$H1000,7,false)*S55),0) + IF(T55&lt;&gt;"",(VLOOKUP(T55,'🧱Material'!$B$4:$H1000,7,false)*U55),0) + IF(V55&lt;&gt;"",(VLOOKUP(V55,'🧱Material'!$B$4:$H1000,7,false)*W55),0) + IF(X55&lt;&gt;"",(VLOOKUP(X55,'🧱Material'!$B$4:$H1000,7,false)*Y55),0) + IF(Z55&lt;&gt;"",(VLOOKUP(Z55,'🧱Material'!$B$4:$H1000,7,false)*AA55),0) + IF(AB55&lt;&gt;"",(VLOOKUP(AB55,'🧱Material'!$B$4:$H1000,7,false)*AC55),0)</f>
        <v>2582</v>
      </c>
      <c r="H55" s="526">
        <f>IF(J55&lt;&gt;"",(VLOOKUP(J55,'🌳Resource'!$A$4:$J1000,8,false)*K55),0)+IF(L55&lt;&gt;"",(VLOOKUP(L55,'🌳Resource'!$A$4:$J1000,8,false)*M55),0)+IF(N55&lt;&gt;"",(VLOOKUP(N55,'🌳Resource'!$A$4:$J1000,8,false)*O55),0) + IF(P55&lt;&gt;"",(VLOOKUP(P55,'🌳Resource'!$A$4:$J1000,8,false)*Q55),0) + IF(R55&lt;&gt;"",(VLOOKUP(R55,'🧱Material'!$B$4:$H1000,5,false)*S55),0) + IF(T55&lt;&gt;"",(VLOOKUP(T55,'🧱Material'!$B$4:$H1000,5,false)*U55),0) + IF(V55&lt;&gt;"",(VLOOKUP(V55,'🧱Material'!$B$4:$H1000,5,false)*W55),0) + IF(X55&lt;&gt;"",(VLOOKUP(X55,'🧱Material'!$B$4:$H1000,5,false)*Y55),0) + IF(Z55&lt;&gt;"",(VLOOKUP(Z55,'🧱Material'!$B$4:$H1000,5,false)*AA55),0) + IF(AB55&lt;&gt;"",(VLOOKUP(AB55,'🧱Material'!$B$4:$H1000,5,false)*AC55),0)</f>
        <v>2166.592208</v>
      </c>
      <c r="I55" s="526">
        <f>IF(J55&lt;&gt;"",(VLOOKUP(J55,'🌳Resource'!$A$4:$J1000,9,false)*K55),0)+IF(L55&lt;&gt;"",(VLOOKUP(L55,'🌳Resource'!$A$4:$J1000,9,false)*M55),0)+IF(N55&lt;&gt;"",(VLOOKUP(N55,'🌳Resource'!$A$4:$J1000,9,false)*O55),0) + IF(P55&lt;&gt;"",(VLOOKUP(P55,'🌳Resource'!$A$4:$J1000,9,false)*Q55),0) + IF(R55&lt;&gt;"",(VLOOKUP(R55,'🧱Material'!$B$4:$H1000,6,false)*S55),0) + IF(T55&lt;&gt;"",(VLOOKUP(T55,'🧱Material'!$B$4:$H1000,6,false)*U55),0) + IF(V55&lt;&gt;"",(VLOOKUP(V55,'🧱Material'!$B$4:$H1000,6,false)*W55),0) + IF(X55&lt;&gt;"",(VLOOKUP(X55,'🧱Material'!$B$4:$H1000,6,false)*Y55),0) + IF(Z55&lt;&gt;"",(VLOOKUP(Z55,'🧱Material'!$B$4:$H1000,6,false)*AA55),0) + IF(AB55&lt;&gt;"",(VLOOKUP(AB55,'🧱Material'!$B$4:$H1000,6,false)*AC55),0)</f>
        <v>8176</v>
      </c>
      <c r="J55" s="63" t="s">
        <v>79</v>
      </c>
      <c r="K55" s="534">
        <v>720.0</v>
      </c>
      <c r="L55" s="63" t="s">
        <v>80</v>
      </c>
      <c r="M55" s="534">
        <v>180.0</v>
      </c>
      <c r="N55" s="63" t="s">
        <v>82</v>
      </c>
      <c r="O55" s="534">
        <v>180.0</v>
      </c>
      <c r="P55" s="63" t="s">
        <v>84</v>
      </c>
      <c r="Q55" s="534">
        <v>180.0</v>
      </c>
      <c r="R55" s="59" t="s">
        <v>449</v>
      </c>
      <c r="S55" s="520">
        <v>8.0</v>
      </c>
      <c r="T55" s="59" t="s">
        <v>450</v>
      </c>
      <c r="U55" s="520">
        <v>8.0</v>
      </c>
      <c r="V55" s="59" t="s">
        <v>172</v>
      </c>
      <c r="W55" s="520">
        <v>2.0</v>
      </c>
      <c r="X55" s="59" t="s">
        <v>499</v>
      </c>
      <c r="Y55" s="520">
        <v>4.0</v>
      </c>
      <c r="Z55" s="59"/>
      <c r="AA55" s="520"/>
      <c r="AB55" s="59"/>
      <c r="AC55" s="520"/>
    </row>
    <row r="56">
      <c r="A56" s="524" t="b">
        <v>0</v>
      </c>
      <c r="B56" s="524"/>
      <c r="C56" s="527" t="s">
        <v>13</v>
      </c>
      <c r="D56" s="527" t="s">
        <v>54</v>
      </c>
      <c r="E56" s="527" t="s">
        <v>94</v>
      </c>
      <c r="F56" s="524"/>
      <c r="G56" s="523">
        <f>IF(J56&lt;&gt;"",(VLOOKUP(J56,'🌳Resource'!$A$4:$J1000,10,false)*K56),0)+IF(L56&lt;&gt;"",(VLOOKUP(L56,'🌳Resource'!$A$4:$J1000,10,false)*M56),0)+IF(N56&lt;&gt;"",(VLOOKUP(N56,'🌳Resource'!$A$4:$J1000,10,false)*O56),0) + IF(P56&lt;&gt;"",(VLOOKUP(P56,'🌳Resource'!$A$4:$J1000,10,false)*Q56),0) + IF(R56&lt;&gt;"",(VLOOKUP(R56,'🧱Material'!$B$4:$H1000,7,false)*S56),0) + IF(T56&lt;&gt;"",(VLOOKUP(T56,'🧱Material'!$B$4:$H1000,7,false)*U56),0) + IF(V56&lt;&gt;"",(VLOOKUP(V56,'🧱Material'!$B$4:$H1000,7,false)*W56),0) + IF(X56&lt;&gt;"",(VLOOKUP(X56,'🧱Material'!$B$4:$H1000,7,false)*Y56),0) + IF(Z56&lt;&gt;"",(VLOOKUP(Z56,'🧱Material'!$B$4:$H1000,7,false)*AA56),0) + IF(AB56&lt;&gt;"",(VLOOKUP(AB56,'🧱Material'!$B$4:$H1000,7,false)*AC56),0)</f>
        <v>2582</v>
      </c>
      <c r="H56" s="523">
        <f>IF(J56&lt;&gt;"",(VLOOKUP(J56,'🌳Resource'!$A$4:$J1000,8,false)*K56),0)+IF(L56&lt;&gt;"",(VLOOKUP(L56,'🌳Resource'!$A$4:$J1000,8,false)*M56),0)+IF(N56&lt;&gt;"",(VLOOKUP(N56,'🌳Resource'!$A$4:$J1000,8,false)*O56),0) + IF(P56&lt;&gt;"",(VLOOKUP(P56,'🌳Resource'!$A$4:$J1000,8,false)*Q56),0) + IF(R56&lt;&gt;"",(VLOOKUP(R56,'🧱Material'!$B$4:$H1000,5,false)*S56),0) + IF(T56&lt;&gt;"",(VLOOKUP(T56,'🧱Material'!$B$4:$H1000,5,false)*U56),0) + IF(V56&lt;&gt;"",(VLOOKUP(V56,'🧱Material'!$B$4:$H1000,5,false)*W56),0) + IF(X56&lt;&gt;"",(VLOOKUP(X56,'🧱Material'!$B$4:$H1000,5,false)*Y56),0) + IF(Z56&lt;&gt;"",(VLOOKUP(Z56,'🧱Material'!$B$4:$H1000,5,false)*AA56),0) + IF(AB56&lt;&gt;"",(VLOOKUP(AB56,'🧱Material'!$B$4:$H1000,5,false)*AC56),0)</f>
        <v>2166.592208</v>
      </c>
      <c r="I56" s="523">
        <f>IF(J56&lt;&gt;"",(VLOOKUP(J56,'🌳Resource'!$A$4:$J1000,9,false)*K56),0)+IF(L56&lt;&gt;"",(VLOOKUP(L56,'🌳Resource'!$A$4:$J1000,9,false)*M56),0)+IF(N56&lt;&gt;"",(VLOOKUP(N56,'🌳Resource'!$A$4:$J1000,9,false)*O56),0) + IF(P56&lt;&gt;"",(VLOOKUP(P56,'🌳Resource'!$A$4:$J1000,9,false)*Q56),0) + IF(R56&lt;&gt;"",(VLOOKUP(R56,'🧱Material'!$B$4:$H1000,6,false)*S56),0) + IF(T56&lt;&gt;"",(VLOOKUP(T56,'🧱Material'!$B$4:$H1000,6,false)*U56),0) + IF(V56&lt;&gt;"",(VLOOKUP(V56,'🧱Material'!$B$4:$H1000,6,false)*W56),0) + IF(X56&lt;&gt;"",(VLOOKUP(X56,'🧱Material'!$B$4:$H1000,6,false)*Y56),0) + IF(Z56&lt;&gt;"",(VLOOKUP(Z56,'🧱Material'!$B$4:$H1000,6,false)*AA56),0) + IF(AB56&lt;&gt;"",(VLOOKUP(AB56,'🧱Material'!$B$4:$H1000,6,false)*AC56),0)</f>
        <v>8176</v>
      </c>
      <c r="J56" s="18" t="s">
        <v>79</v>
      </c>
      <c r="K56" s="536">
        <v>720.0</v>
      </c>
      <c r="L56" s="18" t="s">
        <v>80</v>
      </c>
      <c r="M56" s="536">
        <v>180.0</v>
      </c>
      <c r="N56" s="18" t="s">
        <v>82</v>
      </c>
      <c r="O56" s="536">
        <v>180.0</v>
      </c>
      <c r="P56" s="18" t="s">
        <v>84</v>
      </c>
      <c r="Q56" s="536">
        <v>180.0</v>
      </c>
      <c r="R56" s="515" t="s">
        <v>449</v>
      </c>
      <c r="S56" s="3">
        <v>8.0</v>
      </c>
      <c r="T56" s="515" t="s">
        <v>450</v>
      </c>
      <c r="U56" s="3">
        <v>8.0</v>
      </c>
      <c r="V56" s="515" t="s">
        <v>172</v>
      </c>
      <c r="W56" s="3">
        <v>2.0</v>
      </c>
      <c r="X56" s="515"/>
      <c r="Y56" s="3"/>
      <c r="Z56" s="515"/>
      <c r="AA56" s="3"/>
      <c r="AB56" s="515"/>
      <c r="AC56" s="3"/>
    </row>
    <row r="57">
      <c r="A57" s="521" t="b">
        <v>0</v>
      </c>
      <c r="B57" s="538"/>
      <c r="C57" s="539" t="s">
        <v>13</v>
      </c>
      <c r="D57" s="539" t="s">
        <v>54</v>
      </c>
      <c r="E57" s="539" t="s">
        <v>94</v>
      </c>
      <c r="F57" s="538"/>
      <c r="G57" s="526">
        <f>IF(J57&lt;&gt;"",(VLOOKUP(J57,'🌳Resource'!$A$4:$J1000,10,false)*K57),0)+IF(L57&lt;&gt;"",(VLOOKUP(L57,'🌳Resource'!$A$4:$J1000,10,false)*M57),0)+IF(N57&lt;&gt;"",(VLOOKUP(N57,'🌳Resource'!$A$4:$J1000,10,false)*O57),0) + IF(P57&lt;&gt;"",(VLOOKUP(P57,'🌳Resource'!$A$4:$J1000,10,false)*Q57),0) + IF(R57&lt;&gt;"",(VLOOKUP(R57,'🧱Material'!$B$4:$H1000,7,false)*S57),0) + IF(T57&lt;&gt;"",(VLOOKUP(T57,'🧱Material'!$B$4:$H1000,7,false)*U57),0) + IF(V57&lt;&gt;"",(VLOOKUP(V57,'🧱Material'!$B$4:$H1000,7,false)*W57),0) + IF(X57&lt;&gt;"",(VLOOKUP(X57,'🧱Material'!$B$4:$H1000,7,false)*Y57),0) + IF(Z57&lt;&gt;"",(VLOOKUP(Z57,'🧱Material'!$B$4:$H1000,7,false)*AA57),0) + IF(AB57&lt;&gt;"",(VLOOKUP(AB57,'🧱Material'!$B$4:$H1000,7,false)*AC57),0)</f>
        <v>2582</v>
      </c>
      <c r="H57" s="526">
        <f>IF(J57&lt;&gt;"",(VLOOKUP(J57,'🌳Resource'!$A$4:$J1000,8,false)*K57),0)+IF(L57&lt;&gt;"",(VLOOKUP(L57,'🌳Resource'!$A$4:$J1000,8,false)*M57),0)+IF(N57&lt;&gt;"",(VLOOKUP(N57,'🌳Resource'!$A$4:$J1000,8,false)*O57),0) + IF(P57&lt;&gt;"",(VLOOKUP(P57,'🌳Resource'!$A$4:$J1000,8,false)*Q57),0) + IF(R57&lt;&gt;"",(VLOOKUP(R57,'🧱Material'!$B$4:$H1000,5,false)*S57),0) + IF(T57&lt;&gt;"",(VLOOKUP(T57,'🧱Material'!$B$4:$H1000,5,false)*U57),0) + IF(V57&lt;&gt;"",(VLOOKUP(V57,'🧱Material'!$B$4:$H1000,5,false)*W57),0) + IF(X57&lt;&gt;"",(VLOOKUP(X57,'🧱Material'!$B$4:$H1000,5,false)*Y57),0) + IF(Z57&lt;&gt;"",(VLOOKUP(Z57,'🧱Material'!$B$4:$H1000,5,false)*AA57),0) + IF(AB57&lt;&gt;"",(VLOOKUP(AB57,'🧱Material'!$B$4:$H1000,5,false)*AC57),0)</f>
        <v>2166.592208</v>
      </c>
      <c r="I57" s="526">
        <f>IF(J57&lt;&gt;"",(VLOOKUP(J57,'🌳Resource'!$A$4:$J1000,9,false)*K57),0)+IF(L57&lt;&gt;"",(VLOOKUP(L57,'🌳Resource'!$A$4:$J1000,9,false)*M57),0)+IF(N57&lt;&gt;"",(VLOOKUP(N57,'🌳Resource'!$A$4:$J1000,9,false)*O57),0) + IF(P57&lt;&gt;"",(VLOOKUP(P57,'🌳Resource'!$A$4:$J1000,9,false)*Q57),0) + IF(R57&lt;&gt;"",(VLOOKUP(R57,'🧱Material'!$B$4:$H1000,6,false)*S57),0) + IF(T57&lt;&gt;"",(VLOOKUP(T57,'🧱Material'!$B$4:$H1000,6,false)*U57),0) + IF(V57&lt;&gt;"",(VLOOKUP(V57,'🧱Material'!$B$4:$H1000,6,false)*W57),0) + IF(X57&lt;&gt;"",(VLOOKUP(X57,'🧱Material'!$B$4:$H1000,6,false)*Y57),0) + IF(Z57&lt;&gt;"",(VLOOKUP(Z57,'🧱Material'!$B$4:$H1000,6,false)*AA57),0) + IF(AB57&lt;&gt;"",(VLOOKUP(AB57,'🧱Material'!$B$4:$H1000,6,false)*AC57),0)</f>
        <v>8176</v>
      </c>
      <c r="J57" s="63" t="s">
        <v>79</v>
      </c>
      <c r="K57" s="534">
        <v>720.0</v>
      </c>
      <c r="L57" s="63" t="s">
        <v>80</v>
      </c>
      <c r="M57" s="534">
        <v>180.0</v>
      </c>
      <c r="N57" s="63" t="s">
        <v>82</v>
      </c>
      <c r="O57" s="534">
        <v>180.0</v>
      </c>
      <c r="P57" s="63" t="s">
        <v>84</v>
      </c>
      <c r="Q57" s="534">
        <v>180.0</v>
      </c>
      <c r="R57" s="59" t="s">
        <v>449</v>
      </c>
      <c r="S57" s="520">
        <v>8.0</v>
      </c>
      <c r="T57" s="59" t="s">
        <v>450</v>
      </c>
      <c r="U57" s="520">
        <v>8.0</v>
      </c>
      <c r="V57" s="59" t="s">
        <v>172</v>
      </c>
      <c r="W57" s="520">
        <v>2.0</v>
      </c>
      <c r="X57" s="59"/>
      <c r="Y57" s="520"/>
      <c r="Z57" s="59"/>
      <c r="AA57" s="520"/>
      <c r="AB57" s="59"/>
      <c r="AC57" s="520"/>
    </row>
    <row r="58">
      <c r="A58" s="521" t="b">
        <v>0</v>
      </c>
      <c r="B58" s="521"/>
      <c r="C58" s="528"/>
      <c r="D58" s="521"/>
      <c r="E58" s="528"/>
      <c r="F58" s="530"/>
      <c r="G58" s="523">
        <f>IF(J58&lt;&gt;"",(VLOOKUP(J58,'🌳Resource'!$A$4:$J1000,10,false)*K58),0)+IF(L58&lt;&gt;"",(VLOOKUP(L58,'🌳Resource'!$A$4:$J1000,10,false)*M58),0)+IF(N58&lt;&gt;"",(VLOOKUP(N58,'🌳Resource'!$A$4:$J1000,10,false)*O58),0) + IF(P58&lt;&gt;"",(VLOOKUP(P58,'🌳Resource'!$A$4:$J1000,10,false)*Q58),0) + IF(R58&lt;&gt;"",(VLOOKUP(R58,'🧱Material'!$B$4:$H1000,7,false)*S58),0) + IF(T58&lt;&gt;"",(VLOOKUP(T58,'🧱Material'!$B$4:$H1000,7,false)*U58),0) + IF(V58&lt;&gt;"",(VLOOKUP(V58,'🧱Material'!$B$4:$H1000,7,false)*W58),0) + IF(X58&lt;&gt;"",(VLOOKUP(X58,'🧱Material'!$B$4:$H1000,7,false)*Y58),0) + IF(Z58&lt;&gt;"",(VLOOKUP(Z58,'🧱Material'!$B$4:$H1000,7,false)*AA58),0) + IF(AB58&lt;&gt;"",(VLOOKUP(AB58,'🧱Material'!$B$4:$H1000,7,false)*AC58),0)</f>
        <v>0</v>
      </c>
      <c r="H58" s="523">
        <f>IF(J58&lt;&gt;"",(VLOOKUP(J58,'🌳Resource'!$A$4:$J1000,8,false)*K58),0)+IF(L58&lt;&gt;"",(VLOOKUP(L58,'🌳Resource'!$A$4:$J1000,8,false)*M58),0)+IF(N58&lt;&gt;"",(VLOOKUP(N58,'🌳Resource'!$A$4:$J1000,8,false)*O58),0) + IF(P58&lt;&gt;"",(VLOOKUP(P58,'🌳Resource'!$A$4:$J1000,8,false)*Q58),0) + IF(R58&lt;&gt;"",(VLOOKUP(R58,'🧱Material'!$B$4:$H1000,5,false)*S58),0) + IF(T58&lt;&gt;"",(VLOOKUP(T58,'🧱Material'!$B$4:$H1000,5,false)*U58),0) + IF(V58&lt;&gt;"",(VLOOKUP(V58,'🧱Material'!$B$4:$H1000,5,false)*W58),0) + IF(X58&lt;&gt;"",(VLOOKUP(X58,'🧱Material'!$B$4:$H1000,5,false)*Y58),0) + IF(Z58&lt;&gt;"",(VLOOKUP(Z58,'🧱Material'!$B$4:$H1000,5,false)*AA58),0) + IF(AB58&lt;&gt;"",(VLOOKUP(AB58,'🧱Material'!$B$4:$H1000,5,false)*AC58),0)</f>
        <v>0</v>
      </c>
      <c r="I58" s="523">
        <f>IF(J58&lt;&gt;"",(VLOOKUP(J58,'🌳Resource'!$A$4:$J1000,9,false)*K58),0)+IF(L58&lt;&gt;"",(VLOOKUP(L58,'🌳Resource'!$A$4:$J1000,9,false)*M58),0)+IF(N58&lt;&gt;"",(VLOOKUP(N58,'🌳Resource'!$A$4:$J1000,9,false)*O58),0) + IF(P58&lt;&gt;"",(VLOOKUP(P58,'🌳Resource'!$A$4:$J1000,9,false)*Q58),0) + IF(R58&lt;&gt;"",(VLOOKUP(R58,'🧱Material'!$B$4:$H1000,6,false)*S58),0) + IF(T58&lt;&gt;"",(VLOOKUP(T58,'🧱Material'!$B$4:$H1000,6,false)*U58),0) + IF(V58&lt;&gt;"",(VLOOKUP(V58,'🧱Material'!$B$4:$H1000,6,false)*W58),0) + IF(X58&lt;&gt;"",(VLOOKUP(X58,'🧱Material'!$B$4:$H1000,6,false)*Y58),0) + IF(Z58&lt;&gt;"",(VLOOKUP(Z58,'🧱Material'!$B$4:$H1000,6,false)*AA58),0) + IF(AB58&lt;&gt;"",(VLOOKUP(AB58,'🧱Material'!$B$4:$H1000,6,false)*AC58),0)</f>
        <v>0</v>
      </c>
      <c r="J58" s="63"/>
      <c r="K58" s="3"/>
      <c r="L58" s="63"/>
      <c r="M58" s="3"/>
      <c r="N58" s="63"/>
      <c r="O58" s="3"/>
      <c r="P58" s="63"/>
      <c r="Q58" s="3"/>
      <c r="R58" s="515"/>
      <c r="S58" s="3"/>
      <c r="T58" s="515"/>
      <c r="U58" s="3"/>
      <c r="V58" s="515"/>
      <c r="W58" s="3"/>
      <c r="X58" s="515"/>
      <c r="Y58" s="3"/>
      <c r="Z58" s="515"/>
      <c r="AA58" s="3"/>
      <c r="AB58" s="515"/>
      <c r="AC58" s="3"/>
    </row>
    <row r="59">
      <c r="A59" s="540" t="b">
        <v>0</v>
      </c>
      <c r="B59" s="540"/>
      <c r="C59" s="524"/>
      <c r="D59" s="183"/>
      <c r="E59" s="540"/>
      <c r="F59" s="541"/>
      <c r="G59" s="526">
        <f>IF(J59&lt;&gt;"",(VLOOKUP(J59,'🌳Resource'!$A$4:$J1000,10,false)*K59),0)+IF(L59&lt;&gt;"",(VLOOKUP(L59,'🌳Resource'!$A$4:$J1000,10,false)*M59),0)+IF(N59&lt;&gt;"",(VLOOKUP(N59,'🌳Resource'!$A$4:$J1000,10,false)*O59),0) + IF(P59&lt;&gt;"",(VLOOKUP(P59,'🌳Resource'!$A$4:$J1000,10,false)*Q59),0) + IF(R59&lt;&gt;"",(VLOOKUP(R59,'🧱Material'!$B$4:$H1000,7,false)*S59),0) + IF(T59&lt;&gt;"",(VLOOKUP(T59,'🧱Material'!$B$4:$H1000,7,false)*U59),0) + IF(V59&lt;&gt;"",(VLOOKUP(V59,'🧱Material'!$B$4:$H1000,7,false)*W59),0) + IF(X59&lt;&gt;"",(VLOOKUP(X59,'🧱Material'!$B$4:$H1000,7,false)*Y59),0) + IF(Z59&lt;&gt;"",(VLOOKUP(Z59,'🧱Material'!$B$4:$H1000,7,false)*AA59),0) + IF(AB59&lt;&gt;"",(VLOOKUP(AB59,'🧱Material'!$B$4:$H1000,7,false)*AC59),0)</f>
        <v>0</v>
      </c>
      <c r="H59" s="526">
        <f>IF(J59&lt;&gt;"",(VLOOKUP(J59,'🌳Resource'!$A$4:$J1000,8,false)*K59),0)+IF(L59&lt;&gt;"",(VLOOKUP(L59,'🌳Resource'!$A$4:$J1000,8,false)*M59),0)+IF(N59&lt;&gt;"",(VLOOKUP(N59,'🌳Resource'!$A$4:$J1000,8,false)*O59),0) + IF(P59&lt;&gt;"",(VLOOKUP(P59,'🌳Resource'!$A$4:$J1000,8,false)*Q59),0) + IF(R59&lt;&gt;"",(VLOOKUP(R59,'🧱Material'!$B$4:$H1000,5,false)*S59),0) + IF(T59&lt;&gt;"",(VLOOKUP(T59,'🧱Material'!$B$4:$H1000,5,false)*U59),0) + IF(V59&lt;&gt;"",(VLOOKUP(V59,'🧱Material'!$B$4:$H1000,5,false)*W59),0) + IF(X59&lt;&gt;"",(VLOOKUP(X59,'🧱Material'!$B$4:$H1000,5,false)*Y59),0) + IF(Z59&lt;&gt;"",(VLOOKUP(Z59,'🧱Material'!$B$4:$H1000,5,false)*AA59),0) + IF(AB59&lt;&gt;"",(VLOOKUP(AB59,'🧱Material'!$B$4:$H1000,5,false)*AC59),0)</f>
        <v>0</v>
      </c>
      <c r="I59" s="526">
        <f>IF(J59&lt;&gt;"",(VLOOKUP(J59,'🌳Resource'!$A$4:$J1000,9,false)*K59),0)+IF(L59&lt;&gt;"",(VLOOKUP(L59,'🌳Resource'!$A$4:$J1000,9,false)*M59),0)+IF(N59&lt;&gt;"",(VLOOKUP(N59,'🌳Resource'!$A$4:$J1000,9,false)*O59),0) + IF(P59&lt;&gt;"",(VLOOKUP(P59,'🌳Resource'!$A$4:$J1000,9,false)*Q59),0) + IF(R59&lt;&gt;"",(VLOOKUP(R59,'🧱Material'!$B$4:$H1000,6,false)*S59),0) + IF(T59&lt;&gt;"",(VLOOKUP(T59,'🧱Material'!$B$4:$H1000,6,false)*U59),0) + IF(V59&lt;&gt;"",(VLOOKUP(V59,'🧱Material'!$B$4:$H1000,6,false)*W59),0) + IF(X59&lt;&gt;"",(VLOOKUP(X59,'🧱Material'!$B$4:$H1000,6,false)*Y59),0) + IF(Z59&lt;&gt;"",(VLOOKUP(Z59,'🧱Material'!$B$4:$H1000,6,false)*AA59),0) + IF(AB59&lt;&gt;"",(VLOOKUP(AB59,'🧱Material'!$B$4:$H1000,6,false)*AC59),0)</f>
        <v>0</v>
      </c>
      <c r="J59" s="18"/>
      <c r="K59" s="520"/>
      <c r="L59" s="18"/>
      <c r="M59" s="520"/>
      <c r="N59" s="18"/>
      <c r="O59" s="520"/>
      <c r="P59" s="18"/>
      <c r="Q59" s="520"/>
      <c r="R59" s="59"/>
      <c r="S59" s="520"/>
      <c r="T59" s="59"/>
      <c r="U59" s="520"/>
      <c r="V59" s="59"/>
      <c r="W59" s="520"/>
      <c r="X59" s="59"/>
      <c r="Y59" s="520"/>
      <c r="Z59" s="59"/>
      <c r="AA59" s="520"/>
      <c r="AB59" s="59"/>
      <c r="AC59" s="520"/>
    </row>
    <row r="60">
      <c r="A60" s="542" t="b">
        <v>0</v>
      </c>
      <c r="B60" s="542"/>
      <c r="C60" s="521"/>
      <c r="D60" s="543"/>
      <c r="E60" s="542"/>
      <c r="F60" s="35"/>
      <c r="G60" s="523">
        <f>IF(J60&lt;&gt;"",(VLOOKUP(J60,'🌳Resource'!$A$4:$J1000,10,false)*K60),0)+IF(L60&lt;&gt;"",(VLOOKUP(L60,'🌳Resource'!$A$4:$J1000,10,false)*M60),0)+IF(N60&lt;&gt;"",(VLOOKUP(N60,'🌳Resource'!$A$4:$J1000,10,false)*O60),0) + IF(P60&lt;&gt;"",(VLOOKUP(P60,'🌳Resource'!$A$4:$J1000,10,false)*Q60),0) + IF(R60&lt;&gt;"",(VLOOKUP(R60,'🧱Material'!$B$4:$H1000,7,false)*S60),0) + IF(T60&lt;&gt;"",(VLOOKUP(T60,'🧱Material'!$B$4:$H1000,7,false)*U60),0) + IF(V60&lt;&gt;"",(VLOOKUP(V60,'🧱Material'!$B$4:$H1000,7,false)*W60),0) + IF(X60&lt;&gt;"",(VLOOKUP(X60,'🧱Material'!$B$4:$H1000,7,false)*Y60),0) + IF(Z60&lt;&gt;"",(VLOOKUP(Z60,'🧱Material'!$B$4:$H1000,7,false)*AA60),0) + IF(AB60&lt;&gt;"",(VLOOKUP(AB60,'🧱Material'!$B$4:$H1000,7,false)*AC60),0)</f>
        <v>0</v>
      </c>
      <c r="H60" s="523">
        <f>IF(J60&lt;&gt;"",(VLOOKUP(J60,'🌳Resource'!$A$4:$J1000,8,false)*K60),0)+IF(L60&lt;&gt;"",(VLOOKUP(L60,'🌳Resource'!$A$4:$J1000,8,false)*M60),0)+IF(N60&lt;&gt;"",(VLOOKUP(N60,'🌳Resource'!$A$4:$J1000,8,false)*O60),0) + IF(P60&lt;&gt;"",(VLOOKUP(P60,'🌳Resource'!$A$4:$J1000,8,false)*Q60),0) + IF(R60&lt;&gt;"",(VLOOKUP(R60,'🧱Material'!$B$4:$H1000,5,false)*S60),0) + IF(T60&lt;&gt;"",(VLOOKUP(T60,'🧱Material'!$B$4:$H1000,5,false)*U60),0) + IF(V60&lt;&gt;"",(VLOOKUP(V60,'🧱Material'!$B$4:$H1000,5,false)*W60),0) + IF(X60&lt;&gt;"",(VLOOKUP(X60,'🧱Material'!$B$4:$H1000,5,false)*Y60),0) + IF(Z60&lt;&gt;"",(VLOOKUP(Z60,'🧱Material'!$B$4:$H1000,5,false)*AA60),0) + IF(AB60&lt;&gt;"",(VLOOKUP(AB60,'🧱Material'!$B$4:$H1000,5,false)*AC60),0)</f>
        <v>0</v>
      </c>
      <c r="I60" s="523">
        <f>IF(J60&lt;&gt;"",(VLOOKUP(J60,'🌳Resource'!$A$4:$J1000,9,false)*K60),0)+IF(L60&lt;&gt;"",(VLOOKUP(L60,'🌳Resource'!$A$4:$J1000,9,false)*M60),0)+IF(N60&lt;&gt;"",(VLOOKUP(N60,'🌳Resource'!$A$4:$J1000,9,false)*O60),0) + IF(P60&lt;&gt;"",(VLOOKUP(P60,'🌳Resource'!$A$4:$J1000,9,false)*Q60),0) + IF(R60&lt;&gt;"",(VLOOKUP(R60,'🧱Material'!$B$4:$H1000,6,false)*S60),0) + IF(T60&lt;&gt;"",(VLOOKUP(T60,'🧱Material'!$B$4:$H1000,6,false)*U60),0) + IF(V60&lt;&gt;"",(VLOOKUP(V60,'🧱Material'!$B$4:$H1000,6,false)*W60),0) + IF(X60&lt;&gt;"",(VLOOKUP(X60,'🧱Material'!$B$4:$H1000,6,false)*Y60),0) + IF(Z60&lt;&gt;"",(VLOOKUP(Z60,'🧱Material'!$B$4:$H1000,6,false)*AA60),0) + IF(AB60&lt;&gt;"",(VLOOKUP(AB60,'🧱Material'!$B$4:$H1000,6,false)*AC60),0)</f>
        <v>0</v>
      </c>
      <c r="J60" s="63"/>
      <c r="K60" s="3"/>
      <c r="L60" s="63"/>
      <c r="M60" s="3"/>
      <c r="N60" s="63"/>
      <c r="O60" s="3"/>
      <c r="P60" s="63"/>
      <c r="Q60" s="3"/>
      <c r="R60" s="515"/>
      <c r="S60" s="3"/>
      <c r="T60" s="515"/>
      <c r="U60" s="3"/>
      <c r="V60" s="515"/>
      <c r="W60" s="3"/>
      <c r="X60" s="515"/>
      <c r="Y60" s="3"/>
      <c r="Z60" s="515"/>
      <c r="AA60" s="3"/>
      <c r="AB60" s="515"/>
      <c r="AC60" s="3"/>
    </row>
    <row r="61">
      <c r="A61" s="524" t="b">
        <v>0</v>
      </c>
      <c r="B61" s="524"/>
      <c r="C61" s="524"/>
      <c r="D61" s="527"/>
      <c r="E61" s="527"/>
      <c r="F61" s="529"/>
      <c r="G61" s="526">
        <f>IF(J61&lt;&gt;"",(VLOOKUP(J61,'🌳Resource'!$A$4:$J1000,10,false)*K61),0)+IF(L61&lt;&gt;"",(VLOOKUP(L61,'🌳Resource'!$A$4:$J1000,10,false)*M61),0)+IF(N61&lt;&gt;"",(VLOOKUP(N61,'🌳Resource'!$A$4:$J1000,10,false)*O61),0) + IF(P61&lt;&gt;"",(VLOOKUP(P61,'🌳Resource'!$A$4:$J1000,10,false)*Q61),0) + IF(R61&lt;&gt;"",(VLOOKUP(R61,'🧱Material'!$B$4:$H1000,7,false)*S61),0) + IF(T61&lt;&gt;"",(VLOOKUP(T61,'🧱Material'!$B$4:$H1000,7,false)*U61),0) + IF(V61&lt;&gt;"",(VLOOKUP(V61,'🧱Material'!$B$4:$H1000,7,false)*W61),0) + IF(X61&lt;&gt;"",(VLOOKUP(X61,'🧱Material'!$B$4:$H1000,7,false)*Y61),0) + IF(Z61&lt;&gt;"",(VLOOKUP(Z61,'🧱Material'!$B$4:$H1000,7,false)*AA61),0) + IF(AB61&lt;&gt;"",(VLOOKUP(AB61,'🧱Material'!$B$4:$H1000,7,false)*AC61),0)</f>
        <v>0</v>
      </c>
      <c r="H61" s="526">
        <f>IF(J61&lt;&gt;"",(VLOOKUP(J61,'🌳Resource'!$A$4:$J1000,8,false)*K61),0)+IF(L61&lt;&gt;"",(VLOOKUP(L61,'🌳Resource'!$A$4:$J1000,8,false)*M61),0)+IF(N61&lt;&gt;"",(VLOOKUP(N61,'🌳Resource'!$A$4:$J1000,8,false)*O61),0) + IF(P61&lt;&gt;"",(VLOOKUP(P61,'🌳Resource'!$A$4:$J1000,8,false)*Q61),0) + IF(R61&lt;&gt;"",(VLOOKUP(R61,'🧱Material'!$B$4:$H1000,5,false)*S61),0) + IF(T61&lt;&gt;"",(VLOOKUP(T61,'🧱Material'!$B$4:$H1000,5,false)*U61),0) + IF(V61&lt;&gt;"",(VLOOKUP(V61,'🧱Material'!$B$4:$H1000,5,false)*W61),0) + IF(X61&lt;&gt;"",(VLOOKUP(X61,'🧱Material'!$B$4:$H1000,5,false)*Y61),0) + IF(Z61&lt;&gt;"",(VLOOKUP(Z61,'🧱Material'!$B$4:$H1000,5,false)*AA61),0) + IF(AB61&lt;&gt;"",(VLOOKUP(AB61,'🧱Material'!$B$4:$H1000,5,false)*AC61),0)</f>
        <v>0</v>
      </c>
      <c r="I61" s="526">
        <f>IF(J61&lt;&gt;"",(VLOOKUP(J61,'🌳Resource'!$A$4:$J1000,9,false)*K61),0)+IF(L61&lt;&gt;"",(VLOOKUP(L61,'🌳Resource'!$A$4:$J1000,9,false)*M61),0)+IF(N61&lt;&gt;"",(VLOOKUP(N61,'🌳Resource'!$A$4:$J1000,9,false)*O61),0) + IF(P61&lt;&gt;"",(VLOOKUP(P61,'🌳Resource'!$A$4:$J1000,9,false)*Q61),0) + IF(R61&lt;&gt;"",(VLOOKUP(R61,'🧱Material'!$B$4:$H1000,6,false)*S61),0) + IF(T61&lt;&gt;"",(VLOOKUP(T61,'🧱Material'!$B$4:$H1000,6,false)*U61),0) + IF(V61&lt;&gt;"",(VLOOKUP(V61,'🧱Material'!$B$4:$H1000,6,false)*W61),0) + IF(X61&lt;&gt;"",(VLOOKUP(X61,'🧱Material'!$B$4:$H1000,6,false)*Y61),0) + IF(Z61&lt;&gt;"",(VLOOKUP(Z61,'🧱Material'!$B$4:$H1000,6,false)*AA61),0) + IF(AB61&lt;&gt;"",(VLOOKUP(AB61,'🧱Material'!$B$4:$H1000,6,false)*AC61),0)</f>
        <v>0</v>
      </c>
      <c r="J61" s="18"/>
      <c r="K61" s="520"/>
      <c r="L61" s="18"/>
      <c r="M61" s="520"/>
      <c r="N61" s="18"/>
      <c r="O61" s="520"/>
      <c r="P61" s="18"/>
      <c r="Q61" s="520"/>
      <c r="R61" s="59"/>
      <c r="S61" s="520"/>
      <c r="T61" s="59"/>
      <c r="U61" s="520"/>
      <c r="V61" s="59"/>
      <c r="W61" s="520"/>
      <c r="X61" s="59"/>
      <c r="Y61" s="520"/>
      <c r="Z61" s="59"/>
      <c r="AA61" s="520"/>
      <c r="AB61" s="59"/>
      <c r="AC61" s="520"/>
    </row>
    <row r="62">
      <c r="A62" s="543" t="b">
        <v>0</v>
      </c>
      <c r="B62" s="543"/>
      <c r="C62" s="521"/>
      <c r="D62" s="543"/>
      <c r="E62" s="543"/>
      <c r="F62" s="35"/>
      <c r="G62" s="523">
        <f>IF(J62&lt;&gt;"",(VLOOKUP(J62,'🌳Resource'!$A$4:$J1000,10,false)*K62),0)+IF(L62&lt;&gt;"",(VLOOKUP(L62,'🌳Resource'!$A$4:$J1000,10,false)*M62),0)+IF(N62&lt;&gt;"",(VLOOKUP(N62,'🌳Resource'!$A$4:$J1000,10,false)*O62),0) + IF(P62&lt;&gt;"",(VLOOKUP(P62,'🌳Resource'!$A$4:$J1000,10,false)*Q62),0) + IF(R62&lt;&gt;"",(VLOOKUP(R62,'🧱Material'!$B$4:$H1000,7,false)*S62),0) + IF(T62&lt;&gt;"",(VLOOKUP(T62,'🧱Material'!$B$4:$H1000,7,false)*U62),0) + IF(V62&lt;&gt;"",(VLOOKUP(V62,'🧱Material'!$B$4:$H1000,7,false)*W62),0) + IF(X62&lt;&gt;"",(VLOOKUP(X62,'🧱Material'!$B$4:$H1000,7,false)*Y62),0) + IF(Z62&lt;&gt;"",(VLOOKUP(Z62,'🧱Material'!$B$4:$H1000,7,false)*AA62),0) + IF(AB62&lt;&gt;"",(VLOOKUP(AB62,'🧱Material'!$B$4:$H1000,7,false)*AC62),0)</f>
        <v>0</v>
      </c>
      <c r="H62" s="523">
        <f>IF(J62&lt;&gt;"",(VLOOKUP(J62,'🌳Resource'!$A$4:$J1000,8,false)*K62),0)+IF(L62&lt;&gt;"",(VLOOKUP(L62,'🌳Resource'!$A$4:$J1000,8,false)*M62),0)+IF(N62&lt;&gt;"",(VLOOKUP(N62,'🌳Resource'!$A$4:$J1000,8,false)*O62),0) + IF(P62&lt;&gt;"",(VLOOKUP(P62,'🌳Resource'!$A$4:$J1000,8,false)*Q62),0) + IF(R62&lt;&gt;"",(VLOOKUP(R62,'🧱Material'!$B$4:$H1000,5,false)*S62),0) + IF(T62&lt;&gt;"",(VLOOKUP(T62,'🧱Material'!$B$4:$H1000,5,false)*U62),0) + IF(V62&lt;&gt;"",(VLOOKUP(V62,'🧱Material'!$B$4:$H1000,5,false)*W62),0) + IF(X62&lt;&gt;"",(VLOOKUP(X62,'🧱Material'!$B$4:$H1000,5,false)*Y62),0) + IF(Z62&lt;&gt;"",(VLOOKUP(Z62,'🧱Material'!$B$4:$H1000,5,false)*AA62),0) + IF(AB62&lt;&gt;"",(VLOOKUP(AB62,'🧱Material'!$B$4:$H1000,5,false)*AC62),0)</f>
        <v>0</v>
      </c>
      <c r="I62" s="523">
        <f>IF(J62&lt;&gt;"",(VLOOKUP(J62,'🌳Resource'!$A$4:$J1000,9,false)*K62),0)+IF(L62&lt;&gt;"",(VLOOKUP(L62,'🌳Resource'!$A$4:$J1000,9,false)*M62),0)+IF(N62&lt;&gt;"",(VLOOKUP(N62,'🌳Resource'!$A$4:$J1000,9,false)*O62),0) + IF(P62&lt;&gt;"",(VLOOKUP(P62,'🌳Resource'!$A$4:$J1000,9,false)*Q62),0) + IF(R62&lt;&gt;"",(VLOOKUP(R62,'🧱Material'!$B$4:$H1000,6,false)*S62),0) + IF(T62&lt;&gt;"",(VLOOKUP(T62,'🧱Material'!$B$4:$H1000,6,false)*U62),0) + IF(V62&lt;&gt;"",(VLOOKUP(V62,'🧱Material'!$B$4:$H1000,6,false)*W62),0) + IF(X62&lt;&gt;"",(VLOOKUP(X62,'🧱Material'!$B$4:$H1000,6,false)*Y62),0) + IF(Z62&lt;&gt;"",(VLOOKUP(Z62,'🧱Material'!$B$4:$H1000,6,false)*AA62),0) + IF(AB62&lt;&gt;"",(VLOOKUP(AB62,'🧱Material'!$B$4:$H1000,6,false)*AC62),0)</f>
        <v>0</v>
      </c>
      <c r="J62" s="63"/>
      <c r="K62" s="3"/>
      <c r="L62" s="63"/>
      <c r="M62" s="3"/>
      <c r="N62" s="63"/>
      <c r="O62" s="3"/>
      <c r="P62" s="63"/>
      <c r="Q62" s="3"/>
      <c r="R62" s="515"/>
      <c r="S62" s="3"/>
      <c r="T62" s="515"/>
      <c r="U62" s="3"/>
      <c r="V62" s="515"/>
      <c r="W62" s="3"/>
      <c r="X62" s="515"/>
      <c r="Y62" s="3"/>
      <c r="Z62" s="515"/>
      <c r="AA62" s="3"/>
      <c r="AB62" s="515"/>
      <c r="AC62" s="3"/>
    </row>
    <row r="63">
      <c r="A63" s="183" t="b">
        <v>0</v>
      </c>
      <c r="B63" s="183"/>
      <c r="C63" s="524"/>
      <c r="D63" s="183"/>
      <c r="E63" s="183"/>
      <c r="F63" s="541"/>
      <c r="G63" s="526">
        <f>IF(J63&lt;&gt;"",(VLOOKUP(J63,'🌳Resource'!$A$4:$J1000,10,false)*K63),0)+IF(L63&lt;&gt;"",(VLOOKUP(L63,'🌳Resource'!$A$4:$J1000,10,false)*M63),0)+IF(N63&lt;&gt;"",(VLOOKUP(N63,'🌳Resource'!$A$4:$J1000,10,false)*O63),0) + IF(P63&lt;&gt;"",(VLOOKUP(P63,'🌳Resource'!$A$4:$J1000,10,false)*Q63),0) + IF(R63&lt;&gt;"",(VLOOKUP(R63,'🧱Material'!$B$4:$H1000,7,false)*S63),0) + IF(T63&lt;&gt;"",(VLOOKUP(T63,'🧱Material'!$B$4:$H1000,7,false)*U63),0) + IF(V63&lt;&gt;"",(VLOOKUP(V63,'🧱Material'!$B$4:$H1000,7,false)*W63),0) + IF(X63&lt;&gt;"",(VLOOKUP(X63,'🧱Material'!$B$4:$H1000,7,false)*Y63),0) + IF(Z63&lt;&gt;"",(VLOOKUP(Z63,'🧱Material'!$B$4:$H1000,7,false)*AA63),0) + IF(AB63&lt;&gt;"",(VLOOKUP(AB63,'🧱Material'!$B$4:$H1000,7,false)*AC63),0)</f>
        <v>0</v>
      </c>
      <c r="H63" s="526">
        <f>IF(J63&lt;&gt;"",(VLOOKUP(J63,'🌳Resource'!$A$4:$J1000,8,false)*K63),0)+IF(L63&lt;&gt;"",(VLOOKUP(L63,'🌳Resource'!$A$4:$J1000,8,false)*M63),0)+IF(N63&lt;&gt;"",(VLOOKUP(N63,'🌳Resource'!$A$4:$J1000,8,false)*O63),0) + IF(P63&lt;&gt;"",(VLOOKUP(P63,'🌳Resource'!$A$4:$J1000,8,false)*Q63),0) + IF(R63&lt;&gt;"",(VLOOKUP(R63,'🧱Material'!$B$4:$H1000,5,false)*S63),0) + IF(T63&lt;&gt;"",(VLOOKUP(T63,'🧱Material'!$B$4:$H1000,5,false)*U63),0) + IF(V63&lt;&gt;"",(VLOOKUP(V63,'🧱Material'!$B$4:$H1000,5,false)*W63),0) + IF(X63&lt;&gt;"",(VLOOKUP(X63,'🧱Material'!$B$4:$H1000,5,false)*Y63),0) + IF(Z63&lt;&gt;"",(VLOOKUP(Z63,'🧱Material'!$B$4:$H1000,5,false)*AA63),0) + IF(AB63&lt;&gt;"",(VLOOKUP(AB63,'🧱Material'!$B$4:$H1000,5,false)*AC63),0)</f>
        <v>0</v>
      </c>
      <c r="I63" s="526">
        <f>IF(J63&lt;&gt;"",(VLOOKUP(J63,'🌳Resource'!$A$4:$J1000,9,false)*K63),0)+IF(L63&lt;&gt;"",(VLOOKUP(L63,'🌳Resource'!$A$4:$J1000,9,false)*M63),0)+IF(N63&lt;&gt;"",(VLOOKUP(N63,'🌳Resource'!$A$4:$J1000,9,false)*O63),0) + IF(P63&lt;&gt;"",(VLOOKUP(P63,'🌳Resource'!$A$4:$J1000,9,false)*Q63),0) + IF(R63&lt;&gt;"",(VLOOKUP(R63,'🧱Material'!$B$4:$H1000,6,false)*S63),0) + IF(T63&lt;&gt;"",(VLOOKUP(T63,'🧱Material'!$B$4:$H1000,6,false)*U63),0) + IF(V63&lt;&gt;"",(VLOOKUP(V63,'🧱Material'!$B$4:$H1000,6,false)*W63),0) + IF(X63&lt;&gt;"",(VLOOKUP(X63,'🧱Material'!$B$4:$H1000,6,false)*Y63),0) + IF(Z63&lt;&gt;"",(VLOOKUP(Z63,'🧱Material'!$B$4:$H1000,6,false)*AA63),0) + IF(AB63&lt;&gt;"",(VLOOKUP(AB63,'🧱Material'!$B$4:$H1000,6,false)*AC63),0)</f>
        <v>0</v>
      </c>
      <c r="J63" s="18"/>
      <c r="K63" s="520"/>
      <c r="L63" s="18"/>
      <c r="M63" s="520"/>
      <c r="N63" s="18"/>
      <c r="O63" s="520"/>
      <c r="P63" s="18"/>
      <c r="Q63" s="520"/>
      <c r="R63" s="59"/>
      <c r="S63" s="520"/>
      <c r="T63" s="59"/>
      <c r="U63" s="520"/>
      <c r="V63" s="59"/>
      <c r="W63" s="520"/>
      <c r="X63" s="59"/>
      <c r="Y63" s="520"/>
      <c r="Z63" s="59"/>
      <c r="AA63" s="520"/>
      <c r="AB63" s="59"/>
      <c r="AC63" s="520"/>
    </row>
    <row r="64">
      <c r="A64" s="521" t="b">
        <v>0</v>
      </c>
      <c r="B64" s="521"/>
      <c r="C64" s="528"/>
      <c r="D64" s="528"/>
      <c r="E64" s="528"/>
      <c r="F64" s="530"/>
      <c r="G64" s="523">
        <f>IF(J64&lt;&gt;"",(VLOOKUP(J64,'🌳Resource'!$A$4:$J1000,10,false)*K64),0)+IF(L64&lt;&gt;"",(VLOOKUP(L64,'🌳Resource'!$A$4:$J1000,10,false)*M64),0)+IF(N64&lt;&gt;"",(VLOOKUP(N64,'🌳Resource'!$A$4:$J1000,10,false)*O64),0) + IF(P64&lt;&gt;"",(VLOOKUP(P64,'🌳Resource'!$A$4:$J1000,10,false)*Q64),0) + IF(R64&lt;&gt;"",(VLOOKUP(R64,'🧱Material'!$B$4:$H1000,7,false)*S64),0) + IF(T64&lt;&gt;"",(VLOOKUP(T64,'🧱Material'!$B$4:$H1000,7,false)*U64),0) + IF(V64&lt;&gt;"",(VLOOKUP(V64,'🧱Material'!$B$4:$H1000,7,false)*W64),0) + IF(X64&lt;&gt;"",(VLOOKUP(X64,'🧱Material'!$B$4:$H1000,7,false)*Y64),0) + IF(Z64&lt;&gt;"",(VLOOKUP(Z64,'🧱Material'!$B$4:$H1000,7,false)*AA64),0) + IF(AB64&lt;&gt;"",(VLOOKUP(AB64,'🧱Material'!$B$4:$H1000,7,false)*AC64),0)</f>
        <v>0</v>
      </c>
      <c r="H64" s="523">
        <f>IF(J64&lt;&gt;"",(VLOOKUP(J64,'🌳Resource'!$A$4:$J1000,8,false)*K64),0)+IF(L64&lt;&gt;"",(VLOOKUP(L64,'🌳Resource'!$A$4:$J1000,8,false)*M64),0)+IF(N64&lt;&gt;"",(VLOOKUP(N64,'🌳Resource'!$A$4:$J1000,8,false)*O64),0) + IF(P64&lt;&gt;"",(VLOOKUP(P64,'🌳Resource'!$A$4:$J1000,8,false)*Q64),0) + IF(R64&lt;&gt;"",(VLOOKUP(R64,'🧱Material'!$B$4:$H1000,5,false)*S64),0) + IF(T64&lt;&gt;"",(VLOOKUP(T64,'🧱Material'!$B$4:$H1000,5,false)*U64),0) + IF(V64&lt;&gt;"",(VLOOKUP(V64,'🧱Material'!$B$4:$H1000,5,false)*W64),0) + IF(X64&lt;&gt;"",(VLOOKUP(X64,'🧱Material'!$B$4:$H1000,5,false)*Y64),0) + IF(Z64&lt;&gt;"",(VLOOKUP(Z64,'🧱Material'!$B$4:$H1000,5,false)*AA64),0) + IF(AB64&lt;&gt;"",(VLOOKUP(AB64,'🧱Material'!$B$4:$H1000,5,false)*AC64),0)</f>
        <v>0</v>
      </c>
      <c r="I64" s="523">
        <f>IF(J64&lt;&gt;"",(VLOOKUP(J64,'🌳Resource'!$A$4:$J1000,9,false)*K64),0)+IF(L64&lt;&gt;"",(VLOOKUP(L64,'🌳Resource'!$A$4:$J1000,9,false)*M64),0)+IF(N64&lt;&gt;"",(VLOOKUP(N64,'🌳Resource'!$A$4:$J1000,9,false)*O64),0) + IF(P64&lt;&gt;"",(VLOOKUP(P64,'🌳Resource'!$A$4:$J1000,9,false)*Q64),0) + IF(R64&lt;&gt;"",(VLOOKUP(R64,'🧱Material'!$B$4:$H1000,6,false)*S64),0) + IF(T64&lt;&gt;"",(VLOOKUP(T64,'🧱Material'!$B$4:$H1000,6,false)*U64),0) + IF(V64&lt;&gt;"",(VLOOKUP(V64,'🧱Material'!$B$4:$H1000,6,false)*W64),0) + IF(X64&lt;&gt;"",(VLOOKUP(X64,'🧱Material'!$B$4:$H1000,6,false)*Y64),0) + IF(Z64&lt;&gt;"",(VLOOKUP(Z64,'🧱Material'!$B$4:$H1000,6,false)*AA64),0) + IF(AB64&lt;&gt;"",(VLOOKUP(AB64,'🧱Material'!$B$4:$H1000,6,false)*AC64),0)</f>
        <v>0</v>
      </c>
      <c r="J64" s="63"/>
      <c r="K64" s="3"/>
      <c r="L64" s="63"/>
      <c r="M64" s="3"/>
      <c r="N64" s="63"/>
      <c r="O64" s="3"/>
      <c r="P64" s="63"/>
      <c r="Q64" s="3"/>
      <c r="R64" s="515"/>
      <c r="S64" s="3"/>
      <c r="T64" s="515"/>
      <c r="U64" s="3"/>
      <c r="V64" s="515"/>
      <c r="W64" s="3"/>
      <c r="X64" s="515"/>
      <c r="Y64" s="3"/>
      <c r="Z64" s="515"/>
      <c r="AA64" s="3"/>
      <c r="AB64" s="515"/>
      <c r="AC64" s="3"/>
    </row>
    <row r="65">
      <c r="A65" s="183" t="b">
        <v>0</v>
      </c>
      <c r="B65" s="183"/>
      <c r="C65" s="524"/>
      <c r="D65" s="183"/>
      <c r="E65" s="183"/>
      <c r="F65" s="541"/>
      <c r="G65" s="526">
        <f>IF(J65&lt;&gt;"",(VLOOKUP(J65,'🌳Resource'!$A$4:$J1000,10,false)*K65),0)+IF(L65&lt;&gt;"",(VLOOKUP(L65,'🌳Resource'!$A$4:$J1000,10,false)*M65),0)+IF(N65&lt;&gt;"",(VLOOKUP(N65,'🌳Resource'!$A$4:$J1000,10,false)*O65),0) + IF(P65&lt;&gt;"",(VLOOKUP(P65,'🌳Resource'!$A$4:$J1000,10,false)*Q65),0) + IF(R65&lt;&gt;"",(VLOOKUP(R65,'🧱Material'!$B$4:$H1000,7,false)*S65),0) + IF(T65&lt;&gt;"",(VLOOKUP(T65,'🧱Material'!$B$4:$H1000,7,false)*U65),0) + IF(V65&lt;&gt;"",(VLOOKUP(V65,'🧱Material'!$B$4:$H1000,7,false)*W65),0) + IF(X65&lt;&gt;"",(VLOOKUP(X65,'🧱Material'!$B$4:$H1000,7,false)*Y65),0) + IF(Z65&lt;&gt;"",(VLOOKUP(Z65,'🧱Material'!$B$4:$H1000,7,false)*AA65),0) + IF(AB65&lt;&gt;"",(VLOOKUP(AB65,'🧱Material'!$B$4:$H1000,7,false)*AC65),0)</f>
        <v>0</v>
      </c>
      <c r="H65" s="526">
        <f>IF(J65&lt;&gt;"",(VLOOKUP(J65,'🌳Resource'!$A$4:$J1000,8,false)*K65),0)+IF(L65&lt;&gt;"",(VLOOKUP(L65,'🌳Resource'!$A$4:$J1000,8,false)*M65),0)+IF(N65&lt;&gt;"",(VLOOKUP(N65,'🌳Resource'!$A$4:$J1000,8,false)*O65),0) + IF(P65&lt;&gt;"",(VLOOKUP(P65,'🌳Resource'!$A$4:$J1000,8,false)*Q65),0) + IF(R65&lt;&gt;"",(VLOOKUP(R65,'🧱Material'!$B$4:$H1000,5,false)*S65),0) + IF(T65&lt;&gt;"",(VLOOKUP(T65,'🧱Material'!$B$4:$H1000,5,false)*U65),0) + IF(V65&lt;&gt;"",(VLOOKUP(V65,'🧱Material'!$B$4:$H1000,5,false)*W65),0) + IF(X65&lt;&gt;"",(VLOOKUP(X65,'🧱Material'!$B$4:$H1000,5,false)*Y65),0) + IF(Z65&lt;&gt;"",(VLOOKUP(Z65,'🧱Material'!$B$4:$H1000,5,false)*AA65),0) + IF(AB65&lt;&gt;"",(VLOOKUP(AB65,'🧱Material'!$B$4:$H1000,5,false)*AC65),0)</f>
        <v>0</v>
      </c>
      <c r="I65" s="526">
        <f>IF(J65&lt;&gt;"",(VLOOKUP(J65,'🌳Resource'!$A$4:$J1000,9,false)*K65),0)+IF(L65&lt;&gt;"",(VLOOKUP(L65,'🌳Resource'!$A$4:$J1000,9,false)*M65),0)+IF(N65&lt;&gt;"",(VLOOKUP(N65,'🌳Resource'!$A$4:$J1000,9,false)*O65),0) + IF(P65&lt;&gt;"",(VLOOKUP(P65,'🌳Resource'!$A$4:$J1000,9,false)*Q65),0) + IF(R65&lt;&gt;"",(VLOOKUP(R65,'🧱Material'!$B$4:$H1000,6,false)*S65),0) + IF(T65&lt;&gt;"",(VLOOKUP(T65,'🧱Material'!$B$4:$H1000,6,false)*U65),0) + IF(V65&lt;&gt;"",(VLOOKUP(V65,'🧱Material'!$B$4:$H1000,6,false)*W65),0) + IF(X65&lt;&gt;"",(VLOOKUP(X65,'🧱Material'!$B$4:$H1000,6,false)*Y65),0) + IF(Z65&lt;&gt;"",(VLOOKUP(Z65,'🧱Material'!$B$4:$H1000,6,false)*AA65),0) + IF(AB65&lt;&gt;"",(VLOOKUP(AB65,'🧱Material'!$B$4:$H1000,6,false)*AC65),0)</f>
        <v>0</v>
      </c>
      <c r="J65" s="18"/>
      <c r="K65" s="520"/>
      <c r="L65" s="18"/>
      <c r="M65" s="520"/>
      <c r="N65" s="18"/>
      <c r="O65" s="520"/>
      <c r="P65" s="18"/>
      <c r="Q65" s="520"/>
      <c r="R65" s="59"/>
      <c r="S65" s="520"/>
      <c r="T65" s="59"/>
      <c r="U65" s="520"/>
      <c r="V65" s="59"/>
      <c r="W65" s="520"/>
      <c r="X65" s="59"/>
      <c r="Y65" s="520"/>
      <c r="Z65" s="59"/>
      <c r="AA65" s="520"/>
      <c r="AB65" s="59"/>
      <c r="AC65" s="520"/>
    </row>
    <row r="66">
      <c r="A66" s="543" t="b">
        <v>0</v>
      </c>
      <c r="B66" s="543"/>
      <c r="C66" s="521"/>
      <c r="D66" s="543"/>
      <c r="E66" s="543"/>
      <c r="F66" s="35"/>
      <c r="G66" s="523">
        <f>IF(J66&lt;&gt;"",(VLOOKUP(J66,'🌳Resource'!$A$4:$J1000,10,false)*K66),0)+IF(L66&lt;&gt;"",(VLOOKUP(L66,'🌳Resource'!$A$4:$J1000,10,false)*M66),0)+IF(N66&lt;&gt;"",(VLOOKUP(N66,'🌳Resource'!$A$4:$J1000,10,false)*O66),0) + IF(P66&lt;&gt;"",(VLOOKUP(P66,'🌳Resource'!$A$4:$J1000,10,false)*Q66),0) + IF(R66&lt;&gt;"",(VLOOKUP(R66,'🧱Material'!$B$4:$H1000,7,false)*S66),0) + IF(T66&lt;&gt;"",(VLOOKUP(T66,'🧱Material'!$B$4:$H1000,7,false)*U66),0) + IF(V66&lt;&gt;"",(VLOOKUP(V66,'🧱Material'!$B$4:$H1000,7,false)*W66),0) + IF(X66&lt;&gt;"",(VLOOKUP(X66,'🧱Material'!$B$4:$H1000,7,false)*Y66),0) + IF(Z66&lt;&gt;"",(VLOOKUP(Z66,'🧱Material'!$B$4:$H1000,7,false)*AA66),0) + IF(AB66&lt;&gt;"",(VLOOKUP(AB66,'🧱Material'!$B$4:$H1000,7,false)*AC66),0)</f>
        <v>0</v>
      </c>
      <c r="H66" s="523">
        <f>IF(J66&lt;&gt;"",(VLOOKUP(J66,'🌳Resource'!$A$4:$J1000,8,false)*K66),0)+IF(L66&lt;&gt;"",(VLOOKUP(L66,'🌳Resource'!$A$4:$J1000,8,false)*M66),0)+IF(N66&lt;&gt;"",(VLOOKUP(N66,'🌳Resource'!$A$4:$J1000,8,false)*O66),0) + IF(P66&lt;&gt;"",(VLOOKUP(P66,'🌳Resource'!$A$4:$J1000,8,false)*Q66),0) + IF(R66&lt;&gt;"",(VLOOKUP(R66,'🧱Material'!$B$4:$H1000,5,false)*S66),0) + IF(T66&lt;&gt;"",(VLOOKUP(T66,'🧱Material'!$B$4:$H1000,5,false)*U66),0) + IF(V66&lt;&gt;"",(VLOOKUP(V66,'🧱Material'!$B$4:$H1000,5,false)*W66),0) + IF(X66&lt;&gt;"",(VLOOKUP(X66,'🧱Material'!$B$4:$H1000,5,false)*Y66),0) + IF(Z66&lt;&gt;"",(VLOOKUP(Z66,'🧱Material'!$B$4:$H1000,5,false)*AA66),0) + IF(AB66&lt;&gt;"",(VLOOKUP(AB66,'🧱Material'!$B$4:$H1000,5,false)*AC66),0)</f>
        <v>0</v>
      </c>
      <c r="I66" s="523">
        <f>IF(J66&lt;&gt;"",(VLOOKUP(J66,'🌳Resource'!$A$4:$J1000,9,false)*K66),0)+IF(L66&lt;&gt;"",(VLOOKUP(L66,'🌳Resource'!$A$4:$J1000,9,false)*M66),0)+IF(N66&lt;&gt;"",(VLOOKUP(N66,'🌳Resource'!$A$4:$J1000,9,false)*O66),0) + IF(P66&lt;&gt;"",(VLOOKUP(P66,'🌳Resource'!$A$4:$J1000,9,false)*Q66),0) + IF(R66&lt;&gt;"",(VLOOKUP(R66,'🧱Material'!$B$4:$H1000,6,false)*S66),0) + IF(T66&lt;&gt;"",(VLOOKUP(T66,'🧱Material'!$B$4:$H1000,6,false)*U66),0) + IF(V66&lt;&gt;"",(VLOOKUP(V66,'🧱Material'!$B$4:$H1000,6,false)*W66),0) + IF(X66&lt;&gt;"",(VLOOKUP(X66,'🧱Material'!$B$4:$H1000,6,false)*Y66),0) + IF(Z66&lt;&gt;"",(VLOOKUP(Z66,'🧱Material'!$B$4:$H1000,6,false)*AA66),0) + IF(AB66&lt;&gt;"",(VLOOKUP(AB66,'🧱Material'!$B$4:$H1000,6,false)*AC66),0)</f>
        <v>0</v>
      </c>
      <c r="J66" s="63"/>
      <c r="K66" s="3"/>
      <c r="L66" s="63"/>
      <c r="M66" s="3"/>
      <c r="N66" s="63"/>
      <c r="O66" s="3"/>
      <c r="P66" s="63"/>
      <c r="Q66" s="3"/>
      <c r="R66" s="515"/>
      <c r="S66" s="3"/>
      <c r="T66" s="515"/>
      <c r="U66" s="3"/>
      <c r="V66" s="515"/>
      <c r="W66" s="3"/>
      <c r="X66" s="515"/>
      <c r="Y66" s="3"/>
      <c r="Z66" s="515"/>
      <c r="AA66" s="3"/>
      <c r="AB66" s="515"/>
      <c r="AC66" s="3"/>
    </row>
    <row r="67">
      <c r="A67" s="524" t="b">
        <v>0</v>
      </c>
      <c r="B67" s="524"/>
      <c r="C67" s="527"/>
      <c r="D67" s="527"/>
      <c r="E67" s="527"/>
      <c r="F67" s="529"/>
      <c r="G67" s="526">
        <f>IF(J67&lt;&gt;"",(VLOOKUP(J67,'🌳Resource'!$A$4:$J1000,10,false)*K67),0)+IF(L67&lt;&gt;"",(VLOOKUP(L67,'🌳Resource'!$A$4:$J1000,10,false)*M67),0)+IF(N67&lt;&gt;"",(VLOOKUP(N67,'🌳Resource'!$A$4:$J1000,10,false)*O67),0) + IF(P67&lt;&gt;"",(VLOOKUP(P67,'🌳Resource'!$A$4:$J1000,10,false)*Q67),0) + IF(R67&lt;&gt;"",(VLOOKUP(R67,'🧱Material'!$B$4:$H1000,7,false)*S67),0) + IF(T67&lt;&gt;"",(VLOOKUP(T67,'🧱Material'!$B$4:$H1000,7,false)*U67),0) + IF(V67&lt;&gt;"",(VLOOKUP(V67,'🧱Material'!$B$4:$H1000,7,false)*W67),0) + IF(X67&lt;&gt;"",(VLOOKUP(X67,'🧱Material'!$B$4:$H1000,7,false)*Y67),0) + IF(Z67&lt;&gt;"",(VLOOKUP(Z67,'🧱Material'!$B$4:$H1000,7,false)*AA67),0) + IF(AB67&lt;&gt;"",(VLOOKUP(AB67,'🧱Material'!$B$4:$H1000,7,false)*AC67),0)</f>
        <v>0</v>
      </c>
      <c r="H67" s="526">
        <f>IF(J67&lt;&gt;"",(VLOOKUP(J67,'🌳Resource'!$A$4:$J1000,8,false)*K67),0)+IF(L67&lt;&gt;"",(VLOOKUP(L67,'🌳Resource'!$A$4:$J1000,8,false)*M67),0)+IF(N67&lt;&gt;"",(VLOOKUP(N67,'🌳Resource'!$A$4:$J1000,8,false)*O67),0) + IF(P67&lt;&gt;"",(VLOOKUP(P67,'🌳Resource'!$A$4:$J1000,8,false)*Q67),0) + IF(R67&lt;&gt;"",(VLOOKUP(R67,'🧱Material'!$B$4:$H1000,5,false)*S67),0) + IF(T67&lt;&gt;"",(VLOOKUP(T67,'🧱Material'!$B$4:$H1000,5,false)*U67),0) + IF(V67&lt;&gt;"",(VLOOKUP(V67,'🧱Material'!$B$4:$H1000,5,false)*W67),0) + IF(X67&lt;&gt;"",(VLOOKUP(X67,'🧱Material'!$B$4:$H1000,5,false)*Y67),0) + IF(Z67&lt;&gt;"",(VLOOKUP(Z67,'🧱Material'!$B$4:$H1000,5,false)*AA67),0) + IF(AB67&lt;&gt;"",(VLOOKUP(AB67,'🧱Material'!$B$4:$H1000,5,false)*AC67),0)</f>
        <v>0</v>
      </c>
      <c r="I67" s="526">
        <f>IF(J67&lt;&gt;"",(VLOOKUP(J67,'🌳Resource'!$A$4:$J1000,9,false)*K67),0)+IF(L67&lt;&gt;"",(VLOOKUP(L67,'🌳Resource'!$A$4:$J1000,9,false)*M67),0)+IF(N67&lt;&gt;"",(VLOOKUP(N67,'🌳Resource'!$A$4:$J1000,9,false)*O67),0) + IF(P67&lt;&gt;"",(VLOOKUP(P67,'🌳Resource'!$A$4:$J1000,9,false)*Q67),0) + IF(R67&lt;&gt;"",(VLOOKUP(R67,'🧱Material'!$B$4:$H1000,6,false)*S67),0) + IF(T67&lt;&gt;"",(VLOOKUP(T67,'🧱Material'!$B$4:$H1000,6,false)*U67),0) + IF(V67&lt;&gt;"",(VLOOKUP(V67,'🧱Material'!$B$4:$H1000,6,false)*W67),0) + IF(X67&lt;&gt;"",(VLOOKUP(X67,'🧱Material'!$B$4:$H1000,6,false)*Y67),0) + IF(Z67&lt;&gt;"",(VLOOKUP(Z67,'🧱Material'!$B$4:$H1000,6,false)*AA67),0) + IF(AB67&lt;&gt;"",(VLOOKUP(AB67,'🧱Material'!$B$4:$H1000,6,false)*AC67),0)</f>
        <v>0</v>
      </c>
      <c r="J67" s="18"/>
      <c r="K67" s="520"/>
      <c r="L67" s="18"/>
      <c r="M67" s="520"/>
      <c r="N67" s="18"/>
      <c r="O67" s="520"/>
      <c r="P67" s="18"/>
      <c r="Q67" s="520"/>
      <c r="R67" s="59"/>
      <c r="S67" s="520"/>
      <c r="T67" s="59"/>
      <c r="U67" s="520"/>
      <c r="V67" s="59"/>
      <c r="W67" s="520"/>
      <c r="X67" s="59"/>
      <c r="Y67" s="520"/>
      <c r="Z67" s="59"/>
      <c r="AA67" s="520"/>
      <c r="AB67" s="59"/>
      <c r="AC67" s="520"/>
    </row>
    <row r="68">
      <c r="A68" s="543" t="b">
        <v>0</v>
      </c>
      <c r="B68" s="543"/>
      <c r="C68" s="521"/>
      <c r="D68" s="543"/>
      <c r="E68" s="543"/>
      <c r="F68" s="35"/>
      <c r="G68" s="523">
        <f>IF(J68&lt;&gt;"",(VLOOKUP(J68,'🌳Resource'!$A$4:$J1000,10,false)*K68),0)+IF(L68&lt;&gt;"",(VLOOKUP(L68,'🌳Resource'!$A$4:$J1000,10,false)*M68),0)+IF(N68&lt;&gt;"",(VLOOKUP(N68,'🌳Resource'!$A$4:$J1000,10,false)*O68),0) + IF(P68&lt;&gt;"",(VLOOKUP(P68,'🌳Resource'!$A$4:$J1000,10,false)*Q68),0) + IF(R68&lt;&gt;"",(VLOOKUP(R68,'🧱Material'!$B$4:$H1000,7,false)*S68),0) + IF(T68&lt;&gt;"",(VLOOKUP(T68,'🧱Material'!$B$4:$H1000,7,false)*U68),0) + IF(V68&lt;&gt;"",(VLOOKUP(V68,'🧱Material'!$B$4:$H1000,7,false)*W68),0) + IF(X68&lt;&gt;"",(VLOOKUP(X68,'🧱Material'!$B$4:$H1000,7,false)*Y68),0) + IF(Z68&lt;&gt;"",(VLOOKUP(Z68,'🧱Material'!$B$4:$H1000,7,false)*AA68),0) + IF(AB68&lt;&gt;"",(VLOOKUP(AB68,'🧱Material'!$B$4:$H1000,7,false)*AC68),0)</f>
        <v>0</v>
      </c>
      <c r="H68" s="523">
        <f>IF(J68&lt;&gt;"",(VLOOKUP(J68,'🌳Resource'!$A$4:$J1000,8,false)*K68),0)+IF(L68&lt;&gt;"",(VLOOKUP(L68,'🌳Resource'!$A$4:$J1000,8,false)*M68),0)+IF(N68&lt;&gt;"",(VLOOKUP(N68,'🌳Resource'!$A$4:$J1000,8,false)*O68),0) + IF(P68&lt;&gt;"",(VLOOKUP(P68,'🌳Resource'!$A$4:$J1000,8,false)*Q68),0) + IF(R68&lt;&gt;"",(VLOOKUP(R68,'🧱Material'!$B$4:$H1000,5,false)*S68),0) + IF(T68&lt;&gt;"",(VLOOKUP(T68,'🧱Material'!$B$4:$H1000,5,false)*U68),0) + IF(V68&lt;&gt;"",(VLOOKUP(V68,'🧱Material'!$B$4:$H1000,5,false)*W68),0) + IF(X68&lt;&gt;"",(VLOOKUP(X68,'🧱Material'!$B$4:$H1000,5,false)*Y68),0) + IF(Z68&lt;&gt;"",(VLOOKUP(Z68,'🧱Material'!$B$4:$H1000,5,false)*AA68),0) + IF(AB68&lt;&gt;"",(VLOOKUP(AB68,'🧱Material'!$B$4:$H1000,5,false)*AC68),0)</f>
        <v>0</v>
      </c>
      <c r="I68" s="523">
        <f>IF(J68&lt;&gt;"",(VLOOKUP(J68,'🌳Resource'!$A$4:$J1000,9,false)*K68),0)+IF(L68&lt;&gt;"",(VLOOKUP(L68,'🌳Resource'!$A$4:$J1000,9,false)*M68),0)+IF(N68&lt;&gt;"",(VLOOKUP(N68,'🌳Resource'!$A$4:$J1000,9,false)*O68),0) + IF(P68&lt;&gt;"",(VLOOKUP(P68,'🌳Resource'!$A$4:$J1000,9,false)*Q68),0) + IF(R68&lt;&gt;"",(VLOOKUP(R68,'🧱Material'!$B$4:$H1000,6,false)*S68),0) + IF(T68&lt;&gt;"",(VLOOKUP(T68,'🧱Material'!$B$4:$H1000,6,false)*U68),0) + IF(V68&lt;&gt;"",(VLOOKUP(V68,'🧱Material'!$B$4:$H1000,6,false)*W68),0) + IF(X68&lt;&gt;"",(VLOOKUP(X68,'🧱Material'!$B$4:$H1000,6,false)*Y68),0) + IF(Z68&lt;&gt;"",(VLOOKUP(Z68,'🧱Material'!$B$4:$H1000,6,false)*AA68),0) + IF(AB68&lt;&gt;"",(VLOOKUP(AB68,'🧱Material'!$B$4:$H1000,6,false)*AC68),0)</f>
        <v>0</v>
      </c>
      <c r="J68" s="63"/>
      <c r="K68" s="3"/>
      <c r="L68" s="63"/>
      <c r="M68" s="3"/>
      <c r="N68" s="63"/>
      <c r="O68" s="3"/>
      <c r="P68" s="63"/>
      <c r="Q68" s="3"/>
      <c r="R68" s="515"/>
      <c r="S68" s="3"/>
      <c r="T68" s="515"/>
      <c r="U68" s="3"/>
      <c r="V68" s="515"/>
      <c r="W68" s="3"/>
      <c r="X68" s="515"/>
      <c r="Y68" s="3"/>
      <c r="Z68" s="515"/>
      <c r="AA68" s="3"/>
      <c r="AB68" s="515"/>
      <c r="AC68" s="3"/>
    </row>
    <row r="69">
      <c r="A69" s="183" t="b">
        <v>0</v>
      </c>
      <c r="B69" s="183"/>
      <c r="C69" s="524"/>
      <c r="D69" s="183"/>
      <c r="E69" s="183"/>
      <c r="F69" s="541"/>
      <c r="G69" s="526">
        <f>IF(J69&lt;&gt;"",(VLOOKUP(J69,'🌳Resource'!$A$4:$J1000,10,false)*K69),0)+IF(L69&lt;&gt;"",(VLOOKUP(L69,'🌳Resource'!$A$4:$J1000,10,false)*M69),0)+IF(N69&lt;&gt;"",(VLOOKUP(N69,'🌳Resource'!$A$4:$J1000,10,false)*O69),0) + IF(P69&lt;&gt;"",(VLOOKUP(P69,'🌳Resource'!$A$4:$J1000,10,false)*Q69),0) + IF(R69&lt;&gt;"",(VLOOKUP(R69,'🧱Material'!$B$4:$H1000,7,false)*S69),0) + IF(T69&lt;&gt;"",(VLOOKUP(T69,'🧱Material'!$B$4:$H1000,7,false)*U69),0) + IF(V69&lt;&gt;"",(VLOOKUP(V69,'🧱Material'!$B$4:$H1000,7,false)*W69),0) + IF(X69&lt;&gt;"",(VLOOKUP(X69,'🧱Material'!$B$4:$H1000,7,false)*Y69),0) + IF(Z69&lt;&gt;"",(VLOOKUP(Z69,'🧱Material'!$B$4:$H1000,7,false)*AA69),0) + IF(AB69&lt;&gt;"",(VLOOKUP(AB69,'🧱Material'!$B$4:$H1000,7,false)*AC69),0)</f>
        <v>0</v>
      </c>
      <c r="H69" s="526">
        <f>IF(J69&lt;&gt;"",(VLOOKUP(J69,'🌳Resource'!$A$4:$J1000,8,false)*K69),0)+IF(L69&lt;&gt;"",(VLOOKUP(L69,'🌳Resource'!$A$4:$J1000,8,false)*M69),0)+IF(N69&lt;&gt;"",(VLOOKUP(N69,'🌳Resource'!$A$4:$J1000,8,false)*O69),0) + IF(P69&lt;&gt;"",(VLOOKUP(P69,'🌳Resource'!$A$4:$J1000,8,false)*Q69),0) + IF(R69&lt;&gt;"",(VLOOKUP(R69,'🧱Material'!$B$4:$H1000,5,false)*S69),0) + IF(T69&lt;&gt;"",(VLOOKUP(T69,'🧱Material'!$B$4:$H1000,5,false)*U69),0) + IF(V69&lt;&gt;"",(VLOOKUP(V69,'🧱Material'!$B$4:$H1000,5,false)*W69),0) + IF(X69&lt;&gt;"",(VLOOKUP(X69,'🧱Material'!$B$4:$H1000,5,false)*Y69),0) + IF(Z69&lt;&gt;"",(VLOOKUP(Z69,'🧱Material'!$B$4:$H1000,5,false)*AA69),0) + IF(AB69&lt;&gt;"",(VLOOKUP(AB69,'🧱Material'!$B$4:$H1000,5,false)*AC69),0)</f>
        <v>0</v>
      </c>
      <c r="I69" s="526">
        <f>IF(J69&lt;&gt;"",(VLOOKUP(J69,'🌳Resource'!$A$4:$J1000,9,false)*K69),0)+IF(L69&lt;&gt;"",(VLOOKUP(L69,'🌳Resource'!$A$4:$J1000,9,false)*M69),0)+IF(N69&lt;&gt;"",(VLOOKUP(N69,'🌳Resource'!$A$4:$J1000,9,false)*O69),0) + IF(P69&lt;&gt;"",(VLOOKUP(P69,'🌳Resource'!$A$4:$J1000,9,false)*Q69),0) + IF(R69&lt;&gt;"",(VLOOKUP(R69,'🧱Material'!$B$4:$H1000,6,false)*S69),0) + IF(T69&lt;&gt;"",(VLOOKUP(T69,'🧱Material'!$B$4:$H1000,6,false)*U69),0) + IF(V69&lt;&gt;"",(VLOOKUP(V69,'🧱Material'!$B$4:$H1000,6,false)*W69),0) + IF(X69&lt;&gt;"",(VLOOKUP(X69,'🧱Material'!$B$4:$H1000,6,false)*Y69),0) + IF(Z69&lt;&gt;"",(VLOOKUP(Z69,'🧱Material'!$B$4:$H1000,6,false)*AA69),0) + IF(AB69&lt;&gt;"",(VLOOKUP(AB69,'🧱Material'!$B$4:$H1000,6,false)*AC69),0)</f>
        <v>0</v>
      </c>
      <c r="J69" s="18"/>
      <c r="K69" s="520"/>
      <c r="L69" s="18"/>
      <c r="M69" s="520"/>
      <c r="N69" s="18"/>
      <c r="O69" s="520"/>
      <c r="P69" s="18"/>
      <c r="Q69" s="520"/>
      <c r="R69" s="59"/>
      <c r="S69" s="520"/>
      <c r="T69" s="59"/>
      <c r="U69" s="520"/>
      <c r="V69" s="59"/>
      <c r="W69" s="520"/>
      <c r="X69" s="59"/>
      <c r="Y69" s="520"/>
      <c r="Z69" s="59"/>
      <c r="AA69" s="520"/>
      <c r="AB69" s="59"/>
      <c r="AC69" s="520"/>
    </row>
    <row r="70">
      <c r="A70" s="521" t="b">
        <v>0</v>
      </c>
      <c r="B70" s="521"/>
      <c r="C70" s="528"/>
      <c r="D70" s="528"/>
      <c r="E70" s="528"/>
      <c r="F70" s="530"/>
      <c r="G70" s="523">
        <f>IF(J70&lt;&gt;"",(VLOOKUP(J70,'🌳Resource'!$A$4:$J1000,10,false)*K70),0)+IF(L70&lt;&gt;"",(VLOOKUP(L70,'🌳Resource'!$A$4:$J1000,10,false)*M70),0)+IF(N70&lt;&gt;"",(VLOOKUP(N70,'🌳Resource'!$A$4:$J1000,10,false)*O70),0) + IF(P70&lt;&gt;"",(VLOOKUP(P70,'🌳Resource'!$A$4:$J1000,10,false)*Q70),0) + IF(R70&lt;&gt;"",(VLOOKUP(R70,'🧱Material'!$B$4:$H1000,7,false)*S70),0) + IF(T70&lt;&gt;"",(VLOOKUP(T70,'🧱Material'!$B$4:$H1000,7,false)*U70),0) + IF(V70&lt;&gt;"",(VLOOKUP(V70,'🧱Material'!$B$4:$H1000,7,false)*W70),0) + IF(X70&lt;&gt;"",(VLOOKUP(X70,'🧱Material'!$B$4:$H1000,7,false)*Y70),0) + IF(Z70&lt;&gt;"",(VLOOKUP(Z70,'🧱Material'!$B$4:$H1000,7,false)*AA70),0) + IF(AB70&lt;&gt;"",(VLOOKUP(AB70,'🧱Material'!$B$4:$H1000,7,false)*AC70),0)</f>
        <v>0</v>
      </c>
      <c r="H70" s="523">
        <f>IF(J70&lt;&gt;"",(VLOOKUP(J70,'🌳Resource'!$A$4:$J1000,8,false)*K70),0)+IF(L70&lt;&gt;"",(VLOOKUP(L70,'🌳Resource'!$A$4:$J1000,8,false)*M70),0)+IF(N70&lt;&gt;"",(VLOOKUP(N70,'🌳Resource'!$A$4:$J1000,8,false)*O70),0) + IF(P70&lt;&gt;"",(VLOOKUP(P70,'🌳Resource'!$A$4:$J1000,8,false)*Q70),0) + IF(R70&lt;&gt;"",(VLOOKUP(R70,'🧱Material'!$B$4:$H1000,5,false)*S70),0) + IF(T70&lt;&gt;"",(VLOOKUP(T70,'🧱Material'!$B$4:$H1000,5,false)*U70),0) + IF(V70&lt;&gt;"",(VLOOKUP(V70,'🧱Material'!$B$4:$H1000,5,false)*W70),0) + IF(X70&lt;&gt;"",(VLOOKUP(X70,'🧱Material'!$B$4:$H1000,5,false)*Y70),0) + IF(Z70&lt;&gt;"",(VLOOKUP(Z70,'🧱Material'!$B$4:$H1000,5,false)*AA70),0) + IF(AB70&lt;&gt;"",(VLOOKUP(AB70,'🧱Material'!$B$4:$H1000,5,false)*AC70),0)</f>
        <v>0</v>
      </c>
      <c r="I70" s="523">
        <f>IF(J70&lt;&gt;"",(VLOOKUP(J70,'🌳Resource'!$A$4:$J1000,9,false)*K70),0)+IF(L70&lt;&gt;"",(VLOOKUP(L70,'🌳Resource'!$A$4:$J1000,9,false)*M70),0)+IF(N70&lt;&gt;"",(VLOOKUP(N70,'🌳Resource'!$A$4:$J1000,9,false)*O70),0) + IF(P70&lt;&gt;"",(VLOOKUP(P70,'🌳Resource'!$A$4:$J1000,9,false)*Q70),0) + IF(R70&lt;&gt;"",(VLOOKUP(R70,'🧱Material'!$B$4:$H1000,6,false)*S70),0) + IF(T70&lt;&gt;"",(VLOOKUP(T70,'🧱Material'!$B$4:$H1000,6,false)*U70),0) + IF(V70&lt;&gt;"",(VLOOKUP(V70,'🧱Material'!$B$4:$H1000,6,false)*W70),0) + IF(X70&lt;&gt;"",(VLOOKUP(X70,'🧱Material'!$B$4:$H1000,6,false)*Y70),0) + IF(Z70&lt;&gt;"",(VLOOKUP(Z70,'🧱Material'!$B$4:$H1000,6,false)*AA70),0) + IF(AB70&lt;&gt;"",(VLOOKUP(AB70,'🧱Material'!$B$4:$H1000,6,false)*AC70),0)</f>
        <v>0</v>
      </c>
      <c r="J70" s="63"/>
      <c r="K70" s="3"/>
      <c r="L70" s="63"/>
      <c r="M70" s="3"/>
      <c r="N70" s="63"/>
      <c r="O70" s="3"/>
      <c r="P70" s="63"/>
      <c r="Q70" s="3"/>
      <c r="R70" s="515"/>
      <c r="S70" s="3"/>
      <c r="T70" s="515"/>
      <c r="U70" s="3"/>
      <c r="V70" s="515"/>
      <c r="W70" s="3"/>
      <c r="X70" s="515"/>
      <c r="Y70" s="3"/>
      <c r="Z70" s="515"/>
      <c r="AA70" s="3"/>
      <c r="AB70" s="515"/>
      <c r="AC70" s="3"/>
    </row>
    <row r="71">
      <c r="A71" s="183" t="b">
        <v>0</v>
      </c>
      <c r="B71" s="183"/>
      <c r="C71" s="527"/>
      <c r="D71" s="183"/>
      <c r="E71" s="183"/>
      <c r="F71" s="541"/>
      <c r="G71" s="526">
        <f>IF(J71&lt;&gt;"",(VLOOKUP(J71,'🌳Resource'!$A$4:$J1000,10,false)*K71),0)+IF(L71&lt;&gt;"",(VLOOKUP(L71,'🌳Resource'!$A$4:$J1000,10,false)*M71),0)+IF(N71&lt;&gt;"",(VLOOKUP(N71,'🌳Resource'!$A$4:$J1000,10,false)*O71),0) + IF(P71&lt;&gt;"",(VLOOKUP(P71,'🌳Resource'!$A$4:$J1000,10,false)*Q71),0) + IF(R71&lt;&gt;"",(VLOOKUP(R71,'🧱Material'!$B$4:$H1000,7,false)*S71),0) + IF(T71&lt;&gt;"",(VLOOKUP(T71,'🧱Material'!$B$4:$H1000,7,false)*U71),0) + IF(V71&lt;&gt;"",(VLOOKUP(V71,'🧱Material'!$B$4:$H1000,7,false)*W71),0) + IF(X71&lt;&gt;"",(VLOOKUP(X71,'🧱Material'!$B$4:$H1000,7,false)*Y71),0) + IF(Z71&lt;&gt;"",(VLOOKUP(Z71,'🧱Material'!$B$4:$H1000,7,false)*AA71),0) + IF(AB71&lt;&gt;"",(VLOOKUP(AB71,'🧱Material'!$B$4:$H1000,7,false)*AC71),0)</f>
        <v>0</v>
      </c>
      <c r="H71" s="526">
        <f>IF(J71&lt;&gt;"",(VLOOKUP(J71,'🌳Resource'!$A$4:$J1000,8,false)*K71),0)+IF(L71&lt;&gt;"",(VLOOKUP(L71,'🌳Resource'!$A$4:$J1000,8,false)*M71),0)+IF(N71&lt;&gt;"",(VLOOKUP(N71,'🌳Resource'!$A$4:$J1000,8,false)*O71),0) + IF(P71&lt;&gt;"",(VLOOKUP(P71,'🌳Resource'!$A$4:$J1000,8,false)*Q71),0) + IF(R71&lt;&gt;"",(VLOOKUP(R71,'🧱Material'!$B$4:$H1000,5,false)*S71),0) + IF(T71&lt;&gt;"",(VLOOKUP(T71,'🧱Material'!$B$4:$H1000,5,false)*U71),0) + IF(V71&lt;&gt;"",(VLOOKUP(V71,'🧱Material'!$B$4:$H1000,5,false)*W71),0) + IF(X71&lt;&gt;"",(VLOOKUP(X71,'🧱Material'!$B$4:$H1000,5,false)*Y71),0) + IF(Z71&lt;&gt;"",(VLOOKUP(Z71,'🧱Material'!$B$4:$H1000,5,false)*AA71),0) + IF(AB71&lt;&gt;"",(VLOOKUP(AB71,'🧱Material'!$B$4:$H1000,5,false)*AC71),0)</f>
        <v>0</v>
      </c>
      <c r="I71" s="526">
        <f>IF(J71&lt;&gt;"",(VLOOKUP(J71,'🌳Resource'!$A$4:$J1000,9,false)*K71),0)+IF(L71&lt;&gt;"",(VLOOKUP(L71,'🌳Resource'!$A$4:$J1000,9,false)*M71),0)+IF(N71&lt;&gt;"",(VLOOKUP(N71,'🌳Resource'!$A$4:$J1000,9,false)*O71),0) + IF(P71&lt;&gt;"",(VLOOKUP(P71,'🌳Resource'!$A$4:$J1000,9,false)*Q71),0) + IF(R71&lt;&gt;"",(VLOOKUP(R71,'🧱Material'!$B$4:$H1000,6,false)*S71),0) + IF(T71&lt;&gt;"",(VLOOKUP(T71,'🧱Material'!$B$4:$H1000,6,false)*U71),0) + IF(V71&lt;&gt;"",(VLOOKUP(V71,'🧱Material'!$B$4:$H1000,6,false)*W71),0) + IF(X71&lt;&gt;"",(VLOOKUP(X71,'🧱Material'!$B$4:$H1000,6,false)*Y71),0) + IF(Z71&lt;&gt;"",(VLOOKUP(Z71,'🧱Material'!$B$4:$H1000,6,false)*AA71),0) + IF(AB71&lt;&gt;"",(VLOOKUP(AB71,'🧱Material'!$B$4:$H1000,6,false)*AC71),0)</f>
        <v>0</v>
      </c>
      <c r="J71" s="18"/>
      <c r="K71" s="520"/>
      <c r="L71" s="18"/>
      <c r="M71" s="520"/>
      <c r="N71" s="18"/>
      <c r="O71" s="520"/>
      <c r="P71" s="18"/>
      <c r="Q71" s="520"/>
      <c r="R71" s="59"/>
      <c r="S71" s="520"/>
      <c r="T71" s="59"/>
      <c r="U71" s="520"/>
      <c r="V71" s="59"/>
      <c r="W71" s="520"/>
      <c r="X71" s="59"/>
      <c r="Y71" s="520"/>
      <c r="Z71" s="59"/>
      <c r="AA71" s="520"/>
      <c r="AB71" s="59"/>
      <c r="AC71" s="520"/>
    </row>
    <row r="72">
      <c r="A72" s="543" t="b">
        <v>0</v>
      </c>
      <c r="B72" s="543"/>
      <c r="C72" s="528"/>
      <c r="D72" s="543"/>
      <c r="E72" s="543"/>
      <c r="F72" s="35"/>
      <c r="G72" s="523">
        <f>IF(J72&lt;&gt;"",(VLOOKUP(J72,'🌳Resource'!$A$4:$J1000,10,false)*K72),0)+IF(L72&lt;&gt;"",(VLOOKUP(L72,'🌳Resource'!$A$4:$J1000,10,false)*M72),0)+IF(N72&lt;&gt;"",(VLOOKUP(N72,'🌳Resource'!$A$4:$J1000,10,false)*O72),0) + IF(P72&lt;&gt;"",(VLOOKUP(P72,'🌳Resource'!$A$4:$J1000,10,false)*Q72),0) + IF(R72&lt;&gt;"",(VLOOKUP(R72,'🧱Material'!$B$4:$H1000,7,false)*S72),0) + IF(T72&lt;&gt;"",(VLOOKUP(T72,'🧱Material'!$B$4:$H1000,7,false)*U72),0) + IF(V72&lt;&gt;"",(VLOOKUP(V72,'🧱Material'!$B$4:$H1000,7,false)*W72),0) + IF(X72&lt;&gt;"",(VLOOKUP(X72,'🧱Material'!$B$4:$H1000,7,false)*Y72),0) + IF(Z72&lt;&gt;"",(VLOOKUP(Z72,'🧱Material'!$B$4:$H1000,7,false)*AA72),0) + IF(AB72&lt;&gt;"",(VLOOKUP(AB72,'🧱Material'!$B$4:$H1000,7,false)*AC72),0)</f>
        <v>0</v>
      </c>
      <c r="H72" s="523">
        <f>IF(J72&lt;&gt;"",(VLOOKUP(J72,'🌳Resource'!$A$4:$J1000,8,false)*K72),0)+IF(L72&lt;&gt;"",(VLOOKUP(L72,'🌳Resource'!$A$4:$J1000,8,false)*M72),0)+IF(N72&lt;&gt;"",(VLOOKUP(N72,'🌳Resource'!$A$4:$J1000,8,false)*O72),0) + IF(P72&lt;&gt;"",(VLOOKUP(P72,'🌳Resource'!$A$4:$J1000,8,false)*Q72),0) + IF(R72&lt;&gt;"",(VLOOKUP(R72,'🧱Material'!$B$4:$H1000,5,false)*S72),0) + IF(T72&lt;&gt;"",(VLOOKUP(T72,'🧱Material'!$B$4:$H1000,5,false)*U72),0) + IF(V72&lt;&gt;"",(VLOOKUP(V72,'🧱Material'!$B$4:$H1000,5,false)*W72),0) + IF(X72&lt;&gt;"",(VLOOKUP(X72,'🧱Material'!$B$4:$H1000,5,false)*Y72),0) + IF(Z72&lt;&gt;"",(VLOOKUP(Z72,'🧱Material'!$B$4:$H1000,5,false)*AA72),0) + IF(AB72&lt;&gt;"",(VLOOKUP(AB72,'🧱Material'!$B$4:$H1000,5,false)*AC72),0)</f>
        <v>0</v>
      </c>
      <c r="I72" s="523">
        <f>IF(J72&lt;&gt;"",(VLOOKUP(J72,'🌳Resource'!$A$4:$J1000,9,false)*K72),0)+IF(L72&lt;&gt;"",(VLOOKUP(L72,'🌳Resource'!$A$4:$J1000,9,false)*M72),0)+IF(N72&lt;&gt;"",(VLOOKUP(N72,'🌳Resource'!$A$4:$J1000,9,false)*O72),0) + IF(P72&lt;&gt;"",(VLOOKUP(P72,'🌳Resource'!$A$4:$J1000,9,false)*Q72),0) + IF(R72&lt;&gt;"",(VLOOKUP(R72,'🧱Material'!$B$4:$H1000,6,false)*S72),0) + IF(T72&lt;&gt;"",(VLOOKUP(T72,'🧱Material'!$B$4:$H1000,6,false)*U72),0) + IF(V72&lt;&gt;"",(VLOOKUP(V72,'🧱Material'!$B$4:$H1000,6,false)*W72),0) + IF(X72&lt;&gt;"",(VLOOKUP(X72,'🧱Material'!$B$4:$H1000,6,false)*Y72),0) + IF(Z72&lt;&gt;"",(VLOOKUP(Z72,'🧱Material'!$B$4:$H1000,6,false)*AA72),0) + IF(AB72&lt;&gt;"",(VLOOKUP(AB72,'🧱Material'!$B$4:$H1000,6,false)*AC72),0)</f>
        <v>0</v>
      </c>
      <c r="J72" s="63"/>
      <c r="K72" s="3"/>
      <c r="L72" s="63"/>
      <c r="M72" s="3"/>
      <c r="N72" s="63"/>
      <c r="O72" s="3"/>
      <c r="P72" s="63"/>
      <c r="Q72" s="3"/>
      <c r="R72" s="515"/>
      <c r="S72" s="3"/>
      <c r="T72" s="515"/>
      <c r="U72" s="3"/>
      <c r="V72" s="515"/>
      <c r="W72" s="3"/>
      <c r="X72" s="515"/>
      <c r="Y72" s="3"/>
      <c r="Z72" s="515"/>
      <c r="AA72" s="3"/>
      <c r="AB72" s="515"/>
      <c r="AC72" s="3"/>
    </row>
    <row r="73">
      <c r="A73" s="524" t="b">
        <v>0</v>
      </c>
      <c r="B73" s="524"/>
      <c r="C73" s="527"/>
      <c r="D73" s="527"/>
      <c r="E73" s="527"/>
      <c r="F73" s="529"/>
      <c r="G73" s="526">
        <f>IF(J73&lt;&gt;"",(VLOOKUP(J73,'🌳Resource'!$A$4:$J1000,10,false)*K73),0)+IF(L73&lt;&gt;"",(VLOOKUP(L73,'🌳Resource'!$A$4:$J1000,10,false)*M73),0)+IF(N73&lt;&gt;"",(VLOOKUP(N73,'🌳Resource'!$A$4:$J1000,10,false)*O73),0) + IF(P73&lt;&gt;"",(VLOOKUP(P73,'🌳Resource'!$A$4:$J1000,10,false)*Q73),0) + IF(R73&lt;&gt;"",(VLOOKUP(R73,'🧱Material'!$B$4:$H1000,7,false)*S73),0) + IF(T73&lt;&gt;"",(VLOOKUP(T73,'🧱Material'!$B$4:$H1000,7,false)*U73),0) + IF(V73&lt;&gt;"",(VLOOKUP(V73,'🧱Material'!$B$4:$H1000,7,false)*W73),0) + IF(X73&lt;&gt;"",(VLOOKUP(X73,'🧱Material'!$B$4:$H1000,7,false)*Y73),0) + IF(Z73&lt;&gt;"",(VLOOKUP(Z73,'🧱Material'!$B$4:$H1000,7,false)*AA73),0) + IF(AB73&lt;&gt;"",(VLOOKUP(AB73,'🧱Material'!$B$4:$H1000,7,false)*AC73),0)</f>
        <v>0</v>
      </c>
      <c r="H73" s="526">
        <f>IF(J73&lt;&gt;"",(VLOOKUP(J73,'🌳Resource'!$A$4:$J1000,8,false)*K73),0)+IF(L73&lt;&gt;"",(VLOOKUP(L73,'🌳Resource'!$A$4:$J1000,8,false)*M73),0)+IF(N73&lt;&gt;"",(VLOOKUP(N73,'🌳Resource'!$A$4:$J1000,8,false)*O73),0) + IF(P73&lt;&gt;"",(VLOOKUP(P73,'🌳Resource'!$A$4:$J1000,8,false)*Q73),0) + IF(R73&lt;&gt;"",(VLOOKUP(R73,'🧱Material'!$B$4:$H1000,5,false)*S73),0) + IF(T73&lt;&gt;"",(VLOOKUP(T73,'🧱Material'!$B$4:$H1000,5,false)*U73),0) + IF(V73&lt;&gt;"",(VLOOKUP(V73,'🧱Material'!$B$4:$H1000,5,false)*W73),0) + IF(X73&lt;&gt;"",(VLOOKUP(X73,'🧱Material'!$B$4:$H1000,5,false)*Y73),0) + IF(Z73&lt;&gt;"",(VLOOKUP(Z73,'🧱Material'!$B$4:$H1000,5,false)*AA73),0) + IF(AB73&lt;&gt;"",(VLOOKUP(AB73,'🧱Material'!$B$4:$H1000,5,false)*AC73),0)</f>
        <v>0</v>
      </c>
      <c r="I73" s="526">
        <f>IF(J73&lt;&gt;"",(VLOOKUP(J73,'🌳Resource'!$A$4:$J1000,9,false)*K73),0)+IF(L73&lt;&gt;"",(VLOOKUP(L73,'🌳Resource'!$A$4:$J1000,9,false)*M73),0)+IF(N73&lt;&gt;"",(VLOOKUP(N73,'🌳Resource'!$A$4:$J1000,9,false)*O73),0) + IF(P73&lt;&gt;"",(VLOOKUP(P73,'🌳Resource'!$A$4:$J1000,9,false)*Q73),0) + IF(R73&lt;&gt;"",(VLOOKUP(R73,'🧱Material'!$B$4:$H1000,6,false)*S73),0) + IF(T73&lt;&gt;"",(VLOOKUP(T73,'🧱Material'!$B$4:$H1000,6,false)*U73),0) + IF(V73&lt;&gt;"",(VLOOKUP(V73,'🧱Material'!$B$4:$H1000,6,false)*W73),0) + IF(X73&lt;&gt;"",(VLOOKUP(X73,'🧱Material'!$B$4:$H1000,6,false)*Y73),0) + IF(Z73&lt;&gt;"",(VLOOKUP(Z73,'🧱Material'!$B$4:$H1000,6,false)*AA73),0) + IF(AB73&lt;&gt;"",(VLOOKUP(AB73,'🧱Material'!$B$4:$H1000,6,false)*AC73),0)</f>
        <v>0</v>
      </c>
      <c r="J73" s="18"/>
      <c r="K73" s="520"/>
      <c r="L73" s="18"/>
      <c r="M73" s="520"/>
      <c r="N73" s="18"/>
      <c r="O73" s="520"/>
      <c r="P73" s="18"/>
      <c r="Q73" s="520"/>
      <c r="R73" s="59"/>
      <c r="S73" s="520"/>
      <c r="T73" s="59"/>
      <c r="U73" s="520"/>
      <c r="V73" s="59"/>
      <c r="W73" s="520"/>
      <c r="X73" s="59"/>
      <c r="Y73" s="520"/>
      <c r="Z73" s="59"/>
      <c r="AA73" s="520"/>
      <c r="AB73" s="59"/>
      <c r="AC73" s="520"/>
    </row>
    <row r="74">
      <c r="A74" s="543" t="b">
        <v>0</v>
      </c>
      <c r="B74" s="543"/>
      <c r="C74" s="528"/>
      <c r="D74" s="543"/>
      <c r="E74" s="543"/>
      <c r="F74" s="35"/>
      <c r="G74" s="523">
        <f>IF(J74&lt;&gt;"",(VLOOKUP(J74,'🌳Resource'!$A$4:$J1000,10,false)*K74),0)+IF(L74&lt;&gt;"",(VLOOKUP(L74,'🌳Resource'!$A$4:$J1000,10,false)*M74),0)+IF(N74&lt;&gt;"",(VLOOKUP(N74,'🌳Resource'!$A$4:$J1000,10,false)*O74),0) + IF(P74&lt;&gt;"",(VLOOKUP(P74,'🌳Resource'!$A$4:$J1000,10,false)*Q74),0) + IF(R74&lt;&gt;"",(VLOOKUP(R74,'🧱Material'!$B$4:$H1000,7,false)*S74),0) + IF(T74&lt;&gt;"",(VLOOKUP(T74,'🧱Material'!$B$4:$H1000,7,false)*U74),0) + IF(V74&lt;&gt;"",(VLOOKUP(V74,'🧱Material'!$B$4:$H1000,7,false)*W74),0) + IF(X74&lt;&gt;"",(VLOOKUP(X74,'🧱Material'!$B$4:$H1000,7,false)*Y74),0) + IF(Z74&lt;&gt;"",(VLOOKUP(Z74,'🧱Material'!$B$4:$H1000,7,false)*AA74),0) + IF(AB74&lt;&gt;"",(VLOOKUP(AB74,'🧱Material'!$B$4:$H1000,7,false)*AC74),0)</f>
        <v>0</v>
      </c>
      <c r="H74" s="523">
        <f>IF(J74&lt;&gt;"",(VLOOKUP(J74,'🌳Resource'!$A$4:$J1000,8,false)*K74),0)+IF(L74&lt;&gt;"",(VLOOKUP(L74,'🌳Resource'!$A$4:$J1000,8,false)*M74),0)+IF(N74&lt;&gt;"",(VLOOKUP(N74,'🌳Resource'!$A$4:$J1000,8,false)*O74),0) + IF(P74&lt;&gt;"",(VLOOKUP(P74,'🌳Resource'!$A$4:$J1000,8,false)*Q74),0) + IF(R74&lt;&gt;"",(VLOOKUP(R74,'🧱Material'!$B$4:$H1000,5,false)*S74),0) + IF(T74&lt;&gt;"",(VLOOKUP(T74,'🧱Material'!$B$4:$H1000,5,false)*U74),0) + IF(V74&lt;&gt;"",(VLOOKUP(V74,'🧱Material'!$B$4:$H1000,5,false)*W74),0) + IF(X74&lt;&gt;"",(VLOOKUP(X74,'🧱Material'!$B$4:$H1000,5,false)*Y74),0) + IF(Z74&lt;&gt;"",(VLOOKUP(Z74,'🧱Material'!$B$4:$H1000,5,false)*AA74),0) + IF(AB74&lt;&gt;"",(VLOOKUP(AB74,'🧱Material'!$B$4:$H1000,5,false)*AC74),0)</f>
        <v>0</v>
      </c>
      <c r="I74" s="523">
        <f>IF(J74&lt;&gt;"",(VLOOKUP(J74,'🌳Resource'!$A$4:$J1000,9,false)*K74),0)+IF(L74&lt;&gt;"",(VLOOKUP(L74,'🌳Resource'!$A$4:$J1000,9,false)*M74),0)+IF(N74&lt;&gt;"",(VLOOKUP(N74,'🌳Resource'!$A$4:$J1000,9,false)*O74),0) + IF(P74&lt;&gt;"",(VLOOKUP(P74,'🌳Resource'!$A$4:$J1000,9,false)*Q74),0) + IF(R74&lt;&gt;"",(VLOOKUP(R74,'🧱Material'!$B$4:$H1000,6,false)*S74),0) + IF(T74&lt;&gt;"",(VLOOKUP(T74,'🧱Material'!$B$4:$H1000,6,false)*U74),0) + IF(V74&lt;&gt;"",(VLOOKUP(V74,'🧱Material'!$B$4:$H1000,6,false)*W74),0) + IF(X74&lt;&gt;"",(VLOOKUP(X74,'🧱Material'!$B$4:$H1000,6,false)*Y74),0) + IF(Z74&lt;&gt;"",(VLOOKUP(Z74,'🧱Material'!$B$4:$H1000,6,false)*AA74),0) + IF(AB74&lt;&gt;"",(VLOOKUP(AB74,'🧱Material'!$B$4:$H1000,6,false)*AC74),0)</f>
        <v>0</v>
      </c>
      <c r="J74" s="63"/>
      <c r="K74" s="3"/>
      <c r="L74" s="63"/>
      <c r="M74" s="3"/>
      <c r="N74" s="63"/>
      <c r="O74" s="3"/>
      <c r="P74" s="63"/>
      <c r="Q74" s="3"/>
      <c r="R74" s="515"/>
      <c r="S74" s="3"/>
      <c r="T74" s="515"/>
      <c r="U74" s="3"/>
      <c r="V74" s="515"/>
      <c r="W74" s="3"/>
      <c r="X74" s="515"/>
      <c r="Y74" s="3"/>
      <c r="Z74" s="515"/>
      <c r="AA74" s="3"/>
      <c r="AB74" s="515"/>
      <c r="AC74" s="3"/>
    </row>
    <row r="75">
      <c r="A75" s="183" t="b">
        <v>0</v>
      </c>
      <c r="B75" s="183"/>
      <c r="C75" s="527"/>
      <c r="D75" s="183"/>
      <c r="E75" s="183"/>
      <c r="F75" s="541"/>
      <c r="G75" s="526">
        <f>IF(J75&lt;&gt;"",(VLOOKUP(J75,'🌳Resource'!$A$4:$J1000,10,false)*K75),0)+IF(L75&lt;&gt;"",(VLOOKUP(L75,'🌳Resource'!$A$4:$J1000,10,false)*M75),0)+IF(N75&lt;&gt;"",(VLOOKUP(N75,'🌳Resource'!$A$4:$J1000,10,false)*O75),0) + IF(P75&lt;&gt;"",(VLOOKUP(P75,'🌳Resource'!$A$4:$J1000,10,false)*Q75),0) + IF(R75&lt;&gt;"",(VLOOKUP(R75,'🧱Material'!$B$4:$H1000,7,false)*S75),0) + IF(T75&lt;&gt;"",(VLOOKUP(T75,'🧱Material'!$B$4:$H1000,7,false)*U75),0) + IF(V75&lt;&gt;"",(VLOOKUP(V75,'🧱Material'!$B$4:$H1000,7,false)*W75),0) + IF(X75&lt;&gt;"",(VLOOKUP(X75,'🧱Material'!$B$4:$H1000,7,false)*Y75),0) + IF(Z75&lt;&gt;"",(VLOOKUP(Z75,'🧱Material'!$B$4:$H1000,7,false)*AA75),0) + IF(AB75&lt;&gt;"",(VLOOKUP(AB75,'🧱Material'!$B$4:$H1000,7,false)*AC75),0)</f>
        <v>0</v>
      </c>
      <c r="H75" s="526">
        <f>IF(J75&lt;&gt;"",(VLOOKUP(J75,'🌳Resource'!$A$4:$J1000,8,false)*K75),0)+IF(L75&lt;&gt;"",(VLOOKUP(L75,'🌳Resource'!$A$4:$J1000,8,false)*M75),0)+IF(N75&lt;&gt;"",(VLOOKUP(N75,'🌳Resource'!$A$4:$J1000,8,false)*O75),0) + IF(P75&lt;&gt;"",(VLOOKUP(P75,'🌳Resource'!$A$4:$J1000,8,false)*Q75),0) + IF(R75&lt;&gt;"",(VLOOKUP(R75,'🧱Material'!$B$4:$H1000,5,false)*S75),0) + IF(T75&lt;&gt;"",(VLOOKUP(T75,'🧱Material'!$B$4:$H1000,5,false)*U75),0) + IF(V75&lt;&gt;"",(VLOOKUP(V75,'🧱Material'!$B$4:$H1000,5,false)*W75),0) + IF(X75&lt;&gt;"",(VLOOKUP(X75,'🧱Material'!$B$4:$H1000,5,false)*Y75),0) + IF(Z75&lt;&gt;"",(VLOOKUP(Z75,'🧱Material'!$B$4:$H1000,5,false)*AA75),0) + IF(AB75&lt;&gt;"",(VLOOKUP(AB75,'🧱Material'!$B$4:$H1000,5,false)*AC75),0)</f>
        <v>0</v>
      </c>
      <c r="I75" s="526">
        <f>IF(J75&lt;&gt;"",(VLOOKUP(J75,'🌳Resource'!$A$4:$J1000,9,false)*K75),0)+IF(L75&lt;&gt;"",(VLOOKUP(L75,'🌳Resource'!$A$4:$J1000,9,false)*M75),0)+IF(N75&lt;&gt;"",(VLOOKUP(N75,'🌳Resource'!$A$4:$J1000,9,false)*O75),0) + IF(P75&lt;&gt;"",(VLOOKUP(P75,'🌳Resource'!$A$4:$J1000,9,false)*Q75),0) + IF(R75&lt;&gt;"",(VLOOKUP(R75,'🧱Material'!$B$4:$H1000,6,false)*S75),0) + IF(T75&lt;&gt;"",(VLOOKUP(T75,'🧱Material'!$B$4:$H1000,6,false)*U75),0) + IF(V75&lt;&gt;"",(VLOOKUP(V75,'🧱Material'!$B$4:$H1000,6,false)*W75),0) + IF(X75&lt;&gt;"",(VLOOKUP(X75,'🧱Material'!$B$4:$H1000,6,false)*Y75),0) + IF(Z75&lt;&gt;"",(VLOOKUP(Z75,'🧱Material'!$B$4:$H1000,6,false)*AA75),0) + IF(AB75&lt;&gt;"",(VLOOKUP(AB75,'🧱Material'!$B$4:$H1000,6,false)*AC75),0)</f>
        <v>0</v>
      </c>
      <c r="J75" s="18"/>
      <c r="K75" s="520"/>
      <c r="L75" s="18"/>
      <c r="M75" s="520"/>
      <c r="N75" s="18"/>
      <c r="O75" s="520"/>
      <c r="P75" s="18"/>
      <c r="Q75" s="520"/>
      <c r="R75" s="59"/>
      <c r="S75" s="520"/>
      <c r="T75" s="59"/>
      <c r="U75" s="520"/>
      <c r="V75" s="59"/>
      <c r="W75" s="520"/>
      <c r="X75" s="59"/>
      <c r="Y75" s="520"/>
      <c r="Z75" s="59"/>
      <c r="AA75" s="520"/>
      <c r="AB75" s="59"/>
      <c r="AC75" s="520"/>
    </row>
    <row r="76">
      <c r="A76" s="521" t="b">
        <v>0</v>
      </c>
      <c r="B76" s="521"/>
      <c r="C76" s="528"/>
      <c r="D76" s="528"/>
      <c r="E76" s="528"/>
      <c r="F76" s="530"/>
      <c r="G76" s="523">
        <f>IF(J76&lt;&gt;"",(VLOOKUP(J76,'🌳Resource'!$A$4:$J1000,10,false)*K76),0)+IF(L76&lt;&gt;"",(VLOOKUP(L76,'🌳Resource'!$A$4:$J1000,10,false)*M76),0)+IF(N76&lt;&gt;"",(VLOOKUP(N76,'🌳Resource'!$A$4:$J1000,10,false)*O76),0) + IF(P76&lt;&gt;"",(VLOOKUP(P76,'🌳Resource'!$A$4:$J1000,10,false)*Q76),0) + IF(R76&lt;&gt;"",(VLOOKUP(R76,'🧱Material'!$B$4:$H1000,7,false)*S76),0) + IF(T76&lt;&gt;"",(VLOOKUP(T76,'🧱Material'!$B$4:$H1000,7,false)*U76),0) + IF(V76&lt;&gt;"",(VLOOKUP(V76,'🧱Material'!$B$4:$H1000,7,false)*W76),0) + IF(X76&lt;&gt;"",(VLOOKUP(X76,'🧱Material'!$B$4:$H1000,7,false)*Y76),0) + IF(Z76&lt;&gt;"",(VLOOKUP(Z76,'🧱Material'!$B$4:$H1000,7,false)*AA76),0) + IF(AB76&lt;&gt;"",(VLOOKUP(AB76,'🧱Material'!$B$4:$H1000,7,false)*AC76),0)</f>
        <v>0</v>
      </c>
      <c r="H76" s="523">
        <f>IF(J76&lt;&gt;"",(VLOOKUP(J76,'🌳Resource'!$A$4:$J1000,8,false)*K76),0)+IF(L76&lt;&gt;"",(VLOOKUP(L76,'🌳Resource'!$A$4:$J1000,8,false)*M76),0)+IF(N76&lt;&gt;"",(VLOOKUP(N76,'🌳Resource'!$A$4:$J1000,8,false)*O76),0) + IF(P76&lt;&gt;"",(VLOOKUP(P76,'🌳Resource'!$A$4:$J1000,8,false)*Q76),0) + IF(R76&lt;&gt;"",(VLOOKUP(R76,'🧱Material'!$B$4:$H1000,5,false)*S76),0) + IF(T76&lt;&gt;"",(VLOOKUP(T76,'🧱Material'!$B$4:$H1000,5,false)*U76),0) + IF(V76&lt;&gt;"",(VLOOKUP(V76,'🧱Material'!$B$4:$H1000,5,false)*W76),0) + IF(X76&lt;&gt;"",(VLOOKUP(X76,'🧱Material'!$B$4:$H1000,5,false)*Y76),0) + IF(Z76&lt;&gt;"",(VLOOKUP(Z76,'🧱Material'!$B$4:$H1000,5,false)*AA76),0) + IF(AB76&lt;&gt;"",(VLOOKUP(AB76,'🧱Material'!$B$4:$H1000,5,false)*AC76),0)</f>
        <v>0</v>
      </c>
      <c r="I76" s="523">
        <f>IF(J76&lt;&gt;"",(VLOOKUP(J76,'🌳Resource'!$A$4:$J1000,9,false)*K76),0)+IF(L76&lt;&gt;"",(VLOOKUP(L76,'🌳Resource'!$A$4:$J1000,9,false)*M76),0)+IF(N76&lt;&gt;"",(VLOOKUP(N76,'🌳Resource'!$A$4:$J1000,9,false)*O76),0) + IF(P76&lt;&gt;"",(VLOOKUP(P76,'🌳Resource'!$A$4:$J1000,9,false)*Q76),0) + IF(R76&lt;&gt;"",(VLOOKUP(R76,'🧱Material'!$B$4:$H1000,6,false)*S76),0) + IF(T76&lt;&gt;"",(VLOOKUP(T76,'🧱Material'!$B$4:$H1000,6,false)*U76),0) + IF(V76&lt;&gt;"",(VLOOKUP(V76,'🧱Material'!$B$4:$H1000,6,false)*W76),0) + IF(X76&lt;&gt;"",(VLOOKUP(X76,'🧱Material'!$B$4:$H1000,6,false)*Y76),0) + IF(Z76&lt;&gt;"",(VLOOKUP(Z76,'🧱Material'!$B$4:$H1000,6,false)*AA76),0) + IF(AB76&lt;&gt;"",(VLOOKUP(AB76,'🧱Material'!$B$4:$H1000,6,false)*AC76),0)</f>
        <v>0</v>
      </c>
      <c r="J76" s="63"/>
      <c r="K76" s="3"/>
      <c r="L76" s="63"/>
      <c r="M76" s="3"/>
      <c r="N76" s="63"/>
      <c r="O76" s="3"/>
      <c r="P76" s="63"/>
      <c r="Q76" s="3"/>
      <c r="R76" s="515"/>
      <c r="S76" s="3"/>
      <c r="T76" s="515"/>
      <c r="U76" s="3"/>
      <c r="V76" s="515"/>
      <c r="W76" s="3"/>
      <c r="X76" s="515"/>
      <c r="Y76" s="3"/>
      <c r="Z76" s="515"/>
      <c r="AA76" s="3"/>
      <c r="AB76" s="515"/>
      <c r="AC76" s="3"/>
    </row>
    <row r="77">
      <c r="A77" s="183" t="b">
        <v>0</v>
      </c>
      <c r="B77" s="183"/>
      <c r="C77" s="527"/>
      <c r="D77" s="183"/>
      <c r="E77" s="183"/>
      <c r="F77" s="541"/>
      <c r="G77" s="526">
        <f>IF(J77&lt;&gt;"",(VLOOKUP(J77,'🌳Resource'!$A$4:$J1000,10,false)*K77),0)+IF(L77&lt;&gt;"",(VLOOKUP(L77,'🌳Resource'!$A$4:$J1000,10,false)*M77),0)+IF(N77&lt;&gt;"",(VLOOKUP(N77,'🌳Resource'!$A$4:$J1000,10,false)*O77),0) + IF(P77&lt;&gt;"",(VLOOKUP(P77,'🌳Resource'!$A$4:$J1000,10,false)*Q77),0) + IF(R77&lt;&gt;"",(VLOOKUP(R77,'🧱Material'!$B$4:$H1000,7,false)*S77),0) + IF(T77&lt;&gt;"",(VLOOKUP(T77,'🧱Material'!$B$4:$H1000,7,false)*U77),0) + IF(V77&lt;&gt;"",(VLOOKUP(V77,'🧱Material'!$B$4:$H1000,7,false)*W77),0) + IF(X77&lt;&gt;"",(VLOOKUP(X77,'🧱Material'!$B$4:$H1000,7,false)*Y77),0) + IF(Z77&lt;&gt;"",(VLOOKUP(Z77,'🧱Material'!$B$4:$H1000,7,false)*AA77),0) + IF(AB77&lt;&gt;"",(VLOOKUP(AB77,'🧱Material'!$B$4:$H1000,7,false)*AC77),0)</f>
        <v>0</v>
      </c>
      <c r="H77" s="526">
        <f>IF(J77&lt;&gt;"",(VLOOKUP(J77,'🌳Resource'!$A$4:$J1000,8,false)*K77),0)+IF(L77&lt;&gt;"",(VLOOKUP(L77,'🌳Resource'!$A$4:$J1000,8,false)*M77),0)+IF(N77&lt;&gt;"",(VLOOKUP(N77,'🌳Resource'!$A$4:$J1000,8,false)*O77),0) + IF(P77&lt;&gt;"",(VLOOKUP(P77,'🌳Resource'!$A$4:$J1000,8,false)*Q77),0) + IF(R77&lt;&gt;"",(VLOOKUP(R77,'🧱Material'!$B$4:$H1000,5,false)*S77),0) + IF(T77&lt;&gt;"",(VLOOKUP(T77,'🧱Material'!$B$4:$H1000,5,false)*U77),0) + IF(V77&lt;&gt;"",(VLOOKUP(V77,'🧱Material'!$B$4:$H1000,5,false)*W77),0) + IF(X77&lt;&gt;"",(VLOOKUP(X77,'🧱Material'!$B$4:$H1000,5,false)*Y77),0) + IF(Z77&lt;&gt;"",(VLOOKUP(Z77,'🧱Material'!$B$4:$H1000,5,false)*AA77),0) + IF(AB77&lt;&gt;"",(VLOOKUP(AB77,'🧱Material'!$B$4:$H1000,5,false)*AC77),0)</f>
        <v>0</v>
      </c>
      <c r="I77" s="526">
        <f>IF(J77&lt;&gt;"",(VLOOKUP(J77,'🌳Resource'!$A$4:$J1000,9,false)*K77),0)+IF(L77&lt;&gt;"",(VLOOKUP(L77,'🌳Resource'!$A$4:$J1000,9,false)*M77),0)+IF(N77&lt;&gt;"",(VLOOKUP(N77,'🌳Resource'!$A$4:$J1000,9,false)*O77),0) + IF(P77&lt;&gt;"",(VLOOKUP(P77,'🌳Resource'!$A$4:$J1000,9,false)*Q77),0) + IF(R77&lt;&gt;"",(VLOOKUP(R77,'🧱Material'!$B$4:$H1000,6,false)*S77),0) + IF(T77&lt;&gt;"",(VLOOKUP(T77,'🧱Material'!$B$4:$H1000,6,false)*U77),0) + IF(V77&lt;&gt;"",(VLOOKUP(V77,'🧱Material'!$B$4:$H1000,6,false)*W77),0) + IF(X77&lt;&gt;"",(VLOOKUP(X77,'🧱Material'!$B$4:$H1000,6,false)*Y77),0) + IF(Z77&lt;&gt;"",(VLOOKUP(Z77,'🧱Material'!$B$4:$H1000,6,false)*AA77),0) + IF(AB77&lt;&gt;"",(VLOOKUP(AB77,'🧱Material'!$B$4:$H1000,6,false)*AC77),0)</f>
        <v>0</v>
      </c>
      <c r="J77" s="18"/>
      <c r="K77" s="520"/>
      <c r="L77" s="18"/>
      <c r="M77" s="520"/>
      <c r="N77" s="18"/>
      <c r="O77" s="520"/>
      <c r="P77" s="18"/>
      <c r="Q77" s="520"/>
      <c r="R77" s="59"/>
      <c r="S77" s="520"/>
      <c r="T77" s="59"/>
      <c r="U77" s="520"/>
      <c r="V77" s="59"/>
      <c r="W77" s="520"/>
      <c r="X77" s="59"/>
      <c r="Y77" s="520"/>
      <c r="Z77" s="59"/>
      <c r="AA77" s="520"/>
      <c r="AB77" s="59"/>
      <c r="AC77" s="520"/>
    </row>
    <row r="78">
      <c r="A78" s="543" t="b">
        <v>0</v>
      </c>
      <c r="B78" s="543"/>
      <c r="C78" s="528"/>
      <c r="D78" s="543"/>
      <c r="E78" s="543"/>
      <c r="F78" s="35"/>
      <c r="G78" s="523">
        <f>IF(J78&lt;&gt;"",(VLOOKUP(J78,'🌳Resource'!$A$4:$J1000,10,false)*K78),0)+IF(L78&lt;&gt;"",(VLOOKUP(L78,'🌳Resource'!$A$4:$J1000,10,false)*M78),0)+IF(N78&lt;&gt;"",(VLOOKUP(N78,'🌳Resource'!$A$4:$J1000,10,false)*O78),0) + IF(P78&lt;&gt;"",(VLOOKUP(P78,'🌳Resource'!$A$4:$J1000,10,false)*Q78),0) + IF(R78&lt;&gt;"",(VLOOKUP(R78,'🧱Material'!$B$4:$H1000,7,false)*S78),0) + IF(T78&lt;&gt;"",(VLOOKUP(T78,'🧱Material'!$B$4:$H1000,7,false)*U78),0) + IF(V78&lt;&gt;"",(VLOOKUP(V78,'🧱Material'!$B$4:$H1000,7,false)*W78),0) + IF(X78&lt;&gt;"",(VLOOKUP(X78,'🧱Material'!$B$4:$H1000,7,false)*Y78),0) + IF(Z78&lt;&gt;"",(VLOOKUP(Z78,'🧱Material'!$B$4:$H1000,7,false)*AA78),0) + IF(AB78&lt;&gt;"",(VLOOKUP(AB78,'🧱Material'!$B$4:$H1000,7,false)*AC78),0)</f>
        <v>0</v>
      </c>
      <c r="H78" s="523">
        <f>IF(J78&lt;&gt;"",(VLOOKUP(J78,'🌳Resource'!$A$4:$J1000,8,false)*K78),0)+IF(L78&lt;&gt;"",(VLOOKUP(L78,'🌳Resource'!$A$4:$J1000,8,false)*M78),0)+IF(N78&lt;&gt;"",(VLOOKUP(N78,'🌳Resource'!$A$4:$J1000,8,false)*O78),0) + IF(P78&lt;&gt;"",(VLOOKUP(P78,'🌳Resource'!$A$4:$J1000,8,false)*Q78),0) + IF(R78&lt;&gt;"",(VLOOKUP(R78,'🧱Material'!$B$4:$H1000,5,false)*S78),0) + IF(T78&lt;&gt;"",(VLOOKUP(T78,'🧱Material'!$B$4:$H1000,5,false)*U78),0) + IF(V78&lt;&gt;"",(VLOOKUP(V78,'🧱Material'!$B$4:$H1000,5,false)*W78),0) + IF(X78&lt;&gt;"",(VLOOKUP(X78,'🧱Material'!$B$4:$H1000,5,false)*Y78),0) + IF(Z78&lt;&gt;"",(VLOOKUP(Z78,'🧱Material'!$B$4:$H1000,5,false)*AA78),0) + IF(AB78&lt;&gt;"",(VLOOKUP(AB78,'🧱Material'!$B$4:$H1000,5,false)*AC78),0)</f>
        <v>0</v>
      </c>
      <c r="I78" s="523">
        <f>IF(J78&lt;&gt;"",(VLOOKUP(J78,'🌳Resource'!$A$4:$J1000,9,false)*K78),0)+IF(L78&lt;&gt;"",(VLOOKUP(L78,'🌳Resource'!$A$4:$J1000,9,false)*M78),0)+IF(N78&lt;&gt;"",(VLOOKUP(N78,'🌳Resource'!$A$4:$J1000,9,false)*O78),0) + IF(P78&lt;&gt;"",(VLOOKUP(P78,'🌳Resource'!$A$4:$J1000,9,false)*Q78),0) + IF(R78&lt;&gt;"",(VLOOKUP(R78,'🧱Material'!$B$4:$H1000,6,false)*S78),0) + IF(T78&lt;&gt;"",(VLOOKUP(T78,'🧱Material'!$B$4:$H1000,6,false)*U78),0) + IF(V78&lt;&gt;"",(VLOOKUP(V78,'🧱Material'!$B$4:$H1000,6,false)*W78),0) + IF(X78&lt;&gt;"",(VLOOKUP(X78,'🧱Material'!$B$4:$H1000,6,false)*Y78),0) + IF(Z78&lt;&gt;"",(VLOOKUP(Z78,'🧱Material'!$B$4:$H1000,6,false)*AA78),0) + IF(AB78&lt;&gt;"",(VLOOKUP(AB78,'🧱Material'!$B$4:$H1000,6,false)*AC78),0)</f>
        <v>0</v>
      </c>
      <c r="J78" s="63"/>
      <c r="K78" s="3"/>
      <c r="L78" s="63"/>
      <c r="M78" s="3"/>
      <c r="N78" s="63"/>
      <c r="O78" s="3"/>
      <c r="P78" s="63"/>
      <c r="Q78" s="3"/>
      <c r="R78" s="515"/>
      <c r="S78" s="3"/>
      <c r="T78" s="515"/>
      <c r="U78" s="3"/>
      <c r="V78" s="515"/>
      <c r="W78" s="3"/>
      <c r="X78" s="515"/>
      <c r="Y78" s="3"/>
      <c r="Z78" s="515"/>
      <c r="AA78" s="3"/>
      <c r="AB78" s="515"/>
      <c r="AC78" s="3"/>
    </row>
    <row r="79">
      <c r="A79" s="524" t="b">
        <v>0</v>
      </c>
      <c r="B79" s="524"/>
      <c r="C79" s="527"/>
      <c r="D79" s="527"/>
      <c r="E79" s="527"/>
      <c r="F79" s="529"/>
      <c r="G79" s="526">
        <f>IF(J79&lt;&gt;"",(VLOOKUP(J79,'🌳Resource'!$A$4:$J1000,10,false)*K79),0)+IF(L79&lt;&gt;"",(VLOOKUP(L79,'🌳Resource'!$A$4:$J1000,10,false)*M79),0)+IF(N79&lt;&gt;"",(VLOOKUP(N79,'🌳Resource'!$A$4:$J1000,10,false)*O79),0) + IF(P79&lt;&gt;"",(VLOOKUP(P79,'🌳Resource'!$A$4:$J1000,10,false)*Q79),0) + IF(R79&lt;&gt;"",(VLOOKUP(R79,'🧱Material'!$B$4:$H1000,7,false)*S79),0) + IF(T79&lt;&gt;"",(VLOOKUP(T79,'🧱Material'!$B$4:$H1000,7,false)*U79),0) + IF(V79&lt;&gt;"",(VLOOKUP(V79,'🧱Material'!$B$4:$H1000,7,false)*W79),0) + IF(X79&lt;&gt;"",(VLOOKUP(X79,'🧱Material'!$B$4:$H1000,7,false)*Y79),0) + IF(Z79&lt;&gt;"",(VLOOKUP(Z79,'🧱Material'!$B$4:$H1000,7,false)*AA79),0) + IF(AB79&lt;&gt;"",(VLOOKUP(AB79,'🧱Material'!$B$4:$H1000,7,false)*AC79),0)</f>
        <v>0</v>
      </c>
      <c r="H79" s="526">
        <f>IF(J79&lt;&gt;"",(VLOOKUP(J79,'🌳Resource'!$A$4:$J1000,8,false)*K79),0)+IF(L79&lt;&gt;"",(VLOOKUP(L79,'🌳Resource'!$A$4:$J1000,8,false)*M79),0)+IF(N79&lt;&gt;"",(VLOOKUP(N79,'🌳Resource'!$A$4:$J1000,8,false)*O79),0) + IF(P79&lt;&gt;"",(VLOOKUP(P79,'🌳Resource'!$A$4:$J1000,8,false)*Q79),0) + IF(R79&lt;&gt;"",(VLOOKUP(R79,'🧱Material'!$B$4:$H1000,5,false)*S79),0) + IF(T79&lt;&gt;"",(VLOOKUP(T79,'🧱Material'!$B$4:$H1000,5,false)*U79),0) + IF(V79&lt;&gt;"",(VLOOKUP(V79,'🧱Material'!$B$4:$H1000,5,false)*W79),0) + IF(X79&lt;&gt;"",(VLOOKUP(X79,'🧱Material'!$B$4:$H1000,5,false)*Y79),0) + IF(Z79&lt;&gt;"",(VLOOKUP(Z79,'🧱Material'!$B$4:$H1000,5,false)*AA79),0) + IF(AB79&lt;&gt;"",(VLOOKUP(AB79,'🧱Material'!$B$4:$H1000,5,false)*AC79),0)</f>
        <v>0</v>
      </c>
      <c r="I79" s="526">
        <f>IF(J79&lt;&gt;"",(VLOOKUP(J79,'🌳Resource'!$A$4:$J1000,9,false)*K79),0)+IF(L79&lt;&gt;"",(VLOOKUP(L79,'🌳Resource'!$A$4:$J1000,9,false)*M79),0)+IF(N79&lt;&gt;"",(VLOOKUP(N79,'🌳Resource'!$A$4:$J1000,9,false)*O79),0) + IF(P79&lt;&gt;"",(VLOOKUP(P79,'🌳Resource'!$A$4:$J1000,9,false)*Q79),0) + IF(R79&lt;&gt;"",(VLOOKUP(R79,'🧱Material'!$B$4:$H1000,6,false)*S79),0) + IF(T79&lt;&gt;"",(VLOOKUP(T79,'🧱Material'!$B$4:$H1000,6,false)*U79),0) + IF(V79&lt;&gt;"",(VLOOKUP(V79,'🧱Material'!$B$4:$H1000,6,false)*W79),0) + IF(X79&lt;&gt;"",(VLOOKUP(X79,'🧱Material'!$B$4:$H1000,6,false)*Y79),0) + IF(Z79&lt;&gt;"",(VLOOKUP(Z79,'🧱Material'!$B$4:$H1000,6,false)*AA79),0) + IF(AB79&lt;&gt;"",(VLOOKUP(AB79,'🧱Material'!$B$4:$H1000,6,false)*AC79),0)</f>
        <v>0</v>
      </c>
      <c r="J79" s="18"/>
      <c r="K79" s="520"/>
      <c r="L79" s="18"/>
      <c r="M79" s="520"/>
      <c r="N79" s="18"/>
      <c r="O79" s="520"/>
      <c r="P79" s="18"/>
      <c r="Q79" s="520"/>
      <c r="R79" s="59"/>
      <c r="S79" s="520"/>
      <c r="T79" s="59"/>
      <c r="U79" s="520"/>
      <c r="V79" s="59"/>
      <c r="W79" s="520"/>
      <c r="X79" s="59"/>
      <c r="Y79" s="520"/>
      <c r="Z79" s="59"/>
      <c r="AA79" s="520"/>
      <c r="AB79" s="59"/>
      <c r="AC79" s="520"/>
    </row>
    <row r="80">
      <c r="A80" s="543" t="b">
        <v>0</v>
      </c>
      <c r="B80" s="543"/>
      <c r="C80" s="528"/>
      <c r="D80" s="543"/>
      <c r="E80" s="543"/>
      <c r="F80" s="35"/>
      <c r="G80" s="523">
        <f>IF(J80&lt;&gt;"",(VLOOKUP(J80,'🌳Resource'!$A$4:$J1000,10,false)*K80),0)+IF(L80&lt;&gt;"",(VLOOKUP(L80,'🌳Resource'!$A$4:$J1000,10,false)*M80),0)+IF(N80&lt;&gt;"",(VLOOKUP(N80,'🌳Resource'!$A$4:$J1000,10,false)*O80),0) + IF(P80&lt;&gt;"",(VLOOKUP(P80,'🌳Resource'!$A$4:$J1000,10,false)*Q80),0) + IF(R80&lt;&gt;"",(VLOOKUP(R80,'🧱Material'!$B$4:$H1000,7,false)*S80),0) + IF(T80&lt;&gt;"",(VLOOKUP(T80,'🧱Material'!$B$4:$H1000,7,false)*U80),0) + IF(V80&lt;&gt;"",(VLOOKUP(V80,'🧱Material'!$B$4:$H1000,7,false)*W80),0) + IF(X80&lt;&gt;"",(VLOOKUP(X80,'🧱Material'!$B$4:$H1000,7,false)*Y80),0) + IF(Z80&lt;&gt;"",(VLOOKUP(Z80,'🧱Material'!$B$4:$H1000,7,false)*AA80),0) + IF(AB80&lt;&gt;"",(VLOOKUP(AB80,'🧱Material'!$B$4:$H1000,7,false)*AC80),0)</f>
        <v>0</v>
      </c>
      <c r="H80" s="523">
        <f>IF(J80&lt;&gt;"",(VLOOKUP(J80,'🌳Resource'!$A$4:$J1000,8,false)*K80),0)+IF(L80&lt;&gt;"",(VLOOKUP(L80,'🌳Resource'!$A$4:$J1000,8,false)*M80),0)+IF(N80&lt;&gt;"",(VLOOKUP(N80,'🌳Resource'!$A$4:$J1000,8,false)*O80),0) + IF(P80&lt;&gt;"",(VLOOKUP(P80,'🌳Resource'!$A$4:$J1000,8,false)*Q80),0) + IF(R80&lt;&gt;"",(VLOOKUP(R80,'🧱Material'!$B$4:$H1000,5,false)*S80),0) + IF(T80&lt;&gt;"",(VLOOKUP(T80,'🧱Material'!$B$4:$H1000,5,false)*U80),0) + IF(V80&lt;&gt;"",(VLOOKUP(V80,'🧱Material'!$B$4:$H1000,5,false)*W80),0) + IF(X80&lt;&gt;"",(VLOOKUP(X80,'🧱Material'!$B$4:$H1000,5,false)*Y80),0) + IF(Z80&lt;&gt;"",(VLOOKUP(Z80,'🧱Material'!$B$4:$H1000,5,false)*AA80),0) + IF(AB80&lt;&gt;"",(VLOOKUP(AB80,'🧱Material'!$B$4:$H1000,5,false)*AC80),0)</f>
        <v>0</v>
      </c>
      <c r="I80" s="523">
        <f>IF(J80&lt;&gt;"",(VLOOKUP(J80,'🌳Resource'!$A$4:$J1000,9,false)*K80),0)+IF(L80&lt;&gt;"",(VLOOKUP(L80,'🌳Resource'!$A$4:$J1000,9,false)*M80),0)+IF(N80&lt;&gt;"",(VLOOKUP(N80,'🌳Resource'!$A$4:$J1000,9,false)*O80),0) + IF(P80&lt;&gt;"",(VLOOKUP(P80,'🌳Resource'!$A$4:$J1000,9,false)*Q80),0) + IF(R80&lt;&gt;"",(VLOOKUP(R80,'🧱Material'!$B$4:$H1000,6,false)*S80),0) + IF(T80&lt;&gt;"",(VLOOKUP(T80,'🧱Material'!$B$4:$H1000,6,false)*U80),0) + IF(V80&lt;&gt;"",(VLOOKUP(V80,'🧱Material'!$B$4:$H1000,6,false)*W80),0) + IF(X80&lt;&gt;"",(VLOOKUP(X80,'🧱Material'!$B$4:$H1000,6,false)*Y80),0) + IF(Z80&lt;&gt;"",(VLOOKUP(Z80,'🧱Material'!$B$4:$H1000,6,false)*AA80),0) + IF(AB80&lt;&gt;"",(VLOOKUP(AB80,'🧱Material'!$B$4:$H1000,6,false)*AC80),0)</f>
        <v>0</v>
      </c>
      <c r="J80" s="63"/>
      <c r="K80" s="3"/>
      <c r="L80" s="63"/>
      <c r="M80" s="3"/>
      <c r="N80" s="63"/>
      <c r="O80" s="3"/>
      <c r="P80" s="63"/>
      <c r="Q80" s="3"/>
      <c r="R80" s="515"/>
      <c r="S80" s="3"/>
      <c r="T80" s="515"/>
      <c r="U80" s="3"/>
      <c r="V80" s="515"/>
      <c r="W80" s="3"/>
      <c r="X80" s="515"/>
      <c r="Y80" s="3"/>
      <c r="Z80" s="515"/>
      <c r="AA80" s="3"/>
      <c r="AB80" s="515"/>
      <c r="AC80" s="3"/>
    </row>
    <row r="81">
      <c r="A81" s="183" t="b">
        <v>0</v>
      </c>
      <c r="B81" s="183"/>
      <c r="C81" s="527"/>
      <c r="D81" s="183"/>
      <c r="E81" s="183"/>
      <c r="F81" s="541"/>
      <c r="G81" s="526">
        <f>IF(J81&lt;&gt;"",(VLOOKUP(J81,'🌳Resource'!$A$4:$J1000,10,false)*K81),0)+IF(L81&lt;&gt;"",(VLOOKUP(L81,'🌳Resource'!$A$4:$J1000,10,false)*M81),0)+IF(N81&lt;&gt;"",(VLOOKUP(N81,'🌳Resource'!$A$4:$J1000,10,false)*O81),0) + IF(P81&lt;&gt;"",(VLOOKUP(P81,'🌳Resource'!$A$4:$J1000,10,false)*Q81),0) + IF(R81&lt;&gt;"",(VLOOKUP(R81,'🧱Material'!$B$4:$H1000,7,false)*S81),0) + IF(T81&lt;&gt;"",(VLOOKUP(T81,'🧱Material'!$B$4:$H1000,7,false)*U81),0) + IF(V81&lt;&gt;"",(VLOOKUP(V81,'🧱Material'!$B$4:$H1000,7,false)*W81),0) + IF(X81&lt;&gt;"",(VLOOKUP(X81,'🧱Material'!$B$4:$H1000,7,false)*Y81),0) + IF(Z81&lt;&gt;"",(VLOOKUP(Z81,'🧱Material'!$B$4:$H1000,7,false)*AA81),0) + IF(AB81&lt;&gt;"",(VLOOKUP(AB81,'🧱Material'!$B$4:$H1000,7,false)*AC81),0)</f>
        <v>0</v>
      </c>
      <c r="H81" s="526">
        <f>IF(J81&lt;&gt;"",(VLOOKUP(J81,'🌳Resource'!$A$4:$J1000,8,false)*K81),0)+IF(L81&lt;&gt;"",(VLOOKUP(L81,'🌳Resource'!$A$4:$J1000,8,false)*M81),0)+IF(N81&lt;&gt;"",(VLOOKUP(N81,'🌳Resource'!$A$4:$J1000,8,false)*O81),0) + IF(P81&lt;&gt;"",(VLOOKUP(P81,'🌳Resource'!$A$4:$J1000,8,false)*Q81),0) + IF(R81&lt;&gt;"",(VLOOKUP(R81,'🧱Material'!$B$4:$H1000,5,false)*S81),0) + IF(T81&lt;&gt;"",(VLOOKUP(T81,'🧱Material'!$B$4:$H1000,5,false)*U81),0) + IF(V81&lt;&gt;"",(VLOOKUP(V81,'🧱Material'!$B$4:$H1000,5,false)*W81),0) + IF(X81&lt;&gt;"",(VLOOKUP(X81,'🧱Material'!$B$4:$H1000,5,false)*Y81),0) + IF(Z81&lt;&gt;"",(VLOOKUP(Z81,'🧱Material'!$B$4:$H1000,5,false)*AA81),0) + IF(AB81&lt;&gt;"",(VLOOKUP(AB81,'🧱Material'!$B$4:$H1000,5,false)*AC81),0)</f>
        <v>0</v>
      </c>
      <c r="I81" s="526">
        <f>IF(J81&lt;&gt;"",(VLOOKUP(J81,'🌳Resource'!$A$4:$J1000,9,false)*K81),0)+IF(L81&lt;&gt;"",(VLOOKUP(L81,'🌳Resource'!$A$4:$J1000,9,false)*M81),0)+IF(N81&lt;&gt;"",(VLOOKUP(N81,'🌳Resource'!$A$4:$J1000,9,false)*O81),0) + IF(P81&lt;&gt;"",(VLOOKUP(P81,'🌳Resource'!$A$4:$J1000,9,false)*Q81),0) + IF(R81&lt;&gt;"",(VLOOKUP(R81,'🧱Material'!$B$4:$H1000,6,false)*S81),0) + IF(T81&lt;&gt;"",(VLOOKUP(T81,'🧱Material'!$B$4:$H1000,6,false)*U81),0) + IF(V81&lt;&gt;"",(VLOOKUP(V81,'🧱Material'!$B$4:$H1000,6,false)*W81),0) + IF(X81&lt;&gt;"",(VLOOKUP(X81,'🧱Material'!$B$4:$H1000,6,false)*Y81),0) + IF(Z81&lt;&gt;"",(VLOOKUP(Z81,'🧱Material'!$B$4:$H1000,6,false)*AA81),0) + IF(AB81&lt;&gt;"",(VLOOKUP(AB81,'🧱Material'!$B$4:$H1000,6,false)*AC81),0)</f>
        <v>0</v>
      </c>
      <c r="J81" s="18"/>
      <c r="K81" s="520"/>
      <c r="L81" s="18"/>
      <c r="M81" s="520"/>
      <c r="N81" s="18"/>
      <c r="O81" s="520"/>
      <c r="P81" s="18"/>
      <c r="Q81" s="520"/>
      <c r="R81" s="59"/>
      <c r="S81" s="520"/>
      <c r="T81" s="59"/>
      <c r="U81" s="520"/>
      <c r="V81" s="59"/>
      <c r="W81" s="520"/>
      <c r="X81" s="59"/>
      <c r="Y81" s="520"/>
      <c r="Z81" s="59"/>
      <c r="AA81" s="520"/>
      <c r="AB81" s="59"/>
      <c r="AC81" s="520"/>
    </row>
    <row r="82">
      <c r="A82" s="521" t="b">
        <v>0</v>
      </c>
      <c r="B82" s="521"/>
      <c r="C82" s="528"/>
      <c r="D82" s="528"/>
      <c r="E82" s="528"/>
      <c r="F82" s="530"/>
      <c r="G82" s="523">
        <f>IF(J82&lt;&gt;"",(VLOOKUP(J82,'🌳Resource'!$A$4:$J1000,10,false)*K82),0)+IF(L82&lt;&gt;"",(VLOOKUP(L82,'🌳Resource'!$A$4:$J1000,10,false)*M82),0)+IF(N82&lt;&gt;"",(VLOOKUP(N82,'🌳Resource'!$A$4:$J1000,10,false)*O82),0) + IF(P82&lt;&gt;"",(VLOOKUP(P82,'🌳Resource'!$A$4:$J1000,10,false)*Q82),0) + IF(R82&lt;&gt;"",(VLOOKUP(R82,'🧱Material'!$B$4:$H1000,7,false)*S82),0) + IF(T82&lt;&gt;"",(VLOOKUP(T82,'🧱Material'!$B$4:$H1000,7,false)*U82),0) + IF(V82&lt;&gt;"",(VLOOKUP(V82,'🧱Material'!$B$4:$H1000,7,false)*W82),0) + IF(X82&lt;&gt;"",(VLOOKUP(X82,'🧱Material'!$B$4:$H1000,7,false)*Y82),0) + IF(Z82&lt;&gt;"",(VLOOKUP(Z82,'🧱Material'!$B$4:$H1000,7,false)*AA82),0) + IF(AB82&lt;&gt;"",(VLOOKUP(AB82,'🧱Material'!$B$4:$H1000,7,false)*AC82),0)</f>
        <v>0</v>
      </c>
      <c r="H82" s="523">
        <f>IF(J82&lt;&gt;"",(VLOOKUP(J82,'🌳Resource'!$A$4:$J1000,8,false)*K82),0)+IF(L82&lt;&gt;"",(VLOOKUP(L82,'🌳Resource'!$A$4:$J1000,8,false)*M82),0)+IF(N82&lt;&gt;"",(VLOOKUP(N82,'🌳Resource'!$A$4:$J1000,8,false)*O82),0) + IF(P82&lt;&gt;"",(VLOOKUP(P82,'🌳Resource'!$A$4:$J1000,8,false)*Q82),0) + IF(R82&lt;&gt;"",(VLOOKUP(R82,'🧱Material'!$B$4:$H1000,5,false)*S82),0) + IF(T82&lt;&gt;"",(VLOOKUP(T82,'🧱Material'!$B$4:$H1000,5,false)*U82),0) + IF(V82&lt;&gt;"",(VLOOKUP(V82,'🧱Material'!$B$4:$H1000,5,false)*W82),0) + IF(X82&lt;&gt;"",(VLOOKUP(X82,'🧱Material'!$B$4:$H1000,5,false)*Y82),0) + IF(Z82&lt;&gt;"",(VLOOKUP(Z82,'🧱Material'!$B$4:$H1000,5,false)*AA82),0) + IF(AB82&lt;&gt;"",(VLOOKUP(AB82,'🧱Material'!$B$4:$H1000,5,false)*AC82),0)</f>
        <v>0</v>
      </c>
      <c r="I82" s="523">
        <f>IF(J82&lt;&gt;"",(VLOOKUP(J82,'🌳Resource'!$A$4:$J1000,9,false)*K82),0)+IF(L82&lt;&gt;"",(VLOOKUP(L82,'🌳Resource'!$A$4:$J1000,9,false)*M82),0)+IF(N82&lt;&gt;"",(VLOOKUP(N82,'🌳Resource'!$A$4:$J1000,9,false)*O82),0) + IF(P82&lt;&gt;"",(VLOOKUP(P82,'🌳Resource'!$A$4:$J1000,9,false)*Q82),0) + IF(R82&lt;&gt;"",(VLOOKUP(R82,'🧱Material'!$B$4:$H1000,6,false)*S82),0) + IF(T82&lt;&gt;"",(VLOOKUP(T82,'🧱Material'!$B$4:$H1000,6,false)*U82),0) + IF(V82&lt;&gt;"",(VLOOKUP(V82,'🧱Material'!$B$4:$H1000,6,false)*W82),0) + IF(X82&lt;&gt;"",(VLOOKUP(X82,'🧱Material'!$B$4:$H1000,6,false)*Y82),0) + IF(Z82&lt;&gt;"",(VLOOKUP(Z82,'🧱Material'!$B$4:$H1000,6,false)*AA82),0) + IF(AB82&lt;&gt;"",(VLOOKUP(AB82,'🧱Material'!$B$4:$H1000,6,false)*AC82),0)</f>
        <v>0</v>
      </c>
      <c r="J82" s="63"/>
      <c r="K82" s="3"/>
      <c r="L82" s="63"/>
      <c r="M82" s="3"/>
      <c r="N82" s="63"/>
      <c r="O82" s="3"/>
      <c r="P82" s="63"/>
      <c r="Q82" s="3"/>
      <c r="R82" s="515"/>
      <c r="S82" s="3"/>
      <c r="T82" s="515"/>
      <c r="U82" s="3"/>
      <c r="V82" s="515"/>
      <c r="W82" s="3"/>
      <c r="X82" s="515"/>
      <c r="Y82" s="3"/>
      <c r="Z82" s="515"/>
      <c r="AA82" s="3"/>
      <c r="AB82" s="515"/>
      <c r="AC82" s="3"/>
    </row>
    <row r="83">
      <c r="A83" s="183" t="b">
        <v>0</v>
      </c>
      <c r="B83" s="183"/>
      <c r="C83" s="527"/>
      <c r="D83" s="183"/>
      <c r="E83" s="183"/>
      <c r="F83" s="541"/>
      <c r="G83" s="526">
        <f>IF(J83&lt;&gt;"",(VLOOKUP(J83,'🌳Resource'!$A$4:$J1000,10,false)*K83),0)+IF(L83&lt;&gt;"",(VLOOKUP(L83,'🌳Resource'!$A$4:$J1000,10,false)*M83),0)+IF(N83&lt;&gt;"",(VLOOKUP(N83,'🌳Resource'!$A$4:$J1000,10,false)*O83),0) + IF(P83&lt;&gt;"",(VLOOKUP(P83,'🌳Resource'!$A$4:$J1000,10,false)*Q83),0) + IF(R83&lt;&gt;"",(VLOOKUP(R83,'🧱Material'!$B$4:$H1000,7,false)*S83),0) + IF(T83&lt;&gt;"",(VLOOKUP(T83,'🧱Material'!$B$4:$H1000,7,false)*U83),0) + IF(V83&lt;&gt;"",(VLOOKUP(V83,'🧱Material'!$B$4:$H1000,7,false)*W83),0) + IF(X83&lt;&gt;"",(VLOOKUP(X83,'🧱Material'!$B$4:$H1000,7,false)*Y83),0) + IF(Z83&lt;&gt;"",(VLOOKUP(Z83,'🧱Material'!$B$4:$H1000,7,false)*AA83),0) + IF(AB83&lt;&gt;"",(VLOOKUP(AB83,'🧱Material'!$B$4:$H1000,7,false)*AC83),0)</f>
        <v>0</v>
      </c>
      <c r="H83" s="526">
        <f>IF(J83&lt;&gt;"",(VLOOKUP(J83,'🌳Resource'!$A$4:$J1000,8,false)*K83),0)+IF(L83&lt;&gt;"",(VLOOKUP(L83,'🌳Resource'!$A$4:$J1000,8,false)*M83),0)+IF(N83&lt;&gt;"",(VLOOKUP(N83,'🌳Resource'!$A$4:$J1000,8,false)*O83),0) + IF(P83&lt;&gt;"",(VLOOKUP(P83,'🌳Resource'!$A$4:$J1000,8,false)*Q83),0) + IF(R83&lt;&gt;"",(VLOOKUP(R83,'🧱Material'!$B$4:$H1000,5,false)*S83),0) + IF(T83&lt;&gt;"",(VLOOKUP(T83,'🧱Material'!$B$4:$H1000,5,false)*U83),0) + IF(V83&lt;&gt;"",(VLOOKUP(V83,'🧱Material'!$B$4:$H1000,5,false)*W83),0) + IF(X83&lt;&gt;"",(VLOOKUP(X83,'🧱Material'!$B$4:$H1000,5,false)*Y83),0) + IF(Z83&lt;&gt;"",(VLOOKUP(Z83,'🧱Material'!$B$4:$H1000,5,false)*AA83),0) + IF(AB83&lt;&gt;"",(VLOOKUP(AB83,'🧱Material'!$B$4:$H1000,5,false)*AC83),0)</f>
        <v>0</v>
      </c>
      <c r="I83" s="526">
        <f>IF(J83&lt;&gt;"",(VLOOKUP(J83,'🌳Resource'!$A$4:$J1000,9,false)*K83),0)+IF(L83&lt;&gt;"",(VLOOKUP(L83,'🌳Resource'!$A$4:$J1000,9,false)*M83),0)+IF(N83&lt;&gt;"",(VLOOKUP(N83,'🌳Resource'!$A$4:$J1000,9,false)*O83),0) + IF(P83&lt;&gt;"",(VLOOKUP(P83,'🌳Resource'!$A$4:$J1000,9,false)*Q83),0) + IF(R83&lt;&gt;"",(VLOOKUP(R83,'🧱Material'!$B$4:$H1000,6,false)*S83),0) + IF(T83&lt;&gt;"",(VLOOKUP(T83,'🧱Material'!$B$4:$H1000,6,false)*U83),0) + IF(V83&lt;&gt;"",(VLOOKUP(V83,'🧱Material'!$B$4:$H1000,6,false)*W83),0) + IF(X83&lt;&gt;"",(VLOOKUP(X83,'🧱Material'!$B$4:$H1000,6,false)*Y83),0) + IF(Z83&lt;&gt;"",(VLOOKUP(Z83,'🧱Material'!$B$4:$H1000,6,false)*AA83),0) + IF(AB83&lt;&gt;"",(VLOOKUP(AB83,'🧱Material'!$B$4:$H1000,6,false)*AC83),0)</f>
        <v>0</v>
      </c>
      <c r="J83" s="18"/>
      <c r="K83" s="520"/>
      <c r="L83" s="18"/>
      <c r="M83" s="520"/>
      <c r="N83" s="18"/>
      <c r="O83" s="520"/>
      <c r="P83" s="18"/>
      <c r="Q83" s="520"/>
      <c r="R83" s="59"/>
      <c r="S83" s="520"/>
      <c r="T83" s="59"/>
      <c r="U83" s="520"/>
      <c r="V83" s="59"/>
      <c r="W83" s="520"/>
      <c r="X83" s="59"/>
      <c r="Y83" s="520"/>
      <c r="Z83" s="59"/>
      <c r="AA83" s="520"/>
      <c r="AB83" s="59"/>
      <c r="AC83" s="520"/>
    </row>
    <row r="84">
      <c r="A84" s="543" t="b">
        <v>0</v>
      </c>
      <c r="B84" s="543"/>
      <c r="C84" s="528"/>
      <c r="D84" s="543"/>
      <c r="E84" s="543"/>
      <c r="F84" s="35"/>
      <c r="G84" s="523">
        <f>IF(J84&lt;&gt;"",(VLOOKUP(J84,'🌳Resource'!$A$4:$J1000,10,false)*K84),0)+IF(L84&lt;&gt;"",(VLOOKUP(L84,'🌳Resource'!$A$4:$J1000,10,false)*M84),0)+IF(N84&lt;&gt;"",(VLOOKUP(N84,'🌳Resource'!$A$4:$J1000,10,false)*O84),0) + IF(P84&lt;&gt;"",(VLOOKUP(P84,'🌳Resource'!$A$4:$J1000,10,false)*Q84),0) + IF(R84&lt;&gt;"",(VLOOKUP(R84,'🧱Material'!$B$4:$H1000,7,false)*S84),0) + IF(T84&lt;&gt;"",(VLOOKUP(T84,'🧱Material'!$B$4:$H1000,7,false)*U84),0) + IF(V84&lt;&gt;"",(VLOOKUP(V84,'🧱Material'!$B$4:$H1000,7,false)*W84),0) + IF(X84&lt;&gt;"",(VLOOKUP(X84,'🧱Material'!$B$4:$H1000,7,false)*Y84),0) + IF(Z84&lt;&gt;"",(VLOOKUP(Z84,'🧱Material'!$B$4:$H1000,7,false)*AA84),0) + IF(AB84&lt;&gt;"",(VLOOKUP(AB84,'🧱Material'!$B$4:$H1000,7,false)*AC84),0)</f>
        <v>0</v>
      </c>
      <c r="H84" s="523">
        <f>IF(J84&lt;&gt;"",(VLOOKUP(J84,'🌳Resource'!$A$4:$J1000,8,false)*K84),0)+IF(L84&lt;&gt;"",(VLOOKUP(L84,'🌳Resource'!$A$4:$J1000,8,false)*M84),0)+IF(N84&lt;&gt;"",(VLOOKUP(N84,'🌳Resource'!$A$4:$J1000,8,false)*O84),0) + IF(P84&lt;&gt;"",(VLOOKUP(P84,'🌳Resource'!$A$4:$J1000,8,false)*Q84),0) + IF(R84&lt;&gt;"",(VLOOKUP(R84,'🧱Material'!$B$4:$H1000,5,false)*S84),0) + IF(T84&lt;&gt;"",(VLOOKUP(T84,'🧱Material'!$B$4:$H1000,5,false)*U84),0) + IF(V84&lt;&gt;"",(VLOOKUP(V84,'🧱Material'!$B$4:$H1000,5,false)*W84),0) + IF(X84&lt;&gt;"",(VLOOKUP(X84,'🧱Material'!$B$4:$H1000,5,false)*Y84),0) + IF(Z84&lt;&gt;"",(VLOOKUP(Z84,'🧱Material'!$B$4:$H1000,5,false)*AA84),0) + IF(AB84&lt;&gt;"",(VLOOKUP(AB84,'🧱Material'!$B$4:$H1000,5,false)*AC84),0)</f>
        <v>0</v>
      </c>
      <c r="I84" s="523">
        <f>IF(J84&lt;&gt;"",(VLOOKUP(J84,'🌳Resource'!$A$4:$J1000,9,false)*K84),0)+IF(L84&lt;&gt;"",(VLOOKUP(L84,'🌳Resource'!$A$4:$J1000,9,false)*M84),0)+IF(N84&lt;&gt;"",(VLOOKUP(N84,'🌳Resource'!$A$4:$J1000,9,false)*O84),0) + IF(P84&lt;&gt;"",(VLOOKUP(P84,'🌳Resource'!$A$4:$J1000,9,false)*Q84),0) + IF(R84&lt;&gt;"",(VLOOKUP(R84,'🧱Material'!$B$4:$H1000,6,false)*S84),0) + IF(T84&lt;&gt;"",(VLOOKUP(T84,'🧱Material'!$B$4:$H1000,6,false)*U84),0) + IF(V84&lt;&gt;"",(VLOOKUP(V84,'🧱Material'!$B$4:$H1000,6,false)*W84),0) + IF(X84&lt;&gt;"",(VLOOKUP(X84,'🧱Material'!$B$4:$H1000,6,false)*Y84),0) + IF(Z84&lt;&gt;"",(VLOOKUP(Z84,'🧱Material'!$B$4:$H1000,6,false)*AA84),0) + IF(AB84&lt;&gt;"",(VLOOKUP(AB84,'🧱Material'!$B$4:$H1000,6,false)*AC84),0)</f>
        <v>0</v>
      </c>
      <c r="J84" s="63"/>
      <c r="K84" s="3"/>
      <c r="L84" s="63"/>
      <c r="M84" s="3"/>
      <c r="N84" s="63"/>
      <c r="O84" s="3"/>
      <c r="P84" s="63"/>
      <c r="Q84" s="3"/>
      <c r="R84" s="515"/>
      <c r="S84" s="3"/>
      <c r="T84" s="515"/>
      <c r="U84" s="3"/>
      <c r="V84" s="515"/>
      <c r="W84" s="3"/>
      <c r="X84" s="515"/>
      <c r="Y84" s="3"/>
      <c r="Z84" s="515"/>
      <c r="AA84" s="3"/>
      <c r="AB84" s="515"/>
      <c r="AC84" s="3"/>
    </row>
    <row r="85">
      <c r="A85" s="524" t="b">
        <v>0</v>
      </c>
      <c r="B85" s="524"/>
      <c r="C85" s="527"/>
      <c r="D85" s="527"/>
      <c r="E85" s="527"/>
      <c r="F85" s="529"/>
      <c r="G85" s="526">
        <f>IF(J85&lt;&gt;"",(VLOOKUP(J85,'🌳Resource'!$A$4:$J1000,10,false)*K85),0)+IF(L85&lt;&gt;"",(VLOOKUP(L85,'🌳Resource'!$A$4:$J1000,10,false)*M85),0)+IF(N85&lt;&gt;"",(VLOOKUP(N85,'🌳Resource'!$A$4:$J1000,10,false)*O85),0) + IF(P85&lt;&gt;"",(VLOOKUP(P85,'🌳Resource'!$A$4:$J1000,10,false)*Q85),0) + IF(R85&lt;&gt;"",(VLOOKUP(R85,'🧱Material'!$B$4:$H1000,7,false)*S85),0) + IF(T85&lt;&gt;"",(VLOOKUP(T85,'🧱Material'!$B$4:$H1000,7,false)*U85),0) + IF(V85&lt;&gt;"",(VLOOKUP(V85,'🧱Material'!$B$4:$H1000,7,false)*W85),0) + IF(X85&lt;&gt;"",(VLOOKUP(X85,'🧱Material'!$B$4:$H1000,7,false)*Y85),0) + IF(Z85&lt;&gt;"",(VLOOKUP(Z85,'🧱Material'!$B$4:$H1000,7,false)*AA85),0) + IF(AB85&lt;&gt;"",(VLOOKUP(AB85,'🧱Material'!$B$4:$H1000,7,false)*AC85),0)</f>
        <v>0</v>
      </c>
      <c r="H85" s="526">
        <f>IF(J85&lt;&gt;"",(VLOOKUP(J85,'🌳Resource'!$A$4:$J1000,8,false)*K85),0)+IF(L85&lt;&gt;"",(VLOOKUP(L85,'🌳Resource'!$A$4:$J1000,8,false)*M85),0)+IF(N85&lt;&gt;"",(VLOOKUP(N85,'🌳Resource'!$A$4:$J1000,8,false)*O85),0) + IF(P85&lt;&gt;"",(VLOOKUP(P85,'🌳Resource'!$A$4:$J1000,8,false)*Q85),0) + IF(R85&lt;&gt;"",(VLOOKUP(R85,'🧱Material'!$B$4:$H1000,5,false)*S85),0) + IF(T85&lt;&gt;"",(VLOOKUP(T85,'🧱Material'!$B$4:$H1000,5,false)*U85),0) + IF(V85&lt;&gt;"",(VLOOKUP(V85,'🧱Material'!$B$4:$H1000,5,false)*W85),0) + IF(X85&lt;&gt;"",(VLOOKUP(X85,'🧱Material'!$B$4:$H1000,5,false)*Y85),0) + IF(Z85&lt;&gt;"",(VLOOKUP(Z85,'🧱Material'!$B$4:$H1000,5,false)*AA85),0) + IF(AB85&lt;&gt;"",(VLOOKUP(AB85,'🧱Material'!$B$4:$H1000,5,false)*AC85),0)</f>
        <v>0</v>
      </c>
      <c r="I85" s="526">
        <f>IF(J85&lt;&gt;"",(VLOOKUP(J85,'🌳Resource'!$A$4:$J1000,9,false)*K85),0)+IF(L85&lt;&gt;"",(VLOOKUP(L85,'🌳Resource'!$A$4:$J1000,9,false)*M85),0)+IF(N85&lt;&gt;"",(VLOOKUP(N85,'🌳Resource'!$A$4:$J1000,9,false)*O85),0) + IF(P85&lt;&gt;"",(VLOOKUP(P85,'🌳Resource'!$A$4:$J1000,9,false)*Q85),0) + IF(R85&lt;&gt;"",(VLOOKUP(R85,'🧱Material'!$B$4:$H1000,6,false)*S85),0) + IF(T85&lt;&gt;"",(VLOOKUP(T85,'🧱Material'!$B$4:$H1000,6,false)*U85),0) + IF(V85&lt;&gt;"",(VLOOKUP(V85,'🧱Material'!$B$4:$H1000,6,false)*W85),0) + IF(X85&lt;&gt;"",(VLOOKUP(X85,'🧱Material'!$B$4:$H1000,6,false)*Y85),0) + IF(Z85&lt;&gt;"",(VLOOKUP(Z85,'🧱Material'!$B$4:$H1000,6,false)*AA85),0) + IF(AB85&lt;&gt;"",(VLOOKUP(AB85,'🧱Material'!$B$4:$H1000,6,false)*AC85),0)</f>
        <v>0</v>
      </c>
      <c r="J85" s="18"/>
      <c r="K85" s="520"/>
      <c r="L85" s="18"/>
      <c r="M85" s="520"/>
      <c r="N85" s="18"/>
      <c r="O85" s="520"/>
      <c r="P85" s="18"/>
      <c r="Q85" s="520"/>
      <c r="R85" s="59"/>
      <c r="S85" s="520"/>
      <c r="T85" s="59"/>
      <c r="U85" s="520"/>
      <c r="V85" s="59"/>
      <c r="W85" s="520"/>
      <c r="X85" s="59"/>
      <c r="Y85" s="520"/>
      <c r="Z85" s="59"/>
      <c r="AA85" s="520"/>
      <c r="AB85" s="59"/>
      <c r="AC85" s="520"/>
    </row>
    <row r="86">
      <c r="A86" s="543" t="b">
        <v>0</v>
      </c>
      <c r="B86" s="543"/>
      <c r="C86" s="528"/>
      <c r="D86" s="543"/>
      <c r="E86" s="543"/>
      <c r="F86" s="35"/>
      <c r="G86" s="523">
        <f>IF(J86&lt;&gt;"",(VLOOKUP(J86,'🌳Resource'!$A$4:$J1000,10,false)*K86),0)+IF(L86&lt;&gt;"",(VLOOKUP(L86,'🌳Resource'!$A$4:$J1000,10,false)*M86),0)+IF(N86&lt;&gt;"",(VLOOKUP(N86,'🌳Resource'!$A$4:$J1000,10,false)*O86),0) + IF(P86&lt;&gt;"",(VLOOKUP(P86,'🌳Resource'!$A$4:$J1000,10,false)*Q86),0) + IF(R86&lt;&gt;"",(VLOOKUP(R86,'🧱Material'!$B$4:$H1000,7,false)*S86),0) + IF(T86&lt;&gt;"",(VLOOKUP(T86,'🧱Material'!$B$4:$H1000,7,false)*U86),0) + IF(V86&lt;&gt;"",(VLOOKUP(V86,'🧱Material'!$B$4:$H1000,7,false)*W86),0) + IF(X86&lt;&gt;"",(VLOOKUP(X86,'🧱Material'!$B$4:$H1000,7,false)*Y86),0) + IF(Z86&lt;&gt;"",(VLOOKUP(Z86,'🧱Material'!$B$4:$H1000,7,false)*AA86),0) + IF(AB86&lt;&gt;"",(VLOOKUP(AB86,'🧱Material'!$B$4:$H1000,7,false)*AC86),0)</f>
        <v>0</v>
      </c>
      <c r="H86" s="523">
        <f>IF(J86&lt;&gt;"",(VLOOKUP(J86,'🌳Resource'!$A$4:$J1000,8,false)*K86),0)+IF(L86&lt;&gt;"",(VLOOKUP(L86,'🌳Resource'!$A$4:$J1000,8,false)*M86),0)+IF(N86&lt;&gt;"",(VLOOKUP(N86,'🌳Resource'!$A$4:$J1000,8,false)*O86),0) + IF(P86&lt;&gt;"",(VLOOKUP(P86,'🌳Resource'!$A$4:$J1000,8,false)*Q86),0) + IF(R86&lt;&gt;"",(VLOOKUP(R86,'🧱Material'!$B$4:$H1000,5,false)*S86),0) + IF(T86&lt;&gt;"",(VLOOKUP(T86,'🧱Material'!$B$4:$H1000,5,false)*U86),0) + IF(V86&lt;&gt;"",(VLOOKUP(V86,'🧱Material'!$B$4:$H1000,5,false)*W86),0) + IF(X86&lt;&gt;"",(VLOOKUP(X86,'🧱Material'!$B$4:$H1000,5,false)*Y86),0) + IF(Z86&lt;&gt;"",(VLOOKUP(Z86,'🧱Material'!$B$4:$H1000,5,false)*AA86),0) + IF(AB86&lt;&gt;"",(VLOOKUP(AB86,'🧱Material'!$B$4:$H1000,5,false)*AC86),0)</f>
        <v>0</v>
      </c>
      <c r="I86" s="523">
        <f>IF(J86&lt;&gt;"",(VLOOKUP(J86,'🌳Resource'!$A$4:$J1000,9,false)*K86),0)+IF(L86&lt;&gt;"",(VLOOKUP(L86,'🌳Resource'!$A$4:$J1000,9,false)*M86),0)+IF(N86&lt;&gt;"",(VLOOKUP(N86,'🌳Resource'!$A$4:$J1000,9,false)*O86),0) + IF(P86&lt;&gt;"",(VLOOKUP(P86,'🌳Resource'!$A$4:$J1000,9,false)*Q86),0) + IF(R86&lt;&gt;"",(VLOOKUP(R86,'🧱Material'!$B$4:$H1000,6,false)*S86),0) + IF(T86&lt;&gt;"",(VLOOKUP(T86,'🧱Material'!$B$4:$H1000,6,false)*U86),0) + IF(V86&lt;&gt;"",(VLOOKUP(V86,'🧱Material'!$B$4:$H1000,6,false)*W86),0) + IF(X86&lt;&gt;"",(VLOOKUP(X86,'🧱Material'!$B$4:$H1000,6,false)*Y86),0) + IF(Z86&lt;&gt;"",(VLOOKUP(Z86,'🧱Material'!$B$4:$H1000,6,false)*AA86),0) + IF(AB86&lt;&gt;"",(VLOOKUP(AB86,'🧱Material'!$B$4:$H1000,6,false)*AC86),0)</f>
        <v>0</v>
      </c>
      <c r="J86" s="63"/>
      <c r="K86" s="3"/>
      <c r="L86" s="63"/>
      <c r="M86" s="3"/>
      <c r="N86" s="63"/>
      <c r="O86" s="3"/>
      <c r="P86" s="63"/>
      <c r="Q86" s="3"/>
      <c r="R86" s="515"/>
      <c r="S86" s="3"/>
      <c r="T86" s="515"/>
      <c r="U86" s="3"/>
      <c r="V86" s="515"/>
      <c r="W86" s="3"/>
      <c r="X86" s="515"/>
      <c r="Y86" s="3"/>
      <c r="Z86" s="515"/>
      <c r="AA86" s="3"/>
      <c r="AB86" s="515"/>
      <c r="AC86" s="3"/>
    </row>
    <row r="87">
      <c r="A87" s="183" t="b">
        <v>0</v>
      </c>
      <c r="B87" s="183"/>
      <c r="C87" s="527"/>
      <c r="D87" s="183"/>
      <c r="E87" s="183"/>
      <c r="F87" s="541"/>
      <c r="G87" s="526">
        <f>IF(J87&lt;&gt;"",(VLOOKUP(J87,'🌳Resource'!$A$4:$J1000,10,false)*K87),0)+IF(L87&lt;&gt;"",(VLOOKUP(L87,'🌳Resource'!$A$4:$J1000,10,false)*M87),0)+IF(N87&lt;&gt;"",(VLOOKUP(N87,'🌳Resource'!$A$4:$J1000,10,false)*O87),0) + IF(P87&lt;&gt;"",(VLOOKUP(P87,'🌳Resource'!$A$4:$J1000,10,false)*Q87),0) + IF(R87&lt;&gt;"",(VLOOKUP(R87,'🧱Material'!$B$4:$H1000,7,false)*S87),0) + IF(T87&lt;&gt;"",(VLOOKUP(T87,'🧱Material'!$B$4:$H1000,7,false)*U87),0) + IF(V87&lt;&gt;"",(VLOOKUP(V87,'🧱Material'!$B$4:$H1000,7,false)*W87),0) + IF(X87&lt;&gt;"",(VLOOKUP(X87,'🧱Material'!$B$4:$H1000,7,false)*Y87),0) + IF(Z87&lt;&gt;"",(VLOOKUP(Z87,'🧱Material'!$B$4:$H1000,7,false)*AA87),0) + IF(AB87&lt;&gt;"",(VLOOKUP(AB87,'🧱Material'!$B$4:$H1000,7,false)*AC87),0)</f>
        <v>0</v>
      </c>
      <c r="H87" s="526">
        <f>IF(J87&lt;&gt;"",(VLOOKUP(J87,'🌳Resource'!$A$4:$J1000,8,false)*K87),0)+IF(L87&lt;&gt;"",(VLOOKUP(L87,'🌳Resource'!$A$4:$J1000,8,false)*M87),0)+IF(N87&lt;&gt;"",(VLOOKUP(N87,'🌳Resource'!$A$4:$J1000,8,false)*O87),0) + IF(P87&lt;&gt;"",(VLOOKUP(P87,'🌳Resource'!$A$4:$J1000,8,false)*Q87),0) + IF(R87&lt;&gt;"",(VLOOKUP(R87,'🧱Material'!$B$4:$H1000,5,false)*S87),0) + IF(T87&lt;&gt;"",(VLOOKUP(T87,'🧱Material'!$B$4:$H1000,5,false)*U87),0) + IF(V87&lt;&gt;"",(VLOOKUP(V87,'🧱Material'!$B$4:$H1000,5,false)*W87),0) + IF(X87&lt;&gt;"",(VLOOKUP(X87,'🧱Material'!$B$4:$H1000,5,false)*Y87),0) + IF(Z87&lt;&gt;"",(VLOOKUP(Z87,'🧱Material'!$B$4:$H1000,5,false)*AA87),0) + IF(AB87&lt;&gt;"",(VLOOKUP(AB87,'🧱Material'!$B$4:$H1000,5,false)*AC87),0)</f>
        <v>0</v>
      </c>
      <c r="I87" s="526">
        <f>IF(J87&lt;&gt;"",(VLOOKUP(J87,'🌳Resource'!$A$4:$J1000,9,false)*K87),0)+IF(L87&lt;&gt;"",(VLOOKUP(L87,'🌳Resource'!$A$4:$J1000,9,false)*M87),0)+IF(N87&lt;&gt;"",(VLOOKUP(N87,'🌳Resource'!$A$4:$J1000,9,false)*O87),0) + IF(P87&lt;&gt;"",(VLOOKUP(P87,'🌳Resource'!$A$4:$J1000,9,false)*Q87),0) + IF(R87&lt;&gt;"",(VLOOKUP(R87,'🧱Material'!$B$4:$H1000,6,false)*S87),0) + IF(T87&lt;&gt;"",(VLOOKUP(T87,'🧱Material'!$B$4:$H1000,6,false)*U87),0) + IF(V87&lt;&gt;"",(VLOOKUP(V87,'🧱Material'!$B$4:$H1000,6,false)*W87),0) + IF(X87&lt;&gt;"",(VLOOKUP(X87,'🧱Material'!$B$4:$H1000,6,false)*Y87),0) + IF(Z87&lt;&gt;"",(VLOOKUP(Z87,'🧱Material'!$B$4:$H1000,6,false)*AA87),0) + IF(AB87&lt;&gt;"",(VLOOKUP(AB87,'🧱Material'!$B$4:$H1000,6,false)*AC87),0)</f>
        <v>0</v>
      </c>
      <c r="J87" s="18"/>
      <c r="K87" s="520"/>
      <c r="L87" s="18"/>
      <c r="M87" s="520"/>
      <c r="N87" s="18"/>
      <c r="O87" s="520"/>
      <c r="P87" s="18"/>
      <c r="Q87" s="520"/>
      <c r="R87" s="59"/>
      <c r="S87" s="520"/>
      <c r="T87" s="59"/>
      <c r="U87" s="520"/>
      <c r="V87" s="59"/>
      <c r="W87" s="520"/>
      <c r="X87" s="59"/>
      <c r="Y87" s="520"/>
      <c r="Z87" s="59"/>
      <c r="AA87" s="520"/>
      <c r="AB87" s="59"/>
      <c r="AC87" s="520"/>
    </row>
    <row r="88">
      <c r="A88" s="521" t="b">
        <v>0</v>
      </c>
      <c r="B88" s="521"/>
      <c r="C88" s="528"/>
      <c r="D88" s="528"/>
      <c r="E88" s="528"/>
      <c r="F88" s="530"/>
      <c r="G88" s="523">
        <f>IF(J88&lt;&gt;"",(VLOOKUP(J88,'🌳Resource'!$A$4:$J1000,10,false)*K88),0)+IF(L88&lt;&gt;"",(VLOOKUP(L88,'🌳Resource'!$A$4:$J1000,10,false)*M88),0)+IF(N88&lt;&gt;"",(VLOOKUP(N88,'🌳Resource'!$A$4:$J1000,10,false)*O88),0) + IF(P88&lt;&gt;"",(VLOOKUP(P88,'🌳Resource'!$A$4:$J1000,10,false)*Q88),0) + IF(R88&lt;&gt;"",(VLOOKUP(R88,'🧱Material'!$B$4:$H1000,7,false)*S88),0) + IF(T88&lt;&gt;"",(VLOOKUP(T88,'🧱Material'!$B$4:$H1000,7,false)*U88),0) + IF(V88&lt;&gt;"",(VLOOKUP(V88,'🧱Material'!$B$4:$H1000,7,false)*W88),0) + IF(X88&lt;&gt;"",(VLOOKUP(X88,'🧱Material'!$B$4:$H1000,7,false)*Y88),0) + IF(Z88&lt;&gt;"",(VLOOKUP(Z88,'🧱Material'!$B$4:$H1000,7,false)*AA88),0) + IF(AB88&lt;&gt;"",(VLOOKUP(AB88,'🧱Material'!$B$4:$H1000,7,false)*AC88),0)</f>
        <v>0</v>
      </c>
      <c r="H88" s="523">
        <f>IF(J88&lt;&gt;"",(VLOOKUP(J88,'🌳Resource'!$A$4:$J1000,8,false)*K88),0)+IF(L88&lt;&gt;"",(VLOOKUP(L88,'🌳Resource'!$A$4:$J1000,8,false)*M88),0)+IF(N88&lt;&gt;"",(VLOOKUP(N88,'🌳Resource'!$A$4:$J1000,8,false)*O88),0) + IF(P88&lt;&gt;"",(VLOOKUP(P88,'🌳Resource'!$A$4:$J1000,8,false)*Q88),0) + IF(R88&lt;&gt;"",(VLOOKUP(R88,'🧱Material'!$B$4:$H1000,5,false)*S88),0) + IF(T88&lt;&gt;"",(VLOOKUP(T88,'🧱Material'!$B$4:$H1000,5,false)*U88),0) + IF(V88&lt;&gt;"",(VLOOKUP(V88,'🧱Material'!$B$4:$H1000,5,false)*W88),0) + IF(X88&lt;&gt;"",(VLOOKUP(X88,'🧱Material'!$B$4:$H1000,5,false)*Y88),0) + IF(Z88&lt;&gt;"",(VLOOKUP(Z88,'🧱Material'!$B$4:$H1000,5,false)*AA88),0) + IF(AB88&lt;&gt;"",(VLOOKUP(AB88,'🧱Material'!$B$4:$H1000,5,false)*AC88),0)</f>
        <v>0</v>
      </c>
      <c r="I88" s="523">
        <f>IF(J88&lt;&gt;"",(VLOOKUP(J88,'🌳Resource'!$A$4:$J1000,9,false)*K88),0)+IF(L88&lt;&gt;"",(VLOOKUP(L88,'🌳Resource'!$A$4:$J1000,9,false)*M88),0)+IF(N88&lt;&gt;"",(VLOOKUP(N88,'🌳Resource'!$A$4:$J1000,9,false)*O88),0) + IF(P88&lt;&gt;"",(VLOOKUP(P88,'🌳Resource'!$A$4:$J1000,9,false)*Q88),0) + IF(R88&lt;&gt;"",(VLOOKUP(R88,'🧱Material'!$B$4:$H1000,6,false)*S88),0) + IF(T88&lt;&gt;"",(VLOOKUP(T88,'🧱Material'!$B$4:$H1000,6,false)*U88),0) + IF(V88&lt;&gt;"",(VLOOKUP(V88,'🧱Material'!$B$4:$H1000,6,false)*W88),0) + IF(X88&lt;&gt;"",(VLOOKUP(X88,'🧱Material'!$B$4:$H1000,6,false)*Y88),0) + IF(Z88&lt;&gt;"",(VLOOKUP(Z88,'🧱Material'!$B$4:$H1000,6,false)*AA88),0) + IF(AB88&lt;&gt;"",(VLOOKUP(AB88,'🧱Material'!$B$4:$H1000,6,false)*AC88),0)</f>
        <v>0</v>
      </c>
      <c r="J88" s="63"/>
      <c r="K88" s="3"/>
      <c r="L88" s="63"/>
      <c r="M88" s="3"/>
      <c r="N88" s="63"/>
      <c r="O88" s="3"/>
      <c r="P88" s="63"/>
      <c r="Q88" s="3"/>
      <c r="R88" s="515"/>
      <c r="S88" s="3"/>
      <c r="T88" s="515"/>
      <c r="U88" s="3"/>
      <c r="V88" s="515"/>
      <c r="W88" s="3"/>
      <c r="X88" s="515"/>
      <c r="Y88" s="3"/>
      <c r="Z88" s="515"/>
      <c r="AA88" s="3"/>
      <c r="AB88" s="515"/>
      <c r="AC88" s="3"/>
    </row>
    <row r="89">
      <c r="A89" s="183" t="b">
        <v>0</v>
      </c>
      <c r="B89" s="183"/>
      <c r="C89" s="527"/>
      <c r="D89" s="183"/>
      <c r="E89" s="183"/>
      <c r="F89" s="541"/>
      <c r="G89" s="526">
        <f>IF(J89&lt;&gt;"",(VLOOKUP(J89,'🌳Resource'!$A$4:$J1000,10,false)*K89),0)+IF(L89&lt;&gt;"",(VLOOKUP(L89,'🌳Resource'!$A$4:$J1000,10,false)*M89),0)+IF(N89&lt;&gt;"",(VLOOKUP(N89,'🌳Resource'!$A$4:$J1000,10,false)*O89),0) + IF(P89&lt;&gt;"",(VLOOKUP(P89,'🌳Resource'!$A$4:$J1000,10,false)*Q89),0) + IF(R89&lt;&gt;"",(VLOOKUP(R89,'🧱Material'!$B$4:$H1000,7,false)*S89),0) + IF(T89&lt;&gt;"",(VLOOKUP(T89,'🧱Material'!$B$4:$H1000,7,false)*U89),0) + IF(V89&lt;&gt;"",(VLOOKUP(V89,'🧱Material'!$B$4:$H1000,7,false)*W89),0) + IF(X89&lt;&gt;"",(VLOOKUP(X89,'🧱Material'!$B$4:$H1000,7,false)*Y89),0) + IF(Z89&lt;&gt;"",(VLOOKUP(Z89,'🧱Material'!$B$4:$H1000,7,false)*AA89),0) + IF(AB89&lt;&gt;"",(VLOOKUP(AB89,'🧱Material'!$B$4:$H1000,7,false)*AC89),0)</f>
        <v>0</v>
      </c>
      <c r="H89" s="526">
        <f>IF(J89&lt;&gt;"",(VLOOKUP(J89,'🌳Resource'!$A$4:$J1000,8,false)*K89),0)+IF(L89&lt;&gt;"",(VLOOKUP(L89,'🌳Resource'!$A$4:$J1000,8,false)*M89),0)+IF(N89&lt;&gt;"",(VLOOKUP(N89,'🌳Resource'!$A$4:$J1000,8,false)*O89),0) + IF(P89&lt;&gt;"",(VLOOKUP(P89,'🌳Resource'!$A$4:$J1000,8,false)*Q89),0) + IF(R89&lt;&gt;"",(VLOOKUP(R89,'🧱Material'!$B$4:$H1000,5,false)*S89),0) + IF(T89&lt;&gt;"",(VLOOKUP(T89,'🧱Material'!$B$4:$H1000,5,false)*U89),0) + IF(V89&lt;&gt;"",(VLOOKUP(V89,'🧱Material'!$B$4:$H1000,5,false)*W89),0) + IF(X89&lt;&gt;"",(VLOOKUP(X89,'🧱Material'!$B$4:$H1000,5,false)*Y89),0) + IF(Z89&lt;&gt;"",(VLOOKUP(Z89,'🧱Material'!$B$4:$H1000,5,false)*AA89),0) + IF(AB89&lt;&gt;"",(VLOOKUP(AB89,'🧱Material'!$B$4:$H1000,5,false)*AC89),0)</f>
        <v>0</v>
      </c>
      <c r="I89" s="526">
        <f>IF(J89&lt;&gt;"",(VLOOKUP(J89,'🌳Resource'!$A$4:$J1000,9,false)*K89),0)+IF(L89&lt;&gt;"",(VLOOKUP(L89,'🌳Resource'!$A$4:$J1000,9,false)*M89),0)+IF(N89&lt;&gt;"",(VLOOKUP(N89,'🌳Resource'!$A$4:$J1000,9,false)*O89),0) + IF(P89&lt;&gt;"",(VLOOKUP(P89,'🌳Resource'!$A$4:$J1000,9,false)*Q89),0) + IF(R89&lt;&gt;"",(VLOOKUP(R89,'🧱Material'!$B$4:$H1000,6,false)*S89),0) + IF(T89&lt;&gt;"",(VLOOKUP(T89,'🧱Material'!$B$4:$H1000,6,false)*U89),0) + IF(V89&lt;&gt;"",(VLOOKUP(V89,'🧱Material'!$B$4:$H1000,6,false)*W89),0) + IF(X89&lt;&gt;"",(VLOOKUP(X89,'🧱Material'!$B$4:$H1000,6,false)*Y89),0) + IF(Z89&lt;&gt;"",(VLOOKUP(Z89,'🧱Material'!$B$4:$H1000,6,false)*AA89),0) + IF(AB89&lt;&gt;"",(VLOOKUP(AB89,'🧱Material'!$B$4:$H1000,6,false)*AC89),0)</f>
        <v>0</v>
      </c>
      <c r="J89" s="18"/>
      <c r="K89" s="520"/>
      <c r="L89" s="18"/>
      <c r="M89" s="520"/>
      <c r="N89" s="18"/>
      <c r="O89" s="520"/>
      <c r="P89" s="18"/>
      <c r="Q89" s="520"/>
      <c r="R89" s="59"/>
      <c r="S89" s="520"/>
      <c r="T89" s="59"/>
      <c r="U89" s="520"/>
      <c r="V89" s="59"/>
      <c r="W89" s="520"/>
      <c r="X89" s="59"/>
      <c r="Y89" s="520"/>
      <c r="Z89" s="59"/>
      <c r="AA89" s="520"/>
      <c r="AB89" s="59"/>
      <c r="AC89" s="520"/>
    </row>
    <row r="90">
      <c r="A90" s="543" t="b">
        <v>0</v>
      </c>
      <c r="B90" s="543"/>
      <c r="C90" s="528"/>
      <c r="D90" s="543"/>
      <c r="E90" s="543"/>
      <c r="F90" s="35"/>
      <c r="G90" s="523">
        <f>IF(J90&lt;&gt;"",(VLOOKUP(J90,'🌳Resource'!$A$4:$J1000,10,false)*K90),0)+IF(L90&lt;&gt;"",(VLOOKUP(L90,'🌳Resource'!$A$4:$J1000,10,false)*M90),0)+IF(N90&lt;&gt;"",(VLOOKUP(N90,'🌳Resource'!$A$4:$J1000,10,false)*O90),0) + IF(P90&lt;&gt;"",(VLOOKUP(P90,'🌳Resource'!$A$4:$J1000,10,false)*Q90),0) + IF(R90&lt;&gt;"",(VLOOKUP(R90,'🧱Material'!$B$4:$H1000,7,false)*S90),0) + IF(T90&lt;&gt;"",(VLOOKUP(T90,'🧱Material'!$B$4:$H1000,7,false)*U90),0) + IF(V90&lt;&gt;"",(VLOOKUP(V90,'🧱Material'!$B$4:$H1000,7,false)*W90),0) + IF(X90&lt;&gt;"",(VLOOKUP(X90,'🧱Material'!$B$4:$H1000,7,false)*Y90),0) + IF(Z90&lt;&gt;"",(VLOOKUP(Z90,'🧱Material'!$B$4:$H1000,7,false)*AA90),0) + IF(AB90&lt;&gt;"",(VLOOKUP(AB90,'🧱Material'!$B$4:$H1000,7,false)*AC90),0)</f>
        <v>0</v>
      </c>
      <c r="H90" s="523">
        <f>IF(J90&lt;&gt;"",(VLOOKUP(J90,'🌳Resource'!$A$4:$J1000,8,false)*K90),0)+IF(L90&lt;&gt;"",(VLOOKUP(L90,'🌳Resource'!$A$4:$J1000,8,false)*M90),0)+IF(N90&lt;&gt;"",(VLOOKUP(N90,'🌳Resource'!$A$4:$J1000,8,false)*O90),0) + IF(P90&lt;&gt;"",(VLOOKUP(P90,'🌳Resource'!$A$4:$J1000,8,false)*Q90),0) + IF(R90&lt;&gt;"",(VLOOKUP(R90,'🧱Material'!$B$4:$H1000,5,false)*S90),0) + IF(T90&lt;&gt;"",(VLOOKUP(T90,'🧱Material'!$B$4:$H1000,5,false)*U90),0) + IF(V90&lt;&gt;"",(VLOOKUP(V90,'🧱Material'!$B$4:$H1000,5,false)*W90),0) + IF(X90&lt;&gt;"",(VLOOKUP(X90,'🧱Material'!$B$4:$H1000,5,false)*Y90),0) + IF(Z90&lt;&gt;"",(VLOOKUP(Z90,'🧱Material'!$B$4:$H1000,5,false)*AA90),0) + IF(AB90&lt;&gt;"",(VLOOKUP(AB90,'🧱Material'!$B$4:$H1000,5,false)*AC90),0)</f>
        <v>0</v>
      </c>
      <c r="I90" s="523">
        <f>IF(J90&lt;&gt;"",(VLOOKUP(J90,'🌳Resource'!$A$4:$J1000,9,false)*K90),0)+IF(L90&lt;&gt;"",(VLOOKUP(L90,'🌳Resource'!$A$4:$J1000,9,false)*M90),0)+IF(N90&lt;&gt;"",(VLOOKUP(N90,'🌳Resource'!$A$4:$J1000,9,false)*O90),0) + IF(P90&lt;&gt;"",(VLOOKUP(P90,'🌳Resource'!$A$4:$J1000,9,false)*Q90),0) + IF(R90&lt;&gt;"",(VLOOKUP(R90,'🧱Material'!$B$4:$H1000,6,false)*S90),0) + IF(T90&lt;&gt;"",(VLOOKUP(T90,'🧱Material'!$B$4:$H1000,6,false)*U90),0) + IF(V90&lt;&gt;"",(VLOOKUP(V90,'🧱Material'!$B$4:$H1000,6,false)*W90),0) + IF(X90&lt;&gt;"",(VLOOKUP(X90,'🧱Material'!$B$4:$H1000,6,false)*Y90),0) + IF(Z90&lt;&gt;"",(VLOOKUP(Z90,'🧱Material'!$B$4:$H1000,6,false)*AA90),0) + IF(AB90&lt;&gt;"",(VLOOKUP(AB90,'🧱Material'!$B$4:$H1000,6,false)*AC90),0)</f>
        <v>0</v>
      </c>
      <c r="J90" s="63"/>
      <c r="K90" s="3"/>
      <c r="L90" s="63"/>
      <c r="M90" s="3"/>
      <c r="N90" s="63"/>
      <c r="O90" s="3"/>
      <c r="P90" s="63"/>
      <c r="Q90" s="3"/>
      <c r="R90" s="515"/>
      <c r="S90" s="3"/>
      <c r="T90" s="515"/>
      <c r="U90" s="3"/>
      <c r="V90" s="515"/>
      <c r="W90" s="3"/>
      <c r="X90" s="515"/>
      <c r="Y90" s="3"/>
      <c r="Z90" s="515"/>
      <c r="AA90" s="3"/>
      <c r="AB90" s="515"/>
      <c r="AC90" s="3"/>
    </row>
    <row r="91">
      <c r="A91" s="524" t="b">
        <v>0</v>
      </c>
      <c r="B91" s="524"/>
      <c r="C91" s="527"/>
      <c r="D91" s="527"/>
      <c r="E91" s="527"/>
      <c r="F91" s="529"/>
      <c r="G91" s="526">
        <f>IF(J91&lt;&gt;"",(VLOOKUP(J91,'🌳Resource'!$A$4:$J1000,10,false)*K91),0)+IF(L91&lt;&gt;"",(VLOOKUP(L91,'🌳Resource'!$A$4:$J1000,10,false)*M91),0)+IF(N91&lt;&gt;"",(VLOOKUP(N91,'🌳Resource'!$A$4:$J1000,10,false)*O91),0) + IF(P91&lt;&gt;"",(VLOOKUP(P91,'🌳Resource'!$A$4:$J1000,10,false)*Q91),0) + IF(R91&lt;&gt;"",(VLOOKUP(R91,'🧱Material'!$B$4:$H1000,7,false)*S91),0) + IF(T91&lt;&gt;"",(VLOOKUP(T91,'🧱Material'!$B$4:$H1000,7,false)*U91),0) + IF(V91&lt;&gt;"",(VLOOKUP(V91,'🧱Material'!$B$4:$H1000,7,false)*W91),0) + IF(X91&lt;&gt;"",(VLOOKUP(X91,'🧱Material'!$B$4:$H1000,7,false)*Y91),0) + IF(Z91&lt;&gt;"",(VLOOKUP(Z91,'🧱Material'!$B$4:$H1000,7,false)*AA91),0) + IF(AB91&lt;&gt;"",(VLOOKUP(AB91,'🧱Material'!$B$4:$H1000,7,false)*AC91),0)</f>
        <v>0</v>
      </c>
      <c r="H91" s="526">
        <f>IF(J91&lt;&gt;"",(VLOOKUP(J91,'🌳Resource'!$A$4:$J1000,8,false)*K91),0)+IF(L91&lt;&gt;"",(VLOOKUP(L91,'🌳Resource'!$A$4:$J1000,8,false)*M91),0)+IF(N91&lt;&gt;"",(VLOOKUP(N91,'🌳Resource'!$A$4:$J1000,8,false)*O91),0) + IF(P91&lt;&gt;"",(VLOOKUP(P91,'🌳Resource'!$A$4:$J1000,8,false)*Q91),0) + IF(R91&lt;&gt;"",(VLOOKUP(R91,'🧱Material'!$B$4:$H1000,5,false)*S91),0) + IF(T91&lt;&gt;"",(VLOOKUP(T91,'🧱Material'!$B$4:$H1000,5,false)*U91),0) + IF(V91&lt;&gt;"",(VLOOKUP(V91,'🧱Material'!$B$4:$H1000,5,false)*W91),0) + IF(X91&lt;&gt;"",(VLOOKUP(X91,'🧱Material'!$B$4:$H1000,5,false)*Y91),0) + IF(Z91&lt;&gt;"",(VLOOKUP(Z91,'🧱Material'!$B$4:$H1000,5,false)*AA91),0) + IF(AB91&lt;&gt;"",(VLOOKUP(AB91,'🧱Material'!$B$4:$H1000,5,false)*AC91),0)</f>
        <v>0</v>
      </c>
      <c r="I91" s="526">
        <f>IF(J91&lt;&gt;"",(VLOOKUP(J91,'🌳Resource'!$A$4:$J1000,9,false)*K91),0)+IF(L91&lt;&gt;"",(VLOOKUP(L91,'🌳Resource'!$A$4:$J1000,9,false)*M91),0)+IF(N91&lt;&gt;"",(VLOOKUP(N91,'🌳Resource'!$A$4:$J1000,9,false)*O91),0) + IF(P91&lt;&gt;"",(VLOOKUP(P91,'🌳Resource'!$A$4:$J1000,9,false)*Q91),0) + IF(R91&lt;&gt;"",(VLOOKUP(R91,'🧱Material'!$B$4:$H1000,6,false)*S91),0) + IF(T91&lt;&gt;"",(VLOOKUP(T91,'🧱Material'!$B$4:$H1000,6,false)*U91),0) + IF(V91&lt;&gt;"",(VLOOKUP(V91,'🧱Material'!$B$4:$H1000,6,false)*W91),0) + IF(X91&lt;&gt;"",(VLOOKUP(X91,'🧱Material'!$B$4:$H1000,6,false)*Y91),0) + IF(Z91&lt;&gt;"",(VLOOKUP(Z91,'🧱Material'!$B$4:$H1000,6,false)*AA91),0) + IF(AB91&lt;&gt;"",(VLOOKUP(AB91,'🧱Material'!$B$4:$H1000,6,false)*AC91),0)</f>
        <v>0</v>
      </c>
      <c r="J91" s="18"/>
      <c r="K91" s="520"/>
      <c r="L91" s="18"/>
      <c r="M91" s="520"/>
      <c r="N91" s="18"/>
      <c r="O91" s="520"/>
      <c r="P91" s="18"/>
      <c r="Q91" s="520"/>
      <c r="R91" s="59"/>
      <c r="S91" s="520"/>
      <c r="T91" s="59"/>
      <c r="U91" s="520"/>
      <c r="V91" s="59"/>
      <c r="W91" s="520"/>
      <c r="X91" s="59"/>
      <c r="Y91" s="520"/>
      <c r="Z91" s="59"/>
      <c r="AA91" s="520"/>
      <c r="AB91" s="59"/>
      <c r="AC91" s="520"/>
    </row>
    <row r="92">
      <c r="A92" s="543" t="b">
        <v>0</v>
      </c>
      <c r="B92" s="543"/>
      <c r="C92" s="528"/>
      <c r="D92" s="543"/>
      <c r="E92" s="543"/>
      <c r="F92" s="35"/>
      <c r="G92" s="523">
        <f>IF(J92&lt;&gt;"",(VLOOKUP(J92,'🌳Resource'!$A$4:$J1000,10,false)*K92),0)+IF(L92&lt;&gt;"",(VLOOKUP(L92,'🌳Resource'!$A$4:$J1000,10,false)*M92),0)+IF(N92&lt;&gt;"",(VLOOKUP(N92,'🌳Resource'!$A$4:$J1000,10,false)*O92),0) + IF(P92&lt;&gt;"",(VLOOKUP(P92,'🌳Resource'!$A$4:$J1000,10,false)*Q92),0) + IF(R92&lt;&gt;"",(VLOOKUP(R92,'🧱Material'!$B$4:$H1000,7,false)*S92),0) + IF(T92&lt;&gt;"",(VLOOKUP(T92,'🧱Material'!$B$4:$H1000,7,false)*U92),0) + IF(V92&lt;&gt;"",(VLOOKUP(V92,'🧱Material'!$B$4:$H1000,7,false)*W92),0) + IF(X92&lt;&gt;"",(VLOOKUP(X92,'🧱Material'!$B$4:$H1000,7,false)*Y92),0) + IF(Z92&lt;&gt;"",(VLOOKUP(Z92,'🧱Material'!$B$4:$H1000,7,false)*AA92),0) + IF(AB92&lt;&gt;"",(VLOOKUP(AB92,'🧱Material'!$B$4:$H1000,7,false)*AC92),0)</f>
        <v>0</v>
      </c>
      <c r="H92" s="523">
        <f>IF(J92&lt;&gt;"",(VLOOKUP(J92,'🌳Resource'!$A$4:$J1000,8,false)*K92),0)+IF(L92&lt;&gt;"",(VLOOKUP(L92,'🌳Resource'!$A$4:$J1000,8,false)*M92),0)+IF(N92&lt;&gt;"",(VLOOKUP(N92,'🌳Resource'!$A$4:$J1000,8,false)*O92),0) + IF(P92&lt;&gt;"",(VLOOKUP(P92,'🌳Resource'!$A$4:$J1000,8,false)*Q92),0) + IF(R92&lt;&gt;"",(VLOOKUP(R92,'🧱Material'!$B$4:$H1000,5,false)*S92),0) + IF(T92&lt;&gt;"",(VLOOKUP(T92,'🧱Material'!$B$4:$H1000,5,false)*U92),0) + IF(V92&lt;&gt;"",(VLOOKUP(V92,'🧱Material'!$B$4:$H1000,5,false)*W92),0) + IF(X92&lt;&gt;"",(VLOOKUP(X92,'🧱Material'!$B$4:$H1000,5,false)*Y92),0) + IF(Z92&lt;&gt;"",(VLOOKUP(Z92,'🧱Material'!$B$4:$H1000,5,false)*AA92),0) + IF(AB92&lt;&gt;"",(VLOOKUP(AB92,'🧱Material'!$B$4:$H1000,5,false)*AC92),0)</f>
        <v>0</v>
      </c>
      <c r="I92" s="523">
        <f>IF(J92&lt;&gt;"",(VLOOKUP(J92,'🌳Resource'!$A$4:$J1000,9,false)*K92),0)+IF(L92&lt;&gt;"",(VLOOKUP(L92,'🌳Resource'!$A$4:$J1000,9,false)*M92),0)+IF(N92&lt;&gt;"",(VLOOKUP(N92,'🌳Resource'!$A$4:$J1000,9,false)*O92),0) + IF(P92&lt;&gt;"",(VLOOKUP(P92,'🌳Resource'!$A$4:$J1000,9,false)*Q92),0) + IF(R92&lt;&gt;"",(VLOOKUP(R92,'🧱Material'!$B$4:$H1000,6,false)*S92),0) + IF(T92&lt;&gt;"",(VLOOKUP(T92,'🧱Material'!$B$4:$H1000,6,false)*U92),0) + IF(V92&lt;&gt;"",(VLOOKUP(V92,'🧱Material'!$B$4:$H1000,6,false)*W92),0) + IF(X92&lt;&gt;"",(VLOOKUP(X92,'🧱Material'!$B$4:$H1000,6,false)*Y92),0) + IF(Z92&lt;&gt;"",(VLOOKUP(Z92,'🧱Material'!$B$4:$H1000,6,false)*AA92),0) + IF(AB92&lt;&gt;"",(VLOOKUP(AB92,'🧱Material'!$B$4:$H1000,6,false)*AC92),0)</f>
        <v>0</v>
      </c>
      <c r="J92" s="63"/>
      <c r="K92" s="3"/>
      <c r="L92" s="63"/>
      <c r="M92" s="3"/>
      <c r="N92" s="63"/>
      <c r="O92" s="3"/>
      <c r="P92" s="63"/>
      <c r="Q92" s="3"/>
      <c r="R92" s="515"/>
      <c r="S92" s="3"/>
      <c r="T92" s="515"/>
      <c r="U92" s="3"/>
      <c r="V92" s="515"/>
      <c r="W92" s="3"/>
      <c r="X92" s="515"/>
      <c r="Y92" s="3"/>
      <c r="Z92" s="515"/>
      <c r="AA92" s="3"/>
      <c r="AB92" s="515"/>
      <c r="AC92" s="3"/>
    </row>
    <row r="93">
      <c r="A93" s="183" t="b">
        <v>0</v>
      </c>
      <c r="B93" s="183"/>
      <c r="C93" s="527"/>
      <c r="D93" s="183"/>
      <c r="E93" s="183"/>
      <c r="F93" s="541"/>
      <c r="G93" s="526">
        <f>IF(J93&lt;&gt;"",(VLOOKUP(J93,'🌳Resource'!$A$4:$J1000,10,false)*K93),0)+IF(L93&lt;&gt;"",(VLOOKUP(L93,'🌳Resource'!$A$4:$J1000,10,false)*M93),0)+IF(N93&lt;&gt;"",(VLOOKUP(N93,'🌳Resource'!$A$4:$J1000,10,false)*O93),0) + IF(P93&lt;&gt;"",(VLOOKUP(P93,'🌳Resource'!$A$4:$J1000,10,false)*Q93),0) + IF(R93&lt;&gt;"",(VLOOKUP(R93,'🧱Material'!$B$4:$H1000,7,false)*S93),0) + IF(T93&lt;&gt;"",(VLOOKUP(T93,'🧱Material'!$B$4:$H1000,7,false)*U93),0) + IF(V93&lt;&gt;"",(VLOOKUP(V93,'🧱Material'!$B$4:$H1000,7,false)*W93),0) + IF(X93&lt;&gt;"",(VLOOKUP(X93,'🧱Material'!$B$4:$H1000,7,false)*Y93),0) + IF(Z93&lt;&gt;"",(VLOOKUP(Z93,'🧱Material'!$B$4:$H1000,7,false)*AA93),0) + IF(AB93&lt;&gt;"",(VLOOKUP(AB93,'🧱Material'!$B$4:$H1000,7,false)*AC93),0)</f>
        <v>0</v>
      </c>
      <c r="H93" s="526">
        <f>IF(J93&lt;&gt;"",(VLOOKUP(J93,'🌳Resource'!$A$4:$J1000,8,false)*K93),0)+IF(L93&lt;&gt;"",(VLOOKUP(L93,'🌳Resource'!$A$4:$J1000,8,false)*M93),0)+IF(N93&lt;&gt;"",(VLOOKUP(N93,'🌳Resource'!$A$4:$J1000,8,false)*O93),0) + IF(P93&lt;&gt;"",(VLOOKUP(P93,'🌳Resource'!$A$4:$J1000,8,false)*Q93),0) + IF(R93&lt;&gt;"",(VLOOKUP(R93,'🧱Material'!$B$4:$H1000,5,false)*S93),0) + IF(T93&lt;&gt;"",(VLOOKUP(T93,'🧱Material'!$B$4:$H1000,5,false)*U93),0) + IF(V93&lt;&gt;"",(VLOOKUP(V93,'🧱Material'!$B$4:$H1000,5,false)*W93),0) + IF(X93&lt;&gt;"",(VLOOKUP(X93,'🧱Material'!$B$4:$H1000,5,false)*Y93),0) + IF(Z93&lt;&gt;"",(VLOOKUP(Z93,'🧱Material'!$B$4:$H1000,5,false)*AA93),0) + IF(AB93&lt;&gt;"",(VLOOKUP(AB93,'🧱Material'!$B$4:$H1000,5,false)*AC93),0)</f>
        <v>0</v>
      </c>
      <c r="I93" s="526">
        <f>IF(J93&lt;&gt;"",(VLOOKUP(J93,'🌳Resource'!$A$4:$J1000,9,false)*K93),0)+IF(L93&lt;&gt;"",(VLOOKUP(L93,'🌳Resource'!$A$4:$J1000,9,false)*M93),0)+IF(N93&lt;&gt;"",(VLOOKUP(N93,'🌳Resource'!$A$4:$J1000,9,false)*O93),0) + IF(P93&lt;&gt;"",(VLOOKUP(P93,'🌳Resource'!$A$4:$J1000,9,false)*Q93),0) + IF(R93&lt;&gt;"",(VLOOKUP(R93,'🧱Material'!$B$4:$H1000,6,false)*S93),0) + IF(T93&lt;&gt;"",(VLOOKUP(T93,'🧱Material'!$B$4:$H1000,6,false)*U93),0) + IF(V93&lt;&gt;"",(VLOOKUP(V93,'🧱Material'!$B$4:$H1000,6,false)*W93),0) + IF(X93&lt;&gt;"",(VLOOKUP(X93,'🧱Material'!$B$4:$H1000,6,false)*Y93),0) + IF(Z93&lt;&gt;"",(VLOOKUP(Z93,'🧱Material'!$B$4:$H1000,6,false)*AA93),0) + IF(AB93&lt;&gt;"",(VLOOKUP(AB93,'🧱Material'!$B$4:$H1000,6,false)*AC93),0)</f>
        <v>0</v>
      </c>
      <c r="J93" s="18"/>
      <c r="K93" s="520"/>
      <c r="L93" s="18"/>
      <c r="M93" s="520"/>
      <c r="N93" s="18"/>
      <c r="O93" s="520"/>
      <c r="P93" s="18"/>
      <c r="Q93" s="520"/>
      <c r="R93" s="59"/>
      <c r="S93" s="520"/>
      <c r="T93" s="59"/>
      <c r="U93" s="520"/>
      <c r="V93" s="59"/>
      <c r="W93" s="520"/>
      <c r="X93" s="59"/>
      <c r="Y93" s="520"/>
      <c r="Z93" s="59"/>
      <c r="AA93" s="520"/>
      <c r="AB93" s="59"/>
      <c r="AC93" s="520"/>
    </row>
    <row r="94">
      <c r="A94" s="521" t="b">
        <v>0</v>
      </c>
      <c r="B94" s="521"/>
      <c r="C94" s="528"/>
      <c r="D94" s="528"/>
      <c r="E94" s="528"/>
      <c r="F94" s="530"/>
      <c r="G94" s="523">
        <f>IF(J94&lt;&gt;"",(VLOOKUP(J94,'🌳Resource'!$A$4:$J1000,10,false)*K94),0)+IF(L94&lt;&gt;"",(VLOOKUP(L94,'🌳Resource'!$A$4:$J1000,10,false)*M94),0)+IF(N94&lt;&gt;"",(VLOOKUP(N94,'🌳Resource'!$A$4:$J1000,10,false)*O94),0) + IF(P94&lt;&gt;"",(VLOOKUP(P94,'🌳Resource'!$A$4:$J1000,10,false)*Q94),0) + IF(R94&lt;&gt;"",(VLOOKUP(R94,'🧱Material'!$B$4:$H1000,7,false)*S94),0) + IF(T94&lt;&gt;"",(VLOOKUP(T94,'🧱Material'!$B$4:$H1000,7,false)*U94),0) + IF(V94&lt;&gt;"",(VLOOKUP(V94,'🧱Material'!$B$4:$H1000,7,false)*W94),0) + IF(X94&lt;&gt;"",(VLOOKUP(X94,'🧱Material'!$B$4:$H1000,7,false)*Y94),0) + IF(Z94&lt;&gt;"",(VLOOKUP(Z94,'🧱Material'!$B$4:$H1000,7,false)*AA94),0) + IF(AB94&lt;&gt;"",(VLOOKUP(AB94,'🧱Material'!$B$4:$H1000,7,false)*AC94),0)</f>
        <v>0</v>
      </c>
      <c r="H94" s="523">
        <f>IF(J94&lt;&gt;"",(VLOOKUP(J94,'🌳Resource'!$A$4:$J1000,8,false)*K94),0)+IF(L94&lt;&gt;"",(VLOOKUP(L94,'🌳Resource'!$A$4:$J1000,8,false)*M94),0)+IF(N94&lt;&gt;"",(VLOOKUP(N94,'🌳Resource'!$A$4:$J1000,8,false)*O94),0) + IF(P94&lt;&gt;"",(VLOOKUP(P94,'🌳Resource'!$A$4:$J1000,8,false)*Q94),0) + IF(R94&lt;&gt;"",(VLOOKUP(R94,'🧱Material'!$B$4:$H1000,5,false)*S94),0) + IF(T94&lt;&gt;"",(VLOOKUP(T94,'🧱Material'!$B$4:$H1000,5,false)*U94),0) + IF(V94&lt;&gt;"",(VLOOKUP(V94,'🧱Material'!$B$4:$H1000,5,false)*W94),0) + IF(X94&lt;&gt;"",(VLOOKUP(X94,'🧱Material'!$B$4:$H1000,5,false)*Y94),0) + IF(Z94&lt;&gt;"",(VLOOKUP(Z94,'🧱Material'!$B$4:$H1000,5,false)*AA94),0) + IF(AB94&lt;&gt;"",(VLOOKUP(AB94,'🧱Material'!$B$4:$H1000,5,false)*AC94),0)</f>
        <v>0</v>
      </c>
      <c r="I94" s="523">
        <f>IF(J94&lt;&gt;"",(VLOOKUP(J94,'🌳Resource'!$A$4:$J1000,9,false)*K94),0)+IF(L94&lt;&gt;"",(VLOOKUP(L94,'🌳Resource'!$A$4:$J1000,9,false)*M94),0)+IF(N94&lt;&gt;"",(VLOOKUP(N94,'🌳Resource'!$A$4:$J1000,9,false)*O94),0) + IF(P94&lt;&gt;"",(VLOOKUP(P94,'🌳Resource'!$A$4:$J1000,9,false)*Q94),0) + IF(R94&lt;&gt;"",(VLOOKUP(R94,'🧱Material'!$B$4:$H1000,6,false)*S94),0) + IF(T94&lt;&gt;"",(VLOOKUP(T94,'🧱Material'!$B$4:$H1000,6,false)*U94),0) + IF(V94&lt;&gt;"",(VLOOKUP(V94,'🧱Material'!$B$4:$H1000,6,false)*W94),0) + IF(X94&lt;&gt;"",(VLOOKUP(X94,'🧱Material'!$B$4:$H1000,6,false)*Y94),0) + IF(Z94&lt;&gt;"",(VLOOKUP(Z94,'🧱Material'!$B$4:$H1000,6,false)*AA94),0) + IF(AB94&lt;&gt;"",(VLOOKUP(AB94,'🧱Material'!$B$4:$H1000,6,false)*AC94),0)</f>
        <v>0</v>
      </c>
      <c r="J94" s="544"/>
      <c r="K94" s="3"/>
      <c r="L94" s="544"/>
      <c r="M94" s="3"/>
      <c r="N94" s="544"/>
      <c r="O94" s="3"/>
      <c r="P94" s="544"/>
      <c r="Q94" s="3"/>
      <c r="R94" s="515"/>
      <c r="S94" s="3"/>
      <c r="T94" s="515"/>
      <c r="U94" s="3"/>
      <c r="V94" s="515"/>
      <c r="W94" s="3"/>
      <c r="X94" s="515"/>
      <c r="Y94" s="3"/>
      <c r="Z94" s="515"/>
      <c r="AA94" s="3"/>
      <c r="AB94" s="515"/>
      <c r="AC94" s="3"/>
    </row>
    <row r="95">
      <c r="A95" s="183" t="b">
        <v>0</v>
      </c>
      <c r="B95" s="183"/>
      <c r="C95" s="527"/>
      <c r="D95" s="183"/>
      <c r="E95" s="183"/>
      <c r="F95" s="541"/>
      <c r="G95" s="526">
        <f>IF(J95&lt;&gt;"",(VLOOKUP(J95,'🌳Resource'!$A$4:$J1000,10,false)*K95),0)+IF(L95&lt;&gt;"",(VLOOKUP(L95,'🌳Resource'!$A$4:$J1000,10,false)*M95),0)+IF(N95&lt;&gt;"",(VLOOKUP(N95,'🌳Resource'!$A$4:$J1000,10,false)*O95),0) + IF(P95&lt;&gt;"",(VLOOKUP(P95,'🌳Resource'!$A$4:$J1000,10,false)*Q95),0) + IF(R95&lt;&gt;"",(VLOOKUP(R95,'🧱Material'!$B$4:$H1000,7,false)*S95),0) + IF(T95&lt;&gt;"",(VLOOKUP(T95,'🧱Material'!$B$4:$H1000,7,false)*U95),0) + IF(V95&lt;&gt;"",(VLOOKUP(V95,'🧱Material'!$B$4:$H1000,7,false)*W95),0) + IF(X95&lt;&gt;"",(VLOOKUP(X95,'🧱Material'!$B$4:$H1000,7,false)*Y95),0) + IF(Z95&lt;&gt;"",(VLOOKUP(Z95,'🧱Material'!$B$4:$H1000,7,false)*AA95),0) + IF(AB95&lt;&gt;"",(VLOOKUP(AB95,'🧱Material'!$B$4:$H1000,7,false)*AC95),0)</f>
        <v>0</v>
      </c>
      <c r="H95" s="526">
        <f>IF(J95&lt;&gt;"",(VLOOKUP(J95,'🌳Resource'!$A$4:$J1000,8,false)*K95),0)+IF(L95&lt;&gt;"",(VLOOKUP(L95,'🌳Resource'!$A$4:$J1000,8,false)*M95),0)+IF(N95&lt;&gt;"",(VLOOKUP(N95,'🌳Resource'!$A$4:$J1000,8,false)*O95),0) + IF(P95&lt;&gt;"",(VLOOKUP(P95,'🌳Resource'!$A$4:$J1000,8,false)*Q95),0) + IF(R95&lt;&gt;"",(VLOOKUP(R95,'🧱Material'!$B$4:$H1000,5,false)*S95),0) + IF(T95&lt;&gt;"",(VLOOKUP(T95,'🧱Material'!$B$4:$H1000,5,false)*U95),0) + IF(V95&lt;&gt;"",(VLOOKUP(V95,'🧱Material'!$B$4:$H1000,5,false)*W95),0) + IF(X95&lt;&gt;"",(VLOOKUP(X95,'🧱Material'!$B$4:$H1000,5,false)*Y95),0) + IF(Z95&lt;&gt;"",(VLOOKUP(Z95,'🧱Material'!$B$4:$H1000,5,false)*AA95),0) + IF(AB95&lt;&gt;"",(VLOOKUP(AB95,'🧱Material'!$B$4:$H1000,5,false)*AC95),0)</f>
        <v>0</v>
      </c>
      <c r="I95" s="526">
        <f>IF(J95&lt;&gt;"",(VLOOKUP(J95,'🌳Resource'!$A$4:$J1000,9,false)*K95),0)+IF(L95&lt;&gt;"",(VLOOKUP(L95,'🌳Resource'!$A$4:$J1000,9,false)*M95),0)+IF(N95&lt;&gt;"",(VLOOKUP(N95,'🌳Resource'!$A$4:$J1000,9,false)*O95),0) + IF(P95&lt;&gt;"",(VLOOKUP(P95,'🌳Resource'!$A$4:$J1000,9,false)*Q95),0) + IF(R95&lt;&gt;"",(VLOOKUP(R95,'🧱Material'!$B$4:$H1000,6,false)*S95),0) + IF(T95&lt;&gt;"",(VLOOKUP(T95,'🧱Material'!$B$4:$H1000,6,false)*U95),0) + IF(V95&lt;&gt;"",(VLOOKUP(V95,'🧱Material'!$B$4:$H1000,6,false)*W95),0) + IF(X95&lt;&gt;"",(VLOOKUP(X95,'🧱Material'!$B$4:$H1000,6,false)*Y95),0) + IF(Z95&lt;&gt;"",(VLOOKUP(Z95,'🧱Material'!$B$4:$H1000,6,false)*AA95),0) + IF(AB95&lt;&gt;"",(VLOOKUP(AB95,'🧱Material'!$B$4:$H1000,6,false)*AC95),0)</f>
        <v>0</v>
      </c>
      <c r="J95" s="18"/>
      <c r="K95" s="520"/>
      <c r="L95" s="18"/>
      <c r="M95" s="520"/>
      <c r="N95" s="18"/>
      <c r="O95" s="520"/>
      <c r="P95" s="18"/>
      <c r="Q95" s="520"/>
      <c r="R95" s="59"/>
      <c r="S95" s="520"/>
      <c r="T95" s="59"/>
      <c r="U95" s="520"/>
      <c r="V95" s="59"/>
      <c r="W95" s="520"/>
      <c r="X95" s="59"/>
      <c r="Y95" s="520"/>
      <c r="Z95" s="59"/>
      <c r="AA95" s="520"/>
      <c r="AB95" s="59"/>
      <c r="AC95" s="520"/>
    </row>
    <row r="96">
      <c r="A96" s="543" t="b">
        <v>0</v>
      </c>
      <c r="B96" s="543"/>
      <c r="C96" s="528"/>
      <c r="D96" s="543"/>
      <c r="E96" s="543"/>
      <c r="F96" s="35"/>
      <c r="G96" s="523">
        <f>IF(J96&lt;&gt;"",(VLOOKUP(J96,'🌳Resource'!$A$4:$J1000,10,false)*K96),0)+IF(L96&lt;&gt;"",(VLOOKUP(L96,'🌳Resource'!$A$4:$J1000,10,false)*M96),0)+IF(N96&lt;&gt;"",(VLOOKUP(N96,'🌳Resource'!$A$4:$J1000,10,false)*O96),0) + IF(P96&lt;&gt;"",(VLOOKUP(P96,'🌳Resource'!$A$4:$J1000,10,false)*Q96),0) + IF(R96&lt;&gt;"",(VLOOKUP(R96,'🧱Material'!$B$4:$H1000,7,false)*S96),0) + IF(T96&lt;&gt;"",(VLOOKUP(T96,'🧱Material'!$B$4:$H1000,7,false)*U96),0) + IF(V96&lt;&gt;"",(VLOOKUP(V96,'🧱Material'!$B$4:$H1000,7,false)*W96),0) + IF(X96&lt;&gt;"",(VLOOKUP(X96,'🧱Material'!$B$4:$H1000,7,false)*Y96),0) + IF(Z96&lt;&gt;"",(VLOOKUP(Z96,'🧱Material'!$B$4:$H1000,7,false)*AA96),0) + IF(AB96&lt;&gt;"",(VLOOKUP(AB96,'🧱Material'!$B$4:$H1000,7,false)*AC96),0)</f>
        <v>0</v>
      </c>
      <c r="H96" s="523">
        <f>IF(J96&lt;&gt;"",(VLOOKUP(J96,'🌳Resource'!$A$4:$J1000,8,false)*K96),0)+IF(L96&lt;&gt;"",(VLOOKUP(L96,'🌳Resource'!$A$4:$J1000,8,false)*M96),0)+IF(N96&lt;&gt;"",(VLOOKUP(N96,'🌳Resource'!$A$4:$J1000,8,false)*O96),0) + IF(P96&lt;&gt;"",(VLOOKUP(P96,'🌳Resource'!$A$4:$J1000,8,false)*Q96),0) + IF(R96&lt;&gt;"",(VLOOKUP(R96,'🧱Material'!$B$4:$H1000,5,false)*S96),0) + IF(T96&lt;&gt;"",(VLOOKUP(T96,'🧱Material'!$B$4:$H1000,5,false)*U96),0) + IF(V96&lt;&gt;"",(VLOOKUP(V96,'🧱Material'!$B$4:$H1000,5,false)*W96),0) + IF(X96&lt;&gt;"",(VLOOKUP(X96,'🧱Material'!$B$4:$H1000,5,false)*Y96),0) + IF(Z96&lt;&gt;"",(VLOOKUP(Z96,'🧱Material'!$B$4:$H1000,5,false)*AA96),0) + IF(AB96&lt;&gt;"",(VLOOKUP(AB96,'🧱Material'!$B$4:$H1000,5,false)*AC96),0)</f>
        <v>0</v>
      </c>
      <c r="I96" s="523">
        <f>IF(J96&lt;&gt;"",(VLOOKUP(J96,'🌳Resource'!$A$4:$J1000,9,false)*K96),0)+IF(L96&lt;&gt;"",(VLOOKUP(L96,'🌳Resource'!$A$4:$J1000,9,false)*M96),0)+IF(N96&lt;&gt;"",(VLOOKUP(N96,'🌳Resource'!$A$4:$J1000,9,false)*O96),0) + IF(P96&lt;&gt;"",(VLOOKUP(P96,'🌳Resource'!$A$4:$J1000,9,false)*Q96),0) + IF(R96&lt;&gt;"",(VLOOKUP(R96,'🧱Material'!$B$4:$H1000,6,false)*S96),0) + IF(T96&lt;&gt;"",(VLOOKUP(T96,'🧱Material'!$B$4:$H1000,6,false)*U96),0) + IF(V96&lt;&gt;"",(VLOOKUP(V96,'🧱Material'!$B$4:$H1000,6,false)*W96),0) + IF(X96&lt;&gt;"",(VLOOKUP(X96,'🧱Material'!$B$4:$H1000,6,false)*Y96),0) + IF(Z96&lt;&gt;"",(VLOOKUP(Z96,'🧱Material'!$B$4:$H1000,6,false)*AA96),0) + IF(AB96&lt;&gt;"",(VLOOKUP(AB96,'🧱Material'!$B$4:$H1000,6,false)*AC96),0)</f>
        <v>0</v>
      </c>
      <c r="J96" s="63"/>
      <c r="K96" s="3"/>
      <c r="L96" s="63"/>
      <c r="M96" s="3"/>
      <c r="N96" s="63"/>
      <c r="O96" s="3"/>
      <c r="P96" s="63"/>
      <c r="Q96" s="3"/>
      <c r="R96" s="515"/>
      <c r="S96" s="3"/>
      <c r="T96" s="515"/>
      <c r="U96" s="3"/>
      <c r="V96" s="515"/>
      <c r="W96" s="3"/>
      <c r="X96" s="515"/>
      <c r="Y96" s="3"/>
      <c r="Z96" s="515"/>
      <c r="AA96" s="3"/>
      <c r="AB96" s="515"/>
      <c r="AC96" s="3"/>
    </row>
    <row r="97">
      <c r="A97" s="524" t="b">
        <v>0</v>
      </c>
      <c r="B97" s="524"/>
      <c r="C97" s="527"/>
      <c r="D97" s="527"/>
      <c r="E97" s="527"/>
      <c r="F97" s="529"/>
      <c r="G97" s="526">
        <f>IF(J97&lt;&gt;"",(VLOOKUP(J97,'🌳Resource'!$A$4:$J1000,10,false)*K97),0)+IF(L97&lt;&gt;"",(VLOOKUP(L97,'🌳Resource'!$A$4:$J1000,10,false)*M97),0)+IF(N97&lt;&gt;"",(VLOOKUP(N97,'🌳Resource'!$A$4:$J1000,10,false)*O97),0) + IF(P97&lt;&gt;"",(VLOOKUP(P97,'🌳Resource'!$A$4:$J1000,10,false)*Q97),0) + IF(R97&lt;&gt;"",(VLOOKUP(R97,'🧱Material'!$B$4:$H1000,7,false)*S97),0) + IF(T97&lt;&gt;"",(VLOOKUP(T97,'🧱Material'!$B$4:$H1000,7,false)*U97),0) + IF(V97&lt;&gt;"",(VLOOKUP(V97,'🧱Material'!$B$4:$H1000,7,false)*W97),0) + IF(X97&lt;&gt;"",(VLOOKUP(X97,'🧱Material'!$B$4:$H1000,7,false)*Y97),0) + IF(Z97&lt;&gt;"",(VLOOKUP(Z97,'🧱Material'!$B$4:$H1000,7,false)*AA97),0) + IF(AB97&lt;&gt;"",(VLOOKUP(AB97,'🧱Material'!$B$4:$H1000,7,false)*AC97),0)</f>
        <v>0</v>
      </c>
      <c r="H97" s="526">
        <f>IF(J97&lt;&gt;"",(VLOOKUP(J97,'🌳Resource'!$A$4:$J1000,8,false)*K97),0)+IF(L97&lt;&gt;"",(VLOOKUP(L97,'🌳Resource'!$A$4:$J1000,8,false)*M97),0)+IF(N97&lt;&gt;"",(VLOOKUP(N97,'🌳Resource'!$A$4:$J1000,8,false)*O97),0) + IF(P97&lt;&gt;"",(VLOOKUP(P97,'🌳Resource'!$A$4:$J1000,8,false)*Q97),0) + IF(R97&lt;&gt;"",(VLOOKUP(R97,'🧱Material'!$B$4:$H1000,5,false)*S97),0) + IF(T97&lt;&gt;"",(VLOOKUP(T97,'🧱Material'!$B$4:$H1000,5,false)*U97),0) + IF(V97&lt;&gt;"",(VLOOKUP(V97,'🧱Material'!$B$4:$H1000,5,false)*W97),0) + IF(X97&lt;&gt;"",(VLOOKUP(X97,'🧱Material'!$B$4:$H1000,5,false)*Y97),0) + IF(Z97&lt;&gt;"",(VLOOKUP(Z97,'🧱Material'!$B$4:$H1000,5,false)*AA97),0) + IF(AB97&lt;&gt;"",(VLOOKUP(AB97,'🧱Material'!$B$4:$H1000,5,false)*AC97),0)</f>
        <v>0</v>
      </c>
      <c r="I97" s="526">
        <f>IF(J97&lt;&gt;"",(VLOOKUP(J97,'🌳Resource'!$A$4:$J1000,9,false)*K97),0)+IF(L97&lt;&gt;"",(VLOOKUP(L97,'🌳Resource'!$A$4:$J1000,9,false)*M97),0)+IF(N97&lt;&gt;"",(VLOOKUP(N97,'🌳Resource'!$A$4:$J1000,9,false)*O97),0) + IF(P97&lt;&gt;"",(VLOOKUP(P97,'🌳Resource'!$A$4:$J1000,9,false)*Q97),0) + IF(R97&lt;&gt;"",(VLOOKUP(R97,'🧱Material'!$B$4:$H1000,6,false)*S97),0) + IF(T97&lt;&gt;"",(VLOOKUP(T97,'🧱Material'!$B$4:$H1000,6,false)*U97),0) + IF(V97&lt;&gt;"",(VLOOKUP(V97,'🧱Material'!$B$4:$H1000,6,false)*W97),0) + IF(X97&lt;&gt;"",(VLOOKUP(X97,'🧱Material'!$B$4:$H1000,6,false)*Y97),0) + IF(Z97&lt;&gt;"",(VLOOKUP(Z97,'🧱Material'!$B$4:$H1000,6,false)*AA97),0) + IF(AB97&lt;&gt;"",(VLOOKUP(AB97,'🧱Material'!$B$4:$H1000,6,false)*AC97),0)</f>
        <v>0</v>
      </c>
      <c r="J97" s="18"/>
      <c r="K97" s="520"/>
      <c r="L97" s="18"/>
      <c r="M97" s="520"/>
      <c r="N97" s="18"/>
      <c r="O97" s="520"/>
      <c r="P97" s="18"/>
      <c r="Q97" s="520"/>
      <c r="R97" s="59"/>
      <c r="S97" s="520"/>
      <c r="T97" s="59"/>
      <c r="U97" s="520"/>
      <c r="V97" s="59"/>
      <c r="W97" s="520"/>
      <c r="X97" s="59"/>
      <c r="Y97" s="520"/>
      <c r="Z97" s="59"/>
      <c r="AA97" s="520"/>
      <c r="AB97" s="59"/>
      <c r="AC97" s="520"/>
    </row>
    <row r="98">
      <c r="A98" s="543" t="b">
        <v>0</v>
      </c>
      <c r="B98" s="543"/>
      <c r="C98" s="528"/>
      <c r="D98" s="543"/>
      <c r="E98" s="543"/>
      <c r="F98" s="35"/>
      <c r="G98" s="523">
        <f>IF(J98&lt;&gt;"",(VLOOKUP(J98,'🌳Resource'!$A$4:$J1000,10,false)*K98),0)+IF(L98&lt;&gt;"",(VLOOKUP(L98,'🌳Resource'!$A$4:$J1000,10,false)*M98),0)+IF(N98&lt;&gt;"",(VLOOKUP(N98,'🌳Resource'!$A$4:$J1000,10,false)*O98),0) + IF(P98&lt;&gt;"",(VLOOKUP(P98,'🌳Resource'!$A$4:$J1000,10,false)*Q98),0) + IF(R98&lt;&gt;"",(VLOOKUP(R98,'🧱Material'!$B$4:$H1000,7,false)*S98),0) + IF(T98&lt;&gt;"",(VLOOKUP(T98,'🧱Material'!$B$4:$H1000,7,false)*U98),0) + IF(V98&lt;&gt;"",(VLOOKUP(V98,'🧱Material'!$B$4:$H1000,7,false)*W98),0) + IF(X98&lt;&gt;"",(VLOOKUP(X98,'🧱Material'!$B$4:$H1000,7,false)*Y98),0) + IF(Z98&lt;&gt;"",(VLOOKUP(Z98,'🧱Material'!$B$4:$H1000,7,false)*AA98),0) + IF(AB98&lt;&gt;"",(VLOOKUP(AB98,'🧱Material'!$B$4:$H1000,7,false)*AC98),0)</f>
        <v>0</v>
      </c>
      <c r="H98" s="523">
        <f>IF(J98&lt;&gt;"",(VLOOKUP(J98,'🌳Resource'!$A$4:$J1000,8,false)*K98),0)+IF(L98&lt;&gt;"",(VLOOKUP(L98,'🌳Resource'!$A$4:$J1000,8,false)*M98),0)+IF(N98&lt;&gt;"",(VLOOKUP(N98,'🌳Resource'!$A$4:$J1000,8,false)*O98),0) + IF(P98&lt;&gt;"",(VLOOKUP(P98,'🌳Resource'!$A$4:$J1000,8,false)*Q98),0) + IF(R98&lt;&gt;"",(VLOOKUP(R98,'🧱Material'!$B$4:$H1000,5,false)*S98),0) + IF(T98&lt;&gt;"",(VLOOKUP(T98,'🧱Material'!$B$4:$H1000,5,false)*U98),0) + IF(V98&lt;&gt;"",(VLOOKUP(V98,'🧱Material'!$B$4:$H1000,5,false)*W98),0) + IF(X98&lt;&gt;"",(VLOOKUP(X98,'🧱Material'!$B$4:$H1000,5,false)*Y98),0) + IF(Z98&lt;&gt;"",(VLOOKUP(Z98,'🧱Material'!$B$4:$H1000,5,false)*AA98),0) + IF(AB98&lt;&gt;"",(VLOOKUP(AB98,'🧱Material'!$B$4:$H1000,5,false)*AC98),0)</f>
        <v>0</v>
      </c>
      <c r="I98" s="523">
        <f>IF(J98&lt;&gt;"",(VLOOKUP(J98,'🌳Resource'!$A$4:$J1000,9,false)*K98),0)+IF(L98&lt;&gt;"",(VLOOKUP(L98,'🌳Resource'!$A$4:$J1000,9,false)*M98),0)+IF(N98&lt;&gt;"",(VLOOKUP(N98,'🌳Resource'!$A$4:$J1000,9,false)*O98),0) + IF(P98&lt;&gt;"",(VLOOKUP(P98,'🌳Resource'!$A$4:$J1000,9,false)*Q98),0) + IF(R98&lt;&gt;"",(VLOOKUP(R98,'🧱Material'!$B$4:$H1000,6,false)*S98),0) + IF(T98&lt;&gt;"",(VLOOKUP(T98,'🧱Material'!$B$4:$H1000,6,false)*U98),0) + IF(V98&lt;&gt;"",(VLOOKUP(V98,'🧱Material'!$B$4:$H1000,6,false)*W98),0) + IF(X98&lt;&gt;"",(VLOOKUP(X98,'🧱Material'!$B$4:$H1000,6,false)*Y98),0) + IF(Z98&lt;&gt;"",(VLOOKUP(Z98,'🧱Material'!$B$4:$H1000,6,false)*AA98),0) + IF(AB98&lt;&gt;"",(VLOOKUP(AB98,'🧱Material'!$B$4:$H1000,6,false)*AC98),0)</f>
        <v>0</v>
      </c>
      <c r="J98" s="63"/>
      <c r="K98" s="3"/>
      <c r="L98" s="63"/>
      <c r="M98" s="3"/>
      <c r="N98" s="63"/>
      <c r="O98" s="3"/>
      <c r="P98" s="63"/>
      <c r="Q98" s="3"/>
      <c r="R98" s="515"/>
      <c r="S98" s="3"/>
      <c r="T98" s="515"/>
      <c r="U98" s="3"/>
      <c r="V98" s="515"/>
      <c r="W98" s="3"/>
      <c r="X98" s="515"/>
      <c r="Y98" s="3"/>
      <c r="Z98" s="515"/>
      <c r="AA98" s="3"/>
      <c r="AB98" s="515"/>
      <c r="AC98" s="3"/>
    </row>
    <row r="99">
      <c r="A99" s="183" t="b">
        <v>0</v>
      </c>
      <c r="B99" s="183"/>
      <c r="C99" s="527"/>
      <c r="D99" s="183"/>
      <c r="E99" s="183"/>
      <c r="F99" s="541"/>
      <c r="G99" s="526">
        <f>IF(J99&lt;&gt;"",(VLOOKUP(J99,'🌳Resource'!$A$4:$J1000,10,false)*K99),0)+IF(L99&lt;&gt;"",(VLOOKUP(L99,'🌳Resource'!$A$4:$J1000,10,false)*M99),0)+IF(N99&lt;&gt;"",(VLOOKUP(N99,'🌳Resource'!$A$4:$J1000,10,false)*O99),0) + IF(P99&lt;&gt;"",(VLOOKUP(P99,'🌳Resource'!$A$4:$J1000,10,false)*Q99),0) + IF(R99&lt;&gt;"",(VLOOKUP(R99,'🧱Material'!$B$4:$H1000,7,false)*S99),0) + IF(T99&lt;&gt;"",(VLOOKUP(T99,'🧱Material'!$B$4:$H1000,7,false)*U99),0) + IF(V99&lt;&gt;"",(VLOOKUP(V99,'🧱Material'!$B$4:$H1000,7,false)*W99),0) + IF(X99&lt;&gt;"",(VLOOKUP(X99,'🧱Material'!$B$4:$H1000,7,false)*Y99),0) + IF(Z99&lt;&gt;"",(VLOOKUP(Z99,'🧱Material'!$B$4:$H1000,7,false)*AA99),0) + IF(AB99&lt;&gt;"",(VLOOKUP(AB99,'🧱Material'!$B$4:$H1000,7,false)*AC99),0)</f>
        <v>0</v>
      </c>
      <c r="H99" s="526">
        <f>IF(J99&lt;&gt;"",(VLOOKUP(J99,'🌳Resource'!$A$4:$J1000,8,false)*K99),0)+IF(L99&lt;&gt;"",(VLOOKUP(L99,'🌳Resource'!$A$4:$J1000,8,false)*M99),0)+IF(N99&lt;&gt;"",(VLOOKUP(N99,'🌳Resource'!$A$4:$J1000,8,false)*O99),0) + IF(P99&lt;&gt;"",(VLOOKUP(P99,'🌳Resource'!$A$4:$J1000,8,false)*Q99),0) + IF(R99&lt;&gt;"",(VLOOKUP(R99,'🧱Material'!$B$4:$H1000,5,false)*S99),0) + IF(T99&lt;&gt;"",(VLOOKUP(T99,'🧱Material'!$B$4:$H1000,5,false)*U99),0) + IF(V99&lt;&gt;"",(VLOOKUP(V99,'🧱Material'!$B$4:$H1000,5,false)*W99),0) + IF(X99&lt;&gt;"",(VLOOKUP(X99,'🧱Material'!$B$4:$H1000,5,false)*Y99),0) + IF(Z99&lt;&gt;"",(VLOOKUP(Z99,'🧱Material'!$B$4:$H1000,5,false)*AA99),0) + IF(AB99&lt;&gt;"",(VLOOKUP(AB99,'🧱Material'!$B$4:$H1000,5,false)*AC99),0)</f>
        <v>0</v>
      </c>
      <c r="I99" s="526">
        <f>IF(J99&lt;&gt;"",(VLOOKUP(J99,'🌳Resource'!$A$4:$J1000,9,false)*K99),0)+IF(L99&lt;&gt;"",(VLOOKUP(L99,'🌳Resource'!$A$4:$J1000,9,false)*M99),0)+IF(N99&lt;&gt;"",(VLOOKUP(N99,'🌳Resource'!$A$4:$J1000,9,false)*O99),0) + IF(P99&lt;&gt;"",(VLOOKUP(P99,'🌳Resource'!$A$4:$J1000,9,false)*Q99),0) + IF(R99&lt;&gt;"",(VLOOKUP(R99,'🧱Material'!$B$4:$H1000,6,false)*S99),0) + IF(T99&lt;&gt;"",(VLOOKUP(T99,'🧱Material'!$B$4:$H1000,6,false)*U99),0) + IF(V99&lt;&gt;"",(VLOOKUP(V99,'🧱Material'!$B$4:$H1000,6,false)*W99),0) + IF(X99&lt;&gt;"",(VLOOKUP(X99,'🧱Material'!$B$4:$H1000,6,false)*Y99),0) + IF(Z99&lt;&gt;"",(VLOOKUP(Z99,'🧱Material'!$B$4:$H1000,6,false)*AA99),0) + IF(AB99&lt;&gt;"",(VLOOKUP(AB99,'🧱Material'!$B$4:$H1000,6,false)*AC99),0)</f>
        <v>0</v>
      </c>
      <c r="J99" s="18"/>
      <c r="K99" s="520"/>
      <c r="L99" s="18"/>
      <c r="M99" s="520"/>
      <c r="N99" s="18"/>
      <c r="O99" s="520"/>
      <c r="P99" s="18"/>
      <c r="Q99" s="520"/>
      <c r="R99" s="59"/>
      <c r="S99" s="520"/>
      <c r="T99" s="59"/>
      <c r="U99" s="520"/>
      <c r="V99" s="59"/>
      <c r="W99" s="520"/>
      <c r="X99" s="59"/>
      <c r="Y99" s="520"/>
      <c r="Z99" s="59"/>
      <c r="AA99" s="520"/>
      <c r="AB99" s="59"/>
      <c r="AC99" s="520"/>
    </row>
    <row r="100">
      <c r="A100" s="521" t="b">
        <v>0</v>
      </c>
      <c r="B100" s="521"/>
      <c r="C100" s="528"/>
      <c r="D100" s="528"/>
      <c r="E100" s="528"/>
      <c r="F100" s="530"/>
      <c r="G100" s="523">
        <f>IF(J100&lt;&gt;"",(VLOOKUP(J100,'🌳Resource'!$A$4:$J1000,10,false)*K100),0)+IF(L100&lt;&gt;"",(VLOOKUP(L100,'🌳Resource'!$A$4:$J1000,10,false)*M100),0)+IF(N100&lt;&gt;"",(VLOOKUP(N100,'🌳Resource'!$A$4:$J1000,10,false)*O100),0) + IF(P100&lt;&gt;"",(VLOOKUP(P100,'🌳Resource'!$A$4:$J1000,10,false)*Q100),0) + IF(R100&lt;&gt;"",(VLOOKUP(R100,'🧱Material'!$B$4:$H1000,7,false)*S100),0) + IF(T100&lt;&gt;"",(VLOOKUP(T100,'🧱Material'!$B$4:$H1000,7,false)*U100),0) + IF(V100&lt;&gt;"",(VLOOKUP(V100,'🧱Material'!$B$4:$H1000,7,false)*W100),0) + IF(X100&lt;&gt;"",(VLOOKUP(X100,'🧱Material'!$B$4:$H1000,7,false)*Y100),0) + IF(Z100&lt;&gt;"",(VLOOKUP(Z100,'🧱Material'!$B$4:$H1000,7,false)*AA100),0) + IF(AB100&lt;&gt;"",(VLOOKUP(AB100,'🧱Material'!$B$4:$H1000,7,false)*AC100),0)</f>
        <v>0</v>
      </c>
      <c r="H100" s="523">
        <f>IF(J100&lt;&gt;"",(VLOOKUP(J100,'🌳Resource'!$A$4:$J1000,8,false)*K100),0)+IF(L100&lt;&gt;"",(VLOOKUP(L100,'🌳Resource'!$A$4:$J1000,8,false)*M100),0)+IF(N100&lt;&gt;"",(VLOOKUP(N100,'🌳Resource'!$A$4:$J1000,8,false)*O100),0) + IF(P100&lt;&gt;"",(VLOOKUP(P100,'🌳Resource'!$A$4:$J1000,8,false)*Q100),0) + IF(R100&lt;&gt;"",(VLOOKUP(R100,'🧱Material'!$B$4:$H1000,5,false)*S100),0) + IF(T100&lt;&gt;"",(VLOOKUP(T100,'🧱Material'!$B$4:$H1000,5,false)*U100),0) + IF(V100&lt;&gt;"",(VLOOKUP(V100,'🧱Material'!$B$4:$H1000,5,false)*W100),0) + IF(X100&lt;&gt;"",(VLOOKUP(X100,'🧱Material'!$B$4:$H1000,5,false)*Y100),0) + IF(Z100&lt;&gt;"",(VLOOKUP(Z100,'🧱Material'!$B$4:$H1000,5,false)*AA100),0) + IF(AB100&lt;&gt;"",(VLOOKUP(AB100,'🧱Material'!$B$4:$H1000,5,false)*AC100),0)</f>
        <v>0</v>
      </c>
      <c r="I100" s="523">
        <f>IF(J100&lt;&gt;"",(VLOOKUP(J100,'🌳Resource'!$A$4:$J1000,9,false)*K100),0)+IF(L100&lt;&gt;"",(VLOOKUP(L100,'🌳Resource'!$A$4:$J1000,9,false)*M100),0)+IF(N100&lt;&gt;"",(VLOOKUP(N100,'🌳Resource'!$A$4:$J1000,9,false)*O100),0) + IF(P100&lt;&gt;"",(VLOOKUP(P100,'🌳Resource'!$A$4:$J1000,9,false)*Q100),0) + IF(R100&lt;&gt;"",(VLOOKUP(R100,'🧱Material'!$B$4:$H1000,6,false)*S100),0) + IF(T100&lt;&gt;"",(VLOOKUP(T100,'🧱Material'!$B$4:$H1000,6,false)*U100),0) + IF(V100&lt;&gt;"",(VLOOKUP(V100,'🧱Material'!$B$4:$H1000,6,false)*W100),0) + IF(X100&lt;&gt;"",(VLOOKUP(X100,'🧱Material'!$B$4:$H1000,6,false)*Y100),0) + IF(Z100&lt;&gt;"",(VLOOKUP(Z100,'🧱Material'!$B$4:$H1000,6,false)*AA100),0) + IF(AB100&lt;&gt;"",(VLOOKUP(AB100,'🧱Material'!$B$4:$H1000,6,false)*AC100),0)</f>
        <v>0</v>
      </c>
      <c r="J100" s="63"/>
      <c r="K100" s="3"/>
      <c r="L100" s="63"/>
      <c r="M100" s="3"/>
      <c r="N100" s="63"/>
      <c r="O100" s="3"/>
      <c r="P100" s="63"/>
      <c r="Q100" s="3"/>
      <c r="R100" s="515"/>
      <c r="S100" s="3"/>
      <c r="T100" s="515"/>
      <c r="U100" s="3"/>
      <c r="V100" s="515"/>
      <c r="W100" s="3"/>
      <c r="X100" s="515"/>
      <c r="Y100" s="3"/>
      <c r="Z100" s="515"/>
      <c r="AA100" s="3"/>
      <c r="AB100" s="515"/>
      <c r="AC100" s="3"/>
    </row>
    <row r="101">
      <c r="A101" s="183" t="b">
        <v>0</v>
      </c>
      <c r="B101" s="183"/>
      <c r="C101" s="527"/>
      <c r="D101" s="183"/>
      <c r="E101" s="183"/>
      <c r="F101" s="541"/>
      <c r="G101" s="526">
        <f>IF(J101&lt;&gt;"",(VLOOKUP(J101,'🌳Resource'!$A$4:$J1000,10,false)*K101),0)+IF(L101&lt;&gt;"",(VLOOKUP(L101,'🌳Resource'!$A$4:$J1000,10,false)*M101),0)+IF(N101&lt;&gt;"",(VLOOKUP(N101,'🌳Resource'!$A$4:$J1000,10,false)*O101),0) + IF(P101&lt;&gt;"",(VLOOKUP(P101,'🌳Resource'!$A$4:$J1000,10,false)*Q101),0) + IF(R101&lt;&gt;"",(VLOOKUP(R101,'🧱Material'!$B$4:$H1000,7,false)*S101),0) + IF(T101&lt;&gt;"",(VLOOKUP(T101,'🧱Material'!$B$4:$H1000,7,false)*U101),0) + IF(V101&lt;&gt;"",(VLOOKUP(V101,'🧱Material'!$B$4:$H1000,7,false)*W101),0) + IF(X101&lt;&gt;"",(VLOOKUP(X101,'🧱Material'!$B$4:$H1000,7,false)*Y101),0) + IF(Z101&lt;&gt;"",(VLOOKUP(Z101,'🧱Material'!$B$4:$H1000,7,false)*AA101),0) + IF(AB101&lt;&gt;"",(VLOOKUP(AB101,'🧱Material'!$B$4:$H1000,7,false)*AC101),0)</f>
        <v>0</v>
      </c>
      <c r="H101" s="526">
        <f>IF(J101&lt;&gt;"",(VLOOKUP(J101,'🌳Resource'!$A$4:$J1000,8,false)*K101),0)+IF(L101&lt;&gt;"",(VLOOKUP(L101,'🌳Resource'!$A$4:$J1000,8,false)*M101),0)+IF(N101&lt;&gt;"",(VLOOKUP(N101,'🌳Resource'!$A$4:$J1000,8,false)*O101),0) + IF(P101&lt;&gt;"",(VLOOKUP(P101,'🌳Resource'!$A$4:$J1000,8,false)*Q101),0) + IF(R101&lt;&gt;"",(VLOOKUP(R101,'🧱Material'!$B$4:$H1000,5,false)*S101),0) + IF(T101&lt;&gt;"",(VLOOKUP(T101,'🧱Material'!$B$4:$H1000,5,false)*U101),0) + IF(V101&lt;&gt;"",(VLOOKUP(V101,'🧱Material'!$B$4:$H1000,5,false)*W101),0) + IF(X101&lt;&gt;"",(VLOOKUP(X101,'🧱Material'!$B$4:$H1000,5,false)*Y101),0) + IF(Z101&lt;&gt;"",(VLOOKUP(Z101,'🧱Material'!$B$4:$H1000,5,false)*AA101),0) + IF(AB101&lt;&gt;"",(VLOOKUP(AB101,'🧱Material'!$B$4:$H1000,5,false)*AC101),0)</f>
        <v>0</v>
      </c>
      <c r="I101" s="526">
        <f>IF(J101&lt;&gt;"",(VLOOKUP(J101,'🌳Resource'!$A$4:$J1000,9,false)*K101),0)+IF(L101&lt;&gt;"",(VLOOKUP(L101,'🌳Resource'!$A$4:$J1000,9,false)*M101),0)+IF(N101&lt;&gt;"",(VLOOKUP(N101,'🌳Resource'!$A$4:$J1000,9,false)*O101),0) + IF(P101&lt;&gt;"",(VLOOKUP(P101,'🌳Resource'!$A$4:$J1000,9,false)*Q101),0) + IF(R101&lt;&gt;"",(VLOOKUP(R101,'🧱Material'!$B$4:$H1000,6,false)*S101),0) + IF(T101&lt;&gt;"",(VLOOKUP(T101,'🧱Material'!$B$4:$H1000,6,false)*U101),0) + IF(V101&lt;&gt;"",(VLOOKUP(V101,'🧱Material'!$B$4:$H1000,6,false)*W101),0) + IF(X101&lt;&gt;"",(VLOOKUP(X101,'🧱Material'!$B$4:$H1000,6,false)*Y101),0) + IF(Z101&lt;&gt;"",(VLOOKUP(Z101,'🧱Material'!$B$4:$H1000,6,false)*AA101),0) + IF(AB101&lt;&gt;"",(VLOOKUP(AB101,'🧱Material'!$B$4:$H1000,6,false)*AC101),0)</f>
        <v>0</v>
      </c>
      <c r="J101" s="18"/>
      <c r="K101" s="520"/>
      <c r="L101" s="18"/>
      <c r="M101" s="520"/>
      <c r="N101" s="18"/>
      <c r="O101" s="520"/>
      <c r="P101" s="18"/>
      <c r="Q101" s="520"/>
      <c r="R101" s="59"/>
      <c r="S101" s="520"/>
      <c r="T101" s="59"/>
      <c r="U101" s="520"/>
      <c r="V101" s="59"/>
      <c r="W101" s="520"/>
      <c r="X101" s="59"/>
      <c r="Y101" s="520"/>
      <c r="Z101" s="59"/>
      <c r="AA101" s="520"/>
      <c r="AB101" s="59"/>
      <c r="AC101" s="520"/>
    </row>
    <row r="102">
      <c r="A102" s="521" t="b">
        <v>0</v>
      </c>
      <c r="B102" s="521"/>
      <c r="C102" s="528"/>
      <c r="D102" s="528"/>
      <c r="E102" s="528"/>
      <c r="F102" s="530"/>
      <c r="G102" s="523">
        <f>IF(J102&lt;&gt;"",(VLOOKUP(J102,'🌳Resource'!$A$4:$J1000,10,false)*K102),0)+IF(L102&lt;&gt;"",(VLOOKUP(L102,'🌳Resource'!$A$4:$J1000,10,false)*M102),0)+IF(N102&lt;&gt;"",(VLOOKUP(N102,'🌳Resource'!$A$4:$J1000,10,false)*O102),0) + IF(P102&lt;&gt;"",(VLOOKUP(P102,'🌳Resource'!$A$4:$J1000,10,false)*Q102),0) + IF(R102&lt;&gt;"",(VLOOKUP(R102,'🧱Material'!$B$4:$H1000,7,false)*S102),0) + IF(T102&lt;&gt;"",(VLOOKUP(T102,'🧱Material'!$B$4:$H1000,7,false)*U102),0) + IF(V102&lt;&gt;"",(VLOOKUP(V102,'🧱Material'!$B$4:$H1000,7,false)*W102),0) + IF(X102&lt;&gt;"",(VLOOKUP(X102,'🧱Material'!$B$4:$H1000,7,false)*Y102),0) + IF(Z102&lt;&gt;"",(VLOOKUP(Z102,'🧱Material'!$B$4:$H1000,7,false)*AA102),0) + IF(AB102&lt;&gt;"",(VLOOKUP(AB102,'🧱Material'!$B$4:$H1000,7,false)*AC102),0)</f>
        <v>0</v>
      </c>
      <c r="H102" s="523">
        <f>IF(J102&lt;&gt;"",(VLOOKUP(J102,'🌳Resource'!$A$4:$J1000,8,false)*K102),0)+IF(L102&lt;&gt;"",(VLOOKUP(L102,'🌳Resource'!$A$4:$J1000,8,false)*M102),0)+IF(N102&lt;&gt;"",(VLOOKUP(N102,'🌳Resource'!$A$4:$J1000,8,false)*O102),0) + IF(P102&lt;&gt;"",(VLOOKUP(P102,'🌳Resource'!$A$4:$J1000,8,false)*Q102),0) + IF(R102&lt;&gt;"",(VLOOKUP(R102,'🧱Material'!$B$4:$H1000,5,false)*S102),0) + IF(T102&lt;&gt;"",(VLOOKUP(T102,'🧱Material'!$B$4:$H1000,5,false)*U102),0) + IF(V102&lt;&gt;"",(VLOOKUP(V102,'🧱Material'!$B$4:$H1000,5,false)*W102),0) + IF(X102&lt;&gt;"",(VLOOKUP(X102,'🧱Material'!$B$4:$H1000,5,false)*Y102),0) + IF(Z102&lt;&gt;"",(VLOOKUP(Z102,'🧱Material'!$B$4:$H1000,5,false)*AA102),0) + IF(AB102&lt;&gt;"",(VLOOKUP(AB102,'🧱Material'!$B$4:$H1000,5,false)*AC102),0)</f>
        <v>0</v>
      </c>
      <c r="I102" s="523">
        <f>IF(J102&lt;&gt;"",(VLOOKUP(J102,'🌳Resource'!$A$4:$J1000,9,false)*K102),0)+IF(L102&lt;&gt;"",(VLOOKUP(L102,'🌳Resource'!$A$4:$J1000,9,false)*M102),0)+IF(N102&lt;&gt;"",(VLOOKUP(N102,'🌳Resource'!$A$4:$J1000,9,false)*O102),0) + IF(P102&lt;&gt;"",(VLOOKUP(P102,'🌳Resource'!$A$4:$J1000,9,false)*Q102),0) + IF(R102&lt;&gt;"",(VLOOKUP(R102,'🧱Material'!$B$4:$H1000,6,false)*S102),0) + IF(T102&lt;&gt;"",(VLOOKUP(T102,'🧱Material'!$B$4:$H1000,6,false)*U102),0) + IF(V102&lt;&gt;"",(VLOOKUP(V102,'🧱Material'!$B$4:$H1000,6,false)*W102),0) + IF(X102&lt;&gt;"",(VLOOKUP(X102,'🧱Material'!$B$4:$H1000,6,false)*Y102),0) + IF(Z102&lt;&gt;"",(VLOOKUP(Z102,'🧱Material'!$B$4:$H1000,6,false)*AA102),0) + IF(AB102&lt;&gt;"",(VLOOKUP(AB102,'🧱Material'!$B$4:$H1000,6,false)*AC102),0)</f>
        <v>0</v>
      </c>
      <c r="J102" s="63"/>
      <c r="K102" s="3"/>
      <c r="L102" s="63"/>
      <c r="M102" s="3"/>
      <c r="N102" s="63"/>
      <c r="O102" s="3"/>
      <c r="P102" s="63"/>
      <c r="Q102" s="3"/>
      <c r="R102" s="515"/>
      <c r="S102" s="3"/>
      <c r="T102" s="515"/>
      <c r="U102" s="3"/>
      <c r="V102" s="515"/>
      <c r="W102" s="3"/>
      <c r="X102" s="515"/>
      <c r="Y102" s="3"/>
      <c r="Z102" s="515"/>
      <c r="AA102" s="3"/>
      <c r="AB102" s="515"/>
      <c r="AC102" s="3"/>
    </row>
    <row r="103">
      <c r="A103" s="524" t="b">
        <v>0</v>
      </c>
      <c r="B103" s="524"/>
      <c r="C103" s="527"/>
      <c r="D103" s="527"/>
      <c r="E103" s="527"/>
      <c r="F103" s="527"/>
      <c r="G103" s="526"/>
      <c r="H103" s="526"/>
      <c r="I103" s="526"/>
      <c r="J103" s="535"/>
      <c r="K103" s="536"/>
      <c r="L103" s="535"/>
      <c r="M103" s="536"/>
      <c r="N103" s="535"/>
      <c r="O103" s="536"/>
      <c r="P103" s="535"/>
      <c r="Q103" s="536"/>
      <c r="R103" s="59"/>
      <c r="S103" s="520"/>
      <c r="T103" s="59"/>
      <c r="U103" s="520"/>
      <c r="V103" s="59"/>
      <c r="W103" s="520"/>
      <c r="X103" s="59"/>
      <c r="Y103" s="520"/>
      <c r="Z103" s="59"/>
      <c r="AA103" s="520"/>
      <c r="AB103" s="59"/>
      <c r="AC103" s="520"/>
    </row>
    <row r="104">
      <c r="A104" s="521" t="b">
        <v>0</v>
      </c>
      <c r="B104" s="521"/>
      <c r="C104" s="528"/>
      <c r="D104" s="528"/>
      <c r="E104" s="528"/>
      <c r="F104" s="528"/>
      <c r="G104" s="523"/>
      <c r="H104" s="523"/>
      <c r="I104" s="523"/>
      <c r="J104" s="63"/>
      <c r="K104" s="534"/>
      <c r="L104" s="63"/>
      <c r="M104" s="534"/>
      <c r="N104" s="63"/>
      <c r="O104" s="534"/>
      <c r="P104" s="63"/>
      <c r="Q104" s="534"/>
      <c r="R104" s="515"/>
      <c r="S104" s="3"/>
      <c r="T104" s="515"/>
      <c r="U104" s="3"/>
      <c r="V104" s="515"/>
      <c r="W104" s="3"/>
      <c r="X104" s="515"/>
      <c r="Y104" s="3"/>
      <c r="Z104" s="515"/>
      <c r="AA104" s="3"/>
      <c r="AB104" s="515"/>
      <c r="AC104" s="3"/>
    </row>
    <row r="105">
      <c r="A105" s="524" t="b">
        <v>0</v>
      </c>
      <c r="B105" s="524"/>
      <c r="C105" s="527"/>
      <c r="D105" s="527"/>
      <c r="E105" s="527"/>
      <c r="F105" s="527"/>
      <c r="G105" s="526"/>
      <c r="H105" s="526"/>
      <c r="I105" s="526"/>
      <c r="J105" s="18"/>
      <c r="K105" s="536"/>
      <c r="L105" s="18"/>
      <c r="M105" s="536"/>
      <c r="N105" s="18"/>
      <c r="O105" s="536"/>
      <c r="P105" s="18"/>
      <c r="Q105" s="536"/>
      <c r="R105" s="59"/>
      <c r="S105" s="520"/>
      <c r="T105" s="59"/>
      <c r="U105" s="520"/>
      <c r="V105" s="59"/>
      <c r="W105" s="520"/>
      <c r="X105" s="59"/>
      <c r="Y105" s="520"/>
      <c r="Z105" s="59"/>
      <c r="AA105" s="520"/>
      <c r="AB105" s="59"/>
      <c r="AC105" s="520"/>
    </row>
    <row r="106">
      <c r="A106" s="521" t="b">
        <v>0</v>
      </c>
      <c r="B106" s="521"/>
      <c r="C106" s="528"/>
      <c r="D106" s="528"/>
      <c r="E106" s="528"/>
      <c r="F106" s="530"/>
      <c r="G106" s="523"/>
      <c r="H106" s="523"/>
      <c r="I106" s="523"/>
      <c r="J106" s="63"/>
      <c r="K106" s="534"/>
      <c r="L106" s="63"/>
      <c r="M106" s="534"/>
      <c r="N106" s="63"/>
      <c r="O106" s="534"/>
      <c r="P106" s="63"/>
      <c r="Q106" s="534"/>
      <c r="R106" s="515"/>
      <c r="S106" s="3"/>
      <c r="T106" s="515"/>
      <c r="U106" s="3"/>
      <c r="V106" s="515"/>
      <c r="W106" s="3"/>
      <c r="X106" s="515"/>
      <c r="Y106" s="3"/>
      <c r="Z106" s="515"/>
      <c r="AA106" s="3"/>
      <c r="AB106" s="515"/>
      <c r="AC106" s="3"/>
    </row>
    <row r="107">
      <c r="A107" s="524" t="b">
        <v>0</v>
      </c>
      <c r="B107" s="524"/>
      <c r="C107" s="527"/>
      <c r="D107" s="527"/>
      <c r="E107" s="527"/>
      <c r="F107" s="529"/>
      <c r="G107" s="526"/>
      <c r="H107" s="526"/>
      <c r="I107" s="526"/>
      <c r="J107" s="18"/>
      <c r="K107" s="536"/>
      <c r="L107" s="18"/>
      <c r="M107" s="536"/>
      <c r="N107" s="18"/>
      <c r="O107" s="536"/>
      <c r="P107" s="18"/>
      <c r="Q107" s="536"/>
      <c r="R107" s="59"/>
      <c r="S107" s="520"/>
      <c r="T107" s="59"/>
      <c r="U107" s="520"/>
      <c r="V107" s="59"/>
      <c r="W107" s="520"/>
      <c r="X107" s="59"/>
      <c r="Y107" s="520"/>
      <c r="Z107" s="59"/>
      <c r="AA107" s="520"/>
      <c r="AB107" s="59"/>
      <c r="AC107" s="520"/>
    </row>
    <row r="108">
      <c r="A108" s="521" t="b">
        <v>0</v>
      </c>
      <c r="B108" s="521"/>
      <c r="C108" s="528"/>
      <c r="D108" s="528"/>
      <c r="E108" s="528"/>
      <c r="F108" s="530"/>
      <c r="G108" s="523"/>
      <c r="H108" s="523"/>
      <c r="I108" s="523"/>
      <c r="J108" s="63"/>
      <c r="K108" s="534"/>
      <c r="L108" s="63"/>
      <c r="M108" s="534"/>
      <c r="N108" s="63"/>
      <c r="O108" s="534"/>
      <c r="P108" s="63"/>
      <c r="Q108" s="534"/>
      <c r="R108" s="515"/>
      <c r="S108" s="3"/>
      <c r="T108" s="515"/>
      <c r="U108" s="3"/>
      <c r="V108" s="515"/>
      <c r="W108" s="3"/>
      <c r="X108" s="515"/>
      <c r="Y108" s="3"/>
      <c r="Z108" s="515"/>
      <c r="AA108" s="3"/>
      <c r="AB108" s="515"/>
      <c r="AC108" s="3"/>
    </row>
    <row r="109">
      <c r="A109" s="524" t="b">
        <v>0</v>
      </c>
      <c r="B109" s="524"/>
      <c r="C109" s="527"/>
      <c r="D109" s="527"/>
      <c r="E109" s="527"/>
      <c r="F109" s="529"/>
      <c r="G109" s="526"/>
      <c r="H109" s="526"/>
      <c r="I109" s="526"/>
      <c r="J109" s="18"/>
      <c r="K109" s="536"/>
      <c r="L109" s="18"/>
      <c r="M109" s="536"/>
      <c r="N109" s="18"/>
      <c r="O109" s="536"/>
      <c r="P109" s="18"/>
      <c r="Q109" s="536"/>
      <c r="R109" s="59"/>
      <c r="S109" s="520"/>
      <c r="T109" s="59"/>
      <c r="U109" s="520"/>
      <c r="V109" s="59"/>
      <c r="W109" s="520"/>
      <c r="X109" s="59"/>
      <c r="Y109" s="520"/>
      <c r="Z109" s="59"/>
      <c r="AA109" s="520"/>
      <c r="AB109" s="59"/>
      <c r="AC109" s="520"/>
    </row>
    <row r="110">
      <c r="A110" s="521" t="b">
        <v>0</v>
      </c>
      <c r="B110" s="521"/>
      <c r="C110" s="528"/>
      <c r="D110" s="528"/>
      <c r="E110" s="528"/>
      <c r="F110" s="530"/>
      <c r="G110" s="523"/>
      <c r="H110" s="523"/>
      <c r="I110" s="523"/>
      <c r="J110" s="63"/>
      <c r="K110" s="534"/>
      <c r="L110" s="63"/>
      <c r="M110" s="534"/>
      <c r="N110" s="63"/>
      <c r="O110" s="534"/>
      <c r="P110" s="63"/>
      <c r="Q110" s="534"/>
      <c r="R110" s="515"/>
      <c r="S110" s="3"/>
      <c r="T110" s="515"/>
      <c r="U110" s="3"/>
      <c r="V110" s="515"/>
      <c r="W110" s="3"/>
      <c r="X110" s="515"/>
      <c r="Y110" s="3"/>
      <c r="Z110" s="515"/>
      <c r="AA110" s="3"/>
      <c r="AB110" s="515"/>
      <c r="AC110" s="3"/>
    </row>
    <row r="111">
      <c r="A111" s="524" t="b">
        <v>0</v>
      </c>
      <c r="B111" s="524"/>
      <c r="C111" s="527"/>
      <c r="D111" s="527"/>
      <c r="E111" s="527"/>
      <c r="F111" s="529"/>
      <c r="G111" s="526"/>
      <c r="H111" s="526"/>
      <c r="I111" s="526"/>
      <c r="J111" s="18"/>
      <c r="K111" s="536"/>
      <c r="L111" s="18"/>
      <c r="M111" s="536"/>
      <c r="N111" s="18"/>
      <c r="O111" s="536"/>
      <c r="P111" s="18"/>
      <c r="Q111" s="536"/>
      <c r="R111" s="59"/>
      <c r="S111" s="520"/>
      <c r="T111" s="59"/>
      <c r="U111" s="520"/>
      <c r="V111" s="59"/>
      <c r="W111" s="520"/>
      <c r="X111" s="59"/>
      <c r="Y111" s="520"/>
      <c r="Z111" s="59"/>
      <c r="AA111" s="520"/>
      <c r="AB111" s="59"/>
      <c r="AC111" s="520"/>
    </row>
    <row r="112">
      <c r="A112" s="521" t="b">
        <v>0</v>
      </c>
      <c r="B112" s="521"/>
      <c r="C112" s="528"/>
      <c r="D112" s="528"/>
      <c r="E112" s="528"/>
      <c r="F112" s="530"/>
      <c r="G112" s="523"/>
      <c r="H112" s="523"/>
      <c r="I112" s="523"/>
      <c r="J112" s="63"/>
      <c r="K112" s="534"/>
      <c r="L112" s="63"/>
      <c r="M112" s="534"/>
      <c r="N112" s="63"/>
      <c r="O112" s="534"/>
      <c r="P112" s="63"/>
      <c r="Q112" s="534"/>
      <c r="R112" s="515"/>
      <c r="S112" s="3"/>
      <c r="T112" s="515"/>
      <c r="U112" s="3"/>
      <c r="V112" s="515"/>
      <c r="W112" s="3"/>
      <c r="X112" s="515"/>
      <c r="Y112" s="3"/>
      <c r="Z112" s="515"/>
      <c r="AA112" s="3"/>
      <c r="AB112" s="515"/>
      <c r="AC112" s="3"/>
    </row>
    <row r="113">
      <c r="A113" s="524" t="b">
        <v>0</v>
      </c>
      <c r="B113" s="524"/>
      <c r="C113" s="527"/>
      <c r="D113" s="527"/>
      <c r="E113" s="527"/>
      <c r="F113" s="529"/>
      <c r="G113" s="526"/>
      <c r="H113" s="526"/>
      <c r="I113" s="526"/>
      <c r="J113" s="18"/>
      <c r="K113" s="536"/>
      <c r="L113" s="18"/>
      <c r="M113" s="536"/>
      <c r="N113" s="18"/>
      <c r="O113" s="536"/>
      <c r="P113" s="18"/>
      <c r="Q113" s="536"/>
      <c r="R113" s="59"/>
      <c r="S113" s="520"/>
      <c r="T113" s="59"/>
      <c r="U113" s="520"/>
      <c r="V113" s="59"/>
      <c r="W113" s="520"/>
      <c r="X113" s="59"/>
      <c r="Y113" s="520"/>
      <c r="Z113" s="59"/>
      <c r="AA113" s="520"/>
      <c r="AB113" s="59"/>
      <c r="AC113" s="520"/>
    </row>
    <row r="114">
      <c r="A114" s="521" t="b">
        <v>0</v>
      </c>
      <c r="B114" s="521"/>
      <c r="C114" s="528"/>
      <c r="D114" s="528"/>
      <c r="E114" s="528"/>
      <c r="F114" s="530"/>
      <c r="G114" s="523"/>
      <c r="H114" s="523"/>
      <c r="I114" s="523"/>
      <c r="J114" s="63"/>
      <c r="K114" s="534"/>
      <c r="L114" s="63"/>
      <c r="M114" s="534"/>
      <c r="N114" s="63"/>
      <c r="O114" s="534"/>
      <c r="P114" s="63"/>
      <c r="Q114" s="534"/>
      <c r="R114" s="515"/>
      <c r="S114" s="3"/>
      <c r="T114" s="515"/>
      <c r="U114" s="3"/>
      <c r="V114" s="515"/>
      <c r="W114" s="3"/>
      <c r="X114" s="515"/>
      <c r="Y114" s="3"/>
      <c r="Z114" s="515"/>
      <c r="AA114" s="3"/>
      <c r="AB114" s="515"/>
      <c r="AC114" s="3"/>
    </row>
    <row r="115">
      <c r="A115" s="524" t="b">
        <v>0</v>
      </c>
      <c r="B115" s="524"/>
      <c r="C115" s="527"/>
      <c r="D115" s="527"/>
      <c r="E115" s="527"/>
      <c r="F115" s="529"/>
      <c r="G115" s="526"/>
      <c r="H115" s="526"/>
      <c r="I115" s="526"/>
      <c r="J115" s="18"/>
      <c r="K115" s="536"/>
      <c r="L115" s="18"/>
      <c r="M115" s="536"/>
      <c r="N115" s="18"/>
      <c r="O115" s="536"/>
      <c r="P115" s="18"/>
      <c r="Q115" s="536"/>
      <c r="R115" s="59"/>
      <c r="S115" s="520"/>
      <c r="T115" s="59"/>
      <c r="U115" s="520"/>
      <c r="V115" s="59"/>
      <c r="W115" s="520"/>
      <c r="X115" s="59"/>
      <c r="Y115" s="520"/>
      <c r="Z115" s="59"/>
      <c r="AA115" s="520"/>
      <c r="AB115" s="59"/>
      <c r="AC115" s="520"/>
    </row>
    <row r="116">
      <c r="A116" s="521" t="b">
        <v>0</v>
      </c>
      <c r="B116" s="521"/>
      <c r="C116" s="528"/>
      <c r="D116" s="528"/>
      <c r="E116" s="528"/>
      <c r="F116" s="530"/>
      <c r="G116" s="523"/>
      <c r="H116" s="523"/>
      <c r="I116" s="523"/>
      <c r="J116" s="63"/>
      <c r="K116" s="534"/>
      <c r="L116" s="63"/>
      <c r="M116" s="534"/>
      <c r="N116" s="63"/>
      <c r="O116" s="534"/>
      <c r="P116" s="63"/>
      <c r="Q116" s="534"/>
      <c r="R116" s="515"/>
      <c r="S116" s="3"/>
      <c r="T116" s="515"/>
      <c r="U116" s="3"/>
      <c r="V116" s="515"/>
      <c r="W116" s="3"/>
      <c r="X116" s="515"/>
      <c r="Y116" s="3"/>
      <c r="Z116" s="515"/>
      <c r="AA116" s="3"/>
      <c r="AB116" s="515"/>
      <c r="AC116" s="3"/>
    </row>
    <row r="117">
      <c r="A117" s="524" t="b">
        <v>0</v>
      </c>
      <c r="B117" s="524"/>
      <c r="C117" s="527"/>
      <c r="D117" s="527"/>
      <c r="E117" s="527"/>
      <c r="F117" s="529"/>
      <c r="G117" s="526"/>
      <c r="H117" s="526"/>
      <c r="I117" s="526"/>
      <c r="J117" s="18"/>
      <c r="K117" s="536"/>
      <c r="L117" s="18"/>
      <c r="M117" s="536"/>
      <c r="N117" s="18"/>
      <c r="O117" s="536"/>
      <c r="P117" s="18"/>
      <c r="Q117" s="536"/>
      <c r="R117" s="59"/>
      <c r="S117" s="520"/>
      <c r="T117" s="59"/>
      <c r="U117" s="520"/>
      <c r="V117" s="59"/>
      <c r="W117" s="520"/>
      <c r="X117" s="59"/>
      <c r="Y117" s="520"/>
      <c r="Z117" s="59"/>
      <c r="AA117" s="520"/>
      <c r="AB117" s="59"/>
      <c r="AC117" s="520"/>
    </row>
    <row r="118">
      <c r="A118" s="521" t="b">
        <v>0</v>
      </c>
      <c r="B118" s="521"/>
      <c r="C118" s="528"/>
      <c r="D118" s="528"/>
      <c r="E118" s="528"/>
      <c r="F118" s="530"/>
      <c r="G118" s="523"/>
      <c r="H118" s="523"/>
      <c r="I118" s="523"/>
      <c r="J118" s="63"/>
      <c r="K118" s="534"/>
      <c r="L118" s="63"/>
      <c r="M118" s="534"/>
      <c r="N118" s="63"/>
      <c r="O118" s="534"/>
      <c r="P118" s="63"/>
      <c r="Q118" s="534"/>
      <c r="R118" s="515"/>
      <c r="S118" s="3"/>
      <c r="T118" s="515"/>
      <c r="U118" s="3"/>
      <c r="V118" s="515"/>
      <c r="W118" s="3"/>
      <c r="X118" s="515"/>
      <c r="Y118" s="3"/>
      <c r="Z118" s="515"/>
      <c r="AA118" s="3"/>
      <c r="AB118" s="515"/>
      <c r="AC118" s="3"/>
    </row>
    <row r="119">
      <c r="A119" s="524" t="b">
        <v>0</v>
      </c>
      <c r="B119" s="524"/>
      <c r="C119" s="527"/>
      <c r="D119" s="527"/>
      <c r="E119" s="527"/>
      <c r="F119" s="529"/>
      <c r="G119" s="526"/>
      <c r="H119" s="526"/>
      <c r="I119" s="526"/>
      <c r="J119" s="18"/>
      <c r="K119" s="536"/>
      <c r="L119" s="18"/>
      <c r="M119" s="536"/>
      <c r="N119" s="18"/>
      <c r="O119" s="536"/>
      <c r="P119" s="18"/>
      <c r="Q119" s="536"/>
      <c r="R119" s="59"/>
      <c r="S119" s="520"/>
      <c r="T119" s="59"/>
      <c r="U119" s="520"/>
      <c r="V119" s="59"/>
      <c r="W119" s="520"/>
      <c r="X119" s="59"/>
      <c r="Y119" s="520"/>
      <c r="Z119" s="59"/>
      <c r="AA119" s="520"/>
      <c r="AB119" s="59"/>
      <c r="AC119" s="520"/>
    </row>
    <row r="120">
      <c r="A120" s="521" t="b">
        <v>0</v>
      </c>
      <c r="B120" s="521"/>
      <c r="C120" s="528"/>
      <c r="D120" s="528"/>
      <c r="E120" s="528"/>
      <c r="F120" s="530"/>
      <c r="G120" s="523"/>
      <c r="H120" s="523"/>
      <c r="I120" s="523"/>
      <c r="J120" s="63"/>
      <c r="K120" s="534"/>
      <c r="L120" s="63"/>
      <c r="M120" s="534"/>
      <c r="N120" s="63"/>
      <c r="O120" s="534"/>
      <c r="P120" s="63"/>
      <c r="Q120" s="534"/>
      <c r="R120" s="515"/>
      <c r="S120" s="3"/>
      <c r="T120" s="515"/>
      <c r="U120" s="3"/>
      <c r="V120" s="515"/>
      <c r="W120" s="3"/>
      <c r="X120" s="515"/>
      <c r="Y120" s="3"/>
      <c r="Z120" s="515"/>
      <c r="AA120" s="3"/>
      <c r="AB120" s="515"/>
      <c r="AC120" s="3"/>
    </row>
    <row r="121">
      <c r="A121" s="524" t="b">
        <v>0</v>
      </c>
      <c r="B121" s="524"/>
      <c r="C121" s="527"/>
      <c r="D121" s="527"/>
      <c r="E121" s="527"/>
      <c r="F121" s="529"/>
      <c r="G121" s="526"/>
      <c r="H121" s="526"/>
      <c r="I121" s="526"/>
      <c r="J121" s="18"/>
      <c r="K121" s="536"/>
      <c r="L121" s="18"/>
      <c r="M121" s="536"/>
      <c r="N121" s="18"/>
      <c r="O121" s="536"/>
      <c r="P121" s="18"/>
      <c r="Q121" s="536"/>
      <c r="R121" s="59"/>
      <c r="S121" s="520"/>
      <c r="T121" s="59"/>
      <c r="U121" s="520"/>
      <c r="V121" s="59"/>
      <c r="W121" s="520"/>
      <c r="X121" s="59"/>
      <c r="Y121" s="520"/>
      <c r="Z121" s="59"/>
      <c r="AA121" s="520"/>
      <c r="AB121" s="59"/>
      <c r="AC121" s="520"/>
    </row>
    <row r="122">
      <c r="A122" s="521" t="b">
        <v>0</v>
      </c>
      <c r="B122" s="521"/>
      <c r="C122" s="528"/>
      <c r="D122" s="528"/>
      <c r="E122" s="528"/>
      <c r="F122" s="530"/>
      <c r="G122" s="523"/>
      <c r="H122" s="523"/>
      <c r="I122" s="523"/>
      <c r="J122" s="63"/>
      <c r="K122" s="534"/>
      <c r="L122" s="63"/>
      <c r="M122" s="534"/>
      <c r="N122" s="63"/>
      <c r="O122" s="534"/>
      <c r="P122" s="63"/>
      <c r="Q122" s="534"/>
      <c r="R122" s="515"/>
      <c r="S122" s="3"/>
      <c r="T122" s="515"/>
      <c r="U122" s="3"/>
      <c r="V122" s="515"/>
      <c r="W122" s="3"/>
      <c r="X122" s="515"/>
      <c r="Y122" s="3"/>
      <c r="Z122" s="515"/>
      <c r="AA122" s="3"/>
      <c r="AB122" s="515"/>
      <c r="AC122" s="3"/>
    </row>
    <row r="123">
      <c r="A123" s="524" t="b">
        <v>0</v>
      </c>
      <c r="B123" s="524"/>
      <c r="C123" s="527"/>
      <c r="D123" s="527"/>
      <c r="E123" s="527"/>
      <c r="F123" s="529"/>
      <c r="G123" s="526"/>
      <c r="H123" s="526"/>
      <c r="I123" s="526"/>
      <c r="J123" s="18"/>
      <c r="K123" s="536"/>
      <c r="L123" s="18"/>
      <c r="M123" s="536"/>
      <c r="N123" s="18"/>
      <c r="O123" s="536"/>
      <c r="P123" s="18"/>
      <c r="Q123" s="536"/>
      <c r="R123" s="59"/>
      <c r="S123" s="520"/>
      <c r="T123" s="59"/>
      <c r="U123" s="520"/>
      <c r="V123" s="59"/>
      <c r="W123" s="520"/>
      <c r="X123" s="59"/>
      <c r="Y123" s="520"/>
      <c r="Z123" s="59"/>
      <c r="AA123" s="520"/>
      <c r="AB123" s="59"/>
      <c r="AC123" s="520"/>
    </row>
    <row r="124">
      <c r="A124" s="521" t="b">
        <v>0</v>
      </c>
      <c r="B124" s="521"/>
      <c r="C124" s="528"/>
      <c r="D124" s="528"/>
      <c r="E124" s="528"/>
      <c r="F124" s="530"/>
      <c r="G124" s="523"/>
      <c r="H124" s="523"/>
      <c r="I124" s="523"/>
      <c r="J124" s="63"/>
      <c r="K124" s="534"/>
      <c r="L124" s="63"/>
      <c r="M124" s="534"/>
      <c r="N124" s="63"/>
      <c r="O124" s="534"/>
      <c r="P124" s="63"/>
      <c r="Q124" s="534"/>
      <c r="R124" s="515"/>
      <c r="S124" s="3"/>
      <c r="T124" s="515"/>
      <c r="U124" s="3"/>
      <c r="V124" s="515"/>
      <c r="W124" s="3"/>
      <c r="X124" s="515"/>
      <c r="Y124" s="3"/>
      <c r="Z124" s="515"/>
      <c r="AA124" s="3"/>
      <c r="AB124" s="515"/>
      <c r="AC124" s="3"/>
    </row>
    <row r="125">
      <c r="A125" s="524" t="b">
        <v>0</v>
      </c>
      <c r="B125" s="524"/>
      <c r="C125" s="527"/>
      <c r="D125" s="527"/>
      <c r="E125" s="527"/>
      <c r="F125" s="529"/>
      <c r="G125" s="526"/>
      <c r="H125" s="526"/>
      <c r="I125" s="526"/>
      <c r="J125" s="18"/>
      <c r="K125" s="536"/>
      <c r="L125" s="18"/>
      <c r="M125" s="536"/>
      <c r="N125" s="18"/>
      <c r="O125" s="536"/>
      <c r="P125" s="18"/>
      <c r="Q125" s="536"/>
      <c r="R125" s="59"/>
      <c r="S125" s="520"/>
      <c r="T125" s="59"/>
      <c r="U125" s="520"/>
      <c r="V125" s="59"/>
      <c r="W125" s="520"/>
      <c r="X125" s="59"/>
      <c r="Y125" s="520"/>
      <c r="Z125" s="59"/>
      <c r="AA125" s="520"/>
      <c r="AB125" s="59"/>
      <c r="AC125" s="520"/>
    </row>
    <row r="126">
      <c r="A126" s="521" t="b">
        <v>0</v>
      </c>
      <c r="B126" s="521"/>
      <c r="C126" s="528"/>
      <c r="D126" s="528"/>
      <c r="E126" s="528"/>
      <c r="F126" s="530"/>
      <c r="G126" s="523"/>
      <c r="H126" s="523"/>
      <c r="I126" s="523"/>
      <c r="J126" s="63"/>
      <c r="K126" s="534"/>
      <c r="L126" s="63"/>
      <c r="M126" s="534"/>
      <c r="N126" s="63"/>
      <c r="O126" s="534"/>
      <c r="P126" s="63"/>
      <c r="Q126" s="534"/>
      <c r="R126" s="515"/>
      <c r="S126" s="3"/>
      <c r="T126" s="515"/>
      <c r="U126" s="3"/>
      <c r="V126" s="515"/>
      <c r="W126" s="3"/>
      <c r="X126" s="515"/>
      <c r="Y126" s="3"/>
      <c r="Z126" s="515"/>
      <c r="AA126" s="3"/>
      <c r="AB126" s="515"/>
      <c r="AC126" s="3"/>
    </row>
    <row r="127">
      <c r="A127" s="524" t="b">
        <v>0</v>
      </c>
      <c r="B127" s="524"/>
      <c r="C127" s="527"/>
      <c r="D127" s="527"/>
      <c r="E127" s="527"/>
      <c r="F127" s="529"/>
      <c r="G127" s="526"/>
      <c r="H127" s="526"/>
      <c r="I127" s="526"/>
      <c r="J127" s="18"/>
      <c r="K127" s="536"/>
      <c r="L127" s="18"/>
      <c r="M127" s="536"/>
      <c r="N127" s="18"/>
      <c r="O127" s="536"/>
      <c r="P127" s="18"/>
      <c r="Q127" s="536"/>
      <c r="R127" s="59"/>
      <c r="S127" s="520"/>
      <c r="T127" s="59"/>
      <c r="U127" s="520"/>
      <c r="V127" s="59"/>
      <c r="W127" s="520"/>
      <c r="X127" s="59"/>
      <c r="Y127" s="520"/>
      <c r="Z127" s="59"/>
      <c r="AA127" s="520"/>
      <c r="AB127" s="59"/>
      <c r="AC127" s="520"/>
    </row>
    <row r="128">
      <c r="A128" s="521" t="b">
        <v>0</v>
      </c>
      <c r="B128" s="521"/>
      <c r="C128" s="528"/>
      <c r="D128" s="528"/>
      <c r="E128" s="528"/>
      <c r="F128" s="530"/>
      <c r="G128" s="523"/>
      <c r="H128" s="523"/>
      <c r="I128" s="523"/>
      <c r="J128" s="63"/>
      <c r="K128" s="534"/>
      <c r="L128" s="63"/>
      <c r="M128" s="534"/>
      <c r="N128" s="63"/>
      <c r="O128" s="534"/>
      <c r="P128" s="63"/>
      <c r="Q128" s="534"/>
      <c r="R128" s="515"/>
      <c r="S128" s="3"/>
      <c r="T128" s="515"/>
      <c r="U128" s="3"/>
      <c r="V128" s="515"/>
      <c r="W128" s="3"/>
      <c r="X128" s="515"/>
      <c r="Y128" s="3"/>
      <c r="Z128" s="515"/>
      <c r="AA128" s="3"/>
      <c r="AB128" s="515"/>
      <c r="AC128" s="3"/>
    </row>
    <row r="129">
      <c r="A129" s="524" t="b">
        <v>0</v>
      </c>
      <c r="B129" s="524"/>
      <c r="C129" s="527"/>
      <c r="D129" s="527"/>
      <c r="E129" s="527"/>
      <c r="F129" s="529"/>
      <c r="G129" s="526"/>
      <c r="H129" s="526"/>
      <c r="I129" s="526"/>
      <c r="J129" s="18"/>
      <c r="K129" s="536"/>
      <c r="L129" s="18"/>
      <c r="M129" s="536"/>
      <c r="N129" s="18"/>
      <c r="O129" s="536"/>
      <c r="P129" s="18"/>
      <c r="Q129" s="536"/>
      <c r="R129" s="59"/>
      <c r="S129" s="520"/>
      <c r="T129" s="59"/>
      <c r="U129" s="520"/>
      <c r="V129" s="59"/>
      <c r="W129" s="520"/>
      <c r="X129" s="59"/>
      <c r="Y129" s="520"/>
      <c r="Z129" s="59"/>
      <c r="AA129" s="520"/>
      <c r="AB129" s="59"/>
      <c r="AC129" s="520"/>
    </row>
    <row r="130">
      <c r="A130" s="521" t="b">
        <v>0</v>
      </c>
      <c r="B130" s="521"/>
      <c r="C130" s="528"/>
      <c r="D130" s="528"/>
      <c r="E130" s="528"/>
      <c r="F130" s="530"/>
      <c r="G130" s="523"/>
      <c r="H130" s="523"/>
      <c r="I130" s="523"/>
      <c r="J130" s="63"/>
      <c r="K130" s="534"/>
      <c r="L130" s="63"/>
      <c r="M130" s="534"/>
      <c r="N130" s="63"/>
      <c r="O130" s="534"/>
      <c r="P130" s="63"/>
      <c r="Q130" s="534"/>
      <c r="R130" s="515"/>
      <c r="S130" s="3"/>
      <c r="T130" s="515"/>
      <c r="U130" s="3"/>
      <c r="V130" s="515"/>
      <c r="W130" s="3"/>
      <c r="X130" s="515"/>
      <c r="Y130" s="3"/>
      <c r="Z130" s="515"/>
      <c r="AA130" s="3"/>
      <c r="AB130" s="515"/>
      <c r="AC130" s="3"/>
    </row>
    <row r="131">
      <c r="A131" s="524" t="b">
        <v>0</v>
      </c>
      <c r="B131" s="524"/>
      <c r="C131" s="527"/>
      <c r="D131" s="527"/>
      <c r="E131" s="527"/>
      <c r="F131" s="529"/>
      <c r="G131" s="526"/>
      <c r="H131" s="526"/>
      <c r="I131" s="526"/>
      <c r="J131" s="18"/>
      <c r="K131" s="536"/>
      <c r="L131" s="18"/>
      <c r="M131" s="536"/>
      <c r="N131" s="18"/>
      <c r="O131" s="536"/>
      <c r="P131" s="18"/>
      <c r="Q131" s="536"/>
      <c r="R131" s="59"/>
      <c r="S131" s="520"/>
      <c r="T131" s="59"/>
      <c r="U131" s="520"/>
      <c r="V131" s="59"/>
      <c r="W131" s="520"/>
      <c r="X131" s="59"/>
      <c r="Y131" s="520"/>
      <c r="Z131" s="59"/>
      <c r="AA131" s="520"/>
      <c r="AB131" s="59"/>
      <c r="AC131" s="520"/>
    </row>
    <row r="132">
      <c r="A132" s="521" t="b">
        <v>0</v>
      </c>
      <c r="B132" s="521"/>
      <c r="C132" s="528"/>
      <c r="D132" s="528"/>
      <c r="E132" s="528"/>
      <c r="F132" s="530"/>
      <c r="G132" s="523"/>
      <c r="H132" s="523"/>
      <c r="I132" s="523"/>
      <c r="J132" s="63"/>
      <c r="K132" s="534"/>
      <c r="L132" s="63"/>
      <c r="M132" s="534"/>
      <c r="N132" s="63"/>
      <c r="O132" s="534"/>
      <c r="P132" s="63"/>
      <c r="Q132" s="534"/>
      <c r="R132" s="515"/>
      <c r="S132" s="3"/>
      <c r="T132" s="515"/>
      <c r="U132" s="3"/>
      <c r="V132" s="515"/>
      <c r="W132" s="3"/>
      <c r="X132" s="515"/>
      <c r="Y132" s="3"/>
      <c r="Z132" s="515"/>
      <c r="AA132" s="3"/>
      <c r="AB132" s="515"/>
      <c r="AC132" s="3"/>
    </row>
    <row r="133">
      <c r="A133" s="524" t="b">
        <v>0</v>
      </c>
      <c r="B133" s="524"/>
      <c r="C133" s="527"/>
      <c r="D133" s="527"/>
      <c r="E133" s="527"/>
      <c r="F133" s="529"/>
      <c r="G133" s="526"/>
      <c r="H133" s="526"/>
      <c r="I133" s="526"/>
      <c r="J133" s="18"/>
      <c r="K133" s="536"/>
      <c r="L133" s="18"/>
      <c r="M133" s="536"/>
      <c r="N133" s="18"/>
      <c r="O133" s="536"/>
      <c r="P133" s="18"/>
      <c r="Q133" s="536"/>
      <c r="R133" s="59"/>
      <c r="S133" s="520"/>
      <c r="T133" s="59"/>
      <c r="U133" s="520"/>
      <c r="V133" s="59"/>
      <c r="W133" s="520"/>
      <c r="X133" s="59"/>
      <c r="Y133" s="520"/>
      <c r="Z133" s="59"/>
      <c r="AA133" s="520"/>
      <c r="AB133" s="59"/>
      <c r="AC133" s="520"/>
    </row>
    <row r="134">
      <c r="A134" s="521" t="b">
        <v>0</v>
      </c>
      <c r="B134" s="521"/>
      <c r="C134" s="528"/>
      <c r="D134" s="528"/>
      <c r="E134" s="528"/>
      <c r="F134" s="530"/>
      <c r="G134" s="523"/>
      <c r="H134" s="523"/>
      <c r="I134" s="523"/>
      <c r="J134" s="63"/>
      <c r="K134" s="534"/>
      <c r="L134" s="63"/>
      <c r="M134" s="534"/>
      <c r="N134" s="63"/>
      <c r="O134" s="534"/>
      <c r="P134" s="63"/>
      <c r="Q134" s="534"/>
      <c r="R134" s="515"/>
      <c r="S134" s="3"/>
      <c r="T134" s="515"/>
      <c r="U134" s="3"/>
      <c r="V134" s="515"/>
      <c r="W134" s="3"/>
      <c r="X134" s="515"/>
      <c r="Y134" s="3"/>
      <c r="Z134" s="515"/>
      <c r="AA134" s="3"/>
      <c r="AB134" s="515"/>
      <c r="AC134" s="3"/>
    </row>
    <row r="135">
      <c r="A135" s="524" t="b">
        <v>0</v>
      </c>
      <c r="B135" s="524"/>
      <c r="C135" s="527"/>
      <c r="D135" s="527"/>
      <c r="E135" s="527"/>
      <c r="F135" s="529"/>
      <c r="G135" s="526"/>
      <c r="H135" s="526"/>
      <c r="I135" s="526"/>
      <c r="J135" s="18"/>
      <c r="K135" s="536"/>
      <c r="L135" s="18"/>
      <c r="M135" s="536"/>
      <c r="N135" s="18"/>
      <c r="O135" s="536"/>
      <c r="P135" s="18"/>
      <c r="Q135" s="536"/>
      <c r="R135" s="59"/>
      <c r="S135" s="520"/>
      <c r="T135" s="59"/>
      <c r="U135" s="520"/>
      <c r="V135" s="59"/>
      <c r="W135" s="520"/>
      <c r="X135" s="59"/>
      <c r="Y135" s="520"/>
      <c r="Z135" s="59"/>
      <c r="AA135" s="520"/>
      <c r="AB135" s="59"/>
      <c r="AC135" s="520"/>
    </row>
    <row r="136">
      <c r="A136" s="521" t="b">
        <v>0</v>
      </c>
      <c r="B136" s="521"/>
      <c r="C136" s="528"/>
      <c r="D136" s="528"/>
      <c r="E136" s="528"/>
      <c r="F136" s="530"/>
      <c r="G136" s="523"/>
      <c r="H136" s="523"/>
      <c r="I136" s="523"/>
      <c r="J136" s="63"/>
      <c r="K136" s="534"/>
      <c r="L136" s="63"/>
      <c r="M136" s="534"/>
      <c r="N136" s="63"/>
      <c r="O136" s="534"/>
      <c r="P136" s="63"/>
      <c r="Q136" s="534"/>
      <c r="R136" s="515"/>
      <c r="S136" s="3"/>
      <c r="T136" s="515"/>
      <c r="U136" s="3"/>
      <c r="V136" s="515"/>
      <c r="W136" s="3"/>
      <c r="X136" s="515"/>
      <c r="Y136" s="3"/>
      <c r="Z136" s="515"/>
      <c r="AA136" s="3"/>
      <c r="AB136" s="515"/>
      <c r="AC136" s="3"/>
    </row>
    <row r="137">
      <c r="A137" s="524" t="b">
        <v>0</v>
      </c>
      <c r="B137" s="524"/>
      <c r="C137" s="527"/>
      <c r="D137" s="527"/>
      <c r="E137" s="527"/>
      <c r="F137" s="529"/>
      <c r="G137" s="526"/>
      <c r="H137" s="526"/>
      <c r="I137" s="526"/>
      <c r="J137" s="18"/>
      <c r="K137" s="536"/>
      <c r="L137" s="18"/>
      <c r="M137" s="536"/>
      <c r="N137" s="18"/>
      <c r="O137" s="536"/>
      <c r="P137" s="18"/>
      <c r="Q137" s="536"/>
      <c r="R137" s="59"/>
      <c r="S137" s="520"/>
      <c r="T137" s="59"/>
      <c r="U137" s="520"/>
      <c r="V137" s="59"/>
      <c r="W137" s="520"/>
      <c r="X137" s="59"/>
      <c r="Y137" s="520"/>
      <c r="Z137" s="59"/>
      <c r="AA137" s="520"/>
      <c r="AB137" s="59"/>
      <c r="AC137" s="520"/>
    </row>
    <row r="138">
      <c r="A138" s="521" t="b">
        <v>0</v>
      </c>
      <c r="B138" s="521"/>
      <c r="C138" s="528"/>
      <c r="D138" s="528"/>
      <c r="E138" s="528"/>
      <c r="F138" s="530"/>
      <c r="G138" s="523"/>
      <c r="H138" s="523"/>
      <c r="I138" s="523"/>
      <c r="J138" s="63"/>
      <c r="K138" s="534"/>
      <c r="L138" s="63"/>
      <c r="M138" s="534"/>
      <c r="N138" s="63"/>
      <c r="O138" s="534"/>
      <c r="P138" s="63"/>
      <c r="Q138" s="534"/>
      <c r="R138" s="515"/>
      <c r="S138" s="3"/>
      <c r="T138" s="515"/>
      <c r="U138" s="3"/>
      <c r="V138" s="515"/>
      <c r="W138" s="3"/>
      <c r="X138" s="515"/>
      <c r="Y138" s="3"/>
      <c r="Z138" s="515"/>
      <c r="AA138" s="3"/>
      <c r="AB138" s="515"/>
      <c r="AC138" s="3"/>
    </row>
    <row r="139">
      <c r="A139" s="524" t="b">
        <v>0</v>
      </c>
      <c r="B139" s="524"/>
      <c r="C139" s="527"/>
      <c r="D139" s="527"/>
      <c r="E139" s="527"/>
      <c r="F139" s="529"/>
      <c r="G139" s="526"/>
      <c r="H139" s="526"/>
      <c r="I139" s="526"/>
      <c r="J139" s="18"/>
      <c r="K139" s="536"/>
      <c r="L139" s="18"/>
      <c r="M139" s="536"/>
      <c r="N139" s="18"/>
      <c r="O139" s="536"/>
      <c r="P139" s="18"/>
      <c r="Q139" s="536"/>
      <c r="R139" s="59"/>
      <c r="S139" s="520"/>
      <c r="T139" s="59"/>
      <c r="U139" s="520"/>
      <c r="V139" s="59"/>
      <c r="W139" s="520"/>
      <c r="X139" s="59"/>
      <c r="Y139" s="520"/>
      <c r="Z139" s="59"/>
      <c r="AA139" s="520"/>
      <c r="AB139" s="59"/>
      <c r="AC139" s="520"/>
    </row>
    <row r="140">
      <c r="A140" s="521" t="b">
        <v>0</v>
      </c>
      <c r="B140" s="521"/>
      <c r="C140" s="528"/>
      <c r="D140" s="528"/>
      <c r="E140" s="528"/>
      <c r="F140" s="530"/>
      <c r="G140" s="523"/>
      <c r="H140" s="523"/>
      <c r="I140" s="523"/>
      <c r="J140" s="63"/>
      <c r="K140" s="534"/>
      <c r="L140" s="63"/>
      <c r="M140" s="534"/>
      <c r="N140" s="63"/>
      <c r="O140" s="534"/>
      <c r="P140" s="63"/>
      <c r="Q140" s="534"/>
      <c r="R140" s="515"/>
      <c r="S140" s="3"/>
      <c r="T140" s="515"/>
      <c r="U140" s="3"/>
      <c r="V140" s="515"/>
      <c r="W140" s="3"/>
      <c r="X140" s="515"/>
      <c r="Y140" s="3"/>
      <c r="Z140" s="515"/>
      <c r="AA140" s="3"/>
      <c r="AB140" s="515"/>
      <c r="AC140" s="3"/>
    </row>
    <row r="141">
      <c r="A141" s="524" t="b">
        <v>0</v>
      </c>
      <c r="B141" s="524"/>
      <c r="C141" s="527"/>
      <c r="D141" s="527"/>
      <c r="E141" s="527"/>
      <c r="F141" s="529"/>
      <c r="G141" s="526"/>
      <c r="H141" s="526"/>
      <c r="I141" s="526"/>
      <c r="J141" s="18"/>
      <c r="K141" s="536"/>
      <c r="L141" s="18"/>
      <c r="M141" s="536"/>
      <c r="N141" s="18"/>
      <c r="O141" s="536"/>
      <c r="P141" s="18"/>
      <c r="Q141" s="536"/>
      <c r="R141" s="59"/>
      <c r="S141" s="520"/>
      <c r="T141" s="59"/>
      <c r="U141" s="520"/>
      <c r="V141" s="59"/>
      <c r="W141" s="520"/>
      <c r="X141" s="59"/>
      <c r="Y141" s="520"/>
      <c r="Z141" s="59"/>
      <c r="AA141" s="520"/>
      <c r="AB141" s="59"/>
      <c r="AC141" s="520"/>
    </row>
    <row r="142">
      <c r="A142" s="521" t="b">
        <v>0</v>
      </c>
      <c r="B142" s="521"/>
      <c r="C142" s="528"/>
      <c r="D142" s="528"/>
      <c r="E142" s="528"/>
      <c r="F142" s="530"/>
      <c r="G142" s="523"/>
      <c r="H142" s="523"/>
      <c r="I142" s="523"/>
      <c r="J142" s="63"/>
      <c r="K142" s="534"/>
      <c r="L142" s="63"/>
      <c r="M142" s="534"/>
      <c r="N142" s="63"/>
      <c r="O142" s="534"/>
      <c r="P142" s="63"/>
      <c r="Q142" s="534"/>
      <c r="R142" s="515"/>
      <c r="S142" s="3"/>
      <c r="T142" s="515"/>
      <c r="U142" s="3"/>
      <c r="V142" s="515"/>
      <c r="W142" s="3"/>
      <c r="X142" s="515"/>
      <c r="Y142" s="3"/>
      <c r="Z142" s="515"/>
      <c r="AA142" s="3"/>
      <c r="AB142" s="515"/>
      <c r="AC142" s="3"/>
    </row>
    <row r="143">
      <c r="A143" s="524" t="b">
        <v>0</v>
      </c>
      <c r="B143" s="524"/>
      <c r="C143" s="527"/>
      <c r="D143" s="527"/>
      <c r="E143" s="527"/>
      <c r="F143" s="529"/>
      <c r="G143" s="526"/>
      <c r="H143" s="526"/>
      <c r="I143" s="526"/>
      <c r="J143" s="18"/>
      <c r="K143" s="536"/>
      <c r="L143" s="18"/>
      <c r="M143" s="536"/>
      <c r="N143" s="18"/>
      <c r="O143" s="536"/>
      <c r="P143" s="18"/>
      <c r="Q143" s="536"/>
      <c r="R143" s="59"/>
      <c r="S143" s="520"/>
      <c r="T143" s="59"/>
      <c r="U143" s="520"/>
      <c r="V143" s="59"/>
      <c r="W143" s="520"/>
      <c r="X143" s="59"/>
      <c r="Y143" s="520"/>
      <c r="Z143" s="59"/>
      <c r="AA143" s="520"/>
      <c r="AB143" s="59"/>
      <c r="AC143" s="520"/>
    </row>
    <row r="144">
      <c r="A144" s="521" t="b">
        <v>0</v>
      </c>
      <c r="B144" s="521"/>
      <c r="C144" s="528"/>
      <c r="D144" s="528"/>
      <c r="E144" s="528"/>
      <c r="F144" s="530"/>
      <c r="G144" s="523"/>
      <c r="H144" s="523"/>
      <c r="I144" s="523"/>
      <c r="J144" s="63"/>
      <c r="K144" s="534"/>
      <c r="L144" s="63"/>
      <c r="M144" s="534"/>
      <c r="N144" s="63"/>
      <c r="O144" s="534"/>
      <c r="P144" s="63"/>
      <c r="Q144" s="534"/>
      <c r="R144" s="515"/>
      <c r="S144" s="3"/>
      <c r="T144" s="515"/>
      <c r="U144" s="3"/>
      <c r="V144" s="515"/>
      <c r="W144" s="3"/>
      <c r="X144" s="515"/>
      <c r="Y144" s="3"/>
      <c r="Z144" s="515"/>
      <c r="AA144" s="3"/>
      <c r="AB144" s="515"/>
      <c r="AC144" s="3"/>
    </row>
    <row r="145">
      <c r="A145" s="524" t="b">
        <v>0</v>
      </c>
      <c r="B145" s="524"/>
      <c r="C145" s="527"/>
      <c r="D145" s="527"/>
      <c r="E145" s="527"/>
      <c r="F145" s="529"/>
      <c r="G145" s="526"/>
      <c r="H145" s="526"/>
      <c r="I145" s="526"/>
      <c r="J145" s="18"/>
      <c r="K145" s="536"/>
      <c r="L145" s="18"/>
      <c r="M145" s="536"/>
      <c r="N145" s="18"/>
      <c r="O145" s="536"/>
      <c r="P145" s="18"/>
      <c r="Q145" s="536"/>
      <c r="R145" s="59"/>
      <c r="S145" s="520"/>
      <c r="T145" s="59"/>
      <c r="U145" s="520"/>
      <c r="V145" s="59"/>
      <c r="W145" s="520"/>
      <c r="X145" s="59"/>
      <c r="Y145" s="520"/>
      <c r="Z145" s="59"/>
      <c r="AA145" s="520"/>
      <c r="AB145" s="59"/>
      <c r="AC145" s="520"/>
    </row>
    <row r="146">
      <c r="A146" s="521" t="b">
        <v>0</v>
      </c>
      <c r="B146" s="521"/>
      <c r="C146" s="528"/>
      <c r="D146" s="528"/>
      <c r="E146" s="528"/>
      <c r="F146" s="530"/>
      <c r="G146" s="523"/>
      <c r="H146" s="523"/>
      <c r="I146" s="523"/>
      <c r="J146" s="63"/>
      <c r="K146" s="534"/>
      <c r="L146" s="63"/>
      <c r="M146" s="534"/>
      <c r="N146" s="63"/>
      <c r="O146" s="534"/>
      <c r="P146" s="63"/>
      <c r="Q146" s="534"/>
      <c r="R146" s="515"/>
      <c r="S146" s="3"/>
      <c r="T146" s="515"/>
      <c r="U146" s="3"/>
      <c r="V146" s="515"/>
      <c r="W146" s="3"/>
      <c r="X146" s="515"/>
      <c r="Y146" s="3"/>
      <c r="Z146" s="515"/>
      <c r="AA146" s="3"/>
      <c r="AB146" s="515"/>
      <c r="AC146" s="3"/>
    </row>
    <row r="147">
      <c r="A147" s="524" t="b">
        <v>0</v>
      </c>
      <c r="B147" s="524"/>
      <c r="C147" s="527"/>
      <c r="D147" s="527"/>
      <c r="E147" s="527"/>
      <c r="F147" s="529"/>
      <c r="G147" s="526"/>
      <c r="H147" s="526"/>
      <c r="I147" s="526"/>
      <c r="J147" s="18"/>
      <c r="K147" s="536"/>
      <c r="L147" s="18"/>
      <c r="M147" s="536"/>
      <c r="N147" s="18"/>
      <c r="O147" s="536"/>
      <c r="P147" s="18"/>
      <c r="Q147" s="536"/>
      <c r="R147" s="59"/>
      <c r="S147" s="520"/>
      <c r="T147" s="59"/>
      <c r="U147" s="520"/>
      <c r="V147" s="59"/>
      <c r="W147" s="520"/>
      <c r="X147" s="59"/>
      <c r="Y147" s="520"/>
      <c r="Z147" s="59"/>
      <c r="AA147" s="520"/>
      <c r="AB147" s="59"/>
      <c r="AC147" s="520"/>
    </row>
    <row r="148">
      <c r="A148" s="521" t="b">
        <v>0</v>
      </c>
      <c r="B148" s="521"/>
      <c r="C148" s="528"/>
      <c r="D148" s="528"/>
      <c r="E148" s="528"/>
      <c r="F148" s="530"/>
      <c r="G148" s="523"/>
      <c r="H148" s="523"/>
      <c r="I148" s="523"/>
      <c r="J148" s="63"/>
      <c r="K148" s="534"/>
      <c r="L148" s="63"/>
      <c r="M148" s="534"/>
      <c r="N148" s="63"/>
      <c r="O148" s="534"/>
      <c r="P148" s="63"/>
      <c r="Q148" s="534"/>
      <c r="R148" s="515"/>
      <c r="S148" s="3"/>
      <c r="T148" s="515"/>
      <c r="U148" s="3"/>
      <c r="V148" s="515"/>
      <c r="W148" s="3"/>
      <c r="X148" s="515"/>
      <c r="Y148" s="3"/>
      <c r="Z148" s="515"/>
      <c r="AA148" s="3"/>
      <c r="AB148" s="515"/>
      <c r="AC148" s="3"/>
    </row>
    <row r="149">
      <c r="A149" s="524" t="b">
        <v>0</v>
      </c>
      <c r="B149" s="524"/>
      <c r="C149" s="527"/>
      <c r="D149" s="527"/>
      <c r="E149" s="527"/>
      <c r="F149" s="529"/>
      <c r="G149" s="526"/>
      <c r="H149" s="526"/>
      <c r="I149" s="526"/>
      <c r="J149" s="18"/>
      <c r="K149" s="536"/>
      <c r="L149" s="18"/>
      <c r="M149" s="536"/>
      <c r="N149" s="18"/>
      <c r="O149" s="536"/>
      <c r="P149" s="18"/>
      <c r="Q149" s="536"/>
      <c r="R149" s="59"/>
      <c r="S149" s="520"/>
      <c r="T149" s="59"/>
      <c r="U149" s="520"/>
      <c r="V149" s="59"/>
      <c r="W149" s="520"/>
      <c r="X149" s="59"/>
      <c r="Y149" s="520"/>
      <c r="Z149" s="59"/>
      <c r="AA149" s="520"/>
      <c r="AB149" s="59"/>
      <c r="AC149" s="520"/>
    </row>
    <row r="150">
      <c r="A150" s="521" t="b">
        <v>0</v>
      </c>
      <c r="B150" s="521"/>
      <c r="C150" s="528"/>
      <c r="D150" s="528"/>
      <c r="E150" s="528"/>
      <c r="F150" s="530"/>
      <c r="G150" s="523"/>
      <c r="H150" s="523"/>
      <c r="I150" s="523"/>
      <c r="J150" s="63"/>
      <c r="K150" s="534"/>
      <c r="L150" s="63"/>
      <c r="M150" s="534"/>
      <c r="N150" s="63"/>
      <c r="O150" s="534"/>
      <c r="P150" s="63"/>
      <c r="Q150" s="534"/>
      <c r="R150" s="515"/>
      <c r="S150" s="3"/>
      <c r="T150" s="515"/>
      <c r="U150" s="3"/>
      <c r="V150" s="515"/>
      <c r="W150" s="3"/>
      <c r="X150" s="515"/>
      <c r="Y150" s="3"/>
      <c r="Z150" s="515"/>
      <c r="AA150" s="3"/>
      <c r="AB150" s="515"/>
      <c r="AC150" s="3"/>
    </row>
    <row r="151">
      <c r="A151" s="524" t="b">
        <v>0</v>
      </c>
      <c r="B151" s="524"/>
      <c r="C151" s="527"/>
      <c r="D151" s="527"/>
      <c r="E151" s="527"/>
      <c r="F151" s="529"/>
      <c r="G151" s="526"/>
      <c r="H151" s="526"/>
      <c r="I151" s="526"/>
      <c r="J151" s="18"/>
      <c r="K151" s="536"/>
      <c r="L151" s="18"/>
      <c r="M151" s="536"/>
      <c r="N151" s="18"/>
      <c r="O151" s="536"/>
      <c r="P151" s="18"/>
      <c r="Q151" s="536"/>
      <c r="R151" s="59"/>
      <c r="S151" s="520"/>
      <c r="T151" s="59"/>
      <c r="U151" s="520"/>
      <c r="V151" s="59"/>
      <c r="W151" s="520"/>
      <c r="X151" s="59"/>
      <c r="Y151" s="520"/>
      <c r="Z151" s="59"/>
      <c r="AA151" s="520"/>
      <c r="AB151" s="59"/>
      <c r="AC151" s="520"/>
    </row>
    <row r="152">
      <c r="A152" s="521" t="b">
        <v>0</v>
      </c>
      <c r="B152" s="521"/>
      <c r="C152" s="528"/>
      <c r="D152" s="528"/>
      <c r="E152" s="528"/>
      <c r="F152" s="530"/>
      <c r="G152" s="523"/>
      <c r="H152" s="523"/>
      <c r="I152" s="523"/>
      <c r="J152" s="63"/>
      <c r="K152" s="534"/>
      <c r="L152" s="63"/>
      <c r="M152" s="534"/>
      <c r="N152" s="63"/>
      <c r="O152" s="534"/>
      <c r="P152" s="63"/>
      <c r="Q152" s="534"/>
      <c r="R152" s="515"/>
      <c r="S152" s="3"/>
      <c r="T152" s="515"/>
      <c r="U152" s="3"/>
      <c r="V152" s="515"/>
      <c r="W152" s="3"/>
      <c r="X152" s="515"/>
      <c r="Y152" s="3"/>
      <c r="Z152" s="515"/>
      <c r="AA152" s="3"/>
      <c r="AB152" s="515"/>
      <c r="AC152" s="3"/>
    </row>
    <row r="153">
      <c r="A153" s="524" t="b">
        <v>0</v>
      </c>
      <c r="B153" s="524"/>
      <c r="C153" s="527"/>
      <c r="D153" s="527"/>
      <c r="E153" s="527"/>
      <c r="F153" s="529"/>
      <c r="G153" s="526"/>
      <c r="H153" s="526"/>
      <c r="I153" s="526"/>
      <c r="J153" s="18"/>
      <c r="K153" s="536"/>
      <c r="L153" s="18"/>
      <c r="M153" s="536"/>
      <c r="N153" s="18"/>
      <c r="O153" s="536"/>
      <c r="P153" s="18"/>
      <c r="Q153" s="536"/>
      <c r="R153" s="59"/>
      <c r="S153" s="520"/>
      <c r="T153" s="59"/>
      <c r="U153" s="520"/>
      <c r="V153" s="59"/>
      <c r="W153" s="520"/>
      <c r="X153" s="59"/>
      <c r="Y153" s="520"/>
      <c r="Z153" s="59"/>
      <c r="AA153" s="520"/>
      <c r="AB153" s="59"/>
      <c r="AC153" s="520"/>
    </row>
    <row r="154">
      <c r="A154" s="521" t="b">
        <v>0</v>
      </c>
      <c r="B154" s="521"/>
      <c r="C154" s="528"/>
      <c r="D154" s="528"/>
      <c r="E154" s="528"/>
      <c r="F154" s="530"/>
      <c r="G154" s="523"/>
      <c r="H154" s="523"/>
      <c r="I154" s="523"/>
      <c r="J154" s="63"/>
      <c r="K154" s="534"/>
      <c r="L154" s="63"/>
      <c r="M154" s="534"/>
      <c r="N154" s="63"/>
      <c r="O154" s="534"/>
      <c r="P154" s="63"/>
      <c r="Q154" s="534"/>
      <c r="R154" s="515"/>
      <c r="S154" s="3"/>
      <c r="T154" s="515"/>
      <c r="U154" s="3"/>
      <c r="V154" s="515"/>
      <c r="W154" s="3"/>
      <c r="X154" s="515"/>
      <c r="Y154" s="3"/>
      <c r="Z154" s="515"/>
      <c r="AA154" s="3"/>
      <c r="AB154" s="515"/>
      <c r="AC154" s="3"/>
    </row>
    <row r="155">
      <c r="A155" s="524" t="b">
        <v>0</v>
      </c>
      <c r="B155" s="524"/>
      <c r="C155" s="527"/>
      <c r="D155" s="527"/>
      <c r="E155" s="527"/>
      <c r="F155" s="529"/>
      <c r="G155" s="526"/>
      <c r="H155" s="526"/>
      <c r="I155" s="526"/>
      <c r="J155" s="18"/>
      <c r="K155" s="536"/>
      <c r="L155" s="18"/>
      <c r="M155" s="536"/>
      <c r="N155" s="18"/>
      <c r="O155" s="536"/>
      <c r="P155" s="18"/>
      <c r="Q155" s="536"/>
      <c r="R155" s="59"/>
      <c r="S155" s="520"/>
      <c r="T155" s="59"/>
      <c r="U155" s="520"/>
      <c r="V155" s="59"/>
      <c r="W155" s="520"/>
      <c r="X155" s="59"/>
      <c r="Y155" s="520"/>
      <c r="Z155" s="59"/>
      <c r="AA155" s="520"/>
      <c r="AB155" s="59"/>
      <c r="AC155" s="520"/>
    </row>
    <row r="156">
      <c r="A156" s="521" t="b">
        <v>0</v>
      </c>
      <c r="B156" s="521"/>
      <c r="C156" s="528"/>
      <c r="D156" s="528"/>
      <c r="E156" s="528"/>
      <c r="F156" s="530"/>
      <c r="G156" s="523"/>
      <c r="H156" s="523"/>
      <c r="I156" s="523"/>
      <c r="J156" s="63"/>
      <c r="K156" s="534"/>
      <c r="L156" s="63"/>
      <c r="M156" s="534"/>
      <c r="N156" s="63"/>
      <c r="O156" s="534"/>
      <c r="P156" s="63"/>
      <c r="Q156" s="534"/>
      <c r="R156" s="515"/>
      <c r="S156" s="3"/>
      <c r="T156" s="515"/>
      <c r="U156" s="3"/>
      <c r="V156" s="515"/>
      <c r="W156" s="3"/>
      <c r="X156" s="515"/>
      <c r="Y156" s="3"/>
      <c r="Z156" s="515"/>
      <c r="AA156" s="3"/>
      <c r="AB156" s="515"/>
      <c r="AC156" s="3"/>
    </row>
    <row r="157">
      <c r="A157" s="525" t="b">
        <v>0</v>
      </c>
      <c r="B157" s="525"/>
      <c r="C157" s="529"/>
      <c r="D157" s="529"/>
      <c r="E157" s="529"/>
      <c r="F157" s="529"/>
      <c r="G157" s="526"/>
      <c r="H157" s="526"/>
      <c r="I157" s="526"/>
      <c r="J157" s="535"/>
      <c r="K157" s="536"/>
      <c r="L157" s="535"/>
      <c r="M157" s="536"/>
      <c r="N157" s="535"/>
      <c r="O157" s="536"/>
      <c r="P157" s="535"/>
      <c r="Q157" s="536"/>
      <c r="R157" s="59"/>
      <c r="S157" s="520"/>
      <c r="T157" s="59"/>
      <c r="U157" s="520"/>
      <c r="V157" s="59"/>
      <c r="W157" s="520"/>
      <c r="X157" s="59"/>
      <c r="Y157" s="520"/>
      <c r="Z157" s="59"/>
      <c r="AA157" s="520"/>
      <c r="AB157" s="59"/>
      <c r="AC157" s="520"/>
    </row>
    <row r="158">
      <c r="A158" s="522" t="b">
        <v>0</v>
      </c>
      <c r="B158" s="522"/>
      <c r="C158" s="530"/>
      <c r="D158" s="530"/>
      <c r="E158" s="530"/>
      <c r="F158" s="530"/>
      <c r="G158" s="523"/>
      <c r="H158" s="523"/>
      <c r="I158" s="523"/>
      <c r="J158" s="533"/>
      <c r="K158" s="534"/>
      <c r="L158" s="533"/>
      <c r="M158" s="534"/>
      <c r="N158" s="533"/>
      <c r="O158" s="534"/>
      <c r="P158" s="533"/>
      <c r="Q158" s="534"/>
      <c r="R158" s="515"/>
      <c r="S158" s="3"/>
      <c r="T158" s="515"/>
      <c r="U158" s="3"/>
      <c r="V158" s="515"/>
      <c r="W158" s="3"/>
      <c r="X158" s="515"/>
      <c r="Y158" s="3"/>
      <c r="Z158" s="515"/>
      <c r="AA158" s="3"/>
      <c r="AB158" s="515"/>
      <c r="AC158" s="3"/>
    </row>
    <row r="159">
      <c r="A159" s="525" t="b">
        <v>0</v>
      </c>
      <c r="B159" s="525"/>
      <c r="C159" s="529"/>
      <c r="D159" s="529"/>
      <c r="E159" s="529"/>
      <c r="F159" s="529"/>
      <c r="G159" s="526"/>
      <c r="H159" s="526"/>
      <c r="I159" s="526"/>
      <c r="J159" s="535"/>
      <c r="K159" s="536"/>
      <c r="L159" s="535"/>
      <c r="M159" s="536"/>
      <c r="N159" s="535"/>
      <c r="O159" s="536"/>
      <c r="P159" s="535"/>
      <c r="Q159" s="536"/>
      <c r="R159" s="59"/>
      <c r="S159" s="520"/>
      <c r="T159" s="59"/>
      <c r="U159" s="520"/>
      <c r="V159" s="59"/>
      <c r="W159" s="520"/>
      <c r="X159" s="59"/>
      <c r="Y159" s="520"/>
      <c r="Z159" s="59"/>
      <c r="AA159" s="520"/>
      <c r="AB159" s="59"/>
      <c r="AC159" s="520"/>
    </row>
    <row r="160">
      <c r="A160" s="522" t="b">
        <v>0</v>
      </c>
      <c r="B160" s="522"/>
      <c r="C160" s="530"/>
      <c r="D160" s="530"/>
      <c r="E160" s="530"/>
      <c r="F160" s="530"/>
      <c r="G160" s="523"/>
      <c r="H160" s="523"/>
      <c r="I160" s="523"/>
      <c r="J160" s="533"/>
      <c r="K160" s="534"/>
      <c r="L160" s="533"/>
      <c r="M160" s="534"/>
      <c r="N160" s="533"/>
      <c r="O160" s="534"/>
      <c r="P160" s="533"/>
      <c r="Q160" s="534"/>
      <c r="R160" s="515"/>
      <c r="S160" s="3"/>
      <c r="T160" s="515"/>
      <c r="U160" s="3"/>
      <c r="V160" s="515"/>
      <c r="W160" s="3"/>
      <c r="X160" s="515"/>
      <c r="Y160" s="3"/>
      <c r="Z160" s="515"/>
      <c r="AA160" s="3"/>
      <c r="AB160" s="515"/>
      <c r="AC160" s="3"/>
    </row>
    <row r="161">
      <c r="A161" s="525" t="b">
        <v>0</v>
      </c>
      <c r="B161" s="525"/>
      <c r="C161" s="529"/>
      <c r="D161" s="529"/>
      <c r="E161" s="529"/>
      <c r="F161" s="529"/>
      <c r="G161" s="526"/>
      <c r="H161" s="526"/>
      <c r="I161" s="526"/>
      <c r="J161" s="535"/>
      <c r="K161" s="536"/>
      <c r="L161" s="535"/>
      <c r="M161" s="536"/>
      <c r="N161" s="535"/>
      <c r="O161" s="536"/>
      <c r="P161" s="535"/>
      <c r="Q161" s="536"/>
      <c r="R161" s="59"/>
      <c r="S161" s="520"/>
      <c r="T161" s="59"/>
      <c r="U161" s="520"/>
      <c r="V161" s="59"/>
      <c r="W161" s="520"/>
      <c r="X161" s="59"/>
      <c r="Y161" s="520"/>
      <c r="Z161" s="59"/>
      <c r="AA161" s="520"/>
      <c r="AB161" s="59"/>
      <c r="AC161" s="520"/>
    </row>
    <row r="162">
      <c r="A162" s="522" t="b">
        <v>0</v>
      </c>
      <c r="B162" s="522"/>
      <c r="C162" s="530"/>
      <c r="D162" s="530"/>
      <c r="E162" s="530"/>
      <c r="F162" s="530"/>
      <c r="G162" s="523"/>
      <c r="H162" s="523"/>
      <c r="I162" s="523"/>
      <c r="J162" s="533"/>
      <c r="K162" s="534"/>
      <c r="L162" s="533"/>
      <c r="M162" s="534"/>
      <c r="N162" s="533"/>
      <c r="O162" s="534"/>
      <c r="P162" s="533"/>
      <c r="Q162" s="534"/>
      <c r="R162" s="515"/>
      <c r="S162" s="3"/>
      <c r="T162" s="515"/>
      <c r="U162" s="3"/>
      <c r="V162" s="515"/>
      <c r="W162" s="3"/>
      <c r="X162" s="515"/>
      <c r="Y162" s="3"/>
      <c r="Z162" s="515"/>
      <c r="AA162" s="3"/>
      <c r="AB162" s="515"/>
      <c r="AC162" s="3"/>
    </row>
    <row r="163">
      <c r="A163" s="525" t="b">
        <v>0</v>
      </c>
      <c r="B163" s="525"/>
      <c r="C163" s="529"/>
      <c r="D163" s="529"/>
      <c r="E163" s="529"/>
      <c r="F163" s="529"/>
      <c r="G163" s="526"/>
      <c r="H163" s="526"/>
      <c r="I163" s="526"/>
      <c r="J163" s="535"/>
      <c r="K163" s="536"/>
      <c r="L163" s="535"/>
      <c r="M163" s="536"/>
      <c r="N163" s="535"/>
      <c r="O163" s="536"/>
      <c r="P163" s="535"/>
      <c r="Q163" s="536"/>
      <c r="R163" s="59"/>
      <c r="S163" s="520"/>
      <c r="T163" s="59"/>
      <c r="U163" s="520"/>
      <c r="V163" s="59"/>
      <c r="W163" s="520"/>
      <c r="X163" s="59"/>
      <c r="Y163" s="520"/>
      <c r="Z163" s="59"/>
      <c r="AA163" s="520"/>
      <c r="AB163" s="59"/>
      <c r="AC163" s="520"/>
    </row>
    <row r="164">
      <c r="A164" s="522" t="b">
        <v>0</v>
      </c>
      <c r="B164" s="522"/>
      <c r="C164" s="530"/>
      <c r="D164" s="530"/>
      <c r="E164" s="530"/>
      <c r="F164" s="530"/>
      <c r="G164" s="523"/>
      <c r="H164" s="523"/>
      <c r="I164" s="523"/>
      <c r="J164" s="533"/>
      <c r="K164" s="534"/>
      <c r="L164" s="533"/>
      <c r="M164" s="534"/>
      <c r="N164" s="533"/>
      <c r="O164" s="534"/>
      <c r="P164" s="533"/>
      <c r="Q164" s="534"/>
      <c r="R164" s="515"/>
      <c r="S164" s="3"/>
      <c r="T164" s="515"/>
      <c r="U164" s="3"/>
      <c r="V164" s="515"/>
      <c r="W164" s="3"/>
      <c r="X164" s="515"/>
      <c r="Y164" s="3"/>
      <c r="Z164" s="515"/>
      <c r="AA164" s="3"/>
      <c r="AB164" s="515"/>
      <c r="AC164" s="3"/>
    </row>
    <row r="165">
      <c r="A165" s="525" t="b">
        <v>0</v>
      </c>
      <c r="B165" s="525"/>
      <c r="C165" s="529"/>
      <c r="D165" s="529"/>
      <c r="E165" s="529"/>
      <c r="F165" s="529"/>
      <c r="G165" s="526"/>
      <c r="H165" s="526"/>
      <c r="I165" s="526"/>
      <c r="J165" s="535"/>
      <c r="K165" s="536"/>
      <c r="L165" s="535"/>
      <c r="M165" s="536"/>
      <c r="N165" s="535"/>
      <c r="O165" s="536"/>
      <c r="P165" s="535"/>
      <c r="Q165" s="536"/>
      <c r="R165" s="59"/>
      <c r="S165" s="520"/>
      <c r="T165" s="59"/>
      <c r="U165" s="520"/>
      <c r="V165" s="59"/>
      <c r="W165" s="520"/>
      <c r="X165" s="59"/>
      <c r="Y165" s="520"/>
      <c r="Z165" s="59"/>
      <c r="AA165" s="520"/>
      <c r="AB165" s="59"/>
      <c r="AC165" s="520"/>
    </row>
    <row r="166">
      <c r="A166" s="522" t="b">
        <v>0</v>
      </c>
      <c r="B166" s="522"/>
      <c r="C166" s="530"/>
      <c r="D166" s="530"/>
      <c r="E166" s="530"/>
      <c r="F166" s="530"/>
      <c r="G166" s="523"/>
      <c r="H166" s="523"/>
      <c r="I166" s="523"/>
      <c r="J166" s="533"/>
      <c r="K166" s="534"/>
      <c r="L166" s="533"/>
      <c r="M166" s="534"/>
      <c r="N166" s="533"/>
      <c r="O166" s="534"/>
      <c r="P166" s="533"/>
      <c r="Q166" s="534"/>
      <c r="R166" s="515"/>
      <c r="S166" s="3"/>
      <c r="T166" s="515"/>
      <c r="U166" s="3"/>
      <c r="V166" s="515"/>
      <c r="W166" s="3"/>
      <c r="X166" s="515"/>
      <c r="Y166" s="3"/>
      <c r="Z166" s="515"/>
      <c r="AA166" s="3"/>
      <c r="AB166" s="515"/>
      <c r="AC166" s="3"/>
    </row>
    <row r="167">
      <c r="A167" s="525" t="b">
        <v>0</v>
      </c>
      <c r="B167" s="525"/>
      <c r="C167" s="529"/>
      <c r="D167" s="529"/>
      <c r="E167" s="529"/>
      <c r="F167" s="529"/>
      <c r="G167" s="526"/>
      <c r="H167" s="526"/>
      <c r="I167" s="526"/>
      <c r="J167" s="535"/>
      <c r="K167" s="536"/>
      <c r="L167" s="535"/>
      <c r="M167" s="536"/>
      <c r="N167" s="535"/>
      <c r="O167" s="536"/>
      <c r="P167" s="535"/>
      <c r="Q167" s="536"/>
      <c r="R167" s="59"/>
      <c r="S167" s="520"/>
      <c r="T167" s="59"/>
      <c r="U167" s="520"/>
      <c r="V167" s="59"/>
      <c r="W167" s="520"/>
      <c r="X167" s="59"/>
      <c r="Y167" s="520"/>
      <c r="Z167" s="59"/>
      <c r="AA167" s="520"/>
      <c r="AB167" s="59"/>
      <c r="AC167" s="520"/>
    </row>
    <row r="168">
      <c r="A168" s="522" t="b">
        <v>0</v>
      </c>
      <c r="B168" s="522"/>
      <c r="C168" s="530"/>
      <c r="D168" s="530"/>
      <c r="E168" s="530"/>
      <c r="F168" s="530"/>
      <c r="G168" s="523"/>
      <c r="H168" s="523"/>
      <c r="I168" s="523"/>
      <c r="J168" s="533"/>
      <c r="K168" s="534"/>
      <c r="L168" s="533"/>
      <c r="M168" s="534"/>
      <c r="N168" s="533"/>
      <c r="O168" s="534"/>
      <c r="P168" s="533"/>
      <c r="Q168" s="534"/>
      <c r="R168" s="515"/>
      <c r="S168" s="3"/>
      <c r="T168" s="515"/>
      <c r="U168" s="3"/>
      <c r="V168" s="515"/>
      <c r="W168" s="3"/>
      <c r="X168" s="515"/>
      <c r="Y168" s="3"/>
      <c r="Z168" s="515"/>
      <c r="AA168" s="3"/>
      <c r="AB168" s="515"/>
      <c r="AC168" s="3"/>
    </row>
    <row r="169">
      <c r="A169" s="525" t="b">
        <v>0</v>
      </c>
      <c r="B169" s="525"/>
      <c r="C169" s="529"/>
      <c r="D169" s="529"/>
      <c r="E169" s="529"/>
      <c r="F169" s="529"/>
      <c r="G169" s="526"/>
      <c r="H169" s="526"/>
      <c r="I169" s="526"/>
      <c r="J169" s="535"/>
      <c r="K169" s="536"/>
      <c r="L169" s="535"/>
      <c r="M169" s="536"/>
      <c r="N169" s="535"/>
      <c r="O169" s="536"/>
      <c r="P169" s="535"/>
      <c r="Q169" s="536"/>
      <c r="R169" s="59"/>
      <c r="S169" s="520"/>
      <c r="T169" s="59"/>
      <c r="U169" s="520"/>
      <c r="V169" s="59"/>
      <c r="W169" s="520"/>
      <c r="X169" s="59"/>
      <c r="Y169" s="520"/>
      <c r="Z169" s="59"/>
      <c r="AA169" s="520"/>
      <c r="AB169" s="59"/>
      <c r="AC169" s="520"/>
    </row>
    <row r="170">
      <c r="A170" s="522" t="b">
        <v>0</v>
      </c>
      <c r="B170" s="522"/>
      <c r="C170" s="530"/>
      <c r="D170" s="530"/>
      <c r="E170" s="530"/>
      <c r="F170" s="530"/>
      <c r="G170" s="523"/>
      <c r="H170" s="523"/>
      <c r="I170" s="523"/>
      <c r="J170" s="533"/>
      <c r="K170" s="534"/>
      <c r="L170" s="533"/>
      <c r="M170" s="534"/>
      <c r="N170" s="533"/>
      <c r="O170" s="534"/>
      <c r="P170" s="533"/>
      <c r="Q170" s="534"/>
      <c r="R170" s="515"/>
      <c r="S170" s="3"/>
      <c r="T170" s="515"/>
      <c r="U170" s="3"/>
      <c r="V170" s="515"/>
      <c r="W170" s="3"/>
      <c r="X170" s="515"/>
      <c r="Y170" s="3"/>
      <c r="Z170" s="515"/>
      <c r="AA170" s="3"/>
      <c r="AB170" s="515"/>
      <c r="AC170" s="3"/>
    </row>
    <row r="171">
      <c r="A171" s="525" t="b">
        <v>0</v>
      </c>
      <c r="B171" s="525"/>
      <c r="C171" s="529"/>
      <c r="D171" s="529"/>
      <c r="E171" s="529"/>
      <c r="F171" s="529"/>
      <c r="G171" s="526"/>
      <c r="H171" s="526"/>
      <c r="I171" s="526"/>
      <c r="J171" s="535"/>
      <c r="K171" s="536"/>
      <c r="L171" s="535"/>
      <c r="M171" s="536"/>
      <c r="N171" s="535"/>
      <c r="O171" s="536"/>
      <c r="P171" s="535"/>
      <c r="Q171" s="536"/>
      <c r="R171" s="59"/>
      <c r="S171" s="520"/>
      <c r="T171" s="59"/>
      <c r="U171" s="520"/>
      <c r="V171" s="59"/>
      <c r="W171" s="520"/>
      <c r="X171" s="59"/>
      <c r="Y171" s="520"/>
      <c r="Z171" s="59"/>
      <c r="AA171" s="520"/>
      <c r="AB171" s="59"/>
      <c r="AC171" s="520"/>
    </row>
    <row r="172">
      <c r="A172" s="522" t="b">
        <v>0</v>
      </c>
      <c r="B172" s="522"/>
      <c r="C172" s="530"/>
      <c r="D172" s="530"/>
      <c r="E172" s="530"/>
      <c r="F172" s="530"/>
      <c r="G172" s="523"/>
      <c r="H172" s="523"/>
      <c r="I172" s="523"/>
      <c r="J172" s="533"/>
      <c r="K172" s="534"/>
      <c r="L172" s="533"/>
      <c r="M172" s="534"/>
      <c r="N172" s="533"/>
      <c r="O172" s="534"/>
      <c r="P172" s="533"/>
      <c r="Q172" s="534"/>
      <c r="R172" s="515"/>
      <c r="S172" s="3"/>
      <c r="T172" s="515"/>
      <c r="U172" s="3"/>
      <c r="V172" s="515"/>
      <c r="W172" s="3"/>
      <c r="X172" s="515"/>
      <c r="Y172" s="3"/>
      <c r="Z172" s="515"/>
      <c r="AA172" s="3"/>
      <c r="AB172" s="515"/>
      <c r="AC172" s="3"/>
    </row>
    <row r="173">
      <c r="A173" s="525" t="b">
        <v>0</v>
      </c>
      <c r="B173" s="525"/>
      <c r="C173" s="529"/>
      <c r="D173" s="529"/>
      <c r="E173" s="529"/>
      <c r="F173" s="529"/>
      <c r="G173" s="526"/>
      <c r="H173" s="526"/>
      <c r="I173" s="526"/>
      <c r="J173" s="535"/>
      <c r="K173" s="536"/>
      <c r="L173" s="535"/>
      <c r="M173" s="536"/>
      <c r="N173" s="535"/>
      <c r="O173" s="536"/>
      <c r="P173" s="535"/>
      <c r="Q173" s="536"/>
      <c r="R173" s="59"/>
      <c r="S173" s="520"/>
      <c r="T173" s="59"/>
      <c r="U173" s="520"/>
      <c r="V173" s="59"/>
      <c r="W173" s="520"/>
      <c r="X173" s="59"/>
      <c r="Y173" s="520"/>
      <c r="Z173" s="59"/>
      <c r="AA173" s="520"/>
      <c r="AB173" s="59"/>
      <c r="AC173" s="520"/>
    </row>
    <row r="174">
      <c r="A174" s="522" t="b">
        <v>0</v>
      </c>
      <c r="B174" s="522"/>
      <c r="C174" s="530"/>
      <c r="D174" s="530"/>
      <c r="E174" s="530"/>
      <c r="F174" s="530"/>
      <c r="G174" s="523"/>
      <c r="H174" s="523"/>
      <c r="I174" s="523"/>
      <c r="J174" s="533"/>
      <c r="K174" s="534"/>
      <c r="L174" s="533"/>
      <c r="M174" s="534"/>
      <c r="N174" s="533"/>
      <c r="O174" s="534"/>
      <c r="P174" s="533"/>
      <c r="Q174" s="534"/>
      <c r="R174" s="515"/>
      <c r="S174" s="3"/>
      <c r="T174" s="515"/>
      <c r="U174" s="3"/>
      <c r="V174" s="515"/>
      <c r="W174" s="3"/>
      <c r="X174" s="515"/>
      <c r="Y174" s="3"/>
      <c r="Z174" s="515"/>
      <c r="AA174" s="3"/>
      <c r="AB174" s="515"/>
      <c r="AC174" s="3"/>
    </row>
    <row r="175">
      <c r="A175" s="525" t="b">
        <v>0</v>
      </c>
      <c r="B175" s="525"/>
      <c r="C175" s="529"/>
      <c r="D175" s="529"/>
      <c r="E175" s="529"/>
      <c r="F175" s="529"/>
      <c r="G175" s="526"/>
      <c r="H175" s="526"/>
      <c r="I175" s="526"/>
      <c r="J175" s="535"/>
      <c r="K175" s="536"/>
      <c r="L175" s="535"/>
      <c r="M175" s="536"/>
      <c r="N175" s="535"/>
      <c r="O175" s="536"/>
      <c r="P175" s="535"/>
      <c r="Q175" s="536"/>
      <c r="R175" s="59"/>
      <c r="S175" s="520"/>
      <c r="T175" s="59"/>
      <c r="U175" s="520"/>
      <c r="V175" s="59"/>
      <c r="W175" s="520"/>
      <c r="X175" s="59"/>
      <c r="Y175" s="520"/>
      <c r="Z175" s="59"/>
      <c r="AA175" s="520"/>
      <c r="AB175" s="59"/>
      <c r="AC175" s="520"/>
    </row>
    <row r="176">
      <c r="A176" s="522" t="b">
        <v>0</v>
      </c>
      <c r="B176" s="522"/>
      <c r="C176" s="530"/>
      <c r="D176" s="530"/>
      <c r="E176" s="530"/>
      <c r="F176" s="530"/>
      <c r="G176" s="523"/>
      <c r="H176" s="523"/>
      <c r="I176" s="523"/>
      <c r="J176" s="533"/>
      <c r="K176" s="534"/>
      <c r="L176" s="533"/>
      <c r="M176" s="534"/>
      <c r="N176" s="533"/>
      <c r="O176" s="534"/>
      <c r="P176" s="533"/>
      <c r="Q176" s="534"/>
      <c r="R176" s="515"/>
      <c r="S176" s="3"/>
      <c r="T176" s="515"/>
      <c r="U176" s="3"/>
      <c r="V176" s="515"/>
      <c r="W176" s="3"/>
      <c r="X176" s="515"/>
      <c r="Y176" s="3"/>
      <c r="Z176" s="515"/>
      <c r="AA176" s="3"/>
      <c r="AB176" s="515"/>
      <c r="AC176" s="3"/>
    </row>
    <row r="177">
      <c r="A177" s="525" t="b">
        <v>0</v>
      </c>
      <c r="B177" s="525"/>
      <c r="C177" s="529"/>
      <c r="D177" s="529"/>
      <c r="E177" s="529"/>
      <c r="F177" s="529"/>
      <c r="G177" s="526"/>
      <c r="H177" s="526"/>
      <c r="I177" s="526"/>
      <c r="J177" s="535"/>
      <c r="K177" s="536"/>
      <c r="L177" s="535"/>
      <c r="M177" s="536"/>
      <c r="N177" s="535"/>
      <c r="O177" s="536"/>
      <c r="P177" s="535"/>
      <c r="Q177" s="536"/>
      <c r="R177" s="59"/>
      <c r="S177" s="520"/>
      <c r="T177" s="59"/>
      <c r="U177" s="520"/>
      <c r="V177" s="59"/>
      <c r="W177" s="520"/>
      <c r="X177" s="59"/>
      <c r="Y177" s="520"/>
      <c r="Z177" s="59"/>
      <c r="AA177" s="520"/>
      <c r="AB177" s="59"/>
      <c r="AC177" s="520"/>
    </row>
    <row r="178">
      <c r="A178" s="522" t="b">
        <v>0</v>
      </c>
      <c r="B178" s="522"/>
      <c r="C178" s="530"/>
      <c r="D178" s="530"/>
      <c r="E178" s="530"/>
      <c r="F178" s="530"/>
      <c r="G178" s="523"/>
      <c r="H178" s="523"/>
      <c r="I178" s="523"/>
      <c r="J178" s="533"/>
      <c r="K178" s="534"/>
      <c r="L178" s="533"/>
      <c r="M178" s="534"/>
      <c r="N178" s="533"/>
      <c r="O178" s="534"/>
      <c r="P178" s="533"/>
      <c r="Q178" s="534"/>
      <c r="R178" s="515"/>
      <c r="S178" s="3"/>
      <c r="T178" s="515"/>
      <c r="U178" s="3"/>
      <c r="V178" s="515"/>
      <c r="W178" s="3"/>
      <c r="X178" s="515"/>
      <c r="Y178" s="3"/>
      <c r="Z178" s="515"/>
      <c r="AA178" s="3"/>
      <c r="AB178" s="515"/>
      <c r="AC178" s="3"/>
    </row>
    <row r="179">
      <c r="A179" s="525" t="b">
        <v>0</v>
      </c>
      <c r="B179" s="525"/>
      <c r="C179" s="529"/>
      <c r="D179" s="529"/>
      <c r="E179" s="529"/>
      <c r="F179" s="529"/>
      <c r="G179" s="526"/>
      <c r="H179" s="526"/>
      <c r="I179" s="526"/>
      <c r="J179" s="535"/>
      <c r="K179" s="536"/>
      <c r="L179" s="535"/>
      <c r="M179" s="536"/>
      <c r="N179" s="535"/>
      <c r="O179" s="536"/>
      <c r="P179" s="535"/>
      <c r="Q179" s="536"/>
      <c r="R179" s="59"/>
      <c r="S179" s="520"/>
      <c r="T179" s="59"/>
      <c r="U179" s="520"/>
      <c r="V179" s="59"/>
      <c r="W179" s="520"/>
      <c r="X179" s="59"/>
      <c r="Y179" s="520"/>
      <c r="Z179" s="59"/>
      <c r="AA179" s="520"/>
      <c r="AB179" s="59"/>
      <c r="AC179" s="520"/>
    </row>
    <row r="180">
      <c r="A180" s="522" t="b">
        <v>0</v>
      </c>
      <c r="B180" s="522"/>
      <c r="C180" s="530"/>
      <c r="D180" s="530"/>
      <c r="E180" s="530"/>
      <c r="F180" s="530"/>
      <c r="G180" s="523"/>
      <c r="H180" s="523"/>
      <c r="I180" s="523"/>
      <c r="J180" s="533"/>
      <c r="K180" s="534"/>
      <c r="L180" s="533"/>
      <c r="M180" s="534"/>
      <c r="N180" s="533"/>
      <c r="O180" s="534"/>
      <c r="P180" s="533"/>
      <c r="Q180" s="534"/>
      <c r="R180" s="515"/>
      <c r="S180" s="3"/>
      <c r="T180" s="515"/>
      <c r="U180" s="3"/>
      <c r="V180" s="515"/>
      <c r="W180" s="3"/>
      <c r="X180" s="515"/>
      <c r="Y180" s="3"/>
      <c r="Z180" s="515"/>
      <c r="AA180" s="3"/>
      <c r="AB180" s="515"/>
      <c r="AC180" s="3"/>
    </row>
    <row r="181">
      <c r="A181" s="525" t="b">
        <v>0</v>
      </c>
      <c r="B181" s="525"/>
      <c r="C181" s="529"/>
      <c r="D181" s="529"/>
      <c r="E181" s="529"/>
      <c r="F181" s="529"/>
      <c r="G181" s="526"/>
      <c r="H181" s="526"/>
      <c r="I181" s="526"/>
      <c r="J181" s="535"/>
      <c r="K181" s="536"/>
      <c r="L181" s="535"/>
      <c r="M181" s="536"/>
      <c r="N181" s="535"/>
      <c r="O181" s="536"/>
      <c r="P181" s="535"/>
      <c r="Q181" s="536"/>
      <c r="R181" s="59"/>
      <c r="S181" s="520"/>
      <c r="T181" s="59"/>
      <c r="U181" s="520"/>
      <c r="V181" s="59"/>
      <c r="W181" s="520"/>
      <c r="X181" s="59"/>
      <c r="Y181" s="520"/>
      <c r="Z181" s="59"/>
      <c r="AA181" s="520"/>
      <c r="AB181" s="59"/>
      <c r="AC181" s="520"/>
    </row>
    <row r="182">
      <c r="A182" s="522" t="b">
        <v>0</v>
      </c>
      <c r="B182" s="522"/>
      <c r="C182" s="530"/>
      <c r="D182" s="530"/>
      <c r="E182" s="530"/>
      <c r="F182" s="530"/>
      <c r="G182" s="523"/>
      <c r="H182" s="523"/>
      <c r="I182" s="523"/>
      <c r="J182" s="533"/>
      <c r="K182" s="534"/>
      <c r="L182" s="533"/>
      <c r="M182" s="534"/>
      <c r="N182" s="533"/>
      <c r="O182" s="534"/>
      <c r="P182" s="533"/>
      <c r="Q182" s="534"/>
      <c r="R182" s="515"/>
      <c r="S182" s="3"/>
      <c r="T182" s="515"/>
      <c r="U182" s="3"/>
      <c r="V182" s="515"/>
      <c r="W182" s="3"/>
      <c r="X182" s="515"/>
      <c r="Y182" s="3"/>
      <c r="Z182" s="515"/>
      <c r="AA182" s="3"/>
      <c r="AB182" s="515"/>
      <c r="AC182" s="3"/>
    </row>
    <row r="183">
      <c r="A183" s="525" t="b">
        <v>0</v>
      </c>
      <c r="B183" s="525"/>
      <c r="C183" s="529"/>
      <c r="D183" s="529"/>
      <c r="E183" s="529"/>
      <c r="F183" s="529"/>
      <c r="G183" s="526"/>
      <c r="H183" s="526"/>
      <c r="I183" s="526"/>
      <c r="J183" s="535"/>
      <c r="K183" s="536"/>
      <c r="L183" s="535"/>
      <c r="M183" s="536"/>
      <c r="N183" s="535"/>
      <c r="O183" s="536"/>
      <c r="P183" s="535"/>
      <c r="Q183" s="536"/>
      <c r="R183" s="59"/>
      <c r="S183" s="520"/>
      <c r="T183" s="59"/>
      <c r="U183" s="520"/>
      <c r="V183" s="59"/>
      <c r="W183" s="520"/>
      <c r="X183" s="59"/>
      <c r="Y183" s="520"/>
      <c r="Z183" s="59"/>
      <c r="AA183" s="520"/>
      <c r="AB183" s="59"/>
      <c r="AC183" s="520"/>
    </row>
    <row r="184">
      <c r="A184" s="545" t="b">
        <v>0</v>
      </c>
      <c r="B184" s="545"/>
      <c r="C184" s="546"/>
      <c r="D184" s="546"/>
      <c r="E184" s="546"/>
      <c r="F184" s="546"/>
      <c r="G184" s="523"/>
      <c r="H184" s="523"/>
      <c r="I184" s="523"/>
      <c r="J184" s="533"/>
      <c r="K184" s="534"/>
      <c r="L184" s="533"/>
      <c r="M184" s="534"/>
      <c r="N184" s="533"/>
      <c r="O184" s="534"/>
      <c r="P184" s="533"/>
      <c r="Q184" s="534"/>
      <c r="R184" s="515"/>
      <c r="S184" s="3"/>
      <c r="T184" s="515"/>
      <c r="U184" s="3"/>
      <c r="V184" s="515"/>
      <c r="W184" s="3"/>
      <c r="X184" s="515"/>
      <c r="Y184" s="3"/>
      <c r="Z184" s="515"/>
      <c r="AA184" s="3"/>
      <c r="AB184" s="515"/>
      <c r="AC184" s="3"/>
      <c r="AD184" s="13"/>
      <c r="AE184" s="13"/>
    </row>
    <row r="185">
      <c r="A185" s="13" t="b">
        <v>0</v>
      </c>
      <c r="B185" s="13"/>
      <c r="C185" s="13"/>
      <c r="D185" s="13"/>
      <c r="E185" s="13"/>
      <c r="F185" s="13"/>
      <c r="G185" s="526"/>
      <c r="H185" s="526"/>
      <c r="I185" s="526"/>
      <c r="J185" s="535"/>
      <c r="K185" s="536"/>
      <c r="L185" s="535"/>
      <c r="M185" s="536"/>
      <c r="N185" s="535"/>
      <c r="O185" s="536"/>
      <c r="P185" s="535"/>
      <c r="Q185" s="536"/>
      <c r="R185" s="59"/>
      <c r="S185" s="520"/>
      <c r="T185" s="59"/>
      <c r="U185" s="520"/>
      <c r="V185" s="59"/>
      <c r="W185" s="520"/>
      <c r="X185" s="59"/>
      <c r="Y185" s="520"/>
      <c r="Z185" s="59"/>
      <c r="AA185" s="520"/>
      <c r="AB185" s="59"/>
      <c r="AC185" s="520"/>
      <c r="AD185" s="13"/>
      <c r="AE185" s="13"/>
    </row>
    <row r="186">
      <c r="A186" s="13" t="b">
        <v>0</v>
      </c>
      <c r="B186" s="13"/>
      <c r="C186" s="13"/>
      <c r="D186" s="13"/>
      <c r="E186" s="13"/>
      <c r="F186" s="13"/>
      <c r="G186" s="523"/>
      <c r="H186" s="523"/>
      <c r="I186" s="523"/>
      <c r="J186" s="533"/>
      <c r="K186" s="534"/>
      <c r="L186" s="533"/>
      <c r="M186" s="534"/>
      <c r="N186" s="533"/>
      <c r="O186" s="534"/>
      <c r="P186" s="533"/>
      <c r="Q186" s="534"/>
      <c r="R186" s="515"/>
      <c r="S186" s="3"/>
      <c r="T186" s="515"/>
      <c r="U186" s="3"/>
      <c r="V186" s="515"/>
      <c r="W186" s="3"/>
      <c r="X186" s="515"/>
      <c r="Y186" s="3"/>
      <c r="Z186" s="515"/>
      <c r="AA186" s="3"/>
      <c r="AB186" s="515"/>
      <c r="AC186" s="3"/>
      <c r="AD186" s="13"/>
      <c r="AE186" s="13"/>
    </row>
    <row r="187">
      <c r="A187" s="13" t="b">
        <v>0</v>
      </c>
      <c r="B187" s="13"/>
      <c r="C187" s="13"/>
      <c r="D187" s="13"/>
      <c r="E187" s="13"/>
      <c r="F187" s="13"/>
      <c r="G187" s="526"/>
      <c r="H187" s="526"/>
      <c r="I187" s="526"/>
      <c r="J187" s="535"/>
      <c r="K187" s="536"/>
      <c r="L187" s="535"/>
      <c r="M187" s="536"/>
      <c r="N187" s="535"/>
      <c r="O187" s="536"/>
      <c r="P187" s="535"/>
      <c r="Q187" s="536"/>
      <c r="R187" s="59"/>
      <c r="S187" s="520"/>
      <c r="T187" s="59"/>
      <c r="U187" s="520"/>
      <c r="V187" s="59"/>
      <c r="W187" s="520"/>
      <c r="X187" s="59"/>
      <c r="Y187" s="520"/>
      <c r="Z187" s="59"/>
      <c r="AA187" s="520"/>
      <c r="AB187" s="59"/>
      <c r="AC187" s="520"/>
      <c r="AD187" s="13"/>
      <c r="AE187" s="13"/>
    </row>
    <row r="188">
      <c r="A188" s="13" t="b">
        <v>0</v>
      </c>
      <c r="B188" s="13"/>
      <c r="C188" s="13"/>
      <c r="D188" s="13"/>
      <c r="E188" s="13"/>
      <c r="F188" s="13"/>
      <c r="G188" s="523"/>
      <c r="H188" s="523"/>
      <c r="I188" s="523"/>
      <c r="J188" s="533"/>
      <c r="K188" s="534"/>
      <c r="L188" s="533"/>
      <c r="M188" s="534"/>
      <c r="N188" s="533"/>
      <c r="O188" s="534"/>
      <c r="P188" s="533"/>
      <c r="Q188" s="534"/>
      <c r="R188" s="515"/>
      <c r="S188" s="3"/>
      <c r="T188" s="515"/>
      <c r="U188" s="3"/>
      <c r="V188" s="515"/>
      <c r="W188" s="3"/>
      <c r="X188" s="515"/>
      <c r="Y188" s="3"/>
      <c r="Z188" s="515"/>
      <c r="AA188" s="3"/>
      <c r="AB188" s="515"/>
      <c r="AC188" s="3"/>
      <c r="AD188" s="13"/>
      <c r="AE188" s="13"/>
    </row>
    <row r="189">
      <c r="A189" s="547" t="b">
        <v>0</v>
      </c>
      <c r="B189" s="547"/>
      <c r="C189" s="13"/>
      <c r="D189" s="13"/>
      <c r="E189" s="13"/>
      <c r="F189" s="548"/>
      <c r="G189" s="526"/>
      <c r="H189" s="526"/>
      <c r="I189" s="526"/>
      <c r="J189" s="535"/>
      <c r="K189" s="536"/>
      <c r="L189" s="535"/>
      <c r="M189" s="536"/>
      <c r="N189" s="535"/>
      <c r="O189" s="536"/>
      <c r="P189" s="535"/>
      <c r="Q189" s="536"/>
      <c r="R189" s="59"/>
      <c r="S189" s="520"/>
      <c r="T189" s="59"/>
      <c r="U189" s="520"/>
      <c r="V189" s="59"/>
      <c r="W189" s="520"/>
      <c r="X189" s="59"/>
      <c r="Y189" s="520"/>
      <c r="Z189" s="59"/>
      <c r="AA189" s="520"/>
      <c r="AB189" s="59"/>
      <c r="AC189" s="520"/>
      <c r="AD189" s="13"/>
      <c r="AE189" s="13"/>
    </row>
    <row r="190">
      <c r="A190" s="49" t="b">
        <v>0</v>
      </c>
      <c r="B190" s="49"/>
      <c r="C190" s="13"/>
      <c r="D190" s="13"/>
      <c r="E190" s="13"/>
      <c r="F190" s="13"/>
      <c r="G190" s="523"/>
      <c r="H190" s="523"/>
      <c r="I190" s="523"/>
      <c r="J190" s="533"/>
      <c r="K190" s="534"/>
      <c r="L190" s="533"/>
      <c r="M190" s="534"/>
      <c r="N190" s="533"/>
      <c r="O190" s="534"/>
      <c r="P190" s="533"/>
      <c r="Q190" s="534"/>
      <c r="R190" s="515"/>
      <c r="S190" s="3"/>
      <c r="T190" s="515"/>
      <c r="U190" s="3"/>
      <c r="V190" s="515"/>
      <c r="W190" s="3"/>
      <c r="X190" s="515"/>
      <c r="Y190" s="3"/>
      <c r="Z190" s="515"/>
      <c r="AA190" s="3"/>
      <c r="AB190" s="515"/>
      <c r="AC190" s="3"/>
      <c r="AD190" s="13"/>
      <c r="AE190" s="13"/>
    </row>
    <row r="191">
      <c r="A191" s="49" t="b">
        <v>0</v>
      </c>
      <c r="B191" s="49"/>
      <c r="C191" s="13"/>
      <c r="D191" s="13"/>
      <c r="E191" s="13"/>
      <c r="F191" s="13"/>
      <c r="G191" s="526"/>
      <c r="H191" s="526"/>
      <c r="I191" s="526"/>
      <c r="J191" s="535"/>
      <c r="K191" s="536"/>
      <c r="L191" s="535"/>
      <c r="M191" s="536"/>
      <c r="N191" s="535"/>
      <c r="O191" s="536"/>
      <c r="P191" s="535"/>
      <c r="Q191" s="536"/>
      <c r="R191" s="59"/>
      <c r="S191" s="520"/>
      <c r="T191" s="59"/>
      <c r="U191" s="520"/>
      <c r="V191" s="59"/>
      <c r="W191" s="520"/>
      <c r="X191" s="59"/>
      <c r="Y191" s="520"/>
      <c r="Z191" s="59"/>
      <c r="AA191" s="520"/>
      <c r="AB191" s="59"/>
      <c r="AC191" s="520"/>
      <c r="AD191" s="13"/>
      <c r="AE191" s="13"/>
    </row>
    <row r="192">
      <c r="A192" s="13" t="b">
        <v>0</v>
      </c>
      <c r="B192" s="13"/>
      <c r="C192" s="13"/>
      <c r="D192" s="13"/>
      <c r="E192" s="13"/>
      <c r="F192" s="13"/>
      <c r="G192" s="523"/>
      <c r="H192" s="523"/>
      <c r="I192" s="523"/>
      <c r="J192" s="533"/>
      <c r="K192" s="534"/>
      <c r="L192" s="533"/>
      <c r="M192" s="534"/>
      <c r="N192" s="533"/>
      <c r="O192" s="534"/>
      <c r="P192" s="533"/>
      <c r="Q192" s="534"/>
      <c r="R192" s="515"/>
      <c r="S192" s="3"/>
      <c r="T192" s="515"/>
      <c r="U192" s="3"/>
      <c r="V192" s="515"/>
      <c r="W192" s="3"/>
      <c r="X192" s="515"/>
      <c r="Y192" s="3"/>
      <c r="Z192" s="515"/>
      <c r="AA192" s="3"/>
      <c r="AB192" s="515"/>
      <c r="AC192" s="3"/>
      <c r="AD192" s="13"/>
      <c r="AE192" s="13"/>
    </row>
    <row r="193">
      <c r="A193" s="13" t="b">
        <v>0</v>
      </c>
      <c r="B193" s="13"/>
      <c r="C193" s="13"/>
      <c r="D193" s="13"/>
      <c r="E193" s="13"/>
      <c r="F193" s="13"/>
      <c r="G193" s="526"/>
      <c r="H193" s="526"/>
      <c r="I193" s="526"/>
      <c r="J193" s="535"/>
      <c r="K193" s="536"/>
      <c r="L193" s="535"/>
      <c r="M193" s="536"/>
      <c r="N193" s="535"/>
      <c r="O193" s="536"/>
      <c r="P193" s="535"/>
      <c r="Q193" s="536"/>
      <c r="R193" s="59"/>
      <c r="S193" s="520"/>
      <c r="T193" s="59"/>
      <c r="U193" s="520"/>
      <c r="V193" s="59"/>
      <c r="W193" s="520"/>
      <c r="X193" s="59"/>
      <c r="Y193" s="520"/>
      <c r="Z193" s="59"/>
      <c r="AA193" s="520"/>
      <c r="AB193" s="59"/>
      <c r="AC193" s="520"/>
      <c r="AD193" s="13"/>
      <c r="AE193" s="13"/>
    </row>
    <row r="194">
      <c r="A194" s="13" t="b">
        <v>0</v>
      </c>
      <c r="B194" s="13"/>
      <c r="C194" s="13"/>
      <c r="D194" s="13"/>
      <c r="E194" s="13"/>
      <c r="F194" s="13"/>
      <c r="G194" s="523"/>
      <c r="H194" s="523"/>
      <c r="I194" s="523"/>
      <c r="J194" s="533"/>
      <c r="K194" s="534"/>
      <c r="L194" s="533"/>
      <c r="M194" s="534"/>
      <c r="N194" s="533"/>
      <c r="O194" s="534"/>
      <c r="P194" s="533"/>
      <c r="Q194" s="534"/>
      <c r="R194" s="515"/>
      <c r="S194" s="3"/>
      <c r="T194" s="515"/>
      <c r="U194" s="3"/>
      <c r="V194" s="515"/>
      <c r="W194" s="3"/>
      <c r="X194" s="515"/>
      <c r="Y194" s="3"/>
      <c r="Z194" s="515"/>
      <c r="AA194" s="3"/>
      <c r="AB194" s="515"/>
      <c r="AC194" s="3"/>
      <c r="AD194" s="13"/>
      <c r="AE194" s="13"/>
    </row>
    <row r="195">
      <c r="A195" s="13" t="b">
        <v>0</v>
      </c>
      <c r="B195" s="13"/>
      <c r="C195" s="13"/>
      <c r="D195" s="13"/>
      <c r="E195" s="13"/>
      <c r="F195" s="13"/>
      <c r="G195" s="526"/>
      <c r="H195" s="526"/>
      <c r="I195" s="526"/>
      <c r="J195" s="535"/>
      <c r="K195" s="536"/>
      <c r="L195" s="535"/>
      <c r="M195" s="536"/>
      <c r="N195" s="535"/>
      <c r="O195" s="536"/>
      <c r="P195" s="535"/>
      <c r="Q195" s="536"/>
      <c r="R195" s="59"/>
      <c r="S195" s="520"/>
      <c r="T195" s="59"/>
      <c r="U195" s="520"/>
      <c r="V195" s="59"/>
      <c r="W195" s="520"/>
      <c r="X195" s="59"/>
      <c r="Y195" s="520"/>
      <c r="Z195" s="59"/>
      <c r="AA195" s="520"/>
      <c r="AB195" s="59"/>
      <c r="AC195" s="520"/>
      <c r="AD195" s="13"/>
      <c r="AE195" s="13"/>
    </row>
    <row r="196">
      <c r="A196" s="13" t="b">
        <v>0</v>
      </c>
      <c r="B196" s="13"/>
      <c r="C196" s="13"/>
      <c r="D196" s="13"/>
      <c r="E196" s="13"/>
      <c r="F196" s="13"/>
      <c r="G196" s="523">
        <f>IF(J196&lt;&gt;"",(VLOOKUP(J196,'🌳Resource'!$A$4:$J1000,10,false)*K196),0)+IF(L196&lt;&gt;"",(VLOOKUP(L196,'🌳Resource'!$A$4:$J1000,10,false)*M196),0)+IF(N196&lt;&gt;"",(VLOOKUP(N196,'🌳Resource'!$A$4:$J1000,10,false)*O196),0) + IF(P196&lt;&gt;"",(VLOOKUP(P196,'🌳Resource'!$A$4:$J1000,10,false)*Q196),0) + IF(R196&lt;&gt;"",(VLOOKUP(R196,'🧱Material'!$B$4:$H1000,7,false)*S196),0) + IF(T196&lt;&gt;"",(VLOOKUP(T196,'🧱Material'!$B$4:$H1000,7,false)*U196),0) + IF(V196&lt;&gt;"",(VLOOKUP(V196,'🧱Material'!$B$4:$H1000,7,false)*W196),0) + IF(X196&lt;&gt;"",(VLOOKUP(X196,'🧱Material'!$B$4:$H1000,7,false)*Y196),0) + IF(Z196&lt;&gt;"",(VLOOKUP(Z196,'🧱Material'!$B$4:$H1000,7,false)*AA196),0) + IF(AB196&lt;&gt;"",(VLOOKUP(AB196,'🧱Material'!$B$4:$H1000,7,false)*AC196),0)</f>
        <v>0</v>
      </c>
      <c r="H196" s="523">
        <f>IF(J196&lt;&gt;"",(VLOOKUP(J196,'🌳Resource'!$A$4:$J1000,8,false)*K196),0)+IF(L196&lt;&gt;"",(VLOOKUP(L196,'🌳Resource'!$A$4:$J1000,8,false)*M196),0)+IF(N196&lt;&gt;"",(VLOOKUP(N196,'🌳Resource'!$A$4:$J1000,8,false)*O196),0) + IF(P196&lt;&gt;"",(VLOOKUP(P196,'🌳Resource'!$A$4:$J1000,8,false)*Q196),0) + IF(R196&lt;&gt;"",(VLOOKUP(R196,'🧱Material'!$B$4:$H1000,5,false)*S196),0) + IF(T196&lt;&gt;"",(VLOOKUP(T196,'🧱Material'!$B$4:$H1000,5,false)*U196),0) + IF(V196&lt;&gt;"",(VLOOKUP(V196,'🧱Material'!$B$4:$H1000,5,false)*W196),0) + IF(X196&lt;&gt;"",(VLOOKUP(X196,'🧱Material'!$B$4:$H1000,5,false)*Y196),0) + IF(Z196&lt;&gt;"",(VLOOKUP(Z196,'🧱Material'!$B$4:$H1000,5,false)*AA196),0) + IF(AB196&lt;&gt;"",(VLOOKUP(AB196,'🧱Material'!$B$4:$H1000,5,false)*AC196),0)</f>
        <v>0</v>
      </c>
      <c r="I196" s="523">
        <f>IF(J196&lt;&gt;"",(VLOOKUP(J196,'🌳Resource'!$A$4:$J1000,9,false)*K196),0)+IF(L196&lt;&gt;"",(VLOOKUP(L196,'🌳Resource'!$A$4:$J1000,9,false)*M196),0)+IF(N196&lt;&gt;"",(VLOOKUP(N196,'🌳Resource'!$A$4:$J1000,9,false)*O196),0) + IF(P196&lt;&gt;"",(VLOOKUP(P196,'🌳Resource'!$A$4:$J1000,9,false)*Q196),0) + IF(R196&lt;&gt;"",(VLOOKUP(R196,'🧱Material'!$B$4:$H1000,6,false)*S196),0) + IF(T196&lt;&gt;"",(VLOOKUP(T196,'🧱Material'!$B$4:$H1000,6,false)*U196),0) + IF(V196&lt;&gt;"",(VLOOKUP(V196,'🧱Material'!$B$4:$H1000,6,false)*W196),0) + IF(X196&lt;&gt;"",(VLOOKUP(X196,'🧱Material'!$B$4:$H1000,6,false)*Y196),0) + IF(Z196&lt;&gt;"",(VLOOKUP(Z196,'🧱Material'!$B$4:$H1000,6,false)*AA196),0) + IF(AB196&lt;&gt;"",(VLOOKUP(AB196,'🧱Material'!$B$4:$H1000,6,false)*AC196),0)</f>
        <v>0</v>
      </c>
      <c r="J196" s="533"/>
      <c r="K196" s="534"/>
      <c r="L196" s="533"/>
      <c r="M196" s="534"/>
      <c r="N196" s="533"/>
      <c r="O196" s="534"/>
      <c r="P196" s="533"/>
      <c r="Q196" s="534"/>
      <c r="R196" s="515"/>
      <c r="S196" s="3"/>
      <c r="T196" s="515"/>
      <c r="U196" s="3"/>
      <c r="V196" s="515"/>
      <c r="W196" s="3"/>
      <c r="X196" s="515"/>
      <c r="Y196" s="3"/>
      <c r="Z196" s="515"/>
      <c r="AA196" s="3"/>
      <c r="AB196" s="515"/>
      <c r="AC196" s="3"/>
      <c r="AD196" s="13"/>
      <c r="AE196" s="13"/>
    </row>
    <row r="197">
      <c r="A197" s="13" t="b">
        <v>0</v>
      </c>
      <c r="B197" s="13"/>
      <c r="C197" s="13"/>
      <c r="D197" s="13"/>
      <c r="E197" s="13"/>
      <c r="F197" s="13"/>
      <c r="G197" s="526">
        <f>IF(J197&lt;&gt;"",(VLOOKUP(J197,'🌳Resource'!$A$4:$J1000,10,false)*K197),0)+IF(L197&lt;&gt;"",(VLOOKUP(L197,'🌳Resource'!$A$4:$J1000,10,false)*M197),0)+IF(N197&lt;&gt;"",(VLOOKUP(N197,'🌳Resource'!$A$4:$J1000,10,false)*O197),0) + IF(P197&lt;&gt;"",(VLOOKUP(P197,'🌳Resource'!$A$4:$J1000,10,false)*Q197),0) + IF(R197&lt;&gt;"",(VLOOKUP(R197,'🧱Material'!$B$4:$H1000,7,false)*S197),0) + IF(T197&lt;&gt;"",(VLOOKUP(T197,'🧱Material'!$B$4:$H1000,7,false)*U197),0) + IF(V197&lt;&gt;"",(VLOOKUP(V197,'🧱Material'!$B$4:$H1000,7,false)*W197),0) + IF(X197&lt;&gt;"",(VLOOKUP(X197,'🧱Material'!$B$4:$H1000,7,false)*Y197),0) + IF(Z197&lt;&gt;"",(VLOOKUP(Z197,'🧱Material'!$B$4:$H1000,7,false)*AA197),0) + IF(AB197&lt;&gt;"",(VLOOKUP(AB197,'🧱Material'!$B$4:$H1000,7,false)*AC197),0)</f>
        <v>0</v>
      </c>
      <c r="H197" s="526">
        <f>IF(J197&lt;&gt;"",(VLOOKUP(J197,'🌳Resource'!$A$4:$J1000,8,false)*K197),0)+IF(L197&lt;&gt;"",(VLOOKUP(L197,'🌳Resource'!$A$4:$J1000,8,false)*M197),0)+IF(N197&lt;&gt;"",(VLOOKUP(N197,'🌳Resource'!$A$4:$J1000,8,false)*O197),0) + IF(P197&lt;&gt;"",(VLOOKUP(P197,'🌳Resource'!$A$4:$J1000,8,false)*Q197),0) + IF(R197&lt;&gt;"",(VLOOKUP(R197,'🧱Material'!$B$4:$H1000,5,false)*S197),0) + IF(T197&lt;&gt;"",(VLOOKUP(T197,'🧱Material'!$B$4:$H1000,5,false)*U197),0) + IF(V197&lt;&gt;"",(VLOOKUP(V197,'🧱Material'!$B$4:$H1000,5,false)*W197),0) + IF(X197&lt;&gt;"",(VLOOKUP(X197,'🧱Material'!$B$4:$H1000,5,false)*Y197),0) + IF(Z197&lt;&gt;"",(VLOOKUP(Z197,'🧱Material'!$B$4:$H1000,5,false)*AA197),0) + IF(AB197&lt;&gt;"",(VLOOKUP(AB197,'🧱Material'!$B$4:$H1000,5,false)*AC197),0)</f>
        <v>0</v>
      </c>
      <c r="I197" s="526">
        <f>IF(J197&lt;&gt;"",(VLOOKUP(J197,'🌳Resource'!$A$4:$J1000,9,false)*K197),0)+IF(L197&lt;&gt;"",(VLOOKUP(L197,'🌳Resource'!$A$4:$J1000,9,false)*M197),0)+IF(N197&lt;&gt;"",(VLOOKUP(N197,'🌳Resource'!$A$4:$J1000,9,false)*O197),0) + IF(P197&lt;&gt;"",(VLOOKUP(P197,'🌳Resource'!$A$4:$J1000,9,false)*Q197),0) + IF(R197&lt;&gt;"",(VLOOKUP(R197,'🧱Material'!$B$4:$H1000,6,false)*S197),0) + IF(T197&lt;&gt;"",(VLOOKUP(T197,'🧱Material'!$B$4:$H1000,6,false)*U197),0) + IF(V197&lt;&gt;"",(VLOOKUP(V197,'🧱Material'!$B$4:$H1000,6,false)*W197),0) + IF(X197&lt;&gt;"",(VLOOKUP(X197,'🧱Material'!$B$4:$H1000,6,false)*Y197),0) + IF(Z197&lt;&gt;"",(VLOOKUP(Z197,'🧱Material'!$B$4:$H1000,6,false)*AA197),0) + IF(AB197&lt;&gt;"",(VLOOKUP(AB197,'🧱Material'!$B$4:$H1000,6,false)*AC197),0)</f>
        <v>0</v>
      </c>
      <c r="J197" s="535"/>
      <c r="K197" s="536"/>
      <c r="L197" s="535"/>
      <c r="M197" s="536"/>
      <c r="N197" s="535"/>
      <c r="O197" s="536"/>
      <c r="P197" s="535"/>
      <c r="Q197" s="536"/>
      <c r="R197" s="59"/>
      <c r="S197" s="520"/>
      <c r="T197" s="59"/>
      <c r="U197" s="520"/>
      <c r="V197" s="59"/>
      <c r="W197" s="520"/>
      <c r="X197" s="59"/>
      <c r="Y197" s="520"/>
      <c r="Z197" s="59"/>
      <c r="AA197" s="520"/>
      <c r="AB197" s="59"/>
      <c r="AC197" s="520"/>
      <c r="AD197" s="13"/>
      <c r="AE197" s="13"/>
    </row>
    <row r="198">
      <c r="A198" s="13" t="b">
        <v>0</v>
      </c>
      <c r="B198" s="13"/>
      <c r="C198" s="13"/>
      <c r="D198" s="13"/>
      <c r="E198" s="13"/>
      <c r="F198" s="13"/>
      <c r="G198" s="523">
        <f>IF(J198&lt;&gt;"",(VLOOKUP(J198,'🌳Resource'!$A$4:$J1000,10,false)*K198),0)+IF(L198&lt;&gt;"",(VLOOKUP(L198,'🌳Resource'!$A$4:$J1000,10,false)*M198),0)+IF(N198&lt;&gt;"",(VLOOKUP(N198,'🌳Resource'!$A$4:$J1000,10,false)*O198),0) + IF(P198&lt;&gt;"",(VLOOKUP(P198,'🌳Resource'!$A$4:$J1000,10,false)*Q198),0) + IF(R198&lt;&gt;"",(VLOOKUP(R198,'🧱Material'!$B$4:$H1000,7,false)*S198),0) + IF(T198&lt;&gt;"",(VLOOKUP(T198,'🧱Material'!$B$4:$H1000,7,false)*U198),0) + IF(V198&lt;&gt;"",(VLOOKUP(V198,'🧱Material'!$B$4:$H1000,7,false)*W198),0) + IF(X198&lt;&gt;"",(VLOOKUP(X198,'🧱Material'!$B$4:$H1000,7,false)*Y198),0) + IF(Z198&lt;&gt;"",(VLOOKUP(Z198,'🧱Material'!$B$4:$H1000,7,false)*AA198),0) + IF(AB198&lt;&gt;"",(VLOOKUP(AB198,'🧱Material'!$B$4:$H1000,7,false)*AC198),0)</f>
        <v>0</v>
      </c>
      <c r="H198" s="523">
        <f>IF(J198&lt;&gt;"",(VLOOKUP(J198,'🌳Resource'!$A$4:$J1000,8,false)*K198),0)+IF(L198&lt;&gt;"",(VLOOKUP(L198,'🌳Resource'!$A$4:$J1000,8,false)*M198),0)+IF(N198&lt;&gt;"",(VLOOKUP(N198,'🌳Resource'!$A$4:$J1000,8,false)*O198),0) + IF(P198&lt;&gt;"",(VLOOKUP(P198,'🌳Resource'!$A$4:$J1000,8,false)*Q198),0) + IF(R198&lt;&gt;"",(VLOOKUP(R198,'🧱Material'!$B$4:$H1000,5,false)*S198),0) + IF(T198&lt;&gt;"",(VLOOKUP(T198,'🧱Material'!$B$4:$H1000,5,false)*U198),0) + IF(V198&lt;&gt;"",(VLOOKUP(V198,'🧱Material'!$B$4:$H1000,5,false)*W198),0) + IF(X198&lt;&gt;"",(VLOOKUP(X198,'🧱Material'!$B$4:$H1000,5,false)*Y198),0) + IF(Z198&lt;&gt;"",(VLOOKUP(Z198,'🧱Material'!$B$4:$H1000,5,false)*AA198),0) + IF(AB198&lt;&gt;"",(VLOOKUP(AB198,'🧱Material'!$B$4:$H1000,5,false)*AC198),0)</f>
        <v>0</v>
      </c>
      <c r="I198" s="523">
        <f>IF(J198&lt;&gt;"",(VLOOKUP(J198,'🌳Resource'!$A$4:$J1000,9,false)*K198),0)+IF(L198&lt;&gt;"",(VLOOKUP(L198,'🌳Resource'!$A$4:$J1000,9,false)*M198),0)+IF(N198&lt;&gt;"",(VLOOKUP(N198,'🌳Resource'!$A$4:$J1000,9,false)*O198),0) + IF(P198&lt;&gt;"",(VLOOKUP(P198,'🌳Resource'!$A$4:$J1000,9,false)*Q198),0) + IF(R198&lt;&gt;"",(VLOOKUP(R198,'🧱Material'!$B$4:$H1000,6,false)*S198),0) + IF(T198&lt;&gt;"",(VLOOKUP(T198,'🧱Material'!$B$4:$H1000,6,false)*U198),0) + IF(V198&lt;&gt;"",(VLOOKUP(V198,'🧱Material'!$B$4:$H1000,6,false)*W198),0) + IF(X198&lt;&gt;"",(VLOOKUP(X198,'🧱Material'!$B$4:$H1000,6,false)*Y198),0) + IF(Z198&lt;&gt;"",(VLOOKUP(Z198,'🧱Material'!$B$4:$H1000,6,false)*AA198),0) + IF(AB198&lt;&gt;"",(VLOOKUP(AB198,'🧱Material'!$B$4:$H1000,6,false)*AC198),0)</f>
        <v>0</v>
      </c>
      <c r="J198" s="533"/>
      <c r="K198" s="534"/>
      <c r="L198" s="533"/>
      <c r="M198" s="534"/>
      <c r="N198" s="533"/>
      <c r="O198" s="534"/>
      <c r="P198" s="533"/>
      <c r="Q198" s="534"/>
      <c r="R198" s="515"/>
      <c r="S198" s="3"/>
      <c r="T198" s="515"/>
      <c r="U198" s="3"/>
      <c r="V198" s="515"/>
      <c r="W198" s="3"/>
      <c r="X198" s="515"/>
      <c r="Y198" s="3"/>
      <c r="Z198" s="515"/>
      <c r="AA198" s="3"/>
      <c r="AB198" s="515"/>
      <c r="AC198" s="3"/>
      <c r="AD198" s="13"/>
      <c r="AE198" s="13"/>
    </row>
    <row r="199">
      <c r="A199" s="13" t="b">
        <v>0</v>
      </c>
      <c r="B199" s="13"/>
      <c r="C199" s="13"/>
      <c r="D199" s="13"/>
      <c r="E199" s="13"/>
      <c r="F199" s="13"/>
      <c r="G199" s="526">
        <f>IF(J199&lt;&gt;"",(VLOOKUP(J199,'🌳Resource'!$A$4:$J1000,10,false)*K199),0)+IF(L199&lt;&gt;"",(VLOOKUP(L199,'🌳Resource'!$A$4:$J1000,10,false)*M199),0)+IF(N199&lt;&gt;"",(VLOOKUP(N199,'🌳Resource'!$A$4:$J1000,10,false)*O199),0) + IF(P199&lt;&gt;"",(VLOOKUP(P199,'🌳Resource'!$A$4:$J1000,10,false)*Q199),0) + IF(R199&lt;&gt;"",(VLOOKUP(R199,'🧱Material'!$B$4:$H1000,7,false)*S199),0) + IF(T199&lt;&gt;"",(VLOOKUP(T199,'🧱Material'!$B$4:$H1000,7,false)*U199),0) + IF(V199&lt;&gt;"",(VLOOKUP(V199,'🧱Material'!$B$4:$H1000,7,false)*W199),0) + IF(X199&lt;&gt;"",(VLOOKUP(X199,'🧱Material'!$B$4:$H1000,7,false)*Y199),0) + IF(Z199&lt;&gt;"",(VLOOKUP(Z199,'🧱Material'!$B$4:$H1000,7,false)*AA199),0) + IF(AB199&lt;&gt;"",(VLOOKUP(AB199,'🧱Material'!$B$4:$H1000,7,false)*AC199),0)</f>
        <v>0</v>
      </c>
      <c r="H199" s="526">
        <f>IF(J199&lt;&gt;"",(VLOOKUP(J199,'🌳Resource'!$A$4:$J1000,8,false)*K199),0)+IF(L199&lt;&gt;"",(VLOOKUP(L199,'🌳Resource'!$A$4:$J1000,8,false)*M199),0)+IF(N199&lt;&gt;"",(VLOOKUP(N199,'🌳Resource'!$A$4:$J1000,8,false)*O199),0) + IF(P199&lt;&gt;"",(VLOOKUP(P199,'🌳Resource'!$A$4:$J1000,8,false)*Q199),0) + IF(R199&lt;&gt;"",(VLOOKUP(R199,'🧱Material'!$B$4:$H1000,5,false)*S199),0) + IF(T199&lt;&gt;"",(VLOOKUP(T199,'🧱Material'!$B$4:$H1000,5,false)*U199),0) + IF(V199&lt;&gt;"",(VLOOKUP(V199,'🧱Material'!$B$4:$H1000,5,false)*W199),0) + IF(X199&lt;&gt;"",(VLOOKUP(X199,'🧱Material'!$B$4:$H1000,5,false)*Y199),0) + IF(Z199&lt;&gt;"",(VLOOKUP(Z199,'🧱Material'!$B$4:$H1000,5,false)*AA199),0) + IF(AB199&lt;&gt;"",(VLOOKUP(AB199,'🧱Material'!$B$4:$H1000,5,false)*AC199),0)</f>
        <v>0</v>
      </c>
      <c r="I199" s="526">
        <f>IF(J199&lt;&gt;"",(VLOOKUP(J199,'🌳Resource'!$A$4:$J1000,9,false)*K199),0)+IF(L199&lt;&gt;"",(VLOOKUP(L199,'🌳Resource'!$A$4:$J1000,9,false)*M199),0)+IF(N199&lt;&gt;"",(VLOOKUP(N199,'🌳Resource'!$A$4:$J1000,9,false)*O199),0) + IF(P199&lt;&gt;"",(VLOOKUP(P199,'🌳Resource'!$A$4:$J1000,9,false)*Q199),0) + IF(R199&lt;&gt;"",(VLOOKUP(R199,'🧱Material'!$B$4:$H1000,6,false)*S199),0) + IF(T199&lt;&gt;"",(VLOOKUP(T199,'🧱Material'!$B$4:$H1000,6,false)*U199),0) + IF(V199&lt;&gt;"",(VLOOKUP(V199,'🧱Material'!$B$4:$H1000,6,false)*W199),0) + IF(X199&lt;&gt;"",(VLOOKUP(X199,'🧱Material'!$B$4:$H1000,6,false)*Y199),0) + IF(Z199&lt;&gt;"",(VLOOKUP(Z199,'🧱Material'!$B$4:$H1000,6,false)*AA199),0) + IF(AB199&lt;&gt;"",(VLOOKUP(AB199,'🧱Material'!$B$4:$H1000,6,false)*AC199),0)</f>
        <v>0</v>
      </c>
      <c r="J199" s="535"/>
      <c r="K199" s="536"/>
      <c r="L199" s="535"/>
      <c r="M199" s="536"/>
      <c r="N199" s="535"/>
      <c r="O199" s="536"/>
      <c r="P199" s="535"/>
      <c r="Q199" s="536"/>
      <c r="R199" s="59"/>
      <c r="S199" s="520"/>
      <c r="T199" s="59"/>
      <c r="U199" s="520"/>
      <c r="V199" s="59"/>
      <c r="W199" s="520"/>
      <c r="X199" s="59"/>
      <c r="Y199" s="520"/>
      <c r="Z199" s="59"/>
      <c r="AA199" s="520"/>
      <c r="AB199" s="59"/>
      <c r="AC199" s="520"/>
      <c r="AD199" s="13"/>
      <c r="AE199" s="13"/>
    </row>
    <row r="200">
      <c r="A200" s="13" t="b">
        <v>0</v>
      </c>
      <c r="B200" s="13"/>
      <c r="C200" s="13"/>
      <c r="D200" s="13"/>
      <c r="E200" s="13"/>
      <c r="F200" s="13"/>
      <c r="G200" s="523">
        <f>IF(J200&lt;&gt;"",(VLOOKUP(J200,'🌳Resource'!$A$4:$J1000,10,false)*K200),0)+IF(L200&lt;&gt;"",(VLOOKUP(L200,'🌳Resource'!$A$4:$J1000,10,false)*M200),0)+IF(N200&lt;&gt;"",(VLOOKUP(N200,'🌳Resource'!$A$4:$J1000,10,false)*O200),0) + IF(P200&lt;&gt;"",(VLOOKUP(P200,'🌳Resource'!$A$4:$J1000,10,false)*Q200),0) + IF(R200&lt;&gt;"",(VLOOKUP(R200,'🧱Material'!$B$4:$H1000,7,false)*S200),0) + IF(T200&lt;&gt;"",(VLOOKUP(T200,'🧱Material'!$B$4:$H1000,7,false)*U200),0) + IF(V200&lt;&gt;"",(VLOOKUP(V200,'🧱Material'!$B$4:$H1000,7,false)*W200),0) + IF(X200&lt;&gt;"",(VLOOKUP(X200,'🧱Material'!$B$4:$H1000,7,false)*Y200),0) + IF(Z200&lt;&gt;"",(VLOOKUP(Z200,'🧱Material'!$B$4:$H1000,7,false)*AA200),0) + IF(AB200&lt;&gt;"",(VLOOKUP(AB200,'🧱Material'!$B$4:$H1000,7,false)*AC200),0)</f>
        <v>0</v>
      </c>
      <c r="H200" s="523">
        <f>IF(J200&lt;&gt;"",(VLOOKUP(J200,'🌳Resource'!$A$4:$J1000,8,false)*K200),0)+IF(L200&lt;&gt;"",(VLOOKUP(L200,'🌳Resource'!$A$4:$J1000,8,false)*M200),0)+IF(N200&lt;&gt;"",(VLOOKUP(N200,'🌳Resource'!$A$4:$J1000,8,false)*O200),0) + IF(P200&lt;&gt;"",(VLOOKUP(P200,'🌳Resource'!$A$4:$J1000,8,false)*Q200),0) + IF(R200&lt;&gt;"",(VLOOKUP(R200,'🧱Material'!$B$4:$H1000,5,false)*S200),0) + IF(T200&lt;&gt;"",(VLOOKUP(T200,'🧱Material'!$B$4:$H1000,5,false)*U200),0) + IF(V200&lt;&gt;"",(VLOOKUP(V200,'🧱Material'!$B$4:$H1000,5,false)*W200),0) + IF(X200&lt;&gt;"",(VLOOKUP(X200,'🧱Material'!$B$4:$H1000,5,false)*Y200),0) + IF(Z200&lt;&gt;"",(VLOOKUP(Z200,'🧱Material'!$B$4:$H1000,5,false)*AA200),0) + IF(AB200&lt;&gt;"",(VLOOKUP(AB200,'🧱Material'!$B$4:$H1000,5,false)*AC200),0)</f>
        <v>0</v>
      </c>
      <c r="I200" s="523">
        <f>IF(J200&lt;&gt;"",(VLOOKUP(J200,'🌳Resource'!$A$4:$J1000,9,false)*K200),0)+IF(L200&lt;&gt;"",(VLOOKUP(L200,'🌳Resource'!$A$4:$J1000,9,false)*M200),0)+IF(N200&lt;&gt;"",(VLOOKUP(N200,'🌳Resource'!$A$4:$J1000,9,false)*O200),0) + IF(P200&lt;&gt;"",(VLOOKUP(P200,'🌳Resource'!$A$4:$J1000,9,false)*Q200),0) + IF(R200&lt;&gt;"",(VLOOKUP(R200,'🧱Material'!$B$4:$H1000,6,false)*S200),0) + IF(T200&lt;&gt;"",(VLOOKUP(T200,'🧱Material'!$B$4:$H1000,6,false)*U200),0) + IF(V200&lt;&gt;"",(VLOOKUP(V200,'🧱Material'!$B$4:$H1000,6,false)*W200),0) + IF(X200&lt;&gt;"",(VLOOKUP(X200,'🧱Material'!$B$4:$H1000,6,false)*Y200),0) + IF(Z200&lt;&gt;"",(VLOOKUP(Z200,'🧱Material'!$B$4:$H1000,6,false)*AA200),0) + IF(AB200&lt;&gt;"",(VLOOKUP(AB200,'🧱Material'!$B$4:$H1000,6,false)*AC200),0)</f>
        <v>0</v>
      </c>
      <c r="J200" s="533"/>
      <c r="K200" s="534"/>
      <c r="L200" s="533"/>
      <c r="M200" s="534"/>
      <c r="N200" s="533"/>
      <c r="O200" s="534"/>
      <c r="P200" s="533"/>
      <c r="Q200" s="534"/>
      <c r="R200" s="515"/>
      <c r="S200" s="3"/>
      <c r="T200" s="515"/>
      <c r="U200" s="3"/>
      <c r="V200" s="515"/>
      <c r="W200" s="3"/>
      <c r="X200" s="515"/>
      <c r="Y200" s="3"/>
      <c r="Z200" s="515"/>
      <c r="AA200" s="3"/>
      <c r="AB200" s="515"/>
      <c r="AC200" s="3"/>
      <c r="AD200" s="13"/>
      <c r="AE200" s="13"/>
    </row>
    <row r="201">
      <c r="A201" s="70" t="b">
        <v>0</v>
      </c>
      <c r="C201" s="70"/>
      <c r="D201" s="70"/>
      <c r="G201" s="526">
        <f>IF(J201&lt;&gt;"",(VLOOKUP(J201,'🌳Resource'!$A$4:$J1000,10,false)*K201),0)+IF(L201&lt;&gt;"",(VLOOKUP(L201,'🌳Resource'!$A$4:$J1000,10,false)*M201),0)+IF(N201&lt;&gt;"",(VLOOKUP(N201,'🌳Resource'!$A$4:$J1000,10,false)*O201),0) + IF(P201&lt;&gt;"",(VLOOKUP(P201,'🌳Resource'!$A$4:$J1000,10,false)*Q201),0) + IF(R201&lt;&gt;"",(VLOOKUP(R201,'🧱Material'!$B$4:$H1000,7,false)*S201),0) + IF(T201&lt;&gt;"",(VLOOKUP(T201,'🧱Material'!$B$4:$H1000,7,false)*U201),0) + IF(V201&lt;&gt;"",(VLOOKUP(V201,'🧱Material'!$B$4:$H1000,7,false)*W201),0) + IF(X201&lt;&gt;"",(VLOOKUP(X201,'🧱Material'!$B$4:$H1000,7,false)*Y201),0) + IF(Z201&lt;&gt;"",(VLOOKUP(Z201,'🧱Material'!$B$4:$H1000,7,false)*AA201),0) + IF(AB201&lt;&gt;"",(VLOOKUP(AB201,'🧱Material'!$B$4:$H1000,7,false)*AC201),0)</f>
        <v>0</v>
      </c>
      <c r="H201" s="526">
        <f>IF(J201&lt;&gt;"",(VLOOKUP(J201,'🌳Resource'!$A$4:$J1000,8,false)*K201),0)+IF(L201&lt;&gt;"",(VLOOKUP(L201,'🌳Resource'!$A$4:$J1000,8,false)*M201),0)+IF(N201&lt;&gt;"",(VLOOKUP(N201,'🌳Resource'!$A$4:$J1000,8,false)*O201),0) + IF(P201&lt;&gt;"",(VLOOKUP(P201,'🌳Resource'!$A$4:$J1000,8,false)*Q201),0) + IF(R201&lt;&gt;"",(VLOOKUP(R201,'🧱Material'!$B$4:$H1000,5,false)*S201),0) + IF(T201&lt;&gt;"",(VLOOKUP(T201,'🧱Material'!$B$4:$H1000,5,false)*U201),0) + IF(V201&lt;&gt;"",(VLOOKUP(V201,'🧱Material'!$B$4:$H1000,5,false)*W201),0) + IF(X201&lt;&gt;"",(VLOOKUP(X201,'🧱Material'!$B$4:$H1000,5,false)*Y201),0) + IF(Z201&lt;&gt;"",(VLOOKUP(Z201,'🧱Material'!$B$4:$H1000,5,false)*AA201),0) + IF(AB201&lt;&gt;"",(VLOOKUP(AB201,'🧱Material'!$B$4:$H1000,5,false)*AC201),0)</f>
        <v>0</v>
      </c>
      <c r="I201" s="526">
        <f>IF(J201&lt;&gt;"",(VLOOKUP(J201,'🌳Resource'!$A$4:$J1000,9,false)*K201),0)+IF(L201&lt;&gt;"",(VLOOKUP(L201,'🌳Resource'!$A$4:$J1000,9,false)*M201),0)+IF(N201&lt;&gt;"",(VLOOKUP(N201,'🌳Resource'!$A$4:$J1000,9,false)*O201),0) + IF(P201&lt;&gt;"",(VLOOKUP(P201,'🌳Resource'!$A$4:$J1000,9,false)*Q201),0) + IF(R201&lt;&gt;"",(VLOOKUP(R201,'🧱Material'!$B$4:$H1000,6,false)*S201),0) + IF(T201&lt;&gt;"",(VLOOKUP(T201,'🧱Material'!$B$4:$H1000,6,false)*U201),0) + IF(V201&lt;&gt;"",(VLOOKUP(V201,'🧱Material'!$B$4:$H1000,6,false)*W201),0) + IF(X201&lt;&gt;"",(VLOOKUP(X201,'🧱Material'!$B$4:$H1000,6,false)*Y201),0) + IF(Z201&lt;&gt;"",(VLOOKUP(Z201,'🧱Material'!$B$4:$H1000,6,false)*AA201),0) + IF(AB201&lt;&gt;"",(VLOOKUP(AB201,'🧱Material'!$B$4:$H1000,6,false)*AC201),0)</f>
        <v>0</v>
      </c>
      <c r="J201" s="535"/>
      <c r="K201" s="536"/>
      <c r="L201" s="535"/>
      <c r="M201" s="536"/>
      <c r="N201" s="535"/>
      <c r="O201" s="536"/>
      <c r="P201" s="535"/>
      <c r="Q201" s="536"/>
      <c r="R201" s="59"/>
      <c r="S201" s="520"/>
      <c r="T201" s="59"/>
      <c r="U201" s="520"/>
      <c r="V201" s="59"/>
      <c r="W201" s="520"/>
      <c r="X201" s="59"/>
      <c r="Y201" s="520"/>
      <c r="Z201" s="59"/>
      <c r="AA201" s="520"/>
      <c r="AB201" s="59"/>
      <c r="AC201" s="520"/>
    </row>
    <row r="202">
      <c r="A202" s="70" t="b">
        <v>0</v>
      </c>
      <c r="C202" s="70"/>
      <c r="D202" s="70"/>
      <c r="G202" s="523">
        <f>IF(J202&lt;&gt;"",(VLOOKUP(J202,'🌳Resource'!$A$4:$J1000,10,false)*K202),0)+IF(L202&lt;&gt;"",(VLOOKUP(L202,'🌳Resource'!$A$4:$J1000,10,false)*M202),0)+IF(N202&lt;&gt;"",(VLOOKUP(N202,'🌳Resource'!$A$4:$J1000,10,false)*O202),0) + IF(P202&lt;&gt;"",(VLOOKUP(P202,'🌳Resource'!$A$4:$J1000,10,false)*Q202),0) + IF(R202&lt;&gt;"",(VLOOKUP(R202,'🧱Material'!$B$4:$H1000,7,false)*S202),0) + IF(T202&lt;&gt;"",(VLOOKUP(T202,'🧱Material'!$B$4:$H1000,7,false)*U202),0) + IF(V202&lt;&gt;"",(VLOOKUP(V202,'🧱Material'!$B$4:$H1000,7,false)*W202),0) + IF(X202&lt;&gt;"",(VLOOKUP(X202,'🧱Material'!$B$4:$H1000,7,false)*Y202),0) + IF(Z202&lt;&gt;"",(VLOOKUP(Z202,'🧱Material'!$B$4:$H1000,7,false)*AA202),0) + IF(AB202&lt;&gt;"",(VLOOKUP(AB202,'🧱Material'!$B$4:$H1000,7,false)*AC202),0)</f>
        <v>0</v>
      </c>
      <c r="H202" s="523">
        <f>IF(J202&lt;&gt;"",(VLOOKUP(J202,'🌳Resource'!$A$4:$J1000,8,false)*K202),0)+IF(L202&lt;&gt;"",(VLOOKUP(L202,'🌳Resource'!$A$4:$J1000,8,false)*M202),0)+IF(N202&lt;&gt;"",(VLOOKUP(N202,'🌳Resource'!$A$4:$J1000,8,false)*O202),0) + IF(P202&lt;&gt;"",(VLOOKUP(P202,'🌳Resource'!$A$4:$J1000,8,false)*Q202),0) + IF(R202&lt;&gt;"",(VLOOKUP(R202,'🧱Material'!$B$4:$H1000,5,false)*S202),0) + IF(T202&lt;&gt;"",(VLOOKUP(T202,'🧱Material'!$B$4:$H1000,5,false)*U202),0) + IF(V202&lt;&gt;"",(VLOOKUP(V202,'🧱Material'!$B$4:$H1000,5,false)*W202),0) + IF(X202&lt;&gt;"",(VLOOKUP(X202,'🧱Material'!$B$4:$H1000,5,false)*Y202),0) + IF(Z202&lt;&gt;"",(VLOOKUP(Z202,'🧱Material'!$B$4:$H1000,5,false)*AA202),0) + IF(AB202&lt;&gt;"",(VLOOKUP(AB202,'🧱Material'!$B$4:$H1000,5,false)*AC202),0)</f>
        <v>0</v>
      </c>
      <c r="I202" s="523">
        <f>IF(J202&lt;&gt;"",(VLOOKUP(J202,'🌳Resource'!$A$4:$J1000,9,false)*K202),0)+IF(L202&lt;&gt;"",(VLOOKUP(L202,'🌳Resource'!$A$4:$J1000,9,false)*M202),0)+IF(N202&lt;&gt;"",(VLOOKUP(N202,'🌳Resource'!$A$4:$J1000,9,false)*O202),0) + IF(P202&lt;&gt;"",(VLOOKUP(P202,'🌳Resource'!$A$4:$J1000,9,false)*Q202),0) + IF(R202&lt;&gt;"",(VLOOKUP(R202,'🧱Material'!$B$4:$H1000,6,false)*S202),0) + IF(T202&lt;&gt;"",(VLOOKUP(T202,'🧱Material'!$B$4:$H1000,6,false)*U202),0) + IF(V202&lt;&gt;"",(VLOOKUP(V202,'🧱Material'!$B$4:$H1000,6,false)*W202),0) + IF(X202&lt;&gt;"",(VLOOKUP(X202,'🧱Material'!$B$4:$H1000,6,false)*Y202),0) + IF(Z202&lt;&gt;"",(VLOOKUP(Z202,'🧱Material'!$B$4:$H1000,6,false)*AA202),0) + IF(AB202&lt;&gt;"",(VLOOKUP(AB202,'🧱Material'!$B$4:$H1000,6,false)*AC202),0)</f>
        <v>0</v>
      </c>
      <c r="J202" s="533"/>
      <c r="K202" s="534"/>
      <c r="L202" s="533"/>
      <c r="M202" s="534"/>
      <c r="N202" s="533"/>
      <c r="O202" s="534"/>
      <c r="P202" s="533"/>
      <c r="Q202" s="534"/>
      <c r="R202" s="515"/>
      <c r="S202" s="3"/>
      <c r="T202" s="515"/>
      <c r="U202" s="3"/>
      <c r="V202" s="515"/>
      <c r="W202" s="3"/>
      <c r="X202" s="515"/>
      <c r="Y202" s="3"/>
      <c r="Z202" s="515"/>
      <c r="AA202" s="3"/>
      <c r="AB202" s="515"/>
      <c r="AC202" s="3"/>
    </row>
    <row r="203">
      <c r="A203" s="70" t="b">
        <v>0</v>
      </c>
      <c r="C203" s="70"/>
      <c r="D203" s="70"/>
      <c r="G203" s="526">
        <f>IF(J203&lt;&gt;"",(VLOOKUP(J203,'🌳Resource'!$A$4:$J1000,10,false)*K203),0)+IF(L203&lt;&gt;"",(VLOOKUP(L203,'🌳Resource'!$A$4:$J1000,10,false)*M203),0)+IF(N203&lt;&gt;"",(VLOOKUP(N203,'🌳Resource'!$A$4:$J1000,10,false)*O203),0) + IF(P203&lt;&gt;"",(VLOOKUP(P203,'🌳Resource'!$A$4:$J1000,10,false)*Q203),0) + IF(R203&lt;&gt;"",(VLOOKUP(R203,'🧱Material'!$B$4:$H1000,7,false)*S203),0) + IF(T203&lt;&gt;"",(VLOOKUP(T203,'🧱Material'!$B$4:$H1000,7,false)*U203),0) + IF(V203&lt;&gt;"",(VLOOKUP(V203,'🧱Material'!$B$4:$H1000,7,false)*W203),0) + IF(X203&lt;&gt;"",(VLOOKUP(X203,'🧱Material'!$B$4:$H1000,7,false)*Y203),0) + IF(Z203&lt;&gt;"",(VLOOKUP(Z203,'🧱Material'!$B$4:$H1000,7,false)*AA203),0) + IF(AB203&lt;&gt;"",(VLOOKUP(AB203,'🧱Material'!$B$4:$H1000,7,false)*AC203),0)</f>
        <v>0</v>
      </c>
      <c r="H203" s="526">
        <f>IF(J203&lt;&gt;"",(VLOOKUP(J203,'🌳Resource'!$A$4:$J1000,8,false)*K203),0)+IF(L203&lt;&gt;"",(VLOOKUP(L203,'🌳Resource'!$A$4:$J1000,8,false)*M203),0)+IF(N203&lt;&gt;"",(VLOOKUP(N203,'🌳Resource'!$A$4:$J1000,8,false)*O203),0) + IF(P203&lt;&gt;"",(VLOOKUP(P203,'🌳Resource'!$A$4:$J1000,8,false)*Q203),0) + IF(R203&lt;&gt;"",(VLOOKUP(R203,'🧱Material'!$B$4:$H1000,5,false)*S203),0) + IF(T203&lt;&gt;"",(VLOOKUP(T203,'🧱Material'!$B$4:$H1000,5,false)*U203),0) + IF(V203&lt;&gt;"",(VLOOKUP(V203,'🧱Material'!$B$4:$H1000,5,false)*W203),0) + IF(X203&lt;&gt;"",(VLOOKUP(X203,'🧱Material'!$B$4:$H1000,5,false)*Y203),0) + IF(Z203&lt;&gt;"",(VLOOKUP(Z203,'🧱Material'!$B$4:$H1000,5,false)*AA203),0) + IF(AB203&lt;&gt;"",(VLOOKUP(AB203,'🧱Material'!$B$4:$H1000,5,false)*AC203),0)</f>
        <v>0</v>
      </c>
      <c r="I203" s="526">
        <f>IF(J203&lt;&gt;"",(VLOOKUP(J203,'🌳Resource'!$A$4:$J1000,9,false)*K203),0)+IF(L203&lt;&gt;"",(VLOOKUP(L203,'🌳Resource'!$A$4:$J1000,9,false)*M203),0)+IF(N203&lt;&gt;"",(VLOOKUP(N203,'🌳Resource'!$A$4:$J1000,9,false)*O203),0) + IF(P203&lt;&gt;"",(VLOOKUP(P203,'🌳Resource'!$A$4:$J1000,9,false)*Q203),0) + IF(R203&lt;&gt;"",(VLOOKUP(R203,'🧱Material'!$B$4:$H1000,6,false)*S203),0) + IF(T203&lt;&gt;"",(VLOOKUP(T203,'🧱Material'!$B$4:$H1000,6,false)*U203),0) + IF(V203&lt;&gt;"",(VLOOKUP(V203,'🧱Material'!$B$4:$H1000,6,false)*W203),0) + IF(X203&lt;&gt;"",(VLOOKUP(X203,'🧱Material'!$B$4:$H1000,6,false)*Y203),0) + IF(Z203&lt;&gt;"",(VLOOKUP(Z203,'🧱Material'!$B$4:$H1000,6,false)*AA203),0) + IF(AB203&lt;&gt;"",(VLOOKUP(AB203,'🧱Material'!$B$4:$H1000,6,false)*AC203),0)</f>
        <v>0</v>
      </c>
      <c r="J203" s="535"/>
      <c r="K203" s="536"/>
      <c r="L203" s="535"/>
      <c r="M203" s="536"/>
      <c r="N203" s="535"/>
      <c r="O203" s="536"/>
      <c r="P203" s="535"/>
      <c r="Q203" s="536"/>
      <c r="R203" s="59"/>
      <c r="S203" s="520"/>
      <c r="T203" s="59"/>
      <c r="U203" s="520"/>
      <c r="V203" s="59"/>
      <c r="W203" s="520"/>
      <c r="X203" s="59"/>
      <c r="Y203" s="520"/>
      <c r="Z203" s="59"/>
      <c r="AA203" s="520"/>
      <c r="AB203" s="59"/>
      <c r="AC203" s="520"/>
    </row>
    <row r="204">
      <c r="A204" s="70" t="b">
        <v>0</v>
      </c>
      <c r="C204" s="70"/>
      <c r="D204" s="70"/>
      <c r="G204" s="523">
        <f>IF(J204&lt;&gt;"",(VLOOKUP(J204,'🌳Resource'!$A$4:$J1000,10,false)*K204),0)+IF(L204&lt;&gt;"",(VLOOKUP(L204,'🌳Resource'!$A$4:$J1000,10,false)*M204),0)+IF(N204&lt;&gt;"",(VLOOKUP(N204,'🌳Resource'!$A$4:$J1000,10,false)*O204),0) + IF(P204&lt;&gt;"",(VLOOKUP(P204,'🌳Resource'!$A$4:$J1000,10,false)*Q204),0) + IF(R204&lt;&gt;"",(VLOOKUP(R204,'🧱Material'!$B$4:$H1000,7,false)*S204),0) + IF(T204&lt;&gt;"",(VLOOKUP(T204,'🧱Material'!$B$4:$H1000,7,false)*U204),0) + IF(V204&lt;&gt;"",(VLOOKUP(V204,'🧱Material'!$B$4:$H1000,7,false)*W204),0) + IF(X204&lt;&gt;"",(VLOOKUP(X204,'🧱Material'!$B$4:$H1000,7,false)*Y204),0) + IF(Z204&lt;&gt;"",(VLOOKUP(Z204,'🧱Material'!$B$4:$H1000,7,false)*AA204),0) + IF(AB204&lt;&gt;"",(VLOOKUP(AB204,'🧱Material'!$B$4:$H1000,7,false)*AC204),0)</f>
        <v>0</v>
      </c>
      <c r="H204" s="523">
        <f>IF(J204&lt;&gt;"",(VLOOKUP(J204,'🌳Resource'!$A$4:$J1000,8,false)*K204),0)+IF(L204&lt;&gt;"",(VLOOKUP(L204,'🌳Resource'!$A$4:$J1000,8,false)*M204),0)+IF(N204&lt;&gt;"",(VLOOKUP(N204,'🌳Resource'!$A$4:$J1000,8,false)*O204),0) + IF(P204&lt;&gt;"",(VLOOKUP(P204,'🌳Resource'!$A$4:$J1000,8,false)*Q204),0) + IF(R204&lt;&gt;"",(VLOOKUP(R204,'🧱Material'!$B$4:$H1000,5,false)*S204),0) + IF(T204&lt;&gt;"",(VLOOKUP(T204,'🧱Material'!$B$4:$H1000,5,false)*U204),0) + IF(V204&lt;&gt;"",(VLOOKUP(V204,'🧱Material'!$B$4:$H1000,5,false)*W204),0) + IF(X204&lt;&gt;"",(VLOOKUP(X204,'🧱Material'!$B$4:$H1000,5,false)*Y204),0) + IF(Z204&lt;&gt;"",(VLOOKUP(Z204,'🧱Material'!$B$4:$H1000,5,false)*AA204),0) + IF(AB204&lt;&gt;"",(VLOOKUP(AB204,'🧱Material'!$B$4:$H1000,5,false)*AC204),0)</f>
        <v>0</v>
      </c>
      <c r="I204" s="523">
        <f>IF(J204&lt;&gt;"",(VLOOKUP(J204,'🌳Resource'!$A$4:$J1000,9,false)*K204),0)+IF(L204&lt;&gt;"",(VLOOKUP(L204,'🌳Resource'!$A$4:$J1000,9,false)*M204),0)+IF(N204&lt;&gt;"",(VLOOKUP(N204,'🌳Resource'!$A$4:$J1000,9,false)*O204),0) + IF(P204&lt;&gt;"",(VLOOKUP(P204,'🌳Resource'!$A$4:$J1000,9,false)*Q204),0) + IF(R204&lt;&gt;"",(VLOOKUP(R204,'🧱Material'!$B$4:$H1000,6,false)*S204),0) + IF(T204&lt;&gt;"",(VLOOKUP(T204,'🧱Material'!$B$4:$H1000,6,false)*U204),0) + IF(V204&lt;&gt;"",(VLOOKUP(V204,'🧱Material'!$B$4:$H1000,6,false)*W204),0) + IF(X204&lt;&gt;"",(VLOOKUP(X204,'🧱Material'!$B$4:$H1000,6,false)*Y204),0) + IF(Z204&lt;&gt;"",(VLOOKUP(Z204,'🧱Material'!$B$4:$H1000,6,false)*AA204),0) + IF(AB204&lt;&gt;"",(VLOOKUP(AB204,'🧱Material'!$B$4:$H1000,6,false)*AC204),0)</f>
        <v>0</v>
      </c>
      <c r="J204" s="533"/>
      <c r="K204" s="534"/>
      <c r="L204" s="533"/>
      <c r="M204" s="534"/>
      <c r="N204" s="533"/>
      <c r="O204" s="534"/>
      <c r="P204" s="533"/>
      <c r="Q204" s="534"/>
      <c r="R204" s="515"/>
      <c r="S204" s="3"/>
      <c r="T204" s="515"/>
      <c r="U204" s="3"/>
      <c r="V204" s="515"/>
      <c r="W204" s="3"/>
      <c r="X204" s="515"/>
      <c r="Y204" s="3"/>
      <c r="Z204" s="515"/>
      <c r="AA204" s="3"/>
      <c r="AB204" s="515"/>
      <c r="AC204" s="3"/>
    </row>
    <row r="205">
      <c r="A205" s="70" t="b">
        <v>0</v>
      </c>
      <c r="C205" s="70"/>
      <c r="D205" s="70"/>
      <c r="G205" s="526">
        <f>IF(J205&lt;&gt;"",(VLOOKUP(J205,'🌳Resource'!$A$4:$J1000,10,false)*K205),0)+IF(L205&lt;&gt;"",(VLOOKUP(L205,'🌳Resource'!$A$4:$J1000,10,false)*M205),0)+IF(N205&lt;&gt;"",(VLOOKUP(N205,'🌳Resource'!$A$4:$J1000,10,false)*O205),0) + IF(P205&lt;&gt;"",(VLOOKUP(P205,'🌳Resource'!$A$4:$J1000,10,false)*Q205),0) + IF(R205&lt;&gt;"",(VLOOKUP(R205,'🧱Material'!$B$4:$H1000,7,false)*S205),0) + IF(T205&lt;&gt;"",(VLOOKUP(T205,'🧱Material'!$B$4:$H1000,7,false)*U205),0) + IF(V205&lt;&gt;"",(VLOOKUP(V205,'🧱Material'!$B$4:$H1000,7,false)*W205),0) + IF(X205&lt;&gt;"",(VLOOKUP(X205,'🧱Material'!$B$4:$H1000,7,false)*Y205),0) + IF(Z205&lt;&gt;"",(VLOOKUP(Z205,'🧱Material'!$B$4:$H1000,7,false)*AA205),0) + IF(AB205&lt;&gt;"",(VLOOKUP(AB205,'🧱Material'!$B$4:$H1000,7,false)*AC205),0)</f>
        <v>0</v>
      </c>
      <c r="H205" s="526">
        <f>IF(J205&lt;&gt;"",(VLOOKUP(J205,'🌳Resource'!$A$4:$J1000,8,false)*K205),0)+IF(L205&lt;&gt;"",(VLOOKUP(L205,'🌳Resource'!$A$4:$J1000,8,false)*M205),0)+IF(N205&lt;&gt;"",(VLOOKUP(N205,'🌳Resource'!$A$4:$J1000,8,false)*O205),0) + IF(P205&lt;&gt;"",(VLOOKUP(P205,'🌳Resource'!$A$4:$J1000,8,false)*Q205),0) + IF(R205&lt;&gt;"",(VLOOKUP(R205,'🧱Material'!$B$4:$H1000,5,false)*S205),0) + IF(T205&lt;&gt;"",(VLOOKUP(T205,'🧱Material'!$B$4:$H1000,5,false)*U205),0) + IF(V205&lt;&gt;"",(VLOOKUP(V205,'🧱Material'!$B$4:$H1000,5,false)*W205),0) + IF(X205&lt;&gt;"",(VLOOKUP(X205,'🧱Material'!$B$4:$H1000,5,false)*Y205),0) + IF(Z205&lt;&gt;"",(VLOOKUP(Z205,'🧱Material'!$B$4:$H1000,5,false)*AA205),0) + IF(AB205&lt;&gt;"",(VLOOKUP(AB205,'🧱Material'!$B$4:$H1000,5,false)*AC205),0)</f>
        <v>0</v>
      </c>
      <c r="I205" s="526">
        <f>IF(J205&lt;&gt;"",(VLOOKUP(J205,'🌳Resource'!$A$4:$J1000,9,false)*K205),0)+IF(L205&lt;&gt;"",(VLOOKUP(L205,'🌳Resource'!$A$4:$J1000,9,false)*M205),0)+IF(N205&lt;&gt;"",(VLOOKUP(N205,'🌳Resource'!$A$4:$J1000,9,false)*O205),0) + IF(P205&lt;&gt;"",(VLOOKUP(P205,'🌳Resource'!$A$4:$J1000,9,false)*Q205),0) + IF(R205&lt;&gt;"",(VLOOKUP(R205,'🧱Material'!$B$4:$H1000,6,false)*S205),0) + IF(T205&lt;&gt;"",(VLOOKUP(T205,'🧱Material'!$B$4:$H1000,6,false)*U205),0) + IF(V205&lt;&gt;"",(VLOOKUP(V205,'🧱Material'!$B$4:$H1000,6,false)*W205),0) + IF(X205&lt;&gt;"",(VLOOKUP(X205,'🧱Material'!$B$4:$H1000,6,false)*Y205),0) + IF(Z205&lt;&gt;"",(VLOOKUP(Z205,'🧱Material'!$B$4:$H1000,6,false)*AA205),0) + IF(AB205&lt;&gt;"",(VLOOKUP(AB205,'🧱Material'!$B$4:$H1000,6,false)*AC205),0)</f>
        <v>0</v>
      </c>
      <c r="J205" s="535"/>
      <c r="K205" s="536"/>
      <c r="L205" s="535"/>
      <c r="M205" s="536"/>
      <c r="N205" s="535"/>
      <c r="O205" s="536"/>
      <c r="P205" s="535"/>
      <c r="Q205" s="536"/>
      <c r="R205" s="59"/>
      <c r="S205" s="520"/>
      <c r="T205" s="59"/>
      <c r="U205" s="520"/>
      <c r="V205" s="59"/>
      <c r="W205" s="520"/>
      <c r="X205" s="59"/>
      <c r="Y205" s="520"/>
      <c r="Z205" s="59"/>
      <c r="AA205" s="520"/>
      <c r="AB205" s="59"/>
      <c r="AC205" s="520"/>
    </row>
    <row r="206">
      <c r="A206" s="70" t="b">
        <v>0</v>
      </c>
      <c r="C206" s="70"/>
      <c r="D206" s="70"/>
      <c r="G206" s="523">
        <f>IF(J206&lt;&gt;"",(VLOOKUP(J206,'🌳Resource'!$A$4:$J1000,10,false)*K206),0)+IF(L206&lt;&gt;"",(VLOOKUP(L206,'🌳Resource'!$A$4:$J1000,10,false)*M206),0)+IF(N206&lt;&gt;"",(VLOOKUP(N206,'🌳Resource'!$A$4:$J1000,10,false)*O206),0) + IF(P206&lt;&gt;"",(VLOOKUP(P206,'🌳Resource'!$A$4:$J1000,10,false)*Q206),0) + IF(R206&lt;&gt;"",(VLOOKUP(R206,'🧱Material'!$B$4:$H1000,7,false)*S206),0) + IF(T206&lt;&gt;"",(VLOOKUP(T206,'🧱Material'!$B$4:$H1000,7,false)*U206),0) + IF(V206&lt;&gt;"",(VLOOKUP(V206,'🧱Material'!$B$4:$H1000,7,false)*W206),0) + IF(X206&lt;&gt;"",(VLOOKUP(X206,'🧱Material'!$B$4:$H1000,7,false)*Y206),0) + IF(Z206&lt;&gt;"",(VLOOKUP(Z206,'🧱Material'!$B$4:$H1000,7,false)*AA206),0) + IF(AB206&lt;&gt;"",(VLOOKUP(AB206,'🧱Material'!$B$4:$H1000,7,false)*AC206),0)</f>
        <v>0</v>
      </c>
      <c r="H206" s="523">
        <f>IF(J206&lt;&gt;"",(VLOOKUP(J206,'🌳Resource'!$A$4:$J1000,8,false)*K206),0)+IF(L206&lt;&gt;"",(VLOOKUP(L206,'🌳Resource'!$A$4:$J1000,8,false)*M206),0)+IF(N206&lt;&gt;"",(VLOOKUP(N206,'🌳Resource'!$A$4:$J1000,8,false)*O206),0) + IF(P206&lt;&gt;"",(VLOOKUP(P206,'🌳Resource'!$A$4:$J1000,8,false)*Q206),0) + IF(R206&lt;&gt;"",(VLOOKUP(R206,'🧱Material'!$B$4:$H1000,5,false)*S206),0) + IF(T206&lt;&gt;"",(VLOOKUP(T206,'🧱Material'!$B$4:$H1000,5,false)*U206),0) + IF(V206&lt;&gt;"",(VLOOKUP(V206,'🧱Material'!$B$4:$H1000,5,false)*W206),0) + IF(X206&lt;&gt;"",(VLOOKUP(X206,'🧱Material'!$B$4:$H1000,5,false)*Y206),0) + IF(Z206&lt;&gt;"",(VLOOKUP(Z206,'🧱Material'!$B$4:$H1000,5,false)*AA206),0) + IF(AB206&lt;&gt;"",(VLOOKUP(AB206,'🧱Material'!$B$4:$H1000,5,false)*AC206),0)</f>
        <v>0</v>
      </c>
      <c r="I206" s="523">
        <f>IF(J206&lt;&gt;"",(VLOOKUP(J206,'🌳Resource'!$A$4:$J1000,9,false)*K206),0)+IF(L206&lt;&gt;"",(VLOOKUP(L206,'🌳Resource'!$A$4:$J1000,9,false)*M206),0)+IF(N206&lt;&gt;"",(VLOOKUP(N206,'🌳Resource'!$A$4:$J1000,9,false)*O206),0) + IF(P206&lt;&gt;"",(VLOOKUP(P206,'🌳Resource'!$A$4:$J1000,9,false)*Q206),0) + IF(R206&lt;&gt;"",(VLOOKUP(R206,'🧱Material'!$B$4:$H1000,6,false)*S206),0) + IF(T206&lt;&gt;"",(VLOOKUP(T206,'🧱Material'!$B$4:$H1000,6,false)*U206),0) + IF(V206&lt;&gt;"",(VLOOKUP(V206,'🧱Material'!$B$4:$H1000,6,false)*W206),0) + IF(X206&lt;&gt;"",(VLOOKUP(X206,'🧱Material'!$B$4:$H1000,6,false)*Y206),0) + IF(Z206&lt;&gt;"",(VLOOKUP(Z206,'🧱Material'!$B$4:$H1000,6,false)*AA206),0) + IF(AB206&lt;&gt;"",(VLOOKUP(AB206,'🧱Material'!$B$4:$H1000,6,false)*AC206),0)</f>
        <v>0</v>
      </c>
      <c r="J206" s="533"/>
      <c r="K206" s="534"/>
      <c r="L206" s="533"/>
      <c r="M206" s="534"/>
      <c r="N206" s="533"/>
      <c r="O206" s="534"/>
      <c r="P206" s="533"/>
      <c r="Q206" s="534"/>
      <c r="R206" s="515"/>
      <c r="S206" s="3"/>
      <c r="T206" s="515"/>
      <c r="U206" s="3"/>
      <c r="V206" s="515"/>
      <c r="W206" s="3"/>
      <c r="X206" s="515"/>
      <c r="Y206" s="3"/>
      <c r="Z206" s="515"/>
      <c r="AA206" s="3"/>
      <c r="AB206" s="515"/>
      <c r="AC206" s="3"/>
    </row>
    <row r="207">
      <c r="A207" s="70" t="b">
        <v>0</v>
      </c>
      <c r="C207" s="70"/>
      <c r="D207" s="70"/>
      <c r="G207" s="526">
        <f>IF(J207&lt;&gt;"",(VLOOKUP(J207,'🌳Resource'!$A$4:$J1000,10,false)*K207),0)+IF(L207&lt;&gt;"",(VLOOKUP(L207,'🌳Resource'!$A$4:$J1000,10,false)*M207),0)+IF(N207&lt;&gt;"",(VLOOKUP(N207,'🌳Resource'!$A$4:$J1000,10,false)*O207),0) + IF(P207&lt;&gt;"",(VLOOKUP(P207,'🌳Resource'!$A$4:$J1000,10,false)*Q207),0) + IF(R207&lt;&gt;"",(VLOOKUP(R207,'🧱Material'!$B$4:$H1000,7,false)*S207),0) + IF(T207&lt;&gt;"",(VLOOKUP(T207,'🧱Material'!$B$4:$H1000,7,false)*U207),0) + IF(V207&lt;&gt;"",(VLOOKUP(V207,'🧱Material'!$B$4:$H1000,7,false)*W207),0) + IF(X207&lt;&gt;"",(VLOOKUP(X207,'🧱Material'!$B$4:$H1000,7,false)*Y207),0) + IF(Z207&lt;&gt;"",(VLOOKUP(Z207,'🧱Material'!$B$4:$H1000,7,false)*AA207),0) + IF(AB207&lt;&gt;"",(VLOOKUP(AB207,'🧱Material'!$B$4:$H1000,7,false)*AC207),0)</f>
        <v>0</v>
      </c>
      <c r="H207" s="526">
        <f>IF(J207&lt;&gt;"",(VLOOKUP(J207,'🌳Resource'!$A$4:$J1000,8,false)*K207),0)+IF(L207&lt;&gt;"",(VLOOKUP(L207,'🌳Resource'!$A$4:$J1000,8,false)*M207),0)+IF(N207&lt;&gt;"",(VLOOKUP(N207,'🌳Resource'!$A$4:$J1000,8,false)*O207),0) + IF(P207&lt;&gt;"",(VLOOKUP(P207,'🌳Resource'!$A$4:$J1000,8,false)*Q207),0) + IF(R207&lt;&gt;"",(VLOOKUP(R207,'🧱Material'!$B$4:$H1000,5,false)*S207),0) + IF(T207&lt;&gt;"",(VLOOKUP(T207,'🧱Material'!$B$4:$H1000,5,false)*U207),0) + IF(V207&lt;&gt;"",(VLOOKUP(V207,'🧱Material'!$B$4:$H1000,5,false)*W207),0) + IF(X207&lt;&gt;"",(VLOOKUP(X207,'🧱Material'!$B$4:$H1000,5,false)*Y207),0) + IF(Z207&lt;&gt;"",(VLOOKUP(Z207,'🧱Material'!$B$4:$H1000,5,false)*AA207),0) + IF(AB207&lt;&gt;"",(VLOOKUP(AB207,'🧱Material'!$B$4:$H1000,5,false)*AC207),0)</f>
        <v>0</v>
      </c>
      <c r="I207" s="526">
        <f>IF(J207&lt;&gt;"",(VLOOKUP(J207,'🌳Resource'!$A$4:$J1000,9,false)*K207),0)+IF(L207&lt;&gt;"",(VLOOKUP(L207,'🌳Resource'!$A$4:$J1000,9,false)*M207),0)+IF(N207&lt;&gt;"",(VLOOKUP(N207,'🌳Resource'!$A$4:$J1000,9,false)*O207),0) + IF(P207&lt;&gt;"",(VLOOKUP(P207,'🌳Resource'!$A$4:$J1000,9,false)*Q207),0) + IF(R207&lt;&gt;"",(VLOOKUP(R207,'🧱Material'!$B$4:$H1000,6,false)*S207),0) + IF(T207&lt;&gt;"",(VLOOKUP(T207,'🧱Material'!$B$4:$H1000,6,false)*U207),0) + IF(V207&lt;&gt;"",(VLOOKUP(V207,'🧱Material'!$B$4:$H1000,6,false)*W207),0) + IF(X207&lt;&gt;"",(VLOOKUP(X207,'🧱Material'!$B$4:$H1000,6,false)*Y207),0) + IF(Z207&lt;&gt;"",(VLOOKUP(Z207,'🧱Material'!$B$4:$H1000,6,false)*AA207),0) + IF(AB207&lt;&gt;"",(VLOOKUP(AB207,'🧱Material'!$B$4:$H1000,6,false)*AC207),0)</f>
        <v>0</v>
      </c>
      <c r="J207" s="535"/>
      <c r="K207" s="536"/>
      <c r="L207" s="535"/>
      <c r="M207" s="536"/>
      <c r="N207" s="535"/>
      <c r="O207" s="536"/>
      <c r="P207" s="535"/>
      <c r="Q207" s="536"/>
      <c r="R207" s="59"/>
      <c r="S207" s="520"/>
      <c r="T207" s="59"/>
      <c r="U207" s="520"/>
      <c r="V207" s="59"/>
      <c r="W207" s="520"/>
      <c r="X207" s="59"/>
      <c r="Y207" s="520"/>
      <c r="Z207" s="59"/>
      <c r="AA207" s="520"/>
      <c r="AB207" s="59"/>
      <c r="AC207" s="520"/>
    </row>
    <row r="208">
      <c r="A208" s="70" t="b">
        <v>0</v>
      </c>
      <c r="C208" s="70"/>
      <c r="D208" s="70"/>
      <c r="G208" s="523">
        <f>IF(J208&lt;&gt;"",(VLOOKUP(J208,'🌳Resource'!$A$4:$J1000,10,false)*K208),0)+IF(L208&lt;&gt;"",(VLOOKUP(L208,'🌳Resource'!$A$4:$J1000,10,false)*M208),0)+IF(N208&lt;&gt;"",(VLOOKUP(N208,'🌳Resource'!$A$4:$J1000,10,false)*O208),0) + IF(P208&lt;&gt;"",(VLOOKUP(P208,'🌳Resource'!$A$4:$J1000,10,false)*Q208),0) + IF(R208&lt;&gt;"",(VLOOKUP(R208,'🧱Material'!$B$4:$H1000,7,false)*S208),0) + IF(T208&lt;&gt;"",(VLOOKUP(T208,'🧱Material'!$B$4:$H1000,7,false)*U208),0) + IF(V208&lt;&gt;"",(VLOOKUP(V208,'🧱Material'!$B$4:$H1000,7,false)*W208),0) + IF(X208&lt;&gt;"",(VLOOKUP(X208,'🧱Material'!$B$4:$H1000,7,false)*Y208),0) + IF(Z208&lt;&gt;"",(VLOOKUP(Z208,'🧱Material'!$B$4:$H1000,7,false)*AA208),0) + IF(AB208&lt;&gt;"",(VLOOKUP(AB208,'🧱Material'!$B$4:$H1000,7,false)*AC208),0)</f>
        <v>0</v>
      </c>
      <c r="H208" s="523">
        <f>IF(J208&lt;&gt;"",(VLOOKUP(J208,'🌳Resource'!$A$4:$J1000,8,false)*K208),0)+IF(L208&lt;&gt;"",(VLOOKUP(L208,'🌳Resource'!$A$4:$J1000,8,false)*M208),0)+IF(N208&lt;&gt;"",(VLOOKUP(N208,'🌳Resource'!$A$4:$J1000,8,false)*O208),0) + IF(P208&lt;&gt;"",(VLOOKUP(P208,'🌳Resource'!$A$4:$J1000,8,false)*Q208),0) + IF(R208&lt;&gt;"",(VLOOKUP(R208,'🧱Material'!$B$4:$H1000,5,false)*S208),0) + IF(T208&lt;&gt;"",(VLOOKUP(T208,'🧱Material'!$B$4:$H1000,5,false)*U208),0) + IF(V208&lt;&gt;"",(VLOOKUP(V208,'🧱Material'!$B$4:$H1000,5,false)*W208),0) + IF(X208&lt;&gt;"",(VLOOKUP(X208,'🧱Material'!$B$4:$H1000,5,false)*Y208),0) + IF(Z208&lt;&gt;"",(VLOOKUP(Z208,'🧱Material'!$B$4:$H1000,5,false)*AA208),0) + IF(AB208&lt;&gt;"",(VLOOKUP(AB208,'🧱Material'!$B$4:$H1000,5,false)*AC208),0)</f>
        <v>0</v>
      </c>
      <c r="I208" s="523">
        <f>IF(J208&lt;&gt;"",(VLOOKUP(J208,'🌳Resource'!$A$4:$J1000,9,false)*K208),0)+IF(L208&lt;&gt;"",(VLOOKUP(L208,'🌳Resource'!$A$4:$J1000,9,false)*M208),0)+IF(N208&lt;&gt;"",(VLOOKUP(N208,'🌳Resource'!$A$4:$J1000,9,false)*O208),0) + IF(P208&lt;&gt;"",(VLOOKUP(P208,'🌳Resource'!$A$4:$J1000,9,false)*Q208),0) + IF(R208&lt;&gt;"",(VLOOKUP(R208,'🧱Material'!$B$4:$H1000,6,false)*S208),0) + IF(T208&lt;&gt;"",(VLOOKUP(T208,'🧱Material'!$B$4:$H1000,6,false)*U208),0) + IF(V208&lt;&gt;"",(VLOOKUP(V208,'🧱Material'!$B$4:$H1000,6,false)*W208),0) + IF(X208&lt;&gt;"",(VLOOKUP(X208,'🧱Material'!$B$4:$H1000,6,false)*Y208),0) + IF(Z208&lt;&gt;"",(VLOOKUP(Z208,'🧱Material'!$B$4:$H1000,6,false)*AA208),0) + IF(AB208&lt;&gt;"",(VLOOKUP(AB208,'🧱Material'!$B$4:$H1000,6,false)*AC208),0)</f>
        <v>0</v>
      </c>
      <c r="J208" s="533"/>
      <c r="K208" s="534"/>
      <c r="L208" s="533"/>
      <c r="M208" s="534"/>
      <c r="N208" s="533"/>
      <c r="O208" s="534"/>
      <c r="P208" s="533"/>
      <c r="Q208" s="534"/>
      <c r="R208" s="515"/>
      <c r="S208" s="3"/>
      <c r="T208" s="515"/>
      <c r="U208" s="3"/>
      <c r="V208" s="515"/>
      <c r="W208" s="3"/>
      <c r="X208" s="515"/>
      <c r="Y208" s="3"/>
      <c r="Z208" s="515"/>
      <c r="AA208" s="3"/>
      <c r="AB208" s="515"/>
      <c r="AC208" s="3"/>
    </row>
    <row r="209">
      <c r="A209" s="70" t="b">
        <v>0</v>
      </c>
      <c r="C209" s="70"/>
      <c r="D209" s="70"/>
      <c r="G209" s="526">
        <f>IF(J209&lt;&gt;"",(VLOOKUP(J209,'🌳Resource'!$A$4:$J1000,10,false)*K209),0)+IF(L209&lt;&gt;"",(VLOOKUP(L209,'🌳Resource'!$A$4:$J1000,10,false)*M209),0)+IF(N209&lt;&gt;"",(VLOOKUP(N209,'🌳Resource'!$A$4:$J1000,10,false)*O209),0) + IF(P209&lt;&gt;"",(VLOOKUP(P209,'🌳Resource'!$A$4:$J1000,10,false)*Q209),0) + IF(R209&lt;&gt;"",(VLOOKUP(R209,'🧱Material'!$B$4:$H1000,7,false)*S209),0) + IF(T209&lt;&gt;"",(VLOOKUP(T209,'🧱Material'!$B$4:$H1000,7,false)*U209),0) + IF(V209&lt;&gt;"",(VLOOKUP(V209,'🧱Material'!$B$4:$H1000,7,false)*W209),0) + IF(X209&lt;&gt;"",(VLOOKUP(X209,'🧱Material'!$B$4:$H1000,7,false)*Y209),0) + IF(Z209&lt;&gt;"",(VLOOKUP(Z209,'🧱Material'!$B$4:$H1000,7,false)*AA209),0) + IF(AB209&lt;&gt;"",(VLOOKUP(AB209,'🧱Material'!$B$4:$H1000,7,false)*AC209),0)</f>
        <v>0</v>
      </c>
      <c r="H209" s="526">
        <f>IF(J209&lt;&gt;"",(VLOOKUP(J209,'🌳Resource'!$A$4:$J1000,8,false)*K209),0)+IF(L209&lt;&gt;"",(VLOOKUP(L209,'🌳Resource'!$A$4:$J1000,8,false)*M209),0)+IF(N209&lt;&gt;"",(VLOOKUP(N209,'🌳Resource'!$A$4:$J1000,8,false)*O209),0) + IF(P209&lt;&gt;"",(VLOOKUP(P209,'🌳Resource'!$A$4:$J1000,8,false)*Q209),0) + IF(R209&lt;&gt;"",(VLOOKUP(R209,'🧱Material'!$B$4:$H1000,5,false)*S209),0) + IF(T209&lt;&gt;"",(VLOOKUP(T209,'🧱Material'!$B$4:$H1000,5,false)*U209),0) + IF(V209&lt;&gt;"",(VLOOKUP(V209,'🧱Material'!$B$4:$H1000,5,false)*W209),0) + IF(X209&lt;&gt;"",(VLOOKUP(X209,'🧱Material'!$B$4:$H1000,5,false)*Y209),0) + IF(Z209&lt;&gt;"",(VLOOKUP(Z209,'🧱Material'!$B$4:$H1000,5,false)*AA209),0) + IF(AB209&lt;&gt;"",(VLOOKUP(AB209,'🧱Material'!$B$4:$H1000,5,false)*AC209),0)</f>
        <v>0</v>
      </c>
      <c r="I209" s="526">
        <f>IF(J209&lt;&gt;"",(VLOOKUP(J209,'🌳Resource'!$A$4:$J1000,9,false)*K209),0)+IF(L209&lt;&gt;"",(VLOOKUP(L209,'🌳Resource'!$A$4:$J1000,9,false)*M209),0)+IF(N209&lt;&gt;"",(VLOOKUP(N209,'🌳Resource'!$A$4:$J1000,9,false)*O209),0) + IF(P209&lt;&gt;"",(VLOOKUP(P209,'🌳Resource'!$A$4:$J1000,9,false)*Q209),0) + IF(R209&lt;&gt;"",(VLOOKUP(R209,'🧱Material'!$B$4:$H1000,6,false)*S209),0) + IF(T209&lt;&gt;"",(VLOOKUP(T209,'🧱Material'!$B$4:$H1000,6,false)*U209),0) + IF(V209&lt;&gt;"",(VLOOKUP(V209,'🧱Material'!$B$4:$H1000,6,false)*W209),0) + IF(X209&lt;&gt;"",(VLOOKUP(X209,'🧱Material'!$B$4:$H1000,6,false)*Y209),0) + IF(Z209&lt;&gt;"",(VLOOKUP(Z209,'🧱Material'!$B$4:$H1000,6,false)*AA209),0) + IF(AB209&lt;&gt;"",(VLOOKUP(AB209,'🧱Material'!$B$4:$H1000,6,false)*AC209),0)</f>
        <v>0</v>
      </c>
      <c r="J209" s="535"/>
      <c r="K209" s="536"/>
      <c r="L209" s="535"/>
      <c r="M209" s="536"/>
      <c r="N209" s="535"/>
      <c r="O209" s="536"/>
      <c r="P209" s="535"/>
      <c r="Q209" s="536"/>
      <c r="R209" s="59"/>
      <c r="S209" s="520"/>
      <c r="T209" s="59"/>
      <c r="U209" s="520"/>
      <c r="V209" s="59"/>
      <c r="W209" s="520"/>
      <c r="X209" s="59"/>
      <c r="Y209" s="520"/>
      <c r="Z209" s="59"/>
      <c r="AA209" s="520"/>
      <c r="AB209" s="59"/>
      <c r="AC209" s="520"/>
    </row>
    <row r="210">
      <c r="A210" s="70" t="b">
        <v>0</v>
      </c>
      <c r="C210" s="70"/>
      <c r="D210" s="70"/>
      <c r="G210" s="523">
        <f>IF(J210&lt;&gt;"",(VLOOKUP(J210,'🌳Resource'!$A$4:$J1000,10,false)*K210),0)+IF(L210&lt;&gt;"",(VLOOKUP(L210,'🌳Resource'!$A$4:$J1000,10,false)*M210),0)+IF(N210&lt;&gt;"",(VLOOKUP(N210,'🌳Resource'!$A$4:$J1000,10,false)*O210),0) + IF(P210&lt;&gt;"",(VLOOKUP(P210,'🌳Resource'!$A$4:$J1000,10,false)*Q210),0) + IF(R210&lt;&gt;"",(VLOOKUP(R210,'🧱Material'!$B$4:$H1000,7,false)*S210),0) + IF(T210&lt;&gt;"",(VLOOKUP(T210,'🧱Material'!$B$4:$H1000,7,false)*U210),0) + IF(V210&lt;&gt;"",(VLOOKUP(V210,'🧱Material'!$B$4:$H1000,7,false)*W210),0) + IF(X210&lt;&gt;"",(VLOOKUP(X210,'🧱Material'!$B$4:$H1000,7,false)*Y210),0) + IF(Z210&lt;&gt;"",(VLOOKUP(Z210,'🧱Material'!$B$4:$H1000,7,false)*AA210),0) + IF(AB210&lt;&gt;"",(VLOOKUP(AB210,'🧱Material'!$B$4:$H1000,7,false)*AC210),0)</f>
        <v>0</v>
      </c>
      <c r="H210" s="523">
        <f>IF(J210&lt;&gt;"",(VLOOKUP(J210,'🌳Resource'!$A$4:$J1000,8,false)*K210),0)+IF(L210&lt;&gt;"",(VLOOKUP(L210,'🌳Resource'!$A$4:$J1000,8,false)*M210),0)+IF(N210&lt;&gt;"",(VLOOKUP(N210,'🌳Resource'!$A$4:$J1000,8,false)*O210),0) + IF(P210&lt;&gt;"",(VLOOKUP(P210,'🌳Resource'!$A$4:$J1000,8,false)*Q210),0) + IF(R210&lt;&gt;"",(VLOOKUP(R210,'🧱Material'!$B$4:$H1000,5,false)*S210),0) + IF(T210&lt;&gt;"",(VLOOKUP(T210,'🧱Material'!$B$4:$H1000,5,false)*U210),0) + IF(V210&lt;&gt;"",(VLOOKUP(V210,'🧱Material'!$B$4:$H1000,5,false)*W210),0) + IF(X210&lt;&gt;"",(VLOOKUP(X210,'🧱Material'!$B$4:$H1000,5,false)*Y210),0) + IF(Z210&lt;&gt;"",(VLOOKUP(Z210,'🧱Material'!$B$4:$H1000,5,false)*AA210),0) + IF(AB210&lt;&gt;"",(VLOOKUP(AB210,'🧱Material'!$B$4:$H1000,5,false)*AC210),0)</f>
        <v>0</v>
      </c>
      <c r="I210" s="523">
        <f>IF(J210&lt;&gt;"",(VLOOKUP(J210,'🌳Resource'!$A$4:$J1000,9,false)*K210),0)+IF(L210&lt;&gt;"",(VLOOKUP(L210,'🌳Resource'!$A$4:$J1000,9,false)*M210),0)+IF(N210&lt;&gt;"",(VLOOKUP(N210,'🌳Resource'!$A$4:$J1000,9,false)*O210),0) + IF(P210&lt;&gt;"",(VLOOKUP(P210,'🌳Resource'!$A$4:$J1000,9,false)*Q210),0) + IF(R210&lt;&gt;"",(VLOOKUP(R210,'🧱Material'!$B$4:$H1000,6,false)*S210),0) + IF(T210&lt;&gt;"",(VLOOKUP(T210,'🧱Material'!$B$4:$H1000,6,false)*U210),0) + IF(V210&lt;&gt;"",(VLOOKUP(V210,'🧱Material'!$B$4:$H1000,6,false)*W210),0) + IF(X210&lt;&gt;"",(VLOOKUP(X210,'🧱Material'!$B$4:$H1000,6,false)*Y210),0) + IF(Z210&lt;&gt;"",(VLOOKUP(Z210,'🧱Material'!$B$4:$H1000,6,false)*AA210),0) + IF(AB210&lt;&gt;"",(VLOOKUP(AB210,'🧱Material'!$B$4:$H1000,6,false)*AC210),0)</f>
        <v>0</v>
      </c>
      <c r="J210" s="533"/>
      <c r="K210" s="534"/>
      <c r="L210" s="533"/>
      <c r="M210" s="534"/>
      <c r="N210" s="533"/>
      <c r="O210" s="534"/>
      <c r="P210" s="533"/>
      <c r="Q210" s="534"/>
      <c r="R210" s="515"/>
      <c r="S210" s="3"/>
      <c r="T210" s="515"/>
      <c r="U210" s="3"/>
      <c r="V210" s="515"/>
      <c r="W210" s="3"/>
      <c r="X210" s="515"/>
      <c r="Y210" s="3"/>
      <c r="Z210" s="515"/>
      <c r="AA210" s="3"/>
      <c r="AB210" s="515"/>
      <c r="AC210" s="3"/>
    </row>
    <row r="211">
      <c r="A211" s="70" t="b">
        <v>0</v>
      </c>
      <c r="C211" s="70"/>
      <c r="D211" s="70"/>
      <c r="G211" s="526">
        <f>IF(J211&lt;&gt;"",(VLOOKUP(J211,'🌳Resource'!$A$4:$J1000,10,false)*K211),0)+IF(L211&lt;&gt;"",(VLOOKUP(L211,'🌳Resource'!$A$4:$J1000,10,false)*M211),0)+IF(N211&lt;&gt;"",(VLOOKUP(N211,'🌳Resource'!$A$4:$J1000,10,false)*O211),0) + IF(P211&lt;&gt;"",(VLOOKUP(P211,'🌳Resource'!$A$4:$J1000,10,false)*Q211),0) + IF(R211&lt;&gt;"",(VLOOKUP(R211,'🧱Material'!$B$4:$H1000,7,false)*S211),0) + IF(T211&lt;&gt;"",(VLOOKUP(T211,'🧱Material'!$B$4:$H1000,7,false)*U211),0) + IF(V211&lt;&gt;"",(VLOOKUP(V211,'🧱Material'!$B$4:$H1000,7,false)*W211),0) + IF(X211&lt;&gt;"",(VLOOKUP(X211,'🧱Material'!$B$4:$H1000,7,false)*Y211),0) + IF(Z211&lt;&gt;"",(VLOOKUP(Z211,'🧱Material'!$B$4:$H1000,7,false)*AA211),0) + IF(AB211&lt;&gt;"",(VLOOKUP(AB211,'🧱Material'!$B$4:$H1000,7,false)*AC211),0)</f>
        <v>0</v>
      </c>
      <c r="H211" s="526">
        <f>IF(J211&lt;&gt;"",(VLOOKUP(J211,'🌳Resource'!$A$4:$J1000,8,false)*K211),0)+IF(L211&lt;&gt;"",(VLOOKUP(L211,'🌳Resource'!$A$4:$J1000,8,false)*M211),0)+IF(N211&lt;&gt;"",(VLOOKUP(N211,'🌳Resource'!$A$4:$J1000,8,false)*O211),0) + IF(P211&lt;&gt;"",(VLOOKUP(P211,'🌳Resource'!$A$4:$J1000,8,false)*Q211),0) + IF(R211&lt;&gt;"",(VLOOKUP(R211,'🧱Material'!$B$4:$H1000,5,false)*S211),0) + IF(T211&lt;&gt;"",(VLOOKUP(T211,'🧱Material'!$B$4:$H1000,5,false)*U211),0) + IF(V211&lt;&gt;"",(VLOOKUP(V211,'🧱Material'!$B$4:$H1000,5,false)*W211),0) + IF(X211&lt;&gt;"",(VLOOKUP(X211,'🧱Material'!$B$4:$H1000,5,false)*Y211),0) + IF(Z211&lt;&gt;"",(VLOOKUP(Z211,'🧱Material'!$B$4:$H1000,5,false)*AA211),0) + IF(AB211&lt;&gt;"",(VLOOKUP(AB211,'🧱Material'!$B$4:$H1000,5,false)*AC211),0)</f>
        <v>0</v>
      </c>
      <c r="I211" s="526">
        <f>IF(J211&lt;&gt;"",(VLOOKUP(J211,'🌳Resource'!$A$4:$J1000,9,false)*K211),0)+IF(L211&lt;&gt;"",(VLOOKUP(L211,'🌳Resource'!$A$4:$J1000,9,false)*M211),0)+IF(N211&lt;&gt;"",(VLOOKUP(N211,'🌳Resource'!$A$4:$J1000,9,false)*O211),0) + IF(P211&lt;&gt;"",(VLOOKUP(P211,'🌳Resource'!$A$4:$J1000,9,false)*Q211),0) + IF(R211&lt;&gt;"",(VLOOKUP(R211,'🧱Material'!$B$4:$H1000,6,false)*S211),0) + IF(T211&lt;&gt;"",(VLOOKUP(T211,'🧱Material'!$B$4:$H1000,6,false)*U211),0) + IF(V211&lt;&gt;"",(VLOOKUP(V211,'🧱Material'!$B$4:$H1000,6,false)*W211),0) + IF(X211&lt;&gt;"",(VLOOKUP(X211,'🧱Material'!$B$4:$H1000,6,false)*Y211),0) + IF(Z211&lt;&gt;"",(VLOOKUP(Z211,'🧱Material'!$B$4:$H1000,6,false)*AA211),0) + IF(AB211&lt;&gt;"",(VLOOKUP(AB211,'🧱Material'!$B$4:$H1000,6,false)*AC211),0)</f>
        <v>0</v>
      </c>
      <c r="J211" s="535"/>
      <c r="K211" s="536"/>
      <c r="L211" s="535"/>
      <c r="M211" s="536"/>
      <c r="N211" s="535"/>
      <c r="O211" s="536"/>
      <c r="P211" s="535"/>
      <c r="Q211" s="536"/>
      <c r="R211" s="59"/>
      <c r="S211" s="520"/>
      <c r="T211" s="59"/>
      <c r="U211" s="520"/>
      <c r="V211" s="59"/>
      <c r="W211" s="520"/>
      <c r="X211" s="59"/>
      <c r="Y211" s="520"/>
      <c r="Z211" s="59"/>
      <c r="AA211" s="520"/>
      <c r="AB211" s="59"/>
      <c r="AC211" s="520"/>
    </row>
    <row r="212">
      <c r="A212" s="70" t="b">
        <v>0</v>
      </c>
      <c r="C212" s="70"/>
      <c r="D212" s="70"/>
      <c r="G212" s="523">
        <f>IF(J212&lt;&gt;"",(VLOOKUP(J212,'🌳Resource'!$A$4:$J1000,10,false)*K212),0)+IF(L212&lt;&gt;"",(VLOOKUP(L212,'🌳Resource'!$A$4:$J1000,10,false)*M212),0)+IF(N212&lt;&gt;"",(VLOOKUP(N212,'🌳Resource'!$A$4:$J1000,10,false)*O212),0) + IF(P212&lt;&gt;"",(VLOOKUP(P212,'🌳Resource'!$A$4:$J1000,10,false)*Q212),0) + IF(R212&lt;&gt;"",(VLOOKUP(R212,'🧱Material'!$B$4:$H1000,7,false)*S212),0) + IF(T212&lt;&gt;"",(VLOOKUP(T212,'🧱Material'!$B$4:$H1000,7,false)*U212),0) + IF(V212&lt;&gt;"",(VLOOKUP(V212,'🧱Material'!$B$4:$H1000,7,false)*W212),0) + IF(X212&lt;&gt;"",(VLOOKUP(X212,'🧱Material'!$B$4:$H1000,7,false)*Y212),0) + IF(Z212&lt;&gt;"",(VLOOKUP(Z212,'🧱Material'!$B$4:$H1000,7,false)*AA212),0) + IF(AB212&lt;&gt;"",(VLOOKUP(AB212,'🧱Material'!$B$4:$H1000,7,false)*AC212),0)</f>
        <v>0</v>
      </c>
      <c r="H212" s="523">
        <f>IF(J212&lt;&gt;"",(VLOOKUP(J212,'🌳Resource'!$A$4:$J1000,8,false)*K212),0)+IF(L212&lt;&gt;"",(VLOOKUP(L212,'🌳Resource'!$A$4:$J1000,8,false)*M212),0)+IF(N212&lt;&gt;"",(VLOOKUP(N212,'🌳Resource'!$A$4:$J1000,8,false)*O212),0) + IF(P212&lt;&gt;"",(VLOOKUP(P212,'🌳Resource'!$A$4:$J1000,8,false)*Q212),0) + IF(R212&lt;&gt;"",(VLOOKUP(R212,'🧱Material'!$B$4:$H1000,5,false)*S212),0) + IF(T212&lt;&gt;"",(VLOOKUP(T212,'🧱Material'!$B$4:$H1000,5,false)*U212),0) + IF(V212&lt;&gt;"",(VLOOKUP(V212,'🧱Material'!$B$4:$H1000,5,false)*W212),0) + IF(X212&lt;&gt;"",(VLOOKUP(X212,'🧱Material'!$B$4:$H1000,5,false)*Y212),0) + IF(Z212&lt;&gt;"",(VLOOKUP(Z212,'🧱Material'!$B$4:$H1000,5,false)*AA212),0) + IF(AB212&lt;&gt;"",(VLOOKUP(AB212,'🧱Material'!$B$4:$H1000,5,false)*AC212),0)</f>
        <v>0</v>
      </c>
      <c r="I212" s="523">
        <f>IF(J212&lt;&gt;"",(VLOOKUP(J212,'🌳Resource'!$A$4:$J1000,9,false)*K212),0)+IF(L212&lt;&gt;"",(VLOOKUP(L212,'🌳Resource'!$A$4:$J1000,9,false)*M212),0)+IF(N212&lt;&gt;"",(VLOOKUP(N212,'🌳Resource'!$A$4:$J1000,9,false)*O212),0) + IF(P212&lt;&gt;"",(VLOOKUP(P212,'🌳Resource'!$A$4:$J1000,9,false)*Q212),0) + IF(R212&lt;&gt;"",(VLOOKUP(R212,'🧱Material'!$B$4:$H1000,6,false)*S212),0) + IF(T212&lt;&gt;"",(VLOOKUP(T212,'🧱Material'!$B$4:$H1000,6,false)*U212),0) + IF(V212&lt;&gt;"",(VLOOKUP(V212,'🧱Material'!$B$4:$H1000,6,false)*W212),0) + IF(X212&lt;&gt;"",(VLOOKUP(X212,'🧱Material'!$B$4:$H1000,6,false)*Y212),0) + IF(Z212&lt;&gt;"",(VLOOKUP(Z212,'🧱Material'!$B$4:$H1000,6,false)*AA212),0) + IF(AB212&lt;&gt;"",(VLOOKUP(AB212,'🧱Material'!$B$4:$H1000,6,false)*AC212),0)</f>
        <v>0</v>
      </c>
      <c r="J212" s="533"/>
      <c r="K212" s="534"/>
      <c r="L212" s="533"/>
      <c r="M212" s="534"/>
      <c r="N212" s="533"/>
      <c r="O212" s="534"/>
      <c r="P212" s="533"/>
      <c r="Q212" s="534"/>
      <c r="R212" s="515"/>
      <c r="S212" s="3"/>
      <c r="T212" s="515"/>
      <c r="U212" s="3"/>
      <c r="V212" s="515"/>
      <c r="W212" s="3"/>
      <c r="X212" s="515"/>
      <c r="Y212" s="3"/>
      <c r="Z212" s="515"/>
      <c r="AA212" s="3"/>
      <c r="AB212" s="515"/>
      <c r="AC212" s="3"/>
    </row>
    <row r="213">
      <c r="A213" s="70" t="b">
        <v>0</v>
      </c>
      <c r="C213" s="70"/>
      <c r="D213" s="70"/>
      <c r="G213" s="526">
        <f>IF(J213&lt;&gt;"",(VLOOKUP(J213,'🌳Resource'!$A$4:$J1000,10,false)*K213),0)+IF(L213&lt;&gt;"",(VLOOKUP(L213,'🌳Resource'!$A$4:$J1000,10,false)*M213),0)+IF(N213&lt;&gt;"",(VLOOKUP(N213,'🌳Resource'!$A$4:$J1000,10,false)*O213),0) + IF(P213&lt;&gt;"",(VLOOKUP(P213,'🌳Resource'!$A$4:$J1000,10,false)*Q213),0) + IF(R213&lt;&gt;"",(VLOOKUP(R213,'🧱Material'!$B$4:$H1000,7,false)*S213),0) + IF(T213&lt;&gt;"",(VLOOKUP(T213,'🧱Material'!$B$4:$H1000,7,false)*U213),0) + IF(V213&lt;&gt;"",(VLOOKUP(V213,'🧱Material'!$B$4:$H1000,7,false)*W213),0) + IF(X213&lt;&gt;"",(VLOOKUP(X213,'🧱Material'!$B$4:$H1000,7,false)*Y213),0) + IF(Z213&lt;&gt;"",(VLOOKUP(Z213,'🧱Material'!$B$4:$H1000,7,false)*AA213),0) + IF(AB213&lt;&gt;"",(VLOOKUP(AB213,'🧱Material'!$B$4:$H1000,7,false)*AC213),0)</f>
        <v>0</v>
      </c>
      <c r="H213" s="526">
        <f>IF(J213&lt;&gt;"",(VLOOKUP(J213,'🌳Resource'!$A$4:$J1000,8,false)*K213),0)+IF(L213&lt;&gt;"",(VLOOKUP(L213,'🌳Resource'!$A$4:$J1000,8,false)*M213),0)+IF(N213&lt;&gt;"",(VLOOKUP(N213,'🌳Resource'!$A$4:$J1000,8,false)*O213),0) + IF(P213&lt;&gt;"",(VLOOKUP(P213,'🌳Resource'!$A$4:$J1000,8,false)*Q213),0) + IF(R213&lt;&gt;"",(VLOOKUP(R213,'🧱Material'!$B$4:$H1000,5,false)*S213),0) + IF(T213&lt;&gt;"",(VLOOKUP(T213,'🧱Material'!$B$4:$H1000,5,false)*U213),0) + IF(V213&lt;&gt;"",(VLOOKUP(V213,'🧱Material'!$B$4:$H1000,5,false)*W213),0) + IF(X213&lt;&gt;"",(VLOOKUP(X213,'🧱Material'!$B$4:$H1000,5,false)*Y213),0) + IF(Z213&lt;&gt;"",(VLOOKUP(Z213,'🧱Material'!$B$4:$H1000,5,false)*AA213),0) + IF(AB213&lt;&gt;"",(VLOOKUP(AB213,'🧱Material'!$B$4:$H1000,5,false)*AC213),0)</f>
        <v>0</v>
      </c>
      <c r="I213" s="526">
        <f>IF(J213&lt;&gt;"",(VLOOKUP(J213,'🌳Resource'!$A$4:$J1000,9,false)*K213),0)+IF(L213&lt;&gt;"",(VLOOKUP(L213,'🌳Resource'!$A$4:$J1000,9,false)*M213),0)+IF(N213&lt;&gt;"",(VLOOKUP(N213,'🌳Resource'!$A$4:$J1000,9,false)*O213),0) + IF(P213&lt;&gt;"",(VLOOKUP(P213,'🌳Resource'!$A$4:$J1000,9,false)*Q213),0) + IF(R213&lt;&gt;"",(VLOOKUP(R213,'🧱Material'!$B$4:$H1000,6,false)*S213),0) + IF(T213&lt;&gt;"",(VLOOKUP(T213,'🧱Material'!$B$4:$H1000,6,false)*U213),0) + IF(V213&lt;&gt;"",(VLOOKUP(V213,'🧱Material'!$B$4:$H1000,6,false)*W213),0) + IF(X213&lt;&gt;"",(VLOOKUP(X213,'🧱Material'!$B$4:$H1000,6,false)*Y213),0) + IF(Z213&lt;&gt;"",(VLOOKUP(Z213,'🧱Material'!$B$4:$H1000,6,false)*AA213),0) + IF(AB213&lt;&gt;"",(VLOOKUP(AB213,'🧱Material'!$B$4:$H1000,6,false)*AC213),0)</f>
        <v>0</v>
      </c>
      <c r="J213" s="535"/>
      <c r="K213" s="536"/>
      <c r="L213" s="535"/>
      <c r="M213" s="536"/>
      <c r="N213" s="535"/>
      <c r="O213" s="536"/>
      <c r="P213" s="535"/>
      <c r="Q213" s="536"/>
      <c r="R213" s="59"/>
      <c r="S213" s="520"/>
      <c r="T213" s="59"/>
      <c r="U213" s="520"/>
      <c r="V213" s="59"/>
      <c r="W213" s="520"/>
      <c r="X213" s="59"/>
      <c r="Y213" s="520"/>
      <c r="Z213" s="59"/>
      <c r="AA213" s="520"/>
      <c r="AB213" s="59"/>
      <c r="AC213" s="520"/>
    </row>
    <row r="214">
      <c r="A214" s="70" t="b">
        <v>0</v>
      </c>
      <c r="C214" s="70"/>
      <c r="D214" s="70"/>
      <c r="G214" s="523">
        <f>IF(J214&lt;&gt;"",(VLOOKUP(J214,'🌳Resource'!$A$4:$J1000,10,false)*K214),0)+IF(L214&lt;&gt;"",(VLOOKUP(L214,'🌳Resource'!$A$4:$J1000,10,false)*M214),0)+IF(N214&lt;&gt;"",(VLOOKUP(N214,'🌳Resource'!$A$4:$J1000,10,false)*O214),0) + IF(P214&lt;&gt;"",(VLOOKUP(P214,'🌳Resource'!$A$4:$J1000,10,false)*Q214),0) + IF(R214&lt;&gt;"",(VLOOKUP(R214,'🧱Material'!$B$4:$H1000,7,false)*S214),0) + IF(T214&lt;&gt;"",(VLOOKUP(T214,'🧱Material'!$B$4:$H1000,7,false)*U214),0) + IF(V214&lt;&gt;"",(VLOOKUP(V214,'🧱Material'!$B$4:$H1000,7,false)*W214),0) + IF(X214&lt;&gt;"",(VLOOKUP(X214,'🧱Material'!$B$4:$H1000,7,false)*Y214),0) + IF(Z214&lt;&gt;"",(VLOOKUP(Z214,'🧱Material'!$B$4:$H1000,7,false)*AA214),0) + IF(AB214&lt;&gt;"",(VLOOKUP(AB214,'🧱Material'!$B$4:$H1000,7,false)*AC214),0)</f>
        <v>0</v>
      </c>
      <c r="H214" s="523">
        <f>IF(J214&lt;&gt;"",(VLOOKUP(J214,'🌳Resource'!$A$4:$J1000,8,false)*K214),0)+IF(L214&lt;&gt;"",(VLOOKUP(L214,'🌳Resource'!$A$4:$J1000,8,false)*M214),0)+IF(N214&lt;&gt;"",(VLOOKUP(N214,'🌳Resource'!$A$4:$J1000,8,false)*O214),0) + IF(P214&lt;&gt;"",(VLOOKUP(P214,'🌳Resource'!$A$4:$J1000,8,false)*Q214),0) + IF(R214&lt;&gt;"",(VLOOKUP(R214,'🧱Material'!$B$4:$H1000,5,false)*S214),0) + IF(T214&lt;&gt;"",(VLOOKUP(T214,'🧱Material'!$B$4:$H1000,5,false)*U214),0) + IF(V214&lt;&gt;"",(VLOOKUP(V214,'🧱Material'!$B$4:$H1000,5,false)*W214),0) + IF(X214&lt;&gt;"",(VLOOKUP(X214,'🧱Material'!$B$4:$H1000,5,false)*Y214),0) + IF(Z214&lt;&gt;"",(VLOOKUP(Z214,'🧱Material'!$B$4:$H1000,5,false)*AA214),0) + IF(AB214&lt;&gt;"",(VLOOKUP(AB214,'🧱Material'!$B$4:$H1000,5,false)*AC214),0)</f>
        <v>0</v>
      </c>
      <c r="I214" s="523">
        <f>IF(J214&lt;&gt;"",(VLOOKUP(J214,'🌳Resource'!$A$4:$J1000,9,false)*K214),0)+IF(L214&lt;&gt;"",(VLOOKUP(L214,'🌳Resource'!$A$4:$J1000,9,false)*M214),0)+IF(N214&lt;&gt;"",(VLOOKUP(N214,'🌳Resource'!$A$4:$J1000,9,false)*O214),0) + IF(P214&lt;&gt;"",(VLOOKUP(P214,'🌳Resource'!$A$4:$J1000,9,false)*Q214),0) + IF(R214&lt;&gt;"",(VLOOKUP(R214,'🧱Material'!$B$4:$H1000,6,false)*S214),0) + IF(T214&lt;&gt;"",(VLOOKUP(T214,'🧱Material'!$B$4:$H1000,6,false)*U214),0) + IF(V214&lt;&gt;"",(VLOOKUP(V214,'🧱Material'!$B$4:$H1000,6,false)*W214),0) + IF(X214&lt;&gt;"",(VLOOKUP(X214,'🧱Material'!$B$4:$H1000,6,false)*Y214),0) + IF(Z214&lt;&gt;"",(VLOOKUP(Z214,'🧱Material'!$B$4:$H1000,6,false)*AA214),0) + IF(AB214&lt;&gt;"",(VLOOKUP(AB214,'🧱Material'!$B$4:$H1000,6,false)*AC214),0)</f>
        <v>0</v>
      </c>
      <c r="J214" s="533"/>
      <c r="K214" s="534"/>
      <c r="L214" s="533"/>
      <c r="M214" s="534"/>
      <c r="N214" s="533"/>
      <c r="O214" s="534"/>
      <c r="P214" s="533"/>
      <c r="Q214" s="534"/>
      <c r="R214" s="515"/>
      <c r="S214" s="3"/>
      <c r="T214" s="515"/>
      <c r="U214" s="3"/>
      <c r="V214" s="515"/>
      <c r="W214" s="3"/>
      <c r="X214" s="515"/>
      <c r="Y214" s="3"/>
      <c r="Z214" s="515"/>
      <c r="AA214" s="3"/>
      <c r="AB214" s="515"/>
      <c r="AC214" s="3"/>
    </row>
    <row r="215">
      <c r="A215" s="70" t="b">
        <v>0</v>
      </c>
      <c r="C215" s="70"/>
      <c r="D215" s="70"/>
      <c r="G215" s="526">
        <f>IF(J215&lt;&gt;"",(VLOOKUP(J215,'🌳Resource'!$A$4:$J1000,10,false)*K215),0)+IF(L215&lt;&gt;"",(VLOOKUP(L215,'🌳Resource'!$A$4:$J1000,10,false)*M215),0)+IF(N215&lt;&gt;"",(VLOOKUP(N215,'🌳Resource'!$A$4:$J1000,10,false)*O215),0) + IF(P215&lt;&gt;"",(VLOOKUP(P215,'🌳Resource'!$A$4:$J1000,10,false)*Q215),0) + IF(R215&lt;&gt;"",(VLOOKUP(R215,'🧱Material'!$B$4:$H1000,7,false)*S215),0) + IF(T215&lt;&gt;"",(VLOOKUP(T215,'🧱Material'!$B$4:$H1000,7,false)*U215),0) + IF(V215&lt;&gt;"",(VLOOKUP(V215,'🧱Material'!$B$4:$H1000,7,false)*W215),0) + IF(X215&lt;&gt;"",(VLOOKUP(X215,'🧱Material'!$B$4:$H1000,7,false)*Y215),0) + IF(Z215&lt;&gt;"",(VLOOKUP(Z215,'🧱Material'!$B$4:$H1000,7,false)*AA215),0) + IF(AB215&lt;&gt;"",(VLOOKUP(AB215,'🧱Material'!$B$4:$H1000,7,false)*AC215),0)</f>
        <v>0</v>
      </c>
      <c r="H215" s="526">
        <f>IF(J215&lt;&gt;"",(VLOOKUP(J215,'🌳Resource'!$A$4:$J1000,8,false)*K215),0)+IF(L215&lt;&gt;"",(VLOOKUP(L215,'🌳Resource'!$A$4:$J1000,8,false)*M215),0)+IF(N215&lt;&gt;"",(VLOOKUP(N215,'🌳Resource'!$A$4:$J1000,8,false)*O215),0) + IF(P215&lt;&gt;"",(VLOOKUP(P215,'🌳Resource'!$A$4:$J1000,8,false)*Q215),0) + IF(R215&lt;&gt;"",(VLOOKUP(R215,'🧱Material'!$B$4:$H1000,5,false)*S215),0) + IF(T215&lt;&gt;"",(VLOOKUP(T215,'🧱Material'!$B$4:$H1000,5,false)*U215),0) + IF(V215&lt;&gt;"",(VLOOKUP(V215,'🧱Material'!$B$4:$H1000,5,false)*W215),0) + IF(X215&lt;&gt;"",(VLOOKUP(X215,'🧱Material'!$B$4:$H1000,5,false)*Y215),0) + IF(Z215&lt;&gt;"",(VLOOKUP(Z215,'🧱Material'!$B$4:$H1000,5,false)*AA215),0) + IF(AB215&lt;&gt;"",(VLOOKUP(AB215,'🧱Material'!$B$4:$H1000,5,false)*AC215),0)</f>
        <v>0</v>
      </c>
      <c r="I215" s="526">
        <f>IF(J215&lt;&gt;"",(VLOOKUP(J215,'🌳Resource'!$A$4:$J1000,9,false)*K215),0)+IF(L215&lt;&gt;"",(VLOOKUP(L215,'🌳Resource'!$A$4:$J1000,9,false)*M215),0)+IF(N215&lt;&gt;"",(VLOOKUP(N215,'🌳Resource'!$A$4:$J1000,9,false)*O215),0) + IF(P215&lt;&gt;"",(VLOOKUP(P215,'🌳Resource'!$A$4:$J1000,9,false)*Q215),0) + IF(R215&lt;&gt;"",(VLOOKUP(R215,'🧱Material'!$B$4:$H1000,6,false)*S215),0) + IF(T215&lt;&gt;"",(VLOOKUP(T215,'🧱Material'!$B$4:$H1000,6,false)*U215),0) + IF(V215&lt;&gt;"",(VLOOKUP(V215,'🧱Material'!$B$4:$H1000,6,false)*W215),0) + IF(X215&lt;&gt;"",(VLOOKUP(X215,'🧱Material'!$B$4:$H1000,6,false)*Y215),0) + IF(Z215&lt;&gt;"",(VLOOKUP(Z215,'🧱Material'!$B$4:$H1000,6,false)*AA215),0) + IF(AB215&lt;&gt;"",(VLOOKUP(AB215,'🧱Material'!$B$4:$H1000,6,false)*AC215),0)</f>
        <v>0</v>
      </c>
      <c r="J215" s="535"/>
      <c r="K215" s="536"/>
      <c r="L215" s="535"/>
      <c r="M215" s="536"/>
      <c r="N215" s="535"/>
      <c r="O215" s="536"/>
      <c r="P215" s="535"/>
      <c r="Q215" s="536"/>
      <c r="R215" s="59"/>
      <c r="S215" s="520"/>
      <c r="T215" s="59"/>
      <c r="U215" s="520"/>
      <c r="V215" s="59"/>
      <c r="W215" s="520"/>
      <c r="X215" s="59"/>
      <c r="Y215" s="520"/>
      <c r="Z215" s="59"/>
      <c r="AA215" s="520"/>
      <c r="AB215" s="59"/>
      <c r="AC215" s="520"/>
    </row>
    <row r="216">
      <c r="A216" s="70" t="b">
        <v>0</v>
      </c>
      <c r="C216" s="70"/>
      <c r="D216" s="70"/>
      <c r="G216" s="523">
        <f>IF(J216&lt;&gt;"",(VLOOKUP(J216,'🌳Resource'!$A$4:$J1000,10,false)*K216),0)+IF(L216&lt;&gt;"",(VLOOKUP(L216,'🌳Resource'!$A$4:$J1000,10,false)*M216),0)+IF(N216&lt;&gt;"",(VLOOKUP(N216,'🌳Resource'!$A$4:$J1000,10,false)*O216),0) + IF(P216&lt;&gt;"",(VLOOKUP(P216,'🌳Resource'!$A$4:$J1000,10,false)*Q216),0) + IF(R216&lt;&gt;"",(VLOOKUP(R216,'🧱Material'!$B$4:$H1000,7,false)*S216),0) + IF(T216&lt;&gt;"",(VLOOKUP(T216,'🧱Material'!$B$4:$H1000,7,false)*U216),0) + IF(V216&lt;&gt;"",(VLOOKUP(V216,'🧱Material'!$B$4:$H1000,7,false)*W216),0) + IF(X216&lt;&gt;"",(VLOOKUP(X216,'🧱Material'!$B$4:$H1000,7,false)*Y216),0) + IF(Z216&lt;&gt;"",(VLOOKUP(Z216,'🧱Material'!$B$4:$H1000,7,false)*AA216),0) + IF(AB216&lt;&gt;"",(VLOOKUP(AB216,'🧱Material'!$B$4:$H1000,7,false)*AC216),0)</f>
        <v>0</v>
      </c>
      <c r="H216" s="523">
        <f>IF(J216&lt;&gt;"",(VLOOKUP(J216,'🌳Resource'!$A$4:$J1000,8,false)*K216),0)+IF(L216&lt;&gt;"",(VLOOKUP(L216,'🌳Resource'!$A$4:$J1000,8,false)*M216),0)+IF(N216&lt;&gt;"",(VLOOKUP(N216,'🌳Resource'!$A$4:$J1000,8,false)*O216),0) + IF(P216&lt;&gt;"",(VLOOKUP(P216,'🌳Resource'!$A$4:$J1000,8,false)*Q216),0) + IF(R216&lt;&gt;"",(VLOOKUP(R216,'🧱Material'!$B$4:$H1000,5,false)*S216),0) + IF(T216&lt;&gt;"",(VLOOKUP(T216,'🧱Material'!$B$4:$H1000,5,false)*U216),0) + IF(V216&lt;&gt;"",(VLOOKUP(V216,'🧱Material'!$B$4:$H1000,5,false)*W216),0) + IF(X216&lt;&gt;"",(VLOOKUP(X216,'🧱Material'!$B$4:$H1000,5,false)*Y216),0) + IF(Z216&lt;&gt;"",(VLOOKUP(Z216,'🧱Material'!$B$4:$H1000,5,false)*AA216),0) + IF(AB216&lt;&gt;"",(VLOOKUP(AB216,'🧱Material'!$B$4:$H1000,5,false)*AC216),0)</f>
        <v>0</v>
      </c>
      <c r="I216" s="523">
        <f>IF(J216&lt;&gt;"",(VLOOKUP(J216,'🌳Resource'!$A$4:$J1000,9,false)*K216),0)+IF(L216&lt;&gt;"",(VLOOKUP(L216,'🌳Resource'!$A$4:$J1000,9,false)*M216),0)+IF(N216&lt;&gt;"",(VLOOKUP(N216,'🌳Resource'!$A$4:$J1000,9,false)*O216),0) + IF(P216&lt;&gt;"",(VLOOKUP(P216,'🌳Resource'!$A$4:$J1000,9,false)*Q216),0) + IF(R216&lt;&gt;"",(VLOOKUP(R216,'🧱Material'!$B$4:$H1000,6,false)*S216),0) + IF(T216&lt;&gt;"",(VLOOKUP(T216,'🧱Material'!$B$4:$H1000,6,false)*U216),0) + IF(V216&lt;&gt;"",(VLOOKUP(V216,'🧱Material'!$B$4:$H1000,6,false)*W216),0) + IF(X216&lt;&gt;"",(VLOOKUP(X216,'🧱Material'!$B$4:$H1000,6,false)*Y216),0) + IF(Z216&lt;&gt;"",(VLOOKUP(Z216,'🧱Material'!$B$4:$H1000,6,false)*AA216),0) + IF(AB216&lt;&gt;"",(VLOOKUP(AB216,'🧱Material'!$B$4:$H1000,6,false)*AC216),0)</f>
        <v>0</v>
      </c>
      <c r="J216" s="533"/>
      <c r="K216" s="534"/>
      <c r="L216" s="533"/>
      <c r="M216" s="534"/>
      <c r="N216" s="533"/>
      <c r="O216" s="534"/>
      <c r="P216" s="533"/>
      <c r="Q216" s="534"/>
      <c r="R216" s="515"/>
      <c r="S216" s="3"/>
      <c r="T216" s="515"/>
      <c r="U216" s="3"/>
      <c r="V216" s="515"/>
      <c r="W216" s="3"/>
      <c r="X216" s="515"/>
      <c r="Y216" s="3"/>
      <c r="Z216" s="515"/>
      <c r="AA216" s="3"/>
      <c r="AB216" s="515"/>
      <c r="AC216" s="3"/>
    </row>
    <row r="217">
      <c r="A217" s="70" t="b">
        <v>0</v>
      </c>
      <c r="C217" s="70"/>
      <c r="D217" s="70"/>
      <c r="G217" s="526">
        <f>IF(J217&lt;&gt;"",(VLOOKUP(J217,'🌳Resource'!$A$4:$J1000,10,false)*K217),0)+IF(L217&lt;&gt;"",(VLOOKUP(L217,'🌳Resource'!$A$4:$J1000,10,false)*M217),0)+IF(N217&lt;&gt;"",(VLOOKUP(N217,'🌳Resource'!$A$4:$J1000,10,false)*O217),0) + IF(P217&lt;&gt;"",(VLOOKUP(P217,'🌳Resource'!$A$4:$J1000,10,false)*Q217),0) + IF(R217&lt;&gt;"",(VLOOKUP(R217,'🧱Material'!$B$4:$H1000,7,false)*S217),0) + IF(T217&lt;&gt;"",(VLOOKUP(T217,'🧱Material'!$B$4:$H1000,7,false)*U217),0) + IF(V217&lt;&gt;"",(VLOOKUP(V217,'🧱Material'!$B$4:$H1000,7,false)*W217),0) + IF(X217&lt;&gt;"",(VLOOKUP(X217,'🧱Material'!$B$4:$H1000,7,false)*Y217),0) + IF(Z217&lt;&gt;"",(VLOOKUP(Z217,'🧱Material'!$B$4:$H1000,7,false)*AA217),0) + IF(AB217&lt;&gt;"",(VLOOKUP(AB217,'🧱Material'!$B$4:$H1000,7,false)*AC217),0)</f>
        <v>0</v>
      </c>
      <c r="H217" s="526">
        <f>IF(J217&lt;&gt;"",(VLOOKUP(J217,'🌳Resource'!$A$4:$J1000,8,false)*K217),0)+IF(L217&lt;&gt;"",(VLOOKUP(L217,'🌳Resource'!$A$4:$J1000,8,false)*M217),0)+IF(N217&lt;&gt;"",(VLOOKUP(N217,'🌳Resource'!$A$4:$J1000,8,false)*O217),0) + IF(P217&lt;&gt;"",(VLOOKUP(P217,'🌳Resource'!$A$4:$J1000,8,false)*Q217),0) + IF(R217&lt;&gt;"",(VLOOKUP(R217,'🧱Material'!$B$4:$H1000,5,false)*S217),0) + IF(T217&lt;&gt;"",(VLOOKUP(T217,'🧱Material'!$B$4:$H1000,5,false)*U217),0) + IF(V217&lt;&gt;"",(VLOOKUP(V217,'🧱Material'!$B$4:$H1000,5,false)*W217),0) + IF(X217&lt;&gt;"",(VLOOKUP(X217,'🧱Material'!$B$4:$H1000,5,false)*Y217),0) + IF(Z217&lt;&gt;"",(VLOOKUP(Z217,'🧱Material'!$B$4:$H1000,5,false)*AA217),0) + IF(AB217&lt;&gt;"",(VLOOKUP(AB217,'🧱Material'!$B$4:$H1000,5,false)*AC217),0)</f>
        <v>0</v>
      </c>
      <c r="I217" s="526">
        <f>IF(J217&lt;&gt;"",(VLOOKUP(J217,'🌳Resource'!$A$4:$J1000,9,false)*K217),0)+IF(L217&lt;&gt;"",(VLOOKUP(L217,'🌳Resource'!$A$4:$J1000,9,false)*M217),0)+IF(N217&lt;&gt;"",(VLOOKUP(N217,'🌳Resource'!$A$4:$J1000,9,false)*O217),0) + IF(P217&lt;&gt;"",(VLOOKUP(P217,'🌳Resource'!$A$4:$J1000,9,false)*Q217),0) + IF(R217&lt;&gt;"",(VLOOKUP(R217,'🧱Material'!$B$4:$H1000,6,false)*S217),0) + IF(T217&lt;&gt;"",(VLOOKUP(T217,'🧱Material'!$B$4:$H1000,6,false)*U217),0) + IF(V217&lt;&gt;"",(VLOOKUP(V217,'🧱Material'!$B$4:$H1000,6,false)*W217),0) + IF(X217&lt;&gt;"",(VLOOKUP(X217,'🧱Material'!$B$4:$H1000,6,false)*Y217),0) + IF(Z217&lt;&gt;"",(VLOOKUP(Z217,'🧱Material'!$B$4:$H1000,6,false)*AA217),0) + IF(AB217&lt;&gt;"",(VLOOKUP(AB217,'🧱Material'!$B$4:$H1000,6,false)*AC217),0)</f>
        <v>0</v>
      </c>
      <c r="J217" s="535"/>
      <c r="K217" s="536"/>
      <c r="L217" s="535"/>
      <c r="M217" s="536"/>
      <c r="N217" s="535"/>
      <c r="O217" s="536"/>
      <c r="P217" s="535"/>
      <c r="Q217" s="536"/>
      <c r="R217" s="59"/>
      <c r="S217" s="520"/>
      <c r="T217" s="59"/>
      <c r="U217" s="520"/>
      <c r="V217" s="59"/>
      <c r="W217" s="520"/>
      <c r="X217" s="59"/>
      <c r="Y217" s="520"/>
      <c r="Z217" s="59"/>
      <c r="AA217" s="520"/>
      <c r="AB217" s="59"/>
      <c r="AC217" s="520"/>
    </row>
    <row r="218">
      <c r="A218" s="70" t="b">
        <v>0</v>
      </c>
      <c r="C218" s="70"/>
      <c r="D218" s="70"/>
      <c r="G218" s="523">
        <f>IF(J218&lt;&gt;"",(VLOOKUP(J218,'🌳Resource'!$A$4:$J1000,10,false)*K218),0)+IF(L218&lt;&gt;"",(VLOOKUP(L218,'🌳Resource'!$A$4:$J1000,10,false)*M218),0)+IF(N218&lt;&gt;"",(VLOOKUP(N218,'🌳Resource'!$A$4:$J1000,10,false)*O218),0) + IF(P218&lt;&gt;"",(VLOOKUP(P218,'🌳Resource'!$A$4:$J1000,10,false)*Q218),0) + IF(R218&lt;&gt;"",(VLOOKUP(R218,'🧱Material'!$B$4:$H1000,7,false)*S218),0) + IF(T218&lt;&gt;"",(VLOOKUP(T218,'🧱Material'!$B$4:$H1000,7,false)*U218),0) + IF(V218&lt;&gt;"",(VLOOKUP(V218,'🧱Material'!$B$4:$H1000,7,false)*W218),0) + IF(X218&lt;&gt;"",(VLOOKUP(X218,'🧱Material'!$B$4:$H1000,7,false)*Y218),0) + IF(Z218&lt;&gt;"",(VLOOKUP(Z218,'🧱Material'!$B$4:$H1000,7,false)*AA218),0) + IF(AB218&lt;&gt;"",(VLOOKUP(AB218,'🧱Material'!$B$4:$H1000,7,false)*AC218),0)</f>
        <v>0</v>
      </c>
      <c r="H218" s="523">
        <f>IF(J218&lt;&gt;"",(VLOOKUP(J218,'🌳Resource'!$A$4:$J1000,8,false)*K218),0)+IF(L218&lt;&gt;"",(VLOOKUP(L218,'🌳Resource'!$A$4:$J1000,8,false)*M218),0)+IF(N218&lt;&gt;"",(VLOOKUP(N218,'🌳Resource'!$A$4:$J1000,8,false)*O218),0) + IF(P218&lt;&gt;"",(VLOOKUP(P218,'🌳Resource'!$A$4:$J1000,8,false)*Q218),0) + IF(R218&lt;&gt;"",(VLOOKUP(R218,'🧱Material'!$B$4:$H1000,5,false)*S218),0) + IF(T218&lt;&gt;"",(VLOOKUP(T218,'🧱Material'!$B$4:$H1000,5,false)*U218),0) + IF(V218&lt;&gt;"",(VLOOKUP(V218,'🧱Material'!$B$4:$H1000,5,false)*W218),0) + IF(X218&lt;&gt;"",(VLOOKUP(X218,'🧱Material'!$B$4:$H1000,5,false)*Y218),0) + IF(Z218&lt;&gt;"",(VLOOKUP(Z218,'🧱Material'!$B$4:$H1000,5,false)*AA218),0) + IF(AB218&lt;&gt;"",(VLOOKUP(AB218,'🧱Material'!$B$4:$H1000,5,false)*AC218),0)</f>
        <v>0</v>
      </c>
      <c r="I218" s="523">
        <f>IF(J218&lt;&gt;"",(VLOOKUP(J218,'🌳Resource'!$A$4:$J1000,9,false)*K218),0)+IF(L218&lt;&gt;"",(VLOOKUP(L218,'🌳Resource'!$A$4:$J1000,9,false)*M218),0)+IF(N218&lt;&gt;"",(VLOOKUP(N218,'🌳Resource'!$A$4:$J1000,9,false)*O218),0) + IF(P218&lt;&gt;"",(VLOOKUP(P218,'🌳Resource'!$A$4:$J1000,9,false)*Q218),0) + IF(R218&lt;&gt;"",(VLOOKUP(R218,'🧱Material'!$B$4:$H1000,6,false)*S218),0) + IF(T218&lt;&gt;"",(VLOOKUP(T218,'🧱Material'!$B$4:$H1000,6,false)*U218),0) + IF(V218&lt;&gt;"",(VLOOKUP(V218,'🧱Material'!$B$4:$H1000,6,false)*W218),0) + IF(X218&lt;&gt;"",(VLOOKUP(X218,'🧱Material'!$B$4:$H1000,6,false)*Y218),0) + IF(Z218&lt;&gt;"",(VLOOKUP(Z218,'🧱Material'!$B$4:$H1000,6,false)*AA218),0) + IF(AB218&lt;&gt;"",(VLOOKUP(AB218,'🧱Material'!$B$4:$H1000,6,false)*AC218),0)</f>
        <v>0</v>
      </c>
      <c r="J218" s="533"/>
      <c r="K218" s="534"/>
      <c r="L218" s="533"/>
      <c r="M218" s="534"/>
      <c r="N218" s="533"/>
      <c r="O218" s="534"/>
      <c r="P218" s="533"/>
      <c r="Q218" s="534"/>
      <c r="R218" s="515"/>
      <c r="S218" s="3"/>
      <c r="T218" s="515"/>
      <c r="U218" s="3"/>
      <c r="V218" s="515"/>
      <c r="W218" s="3"/>
      <c r="X218" s="515"/>
      <c r="Y218" s="3"/>
      <c r="Z218" s="515"/>
      <c r="AA218" s="3"/>
      <c r="AB218" s="515"/>
      <c r="AC218" s="3"/>
    </row>
    <row r="219">
      <c r="A219" s="70" t="b">
        <v>0</v>
      </c>
      <c r="C219" s="70"/>
      <c r="D219" s="70"/>
      <c r="G219" s="526">
        <f>IF(J219&lt;&gt;"",(VLOOKUP(J219,'🌳Resource'!$A$4:$J1000,10,false)*K219),0)+IF(L219&lt;&gt;"",(VLOOKUP(L219,'🌳Resource'!$A$4:$J1000,10,false)*M219),0)+IF(N219&lt;&gt;"",(VLOOKUP(N219,'🌳Resource'!$A$4:$J1000,10,false)*O219),0) + IF(P219&lt;&gt;"",(VLOOKUP(P219,'🌳Resource'!$A$4:$J1000,10,false)*Q219),0) + IF(R219&lt;&gt;"",(VLOOKUP(R219,'🧱Material'!$B$4:$H1000,7,false)*S219),0) + IF(T219&lt;&gt;"",(VLOOKUP(T219,'🧱Material'!$B$4:$H1000,7,false)*U219),0) + IF(V219&lt;&gt;"",(VLOOKUP(V219,'🧱Material'!$B$4:$H1000,7,false)*W219),0) + IF(X219&lt;&gt;"",(VLOOKUP(X219,'🧱Material'!$B$4:$H1000,7,false)*Y219),0) + IF(Z219&lt;&gt;"",(VLOOKUP(Z219,'🧱Material'!$B$4:$H1000,7,false)*AA219),0) + IF(AB219&lt;&gt;"",(VLOOKUP(AB219,'🧱Material'!$B$4:$H1000,7,false)*AC219),0)</f>
        <v>0</v>
      </c>
      <c r="H219" s="526">
        <f>IF(J219&lt;&gt;"",(VLOOKUP(J219,'🌳Resource'!$A$4:$J1000,8,false)*K219),0)+IF(L219&lt;&gt;"",(VLOOKUP(L219,'🌳Resource'!$A$4:$J1000,8,false)*M219),0)+IF(N219&lt;&gt;"",(VLOOKUP(N219,'🌳Resource'!$A$4:$J1000,8,false)*O219),0) + IF(P219&lt;&gt;"",(VLOOKUP(P219,'🌳Resource'!$A$4:$J1000,8,false)*Q219),0) + IF(R219&lt;&gt;"",(VLOOKUP(R219,'🧱Material'!$B$4:$H1000,5,false)*S219),0) + IF(T219&lt;&gt;"",(VLOOKUP(T219,'🧱Material'!$B$4:$H1000,5,false)*U219),0) + IF(V219&lt;&gt;"",(VLOOKUP(V219,'🧱Material'!$B$4:$H1000,5,false)*W219),0) + IF(X219&lt;&gt;"",(VLOOKUP(X219,'🧱Material'!$B$4:$H1000,5,false)*Y219),0) + IF(Z219&lt;&gt;"",(VLOOKUP(Z219,'🧱Material'!$B$4:$H1000,5,false)*AA219),0) + IF(AB219&lt;&gt;"",(VLOOKUP(AB219,'🧱Material'!$B$4:$H1000,5,false)*AC219),0)</f>
        <v>0</v>
      </c>
      <c r="I219" s="526">
        <f>IF(J219&lt;&gt;"",(VLOOKUP(J219,'🌳Resource'!$A$4:$J1000,9,false)*K219),0)+IF(L219&lt;&gt;"",(VLOOKUP(L219,'🌳Resource'!$A$4:$J1000,9,false)*M219),0)+IF(N219&lt;&gt;"",(VLOOKUP(N219,'🌳Resource'!$A$4:$J1000,9,false)*O219),0) + IF(P219&lt;&gt;"",(VLOOKUP(P219,'🌳Resource'!$A$4:$J1000,9,false)*Q219),0) + IF(R219&lt;&gt;"",(VLOOKUP(R219,'🧱Material'!$B$4:$H1000,6,false)*S219),0) + IF(T219&lt;&gt;"",(VLOOKUP(T219,'🧱Material'!$B$4:$H1000,6,false)*U219),0) + IF(V219&lt;&gt;"",(VLOOKUP(V219,'🧱Material'!$B$4:$H1000,6,false)*W219),0) + IF(X219&lt;&gt;"",(VLOOKUP(X219,'🧱Material'!$B$4:$H1000,6,false)*Y219),0) + IF(Z219&lt;&gt;"",(VLOOKUP(Z219,'🧱Material'!$B$4:$H1000,6,false)*AA219),0) + IF(AB219&lt;&gt;"",(VLOOKUP(AB219,'🧱Material'!$B$4:$H1000,6,false)*AC219),0)</f>
        <v>0</v>
      </c>
      <c r="J219" s="535"/>
      <c r="K219" s="536"/>
      <c r="L219" s="535"/>
      <c r="M219" s="536"/>
      <c r="N219" s="535"/>
      <c r="O219" s="536"/>
      <c r="P219" s="535"/>
      <c r="Q219" s="536"/>
      <c r="R219" s="59"/>
      <c r="S219" s="520"/>
      <c r="T219" s="59"/>
      <c r="U219" s="520"/>
      <c r="V219" s="59"/>
      <c r="W219" s="520"/>
      <c r="X219" s="59"/>
      <c r="Y219" s="520"/>
      <c r="Z219" s="59"/>
      <c r="AA219" s="520"/>
      <c r="AB219" s="59"/>
      <c r="AC219" s="520"/>
    </row>
    <row r="220">
      <c r="A220" s="70" t="b">
        <v>0</v>
      </c>
      <c r="C220" s="70"/>
      <c r="D220" s="70"/>
      <c r="G220" s="523">
        <f>IF(J220&lt;&gt;"",(VLOOKUP(J220,'🌳Resource'!$A$4:$J1000,10,false)*K220),0)+IF(L220&lt;&gt;"",(VLOOKUP(L220,'🌳Resource'!$A$4:$J1000,10,false)*M220),0)+IF(N220&lt;&gt;"",(VLOOKUP(N220,'🌳Resource'!$A$4:$J1000,10,false)*O220),0) + IF(P220&lt;&gt;"",(VLOOKUP(P220,'🌳Resource'!$A$4:$J1000,10,false)*Q220),0) + IF(R220&lt;&gt;"",(VLOOKUP(R220,'🧱Material'!$B$4:$H1000,7,false)*S220),0) + IF(T220&lt;&gt;"",(VLOOKUP(T220,'🧱Material'!$B$4:$H1000,7,false)*U220),0) + IF(V220&lt;&gt;"",(VLOOKUP(V220,'🧱Material'!$B$4:$H1000,7,false)*W220),0) + IF(X220&lt;&gt;"",(VLOOKUP(X220,'🧱Material'!$B$4:$H1000,7,false)*Y220),0) + IF(Z220&lt;&gt;"",(VLOOKUP(Z220,'🧱Material'!$B$4:$H1000,7,false)*AA220),0) + IF(AB220&lt;&gt;"",(VLOOKUP(AB220,'🧱Material'!$B$4:$H1000,7,false)*AC220),0)</f>
        <v>0</v>
      </c>
      <c r="H220" s="523">
        <f>IF(J220&lt;&gt;"",(VLOOKUP(J220,'🌳Resource'!$A$4:$J1000,8,false)*K220),0)+IF(L220&lt;&gt;"",(VLOOKUP(L220,'🌳Resource'!$A$4:$J1000,8,false)*M220),0)+IF(N220&lt;&gt;"",(VLOOKUP(N220,'🌳Resource'!$A$4:$J1000,8,false)*O220),0) + IF(P220&lt;&gt;"",(VLOOKUP(P220,'🌳Resource'!$A$4:$J1000,8,false)*Q220),0) + IF(R220&lt;&gt;"",(VLOOKUP(R220,'🧱Material'!$B$4:$H1000,5,false)*S220),0) + IF(T220&lt;&gt;"",(VLOOKUP(T220,'🧱Material'!$B$4:$H1000,5,false)*U220),0) + IF(V220&lt;&gt;"",(VLOOKUP(V220,'🧱Material'!$B$4:$H1000,5,false)*W220),0) + IF(X220&lt;&gt;"",(VLOOKUP(X220,'🧱Material'!$B$4:$H1000,5,false)*Y220),0) + IF(Z220&lt;&gt;"",(VLOOKUP(Z220,'🧱Material'!$B$4:$H1000,5,false)*AA220),0) + IF(AB220&lt;&gt;"",(VLOOKUP(AB220,'🧱Material'!$B$4:$H1000,5,false)*AC220),0)</f>
        <v>0</v>
      </c>
      <c r="I220" s="523">
        <f>IF(J220&lt;&gt;"",(VLOOKUP(J220,'🌳Resource'!$A$4:$J1000,9,false)*K220),0)+IF(L220&lt;&gt;"",(VLOOKUP(L220,'🌳Resource'!$A$4:$J1000,9,false)*M220),0)+IF(N220&lt;&gt;"",(VLOOKUP(N220,'🌳Resource'!$A$4:$J1000,9,false)*O220),0) + IF(P220&lt;&gt;"",(VLOOKUP(P220,'🌳Resource'!$A$4:$J1000,9,false)*Q220),0) + IF(R220&lt;&gt;"",(VLOOKUP(R220,'🧱Material'!$B$4:$H1000,6,false)*S220),0) + IF(T220&lt;&gt;"",(VLOOKUP(T220,'🧱Material'!$B$4:$H1000,6,false)*U220),0) + IF(V220&lt;&gt;"",(VLOOKUP(V220,'🧱Material'!$B$4:$H1000,6,false)*W220),0) + IF(X220&lt;&gt;"",(VLOOKUP(X220,'🧱Material'!$B$4:$H1000,6,false)*Y220),0) + IF(Z220&lt;&gt;"",(VLOOKUP(Z220,'🧱Material'!$B$4:$H1000,6,false)*AA220),0) + IF(AB220&lt;&gt;"",(VLOOKUP(AB220,'🧱Material'!$B$4:$H1000,6,false)*AC220),0)</f>
        <v>0</v>
      </c>
      <c r="J220" s="533"/>
      <c r="K220" s="534"/>
      <c r="L220" s="533"/>
      <c r="M220" s="534"/>
      <c r="N220" s="533"/>
      <c r="O220" s="534"/>
      <c r="P220" s="533"/>
      <c r="Q220" s="534"/>
      <c r="R220" s="515"/>
      <c r="S220" s="3"/>
      <c r="T220" s="515"/>
      <c r="U220" s="3"/>
      <c r="V220" s="515"/>
      <c r="W220" s="3"/>
      <c r="X220" s="515"/>
      <c r="Y220" s="3"/>
      <c r="Z220" s="515"/>
      <c r="AA220" s="3"/>
      <c r="AB220" s="515"/>
      <c r="AC220" s="3"/>
    </row>
    <row r="221">
      <c r="A221" s="70" t="b">
        <v>0</v>
      </c>
      <c r="C221" s="70"/>
      <c r="D221" s="70"/>
      <c r="G221" s="526">
        <f>IF(J221&lt;&gt;"",(VLOOKUP(J221,'🌳Resource'!$A$4:$J1000,10,false)*K221),0)+IF(L221&lt;&gt;"",(VLOOKUP(L221,'🌳Resource'!$A$4:$J1000,10,false)*M221),0)+IF(N221&lt;&gt;"",(VLOOKUP(N221,'🌳Resource'!$A$4:$J1000,10,false)*O221),0) + IF(P221&lt;&gt;"",(VLOOKUP(P221,'🌳Resource'!$A$4:$J1000,10,false)*Q221),0) + IF(R221&lt;&gt;"",(VLOOKUP(R221,'🧱Material'!$B$4:$H1000,7,false)*S221),0) + IF(T221&lt;&gt;"",(VLOOKUP(T221,'🧱Material'!$B$4:$H1000,7,false)*U221),0) + IF(V221&lt;&gt;"",(VLOOKUP(V221,'🧱Material'!$B$4:$H1000,7,false)*W221),0) + IF(X221&lt;&gt;"",(VLOOKUP(X221,'🧱Material'!$B$4:$H1000,7,false)*Y221),0) + IF(Z221&lt;&gt;"",(VLOOKUP(Z221,'🧱Material'!$B$4:$H1000,7,false)*AA221),0) + IF(AB221&lt;&gt;"",(VLOOKUP(AB221,'🧱Material'!$B$4:$H1000,7,false)*AC221),0)</f>
        <v>0</v>
      </c>
      <c r="H221" s="526">
        <f>IF(J221&lt;&gt;"",(VLOOKUP(J221,'🌳Resource'!$A$4:$J1000,8,false)*K221),0)+IF(L221&lt;&gt;"",(VLOOKUP(L221,'🌳Resource'!$A$4:$J1000,8,false)*M221),0)+IF(N221&lt;&gt;"",(VLOOKUP(N221,'🌳Resource'!$A$4:$J1000,8,false)*O221),0) + IF(P221&lt;&gt;"",(VLOOKUP(P221,'🌳Resource'!$A$4:$J1000,8,false)*Q221),0) + IF(R221&lt;&gt;"",(VLOOKUP(R221,'🧱Material'!$B$4:$H1000,5,false)*S221),0) + IF(T221&lt;&gt;"",(VLOOKUP(T221,'🧱Material'!$B$4:$H1000,5,false)*U221),0) + IF(V221&lt;&gt;"",(VLOOKUP(V221,'🧱Material'!$B$4:$H1000,5,false)*W221),0) + IF(X221&lt;&gt;"",(VLOOKUP(X221,'🧱Material'!$B$4:$H1000,5,false)*Y221),0) + IF(Z221&lt;&gt;"",(VLOOKUP(Z221,'🧱Material'!$B$4:$H1000,5,false)*AA221),0) + IF(AB221&lt;&gt;"",(VLOOKUP(AB221,'🧱Material'!$B$4:$H1000,5,false)*AC221),0)</f>
        <v>0</v>
      </c>
      <c r="I221" s="526">
        <f>IF(J221&lt;&gt;"",(VLOOKUP(J221,'🌳Resource'!$A$4:$J1000,9,false)*K221),0)+IF(L221&lt;&gt;"",(VLOOKUP(L221,'🌳Resource'!$A$4:$J1000,9,false)*M221),0)+IF(N221&lt;&gt;"",(VLOOKUP(N221,'🌳Resource'!$A$4:$J1000,9,false)*O221),0) + IF(P221&lt;&gt;"",(VLOOKUP(P221,'🌳Resource'!$A$4:$J1000,9,false)*Q221),0) + IF(R221&lt;&gt;"",(VLOOKUP(R221,'🧱Material'!$B$4:$H1000,6,false)*S221),0) + IF(T221&lt;&gt;"",(VLOOKUP(T221,'🧱Material'!$B$4:$H1000,6,false)*U221),0) + IF(V221&lt;&gt;"",(VLOOKUP(V221,'🧱Material'!$B$4:$H1000,6,false)*W221),0) + IF(X221&lt;&gt;"",(VLOOKUP(X221,'🧱Material'!$B$4:$H1000,6,false)*Y221),0) + IF(Z221&lt;&gt;"",(VLOOKUP(Z221,'🧱Material'!$B$4:$H1000,6,false)*AA221),0) + IF(AB221&lt;&gt;"",(VLOOKUP(AB221,'🧱Material'!$B$4:$H1000,6,false)*AC221),0)</f>
        <v>0</v>
      </c>
      <c r="J221" s="535"/>
      <c r="K221" s="536"/>
      <c r="L221" s="535"/>
      <c r="M221" s="536"/>
      <c r="N221" s="535"/>
      <c r="O221" s="536"/>
      <c r="P221" s="535"/>
      <c r="Q221" s="536"/>
      <c r="R221" s="59"/>
      <c r="S221" s="520"/>
      <c r="T221" s="59"/>
      <c r="U221" s="520"/>
      <c r="V221" s="59"/>
      <c r="W221" s="520"/>
      <c r="X221" s="59"/>
      <c r="Y221" s="520"/>
      <c r="Z221" s="59"/>
      <c r="AA221" s="520"/>
      <c r="AB221" s="59"/>
      <c r="AC221" s="520"/>
    </row>
    <row r="222">
      <c r="A222" s="70" t="b">
        <v>0</v>
      </c>
      <c r="C222" s="70"/>
      <c r="D222" s="70"/>
      <c r="G222" s="523">
        <f>IF(J222&lt;&gt;"",(VLOOKUP(J222,'🌳Resource'!$A$4:$J1000,10,false)*K222),0)+IF(L222&lt;&gt;"",(VLOOKUP(L222,'🌳Resource'!$A$4:$J1000,10,false)*M222),0)+IF(N222&lt;&gt;"",(VLOOKUP(N222,'🌳Resource'!$A$4:$J1000,10,false)*O222),0) + IF(P222&lt;&gt;"",(VLOOKUP(P222,'🌳Resource'!$A$4:$J1000,10,false)*Q222),0) + IF(R222&lt;&gt;"",(VLOOKUP(R222,'🧱Material'!$B$4:$H1000,7,false)*S222),0) + IF(T222&lt;&gt;"",(VLOOKUP(T222,'🧱Material'!$B$4:$H1000,7,false)*U222),0) + IF(V222&lt;&gt;"",(VLOOKUP(V222,'🧱Material'!$B$4:$H1000,7,false)*W222),0) + IF(X222&lt;&gt;"",(VLOOKUP(X222,'🧱Material'!$B$4:$H1000,7,false)*Y222),0) + IF(Z222&lt;&gt;"",(VLOOKUP(Z222,'🧱Material'!$B$4:$H1000,7,false)*AA222),0) + IF(AB222&lt;&gt;"",(VLOOKUP(AB222,'🧱Material'!$B$4:$H1000,7,false)*AC222),0)</f>
        <v>0</v>
      </c>
      <c r="H222" s="523">
        <f>IF(J222&lt;&gt;"",(VLOOKUP(J222,'🌳Resource'!$A$4:$J1000,8,false)*K222),0)+IF(L222&lt;&gt;"",(VLOOKUP(L222,'🌳Resource'!$A$4:$J1000,8,false)*M222),0)+IF(N222&lt;&gt;"",(VLOOKUP(N222,'🌳Resource'!$A$4:$J1000,8,false)*O222),0) + IF(P222&lt;&gt;"",(VLOOKUP(P222,'🌳Resource'!$A$4:$J1000,8,false)*Q222),0) + IF(R222&lt;&gt;"",(VLOOKUP(R222,'🧱Material'!$B$4:$H1000,5,false)*S222),0) + IF(T222&lt;&gt;"",(VLOOKUP(T222,'🧱Material'!$B$4:$H1000,5,false)*U222),0) + IF(V222&lt;&gt;"",(VLOOKUP(V222,'🧱Material'!$B$4:$H1000,5,false)*W222),0) + IF(X222&lt;&gt;"",(VLOOKUP(X222,'🧱Material'!$B$4:$H1000,5,false)*Y222),0) + IF(Z222&lt;&gt;"",(VLOOKUP(Z222,'🧱Material'!$B$4:$H1000,5,false)*AA222),0) + IF(AB222&lt;&gt;"",(VLOOKUP(AB222,'🧱Material'!$B$4:$H1000,5,false)*AC222),0)</f>
        <v>0</v>
      </c>
      <c r="I222" s="523">
        <f>IF(J222&lt;&gt;"",(VLOOKUP(J222,'🌳Resource'!$A$4:$J1000,9,false)*K222),0)+IF(L222&lt;&gt;"",(VLOOKUP(L222,'🌳Resource'!$A$4:$J1000,9,false)*M222),0)+IF(N222&lt;&gt;"",(VLOOKUP(N222,'🌳Resource'!$A$4:$J1000,9,false)*O222),0) + IF(P222&lt;&gt;"",(VLOOKUP(P222,'🌳Resource'!$A$4:$J1000,9,false)*Q222),0) + IF(R222&lt;&gt;"",(VLOOKUP(R222,'🧱Material'!$B$4:$H1000,6,false)*S222),0) + IF(T222&lt;&gt;"",(VLOOKUP(T222,'🧱Material'!$B$4:$H1000,6,false)*U222),0) + IF(V222&lt;&gt;"",(VLOOKUP(V222,'🧱Material'!$B$4:$H1000,6,false)*W222),0) + IF(X222&lt;&gt;"",(VLOOKUP(X222,'🧱Material'!$B$4:$H1000,6,false)*Y222),0) + IF(Z222&lt;&gt;"",(VLOOKUP(Z222,'🧱Material'!$B$4:$H1000,6,false)*AA222),0) + IF(AB222&lt;&gt;"",(VLOOKUP(AB222,'🧱Material'!$B$4:$H1000,6,false)*AC222),0)</f>
        <v>0</v>
      </c>
      <c r="J222" s="533"/>
      <c r="K222" s="534"/>
      <c r="L222" s="533"/>
      <c r="M222" s="534"/>
      <c r="N222" s="533"/>
      <c r="O222" s="534"/>
      <c r="P222" s="533"/>
      <c r="Q222" s="534"/>
      <c r="R222" s="515"/>
      <c r="S222" s="3"/>
      <c r="T222" s="515"/>
      <c r="U222" s="3"/>
      <c r="V222" s="515"/>
      <c r="W222" s="3"/>
      <c r="X222" s="515"/>
      <c r="Y222" s="3"/>
      <c r="Z222" s="515"/>
      <c r="AA222" s="3"/>
      <c r="AB222" s="515"/>
      <c r="AC222" s="3"/>
    </row>
    <row r="223">
      <c r="A223" s="70" t="b">
        <v>0</v>
      </c>
      <c r="C223" s="70"/>
      <c r="D223" s="70"/>
      <c r="G223" s="526">
        <f>IF(J223&lt;&gt;"",(VLOOKUP(J223,'🌳Resource'!$A$4:$J1000,10,false)*K223),0)+IF(L223&lt;&gt;"",(VLOOKUP(L223,'🌳Resource'!$A$4:$J1000,10,false)*M223),0)+IF(N223&lt;&gt;"",(VLOOKUP(N223,'🌳Resource'!$A$4:$J1000,10,false)*O223),0) + IF(P223&lt;&gt;"",(VLOOKUP(P223,'🌳Resource'!$A$4:$J1000,10,false)*Q223),0) + IF(R223&lt;&gt;"",(VLOOKUP(R223,'🧱Material'!$B$4:$H1000,7,false)*S223),0) + IF(T223&lt;&gt;"",(VLOOKUP(T223,'🧱Material'!$B$4:$H1000,7,false)*U223),0) + IF(V223&lt;&gt;"",(VLOOKUP(V223,'🧱Material'!$B$4:$H1000,7,false)*W223),0) + IF(X223&lt;&gt;"",(VLOOKUP(X223,'🧱Material'!$B$4:$H1000,7,false)*Y223),0) + IF(Z223&lt;&gt;"",(VLOOKUP(Z223,'🧱Material'!$B$4:$H1000,7,false)*AA223),0) + IF(AB223&lt;&gt;"",(VLOOKUP(AB223,'🧱Material'!$B$4:$H1000,7,false)*AC223),0)</f>
        <v>0</v>
      </c>
      <c r="H223" s="526">
        <f>IF(J223&lt;&gt;"",(VLOOKUP(J223,'🌳Resource'!$A$4:$J1000,8,false)*K223),0)+IF(L223&lt;&gt;"",(VLOOKUP(L223,'🌳Resource'!$A$4:$J1000,8,false)*M223),0)+IF(N223&lt;&gt;"",(VLOOKUP(N223,'🌳Resource'!$A$4:$J1000,8,false)*O223),0) + IF(P223&lt;&gt;"",(VLOOKUP(P223,'🌳Resource'!$A$4:$J1000,8,false)*Q223),0) + IF(R223&lt;&gt;"",(VLOOKUP(R223,'🧱Material'!$B$4:$H1000,5,false)*S223),0) + IF(T223&lt;&gt;"",(VLOOKUP(T223,'🧱Material'!$B$4:$H1000,5,false)*U223),0) + IF(V223&lt;&gt;"",(VLOOKUP(V223,'🧱Material'!$B$4:$H1000,5,false)*W223),0) + IF(X223&lt;&gt;"",(VLOOKUP(X223,'🧱Material'!$B$4:$H1000,5,false)*Y223),0) + IF(Z223&lt;&gt;"",(VLOOKUP(Z223,'🧱Material'!$B$4:$H1000,5,false)*AA223),0) + IF(AB223&lt;&gt;"",(VLOOKUP(AB223,'🧱Material'!$B$4:$H1000,5,false)*AC223),0)</f>
        <v>0</v>
      </c>
      <c r="I223" s="526">
        <f>IF(J223&lt;&gt;"",(VLOOKUP(J223,'🌳Resource'!$A$4:$J1000,9,false)*K223),0)+IF(L223&lt;&gt;"",(VLOOKUP(L223,'🌳Resource'!$A$4:$J1000,9,false)*M223),0)+IF(N223&lt;&gt;"",(VLOOKUP(N223,'🌳Resource'!$A$4:$J1000,9,false)*O223),0) + IF(P223&lt;&gt;"",(VLOOKUP(P223,'🌳Resource'!$A$4:$J1000,9,false)*Q223),0) + IF(R223&lt;&gt;"",(VLOOKUP(R223,'🧱Material'!$B$4:$H1000,6,false)*S223),0) + IF(T223&lt;&gt;"",(VLOOKUP(T223,'🧱Material'!$B$4:$H1000,6,false)*U223),0) + IF(V223&lt;&gt;"",(VLOOKUP(V223,'🧱Material'!$B$4:$H1000,6,false)*W223),0) + IF(X223&lt;&gt;"",(VLOOKUP(X223,'🧱Material'!$B$4:$H1000,6,false)*Y223),0) + IF(Z223&lt;&gt;"",(VLOOKUP(Z223,'🧱Material'!$B$4:$H1000,6,false)*AA223),0) + IF(AB223&lt;&gt;"",(VLOOKUP(AB223,'🧱Material'!$B$4:$H1000,6,false)*AC223),0)</f>
        <v>0</v>
      </c>
      <c r="J223" s="535"/>
      <c r="K223" s="536"/>
      <c r="L223" s="535"/>
      <c r="M223" s="536"/>
      <c r="N223" s="535"/>
      <c r="O223" s="536"/>
      <c r="P223" s="535"/>
      <c r="Q223" s="536"/>
      <c r="R223" s="59"/>
      <c r="S223" s="520"/>
      <c r="T223" s="59"/>
      <c r="U223" s="520"/>
      <c r="V223" s="59"/>
      <c r="W223" s="520"/>
      <c r="X223" s="59"/>
      <c r="Y223" s="520"/>
      <c r="Z223" s="59"/>
      <c r="AA223" s="520"/>
      <c r="AB223" s="59"/>
      <c r="AC223" s="520"/>
    </row>
    <row r="224">
      <c r="A224" s="70" t="b">
        <v>0</v>
      </c>
      <c r="C224" s="70"/>
      <c r="D224" s="70"/>
      <c r="G224" s="523">
        <f>IF(J224&lt;&gt;"",(VLOOKUP(J224,'🌳Resource'!$A$4:$J1000,10,false)*K224),0)+IF(L224&lt;&gt;"",(VLOOKUP(L224,'🌳Resource'!$A$4:$J1000,10,false)*M224),0)+IF(N224&lt;&gt;"",(VLOOKUP(N224,'🌳Resource'!$A$4:$J1000,10,false)*O224),0) + IF(P224&lt;&gt;"",(VLOOKUP(P224,'🌳Resource'!$A$4:$J1000,10,false)*Q224),0) + IF(R224&lt;&gt;"",(VLOOKUP(R224,'🧱Material'!$B$4:$H1000,7,false)*S224),0) + IF(T224&lt;&gt;"",(VLOOKUP(T224,'🧱Material'!$B$4:$H1000,7,false)*U224),0) + IF(V224&lt;&gt;"",(VLOOKUP(V224,'🧱Material'!$B$4:$H1000,7,false)*W224),0) + IF(X224&lt;&gt;"",(VLOOKUP(X224,'🧱Material'!$B$4:$H1000,7,false)*Y224),0) + IF(Z224&lt;&gt;"",(VLOOKUP(Z224,'🧱Material'!$B$4:$H1000,7,false)*AA224),0) + IF(AB224&lt;&gt;"",(VLOOKUP(AB224,'🧱Material'!$B$4:$H1000,7,false)*AC224),0)</f>
        <v>0</v>
      </c>
      <c r="H224" s="523">
        <f>IF(J224&lt;&gt;"",(VLOOKUP(J224,'🌳Resource'!$A$4:$J1000,8,false)*K224),0)+IF(L224&lt;&gt;"",(VLOOKUP(L224,'🌳Resource'!$A$4:$J1000,8,false)*M224),0)+IF(N224&lt;&gt;"",(VLOOKUP(N224,'🌳Resource'!$A$4:$J1000,8,false)*O224),0) + IF(P224&lt;&gt;"",(VLOOKUP(P224,'🌳Resource'!$A$4:$J1000,8,false)*Q224),0) + IF(R224&lt;&gt;"",(VLOOKUP(R224,'🧱Material'!$B$4:$H1000,5,false)*S224),0) + IF(T224&lt;&gt;"",(VLOOKUP(T224,'🧱Material'!$B$4:$H1000,5,false)*U224),0) + IF(V224&lt;&gt;"",(VLOOKUP(V224,'🧱Material'!$B$4:$H1000,5,false)*W224),0) + IF(X224&lt;&gt;"",(VLOOKUP(X224,'🧱Material'!$B$4:$H1000,5,false)*Y224),0) + IF(Z224&lt;&gt;"",(VLOOKUP(Z224,'🧱Material'!$B$4:$H1000,5,false)*AA224),0) + IF(AB224&lt;&gt;"",(VLOOKUP(AB224,'🧱Material'!$B$4:$H1000,5,false)*AC224),0)</f>
        <v>0</v>
      </c>
      <c r="I224" s="523">
        <f>IF(J224&lt;&gt;"",(VLOOKUP(J224,'🌳Resource'!$A$4:$J1000,9,false)*K224),0)+IF(L224&lt;&gt;"",(VLOOKUP(L224,'🌳Resource'!$A$4:$J1000,9,false)*M224),0)+IF(N224&lt;&gt;"",(VLOOKUP(N224,'🌳Resource'!$A$4:$J1000,9,false)*O224),0) + IF(P224&lt;&gt;"",(VLOOKUP(P224,'🌳Resource'!$A$4:$J1000,9,false)*Q224),0) + IF(R224&lt;&gt;"",(VLOOKUP(R224,'🧱Material'!$B$4:$H1000,6,false)*S224),0) + IF(T224&lt;&gt;"",(VLOOKUP(T224,'🧱Material'!$B$4:$H1000,6,false)*U224),0) + IF(V224&lt;&gt;"",(VLOOKUP(V224,'🧱Material'!$B$4:$H1000,6,false)*W224),0) + IF(X224&lt;&gt;"",(VLOOKUP(X224,'🧱Material'!$B$4:$H1000,6,false)*Y224),0) + IF(Z224&lt;&gt;"",(VLOOKUP(Z224,'🧱Material'!$B$4:$H1000,6,false)*AA224),0) + IF(AB224&lt;&gt;"",(VLOOKUP(AB224,'🧱Material'!$B$4:$H1000,6,false)*AC224),0)</f>
        <v>0</v>
      </c>
      <c r="J224" s="533"/>
      <c r="K224" s="534"/>
      <c r="L224" s="533"/>
      <c r="M224" s="534"/>
      <c r="N224" s="533"/>
      <c r="O224" s="534"/>
      <c r="P224" s="533"/>
      <c r="Q224" s="534"/>
      <c r="R224" s="515"/>
      <c r="S224" s="3"/>
      <c r="T224" s="515"/>
      <c r="U224" s="3"/>
      <c r="V224" s="515"/>
      <c r="W224" s="3"/>
      <c r="X224" s="515"/>
      <c r="Y224" s="3"/>
      <c r="Z224" s="515"/>
      <c r="AA224" s="3"/>
      <c r="AB224" s="515"/>
      <c r="AC224" s="3"/>
    </row>
    <row r="225">
      <c r="A225" s="70" t="b">
        <v>0</v>
      </c>
      <c r="C225" s="70"/>
      <c r="D225" s="70"/>
      <c r="G225" s="526">
        <f>IF(J225&lt;&gt;"",(VLOOKUP(J225,'🌳Resource'!$A$4:$J1000,10,false)*K225),0)+IF(L225&lt;&gt;"",(VLOOKUP(L225,'🌳Resource'!$A$4:$J1000,10,false)*M225),0)+IF(N225&lt;&gt;"",(VLOOKUP(N225,'🌳Resource'!$A$4:$J1000,10,false)*O225),0) + IF(P225&lt;&gt;"",(VLOOKUP(P225,'🌳Resource'!$A$4:$J1000,10,false)*Q225),0) + IF(R225&lt;&gt;"",(VLOOKUP(R225,'🧱Material'!$B$4:$H1000,7,false)*S225),0) + IF(T225&lt;&gt;"",(VLOOKUP(T225,'🧱Material'!$B$4:$H1000,7,false)*U225),0) + IF(V225&lt;&gt;"",(VLOOKUP(V225,'🧱Material'!$B$4:$H1000,7,false)*W225),0) + IF(X225&lt;&gt;"",(VLOOKUP(X225,'🧱Material'!$B$4:$H1000,7,false)*Y225),0) + IF(Z225&lt;&gt;"",(VLOOKUP(Z225,'🧱Material'!$B$4:$H1000,7,false)*AA225),0) + IF(AB225&lt;&gt;"",(VLOOKUP(AB225,'🧱Material'!$B$4:$H1000,7,false)*AC225),0)</f>
        <v>0</v>
      </c>
      <c r="H225" s="526">
        <f>IF(J225&lt;&gt;"",(VLOOKUP(J225,'🌳Resource'!$A$4:$J1000,8,false)*K225),0)+IF(L225&lt;&gt;"",(VLOOKUP(L225,'🌳Resource'!$A$4:$J1000,8,false)*M225),0)+IF(N225&lt;&gt;"",(VLOOKUP(N225,'🌳Resource'!$A$4:$J1000,8,false)*O225),0) + IF(P225&lt;&gt;"",(VLOOKUP(P225,'🌳Resource'!$A$4:$J1000,8,false)*Q225),0) + IF(R225&lt;&gt;"",(VLOOKUP(R225,'🧱Material'!$B$4:$H1000,5,false)*S225),0) + IF(T225&lt;&gt;"",(VLOOKUP(T225,'🧱Material'!$B$4:$H1000,5,false)*U225),0) + IF(V225&lt;&gt;"",(VLOOKUP(V225,'🧱Material'!$B$4:$H1000,5,false)*W225),0) + IF(X225&lt;&gt;"",(VLOOKUP(X225,'🧱Material'!$B$4:$H1000,5,false)*Y225),0) + IF(Z225&lt;&gt;"",(VLOOKUP(Z225,'🧱Material'!$B$4:$H1000,5,false)*AA225),0) + IF(AB225&lt;&gt;"",(VLOOKUP(AB225,'🧱Material'!$B$4:$H1000,5,false)*AC225),0)</f>
        <v>0</v>
      </c>
      <c r="I225" s="526">
        <f>IF(J225&lt;&gt;"",(VLOOKUP(J225,'🌳Resource'!$A$4:$J1000,9,false)*K225),0)+IF(L225&lt;&gt;"",(VLOOKUP(L225,'🌳Resource'!$A$4:$J1000,9,false)*M225),0)+IF(N225&lt;&gt;"",(VLOOKUP(N225,'🌳Resource'!$A$4:$J1000,9,false)*O225),0) + IF(P225&lt;&gt;"",(VLOOKUP(P225,'🌳Resource'!$A$4:$J1000,9,false)*Q225),0) + IF(R225&lt;&gt;"",(VLOOKUP(R225,'🧱Material'!$B$4:$H1000,6,false)*S225),0) + IF(T225&lt;&gt;"",(VLOOKUP(T225,'🧱Material'!$B$4:$H1000,6,false)*U225),0) + IF(V225&lt;&gt;"",(VLOOKUP(V225,'🧱Material'!$B$4:$H1000,6,false)*W225),0) + IF(X225&lt;&gt;"",(VLOOKUP(X225,'🧱Material'!$B$4:$H1000,6,false)*Y225),0) + IF(Z225&lt;&gt;"",(VLOOKUP(Z225,'🧱Material'!$B$4:$H1000,6,false)*AA225),0) + IF(AB225&lt;&gt;"",(VLOOKUP(AB225,'🧱Material'!$B$4:$H1000,6,false)*AC225),0)</f>
        <v>0</v>
      </c>
      <c r="J225" s="535"/>
      <c r="K225" s="536"/>
      <c r="L225" s="535"/>
      <c r="M225" s="536"/>
      <c r="N225" s="535"/>
      <c r="O225" s="536"/>
      <c r="P225" s="535"/>
      <c r="Q225" s="536"/>
      <c r="R225" s="59"/>
      <c r="S225" s="520"/>
      <c r="T225" s="59"/>
      <c r="U225" s="520"/>
      <c r="V225" s="59"/>
      <c r="W225" s="520"/>
      <c r="X225" s="59"/>
      <c r="Y225" s="520"/>
      <c r="Z225" s="59"/>
      <c r="AA225" s="520"/>
      <c r="AB225" s="59"/>
      <c r="AC225" s="520"/>
    </row>
    <row r="226">
      <c r="A226" s="70" t="b">
        <v>0</v>
      </c>
      <c r="C226" s="70"/>
      <c r="D226" s="70"/>
      <c r="G226" s="523">
        <f>IF(J226&lt;&gt;"",(VLOOKUP(J226,'🌳Resource'!$A$4:$J1000,10,false)*K226),0)+IF(L226&lt;&gt;"",(VLOOKUP(L226,'🌳Resource'!$A$4:$J1000,10,false)*M226),0)+IF(N226&lt;&gt;"",(VLOOKUP(N226,'🌳Resource'!$A$4:$J1000,10,false)*O226),0) + IF(P226&lt;&gt;"",(VLOOKUP(P226,'🌳Resource'!$A$4:$J1000,10,false)*Q226),0) + IF(R226&lt;&gt;"",(VLOOKUP(R226,'🧱Material'!$B$4:$H1000,7,false)*S226),0) + IF(T226&lt;&gt;"",(VLOOKUP(T226,'🧱Material'!$B$4:$H1000,7,false)*U226),0) + IF(V226&lt;&gt;"",(VLOOKUP(V226,'🧱Material'!$B$4:$H1000,7,false)*W226),0) + IF(X226&lt;&gt;"",(VLOOKUP(X226,'🧱Material'!$B$4:$H1000,7,false)*Y226),0) + IF(Z226&lt;&gt;"",(VLOOKUP(Z226,'🧱Material'!$B$4:$H1000,7,false)*AA226),0) + IF(AB226&lt;&gt;"",(VLOOKUP(AB226,'🧱Material'!$B$4:$H1000,7,false)*AC226),0)</f>
        <v>0</v>
      </c>
      <c r="H226" s="523">
        <f>IF(J226&lt;&gt;"",(VLOOKUP(J226,'🌳Resource'!$A$4:$J1000,8,false)*K226),0)+IF(L226&lt;&gt;"",(VLOOKUP(L226,'🌳Resource'!$A$4:$J1000,8,false)*M226),0)+IF(N226&lt;&gt;"",(VLOOKUP(N226,'🌳Resource'!$A$4:$J1000,8,false)*O226),0) + IF(P226&lt;&gt;"",(VLOOKUP(P226,'🌳Resource'!$A$4:$J1000,8,false)*Q226),0) + IF(R226&lt;&gt;"",(VLOOKUP(R226,'🧱Material'!$B$4:$H1000,5,false)*S226),0) + IF(T226&lt;&gt;"",(VLOOKUP(T226,'🧱Material'!$B$4:$H1000,5,false)*U226),0) + IF(V226&lt;&gt;"",(VLOOKUP(V226,'🧱Material'!$B$4:$H1000,5,false)*W226),0) + IF(X226&lt;&gt;"",(VLOOKUP(X226,'🧱Material'!$B$4:$H1000,5,false)*Y226),0) + IF(Z226&lt;&gt;"",(VLOOKUP(Z226,'🧱Material'!$B$4:$H1000,5,false)*AA226),0) + IF(AB226&lt;&gt;"",(VLOOKUP(AB226,'🧱Material'!$B$4:$H1000,5,false)*AC226),0)</f>
        <v>0</v>
      </c>
      <c r="I226" s="523">
        <f>IF(J226&lt;&gt;"",(VLOOKUP(J226,'🌳Resource'!$A$4:$J1000,9,false)*K226),0)+IF(L226&lt;&gt;"",(VLOOKUP(L226,'🌳Resource'!$A$4:$J1000,9,false)*M226),0)+IF(N226&lt;&gt;"",(VLOOKUP(N226,'🌳Resource'!$A$4:$J1000,9,false)*O226),0) + IF(P226&lt;&gt;"",(VLOOKUP(P226,'🌳Resource'!$A$4:$J1000,9,false)*Q226),0) + IF(R226&lt;&gt;"",(VLOOKUP(R226,'🧱Material'!$B$4:$H1000,6,false)*S226),0) + IF(T226&lt;&gt;"",(VLOOKUP(T226,'🧱Material'!$B$4:$H1000,6,false)*U226),0) + IF(V226&lt;&gt;"",(VLOOKUP(V226,'🧱Material'!$B$4:$H1000,6,false)*W226),0) + IF(X226&lt;&gt;"",(VLOOKUP(X226,'🧱Material'!$B$4:$H1000,6,false)*Y226),0) + IF(Z226&lt;&gt;"",(VLOOKUP(Z226,'🧱Material'!$B$4:$H1000,6,false)*AA226),0) + IF(AB226&lt;&gt;"",(VLOOKUP(AB226,'🧱Material'!$B$4:$H1000,6,false)*AC226),0)</f>
        <v>0</v>
      </c>
      <c r="J226" s="533"/>
      <c r="K226" s="534"/>
      <c r="L226" s="533"/>
      <c r="M226" s="534"/>
      <c r="N226" s="533"/>
      <c r="O226" s="534"/>
      <c r="P226" s="533"/>
      <c r="Q226" s="534"/>
      <c r="R226" s="515"/>
      <c r="S226" s="3"/>
      <c r="T226" s="515"/>
      <c r="U226" s="3"/>
      <c r="V226" s="515"/>
      <c r="W226" s="3"/>
      <c r="X226" s="515"/>
      <c r="Y226" s="3"/>
      <c r="Z226" s="515"/>
      <c r="AA226" s="3"/>
      <c r="AB226" s="515"/>
      <c r="AC226" s="3"/>
    </row>
    <row r="227">
      <c r="A227" s="70" t="b">
        <v>0</v>
      </c>
      <c r="C227" s="70"/>
      <c r="D227" s="70"/>
      <c r="G227" s="526">
        <f>IF(J227&lt;&gt;"",(VLOOKUP(J227,'🌳Resource'!$A$4:$J1000,10,false)*K227),0)+IF(L227&lt;&gt;"",(VLOOKUP(L227,'🌳Resource'!$A$4:$J1000,10,false)*M227),0)+IF(N227&lt;&gt;"",(VLOOKUP(N227,'🌳Resource'!$A$4:$J1000,10,false)*O227),0) + IF(P227&lt;&gt;"",(VLOOKUP(P227,'🌳Resource'!$A$4:$J1000,10,false)*Q227),0) + IF(R227&lt;&gt;"",(VLOOKUP(R227,'🧱Material'!$B$4:$H1000,7,false)*S227),0) + IF(T227&lt;&gt;"",(VLOOKUP(T227,'🧱Material'!$B$4:$H1000,7,false)*U227),0) + IF(V227&lt;&gt;"",(VLOOKUP(V227,'🧱Material'!$B$4:$H1000,7,false)*W227),0) + IF(X227&lt;&gt;"",(VLOOKUP(X227,'🧱Material'!$B$4:$H1000,7,false)*Y227),0) + IF(Z227&lt;&gt;"",(VLOOKUP(Z227,'🧱Material'!$B$4:$H1000,7,false)*AA227),0) + IF(AB227&lt;&gt;"",(VLOOKUP(AB227,'🧱Material'!$B$4:$H1000,7,false)*AC227),0)</f>
        <v>0</v>
      </c>
      <c r="H227" s="526">
        <f>IF(J227&lt;&gt;"",(VLOOKUP(J227,'🌳Resource'!$A$4:$J1000,8,false)*K227),0)+IF(L227&lt;&gt;"",(VLOOKUP(L227,'🌳Resource'!$A$4:$J1000,8,false)*M227),0)+IF(N227&lt;&gt;"",(VLOOKUP(N227,'🌳Resource'!$A$4:$J1000,8,false)*O227),0) + IF(P227&lt;&gt;"",(VLOOKUP(P227,'🌳Resource'!$A$4:$J1000,8,false)*Q227),0) + IF(R227&lt;&gt;"",(VLOOKUP(R227,'🧱Material'!$B$4:$H1000,5,false)*S227),0) + IF(T227&lt;&gt;"",(VLOOKUP(T227,'🧱Material'!$B$4:$H1000,5,false)*U227),0) + IF(V227&lt;&gt;"",(VLOOKUP(V227,'🧱Material'!$B$4:$H1000,5,false)*W227),0) + IF(X227&lt;&gt;"",(VLOOKUP(X227,'🧱Material'!$B$4:$H1000,5,false)*Y227),0) + IF(Z227&lt;&gt;"",(VLOOKUP(Z227,'🧱Material'!$B$4:$H1000,5,false)*AA227),0) + IF(AB227&lt;&gt;"",(VLOOKUP(AB227,'🧱Material'!$B$4:$H1000,5,false)*AC227),0)</f>
        <v>0</v>
      </c>
      <c r="I227" s="526">
        <f>IF(J227&lt;&gt;"",(VLOOKUP(J227,'🌳Resource'!$A$4:$J1000,9,false)*K227),0)+IF(L227&lt;&gt;"",(VLOOKUP(L227,'🌳Resource'!$A$4:$J1000,9,false)*M227),0)+IF(N227&lt;&gt;"",(VLOOKUP(N227,'🌳Resource'!$A$4:$J1000,9,false)*O227),0) + IF(P227&lt;&gt;"",(VLOOKUP(P227,'🌳Resource'!$A$4:$J1000,9,false)*Q227),0) + IF(R227&lt;&gt;"",(VLOOKUP(R227,'🧱Material'!$B$4:$H1000,6,false)*S227),0) + IF(T227&lt;&gt;"",(VLOOKUP(T227,'🧱Material'!$B$4:$H1000,6,false)*U227),0) + IF(V227&lt;&gt;"",(VLOOKUP(V227,'🧱Material'!$B$4:$H1000,6,false)*W227),0) + IF(X227&lt;&gt;"",(VLOOKUP(X227,'🧱Material'!$B$4:$H1000,6,false)*Y227),0) + IF(Z227&lt;&gt;"",(VLOOKUP(Z227,'🧱Material'!$B$4:$H1000,6,false)*AA227),0) + IF(AB227&lt;&gt;"",(VLOOKUP(AB227,'🧱Material'!$B$4:$H1000,6,false)*AC227),0)</f>
        <v>0</v>
      </c>
      <c r="J227" s="535"/>
      <c r="K227" s="536"/>
      <c r="L227" s="535"/>
      <c r="M227" s="536"/>
      <c r="N227" s="535"/>
      <c r="O227" s="536"/>
      <c r="P227" s="535"/>
      <c r="Q227" s="536"/>
      <c r="R227" s="59"/>
      <c r="S227" s="520"/>
      <c r="T227" s="59"/>
      <c r="U227" s="520"/>
      <c r="V227" s="59"/>
      <c r="W227" s="520"/>
      <c r="X227" s="59"/>
      <c r="Y227" s="520"/>
      <c r="Z227" s="59"/>
      <c r="AA227" s="520"/>
      <c r="AB227" s="59"/>
      <c r="AC227" s="520"/>
    </row>
    <row r="228">
      <c r="A228" s="70" t="b">
        <v>0</v>
      </c>
      <c r="C228" s="70"/>
      <c r="D228" s="70"/>
      <c r="G228" s="523">
        <f>IF(J228&lt;&gt;"",(VLOOKUP(J228,'🌳Resource'!$A$4:$J1000,10,false)*K228),0)+IF(L228&lt;&gt;"",(VLOOKUP(L228,'🌳Resource'!$A$4:$J1000,10,false)*M228),0)+IF(N228&lt;&gt;"",(VLOOKUP(N228,'🌳Resource'!$A$4:$J1000,10,false)*O228),0) + IF(P228&lt;&gt;"",(VLOOKUP(P228,'🌳Resource'!$A$4:$J1000,10,false)*Q228),0) + IF(R228&lt;&gt;"",(VLOOKUP(R228,'🧱Material'!$B$4:$H1000,7,false)*S228),0) + IF(T228&lt;&gt;"",(VLOOKUP(T228,'🧱Material'!$B$4:$H1000,7,false)*U228),0) + IF(V228&lt;&gt;"",(VLOOKUP(V228,'🧱Material'!$B$4:$H1000,7,false)*W228),0) + IF(X228&lt;&gt;"",(VLOOKUP(X228,'🧱Material'!$B$4:$H1000,7,false)*Y228),0) + IF(Z228&lt;&gt;"",(VLOOKUP(Z228,'🧱Material'!$B$4:$H1000,7,false)*AA228),0) + IF(AB228&lt;&gt;"",(VLOOKUP(AB228,'🧱Material'!$B$4:$H1000,7,false)*AC228),0)</f>
        <v>0</v>
      </c>
      <c r="H228" s="523">
        <f>IF(J228&lt;&gt;"",(VLOOKUP(J228,'🌳Resource'!$A$4:$J1000,8,false)*K228),0)+IF(L228&lt;&gt;"",(VLOOKUP(L228,'🌳Resource'!$A$4:$J1000,8,false)*M228),0)+IF(N228&lt;&gt;"",(VLOOKUP(N228,'🌳Resource'!$A$4:$J1000,8,false)*O228),0) + IF(P228&lt;&gt;"",(VLOOKUP(P228,'🌳Resource'!$A$4:$J1000,8,false)*Q228),0) + IF(R228&lt;&gt;"",(VLOOKUP(R228,'🧱Material'!$B$4:$H1000,5,false)*S228),0) + IF(T228&lt;&gt;"",(VLOOKUP(T228,'🧱Material'!$B$4:$H1000,5,false)*U228),0) + IF(V228&lt;&gt;"",(VLOOKUP(V228,'🧱Material'!$B$4:$H1000,5,false)*W228),0) + IF(X228&lt;&gt;"",(VLOOKUP(X228,'🧱Material'!$B$4:$H1000,5,false)*Y228),0) + IF(Z228&lt;&gt;"",(VLOOKUP(Z228,'🧱Material'!$B$4:$H1000,5,false)*AA228),0) + IF(AB228&lt;&gt;"",(VLOOKUP(AB228,'🧱Material'!$B$4:$H1000,5,false)*AC228),0)</f>
        <v>0</v>
      </c>
      <c r="I228" s="523">
        <f>IF(J228&lt;&gt;"",(VLOOKUP(J228,'🌳Resource'!$A$4:$J1000,9,false)*K228),0)+IF(L228&lt;&gt;"",(VLOOKUP(L228,'🌳Resource'!$A$4:$J1000,9,false)*M228),0)+IF(N228&lt;&gt;"",(VLOOKUP(N228,'🌳Resource'!$A$4:$J1000,9,false)*O228),0) + IF(P228&lt;&gt;"",(VLOOKUP(P228,'🌳Resource'!$A$4:$J1000,9,false)*Q228),0) + IF(R228&lt;&gt;"",(VLOOKUP(R228,'🧱Material'!$B$4:$H1000,6,false)*S228),0) + IF(T228&lt;&gt;"",(VLOOKUP(T228,'🧱Material'!$B$4:$H1000,6,false)*U228),0) + IF(V228&lt;&gt;"",(VLOOKUP(V228,'🧱Material'!$B$4:$H1000,6,false)*W228),0) + IF(X228&lt;&gt;"",(VLOOKUP(X228,'🧱Material'!$B$4:$H1000,6,false)*Y228),0) + IF(Z228&lt;&gt;"",(VLOOKUP(Z228,'🧱Material'!$B$4:$H1000,6,false)*AA228),0) + IF(AB228&lt;&gt;"",(VLOOKUP(AB228,'🧱Material'!$B$4:$H1000,6,false)*AC228),0)</f>
        <v>0</v>
      </c>
      <c r="J228" s="533"/>
      <c r="K228" s="534"/>
      <c r="L228" s="533"/>
      <c r="M228" s="534"/>
      <c r="N228" s="533"/>
      <c r="O228" s="534"/>
      <c r="P228" s="533"/>
      <c r="Q228" s="534"/>
      <c r="R228" s="515"/>
      <c r="S228" s="3"/>
      <c r="T228" s="515"/>
      <c r="U228" s="3"/>
      <c r="V228" s="515"/>
      <c r="W228" s="3"/>
      <c r="X228" s="515"/>
      <c r="Y228" s="3"/>
      <c r="Z228" s="515"/>
      <c r="AA228" s="3"/>
      <c r="AB228" s="515"/>
      <c r="AC228" s="3"/>
    </row>
    <row r="229">
      <c r="A229" s="70" t="b">
        <v>0</v>
      </c>
      <c r="C229" s="70"/>
      <c r="D229" s="70"/>
      <c r="G229" s="526">
        <f>IF(J229&lt;&gt;"",(VLOOKUP(J229,'🌳Resource'!$A$4:$J1000,10,false)*K229),0)+IF(L229&lt;&gt;"",(VLOOKUP(L229,'🌳Resource'!$A$4:$J1000,10,false)*M229),0)+IF(N229&lt;&gt;"",(VLOOKUP(N229,'🌳Resource'!$A$4:$J1000,10,false)*O229),0) + IF(P229&lt;&gt;"",(VLOOKUP(P229,'🌳Resource'!$A$4:$J1000,10,false)*Q229),0) + IF(R229&lt;&gt;"",(VLOOKUP(R229,'🧱Material'!$B$4:$H1000,7,false)*S229),0) + IF(T229&lt;&gt;"",(VLOOKUP(T229,'🧱Material'!$B$4:$H1000,7,false)*U229),0) + IF(V229&lt;&gt;"",(VLOOKUP(V229,'🧱Material'!$B$4:$H1000,7,false)*W229),0) + IF(X229&lt;&gt;"",(VLOOKUP(X229,'🧱Material'!$B$4:$H1000,7,false)*Y229),0) + IF(Z229&lt;&gt;"",(VLOOKUP(Z229,'🧱Material'!$B$4:$H1000,7,false)*AA229),0) + IF(AB229&lt;&gt;"",(VLOOKUP(AB229,'🧱Material'!$B$4:$H1000,7,false)*AC229),0)</f>
        <v>0</v>
      </c>
      <c r="H229" s="526">
        <f>IF(J229&lt;&gt;"",(VLOOKUP(J229,'🌳Resource'!$A$4:$J1000,8,false)*K229),0)+IF(L229&lt;&gt;"",(VLOOKUP(L229,'🌳Resource'!$A$4:$J1000,8,false)*M229),0)+IF(N229&lt;&gt;"",(VLOOKUP(N229,'🌳Resource'!$A$4:$J1000,8,false)*O229),0) + IF(P229&lt;&gt;"",(VLOOKUP(P229,'🌳Resource'!$A$4:$J1000,8,false)*Q229),0) + IF(R229&lt;&gt;"",(VLOOKUP(R229,'🧱Material'!$B$4:$H1000,5,false)*S229),0) + IF(T229&lt;&gt;"",(VLOOKUP(T229,'🧱Material'!$B$4:$H1000,5,false)*U229),0) + IF(V229&lt;&gt;"",(VLOOKUP(V229,'🧱Material'!$B$4:$H1000,5,false)*W229),0) + IF(X229&lt;&gt;"",(VLOOKUP(X229,'🧱Material'!$B$4:$H1000,5,false)*Y229),0) + IF(Z229&lt;&gt;"",(VLOOKUP(Z229,'🧱Material'!$B$4:$H1000,5,false)*AA229),0) + IF(AB229&lt;&gt;"",(VLOOKUP(AB229,'🧱Material'!$B$4:$H1000,5,false)*AC229),0)</f>
        <v>0</v>
      </c>
      <c r="I229" s="526">
        <f>IF(J229&lt;&gt;"",(VLOOKUP(J229,'🌳Resource'!$A$4:$J1000,9,false)*K229),0)+IF(L229&lt;&gt;"",(VLOOKUP(L229,'🌳Resource'!$A$4:$J1000,9,false)*M229),0)+IF(N229&lt;&gt;"",(VLOOKUP(N229,'🌳Resource'!$A$4:$J1000,9,false)*O229),0) + IF(P229&lt;&gt;"",(VLOOKUP(P229,'🌳Resource'!$A$4:$J1000,9,false)*Q229),0) + IF(R229&lt;&gt;"",(VLOOKUP(R229,'🧱Material'!$B$4:$H1000,6,false)*S229),0) + IF(T229&lt;&gt;"",(VLOOKUP(T229,'🧱Material'!$B$4:$H1000,6,false)*U229),0) + IF(V229&lt;&gt;"",(VLOOKUP(V229,'🧱Material'!$B$4:$H1000,6,false)*W229),0) + IF(X229&lt;&gt;"",(VLOOKUP(X229,'🧱Material'!$B$4:$H1000,6,false)*Y229),0) + IF(Z229&lt;&gt;"",(VLOOKUP(Z229,'🧱Material'!$B$4:$H1000,6,false)*AA229),0) + IF(AB229&lt;&gt;"",(VLOOKUP(AB229,'🧱Material'!$B$4:$H1000,6,false)*AC229),0)</f>
        <v>0</v>
      </c>
      <c r="J229" s="535"/>
      <c r="K229" s="536"/>
      <c r="L229" s="535"/>
      <c r="M229" s="536"/>
      <c r="N229" s="535"/>
      <c r="O229" s="536"/>
      <c r="P229" s="535"/>
      <c r="Q229" s="536"/>
      <c r="R229" s="59"/>
      <c r="S229" s="520"/>
      <c r="T229" s="59"/>
      <c r="U229" s="520"/>
      <c r="V229" s="59"/>
      <c r="W229" s="520"/>
      <c r="X229" s="59"/>
      <c r="Y229" s="520"/>
      <c r="Z229" s="59"/>
      <c r="AA229" s="520"/>
      <c r="AB229" s="59"/>
      <c r="AC229" s="520"/>
    </row>
    <row r="230">
      <c r="A230" s="70" t="b">
        <v>0</v>
      </c>
      <c r="C230" s="70"/>
      <c r="D230" s="70"/>
      <c r="G230" s="523">
        <f>IF(J230&lt;&gt;"",(VLOOKUP(J230,'🌳Resource'!$A$4:$J1000,10,false)*K230),0)+IF(L230&lt;&gt;"",(VLOOKUP(L230,'🌳Resource'!$A$4:$J1000,10,false)*M230),0)+IF(N230&lt;&gt;"",(VLOOKUP(N230,'🌳Resource'!$A$4:$J1000,10,false)*O230),0) + IF(P230&lt;&gt;"",(VLOOKUP(P230,'🌳Resource'!$A$4:$J1000,10,false)*Q230),0) + IF(R230&lt;&gt;"",(VLOOKUP(R230,'🧱Material'!$B$4:$H1000,7,false)*S230),0) + IF(T230&lt;&gt;"",(VLOOKUP(T230,'🧱Material'!$B$4:$H1000,7,false)*U230),0) + IF(V230&lt;&gt;"",(VLOOKUP(V230,'🧱Material'!$B$4:$H1000,7,false)*W230),0) + IF(X230&lt;&gt;"",(VLOOKUP(X230,'🧱Material'!$B$4:$H1000,7,false)*Y230),0) + IF(Z230&lt;&gt;"",(VLOOKUP(Z230,'🧱Material'!$B$4:$H1000,7,false)*AA230),0) + IF(AB230&lt;&gt;"",(VLOOKUP(AB230,'🧱Material'!$B$4:$H1000,7,false)*AC230),0)</f>
        <v>0</v>
      </c>
      <c r="H230" s="523">
        <f>IF(J230&lt;&gt;"",(VLOOKUP(J230,'🌳Resource'!$A$4:$J1000,8,false)*K230),0)+IF(L230&lt;&gt;"",(VLOOKUP(L230,'🌳Resource'!$A$4:$J1000,8,false)*M230),0)+IF(N230&lt;&gt;"",(VLOOKUP(N230,'🌳Resource'!$A$4:$J1000,8,false)*O230),0) + IF(P230&lt;&gt;"",(VLOOKUP(P230,'🌳Resource'!$A$4:$J1000,8,false)*Q230),0) + IF(R230&lt;&gt;"",(VLOOKUP(R230,'🧱Material'!$B$4:$H1000,5,false)*S230),0) + IF(T230&lt;&gt;"",(VLOOKUP(T230,'🧱Material'!$B$4:$H1000,5,false)*U230),0) + IF(V230&lt;&gt;"",(VLOOKUP(V230,'🧱Material'!$B$4:$H1000,5,false)*W230),0) + IF(X230&lt;&gt;"",(VLOOKUP(X230,'🧱Material'!$B$4:$H1000,5,false)*Y230),0) + IF(Z230&lt;&gt;"",(VLOOKUP(Z230,'🧱Material'!$B$4:$H1000,5,false)*AA230),0) + IF(AB230&lt;&gt;"",(VLOOKUP(AB230,'🧱Material'!$B$4:$H1000,5,false)*AC230),0)</f>
        <v>0</v>
      </c>
      <c r="I230" s="523">
        <f>IF(J230&lt;&gt;"",(VLOOKUP(J230,'🌳Resource'!$A$4:$J1000,9,false)*K230),0)+IF(L230&lt;&gt;"",(VLOOKUP(L230,'🌳Resource'!$A$4:$J1000,9,false)*M230),0)+IF(N230&lt;&gt;"",(VLOOKUP(N230,'🌳Resource'!$A$4:$J1000,9,false)*O230),0) + IF(P230&lt;&gt;"",(VLOOKUP(P230,'🌳Resource'!$A$4:$J1000,9,false)*Q230),0) + IF(R230&lt;&gt;"",(VLOOKUP(R230,'🧱Material'!$B$4:$H1000,6,false)*S230),0) + IF(T230&lt;&gt;"",(VLOOKUP(T230,'🧱Material'!$B$4:$H1000,6,false)*U230),0) + IF(V230&lt;&gt;"",(VLOOKUP(V230,'🧱Material'!$B$4:$H1000,6,false)*W230),0) + IF(X230&lt;&gt;"",(VLOOKUP(X230,'🧱Material'!$B$4:$H1000,6,false)*Y230),0) + IF(Z230&lt;&gt;"",(VLOOKUP(Z230,'🧱Material'!$B$4:$H1000,6,false)*AA230),0) + IF(AB230&lt;&gt;"",(VLOOKUP(AB230,'🧱Material'!$B$4:$H1000,6,false)*AC230),0)</f>
        <v>0</v>
      </c>
      <c r="J230" s="533"/>
      <c r="K230" s="534"/>
      <c r="L230" s="533"/>
      <c r="M230" s="534"/>
      <c r="N230" s="533"/>
      <c r="O230" s="534"/>
      <c r="P230" s="533"/>
      <c r="Q230" s="534"/>
      <c r="R230" s="515"/>
      <c r="S230" s="3"/>
      <c r="T230" s="515"/>
      <c r="U230" s="3"/>
      <c r="V230" s="515"/>
      <c r="W230" s="3"/>
      <c r="X230" s="515"/>
      <c r="Y230" s="3"/>
      <c r="Z230" s="515"/>
      <c r="AA230" s="3"/>
      <c r="AB230" s="515"/>
      <c r="AC230" s="3"/>
    </row>
    <row r="231">
      <c r="A231" s="70" t="b">
        <v>0</v>
      </c>
      <c r="C231" s="70"/>
      <c r="D231" s="70"/>
      <c r="G231" s="526">
        <f>IF(J231&lt;&gt;"",(VLOOKUP(J231,'🌳Resource'!$A$4:$J1000,10,false)*K231),0)+IF(L231&lt;&gt;"",(VLOOKUP(L231,'🌳Resource'!$A$4:$J1000,10,false)*M231),0)+IF(N231&lt;&gt;"",(VLOOKUP(N231,'🌳Resource'!$A$4:$J1000,10,false)*O231),0) + IF(P231&lt;&gt;"",(VLOOKUP(P231,'🌳Resource'!$A$4:$J1000,10,false)*Q231),0) + IF(R231&lt;&gt;"",(VLOOKUP(R231,'🧱Material'!$B$4:$H1000,7,false)*S231),0) + IF(T231&lt;&gt;"",(VLOOKUP(T231,'🧱Material'!$B$4:$H1000,7,false)*U231),0) + IF(V231&lt;&gt;"",(VLOOKUP(V231,'🧱Material'!$B$4:$H1000,7,false)*W231),0) + IF(X231&lt;&gt;"",(VLOOKUP(X231,'🧱Material'!$B$4:$H1000,7,false)*Y231),0) + IF(Z231&lt;&gt;"",(VLOOKUP(Z231,'🧱Material'!$B$4:$H1000,7,false)*AA231),0) + IF(AB231&lt;&gt;"",(VLOOKUP(AB231,'🧱Material'!$B$4:$H1000,7,false)*AC231),0)</f>
        <v>0</v>
      </c>
      <c r="H231" s="526">
        <f>IF(J231&lt;&gt;"",(VLOOKUP(J231,'🌳Resource'!$A$4:$J1000,8,false)*K231),0)+IF(L231&lt;&gt;"",(VLOOKUP(L231,'🌳Resource'!$A$4:$J1000,8,false)*M231),0)+IF(N231&lt;&gt;"",(VLOOKUP(N231,'🌳Resource'!$A$4:$J1000,8,false)*O231),0) + IF(P231&lt;&gt;"",(VLOOKUP(P231,'🌳Resource'!$A$4:$J1000,8,false)*Q231),0) + IF(R231&lt;&gt;"",(VLOOKUP(R231,'🧱Material'!$B$4:$H1000,5,false)*S231),0) + IF(T231&lt;&gt;"",(VLOOKUP(T231,'🧱Material'!$B$4:$H1000,5,false)*U231),0) + IF(V231&lt;&gt;"",(VLOOKUP(V231,'🧱Material'!$B$4:$H1000,5,false)*W231),0) + IF(X231&lt;&gt;"",(VLOOKUP(X231,'🧱Material'!$B$4:$H1000,5,false)*Y231),0) + IF(Z231&lt;&gt;"",(VLOOKUP(Z231,'🧱Material'!$B$4:$H1000,5,false)*AA231),0) + IF(AB231&lt;&gt;"",(VLOOKUP(AB231,'🧱Material'!$B$4:$H1000,5,false)*AC231),0)</f>
        <v>0</v>
      </c>
      <c r="I231" s="526">
        <f>IF(J231&lt;&gt;"",(VLOOKUP(J231,'🌳Resource'!$A$4:$J1000,9,false)*K231),0)+IF(L231&lt;&gt;"",(VLOOKUP(L231,'🌳Resource'!$A$4:$J1000,9,false)*M231),0)+IF(N231&lt;&gt;"",(VLOOKUP(N231,'🌳Resource'!$A$4:$J1000,9,false)*O231),0) + IF(P231&lt;&gt;"",(VLOOKUP(P231,'🌳Resource'!$A$4:$J1000,9,false)*Q231),0) + IF(R231&lt;&gt;"",(VLOOKUP(R231,'🧱Material'!$B$4:$H1000,6,false)*S231),0) + IF(T231&lt;&gt;"",(VLOOKUP(T231,'🧱Material'!$B$4:$H1000,6,false)*U231),0) + IF(V231&lt;&gt;"",(VLOOKUP(V231,'🧱Material'!$B$4:$H1000,6,false)*W231),0) + IF(X231&lt;&gt;"",(VLOOKUP(X231,'🧱Material'!$B$4:$H1000,6,false)*Y231),0) + IF(Z231&lt;&gt;"",(VLOOKUP(Z231,'🧱Material'!$B$4:$H1000,6,false)*AA231),0) + IF(AB231&lt;&gt;"",(VLOOKUP(AB231,'🧱Material'!$B$4:$H1000,6,false)*AC231),0)</f>
        <v>0</v>
      </c>
      <c r="J231" s="535"/>
      <c r="K231" s="536"/>
      <c r="L231" s="535"/>
      <c r="M231" s="536"/>
      <c r="N231" s="535"/>
      <c r="O231" s="536"/>
      <c r="P231" s="535"/>
      <c r="Q231" s="536"/>
      <c r="R231" s="59"/>
      <c r="S231" s="520"/>
      <c r="T231" s="59"/>
      <c r="U231" s="520"/>
      <c r="V231" s="59"/>
      <c r="W231" s="520"/>
      <c r="X231" s="59"/>
      <c r="Y231" s="520"/>
      <c r="Z231" s="59"/>
      <c r="AA231" s="520"/>
      <c r="AB231" s="59"/>
      <c r="AC231" s="520"/>
    </row>
    <row r="232">
      <c r="A232" s="70" t="b">
        <v>0</v>
      </c>
      <c r="C232" s="70"/>
      <c r="D232" s="70"/>
      <c r="G232" s="523">
        <f>IF(J232&lt;&gt;"",(VLOOKUP(J232,'🌳Resource'!$A$4:$J1000,10,false)*K232),0)+IF(L232&lt;&gt;"",(VLOOKUP(L232,'🌳Resource'!$A$4:$J1000,10,false)*M232),0)+IF(N232&lt;&gt;"",(VLOOKUP(N232,'🌳Resource'!$A$4:$J1000,10,false)*O232),0) + IF(P232&lt;&gt;"",(VLOOKUP(P232,'🌳Resource'!$A$4:$J1000,10,false)*Q232),0) + IF(R232&lt;&gt;"",(VLOOKUP(R232,'🧱Material'!$B$4:$H1000,7,false)*S232),0) + IF(T232&lt;&gt;"",(VLOOKUP(T232,'🧱Material'!$B$4:$H1000,7,false)*U232),0) + IF(V232&lt;&gt;"",(VLOOKUP(V232,'🧱Material'!$B$4:$H1000,7,false)*W232),0) + IF(X232&lt;&gt;"",(VLOOKUP(X232,'🧱Material'!$B$4:$H1000,7,false)*Y232),0) + IF(Z232&lt;&gt;"",(VLOOKUP(Z232,'🧱Material'!$B$4:$H1000,7,false)*AA232),0) + IF(AB232&lt;&gt;"",(VLOOKUP(AB232,'🧱Material'!$B$4:$H1000,7,false)*AC232),0)</f>
        <v>0</v>
      </c>
      <c r="H232" s="523">
        <f>IF(J232&lt;&gt;"",(VLOOKUP(J232,'🌳Resource'!$A$4:$J1000,8,false)*K232),0)+IF(L232&lt;&gt;"",(VLOOKUP(L232,'🌳Resource'!$A$4:$J1000,8,false)*M232),0)+IF(N232&lt;&gt;"",(VLOOKUP(N232,'🌳Resource'!$A$4:$J1000,8,false)*O232),0) + IF(P232&lt;&gt;"",(VLOOKUP(P232,'🌳Resource'!$A$4:$J1000,8,false)*Q232),0) + IF(R232&lt;&gt;"",(VLOOKUP(R232,'🧱Material'!$B$4:$H1000,5,false)*S232),0) + IF(T232&lt;&gt;"",(VLOOKUP(T232,'🧱Material'!$B$4:$H1000,5,false)*U232),0) + IF(V232&lt;&gt;"",(VLOOKUP(V232,'🧱Material'!$B$4:$H1000,5,false)*W232),0) + IF(X232&lt;&gt;"",(VLOOKUP(X232,'🧱Material'!$B$4:$H1000,5,false)*Y232),0) + IF(Z232&lt;&gt;"",(VLOOKUP(Z232,'🧱Material'!$B$4:$H1000,5,false)*AA232),0) + IF(AB232&lt;&gt;"",(VLOOKUP(AB232,'🧱Material'!$B$4:$H1000,5,false)*AC232),0)</f>
        <v>0</v>
      </c>
      <c r="I232" s="523">
        <f>IF(J232&lt;&gt;"",(VLOOKUP(J232,'🌳Resource'!$A$4:$J1000,9,false)*K232),0)+IF(L232&lt;&gt;"",(VLOOKUP(L232,'🌳Resource'!$A$4:$J1000,9,false)*M232),0)+IF(N232&lt;&gt;"",(VLOOKUP(N232,'🌳Resource'!$A$4:$J1000,9,false)*O232),0) + IF(P232&lt;&gt;"",(VLOOKUP(P232,'🌳Resource'!$A$4:$J1000,9,false)*Q232),0) + IF(R232&lt;&gt;"",(VLOOKUP(R232,'🧱Material'!$B$4:$H1000,6,false)*S232),0) + IF(T232&lt;&gt;"",(VLOOKUP(T232,'🧱Material'!$B$4:$H1000,6,false)*U232),0) + IF(V232&lt;&gt;"",(VLOOKUP(V232,'🧱Material'!$B$4:$H1000,6,false)*W232),0) + IF(X232&lt;&gt;"",(VLOOKUP(X232,'🧱Material'!$B$4:$H1000,6,false)*Y232),0) + IF(Z232&lt;&gt;"",(VLOOKUP(Z232,'🧱Material'!$B$4:$H1000,6,false)*AA232),0) + IF(AB232&lt;&gt;"",(VLOOKUP(AB232,'🧱Material'!$B$4:$H1000,6,false)*AC232),0)</f>
        <v>0</v>
      </c>
      <c r="J232" s="533"/>
      <c r="K232" s="534"/>
      <c r="L232" s="533"/>
      <c r="M232" s="534"/>
      <c r="N232" s="533"/>
      <c r="O232" s="534"/>
      <c r="P232" s="533"/>
      <c r="Q232" s="534"/>
      <c r="R232" s="515"/>
      <c r="S232" s="3"/>
      <c r="T232" s="515"/>
      <c r="U232" s="3"/>
      <c r="V232" s="515"/>
      <c r="W232" s="3"/>
      <c r="X232" s="515"/>
      <c r="Y232" s="3"/>
      <c r="Z232" s="515"/>
      <c r="AA232" s="3"/>
      <c r="AB232" s="515"/>
      <c r="AC232" s="3"/>
    </row>
    <row r="233">
      <c r="A233" s="70" t="b">
        <v>0</v>
      </c>
      <c r="C233" s="70"/>
      <c r="D233" s="70"/>
      <c r="G233" s="526">
        <f>IF(J233&lt;&gt;"",(VLOOKUP(J233,'🌳Resource'!$A$4:$J1000,10,false)*K233),0)+IF(L233&lt;&gt;"",(VLOOKUP(L233,'🌳Resource'!$A$4:$J1000,10,false)*M233),0)+IF(N233&lt;&gt;"",(VLOOKUP(N233,'🌳Resource'!$A$4:$J1000,10,false)*O233),0) + IF(P233&lt;&gt;"",(VLOOKUP(P233,'🌳Resource'!$A$4:$J1000,10,false)*Q233),0) + IF(R233&lt;&gt;"",(VLOOKUP(R233,'🧱Material'!$B$4:$H1000,7,false)*S233),0) + IF(T233&lt;&gt;"",(VLOOKUP(T233,'🧱Material'!$B$4:$H1000,7,false)*U233),0) + IF(V233&lt;&gt;"",(VLOOKUP(V233,'🧱Material'!$B$4:$H1000,7,false)*W233),0) + IF(X233&lt;&gt;"",(VLOOKUP(X233,'🧱Material'!$B$4:$H1000,7,false)*Y233),0) + IF(Z233&lt;&gt;"",(VLOOKUP(Z233,'🧱Material'!$B$4:$H1000,7,false)*AA233),0) + IF(AB233&lt;&gt;"",(VLOOKUP(AB233,'🧱Material'!$B$4:$H1000,7,false)*AC233),0)</f>
        <v>0</v>
      </c>
      <c r="H233" s="526">
        <f>IF(J233&lt;&gt;"",(VLOOKUP(J233,'🌳Resource'!$A$4:$J1000,8,false)*K233),0)+IF(L233&lt;&gt;"",(VLOOKUP(L233,'🌳Resource'!$A$4:$J1000,8,false)*M233),0)+IF(N233&lt;&gt;"",(VLOOKUP(N233,'🌳Resource'!$A$4:$J1000,8,false)*O233),0) + IF(P233&lt;&gt;"",(VLOOKUP(P233,'🌳Resource'!$A$4:$J1000,8,false)*Q233),0) + IF(R233&lt;&gt;"",(VLOOKUP(R233,'🧱Material'!$B$4:$H1000,5,false)*S233),0) + IF(T233&lt;&gt;"",(VLOOKUP(T233,'🧱Material'!$B$4:$H1000,5,false)*U233),0) + IF(V233&lt;&gt;"",(VLOOKUP(V233,'🧱Material'!$B$4:$H1000,5,false)*W233),0) + IF(X233&lt;&gt;"",(VLOOKUP(X233,'🧱Material'!$B$4:$H1000,5,false)*Y233),0) + IF(Z233&lt;&gt;"",(VLOOKUP(Z233,'🧱Material'!$B$4:$H1000,5,false)*AA233),0) + IF(AB233&lt;&gt;"",(VLOOKUP(AB233,'🧱Material'!$B$4:$H1000,5,false)*AC233),0)</f>
        <v>0</v>
      </c>
      <c r="I233" s="526">
        <f>IF(J233&lt;&gt;"",(VLOOKUP(J233,'🌳Resource'!$A$4:$J1000,9,false)*K233),0)+IF(L233&lt;&gt;"",(VLOOKUP(L233,'🌳Resource'!$A$4:$J1000,9,false)*M233),0)+IF(N233&lt;&gt;"",(VLOOKUP(N233,'🌳Resource'!$A$4:$J1000,9,false)*O233),0) + IF(P233&lt;&gt;"",(VLOOKUP(P233,'🌳Resource'!$A$4:$J1000,9,false)*Q233),0) + IF(R233&lt;&gt;"",(VLOOKUP(R233,'🧱Material'!$B$4:$H1000,6,false)*S233),0) + IF(T233&lt;&gt;"",(VLOOKUP(T233,'🧱Material'!$B$4:$H1000,6,false)*U233),0) + IF(V233&lt;&gt;"",(VLOOKUP(V233,'🧱Material'!$B$4:$H1000,6,false)*W233),0) + IF(X233&lt;&gt;"",(VLOOKUP(X233,'🧱Material'!$B$4:$H1000,6,false)*Y233),0) + IF(Z233&lt;&gt;"",(VLOOKUP(Z233,'🧱Material'!$B$4:$H1000,6,false)*AA233),0) + IF(AB233&lt;&gt;"",(VLOOKUP(AB233,'🧱Material'!$B$4:$H1000,6,false)*AC233),0)</f>
        <v>0</v>
      </c>
      <c r="J233" s="535"/>
      <c r="K233" s="536"/>
      <c r="L233" s="535"/>
      <c r="M233" s="536"/>
      <c r="N233" s="535"/>
      <c r="O233" s="536"/>
      <c r="P233" s="535"/>
      <c r="Q233" s="536"/>
      <c r="R233" s="59"/>
      <c r="S233" s="520"/>
      <c r="T233" s="59"/>
      <c r="U233" s="520"/>
      <c r="V233" s="59"/>
      <c r="W233" s="520"/>
      <c r="X233" s="59"/>
      <c r="Y233" s="520"/>
      <c r="Z233" s="59"/>
      <c r="AA233" s="520"/>
      <c r="AB233" s="59"/>
      <c r="AC233" s="520"/>
    </row>
    <row r="234">
      <c r="A234" s="70" t="b">
        <v>0</v>
      </c>
      <c r="C234" s="70"/>
      <c r="D234" s="70"/>
      <c r="G234" s="523">
        <f>IF(J234&lt;&gt;"",(VLOOKUP(J234,'🌳Resource'!$A$4:$J1000,10,false)*K234),0)+IF(L234&lt;&gt;"",(VLOOKUP(L234,'🌳Resource'!$A$4:$J1000,10,false)*M234),0)+IF(N234&lt;&gt;"",(VLOOKUP(N234,'🌳Resource'!$A$4:$J1000,10,false)*O234),0) + IF(P234&lt;&gt;"",(VLOOKUP(P234,'🌳Resource'!$A$4:$J1000,10,false)*Q234),0) + IF(R234&lt;&gt;"",(VLOOKUP(R234,'🧱Material'!$B$4:$H1000,7,false)*S234),0) + IF(T234&lt;&gt;"",(VLOOKUP(T234,'🧱Material'!$B$4:$H1000,7,false)*U234),0) + IF(V234&lt;&gt;"",(VLOOKUP(V234,'🧱Material'!$B$4:$H1000,7,false)*W234),0) + IF(X234&lt;&gt;"",(VLOOKUP(X234,'🧱Material'!$B$4:$H1000,7,false)*Y234),0) + IF(Z234&lt;&gt;"",(VLOOKUP(Z234,'🧱Material'!$B$4:$H1000,7,false)*AA234),0) + IF(AB234&lt;&gt;"",(VLOOKUP(AB234,'🧱Material'!$B$4:$H1000,7,false)*AC234),0)</f>
        <v>0</v>
      </c>
      <c r="H234" s="523">
        <f>IF(J234&lt;&gt;"",(VLOOKUP(J234,'🌳Resource'!$A$4:$J1000,8,false)*K234),0)+IF(L234&lt;&gt;"",(VLOOKUP(L234,'🌳Resource'!$A$4:$J1000,8,false)*M234),0)+IF(N234&lt;&gt;"",(VLOOKUP(N234,'🌳Resource'!$A$4:$J1000,8,false)*O234),0) + IF(P234&lt;&gt;"",(VLOOKUP(P234,'🌳Resource'!$A$4:$J1000,8,false)*Q234),0) + IF(R234&lt;&gt;"",(VLOOKUP(R234,'🧱Material'!$B$4:$H1000,5,false)*S234),0) + IF(T234&lt;&gt;"",(VLOOKUP(T234,'🧱Material'!$B$4:$H1000,5,false)*U234),0) + IF(V234&lt;&gt;"",(VLOOKUP(V234,'🧱Material'!$B$4:$H1000,5,false)*W234),0) + IF(X234&lt;&gt;"",(VLOOKUP(X234,'🧱Material'!$B$4:$H1000,5,false)*Y234),0) + IF(Z234&lt;&gt;"",(VLOOKUP(Z234,'🧱Material'!$B$4:$H1000,5,false)*AA234),0) + IF(AB234&lt;&gt;"",(VLOOKUP(AB234,'🧱Material'!$B$4:$H1000,5,false)*AC234),0)</f>
        <v>0</v>
      </c>
      <c r="I234" s="523">
        <f>IF(J234&lt;&gt;"",(VLOOKUP(J234,'🌳Resource'!$A$4:$J1000,9,false)*K234),0)+IF(L234&lt;&gt;"",(VLOOKUP(L234,'🌳Resource'!$A$4:$J1000,9,false)*M234),0)+IF(N234&lt;&gt;"",(VLOOKUP(N234,'🌳Resource'!$A$4:$J1000,9,false)*O234),0) + IF(P234&lt;&gt;"",(VLOOKUP(P234,'🌳Resource'!$A$4:$J1000,9,false)*Q234),0) + IF(R234&lt;&gt;"",(VLOOKUP(R234,'🧱Material'!$B$4:$H1000,6,false)*S234),0) + IF(T234&lt;&gt;"",(VLOOKUP(T234,'🧱Material'!$B$4:$H1000,6,false)*U234),0) + IF(V234&lt;&gt;"",(VLOOKUP(V234,'🧱Material'!$B$4:$H1000,6,false)*W234),0) + IF(X234&lt;&gt;"",(VLOOKUP(X234,'🧱Material'!$B$4:$H1000,6,false)*Y234),0) + IF(Z234&lt;&gt;"",(VLOOKUP(Z234,'🧱Material'!$B$4:$H1000,6,false)*AA234),0) + IF(AB234&lt;&gt;"",(VLOOKUP(AB234,'🧱Material'!$B$4:$H1000,6,false)*AC234),0)</f>
        <v>0</v>
      </c>
      <c r="J234" s="533"/>
      <c r="K234" s="534"/>
      <c r="L234" s="533"/>
      <c r="M234" s="534"/>
      <c r="N234" s="533"/>
      <c r="O234" s="534"/>
      <c r="P234" s="533"/>
      <c r="Q234" s="534"/>
      <c r="R234" s="515"/>
      <c r="S234" s="3"/>
      <c r="T234" s="515"/>
      <c r="U234" s="3"/>
      <c r="V234" s="515"/>
      <c r="W234" s="3"/>
      <c r="X234" s="515"/>
      <c r="Y234" s="3"/>
      <c r="Z234" s="515"/>
      <c r="AA234" s="3"/>
      <c r="AB234" s="515"/>
      <c r="AC234" s="3"/>
    </row>
    <row r="235">
      <c r="A235" s="70" t="b">
        <v>0</v>
      </c>
      <c r="C235" s="70"/>
      <c r="D235" s="70"/>
      <c r="G235" s="526">
        <f>IF(J235&lt;&gt;"",(VLOOKUP(J235,'🌳Resource'!$A$4:$J1000,10,false)*K235),0)+IF(L235&lt;&gt;"",(VLOOKUP(L235,'🌳Resource'!$A$4:$J1000,10,false)*M235),0)+IF(N235&lt;&gt;"",(VLOOKUP(N235,'🌳Resource'!$A$4:$J1000,10,false)*O235),0) + IF(P235&lt;&gt;"",(VLOOKUP(P235,'🌳Resource'!$A$4:$J1000,10,false)*Q235),0) + IF(R235&lt;&gt;"",(VLOOKUP(R235,'🧱Material'!$B$4:$H1000,7,false)*S235),0) + IF(T235&lt;&gt;"",(VLOOKUP(T235,'🧱Material'!$B$4:$H1000,7,false)*U235),0) + IF(V235&lt;&gt;"",(VLOOKUP(V235,'🧱Material'!$B$4:$H1000,7,false)*W235),0) + IF(X235&lt;&gt;"",(VLOOKUP(X235,'🧱Material'!$B$4:$H1000,7,false)*Y235),0) + IF(Z235&lt;&gt;"",(VLOOKUP(Z235,'🧱Material'!$B$4:$H1000,7,false)*AA235),0) + IF(AB235&lt;&gt;"",(VLOOKUP(AB235,'🧱Material'!$B$4:$H1000,7,false)*AC235),0)</f>
        <v>0</v>
      </c>
      <c r="H235" s="526">
        <f>IF(J235&lt;&gt;"",(VLOOKUP(J235,'🌳Resource'!$A$4:$J1000,8,false)*K235),0)+IF(L235&lt;&gt;"",(VLOOKUP(L235,'🌳Resource'!$A$4:$J1000,8,false)*M235),0)+IF(N235&lt;&gt;"",(VLOOKUP(N235,'🌳Resource'!$A$4:$J1000,8,false)*O235),0) + IF(P235&lt;&gt;"",(VLOOKUP(P235,'🌳Resource'!$A$4:$J1000,8,false)*Q235),0) + IF(R235&lt;&gt;"",(VLOOKUP(R235,'🧱Material'!$B$4:$H1000,5,false)*S235),0) + IF(T235&lt;&gt;"",(VLOOKUP(T235,'🧱Material'!$B$4:$H1000,5,false)*U235),0) + IF(V235&lt;&gt;"",(VLOOKUP(V235,'🧱Material'!$B$4:$H1000,5,false)*W235),0) + IF(X235&lt;&gt;"",(VLOOKUP(X235,'🧱Material'!$B$4:$H1000,5,false)*Y235),0) + IF(Z235&lt;&gt;"",(VLOOKUP(Z235,'🧱Material'!$B$4:$H1000,5,false)*AA235),0) + IF(AB235&lt;&gt;"",(VLOOKUP(AB235,'🧱Material'!$B$4:$H1000,5,false)*AC235),0)</f>
        <v>0</v>
      </c>
      <c r="I235" s="526">
        <f>IF(J235&lt;&gt;"",(VLOOKUP(J235,'🌳Resource'!$A$4:$J1000,9,false)*K235),0)+IF(L235&lt;&gt;"",(VLOOKUP(L235,'🌳Resource'!$A$4:$J1000,9,false)*M235),0)+IF(N235&lt;&gt;"",(VLOOKUP(N235,'🌳Resource'!$A$4:$J1000,9,false)*O235),0) + IF(P235&lt;&gt;"",(VLOOKUP(P235,'🌳Resource'!$A$4:$J1000,9,false)*Q235),0) + IF(R235&lt;&gt;"",(VLOOKUP(R235,'🧱Material'!$B$4:$H1000,6,false)*S235),0) + IF(T235&lt;&gt;"",(VLOOKUP(T235,'🧱Material'!$B$4:$H1000,6,false)*U235),0) + IF(V235&lt;&gt;"",(VLOOKUP(V235,'🧱Material'!$B$4:$H1000,6,false)*W235),0) + IF(X235&lt;&gt;"",(VLOOKUP(X235,'🧱Material'!$B$4:$H1000,6,false)*Y235),0) + IF(Z235&lt;&gt;"",(VLOOKUP(Z235,'🧱Material'!$B$4:$H1000,6,false)*AA235),0) + IF(AB235&lt;&gt;"",(VLOOKUP(AB235,'🧱Material'!$B$4:$H1000,6,false)*AC235),0)</f>
        <v>0</v>
      </c>
      <c r="J235" s="535"/>
      <c r="K235" s="536"/>
      <c r="L235" s="535"/>
      <c r="M235" s="536"/>
      <c r="N235" s="535"/>
      <c r="O235" s="536"/>
      <c r="P235" s="535"/>
      <c r="Q235" s="536"/>
      <c r="R235" s="59"/>
      <c r="S235" s="520"/>
      <c r="T235" s="59"/>
      <c r="U235" s="520"/>
      <c r="V235" s="59"/>
      <c r="W235" s="520"/>
      <c r="X235" s="59"/>
      <c r="Y235" s="520"/>
      <c r="Z235" s="59"/>
      <c r="AA235" s="520"/>
      <c r="AB235" s="59"/>
      <c r="AC235" s="520"/>
    </row>
    <row r="236">
      <c r="A236" s="70" t="b">
        <v>0</v>
      </c>
      <c r="C236" s="70"/>
      <c r="D236" s="70"/>
      <c r="G236" s="523">
        <f>IF(J236&lt;&gt;"",(VLOOKUP(J236,'🌳Resource'!$A$4:$J1000,10,false)*K236),0)+IF(L236&lt;&gt;"",(VLOOKUP(L236,'🌳Resource'!$A$4:$J1000,10,false)*M236),0)+IF(N236&lt;&gt;"",(VLOOKUP(N236,'🌳Resource'!$A$4:$J1000,10,false)*O236),0) + IF(P236&lt;&gt;"",(VLOOKUP(P236,'🌳Resource'!$A$4:$J1000,10,false)*Q236),0) + IF(R236&lt;&gt;"",(VLOOKUP(R236,'🧱Material'!$B$4:$H1000,7,false)*S236),0) + IF(T236&lt;&gt;"",(VLOOKUP(T236,'🧱Material'!$B$4:$H1000,7,false)*U236),0) + IF(V236&lt;&gt;"",(VLOOKUP(V236,'🧱Material'!$B$4:$H1000,7,false)*W236),0) + IF(X236&lt;&gt;"",(VLOOKUP(X236,'🧱Material'!$B$4:$H1000,7,false)*Y236),0) + IF(Z236&lt;&gt;"",(VLOOKUP(Z236,'🧱Material'!$B$4:$H1000,7,false)*AA236),0) + IF(AB236&lt;&gt;"",(VLOOKUP(AB236,'🧱Material'!$B$4:$H1000,7,false)*AC236),0)</f>
        <v>0</v>
      </c>
      <c r="H236" s="523">
        <f>IF(J236&lt;&gt;"",(VLOOKUP(J236,'🌳Resource'!$A$4:$J1000,8,false)*K236),0)+IF(L236&lt;&gt;"",(VLOOKUP(L236,'🌳Resource'!$A$4:$J1000,8,false)*M236),0)+IF(N236&lt;&gt;"",(VLOOKUP(N236,'🌳Resource'!$A$4:$J1000,8,false)*O236),0) + IF(P236&lt;&gt;"",(VLOOKUP(P236,'🌳Resource'!$A$4:$J1000,8,false)*Q236),0) + IF(R236&lt;&gt;"",(VLOOKUP(R236,'🧱Material'!$B$4:$H1000,5,false)*S236),0) + IF(T236&lt;&gt;"",(VLOOKUP(T236,'🧱Material'!$B$4:$H1000,5,false)*U236),0) + IF(V236&lt;&gt;"",(VLOOKUP(V236,'🧱Material'!$B$4:$H1000,5,false)*W236),0) + IF(X236&lt;&gt;"",(VLOOKUP(X236,'🧱Material'!$B$4:$H1000,5,false)*Y236),0) + IF(Z236&lt;&gt;"",(VLOOKUP(Z236,'🧱Material'!$B$4:$H1000,5,false)*AA236),0) + IF(AB236&lt;&gt;"",(VLOOKUP(AB236,'🧱Material'!$B$4:$H1000,5,false)*AC236),0)</f>
        <v>0</v>
      </c>
      <c r="I236" s="523">
        <f>IF(J236&lt;&gt;"",(VLOOKUP(J236,'🌳Resource'!$A$4:$J1000,9,false)*K236),0)+IF(L236&lt;&gt;"",(VLOOKUP(L236,'🌳Resource'!$A$4:$J1000,9,false)*M236),0)+IF(N236&lt;&gt;"",(VLOOKUP(N236,'🌳Resource'!$A$4:$J1000,9,false)*O236),0) + IF(P236&lt;&gt;"",(VLOOKUP(P236,'🌳Resource'!$A$4:$J1000,9,false)*Q236),0) + IF(R236&lt;&gt;"",(VLOOKUP(R236,'🧱Material'!$B$4:$H1000,6,false)*S236),0) + IF(T236&lt;&gt;"",(VLOOKUP(T236,'🧱Material'!$B$4:$H1000,6,false)*U236),0) + IF(V236&lt;&gt;"",(VLOOKUP(V236,'🧱Material'!$B$4:$H1000,6,false)*W236),0) + IF(X236&lt;&gt;"",(VLOOKUP(X236,'🧱Material'!$B$4:$H1000,6,false)*Y236),0) + IF(Z236&lt;&gt;"",(VLOOKUP(Z236,'🧱Material'!$B$4:$H1000,6,false)*AA236),0) + IF(AB236&lt;&gt;"",(VLOOKUP(AB236,'🧱Material'!$B$4:$H1000,6,false)*AC236),0)</f>
        <v>0</v>
      </c>
      <c r="J236" s="533"/>
      <c r="K236" s="534"/>
      <c r="L236" s="533"/>
      <c r="M236" s="534"/>
      <c r="N236" s="533"/>
      <c r="O236" s="534"/>
      <c r="P236" s="533"/>
      <c r="Q236" s="534"/>
      <c r="R236" s="515"/>
      <c r="S236" s="3"/>
      <c r="T236" s="515"/>
      <c r="U236" s="3"/>
      <c r="V236" s="515"/>
      <c r="W236" s="3"/>
      <c r="X236" s="515"/>
      <c r="Y236" s="3"/>
      <c r="Z236" s="515"/>
      <c r="AA236" s="3"/>
      <c r="AB236" s="515"/>
      <c r="AC236" s="3"/>
    </row>
    <row r="237">
      <c r="A237" s="70" t="b">
        <v>0</v>
      </c>
      <c r="C237" s="70"/>
      <c r="D237" s="70"/>
      <c r="G237" s="526">
        <f>IF(J237&lt;&gt;"",(VLOOKUP(J237,'🌳Resource'!$A$4:$J1000,10,false)*K237),0)+IF(L237&lt;&gt;"",(VLOOKUP(L237,'🌳Resource'!$A$4:$J1000,10,false)*M237),0)+IF(N237&lt;&gt;"",(VLOOKUP(N237,'🌳Resource'!$A$4:$J1000,10,false)*O237),0) + IF(P237&lt;&gt;"",(VLOOKUP(P237,'🌳Resource'!$A$4:$J1000,10,false)*Q237),0) + IF(R237&lt;&gt;"",(VLOOKUP(R237,'🧱Material'!$B$4:$H1000,7,false)*S237),0) + IF(T237&lt;&gt;"",(VLOOKUP(T237,'🧱Material'!$B$4:$H1000,7,false)*U237),0) + IF(V237&lt;&gt;"",(VLOOKUP(V237,'🧱Material'!$B$4:$H1000,7,false)*W237),0) + IF(X237&lt;&gt;"",(VLOOKUP(X237,'🧱Material'!$B$4:$H1000,7,false)*Y237),0) + IF(Z237&lt;&gt;"",(VLOOKUP(Z237,'🧱Material'!$B$4:$H1000,7,false)*AA237),0) + IF(AB237&lt;&gt;"",(VLOOKUP(AB237,'🧱Material'!$B$4:$H1000,7,false)*AC237),0)</f>
        <v>0</v>
      </c>
      <c r="H237" s="526">
        <f>IF(J237&lt;&gt;"",(VLOOKUP(J237,'🌳Resource'!$A$4:$J1000,8,false)*K237),0)+IF(L237&lt;&gt;"",(VLOOKUP(L237,'🌳Resource'!$A$4:$J1000,8,false)*M237),0)+IF(N237&lt;&gt;"",(VLOOKUP(N237,'🌳Resource'!$A$4:$J1000,8,false)*O237),0) + IF(P237&lt;&gt;"",(VLOOKUP(P237,'🌳Resource'!$A$4:$J1000,8,false)*Q237),0) + IF(R237&lt;&gt;"",(VLOOKUP(R237,'🧱Material'!$B$4:$H1000,5,false)*S237),0) + IF(T237&lt;&gt;"",(VLOOKUP(T237,'🧱Material'!$B$4:$H1000,5,false)*U237),0) + IF(V237&lt;&gt;"",(VLOOKUP(V237,'🧱Material'!$B$4:$H1000,5,false)*W237),0) + IF(X237&lt;&gt;"",(VLOOKUP(X237,'🧱Material'!$B$4:$H1000,5,false)*Y237),0) + IF(Z237&lt;&gt;"",(VLOOKUP(Z237,'🧱Material'!$B$4:$H1000,5,false)*AA237),0) + IF(AB237&lt;&gt;"",(VLOOKUP(AB237,'🧱Material'!$B$4:$H1000,5,false)*AC237),0)</f>
        <v>0</v>
      </c>
      <c r="I237" s="526">
        <f>IF(J237&lt;&gt;"",(VLOOKUP(J237,'🌳Resource'!$A$4:$J1000,9,false)*K237),0)+IF(L237&lt;&gt;"",(VLOOKUP(L237,'🌳Resource'!$A$4:$J1000,9,false)*M237),0)+IF(N237&lt;&gt;"",(VLOOKUP(N237,'🌳Resource'!$A$4:$J1000,9,false)*O237),0) + IF(P237&lt;&gt;"",(VLOOKUP(P237,'🌳Resource'!$A$4:$J1000,9,false)*Q237),0) + IF(R237&lt;&gt;"",(VLOOKUP(R237,'🧱Material'!$B$4:$H1000,6,false)*S237),0) + IF(T237&lt;&gt;"",(VLOOKUP(T237,'🧱Material'!$B$4:$H1000,6,false)*U237),0) + IF(V237&lt;&gt;"",(VLOOKUP(V237,'🧱Material'!$B$4:$H1000,6,false)*W237),0) + IF(X237&lt;&gt;"",(VLOOKUP(X237,'🧱Material'!$B$4:$H1000,6,false)*Y237),0) + IF(Z237&lt;&gt;"",(VLOOKUP(Z237,'🧱Material'!$B$4:$H1000,6,false)*AA237),0) + IF(AB237&lt;&gt;"",(VLOOKUP(AB237,'🧱Material'!$B$4:$H1000,6,false)*AC237),0)</f>
        <v>0</v>
      </c>
      <c r="J237" s="535"/>
      <c r="K237" s="536"/>
      <c r="L237" s="535"/>
      <c r="M237" s="536"/>
      <c r="N237" s="535"/>
      <c r="O237" s="536"/>
      <c r="P237" s="535"/>
      <c r="Q237" s="536"/>
      <c r="R237" s="59"/>
      <c r="S237" s="520"/>
      <c r="T237" s="59"/>
      <c r="U237" s="520"/>
      <c r="V237" s="59"/>
      <c r="W237" s="520"/>
      <c r="X237" s="59"/>
      <c r="Y237" s="520"/>
      <c r="Z237" s="59"/>
      <c r="AA237" s="520"/>
      <c r="AB237" s="59"/>
      <c r="AC237" s="520"/>
    </row>
    <row r="238">
      <c r="A238" s="70" t="b">
        <v>0</v>
      </c>
      <c r="C238" s="70"/>
      <c r="D238" s="70"/>
      <c r="G238" s="523">
        <f>IF(J238&lt;&gt;"",(VLOOKUP(J238,'🌳Resource'!$A$4:$J1000,10,false)*K238),0)+IF(L238&lt;&gt;"",(VLOOKUP(L238,'🌳Resource'!$A$4:$J1000,10,false)*M238),0)+IF(N238&lt;&gt;"",(VLOOKUP(N238,'🌳Resource'!$A$4:$J1000,10,false)*O238),0) + IF(P238&lt;&gt;"",(VLOOKUP(P238,'🌳Resource'!$A$4:$J1000,10,false)*Q238),0) + IF(R238&lt;&gt;"",(VLOOKUP(R238,'🧱Material'!$B$4:$H1000,7,false)*S238),0) + IF(T238&lt;&gt;"",(VLOOKUP(T238,'🧱Material'!$B$4:$H1000,7,false)*U238),0) + IF(V238&lt;&gt;"",(VLOOKUP(V238,'🧱Material'!$B$4:$H1000,7,false)*W238),0) + IF(X238&lt;&gt;"",(VLOOKUP(X238,'🧱Material'!$B$4:$H1000,7,false)*Y238),0) + IF(Z238&lt;&gt;"",(VLOOKUP(Z238,'🧱Material'!$B$4:$H1000,7,false)*AA238),0) + IF(AB238&lt;&gt;"",(VLOOKUP(AB238,'🧱Material'!$B$4:$H1000,7,false)*AC238),0)</f>
        <v>0</v>
      </c>
      <c r="H238" s="523">
        <f>IF(J238&lt;&gt;"",(VLOOKUP(J238,'🌳Resource'!$A$4:$J1000,8,false)*K238),0)+IF(L238&lt;&gt;"",(VLOOKUP(L238,'🌳Resource'!$A$4:$J1000,8,false)*M238),0)+IF(N238&lt;&gt;"",(VLOOKUP(N238,'🌳Resource'!$A$4:$J1000,8,false)*O238),0) + IF(P238&lt;&gt;"",(VLOOKUP(P238,'🌳Resource'!$A$4:$J1000,8,false)*Q238),0) + IF(R238&lt;&gt;"",(VLOOKUP(R238,'🧱Material'!$B$4:$H1000,5,false)*S238),0) + IF(T238&lt;&gt;"",(VLOOKUP(T238,'🧱Material'!$B$4:$H1000,5,false)*U238),0) + IF(V238&lt;&gt;"",(VLOOKUP(V238,'🧱Material'!$B$4:$H1000,5,false)*W238),0) + IF(X238&lt;&gt;"",(VLOOKUP(X238,'🧱Material'!$B$4:$H1000,5,false)*Y238),0) + IF(Z238&lt;&gt;"",(VLOOKUP(Z238,'🧱Material'!$B$4:$H1000,5,false)*AA238),0) + IF(AB238&lt;&gt;"",(VLOOKUP(AB238,'🧱Material'!$B$4:$H1000,5,false)*AC238),0)</f>
        <v>0</v>
      </c>
      <c r="I238" s="523">
        <f>IF(J238&lt;&gt;"",(VLOOKUP(J238,'🌳Resource'!$A$4:$J1000,9,false)*K238),0)+IF(L238&lt;&gt;"",(VLOOKUP(L238,'🌳Resource'!$A$4:$J1000,9,false)*M238),0)+IF(N238&lt;&gt;"",(VLOOKUP(N238,'🌳Resource'!$A$4:$J1000,9,false)*O238),0) + IF(P238&lt;&gt;"",(VLOOKUP(P238,'🌳Resource'!$A$4:$J1000,9,false)*Q238),0) + IF(R238&lt;&gt;"",(VLOOKUP(R238,'🧱Material'!$B$4:$H1000,6,false)*S238),0) + IF(T238&lt;&gt;"",(VLOOKUP(T238,'🧱Material'!$B$4:$H1000,6,false)*U238),0) + IF(V238&lt;&gt;"",(VLOOKUP(V238,'🧱Material'!$B$4:$H1000,6,false)*W238),0) + IF(X238&lt;&gt;"",(VLOOKUP(X238,'🧱Material'!$B$4:$H1000,6,false)*Y238),0) + IF(Z238&lt;&gt;"",(VLOOKUP(Z238,'🧱Material'!$B$4:$H1000,6,false)*AA238),0) + IF(AB238&lt;&gt;"",(VLOOKUP(AB238,'🧱Material'!$B$4:$H1000,6,false)*AC238),0)</f>
        <v>0</v>
      </c>
      <c r="J238" s="533"/>
      <c r="K238" s="534"/>
      <c r="L238" s="533"/>
      <c r="M238" s="534"/>
      <c r="N238" s="533"/>
      <c r="O238" s="534"/>
      <c r="P238" s="533"/>
      <c r="Q238" s="534"/>
      <c r="R238" s="515"/>
      <c r="S238" s="3"/>
      <c r="T238" s="515"/>
      <c r="U238" s="3"/>
      <c r="V238" s="515"/>
      <c r="W238" s="3"/>
      <c r="X238" s="515"/>
      <c r="Y238" s="3"/>
      <c r="Z238" s="515"/>
      <c r="AA238" s="3"/>
      <c r="AB238" s="515"/>
      <c r="AC238" s="3"/>
    </row>
    <row r="239">
      <c r="A239" s="70" t="b">
        <v>0</v>
      </c>
      <c r="C239" s="70"/>
      <c r="D239" s="70"/>
      <c r="G239" s="526">
        <f>IF(J239&lt;&gt;"",(VLOOKUP(J239,'🌳Resource'!$A$4:$J1000,10,false)*K239),0)+IF(L239&lt;&gt;"",(VLOOKUP(L239,'🌳Resource'!$A$4:$J1000,10,false)*M239),0)+IF(N239&lt;&gt;"",(VLOOKUP(N239,'🌳Resource'!$A$4:$J1000,10,false)*O239),0) + IF(P239&lt;&gt;"",(VLOOKUP(P239,'🌳Resource'!$A$4:$J1000,10,false)*Q239),0) + IF(R239&lt;&gt;"",(VLOOKUP(R239,'🧱Material'!$B$4:$H1000,7,false)*S239),0) + IF(T239&lt;&gt;"",(VLOOKUP(T239,'🧱Material'!$B$4:$H1000,7,false)*U239),0) + IF(V239&lt;&gt;"",(VLOOKUP(V239,'🧱Material'!$B$4:$H1000,7,false)*W239),0) + IF(X239&lt;&gt;"",(VLOOKUP(X239,'🧱Material'!$B$4:$H1000,7,false)*Y239),0) + IF(Z239&lt;&gt;"",(VLOOKUP(Z239,'🧱Material'!$B$4:$H1000,7,false)*AA239),0) + IF(AB239&lt;&gt;"",(VLOOKUP(AB239,'🧱Material'!$B$4:$H1000,7,false)*AC239),0)</f>
        <v>0</v>
      </c>
      <c r="H239" s="526">
        <f>IF(J239&lt;&gt;"",(VLOOKUP(J239,'🌳Resource'!$A$4:$J1000,8,false)*K239),0)+IF(L239&lt;&gt;"",(VLOOKUP(L239,'🌳Resource'!$A$4:$J1000,8,false)*M239),0)+IF(N239&lt;&gt;"",(VLOOKUP(N239,'🌳Resource'!$A$4:$J1000,8,false)*O239),0) + IF(P239&lt;&gt;"",(VLOOKUP(P239,'🌳Resource'!$A$4:$J1000,8,false)*Q239),0) + IF(R239&lt;&gt;"",(VLOOKUP(R239,'🧱Material'!$B$4:$H1000,5,false)*S239),0) + IF(T239&lt;&gt;"",(VLOOKUP(T239,'🧱Material'!$B$4:$H1000,5,false)*U239),0) + IF(V239&lt;&gt;"",(VLOOKUP(V239,'🧱Material'!$B$4:$H1000,5,false)*W239),0) + IF(X239&lt;&gt;"",(VLOOKUP(X239,'🧱Material'!$B$4:$H1000,5,false)*Y239),0) + IF(Z239&lt;&gt;"",(VLOOKUP(Z239,'🧱Material'!$B$4:$H1000,5,false)*AA239),0) + IF(AB239&lt;&gt;"",(VLOOKUP(AB239,'🧱Material'!$B$4:$H1000,5,false)*AC239),0)</f>
        <v>0</v>
      </c>
      <c r="I239" s="526">
        <f>IF(J239&lt;&gt;"",(VLOOKUP(J239,'🌳Resource'!$A$4:$J1000,9,false)*K239),0)+IF(L239&lt;&gt;"",(VLOOKUP(L239,'🌳Resource'!$A$4:$J1000,9,false)*M239),0)+IF(N239&lt;&gt;"",(VLOOKUP(N239,'🌳Resource'!$A$4:$J1000,9,false)*O239),0) + IF(P239&lt;&gt;"",(VLOOKUP(P239,'🌳Resource'!$A$4:$J1000,9,false)*Q239),0) + IF(R239&lt;&gt;"",(VLOOKUP(R239,'🧱Material'!$B$4:$H1000,6,false)*S239),0) + IF(T239&lt;&gt;"",(VLOOKUP(T239,'🧱Material'!$B$4:$H1000,6,false)*U239),0) + IF(V239&lt;&gt;"",(VLOOKUP(V239,'🧱Material'!$B$4:$H1000,6,false)*W239),0) + IF(X239&lt;&gt;"",(VLOOKUP(X239,'🧱Material'!$B$4:$H1000,6,false)*Y239),0) + IF(Z239&lt;&gt;"",(VLOOKUP(Z239,'🧱Material'!$B$4:$H1000,6,false)*AA239),0) + IF(AB239&lt;&gt;"",(VLOOKUP(AB239,'🧱Material'!$B$4:$H1000,6,false)*AC239),0)</f>
        <v>0</v>
      </c>
      <c r="J239" s="535"/>
      <c r="K239" s="536"/>
      <c r="L239" s="535"/>
      <c r="M239" s="536"/>
      <c r="N239" s="535"/>
      <c r="O239" s="536"/>
      <c r="P239" s="535"/>
      <c r="Q239" s="536"/>
      <c r="R239" s="59"/>
      <c r="S239" s="520"/>
      <c r="T239" s="59"/>
      <c r="U239" s="520"/>
      <c r="V239" s="59"/>
      <c r="W239" s="520"/>
      <c r="X239" s="59"/>
      <c r="Y239" s="520"/>
      <c r="Z239" s="59"/>
      <c r="AA239" s="520"/>
      <c r="AB239" s="59"/>
      <c r="AC239" s="520"/>
    </row>
    <row r="240">
      <c r="A240" s="70" t="b">
        <v>0</v>
      </c>
      <c r="C240" s="70"/>
      <c r="D240" s="70"/>
      <c r="G240" s="523">
        <f>IF(J240&lt;&gt;"",(VLOOKUP(J240,'🌳Resource'!$A$4:$J1000,10,false)*K240),0)+IF(L240&lt;&gt;"",(VLOOKUP(L240,'🌳Resource'!$A$4:$J1000,10,false)*M240),0)+IF(N240&lt;&gt;"",(VLOOKUP(N240,'🌳Resource'!$A$4:$J1000,10,false)*O240),0) + IF(P240&lt;&gt;"",(VLOOKUP(P240,'🌳Resource'!$A$4:$J1000,10,false)*Q240),0) + IF(R240&lt;&gt;"",(VLOOKUP(R240,'🧱Material'!$B$4:$H1000,7,false)*S240),0) + IF(T240&lt;&gt;"",(VLOOKUP(T240,'🧱Material'!$B$4:$H1000,7,false)*U240),0) + IF(V240&lt;&gt;"",(VLOOKUP(V240,'🧱Material'!$B$4:$H1000,7,false)*W240),0) + IF(X240&lt;&gt;"",(VLOOKUP(X240,'🧱Material'!$B$4:$H1000,7,false)*Y240),0) + IF(Z240&lt;&gt;"",(VLOOKUP(Z240,'🧱Material'!$B$4:$H1000,7,false)*AA240),0) + IF(AB240&lt;&gt;"",(VLOOKUP(AB240,'🧱Material'!$B$4:$H1000,7,false)*AC240),0)</f>
        <v>0</v>
      </c>
      <c r="H240" s="523">
        <f>IF(J240&lt;&gt;"",(VLOOKUP(J240,'🌳Resource'!$A$4:$J1000,8,false)*K240),0)+IF(L240&lt;&gt;"",(VLOOKUP(L240,'🌳Resource'!$A$4:$J1000,8,false)*M240),0)+IF(N240&lt;&gt;"",(VLOOKUP(N240,'🌳Resource'!$A$4:$J1000,8,false)*O240),0) + IF(P240&lt;&gt;"",(VLOOKUP(P240,'🌳Resource'!$A$4:$J1000,8,false)*Q240),0) + IF(R240&lt;&gt;"",(VLOOKUP(R240,'🧱Material'!$B$4:$H1000,5,false)*S240),0) + IF(T240&lt;&gt;"",(VLOOKUP(T240,'🧱Material'!$B$4:$H1000,5,false)*U240),0) + IF(V240&lt;&gt;"",(VLOOKUP(V240,'🧱Material'!$B$4:$H1000,5,false)*W240),0) + IF(X240&lt;&gt;"",(VLOOKUP(X240,'🧱Material'!$B$4:$H1000,5,false)*Y240),0) + IF(Z240&lt;&gt;"",(VLOOKUP(Z240,'🧱Material'!$B$4:$H1000,5,false)*AA240),0) + IF(AB240&lt;&gt;"",(VLOOKUP(AB240,'🧱Material'!$B$4:$H1000,5,false)*AC240),0)</f>
        <v>0</v>
      </c>
      <c r="I240" s="523">
        <f>IF(J240&lt;&gt;"",(VLOOKUP(J240,'🌳Resource'!$A$4:$J1000,9,false)*K240),0)+IF(L240&lt;&gt;"",(VLOOKUP(L240,'🌳Resource'!$A$4:$J1000,9,false)*M240),0)+IF(N240&lt;&gt;"",(VLOOKUP(N240,'🌳Resource'!$A$4:$J1000,9,false)*O240),0) + IF(P240&lt;&gt;"",(VLOOKUP(P240,'🌳Resource'!$A$4:$J1000,9,false)*Q240),0) + IF(R240&lt;&gt;"",(VLOOKUP(R240,'🧱Material'!$B$4:$H1000,6,false)*S240),0) + IF(T240&lt;&gt;"",(VLOOKUP(T240,'🧱Material'!$B$4:$H1000,6,false)*U240),0) + IF(V240&lt;&gt;"",(VLOOKUP(V240,'🧱Material'!$B$4:$H1000,6,false)*W240),0) + IF(X240&lt;&gt;"",(VLOOKUP(X240,'🧱Material'!$B$4:$H1000,6,false)*Y240),0) + IF(Z240&lt;&gt;"",(VLOOKUP(Z240,'🧱Material'!$B$4:$H1000,6,false)*AA240),0) + IF(AB240&lt;&gt;"",(VLOOKUP(AB240,'🧱Material'!$B$4:$H1000,6,false)*AC240),0)</f>
        <v>0</v>
      </c>
      <c r="J240" s="533"/>
      <c r="K240" s="534"/>
      <c r="L240" s="533"/>
      <c r="M240" s="534"/>
      <c r="N240" s="533"/>
      <c r="O240" s="534"/>
      <c r="P240" s="533"/>
      <c r="Q240" s="534"/>
      <c r="R240" s="515"/>
      <c r="S240" s="3"/>
      <c r="T240" s="515"/>
      <c r="U240" s="3"/>
      <c r="V240" s="515"/>
      <c r="W240" s="3"/>
      <c r="X240" s="515"/>
      <c r="Y240" s="3"/>
      <c r="Z240" s="515"/>
      <c r="AA240" s="3"/>
      <c r="AB240" s="515"/>
      <c r="AC240" s="3"/>
    </row>
    <row r="241">
      <c r="A241" s="70" t="b">
        <v>0</v>
      </c>
      <c r="C241" s="70"/>
      <c r="D241" s="70"/>
      <c r="G241" s="526">
        <f>IF(J241&lt;&gt;"",(VLOOKUP(J241,'🌳Resource'!$A$4:$J1000,10,false)*K241),0)+IF(L241&lt;&gt;"",(VLOOKUP(L241,'🌳Resource'!$A$4:$J1000,10,false)*M241),0)+IF(N241&lt;&gt;"",(VLOOKUP(N241,'🌳Resource'!$A$4:$J1000,10,false)*O241),0) + IF(P241&lt;&gt;"",(VLOOKUP(P241,'🌳Resource'!$A$4:$J1000,10,false)*Q241),0) + IF(R241&lt;&gt;"",(VLOOKUP(R241,'🧱Material'!$B$4:$H1000,7,false)*S241),0) + IF(T241&lt;&gt;"",(VLOOKUP(T241,'🧱Material'!$B$4:$H1000,7,false)*U241),0) + IF(V241&lt;&gt;"",(VLOOKUP(V241,'🧱Material'!$B$4:$H1000,7,false)*W241),0) + IF(X241&lt;&gt;"",(VLOOKUP(X241,'🧱Material'!$B$4:$H1000,7,false)*Y241),0) + IF(Z241&lt;&gt;"",(VLOOKUP(Z241,'🧱Material'!$B$4:$H1000,7,false)*AA241),0) + IF(AB241&lt;&gt;"",(VLOOKUP(AB241,'🧱Material'!$B$4:$H1000,7,false)*AC241),0)</f>
        <v>0</v>
      </c>
      <c r="H241" s="526">
        <f>IF(J241&lt;&gt;"",(VLOOKUP(J241,'🌳Resource'!$A$4:$J1000,8,false)*K241),0)+IF(L241&lt;&gt;"",(VLOOKUP(L241,'🌳Resource'!$A$4:$J1000,8,false)*M241),0)+IF(N241&lt;&gt;"",(VLOOKUP(N241,'🌳Resource'!$A$4:$J1000,8,false)*O241),0) + IF(P241&lt;&gt;"",(VLOOKUP(P241,'🌳Resource'!$A$4:$J1000,8,false)*Q241),0) + IF(R241&lt;&gt;"",(VLOOKUP(R241,'🧱Material'!$B$4:$H1000,5,false)*S241),0) + IF(T241&lt;&gt;"",(VLOOKUP(T241,'🧱Material'!$B$4:$H1000,5,false)*U241),0) + IF(V241&lt;&gt;"",(VLOOKUP(V241,'🧱Material'!$B$4:$H1000,5,false)*W241),0) + IF(X241&lt;&gt;"",(VLOOKUP(X241,'🧱Material'!$B$4:$H1000,5,false)*Y241),0) + IF(Z241&lt;&gt;"",(VLOOKUP(Z241,'🧱Material'!$B$4:$H1000,5,false)*AA241),0) + IF(AB241&lt;&gt;"",(VLOOKUP(AB241,'🧱Material'!$B$4:$H1000,5,false)*AC241),0)</f>
        <v>0</v>
      </c>
      <c r="I241" s="526">
        <f>IF(J241&lt;&gt;"",(VLOOKUP(J241,'🌳Resource'!$A$4:$J1000,9,false)*K241),0)+IF(L241&lt;&gt;"",(VLOOKUP(L241,'🌳Resource'!$A$4:$J1000,9,false)*M241),0)+IF(N241&lt;&gt;"",(VLOOKUP(N241,'🌳Resource'!$A$4:$J1000,9,false)*O241),0) + IF(P241&lt;&gt;"",(VLOOKUP(P241,'🌳Resource'!$A$4:$J1000,9,false)*Q241),0) + IF(R241&lt;&gt;"",(VLOOKUP(R241,'🧱Material'!$B$4:$H1000,6,false)*S241),0) + IF(T241&lt;&gt;"",(VLOOKUP(T241,'🧱Material'!$B$4:$H1000,6,false)*U241),0) + IF(V241&lt;&gt;"",(VLOOKUP(V241,'🧱Material'!$B$4:$H1000,6,false)*W241),0) + IF(X241&lt;&gt;"",(VLOOKUP(X241,'🧱Material'!$B$4:$H1000,6,false)*Y241),0) + IF(Z241&lt;&gt;"",(VLOOKUP(Z241,'🧱Material'!$B$4:$H1000,6,false)*AA241),0) + IF(AB241&lt;&gt;"",(VLOOKUP(AB241,'🧱Material'!$B$4:$H1000,6,false)*AC241),0)</f>
        <v>0</v>
      </c>
      <c r="J241" s="535"/>
      <c r="K241" s="536"/>
      <c r="L241" s="535"/>
      <c r="M241" s="536"/>
      <c r="N241" s="535"/>
      <c r="O241" s="536"/>
      <c r="P241" s="535"/>
      <c r="Q241" s="536"/>
      <c r="R241" s="59"/>
      <c r="S241" s="520"/>
      <c r="T241" s="59"/>
      <c r="U241" s="520"/>
      <c r="V241" s="59"/>
      <c r="W241" s="520"/>
      <c r="X241" s="59"/>
      <c r="Y241" s="520"/>
      <c r="Z241" s="59"/>
      <c r="AA241" s="520"/>
      <c r="AB241" s="59"/>
      <c r="AC241" s="520"/>
    </row>
    <row r="242">
      <c r="A242" s="70" t="b">
        <v>0</v>
      </c>
      <c r="C242" s="70"/>
      <c r="D242" s="70"/>
      <c r="G242" s="523">
        <f>IF(J242&lt;&gt;"",(VLOOKUP(J242,'🌳Resource'!$A$4:$J1000,10,false)*K242),0)+IF(L242&lt;&gt;"",(VLOOKUP(L242,'🌳Resource'!$A$4:$J1000,10,false)*M242),0)+IF(N242&lt;&gt;"",(VLOOKUP(N242,'🌳Resource'!$A$4:$J1000,10,false)*O242),0) + IF(P242&lt;&gt;"",(VLOOKUP(P242,'🌳Resource'!$A$4:$J1000,10,false)*Q242),0) + IF(R242&lt;&gt;"",(VLOOKUP(R242,'🧱Material'!$B$4:$H1000,7,false)*S242),0) + IF(T242&lt;&gt;"",(VLOOKUP(T242,'🧱Material'!$B$4:$H1000,7,false)*U242),0) + IF(V242&lt;&gt;"",(VLOOKUP(V242,'🧱Material'!$B$4:$H1000,7,false)*W242),0) + IF(X242&lt;&gt;"",(VLOOKUP(X242,'🧱Material'!$B$4:$H1000,7,false)*Y242),0) + IF(Z242&lt;&gt;"",(VLOOKUP(Z242,'🧱Material'!$B$4:$H1000,7,false)*AA242),0) + IF(AB242&lt;&gt;"",(VLOOKUP(AB242,'🧱Material'!$B$4:$H1000,7,false)*AC242),0)</f>
        <v>0</v>
      </c>
      <c r="H242" s="523">
        <f>IF(J242&lt;&gt;"",(VLOOKUP(J242,'🌳Resource'!$A$4:$J1000,8,false)*K242),0)+IF(L242&lt;&gt;"",(VLOOKUP(L242,'🌳Resource'!$A$4:$J1000,8,false)*M242),0)+IF(N242&lt;&gt;"",(VLOOKUP(N242,'🌳Resource'!$A$4:$J1000,8,false)*O242),0) + IF(P242&lt;&gt;"",(VLOOKUP(P242,'🌳Resource'!$A$4:$J1000,8,false)*Q242),0) + IF(R242&lt;&gt;"",(VLOOKUP(R242,'🧱Material'!$B$4:$H1000,5,false)*S242),0) + IF(T242&lt;&gt;"",(VLOOKUP(T242,'🧱Material'!$B$4:$H1000,5,false)*U242),0) + IF(V242&lt;&gt;"",(VLOOKUP(V242,'🧱Material'!$B$4:$H1000,5,false)*W242),0) + IF(X242&lt;&gt;"",(VLOOKUP(X242,'🧱Material'!$B$4:$H1000,5,false)*Y242),0) + IF(Z242&lt;&gt;"",(VLOOKUP(Z242,'🧱Material'!$B$4:$H1000,5,false)*AA242),0) + IF(AB242&lt;&gt;"",(VLOOKUP(AB242,'🧱Material'!$B$4:$H1000,5,false)*AC242),0)</f>
        <v>0</v>
      </c>
      <c r="I242" s="523">
        <f>IF(J242&lt;&gt;"",(VLOOKUP(J242,'🌳Resource'!$A$4:$J1000,9,false)*K242),0)+IF(L242&lt;&gt;"",(VLOOKUP(L242,'🌳Resource'!$A$4:$J1000,9,false)*M242),0)+IF(N242&lt;&gt;"",(VLOOKUP(N242,'🌳Resource'!$A$4:$J1000,9,false)*O242),0) + IF(P242&lt;&gt;"",(VLOOKUP(P242,'🌳Resource'!$A$4:$J1000,9,false)*Q242),0) + IF(R242&lt;&gt;"",(VLOOKUP(R242,'🧱Material'!$B$4:$H1000,6,false)*S242),0) + IF(T242&lt;&gt;"",(VLOOKUP(T242,'🧱Material'!$B$4:$H1000,6,false)*U242),0) + IF(V242&lt;&gt;"",(VLOOKUP(V242,'🧱Material'!$B$4:$H1000,6,false)*W242),0) + IF(X242&lt;&gt;"",(VLOOKUP(X242,'🧱Material'!$B$4:$H1000,6,false)*Y242),0) + IF(Z242&lt;&gt;"",(VLOOKUP(Z242,'🧱Material'!$B$4:$H1000,6,false)*AA242),0) + IF(AB242&lt;&gt;"",(VLOOKUP(AB242,'🧱Material'!$B$4:$H1000,6,false)*AC242),0)</f>
        <v>0</v>
      </c>
      <c r="J242" s="533"/>
      <c r="K242" s="534"/>
      <c r="L242" s="533"/>
      <c r="M242" s="534"/>
      <c r="N242" s="533"/>
      <c r="O242" s="534"/>
      <c r="P242" s="533"/>
      <c r="Q242" s="534"/>
      <c r="R242" s="515"/>
      <c r="S242" s="3"/>
      <c r="T242" s="515"/>
      <c r="U242" s="3"/>
      <c r="V242" s="515"/>
      <c r="W242" s="3"/>
      <c r="X242" s="515"/>
      <c r="Y242" s="3"/>
      <c r="Z242" s="515"/>
      <c r="AA242" s="3"/>
      <c r="AB242" s="515"/>
      <c r="AC242" s="3"/>
    </row>
    <row r="243">
      <c r="A243" s="70" t="b">
        <v>0</v>
      </c>
      <c r="C243" s="70"/>
      <c r="D243" s="70"/>
      <c r="G243" s="526">
        <f>IF(J243&lt;&gt;"",(VLOOKUP(J243,'🌳Resource'!$A$4:$J1000,10,false)*K243),0)+IF(L243&lt;&gt;"",(VLOOKUP(L243,'🌳Resource'!$A$4:$J1000,10,false)*M243),0)+IF(N243&lt;&gt;"",(VLOOKUP(N243,'🌳Resource'!$A$4:$J1000,10,false)*O243),0) + IF(P243&lt;&gt;"",(VLOOKUP(P243,'🌳Resource'!$A$4:$J1000,10,false)*Q243),0) + IF(R243&lt;&gt;"",(VLOOKUP(R243,'🧱Material'!$B$4:$H1000,7,false)*S243),0) + IF(T243&lt;&gt;"",(VLOOKUP(T243,'🧱Material'!$B$4:$H1000,7,false)*U243),0) + IF(V243&lt;&gt;"",(VLOOKUP(V243,'🧱Material'!$B$4:$H1000,7,false)*W243),0) + IF(X243&lt;&gt;"",(VLOOKUP(X243,'🧱Material'!$B$4:$H1000,7,false)*Y243),0) + IF(Z243&lt;&gt;"",(VLOOKUP(Z243,'🧱Material'!$B$4:$H1000,7,false)*AA243),0) + IF(AB243&lt;&gt;"",(VLOOKUP(AB243,'🧱Material'!$B$4:$H1000,7,false)*AC243),0)</f>
        <v>0</v>
      </c>
      <c r="H243" s="526">
        <f>IF(J243&lt;&gt;"",(VLOOKUP(J243,'🌳Resource'!$A$4:$J1000,8,false)*K243),0)+IF(L243&lt;&gt;"",(VLOOKUP(L243,'🌳Resource'!$A$4:$J1000,8,false)*M243),0)+IF(N243&lt;&gt;"",(VLOOKUP(N243,'🌳Resource'!$A$4:$J1000,8,false)*O243),0) + IF(P243&lt;&gt;"",(VLOOKUP(P243,'🌳Resource'!$A$4:$J1000,8,false)*Q243),0) + IF(R243&lt;&gt;"",(VLOOKUP(R243,'🧱Material'!$B$4:$H1000,5,false)*S243),0) + IF(T243&lt;&gt;"",(VLOOKUP(T243,'🧱Material'!$B$4:$H1000,5,false)*U243),0) + IF(V243&lt;&gt;"",(VLOOKUP(V243,'🧱Material'!$B$4:$H1000,5,false)*W243),0) + IF(X243&lt;&gt;"",(VLOOKUP(X243,'🧱Material'!$B$4:$H1000,5,false)*Y243),0) + IF(Z243&lt;&gt;"",(VLOOKUP(Z243,'🧱Material'!$B$4:$H1000,5,false)*AA243),0) + IF(AB243&lt;&gt;"",(VLOOKUP(AB243,'🧱Material'!$B$4:$H1000,5,false)*AC243),0)</f>
        <v>0</v>
      </c>
      <c r="I243" s="526">
        <f>IF(J243&lt;&gt;"",(VLOOKUP(J243,'🌳Resource'!$A$4:$J1000,9,false)*K243),0)+IF(L243&lt;&gt;"",(VLOOKUP(L243,'🌳Resource'!$A$4:$J1000,9,false)*M243),0)+IF(N243&lt;&gt;"",(VLOOKUP(N243,'🌳Resource'!$A$4:$J1000,9,false)*O243),0) + IF(P243&lt;&gt;"",(VLOOKUP(P243,'🌳Resource'!$A$4:$J1000,9,false)*Q243),0) + IF(R243&lt;&gt;"",(VLOOKUP(R243,'🧱Material'!$B$4:$H1000,6,false)*S243),0) + IF(T243&lt;&gt;"",(VLOOKUP(T243,'🧱Material'!$B$4:$H1000,6,false)*U243),0) + IF(V243&lt;&gt;"",(VLOOKUP(V243,'🧱Material'!$B$4:$H1000,6,false)*W243),0) + IF(X243&lt;&gt;"",(VLOOKUP(X243,'🧱Material'!$B$4:$H1000,6,false)*Y243),0) + IF(Z243&lt;&gt;"",(VLOOKUP(Z243,'🧱Material'!$B$4:$H1000,6,false)*AA243),0) + IF(AB243&lt;&gt;"",(VLOOKUP(AB243,'🧱Material'!$B$4:$H1000,6,false)*AC243),0)</f>
        <v>0</v>
      </c>
      <c r="J243" s="535"/>
      <c r="K243" s="536"/>
      <c r="L243" s="535"/>
      <c r="M243" s="536"/>
      <c r="N243" s="535"/>
      <c r="O243" s="536"/>
      <c r="P243" s="535"/>
      <c r="Q243" s="536"/>
      <c r="R243" s="59"/>
      <c r="S243" s="520"/>
      <c r="T243" s="59"/>
      <c r="U243" s="520"/>
      <c r="V243" s="59"/>
      <c r="W243" s="520"/>
      <c r="X243" s="59"/>
      <c r="Y243" s="520"/>
      <c r="Z243" s="59"/>
      <c r="AA243" s="520"/>
      <c r="AB243" s="59"/>
      <c r="AC243" s="520"/>
    </row>
    <row r="244">
      <c r="A244" s="70" t="b">
        <v>0</v>
      </c>
      <c r="C244" s="70"/>
      <c r="D244" s="70"/>
      <c r="G244" s="523">
        <f>IF(J244&lt;&gt;"",(VLOOKUP(J244,'🌳Resource'!$A$4:$J1000,10,false)*K244),0)+IF(L244&lt;&gt;"",(VLOOKUP(L244,'🌳Resource'!$A$4:$J1000,10,false)*M244),0)+IF(N244&lt;&gt;"",(VLOOKUP(N244,'🌳Resource'!$A$4:$J1000,10,false)*O244),0) + IF(P244&lt;&gt;"",(VLOOKUP(P244,'🌳Resource'!$A$4:$J1000,10,false)*Q244),0) + IF(R244&lt;&gt;"",(VLOOKUP(R244,'🧱Material'!$B$4:$H1000,7,false)*S244),0) + IF(T244&lt;&gt;"",(VLOOKUP(T244,'🧱Material'!$B$4:$H1000,7,false)*U244),0) + IF(V244&lt;&gt;"",(VLOOKUP(V244,'🧱Material'!$B$4:$H1000,7,false)*W244),0) + IF(X244&lt;&gt;"",(VLOOKUP(X244,'🧱Material'!$B$4:$H1000,7,false)*Y244),0) + IF(Z244&lt;&gt;"",(VLOOKUP(Z244,'🧱Material'!$B$4:$H1000,7,false)*AA244),0) + IF(AB244&lt;&gt;"",(VLOOKUP(AB244,'🧱Material'!$B$4:$H1000,7,false)*AC244),0)</f>
        <v>0</v>
      </c>
      <c r="H244" s="523">
        <f>IF(J244&lt;&gt;"",(VLOOKUP(J244,'🌳Resource'!$A$4:$J1000,8,false)*K244),0)+IF(L244&lt;&gt;"",(VLOOKUP(L244,'🌳Resource'!$A$4:$J1000,8,false)*M244),0)+IF(N244&lt;&gt;"",(VLOOKUP(N244,'🌳Resource'!$A$4:$J1000,8,false)*O244),0) + IF(P244&lt;&gt;"",(VLOOKUP(P244,'🌳Resource'!$A$4:$J1000,8,false)*Q244),0) + IF(R244&lt;&gt;"",(VLOOKUP(R244,'🧱Material'!$B$4:$H1000,5,false)*S244),0) + IF(T244&lt;&gt;"",(VLOOKUP(T244,'🧱Material'!$B$4:$H1000,5,false)*U244),0) + IF(V244&lt;&gt;"",(VLOOKUP(V244,'🧱Material'!$B$4:$H1000,5,false)*W244),0) + IF(X244&lt;&gt;"",(VLOOKUP(X244,'🧱Material'!$B$4:$H1000,5,false)*Y244),0) + IF(Z244&lt;&gt;"",(VLOOKUP(Z244,'🧱Material'!$B$4:$H1000,5,false)*AA244),0) + IF(AB244&lt;&gt;"",(VLOOKUP(AB244,'🧱Material'!$B$4:$H1000,5,false)*AC244),0)</f>
        <v>0</v>
      </c>
      <c r="I244" s="523">
        <f>IF(J244&lt;&gt;"",(VLOOKUP(J244,'🌳Resource'!$A$4:$J1000,9,false)*K244),0)+IF(L244&lt;&gt;"",(VLOOKUP(L244,'🌳Resource'!$A$4:$J1000,9,false)*M244),0)+IF(N244&lt;&gt;"",(VLOOKUP(N244,'🌳Resource'!$A$4:$J1000,9,false)*O244),0) + IF(P244&lt;&gt;"",(VLOOKUP(P244,'🌳Resource'!$A$4:$J1000,9,false)*Q244),0) + IF(R244&lt;&gt;"",(VLOOKUP(R244,'🧱Material'!$B$4:$H1000,6,false)*S244),0) + IF(T244&lt;&gt;"",(VLOOKUP(T244,'🧱Material'!$B$4:$H1000,6,false)*U244),0) + IF(V244&lt;&gt;"",(VLOOKUP(V244,'🧱Material'!$B$4:$H1000,6,false)*W244),0) + IF(X244&lt;&gt;"",(VLOOKUP(X244,'🧱Material'!$B$4:$H1000,6,false)*Y244),0) + IF(Z244&lt;&gt;"",(VLOOKUP(Z244,'🧱Material'!$B$4:$H1000,6,false)*AA244),0) + IF(AB244&lt;&gt;"",(VLOOKUP(AB244,'🧱Material'!$B$4:$H1000,6,false)*AC244),0)</f>
        <v>0</v>
      </c>
      <c r="J244" s="533"/>
      <c r="K244" s="534"/>
      <c r="L244" s="533"/>
      <c r="M244" s="534"/>
      <c r="N244" s="533"/>
      <c r="O244" s="534"/>
      <c r="P244" s="533"/>
      <c r="Q244" s="534"/>
      <c r="R244" s="515"/>
      <c r="S244" s="3"/>
      <c r="T244" s="515"/>
      <c r="U244" s="3"/>
      <c r="V244" s="515"/>
      <c r="W244" s="3"/>
      <c r="X244" s="515"/>
      <c r="Y244" s="3"/>
      <c r="Z244" s="515"/>
      <c r="AA244" s="3"/>
      <c r="AB244" s="515"/>
      <c r="AC244" s="3"/>
    </row>
    <row r="245">
      <c r="A245" s="70" t="b">
        <v>0</v>
      </c>
      <c r="C245" s="70"/>
      <c r="D245" s="70"/>
      <c r="G245" s="526">
        <f>IF(J245&lt;&gt;"",(VLOOKUP(J245,'🌳Resource'!$A$4:$J1000,10,false)*K245),0)+IF(L245&lt;&gt;"",(VLOOKUP(L245,'🌳Resource'!$A$4:$J1000,10,false)*M245),0)+IF(N245&lt;&gt;"",(VLOOKUP(N245,'🌳Resource'!$A$4:$J1000,10,false)*O245),0) + IF(P245&lt;&gt;"",(VLOOKUP(P245,'🌳Resource'!$A$4:$J1000,10,false)*Q245),0) + IF(R245&lt;&gt;"",(VLOOKUP(R245,'🧱Material'!$B$4:$H1000,7,false)*S245),0) + IF(T245&lt;&gt;"",(VLOOKUP(T245,'🧱Material'!$B$4:$H1000,7,false)*U245),0) + IF(V245&lt;&gt;"",(VLOOKUP(V245,'🧱Material'!$B$4:$H1000,7,false)*W245),0) + IF(X245&lt;&gt;"",(VLOOKUP(X245,'🧱Material'!$B$4:$H1000,7,false)*Y245),0) + IF(Z245&lt;&gt;"",(VLOOKUP(Z245,'🧱Material'!$B$4:$H1000,7,false)*AA245),0) + IF(AB245&lt;&gt;"",(VLOOKUP(AB245,'🧱Material'!$B$4:$H1000,7,false)*AC245),0)</f>
        <v>0</v>
      </c>
      <c r="H245" s="526">
        <f>IF(J245&lt;&gt;"",(VLOOKUP(J245,'🌳Resource'!$A$4:$J1000,8,false)*K245),0)+IF(L245&lt;&gt;"",(VLOOKUP(L245,'🌳Resource'!$A$4:$J1000,8,false)*M245),0)+IF(N245&lt;&gt;"",(VLOOKUP(N245,'🌳Resource'!$A$4:$J1000,8,false)*O245),0) + IF(P245&lt;&gt;"",(VLOOKUP(P245,'🌳Resource'!$A$4:$J1000,8,false)*Q245),0) + IF(R245&lt;&gt;"",(VLOOKUP(R245,'🧱Material'!$B$4:$H1000,5,false)*S245),0) + IF(T245&lt;&gt;"",(VLOOKUP(T245,'🧱Material'!$B$4:$H1000,5,false)*U245),0) + IF(V245&lt;&gt;"",(VLOOKUP(V245,'🧱Material'!$B$4:$H1000,5,false)*W245),0) + IF(X245&lt;&gt;"",(VLOOKUP(X245,'🧱Material'!$B$4:$H1000,5,false)*Y245),0) + IF(Z245&lt;&gt;"",(VLOOKUP(Z245,'🧱Material'!$B$4:$H1000,5,false)*AA245),0) + IF(AB245&lt;&gt;"",(VLOOKUP(AB245,'🧱Material'!$B$4:$H1000,5,false)*AC245),0)</f>
        <v>0</v>
      </c>
      <c r="I245" s="526">
        <f>IF(J245&lt;&gt;"",(VLOOKUP(J245,'🌳Resource'!$A$4:$J1000,9,false)*K245),0)+IF(L245&lt;&gt;"",(VLOOKUP(L245,'🌳Resource'!$A$4:$J1000,9,false)*M245),0)+IF(N245&lt;&gt;"",(VLOOKUP(N245,'🌳Resource'!$A$4:$J1000,9,false)*O245),0) + IF(P245&lt;&gt;"",(VLOOKUP(P245,'🌳Resource'!$A$4:$J1000,9,false)*Q245),0) + IF(R245&lt;&gt;"",(VLOOKUP(R245,'🧱Material'!$B$4:$H1000,6,false)*S245),0) + IF(T245&lt;&gt;"",(VLOOKUP(T245,'🧱Material'!$B$4:$H1000,6,false)*U245),0) + IF(V245&lt;&gt;"",(VLOOKUP(V245,'🧱Material'!$B$4:$H1000,6,false)*W245),0) + IF(X245&lt;&gt;"",(VLOOKUP(X245,'🧱Material'!$B$4:$H1000,6,false)*Y245),0) + IF(Z245&lt;&gt;"",(VLOOKUP(Z245,'🧱Material'!$B$4:$H1000,6,false)*AA245),0) + IF(AB245&lt;&gt;"",(VLOOKUP(AB245,'🧱Material'!$B$4:$H1000,6,false)*AC245),0)</f>
        <v>0</v>
      </c>
      <c r="J245" s="535"/>
      <c r="K245" s="536"/>
      <c r="L245" s="535"/>
      <c r="M245" s="536"/>
      <c r="N245" s="535"/>
      <c r="O245" s="536"/>
      <c r="P245" s="535"/>
      <c r="Q245" s="536"/>
      <c r="R245" s="59"/>
      <c r="S245" s="520"/>
      <c r="T245" s="59"/>
      <c r="U245" s="520"/>
      <c r="V245" s="59"/>
      <c r="W245" s="520"/>
      <c r="X245" s="59"/>
      <c r="Y245" s="520"/>
      <c r="Z245" s="59"/>
      <c r="AA245" s="520"/>
      <c r="AB245" s="59"/>
      <c r="AC245" s="520"/>
    </row>
    <row r="246">
      <c r="A246" s="70" t="b">
        <v>0</v>
      </c>
      <c r="C246" s="70"/>
      <c r="D246" s="70"/>
      <c r="G246" s="523">
        <f>IF(J246&lt;&gt;"",(VLOOKUP(J246,'🌳Resource'!$A$4:$J1000,10,false)*K246),0)+IF(L246&lt;&gt;"",(VLOOKUP(L246,'🌳Resource'!$A$4:$J1000,10,false)*M246),0)+IF(N246&lt;&gt;"",(VLOOKUP(N246,'🌳Resource'!$A$4:$J1000,10,false)*O246),0) + IF(P246&lt;&gt;"",(VLOOKUP(P246,'🌳Resource'!$A$4:$J1000,10,false)*Q246),0) + IF(R246&lt;&gt;"",(VLOOKUP(R246,'🧱Material'!$B$4:$H1000,7,false)*S246),0) + IF(T246&lt;&gt;"",(VLOOKUP(T246,'🧱Material'!$B$4:$H1000,7,false)*U246),0) + IF(V246&lt;&gt;"",(VLOOKUP(V246,'🧱Material'!$B$4:$H1000,7,false)*W246),0) + IF(X246&lt;&gt;"",(VLOOKUP(X246,'🧱Material'!$B$4:$H1000,7,false)*Y246),0) + IF(Z246&lt;&gt;"",(VLOOKUP(Z246,'🧱Material'!$B$4:$H1000,7,false)*AA246),0) + IF(AB246&lt;&gt;"",(VLOOKUP(AB246,'🧱Material'!$B$4:$H1000,7,false)*AC246),0)</f>
        <v>0</v>
      </c>
      <c r="H246" s="523">
        <f>IF(J246&lt;&gt;"",(VLOOKUP(J246,'🌳Resource'!$A$4:$J1000,8,false)*K246),0)+IF(L246&lt;&gt;"",(VLOOKUP(L246,'🌳Resource'!$A$4:$J1000,8,false)*M246),0)+IF(N246&lt;&gt;"",(VLOOKUP(N246,'🌳Resource'!$A$4:$J1000,8,false)*O246),0) + IF(P246&lt;&gt;"",(VLOOKUP(P246,'🌳Resource'!$A$4:$J1000,8,false)*Q246),0) + IF(R246&lt;&gt;"",(VLOOKUP(R246,'🧱Material'!$B$4:$H1000,5,false)*S246),0) + IF(T246&lt;&gt;"",(VLOOKUP(T246,'🧱Material'!$B$4:$H1000,5,false)*U246),0) + IF(V246&lt;&gt;"",(VLOOKUP(V246,'🧱Material'!$B$4:$H1000,5,false)*W246),0) + IF(X246&lt;&gt;"",(VLOOKUP(X246,'🧱Material'!$B$4:$H1000,5,false)*Y246),0) + IF(Z246&lt;&gt;"",(VLOOKUP(Z246,'🧱Material'!$B$4:$H1000,5,false)*AA246),0) + IF(AB246&lt;&gt;"",(VLOOKUP(AB246,'🧱Material'!$B$4:$H1000,5,false)*AC246),0)</f>
        <v>0</v>
      </c>
      <c r="I246" s="523">
        <f>IF(J246&lt;&gt;"",(VLOOKUP(J246,'🌳Resource'!$A$4:$J1000,9,false)*K246),0)+IF(L246&lt;&gt;"",(VLOOKUP(L246,'🌳Resource'!$A$4:$J1000,9,false)*M246),0)+IF(N246&lt;&gt;"",(VLOOKUP(N246,'🌳Resource'!$A$4:$J1000,9,false)*O246),0) + IF(P246&lt;&gt;"",(VLOOKUP(P246,'🌳Resource'!$A$4:$J1000,9,false)*Q246),0) + IF(R246&lt;&gt;"",(VLOOKUP(R246,'🧱Material'!$B$4:$H1000,6,false)*S246),0) + IF(T246&lt;&gt;"",(VLOOKUP(T246,'🧱Material'!$B$4:$H1000,6,false)*U246),0) + IF(V246&lt;&gt;"",(VLOOKUP(V246,'🧱Material'!$B$4:$H1000,6,false)*W246),0) + IF(X246&lt;&gt;"",(VLOOKUP(X246,'🧱Material'!$B$4:$H1000,6,false)*Y246),0) + IF(Z246&lt;&gt;"",(VLOOKUP(Z246,'🧱Material'!$B$4:$H1000,6,false)*AA246),0) + IF(AB246&lt;&gt;"",(VLOOKUP(AB246,'🧱Material'!$B$4:$H1000,6,false)*AC246),0)</f>
        <v>0</v>
      </c>
      <c r="J246" s="533"/>
      <c r="K246" s="534"/>
      <c r="L246" s="533"/>
      <c r="M246" s="534"/>
      <c r="N246" s="533"/>
      <c r="O246" s="534"/>
      <c r="P246" s="533"/>
      <c r="Q246" s="534"/>
      <c r="R246" s="515"/>
      <c r="S246" s="3"/>
      <c r="T246" s="515"/>
      <c r="U246" s="3"/>
      <c r="V246" s="515"/>
      <c r="W246" s="3"/>
      <c r="X246" s="515"/>
      <c r="Y246" s="3"/>
      <c r="Z246" s="515"/>
      <c r="AA246" s="3"/>
      <c r="AB246" s="515"/>
      <c r="AC246" s="3"/>
    </row>
    <row r="247">
      <c r="A247" s="70" t="b">
        <v>0</v>
      </c>
      <c r="C247" s="70"/>
      <c r="D247" s="70"/>
      <c r="G247" s="526">
        <f>IF(J247&lt;&gt;"",(VLOOKUP(J247,'🌳Resource'!$A$4:$J1000,10,false)*K247),0)+IF(L247&lt;&gt;"",(VLOOKUP(L247,'🌳Resource'!$A$4:$J1000,10,false)*M247),0)+IF(N247&lt;&gt;"",(VLOOKUP(N247,'🌳Resource'!$A$4:$J1000,10,false)*O247),0) + IF(P247&lt;&gt;"",(VLOOKUP(P247,'🌳Resource'!$A$4:$J1000,10,false)*Q247),0) + IF(R247&lt;&gt;"",(VLOOKUP(R247,'🧱Material'!$B$4:$H1000,7,false)*S247),0) + IF(T247&lt;&gt;"",(VLOOKUP(T247,'🧱Material'!$B$4:$H1000,7,false)*U247),0) + IF(V247&lt;&gt;"",(VLOOKUP(V247,'🧱Material'!$B$4:$H1000,7,false)*W247),0) + IF(X247&lt;&gt;"",(VLOOKUP(X247,'🧱Material'!$B$4:$H1000,7,false)*Y247),0) + IF(Z247&lt;&gt;"",(VLOOKUP(Z247,'🧱Material'!$B$4:$H1000,7,false)*AA247),0) + IF(AB247&lt;&gt;"",(VLOOKUP(AB247,'🧱Material'!$B$4:$H1000,7,false)*AC247),0)</f>
        <v>0</v>
      </c>
      <c r="H247" s="526">
        <f>IF(J247&lt;&gt;"",(VLOOKUP(J247,'🌳Resource'!$A$4:$J1000,8,false)*K247),0)+IF(L247&lt;&gt;"",(VLOOKUP(L247,'🌳Resource'!$A$4:$J1000,8,false)*M247),0)+IF(N247&lt;&gt;"",(VLOOKUP(N247,'🌳Resource'!$A$4:$J1000,8,false)*O247),0) + IF(P247&lt;&gt;"",(VLOOKUP(P247,'🌳Resource'!$A$4:$J1000,8,false)*Q247),0) + IF(R247&lt;&gt;"",(VLOOKUP(R247,'🧱Material'!$B$4:$H1000,5,false)*S247),0) + IF(T247&lt;&gt;"",(VLOOKUP(T247,'🧱Material'!$B$4:$H1000,5,false)*U247),0) + IF(V247&lt;&gt;"",(VLOOKUP(V247,'🧱Material'!$B$4:$H1000,5,false)*W247),0) + IF(X247&lt;&gt;"",(VLOOKUP(X247,'🧱Material'!$B$4:$H1000,5,false)*Y247),0) + IF(Z247&lt;&gt;"",(VLOOKUP(Z247,'🧱Material'!$B$4:$H1000,5,false)*AA247),0) + IF(AB247&lt;&gt;"",(VLOOKUP(AB247,'🧱Material'!$B$4:$H1000,5,false)*AC247),0)</f>
        <v>0</v>
      </c>
      <c r="I247" s="526">
        <f>IF(J247&lt;&gt;"",(VLOOKUP(J247,'🌳Resource'!$A$4:$J1000,9,false)*K247),0)+IF(L247&lt;&gt;"",(VLOOKUP(L247,'🌳Resource'!$A$4:$J1000,9,false)*M247),0)+IF(N247&lt;&gt;"",(VLOOKUP(N247,'🌳Resource'!$A$4:$J1000,9,false)*O247),0) + IF(P247&lt;&gt;"",(VLOOKUP(P247,'🌳Resource'!$A$4:$J1000,9,false)*Q247),0) + IF(R247&lt;&gt;"",(VLOOKUP(R247,'🧱Material'!$B$4:$H1000,6,false)*S247),0) + IF(T247&lt;&gt;"",(VLOOKUP(T247,'🧱Material'!$B$4:$H1000,6,false)*U247),0) + IF(V247&lt;&gt;"",(VLOOKUP(V247,'🧱Material'!$B$4:$H1000,6,false)*W247),0) + IF(X247&lt;&gt;"",(VLOOKUP(X247,'🧱Material'!$B$4:$H1000,6,false)*Y247),0) + IF(Z247&lt;&gt;"",(VLOOKUP(Z247,'🧱Material'!$B$4:$H1000,6,false)*AA247),0) + IF(AB247&lt;&gt;"",(VLOOKUP(AB247,'🧱Material'!$B$4:$H1000,6,false)*AC247),0)</f>
        <v>0</v>
      </c>
      <c r="J247" s="535"/>
      <c r="K247" s="536"/>
      <c r="L247" s="535"/>
      <c r="M247" s="536"/>
      <c r="N247" s="535"/>
      <c r="O247" s="536"/>
      <c r="P247" s="535"/>
      <c r="Q247" s="536"/>
      <c r="R247" s="59"/>
      <c r="S247" s="520"/>
      <c r="T247" s="59"/>
      <c r="U247" s="520"/>
      <c r="V247" s="59"/>
      <c r="W247" s="520"/>
      <c r="X247" s="59"/>
      <c r="Y247" s="520"/>
      <c r="Z247" s="59"/>
      <c r="AA247" s="520"/>
      <c r="AB247" s="59"/>
      <c r="AC247" s="520"/>
    </row>
    <row r="248">
      <c r="A248" s="70" t="b">
        <v>0</v>
      </c>
      <c r="C248" s="70"/>
      <c r="D248" s="70"/>
      <c r="G248" s="523">
        <f>IF(J248&lt;&gt;"",(VLOOKUP(J248,'🌳Resource'!$A$4:$J1000,10,false)*K248),0)+IF(L248&lt;&gt;"",(VLOOKUP(L248,'🌳Resource'!$A$4:$J1000,10,false)*M248),0)+IF(N248&lt;&gt;"",(VLOOKUP(N248,'🌳Resource'!$A$4:$J1000,10,false)*O248),0) + IF(P248&lt;&gt;"",(VLOOKUP(P248,'🌳Resource'!$A$4:$J1000,10,false)*Q248),0) + IF(R248&lt;&gt;"",(VLOOKUP(R248,'🧱Material'!$B$4:$H1000,7,false)*S248),0) + IF(T248&lt;&gt;"",(VLOOKUP(T248,'🧱Material'!$B$4:$H1000,7,false)*U248),0) + IF(V248&lt;&gt;"",(VLOOKUP(V248,'🧱Material'!$B$4:$H1000,7,false)*W248),0) + IF(X248&lt;&gt;"",(VLOOKUP(X248,'🧱Material'!$B$4:$H1000,7,false)*Y248),0) + IF(Z248&lt;&gt;"",(VLOOKUP(Z248,'🧱Material'!$B$4:$H1000,7,false)*AA248),0) + IF(AB248&lt;&gt;"",(VLOOKUP(AB248,'🧱Material'!$B$4:$H1000,7,false)*AC248),0)</f>
        <v>0</v>
      </c>
      <c r="H248" s="523">
        <f>IF(J248&lt;&gt;"",(VLOOKUP(J248,'🌳Resource'!$A$4:$J1000,8,false)*K248),0)+IF(L248&lt;&gt;"",(VLOOKUP(L248,'🌳Resource'!$A$4:$J1000,8,false)*M248),0)+IF(N248&lt;&gt;"",(VLOOKUP(N248,'🌳Resource'!$A$4:$J1000,8,false)*O248),0) + IF(P248&lt;&gt;"",(VLOOKUP(P248,'🌳Resource'!$A$4:$J1000,8,false)*Q248),0) + IF(R248&lt;&gt;"",(VLOOKUP(R248,'🧱Material'!$B$4:$H1000,5,false)*S248),0) + IF(T248&lt;&gt;"",(VLOOKUP(T248,'🧱Material'!$B$4:$H1000,5,false)*U248),0) + IF(V248&lt;&gt;"",(VLOOKUP(V248,'🧱Material'!$B$4:$H1000,5,false)*W248),0) + IF(X248&lt;&gt;"",(VLOOKUP(X248,'🧱Material'!$B$4:$H1000,5,false)*Y248),0) + IF(Z248&lt;&gt;"",(VLOOKUP(Z248,'🧱Material'!$B$4:$H1000,5,false)*AA248),0) + IF(AB248&lt;&gt;"",(VLOOKUP(AB248,'🧱Material'!$B$4:$H1000,5,false)*AC248),0)</f>
        <v>0</v>
      </c>
      <c r="I248" s="523">
        <f>IF(J248&lt;&gt;"",(VLOOKUP(J248,'🌳Resource'!$A$4:$J1000,9,false)*K248),0)+IF(L248&lt;&gt;"",(VLOOKUP(L248,'🌳Resource'!$A$4:$J1000,9,false)*M248),0)+IF(N248&lt;&gt;"",(VLOOKUP(N248,'🌳Resource'!$A$4:$J1000,9,false)*O248),0) + IF(P248&lt;&gt;"",(VLOOKUP(P248,'🌳Resource'!$A$4:$J1000,9,false)*Q248),0) + IF(R248&lt;&gt;"",(VLOOKUP(R248,'🧱Material'!$B$4:$H1000,6,false)*S248),0) + IF(T248&lt;&gt;"",(VLOOKUP(T248,'🧱Material'!$B$4:$H1000,6,false)*U248),0) + IF(V248&lt;&gt;"",(VLOOKUP(V248,'🧱Material'!$B$4:$H1000,6,false)*W248),0) + IF(X248&lt;&gt;"",(VLOOKUP(X248,'🧱Material'!$B$4:$H1000,6,false)*Y248),0) + IF(Z248&lt;&gt;"",(VLOOKUP(Z248,'🧱Material'!$B$4:$H1000,6,false)*AA248),0) + IF(AB248&lt;&gt;"",(VLOOKUP(AB248,'🧱Material'!$B$4:$H1000,6,false)*AC248),0)</f>
        <v>0</v>
      </c>
      <c r="J248" s="533"/>
      <c r="K248" s="534"/>
      <c r="L248" s="533"/>
      <c r="M248" s="534"/>
      <c r="N248" s="533"/>
      <c r="O248" s="534"/>
      <c r="P248" s="533"/>
      <c r="Q248" s="534"/>
      <c r="R248" s="515"/>
      <c r="S248" s="3"/>
      <c r="T248" s="515"/>
      <c r="U248" s="3"/>
      <c r="V248" s="515"/>
      <c r="W248" s="3"/>
      <c r="X248" s="515"/>
      <c r="Y248" s="3"/>
      <c r="Z248" s="515"/>
      <c r="AA248" s="3"/>
      <c r="AB248" s="515"/>
      <c r="AC248" s="3"/>
    </row>
    <row r="249">
      <c r="A249" s="70" t="b">
        <v>0</v>
      </c>
      <c r="C249" s="70"/>
      <c r="D249" s="70"/>
      <c r="G249" s="526">
        <f>IF(J249&lt;&gt;"",(VLOOKUP(J249,'🌳Resource'!$A$4:$J1000,10,false)*K249),0)+IF(L249&lt;&gt;"",(VLOOKUP(L249,'🌳Resource'!$A$4:$J1000,10,false)*M249),0)+IF(N249&lt;&gt;"",(VLOOKUP(N249,'🌳Resource'!$A$4:$J1000,10,false)*O249),0) + IF(P249&lt;&gt;"",(VLOOKUP(P249,'🌳Resource'!$A$4:$J1000,10,false)*Q249),0) + IF(R249&lt;&gt;"",(VLOOKUP(R249,'🧱Material'!$B$4:$H1000,7,false)*S249),0) + IF(T249&lt;&gt;"",(VLOOKUP(T249,'🧱Material'!$B$4:$H1000,7,false)*U249),0) + IF(V249&lt;&gt;"",(VLOOKUP(V249,'🧱Material'!$B$4:$H1000,7,false)*W249),0) + IF(X249&lt;&gt;"",(VLOOKUP(X249,'🧱Material'!$B$4:$H1000,7,false)*Y249),0) + IF(Z249&lt;&gt;"",(VLOOKUP(Z249,'🧱Material'!$B$4:$H1000,7,false)*AA249),0) + IF(AB249&lt;&gt;"",(VLOOKUP(AB249,'🧱Material'!$B$4:$H1000,7,false)*AC249),0)</f>
        <v>0</v>
      </c>
      <c r="H249" s="526">
        <f>IF(J249&lt;&gt;"",(VLOOKUP(J249,'🌳Resource'!$A$4:$J1000,8,false)*K249),0)+IF(L249&lt;&gt;"",(VLOOKUP(L249,'🌳Resource'!$A$4:$J1000,8,false)*M249),0)+IF(N249&lt;&gt;"",(VLOOKUP(N249,'🌳Resource'!$A$4:$J1000,8,false)*O249),0) + IF(P249&lt;&gt;"",(VLOOKUP(P249,'🌳Resource'!$A$4:$J1000,8,false)*Q249),0) + IF(R249&lt;&gt;"",(VLOOKUP(R249,'🧱Material'!$B$4:$H1000,5,false)*S249),0) + IF(T249&lt;&gt;"",(VLOOKUP(T249,'🧱Material'!$B$4:$H1000,5,false)*U249),0) + IF(V249&lt;&gt;"",(VLOOKUP(V249,'🧱Material'!$B$4:$H1000,5,false)*W249),0) + IF(X249&lt;&gt;"",(VLOOKUP(X249,'🧱Material'!$B$4:$H1000,5,false)*Y249),0) + IF(Z249&lt;&gt;"",(VLOOKUP(Z249,'🧱Material'!$B$4:$H1000,5,false)*AA249),0) + IF(AB249&lt;&gt;"",(VLOOKUP(AB249,'🧱Material'!$B$4:$H1000,5,false)*AC249),0)</f>
        <v>0</v>
      </c>
      <c r="I249" s="526">
        <f>IF(J249&lt;&gt;"",(VLOOKUP(J249,'🌳Resource'!$A$4:$J1000,9,false)*K249),0)+IF(L249&lt;&gt;"",(VLOOKUP(L249,'🌳Resource'!$A$4:$J1000,9,false)*M249),0)+IF(N249&lt;&gt;"",(VLOOKUP(N249,'🌳Resource'!$A$4:$J1000,9,false)*O249),0) + IF(P249&lt;&gt;"",(VLOOKUP(P249,'🌳Resource'!$A$4:$J1000,9,false)*Q249),0) + IF(R249&lt;&gt;"",(VLOOKUP(R249,'🧱Material'!$B$4:$H1000,6,false)*S249),0) + IF(T249&lt;&gt;"",(VLOOKUP(T249,'🧱Material'!$B$4:$H1000,6,false)*U249),0) + IF(V249&lt;&gt;"",(VLOOKUP(V249,'🧱Material'!$B$4:$H1000,6,false)*W249),0) + IF(X249&lt;&gt;"",(VLOOKUP(X249,'🧱Material'!$B$4:$H1000,6,false)*Y249),0) + IF(Z249&lt;&gt;"",(VLOOKUP(Z249,'🧱Material'!$B$4:$H1000,6,false)*AA249),0) + IF(AB249&lt;&gt;"",(VLOOKUP(AB249,'🧱Material'!$B$4:$H1000,6,false)*AC249),0)</f>
        <v>0</v>
      </c>
      <c r="J249" s="535"/>
      <c r="K249" s="536"/>
      <c r="L249" s="535"/>
      <c r="M249" s="536"/>
      <c r="N249" s="535"/>
      <c r="O249" s="536"/>
      <c r="P249" s="535"/>
      <c r="Q249" s="536"/>
      <c r="R249" s="59"/>
      <c r="S249" s="520"/>
      <c r="T249" s="59"/>
      <c r="U249" s="520"/>
      <c r="V249" s="59"/>
      <c r="W249" s="520"/>
      <c r="X249" s="59"/>
      <c r="Y249" s="520"/>
      <c r="Z249" s="59"/>
      <c r="AA249" s="520"/>
      <c r="AB249" s="59"/>
      <c r="AC249" s="520"/>
    </row>
    <row r="250">
      <c r="A250" s="70" t="b">
        <v>0</v>
      </c>
      <c r="C250" s="70"/>
      <c r="D250" s="70"/>
      <c r="G250" s="523">
        <f>IF(J250&lt;&gt;"",(VLOOKUP(J250,'🌳Resource'!$A$4:$J1000,10,false)*K250),0)+IF(L250&lt;&gt;"",(VLOOKUP(L250,'🌳Resource'!$A$4:$J1000,10,false)*M250),0)+IF(N250&lt;&gt;"",(VLOOKUP(N250,'🌳Resource'!$A$4:$J1000,10,false)*O250),0) + IF(P250&lt;&gt;"",(VLOOKUP(P250,'🌳Resource'!$A$4:$J1000,10,false)*Q250),0) + IF(R250&lt;&gt;"",(VLOOKUP(R250,'🧱Material'!$B$4:$H1000,7,false)*S250),0) + IF(T250&lt;&gt;"",(VLOOKUP(T250,'🧱Material'!$B$4:$H1000,7,false)*U250),0) + IF(V250&lt;&gt;"",(VLOOKUP(V250,'🧱Material'!$B$4:$H1000,7,false)*W250),0) + IF(X250&lt;&gt;"",(VLOOKUP(X250,'🧱Material'!$B$4:$H1000,7,false)*Y250),0) + IF(Z250&lt;&gt;"",(VLOOKUP(Z250,'🧱Material'!$B$4:$H1000,7,false)*AA250),0) + IF(AB250&lt;&gt;"",(VLOOKUP(AB250,'🧱Material'!$B$4:$H1000,7,false)*AC250),0)</f>
        <v>0</v>
      </c>
      <c r="H250" s="523">
        <f>IF(J250&lt;&gt;"",(VLOOKUP(J250,'🌳Resource'!$A$4:$J1000,8,false)*K250),0)+IF(L250&lt;&gt;"",(VLOOKUP(L250,'🌳Resource'!$A$4:$J1000,8,false)*M250),0)+IF(N250&lt;&gt;"",(VLOOKUP(N250,'🌳Resource'!$A$4:$J1000,8,false)*O250),0) + IF(P250&lt;&gt;"",(VLOOKUP(P250,'🌳Resource'!$A$4:$J1000,8,false)*Q250),0) + IF(R250&lt;&gt;"",(VLOOKUP(R250,'🧱Material'!$B$4:$H1000,5,false)*S250),0) + IF(T250&lt;&gt;"",(VLOOKUP(T250,'🧱Material'!$B$4:$H1000,5,false)*U250),0) + IF(V250&lt;&gt;"",(VLOOKUP(V250,'🧱Material'!$B$4:$H1000,5,false)*W250),0) + IF(X250&lt;&gt;"",(VLOOKUP(X250,'🧱Material'!$B$4:$H1000,5,false)*Y250),0) + IF(Z250&lt;&gt;"",(VLOOKUP(Z250,'🧱Material'!$B$4:$H1000,5,false)*AA250),0) + IF(AB250&lt;&gt;"",(VLOOKUP(AB250,'🧱Material'!$B$4:$H1000,5,false)*AC250),0)</f>
        <v>0</v>
      </c>
      <c r="I250" s="523">
        <f>IF(J250&lt;&gt;"",(VLOOKUP(J250,'🌳Resource'!$A$4:$J1000,9,false)*K250),0)+IF(L250&lt;&gt;"",(VLOOKUP(L250,'🌳Resource'!$A$4:$J1000,9,false)*M250),0)+IF(N250&lt;&gt;"",(VLOOKUP(N250,'🌳Resource'!$A$4:$J1000,9,false)*O250),0) + IF(P250&lt;&gt;"",(VLOOKUP(P250,'🌳Resource'!$A$4:$J1000,9,false)*Q250),0) + IF(R250&lt;&gt;"",(VLOOKUP(R250,'🧱Material'!$B$4:$H1000,6,false)*S250),0) + IF(T250&lt;&gt;"",(VLOOKUP(T250,'🧱Material'!$B$4:$H1000,6,false)*U250),0) + IF(V250&lt;&gt;"",(VLOOKUP(V250,'🧱Material'!$B$4:$H1000,6,false)*W250),0) + IF(X250&lt;&gt;"",(VLOOKUP(X250,'🧱Material'!$B$4:$H1000,6,false)*Y250),0) + IF(Z250&lt;&gt;"",(VLOOKUP(Z250,'🧱Material'!$B$4:$H1000,6,false)*AA250),0) + IF(AB250&lt;&gt;"",(VLOOKUP(AB250,'🧱Material'!$B$4:$H1000,6,false)*AC250),0)</f>
        <v>0</v>
      </c>
      <c r="J250" s="533"/>
      <c r="K250" s="534"/>
      <c r="L250" s="533"/>
      <c r="M250" s="534"/>
      <c r="N250" s="533"/>
      <c r="O250" s="534"/>
      <c r="P250" s="533"/>
      <c r="Q250" s="534"/>
      <c r="R250" s="515"/>
      <c r="S250" s="3"/>
      <c r="T250" s="515"/>
      <c r="U250" s="3"/>
      <c r="V250" s="515"/>
      <c r="W250" s="3"/>
      <c r="X250" s="515"/>
      <c r="Y250" s="3"/>
      <c r="Z250" s="515"/>
      <c r="AA250" s="3"/>
      <c r="AB250" s="515"/>
      <c r="AC250" s="3"/>
    </row>
    <row r="251">
      <c r="A251" s="70" t="b">
        <v>0</v>
      </c>
      <c r="C251" s="70"/>
      <c r="D251" s="70"/>
      <c r="G251" s="526">
        <f>IF(J251&lt;&gt;"",(VLOOKUP(J251,'🌳Resource'!$A$4:$J1000,10,false)*K251),0)+IF(L251&lt;&gt;"",(VLOOKUP(L251,'🌳Resource'!$A$4:$J1000,10,false)*M251),0)+IF(N251&lt;&gt;"",(VLOOKUP(N251,'🌳Resource'!$A$4:$J1000,10,false)*O251),0) + IF(P251&lt;&gt;"",(VLOOKUP(P251,'🌳Resource'!$A$4:$J1000,10,false)*Q251),0) + IF(R251&lt;&gt;"",(VLOOKUP(R251,'🧱Material'!$B$4:$H1000,7,false)*S251),0) + IF(T251&lt;&gt;"",(VLOOKUP(T251,'🧱Material'!$B$4:$H1000,7,false)*U251),0) + IF(V251&lt;&gt;"",(VLOOKUP(V251,'🧱Material'!$B$4:$H1000,7,false)*W251),0) + IF(X251&lt;&gt;"",(VLOOKUP(X251,'🧱Material'!$B$4:$H1000,7,false)*Y251),0) + IF(Z251&lt;&gt;"",(VLOOKUP(Z251,'🧱Material'!$B$4:$H1000,7,false)*AA251),0) + IF(AB251&lt;&gt;"",(VLOOKUP(AB251,'🧱Material'!$B$4:$H1000,7,false)*AC251),0)</f>
        <v>0</v>
      </c>
      <c r="H251" s="526">
        <f>IF(J251&lt;&gt;"",(VLOOKUP(J251,'🌳Resource'!$A$4:$J1000,8,false)*K251),0)+IF(L251&lt;&gt;"",(VLOOKUP(L251,'🌳Resource'!$A$4:$J1000,8,false)*M251),0)+IF(N251&lt;&gt;"",(VLOOKUP(N251,'🌳Resource'!$A$4:$J1000,8,false)*O251),0) + IF(P251&lt;&gt;"",(VLOOKUP(P251,'🌳Resource'!$A$4:$J1000,8,false)*Q251),0) + IF(R251&lt;&gt;"",(VLOOKUP(R251,'🧱Material'!$B$4:$H1000,5,false)*S251),0) + IF(T251&lt;&gt;"",(VLOOKUP(T251,'🧱Material'!$B$4:$H1000,5,false)*U251),0) + IF(V251&lt;&gt;"",(VLOOKUP(V251,'🧱Material'!$B$4:$H1000,5,false)*W251),0) + IF(X251&lt;&gt;"",(VLOOKUP(X251,'🧱Material'!$B$4:$H1000,5,false)*Y251),0) + IF(Z251&lt;&gt;"",(VLOOKUP(Z251,'🧱Material'!$B$4:$H1000,5,false)*AA251),0) + IF(AB251&lt;&gt;"",(VLOOKUP(AB251,'🧱Material'!$B$4:$H1000,5,false)*AC251),0)</f>
        <v>0</v>
      </c>
      <c r="I251" s="526">
        <f>IF(J251&lt;&gt;"",(VLOOKUP(J251,'🌳Resource'!$A$4:$J1000,9,false)*K251),0)+IF(L251&lt;&gt;"",(VLOOKUP(L251,'🌳Resource'!$A$4:$J1000,9,false)*M251),0)+IF(N251&lt;&gt;"",(VLOOKUP(N251,'🌳Resource'!$A$4:$J1000,9,false)*O251),0) + IF(P251&lt;&gt;"",(VLOOKUP(P251,'🌳Resource'!$A$4:$J1000,9,false)*Q251),0) + IF(R251&lt;&gt;"",(VLOOKUP(R251,'🧱Material'!$B$4:$H1000,6,false)*S251),0) + IF(T251&lt;&gt;"",(VLOOKUP(T251,'🧱Material'!$B$4:$H1000,6,false)*U251),0) + IF(V251&lt;&gt;"",(VLOOKUP(V251,'🧱Material'!$B$4:$H1000,6,false)*W251),0) + IF(X251&lt;&gt;"",(VLOOKUP(X251,'🧱Material'!$B$4:$H1000,6,false)*Y251),0) + IF(Z251&lt;&gt;"",(VLOOKUP(Z251,'🧱Material'!$B$4:$H1000,6,false)*AA251),0) + IF(AB251&lt;&gt;"",(VLOOKUP(AB251,'🧱Material'!$B$4:$H1000,6,false)*AC251),0)</f>
        <v>0</v>
      </c>
      <c r="J251" s="535"/>
      <c r="K251" s="536"/>
      <c r="L251" s="535"/>
      <c r="M251" s="536"/>
      <c r="N251" s="535"/>
      <c r="O251" s="536"/>
      <c r="P251" s="535"/>
      <c r="Q251" s="536"/>
      <c r="R251" s="59"/>
      <c r="S251" s="520"/>
      <c r="T251" s="59"/>
      <c r="U251" s="520"/>
      <c r="V251" s="59"/>
      <c r="W251" s="520"/>
      <c r="X251" s="59"/>
      <c r="Y251" s="520"/>
      <c r="Z251" s="59"/>
      <c r="AA251" s="520"/>
      <c r="AB251" s="59"/>
      <c r="AC251" s="520"/>
    </row>
    <row r="252">
      <c r="A252" s="70" t="b">
        <v>0</v>
      </c>
      <c r="C252" s="70"/>
      <c r="D252" s="70"/>
      <c r="G252" s="523">
        <f>IF(J252&lt;&gt;"",(VLOOKUP(J252,'🌳Resource'!$A$4:$J1000,10,false)*K252),0)+IF(L252&lt;&gt;"",(VLOOKUP(L252,'🌳Resource'!$A$4:$J1000,10,false)*M252),0)+IF(N252&lt;&gt;"",(VLOOKUP(N252,'🌳Resource'!$A$4:$J1000,10,false)*O252),0) + IF(P252&lt;&gt;"",(VLOOKUP(P252,'🌳Resource'!$A$4:$J1000,10,false)*Q252),0) + IF(R252&lt;&gt;"",(VLOOKUP(R252,'🧱Material'!$B$4:$H1000,7,false)*S252),0) + IF(T252&lt;&gt;"",(VLOOKUP(T252,'🧱Material'!$B$4:$H1000,7,false)*U252),0) + IF(V252&lt;&gt;"",(VLOOKUP(V252,'🧱Material'!$B$4:$H1000,7,false)*W252),0) + IF(X252&lt;&gt;"",(VLOOKUP(X252,'🧱Material'!$B$4:$H1000,7,false)*Y252),0) + IF(Z252&lt;&gt;"",(VLOOKUP(Z252,'🧱Material'!$B$4:$H1000,7,false)*AA252),0) + IF(AB252&lt;&gt;"",(VLOOKUP(AB252,'🧱Material'!$B$4:$H1000,7,false)*AC252),0)</f>
        <v>0</v>
      </c>
      <c r="H252" s="523">
        <f>IF(J252&lt;&gt;"",(VLOOKUP(J252,'🌳Resource'!$A$4:$J1000,8,false)*K252),0)+IF(L252&lt;&gt;"",(VLOOKUP(L252,'🌳Resource'!$A$4:$J1000,8,false)*M252),0)+IF(N252&lt;&gt;"",(VLOOKUP(N252,'🌳Resource'!$A$4:$J1000,8,false)*O252),0) + IF(P252&lt;&gt;"",(VLOOKUP(P252,'🌳Resource'!$A$4:$J1000,8,false)*Q252),0) + IF(R252&lt;&gt;"",(VLOOKUP(R252,'🧱Material'!$B$4:$H1000,5,false)*S252),0) + IF(T252&lt;&gt;"",(VLOOKUP(T252,'🧱Material'!$B$4:$H1000,5,false)*U252),0) + IF(V252&lt;&gt;"",(VLOOKUP(V252,'🧱Material'!$B$4:$H1000,5,false)*W252),0) + IF(X252&lt;&gt;"",(VLOOKUP(X252,'🧱Material'!$B$4:$H1000,5,false)*Y252),0) + IF(Z252&lt;&gt;"",(VLOOKUP(Z252,'🧱Material'!$B$4:$H1000,5,false)*AA252),0) + IF(AB252&lt;&gt;"",(VLOOKUP(AB252,'🧱Material'!$B$4:$H1000,5,false)*AC252),0)</f>
        <v>0</v>
      </c>
      <c r="I252" s="523">
        <f>IF(J252&lt;&gt;"",(VLOOKUP(J252,'🌳Resource'!$A$4:$J1000,9,false)*K252),0)+IF(L252&lt;&gt;"",(VLOOKUP(L252,'🌳Resource'!$A$4:$J1000,9,false)*M252),0)+IF(N252&lt;&gt;"",(VLOOKUP(N252,'🌳Resource'!$A$4:$J1000,9,false)*O252),0) + IF(P252&lt;&gt;"",(VLOOKUP(P252,'🌳Resource'!$A$4:$J1000,9,false)*Q252),0) + IF(R252&lt;&gt;"",(VLOOKUP(R252,'🧱Material'!$B$4:$H1000,6,false)*S252),0) + IF(T252&lt;&gt;"",(VLOOKUP(T252,'🧱Material'!$B$4:$H1000,6,false)*U252),0) + IF(V252&lt;&gt;"",(VLOOKUP(V252,'🧱Material'!$B$4:$H1000,6,false)*W252),0) + IF(X252&lt;&gt;"",(VLOOKUP(X252,'🧱Material'!$B$4:$H1000,6,false)*Y252),0) + IF(Z252&lt;&gt;"",(VLOOKUP(Z252,'🧱Material'!$B$4:$H1000,6,false)*AA252),0) + IF(AB252&lt;&gt;"",(VLOOKUP(AB252,'🧱Material'!$B$4:$H1000,6,false)*AC252),0)</f>
        <v>0</v>
      </c>
      <c r="J252" s="533"/>
      <c r="K252" s="534"/>
      <c r="L252" s="533"/>
      <c r="M252" s="534"/>
      <c r="N252" s="533"/>
      <c r="O252" s="534"/>
      <c r="P252" s="533"/>
      <c r="Q252" s="534"/>
      <c r="R252" s="515"/>
      <c r="S252" s="3"/>
      <c r="T252" s="515"/>
      <c r="U252" s="3"/>
      <c r="V252" s="515"/>
      <c r="W252" s="3"/>
      <c r="X252" s="515"/>
      <c r="Y252" s="3"/>
      <c r="Z252" s="515"/>
      <c r="AA252" s="3"/>
      <c r="AB252" s="515"/>
      <c r="AC252" s="3"/>
    </row>
    <row r="253">
      <c r="A253" s="70" t="b">
        <v>0</v>
      </c>
      <c r="C253" s="70"/>
      <c r="D253" s="70"/>
      <c r="G253" s="526">
        <f>IF(J253&lt;&gt;"",(VLOOKUP(J253,'🌳Resource'!$A$4:$J1000,10,false)*K253),0)+IF(L253&lt;&gt;"",(VLOOKUP(L253,'🌳Resource'!$A$4:$J1000,10,false)*M253),0)+IF(N253&lt;&gt;"",(VLOOKUP(N253,'🌳Resource'!$A$4:$J1000,10,false)*O253),0) + IF(P253&lt;&gt;"",(VLOOKUP(P253,'🌳Resource'!$A$4:$J1000,10,false)*Q253),0) + IF(R253&lt;&gt;"",(VLOOKUP(R253,'🧱Material'!$B$4:$H1000,7,false)*S253),0) + IF(T253&lt;&gt;"",(VLOOKUP(T253,'🧱Material'!$B$4:$H1000,7,false)*U253),0) + IF(V253&lt;&gt;"",(VLOOKUP(V253,'🧱Material'!$B$4:$H1000,7,false)*W253),0) + IF(X253&lt;&gt;"",(VLOOKUP(X253,'🧱Material'!$B$4:$H1000,7,false)*Y253),0) + IF(Z253&lt;&gt;"",(VLOOKUP(Z253,'🧱Material'!$B$4:$H1000,7,false)*AA253),0) + IF(AB253&lt;&gt;"",(VLOOKUP(AB253,'🧱Material'!$B$4:$H1000,7,false)*AC253),0)</f>
        <v>0</v>
      </c>
      <c r="H253" s="526">
        <f>IF(J253&lt;&gt;"",(VLOOKUP(J253,'🌳Resource'!$A$4:$J1000,8,false)*K253),0)+IF(L253&lt;&gt;"",(VLOOKUP(L253,'🌳Resource'!$A$4:$J1000,8,false)*M253),0)+IF(N253&lt;&gt;"",(VLOOKUP(N253,'🌳Resource'!$A$4:$J1000,8,false)*O253),0) + IF(P253&lt;&gt;"",(VLOOKUP(P253,'🌳Resource'!$A$4:$J1000,8,false)*Q253),0) + IF(R253&lt;&gt;"",(VLOOKUP(R253,'🧱Material'!$B$4:$H1000,5,false)*S253),0) + IF(T253&lt;&gt;"",(VLOOKUP(T253,'🧱Material'!$B$4:$H1000,5,false)*U253),0) + IF(V253&lt;&gt;"",(VLOOKUP(V253,'🧱Material'!$B$4:$H1000,5,false)*W253),0) + IF(X253&lt;&gt;"",(VLOOKUP(X253,'🧱Material'!$B$4:$H1000,5,false)*Y253),0) + IF(Z253&lt;&gt;"",(VLOOKUP(Z253,'🧱Material'!$B$4:$H1000,5,false)*AA253),0) + IF(AB253&lt;&gt;"",(VLOOKUP(AB253,'🧱Material'!$B$4:$H1000,5,false)*AC253),0)</f>
        <v>0</v>
      </c>
      <c r="I253" s="526">
        <f>IF(J253&lt;&gt;"",(VLOOKUP(J253,'🌳Resource'!$A$4:$J1000,9,false)*K253),0)+IF(L253&lt;&gt;"",(VLOOKUP(L253,'🌳Resource'!$A$4:$J1000,9,false)*M253),0)+IF(N253&lt;&gt;"",(VLOOKUP(N253,'🌳Resource'!$A$4:$J1000,9,false)*O253),0) + IF(P253&lt;&gt;"",(VLOOKUP(P253,'🌳Resource'!$A$4:$J1000,9,false)*Q253),0) + IF(R253&lt;&gt;"",(VLOOKUP(R253,'🧱Material'!$B$4:$H1000,6,false)*S253),0) + IF(T253&lt;&gt;"",(VLOOKUP(T253,'🧱Material'!$B$4:$H1000,6,false)*U253),0) + IF(V253&lt;&gt;"",(VLOOKUP(V253,'🧱Material'!$B$4:$H1000,6,false)*W253),0) + IF(X253&lt;&gt;"",(VLOOKUP(X253,'🧱Material'!$B$4:$H1000,6,false)*Y253),0) + IF(Z253&lt;&gt;"",(VLOOKUP(Z253,'🧱Material'!$B$4:$H1000,6,false)*AA253),0) + IF(AB253&lt;&gt;"",(VLOOKUP(AB253,'🧱Material'!$B$4:$H1000,6,false)*AC253),0)</f>
        <v>0</v>
      </c>
      <c r="J253" s="535"/>
      <c r="K253" s="536"/>
      <c r="L253" s="535"/>
      <c r="M253" s="536"/>
      <c r="N253" s="535"/>
      <c r="O253" s="536"/>
      <c r="P253" s="535"/>
      <c r="Q253" s="536"/>
      <c r="R253" s="59"/>
      <c r="S253" s="520"/>
      <c r="T253" s="59"/>
      <c r="U253" s="520"/>
      <c r="V253" s="59"/>
      <c r="W253" s="520"/>
      <c r="X253" s="59"/>
      <c r="Y253" s="520"/>
      <c r="Z253" s="59"/>
      <c r="AA253" s="520"/>
      <c r="AB253" s="59"/>
      <c r="AC253" s="520"/>
    </row>
    <row r="254">
      <c r="A254" s="70" t="b">
        <v>0</v>
      </c>
      <c r="C254" s="70"/>
      <c r="D254" s="70"/>
      <c r="G254" s="523">
        <f>IF(J254&lt;&gt;"",(VLOOKUP(J254,'🌳Resource'!$A$4:$J1000,10,false)*K254),0)+IF(L254&lt;&gt;"",(VLOOKUP(L254,'🌳Resource'!$A$4:$J1000,10,false)*M254),0)+IF(N254&lt;&gt;"",(VLOOKUP(N254,'🌳Resource'!$A$4:$J1000,10,false)*O254),0) + IF(P254&lt;&gt;"",(VLOOKUP(P254,'🌳Resource'!$A$4:$J1000,10,false)*Q254),0) + IF(R254&lt;&gt;"",(VLOOKUP(R254,'🧱Material'!$B$4:$H1000,7,false)*S254),0) + IF(T254&lt;&gt;"",(VLOOKUP(T254,'🧱Material'!$B$4:$H1000,7,false)*U254),0) + IF(V254&lt;&gt;"",(VLOOKUP(V254,'🧱Material'!$B$4:$H1000,7,false)*W254),0) + IF(X254&lt;&gt;"",(VLOOKUP(X254,'🧱Material'!$B$4:$H1000,7,false)*Y254),0) + IF(Z254&lt;&gt;"",(VLOOKUP(Z254,'🧱Material'!$B$4:$H1000,7,false)*AA254),0) + IF(AB254&lt;&gt;"",(VLOOKUP(AB254,'🧱Material'!$B$4:$H1000,7,false)*AC254),0)</f>
        <v>0</v>
      </c>
      <c r="H254" s="523">
        <f>IF(J254&lt;&gt;"",(VLOOKUP(J254,'🌳Resource'!$A$4:$J1000,8,false)*K254),0)+IF(L254&lt;&gt;"",(VLOOKUP(L254,'🌳Resource'!$A$4:$J1000,8,false)*M254),0)+IF(N254&lt;&gt;"",(VLOOKUP(N254,'🌳Resource'!$A$4:$J1000,8,false)*O254),0) + IF(P254&lt;&gt;"",(VLOOKUP(P254,'🌳Resource'!$A$4:$J1000,8,false)*Q254),0) + IF(R254&lt;&gt;"",(VLOOKUP(R254,'🧱Material'!$B$4:$H1000,5,false)*S254),0) + IF(T254&lt;&gt;"",(VLOOKUP(T254,'🧱Material'!$B$4:$H1000,5,false)*U254),0) + IF(V254&lt;&gt;"",(VLOOKUP(V254,'🧱Material'!$B$4:$H1000,5,false)*W254),0) + IF(X254&lt;&gt;"",(VLOOKUP(X254,'🧱Material'!$B$4:$H1000,5,false)*Y254),0) + IF(Z254&lt;&gt;"",(VLOOKUP(Z254,'🧱Material'!$B$4:$H1000,5,false)*AA254),0) + IF(AB254&lt;&gt;"",(VLOOKUP(AB254,'🧱Material'!$B$4:$H1000,5,false)*AC254),0)</f>
        <v>0</v>
      </c>
      <c r="I254" s="523">
        <f>IF(J254&lt;&gt;"",(VLOOKUP(J254,'🌳Resource'!$A$4:$J1000,9,false)*K254),0)+IF(L254&lt;&gt;"",(VLOOKUP(L254,'🌳Resource'!$A$4:$J1000,9,false)*M254),0)+IF(N254&lt;&gt;"",(VLOOKUP(N254,'🌳Resource'!$A$4:$J1000,9,false)*O254),0) + IF(P254&lt;&gt;"",(VLOOKUP(P254,'🌳Resource'!$A$4:$J1000,9,false)*Q254),0) + IF(R254&lt;&gt;"",(VLOOKUP(R254,'🧱Material'!$B$4:$H1000,6,false)*S254),0) + IF(T254&lt;&gt;"",(VLOOKUP(T254,'🧱Material'!$B$4:$H1000,6,false)*U254),0) + IF(V254&lt;&gt;"",(VLOOKUP(V254,'🧱Material'!$B$4:$H1000,6,false)*W254),0) + IF(X254&lt;&gt;"",(VLOOKUP(X254,'🧱Material'!$B$4:$H1000,6,false)*Y254),0) + IF(Z254&lt;&gt;"",(VLOOKUP(Z254,'🧱Material'!$B$4:$H1000,6,false)*AA254),0) + IF(AB254&lt;&gt;"",(VLOOKUP(AB254,'🧱Material'!$B$4:$H1000,6,false)*AC254),0)</f>
        <v>0</v>
      </c>
      <c r="J254" s="533"/>
      <c r="K254" s="534"/>
      <c r="L254" s="533"/>
      <c r="M254" s="534"/>
      <c r="N254" s="533"/>
      <c r="O254" s="534"/>
      <c r="P254" s="533"/>
      <c r="Q254" s="534"/>
      <c r="R254" s="515"/>
      <c r="S254" s="3"/>
      <c r="T254" s="515"/>
      <c r="U254" s="3"/>
      <c r="V254" s="515"/>
      <c r="W254" s="3"/>
      <c r="X254" s="515"/>
      <c r="Y254" s="3"/>
      <c r="Z254" s="515"/>
      <c r="AA254" s="3"/>
      <c r="AB254" s="515"/>
      <c r="AC254" s="3"/>
    </row>
    <row r="255">
      <c r="A255" s="70" t="b">
        <v>0</v>
      </c>
      <c r="C255" s="70"/>
      <c r="D255" s="70"/>
      <c r="G255" s="526">
        <f>IF(J255&lt;&gt;"",(VLOOKUP(J255,'🌳Resource'!$A$4:$J1000,10,false)*K255),0)+IF(L255&lt;&gt;"",(VLOOKUP(L255,'🌳Resource'!$A$4:$J1000,10,false)*M255),0)+IF(N255&lt;&gt;"",(VLOOKUP(N255,'🌳Resource'!$A$4:$J1000,10,false)*O255),0) + IF(P255&lt;&gt;"",(VLOOKUP(P255,'🌳Resource'!$A$4:$J1000,10,false)*Q255),0) + IF(R255&lt;&gt;"",(VLOOKUP(R255,'🧱Material'!$B$4:$H1000,7,false)*S255),0) + IF(T255&lt;&gt;"",(VLOOKUP(T255,'🧱Material'!$B$4:$H1000,7,false)*U255),0) + IF(V255&lt;&gt;"",(VLOOKUP(V255,'🧱Material'!$B$4:$H1000,7,false)*W255),0) + IF(X255&lt;&gt;"",(VLOOKUP(X255,'🧱Material'!$B$4:$H1000,7,false)*Y255),0) + IF(Z255&lt;&gt;"",(VLOOKUP(Z255,'🧱Material'!$B$4:$H1000,7,false)*AA255),0) + IF(AB255&lt;&gt;"",(VLOOKUP(AB255,'🧱Material'!$B$4:$H1000,7,false)*AC255),0)</f>
        <v>0</v>
      </c>
      <c r="H255" s="526">
        <f>IF(J255&lt;&gt;"",(VLOOKUP(J255,'🌳Resource'!$A$4:$J1000,8,false)*K255),0)+IF(L255&lt;&gt;"",(VLOOKUP(L255,'🌳Resource'!$A$4:$J1000,8,false)*M255),0)+IF(N255&lt;&gt;"",(VLOOKUP(N255,'🌳Resource'!$A$4:$J1000,8,false)*O255),0) + IF(P255&lt;&gt;"",(VLOOKUP(P255,'🌳Resource'!$A$4:$J1000,8,false)*Q255),0) + IF(R255&lt;&gt;"",(VLOOKUP(R255,'🧱Material'!$B$4:$H1000,5,false)*S255),0) + IF(T255&lt;&gt;"",(VLOOKUP(T255,'🧱Material'!$B$4:$H1000,5,false)*U255),0) + IF(V255&lt;&gt;"",(VLOOKUP(V255,'🧱Material'!$B$4:$H1000,5,false)*W255),0) + IF(X255&lt;&gt;"",(VLOOKUP(X255,'🧱Material'!$B$4:$H1000,5,false)*Y255),0) + IF(Z255&lt;&gt;"",(VLOOKUP(Z255,'🧱Material'!$B$4:$H1000,5,false)*AA255),0) + IF(AB255&lt;&gt;"",(VLOOKUP(AB255,'🧱Material'!$B$4:$H1000,5,false)*AC255),0)</f>
        <v>0</v>
      </c>
      <c r="I255" s="526">
        <f>IF(J255&lt;&gt;"",(VLOOKUP(J255,'🌳Resource'!$A$4:$J1000,9,false)*K255),0)+IF(L255&lt;&gt;"",(VLOOKUP(L255,'🌳Resource'!$A$4:$J1000,9,false)*M255),0)+IF(N255&lt;&gt;"",(VLOOKUP(N255,'🌳Resource'!$A$4:$J1000,9,false)*O255),0) + IF(P255&lt;&gt;"",(VLOOKUP(P255,'🌳Resource'!$A$4:$J1000,9,false)*Q255),0) + IF(R255&lt;&gt;"",(VLOOKUP(R255,'🧱Material'!$B$4:$H1000,6,false)*S255),0) + IF(T255&lt;&gt;"",(VLOOKUP(T255,'🧱Material'!$B$4:$H1000,6,false)*U255),0) + IF(V255&lt;&gt;"",(VLOOKUP(V255,'🧱Material'!$B$4:$H1000,6,false)*W255),0) + IF(X255&lt;&gt;"",(VLOOKUP(X255,'🧱Material'!$B$4:$H1000,6,false)*Y255),0) + IF(Z255&lt;&gt;"",(VLOOKUP(Z255,'🧱Material'!$B$4:$H1000,6,false)*AA255),0) + IF(AB255&lt;&gt;"",(VLOOKUP(AB255,'🧱Material'!$B$4:$H1000,6,false)*AC255),0)</f>
        <v>0</v>
      </c>
      <c r="J255" s="535"/>
      <c r="K255" s="536"/>
      <c r="L255" s="535"/>
      <c r="M255" s="536"/>
      <c r="N255" s="535"/>
      <c r="O255" s="536"/>
      <c r="P255" s="535"/>
      <c r="Q255" s="536"/>
      <c r="R255" s="59"/>
      <c r="S255" s="520"/>
      <c r="T255" s="59"/>
      <c r="U255" s="520"/>
      <c r="V255" s="59"/>
      <c r="W255" s="520"/>
      <c r="X255" s="59"/>
      <c r="Y255" s="520"/>
      <c r="Z255" s="59"/>
      <c r="AA255" s="520"/>
      <c r="AB255" s="59"/>
      <c r="AC255" s="520"/>
    </row>
    <row r="256">
      <c r="A256" s="70" t="b">
        <v>0</v>
      </c>
      <c r="C256" s="70"/>
      <c r="D256" s="70"/>
      <c r="G256" s="523">
        <f>IF(J256&lt;&gt;"",(VLOOKUP(J256,'🌳Resource'!$A$4:$J1000,10,false)*K256),0)+IF(L256&lt;&gt;"",(VLOOKUP(L256,'🌳Resource'!$A$4:$J1000,10,false)*M256),0)+IF(N256&lt;&gt;"",(VLOOKUP(N256,'🌳Resource'!$A$4:$J1000,10,false)*O256),0) + IF(P256&lt;&gt;"",(VLOOKUP(P256,'🌳Resource'!$A$4:$J1000,10,false)*Q256),0) + IF(R256&lt;&gt;"",(VLOOKUP(R256,'🧱Material'!$B$4:$H1000,7,false)*S256),0) + IF(T256&lt;&gt;"",(VLOOKUP(T256,'🧱Material'!$B$4:$H1000,7,false)*U256),0) + IF(V256&lt;&gt;"",(VLOOKUP(V256,'🧱Material'!$B$4:$H1000,7,false)*W256),0) + IF(X256&lt;&gt;"",(VLOOKUP(X256,'🧱Material'!$B$4:$H1000,7,false)*Y256),0) + IF(Z256&lt;&gt;"",(VLOOKUP(Z256,'🧱Material'!$B$4:$H1000,7,false)*AA256),0) + IF(AB256&lt;&gt;"",(VLOOKUP(AB256,'🧱Material'!$B$4:$H1000,7,false)*AC256),0)</f>
        <v>0</v>
      </c>
      <c r="H256" s="523">
        <f>IF(J256&lt;&gt;"",(VLOOKUP(J256,'🌳Resource'!$A$4:$J1000,8,false)*K256),0)+IF(L256&lt;&gt;"",(VLOOKUP(L256,'🌳Resource'!$A$4:$J1000,8,false)*M256),0)+IF(N256&lt;&gt;"",(VLOOKUP(N256,'🌳Resource'!$A$4:$J1000,8,false)*O256),0) + IF(P256&lt;&gt;"",(VLOOKUP(P256,'🌳Resource'!$A$4:$J1000,8,false)*Q256),0) + IF(R256&lt;&gt;"",(VLOOKUP(R256,'🧱Material'!$B$4:$H1000,5,false)*S256),0) + IF(T256&lt;&gt;"",(VLOOKUP(T256,'🧱Material'!$B$4:$H1000,5,false)*U256),0) + IF(V256&lt;&gt;"",(VLOOKUP(V256,'🧱Material'!$B$4:$H1000,5,false)*W256),0) + IF(X256&lt;&gt;"",(VLOOKUP(X256,'🧱Material'!$B$4:$H1000,5,false)*Y256),0) + IF(Z256&lt;&gt;"",(VLOOKUP(Z256,'🧱Material'!$B$4:$H1000,5,false)*AA256),0) + IF(AB256&lt;&gt;"",(VLOOKUP(AB256,'🧱Material'!$B$4:$H1000,5,false)*AC256),0)</f>
        <v>0</v>
      </c>
      <c r="I256" s="523">
        <f>IF(J256&lt;&gt;"",(VLOOKUP(J256,'🌳Resource'!$A$4:$J1000,9,false)*K256),0)+IF(L256&lt;&gt;"",(VLOOKUP(L256,'🌳Resource'!$A$4:$J1000,9,false)*M256),0)+IF(N256&lt;&gt;"",(VLOOKUP(N256,'🌳Resource'!$A$4:$J1000,9,false)*O256),0) + IF(P256&lt;&gt;"",(VLOOKUP(P256,'🌳Resource'!$A$4:$J1000,9,false)*Q256),0) + IF(R256&lt;&gt;"",(VLOOKUP(R256,'🧱Material'!$B$4:$H1000,6,false)*S256),0) + IF(T256&lt;&gt;"",(VLOOKUP(T256,'🧱Material'!$B$4:$H1000,6,false)*U256),0) + IF(V256&lt;&gt;"",(VLOOKUP(V256,'🧱Material'!$B$4:$H1000,6,false)*W256),0) + IF(X256&lt;&gt;"",(VLOOKUP(X256,'🧱Material'!$B$4:$H1000,6,false)*Y256),0) + IF(Z256&lt;&gt;"",(VLOOKUP(Z256,'🧱Material'!$B$4:$H1000,6,false)*AA256),0) + IF(AB256&lt;&gt;"",(VLOOKUP(AB256,'🧱Material'!$B$4:$H1000,6,false)*AC256),0)</f>
        <v>0</v>
      </c>
      <c r="J256" s="533"/>
      <c r="K256" s="534"/>
      <c r="L256" s="533"/>
      <c r="M256" s="534"/>
      <c r="N256" s="533"/>
      <c r="O256" s="534"/>
      <c r="P256" s="533"/>
      <c r="Q256" s="534"/>
      <c r="R256" s="515"/>
      <c r="S256" s="3"/>
      <c r="T256" s="515"/>
      <c r="U256" s="3"/>
      <c r="V256" s="515"/>
      <c r="W256" s="3"/>
      <c r="X256" s="515"/>
      <c r="Y256" s="3"/>
      <c r="Z256" s="515"/>
      <c r="AA256" s="3"/>
      <c r="AB256" s="515"/>
      <c r="AC256" s="3"/>
    </row>
    <row r="257">
      <c r="A257" s="70" t="b">
        <v>0</v>
      </c>
      <c r="C257" s="70"/>
      <c r="D257" s="70"/>
      <c r="G257" s="526">
        <f>IF(J257&lt;&gt;"",(VLOOKUP(J257,'🌳Resource'!$A$4:$J1000,10,false)*K257),0)+IF(L257&lt;&gt;"",(VLOOKUP(L257,'🌳Resource'!$A$4:$J1000,10,false)*M257),0)+IF(N257&lt;&gt;"",(VLOOKUP(N257,'🌳Resource'!$A$4:$J1000,10,false)*O257),0) + IF(P257&lt;&gt;"",(VLOOKUP(P257,'🌳Resource'!$A$4:$J1000,10,false)*Q257),0) + IF(R257&lt;&gt;"",(VLOOKUP(R257,'🧱Material'!$B$4:$H1000,7,false)*S257),0) + IF(T257&lt;&gt;"",(VLOOKUP(T257,'🧱Material'!$B$4:$H1000,7,false)*U257),0) + IF(V257&lt;&gt;"",(VLOOKUP(V257,'🧱Material'!$B$4:$H1000,7,false)*W257),0) + IF(X257&lt;&gt;"",(VLOOKUP(X257,'🧱Material'!$B$4:$H1000,7,false)*Y257),0) + IF(Z257&lt;&gt;"",(VLOOKUP(Z257,'🧱Material'!$B$4:$H1000,7,false)*AA257),0) + IF(AB257&lt;&gt;"",(VLOOKUP(AB257,'🧱Material'!$B$4:$H1000,7,false)*AC257),0)</f>
        <v>0</v>
      </c>
      <c r="H257" s="526">
        <f>IF(J257&lt;&gt;"",(VLOOKUP(J257,'🌳Resource'!$A$4:$J1000,8,false)*K257),0)+IF(L257&lt;&gt;"",(VLOOKUP(L257,'🌳Resource'!$A$4:$J1000,8,false)*M257),0)+IF(N257&lt;&gt;"",(VLOOKUP(N257,'🌳Resource'!$A$4:$J1000,8,false)*O257),0) + IF(P257&lt;&gt;"",(VLOOKUP(P257,'🌳Resource'!$A$4:$J1000,8,false)*Q257),0) + IF(R257&lt;&gt;"",(VLOOKUP(R257,'🧱Material'!$B$4:$H1000,5,false)*S257),0) + IF(T257&lt;&gt;"",(VLOOKUP(T257,'🧱Material'!$B$4:$H1000,5,false)*U257),0) + IF(V257&lt;&gt;"",(VLOOKUP(V257,'🧱Material'!$B$4:$H1000,5,false)*W257),0) + IF(X257&lt;&gt;"",(VLOOKUP(X257,'🧱Material'!$B$4:$H1000,5,false)*Y257),0) + IF(Z257&lt;&gt;"",(VLOOKUP(Z257,'🧱Material'!$B$4:$H1000,5,false)*AA257),0) + IF(AB257&lt;&gt;"",(VLOOKUP(AB257,'🧱Material'!$B$4:$H1000,5,false)*AC257),0)</f>
        <v>0</v>
      </c>
      <c r="I257" s="526">
        <f>IF(J257&lt;&gt;"",(VLOOKUP(J257,'🌳Resource'!$A$4:$J1000,9,false)*K257),0)+IF(L257&lt;&gt;"",(VLOOKUP(L257,'🌳Resource'!$A$4:$J1000,9,false)*M257),0)+IF(N257&lt;&gt;"",(VLOOKUP(N257,'🌳Resource'!$A$4:$J1000,9,false)*O257),0) + IF(P257&lt;&gt;"",(VLOOKUP(P257,'🌳Resource'!$A$4:$J1000,9,false)*Q257),0) + IF(R257&lt;&gt;"",(VLOOKUP(R257,'🧱Material'!$B$4:$H1000,6,false)*S257),0) + IF(T257&lt;&gt;"",(VLOOKUP(T257,'🧱Material'!$B$4:$H1000,6,false)*U257),0) + IF(V257&lt;&gt;"",(VLOOKUP(V257,'🧱Material'!$B$4:$H1000,6,false)*W257),0) + IF(X257&lt;&gt;"",(VLOOKUP(X257,'🧱Material'!$B$4:$H1000,6,false)*Y257),0) + IF(Z257&lt;&gt;"",(VLOOKUP(Z257,'🧱Material'!$B$4:$H1000,6,false)*AA257),0) + IF(AB257&lt;&gt;"",(VLOOKUP(AB257,'🧱Material'!$B$4:$H1000,6,false)*AC257),0)</f>
        <v>0</v>
      </c>
      <c r="J257" s="535"/>
      <c r="K257" s="536"/>
      <c r="L257" s="535"/>
      <c r="M257" s="536"/>
      <c r="N257" s="535"/>
      <c r="O257" s="536"/>
      <c r="P257" s="535"/>
      <c r="Q257" s="536"/>
      <c r="R257" s="59"/>
      <c r="S257" s="520"/>
      <c r="T257" s="59"/>
      <c r="U257" s="520"/>
      <c r="V257" s="59"/>
      <c r="W257" s="520"/>
      <c r="X257" s="59"/>
      <c r="Y257" s="520"/>
      <c r="Z257" s="59"/>
      <c r="AA257" s="520"/>
      <c r="AB257" s="59"/>
      <c r="AC257" s="520"/>
    </row>
    <row r="258">
      <c r="A258" s="70" t="b">
        <v>0</v>
      </c>
      <c r="C258" s="70"/>
      <c r="D258" s="70"/>
      <c r="G258" s="523">
        <f>IF(J258&lt;&gt;"",(VLOOKUP(J258,'🌳Resource'!$A$4:$J1000,10,false)*K258),0)+IF(L258&lt;&gt;"",(VLOOKUP(L258,'🌳Resource'!$A$4:$J1000,10,false)*M258),0)+IF(N258&lt;&gt;"",(VLOOKUP(N258,'🌳Resource'!$A$4:$J1000,10,false)*O258),0) + IF(P258&lt;&gt;"",(VLOOKUP(P258,'🌳Resource'!$A$4:$J1000,10,false)*Q258),0) + IF(R258&lt;&gt;"",(VLOOKUP(R258,'🧱Material'!$B$4:$H1000,7,false)*S258),0) + IF(T258&lt;&gt;"",(VLOOKUP(T258,'🧱Material'!$B$4:$H1000,7,false)*U258),0) + IF(V258&lt;&gt;"",(VLOOKUP(V258,'🧱Material'!$B$4:$H1000,7,false)*W258),0) + IF(X258&lt;&gt;"",(VLOOKUP(X258,'🧱Material'!$B$4:$H1000,7,false)*Y258),0) + IF(Z258&lt;&gt;"",(VLOOKUP(Z258,'🧱Material'!$B$4:$H1000,7,false)*AA258),0) + IF(AB258&lt;&gt;"",(VLOOKUP(AB258,'🧱Material'!$B$4:$H1000,7,false)*AC258),0)</f>
        <v>0</v>
      </c>
      <c r="H258" s="523">
        <f>IF(J258&lt;&gt;"",(VLOOKUP(J258,'🌳Resource'!$A$4:$J1000,8,false)*K258),0)+IF(L258&lt;&gt;"",(VLOOKUP(L258,'🌳Resource'!$A$4:$J1000,8,false)*M258),0)+IF(N258&lt;&gt;"",(VLOOKUP(N258,'🌳Resource'!$A$4:$J1000,8,false)*O258),0) + IF(P258&lt;&gt;"",(VLOOKUP(P258,'🌳Resource'!$A$4:$J1000,8,false)*Q258),0) + IF(R258&lt;&gt;"",(VLOOKUP(R258,'🧱Material'!$B$4:$H1000,5,false)*S258),0) + IF(T258&lt;&gt;"",(VLOOKUP(T258,'🧱Material'!$B$4:$H1000,5,false)*U258),0) + IF(V258&lt;&gt;"",(VLOOKUP(V258,'🧱Material'!$B$4:$H1000,5,false)*W258),0) + IF(X258&lt;&gt;"",(VLOOKUP(X258,'🧱Material'!$B$4:$H1000,5,false)*Y258),0) + IF(Z258&lt;&gt;"",(VLOOKUP(Z258,'🧱Material'!$B$4:$H1000,5,false)*AA258),0) + IF(AB258&lt;&gt;"",(VLOOKUP(AB258,'🧱Material'!$B$4:$H1000,5,false)*AC258),0)</f>
        <v>0</v>
      </c>
      <c r="I258" s="523">
        <f>IF(J258&lt;&gt;"",(VLOOKUP(J258,'🌳Resource'!$A$4:$J1000,9,false)*K258),0)+IF(L258&lt;&gt;"",(VLOOKUP(L258,'🌳Resource'!$A$4:$J1000,9,false)*M258),0)+IF(N258&lt;&gt;"",(VLOOKUP(N258,'🌳Resource'!$A$4:$J1000,9,false)*O258),0) + IF(P258&lt;&gt;"",(VLOOKUP(P258,'🌳Resource'!$A$4:$J1000,9,false)*Q258),0) + IF(R258&lt;&gt;"",(VLOOKUP(R258,'🧱Material'!$B$4:$H1000,6,false)*S258),0) + IF(T258&lt;&gt;"",(VLOOKUP(T258,'🧱Material'!$B$4:$H1000,6,false)*U258),0) + IF(V258&lt;&gt;"",(VLOOKUP(V258,'🧱Material'!$B$4:$H1000,6,false)*W258),0) + IF(X258&lt;&gt;"",(VLOOKUP(X258,'🧱Material'!$B$4:$H1000,6,false)*Y258),0) + IF(Z258&lt;&gt;"",(VLOOKUP(Z258,'🧱Material'!$B$4:$H1000,6,false)*AA258),0) + IF(AB258&lt;&gt;"",(VLOOKUP(AB258,'🧱Material'!$B$4:$H1000,6,false)*AC258),0)</f>
        <v>0</v>
      </c>
      <c r="J258" s="533"/>
      <c r="K258" s="534"/>
      <c r="L258" s="533"/>
      <c r="M258" s="534"/>
      <c r="N258" s="533"/>
      <c r="O258" s="534"/>
      <c r="P258" s="533"/>
      <c r="Q258" s="534"/>
      <c r="R258" s="515"/>
      <c r="S258" s="3"/>
      <c r="T258" s="515"/>
      <c r="U258" s="3"/>
      <c r="V258" s="515"/>
      <c r="W258" s="3"/>
      <c r="X258" s="515"/>
      <c r="Y258" s="3"/>
      <c r="Z258" s="515"/>
      <c r="AA258" s="3"/>
      <c r="AB258" s="515"/>
      <c r="AC258" s="3"/>
    </row>
    <row r="259">
      <c r="A259" s="70" t="b">
        <v>0</v>
      </c>
      <c r="C259" s="70"/>
      <c r="D259" s="70"/>
      <c r="G259" s="526">
        <f>IF(J259&lt;&gt;"",(VLOOKUP(J259,'🌳Resource'!$A$4:$J1000,10,false)*K259),0)+IF(L259&lt;&gt;"",(VLOOKUP(L259,'🌳Resource'!$A$4:$J1000,10,false)*M259),0)+IF(N259&lt;&gt;"",(VLOOKUP(N259,'🌳Resource'!$A$4:$J1000,10,false)*O259),0) + IF(P259&lt;&gt;"",(VLOOKUP(P259,'🌳Resource'!$A$4:$J1000,10,false)*Q259),0) + IF(R259&lt;&gt;"",(VLOOKUP(R259,'🧱Material'!$B$4:$H1000,7,false)*S259),0) + IF(T259&lt;&gt;"",(VLOOKUP(T259,'🧱Material'!$B$4:$H1000,7,false)*U259),0) + IF(V259&lt;&gt;"",(VLOOKUP(V259,'🧱Material'!$B$4:$H1000,7,false)*W259),0) + IF(X259&lt;&gt;"",(VLOOKUP(X259,'🧱Material'!$B$4:$H1000,7,false)*Y259),0) + IF(Z259&lt;&gt;"",(VLOOKUP(Z259,'🧱Material'!$B$4:$H1000,7,false)*AA259),0) + IF(AB259&lt;&gt;"",(VLOOKUP(AB259,'🧱Material'!$B$4:$H1000,7,false)*AC259),0)</f>
        <v>0</v>
      </c>
      <c r="H259" s="526">
        <f>IF(J259&lt;&gt;"",(VLOOKUP(J259,'🌳Resource'!$A$4:$J1000,8,false)*K259),0)+IF(L259&lt;&gt;"",(VLOOKUP(L259,'🌳Resource'!$A$4:$J1000,8,false)*M259),0)+IF(N259&lt;&gt;"",(VLOOKUP(N259,'🌳Resource'!$A$4:$J1000,8,false)*O259),0) + IF(P259&lt;&gt;"",(VLOOKUP(P259,'🌳Resource'!$A$4:$J1000,8,false)*Q259),0) + IF(R259&lt;&gt;"",(VLOOKUP(R259,'🧱Material'!$B$4:$H1000,5,false)*S259),0) + IF(T259&lt;&gt;"",(VLOOKUP(T259,'🧱Material'!$B$4:$H1000,5,false)*U259),0) + IF(V259&lt;&gt;"",(VLOOKUP(V259,'🧱Material'!$B$4:$H1000,5,false)*W259),0) + IF(X259&lt;&gt;"",(VLOOKUP(X259,'🧱Material'!$B$4:$H1000,5,false)*Y259),0) + IF(Z259&lt;&gt;"",(VLOOKUP(Z259,'🧱Material'!$B$4:$H1000,5,false)*AA259),0) + IF(AB259&lt;&gt;"",(VLOOKUP(AB259,'🧱Material'!$B$4:$H1000,5,false)*AC259),0)</f>
        <v>0</v>
      </c>
      <c r="I259" s="526">
        <f>IF(J259&lt;&gt;"",(VLOOKUP(J259,'🌳Resource'!$A$4:$J1000,9,false)*K259),0)+IF(L259&lt;&gt;"",(VLOOKUP(L259,'🌳Resource'!$A$4:$J1000,9,false)*M259),0)+IF(N259&lt;&gt;"",(VLOOKUP(N259,'🌳Resource'!$A$4:$J1000,9,false)*O259),0) + IF(P259&lt;&gt;"",(VLOOKUP(P259,'🌳Resource'!$A$4:$J1000,9,false)*Q259),0) + IF(R259&lt;&gt;"",(VLOOKUP(R259,'🧱Material'!$B$4:$H1000,6,false)*S259),0) + IF(T259&lt;&gt;"",(VLOOKUP(T259,'🧱Material'!$B$4:$H1000,6,false)*U259),0) + IF(V259&lt;&gt;"",(VLOOKUP(V259,'🧱Material'!$B$4:$H1000,6,false)*W259),0) + IF(X259&lt;&gt;"",(VLOOKUP(X259,'🧱Material'!$B$4:$H1000,6,false)*Y259),0) + IF(Z259&lt;&gt;"",(VLOOKUP(Z259,'🧱Material'!$B$4:$H1000,6,false)*AA259),0) + IF(AB259&lt;&gt;"",(VLOOKUP(AB259,'🧱Material'!$B$4:$H1000,6,false)*AC259),0)</f>
        <v>0</v>
      </c>
      <c r="J259" s="535"/>
      <c r="K259" s="536"/>
      <c r="L259" s="535"/>
      <c r="M259" s="536"/>
      <c r="N259" s="535"/>
      <c r="O259" s="536"/>
      <c r="P259" s="535"/>
      <c r="Q259" s="536"/>
      <c r="R259" s="59"/>
      <c r="S259" s="520"/>
      <c r="T259" s="59"/>
      <c r="U259" s="520"/>
      <c r="V259" s="59"/>
      <c r="W259" s="520"/>
      <c r="X259" s="59"/>
      <c r="Y259" s="520"/>
      <c r="Z259" s="59"/>
      <c r="AA259" s="520"/>
      <c r="AB259" s="59"/>
      <c r="AC259" s="520"/>
    </row>
    <row r="260">
      <c r="A260" s="70" t="b">
        <v>0</v>
      </c>
      <c r="C260" s="70"/>
      <c r="D260" s="70"/>
      <c r="G260" s="523">
        <f>IF(J260&lt;&gt;"",(VLOOKUP(J260,'🌳Resource'!$A$4:$J1000,10,false)*K260),0)+IF(L260&lt;&gt;"",(VLOOKUP(L260,'🌳Resource'!$A$4:$J1000,10,false)*M260),0)+IF(N260&lt;&gt;"",(VLOOKUP(N260,'🌳Resource'!$A$4:$J1000,10,false)*O260),0) + IF(P260&lt;&gt;"",(VLOOKUP(P260,'🌳Resource'!$A$4:$J1000,10,false)*Q260),0) + IF(R260&lt;&gt;"",(VLOOKUP(R260,'🧱Material'!$B$4:$H1000,7,false)*S260),0) + IF(T260&lt;&gt;"",(VLOOKUP(T260,'🧱Material'!$B$4:$H1000,7,false)*U260),0) + IF(V260&lt;&gt;"",(VLOOKUP(V260,'🧱Material'!$B$4:$H1000,7,false)*W260),0) + IF(X260&lt;&gt;"",(VLOOKUP(X260,'🧱Material'!$B$4:$H1000,7,false)*Y260),0) + IF(Z260&lt;&gt;"",(VLOOKUP(Z260,'🧱Material'!$B$4:$H1000,7,false)*AA260),0) + IF(AB260&lt;&gt;"",(VLOOKUP(AB260,'🧱Material'!$B$4:$H1000,7,false)*AC260),0)</f>
        <v>0</v>
      </c>
      <c r="H260" s="523">
        <f>IF(J260&lt;&gt;"",(VLOOKUP(J260,'🌳Resource'!$A$4:$J1000,8,false)*K260),0)+IF(L260&lt;&gt;"",(VLOOKUP(L260,'🌳Resource'!$A$4:$J1000,8,false)*M260),0)+IF(N260&lt;&gt;"",(VLOOKUP(N260,'🌳Resource'!$A$4:$J1000,8,false)*O260),0) + IF(P260&lt;&gt;"",(VLOOKUP(P260,'🌳Resource'!$A$4:$J1000,8,false)*Q260),0) + IF(R260&lt;&gt;"",(VLOOKUP(R260,'🧱Material'!$B$4:$H1000,5,false)*S260),0) + IF(T260&lt;&gt;"",(VLOOKUP(T260,'🧱Material'!$B$4:$H1000,5,false)*U260),0) + IF(V260&lt;&gt;"",(VLOOKUP(V260,'🧱Material'!$B$4:$H1000,5,false)*W260),0) + IF(X260&lt;&gt;"",(VLOOKUP(X260,'🧱Material'!$B$4:$H1000,5,false)*Y260),0) + IF(Z260&lt;&gt;"",(VLOOKUP(Z260,'🧱Material'!$B$4:$H1000,5,false)*AA260),0) + IF(AB260&lt;&gt;"",(VLOOKUP(AB260,'🧱Material'!$B$4:$H1000,5,false)*AC260),0)</f>
        <v>0</v>
      </c>
      <c r="I260" s="523">
        <f>IF(J260&lt;&gt;"",(VLOOKUP(J260,'🌳Resource'!$A$4:$J1000,9,false)*K260),0)+IF(L260&lt;&gt;"",(VLOOKUP(L260,'🌳Resource'!$A$4:$J1000,9,false)*M260),0)+IF(N260&lt;&gt;"",(VLOOKUP(N260,'🌳Resource'!$A$4:$J1000,9,false)*O260),0) + IF(P260&lt;&gt;"",(VLOOKUP(P260,'🌳Resource'!$A$4:$J1000,9,false)*Q260),0) + IF(R260&lt;&gt;"",(VLOOKUP(R260,'🧱Material'!$B$4:$H1000,6,false)*S260),0) + IF(T260&lt;&gt;"",(VLOOKUP(T260,'🧱Material'!$B$4:$H1000,6,false)*U260),0) + IF(V260&lt;&gt;"",(VLOOKUP(V260,'🧱Material'!$B$4:$H1000,6,false)*W260),0) + IF(X260&lt;&gt;"",(VLOOKUP(X260,'🧱Material'!$B$4:$H1000,6,false)*Y260),0) + IF(Z260&lt;&gt;"",(VLOOKUP(Z260,'🧱Material'!$B$4:$H1000,6,false)*AA260),0) + IF(AB260&lt;&gt;"",(VLOOKUP(AB260,'🧱Material'!$B$4:$H1000,6,false)*AC260),0)</f>
        <v>0</v>
      </c>
      <c r="J260" s="533"/>
      <c r="K260" s="534"/>
      <c r="L260" s="533"/>
      <c r="M260" s="534"/>
      <c r="N260" s="533"/>
      <c r="O260" s="534"/>
      <c r="P260" s="533"/>
      <c r="Q260" s="534"/>
      <c r="R260" s="515"/>
      <c r="S260" s="3"/>
      <c r="T260" s="515"/>
      <c r="U260" s="3"/>
      <c r="V260" s="515"/>
      <c r="W260" s="3"/>
      <c r="X260" s="515"/>
      <c r="Y260" s="3"/>
      <c r="Z260" s="515"/>
      <c r="AA260" s="3"/>
      <c r="AB260" s="515"/>
      <c r="AC260" s="3"/>
    </row>
    <row r="261">
      <c r="A261" s="70" t="b">
        <v>0</v>
      </c>
      <c r="C261" s="70"/>
      <c r="D261" s="70"/>
      <c r="G261" s="526">
        <f>IF(J261&lt;&gt;"",(VLOOKUP(J261,'🌳Resource'!$A$4:$J1000,10,false)*K261),0)+IF(L261&lt;&gt;"",(VLOOKUP(L261,'🌳Resource'!$A$4:$J1000,10,false)*M261),0)+IF(N261&lt;&gt;"",(VLOOKUP(N261,'🌳Resource'!$A$4:$J1000,10,false)*O261),0) + IF(P261&lt;&gt;"",(VLOOKUP(P261,'🌳Resource'!$A$4:$J1000,10,false)*Q261),0) + IF(R261&lt;&gt;"",(VLOOKUP(R261,'🧱Material'!$B$4:$H1000,7,false)*S261),0) + IF(T261&lt;&gt;"",(VLOOKUP(T261,'🧱Material'!$B$4:$H1000,7,false)*U261),0) + IF(V261&lt;&gt;"",(VLOOKUP(V261,'🧱Material'!$B$4:$H1000,7,false)*W261),0) + IF(X261&lt;&gt;"",(VLOOKUP(X261,'🧱Material'!$B$4:$H1000,7,false)*Y261),0) + IF(Z261&lt;&gt;"",(VLOOKUP(Z261,'🧱Material'!$B$4:$H1000,7,false)*AA261),0) + IF(AB261&lt;&gt;"",(VLOOKUP(AB261,'🧱Material'!$B$4:$H1000,7,false)*AC261),0)</f>
        <v>0</v>
      </c>
      <c r="H261" s="526">
        <f>IF(J261&lt;&gt;"",(VLOOKUP(J261,'🌳Resource'!$A$4:$J1000,8,false)*K261),0)+IF(L261&lt;&gt;"",(VLOOKUP(L261,'🌳Resource'!$A$4:$J1000,8,false)*M261),0)+IF(N261&lt;&gt;"",(VLOOKUP(N261,'🌳Resource'!$A$4:$J1000,8,false)*O261),0) + IF(P261&lt;&gt;"",(VLOOKUP(P261,'🌳Resource'!$A$4:$J1000,8,false)*Q261),0) + IF(R261&lt;&gt;"",(VLOOKUP(R261,'🧱Material'!$B$4:$H1000,5,false)*S261),0) + IF(T261&lt;&gt;"",(VLOOKUP(T261,'🧱Material'!$B$4:$H1000,5,false)*U261),0) + IF(V261&lt;&gt;"",(VLOOKUP(V261,'🧱Material'!$B$4:$H1000,5,false)*W261),0) + IF(X261&lt;&gt;"",(VLOOKUP(X261,'🧱Material'!$B$4:$H1000,5,false)*Y261),0) + IF(Z261&lt;&gt;"",(VLOOKUP(Z261,'🧱Material'!$B$4:$H1000,5,false)*AA261),0) + IF(AB261&lt;&gt;"",(VLOOKUP(AB261,'🧱Material'!$B$4:$H1000,5,false)*AC261),0)</f>
        <v>0</v>
      </c>
      <c r="I261" s="526">
        <f>IF(J261&lt;&gt;"",(VLOOKUP(J261,'🌳Resource'!$A$4:$J1000,9,false)*K261),0)+IF(L261&lt;&gt;"",(VLOOKUP(L261,'🌳Resource'!$A$4:$J1000,9,false)*M261),0)+IF(N261&lt;&gt;"",(VLOOKUP(N261,'🌳Resource'!$A$4:$J1000,9,false)*O261),0) + IF(P261&lt;&gt;"",(VLOOKUP(P261,'🌳Resource'!$A$4:$J1000,9,false)*Q261),0) + IF(R261&lt;&gt;"",(VLOOKUP(R261,'🧱Material'!$B$4:$H1000,6,false)*S261),0) + IF(T261&lt;&gt;"",(VLOOKUP(T261,'🧱Material'!$B$4:$H1000,6,false)*U261),0) + IF(V261&lt;&gt;"",(VLOOKUP(V261,'🧱Material'!$B$4:$H1000,6,false)*W261),0) + IF(X261&lt;&gt;"",(VLOOKUP(X261,'🧱Material'!$B$4:$H1000,6,false)*Y261),0) + IF(Z261&lt;&gt;"",(VLOOKUP(Z261,'🧱Material'!$B$4:$H1000,6,false)*AA261),0) + IF(AB261&lt;&gt;"",(VLOOKUP(AB261,'🧱Material'!$B$4:$H1000,6,false)*AC261),0)</f>
        <v>0</v>
      </c>
      <c r="J261" s="535"/>
      <c r="K261" s="536"/>
      <c r="L261" s="535"/>
      <c r="M261" s="536"/>
      <c r="N261" s="535"/>
      <c r="O261" s="536"/>
      <c r="P261" s="535"/>
      <c r="Q261" s="536"/>
      <c r="R261" s="59"/>
      <c r="S261" s="520"/>
      <c r="T261" s="59"/>
      <c r="U261" s="520"/>
      <c r="V261" s="59"/>
      <c r="W261" s="520"/>
      <c r="X261" s="59"/>
      <c r="Y261" s="520"/>
      <c r="Z261" s="59"/>
      <c r="AA261" s="520"/>
      <c r="AB261" s="59"/>
      <c r="AC261" s="520"/>
    </row>
    <row r="262">
      <c r="A262" s="70" t="b">
        <v>0</v>
      </c>
      <c r="C262" s="70"/>
      <c r="D262" s="70"/>
      <c r="G262" s="523">
        <f>IF(J262&lt;&gt;"",(VLOOKUP(J262,'🌳Resource'!$A$4:$J1000,10,false)*K262),0)+IF(L262&lt;&gt;"",(VLOOKUP(L262,'🌳Resource'!$A$4:$J1000,10,false)*M262),0)+IF(N262&lt;&gt;"",(VLOOKUP(N262,'🌳Resource'!$A$4:$J1000,10,false)*O262),0) + IF(P262&lt;&gt;"",(VLOOKUP(P262,'🌳Resource'!$A$4:$J1000,10,false)*Q262),0) + IF(R262&lt;&gt;"",(VLOOKUP(R262,'🧱Material'!$B$4:$H1000,7,false)*S262),0) + IF(T262&lt;&gt;"",(VLOOKUP(T262,'🧱Material'!$B$4:$H1000,7,false)*U262),0) + IF(V262&lt;&gt;"",(VLOOKUP(V262,'🧱Material'!$B$4:$H1000,7,false)*W262),0) + IF(X262&lt;&gt;"",(VLOOKUP(X262,'🧱Material'!$B$4:$H1000,7,false)*Y262),0) + IF(Z262&lt;&gt;"",(VLOOKUP(Z262,'🧱Material'!$B$4:$H1000,7,false)*AA262),0) + IF(AB262&lt;&gt;"",(VLOOKUP(AB262,'🧱Material'!$B$4:$H1000,7,false)*AC262),0)</f>
        <v>0</v>
      </c>
      <c r="H262" s="523">
        <f>IF(J262&lt;&gt;"",(VLOOKUP(J262,'🌳Resource'!$A$4:$J1000,8,false)*K262),0)+IF(L262&lt;&gt;"",(VLOOKUP(L262,'🌳Resource'!$A$4:$J1000,8,false)*M262),0)+IF(N262&lt;&gt;"",(VLOOKUP(N262,'🌳Resource'!$A$4:$J1000,8,false)*O262),0) + IF(P262&lt;&gt;"",(VLOOKUP(P262,'🌳Resource'!$A$4:$J1000,8,false)*Q262),0) + IF(R262&lt;&gt;"",(VLOOKUP(R262,'🧱Material'!$B$4:$H1000,5,false)*S262),0) + IF(T262&lt;&gt;"",(VLOOKUP(T262,'🧱Material'!$B$4:$H1000,5,false)*U262),0) + IF(V262&lt;&gt;"",(VLOOKUP(V262,'🧱Material'!$B$4:$H1000,5,false)*W262),0) + IF(X262&lt;&gt;"",(VLOOKUP(X262,'🧱Material'!$B$4:$H1000,5,false)*Y262),0) + IF(Z262&lt;&gt;"",(VLOOKUP(Z262,'🧱Material'!$B$4:$H1000,5,false)*AA262),0) + IF(AB262&lt;&gt;"",(VLOOKUP(AB262,'🧱Material'!$B$4:$H1000,5,false)*AC262),0)</f>
        <v>0</v>
      </c>
      <c r="I262" s="523">
        <f>IF(J262&lt;&gt;"",(VLOOKUP(J262,'🌳Resource'!$A$4:$J1000,9,false)*K262),0)+IF(L262&lt;&gt;"",(VLOOKUP(L262,'🌳Resource'!$A$4:$J1000,9,false)*M262),0)+IF(N262&lt;&gt;"",(VLOOKUP(N262,'🌳Resource'!$A$4:$J1000,9,false)*O262),0) + IF(P262&lt;&gt;"",(VLOOKUP(P262,'🌳Resource'!$A$4:$J1000,9,false)*Q262),0) + IF(R262&lt;&gt;"",(VLOOKUP(R262,'🧱Material'!$B$4:$H1000,6,false)*S262),0) + IF(T262&lt;&gt;"",(VLOOKUP(T262,'🧱Material'!$B$4:$H1000,6,false)*U262),0) + IF(V262&lt;&gt;"",(VLOOKUP(V262,'🧱Material'!$B$4:$H1000,6,false)*W262),0) + IF(X262&lt;&gt;"",(VLOOKUP(X262,'🧱Material'!$B$4:$H1000,6,false)*Y262),0) + IF(Z262&lt;&gt;"",(VLOOKUP(Z262,'🧱Material'!$B$4:$H1000,6,false)*AA262),0) + IF(AB262&lt;&gt;"",(VLOOKUP(AB262,'🧱Material'!$B$4:$H1000,6,false)*AC262),0)</f>
        <v>0</v>
      </c>
      <c r="J262" s="533"/>
      <c r="K262" s="534"/>
      <c r="L262" s="533"/>
      <c r="M262" s="534"/>
      <c r="N262" s="533"/>
      <c r="O262" s="534"/>
      <c r="P262" s="533"/>
      <c r="Q262" s="534"/>
      <c r="R262" s="515"/>
      <c r="S262" s="3"/>
      <c r="T262" s="515"/>
      <c r="U262" s="3"/>
      <c r="V262" s="515"/>
      <c r="W262" s="3"/>
      <c r="X262" s="515"/>
      <c r="Y262" s="3"/>
      <c r="Z262" s="515"/>
      <c r="AA262" s="3"/>
      <c r="AB262" s="515"/>
      <c r="AC262" s="3"/>
    </row>
    <row r="263">
      <c r="A263" s="70" t="b">
        <v>0</v>
      </c>
      <c r="C263" s="70"/>
      <c r="D263" s="70"/>
      <c r="G263" s="526">
        <f>IF(J263&lt;&gt;"",(VLOOKUP(J263,'🌳Resource'!$A$4:$J1000,10,false)*K263),0)+IF(L263&lt;&gt;"",(VLOOKUP(L263,'🌳Resource'!$A$4:$J1000,10,false)*M263),0)+IF(N263&lt;&gt;"",(VLOOKUP(N263,'🌳Resource'!$A$4:$J1000,10,false)*O263),0) + IF(P263&lt;&gt;"",(VLOOKUP(P263,'🌳Resource'!$A$4:$J1000,10,false)*Q263),0) + IF(R263&lt;&gt;"",(VLOOKUP(R263,'🧱Material'!$B$4:$H1000,7,false)*S263),0) + IF(T263&lt;&gt;"",(VLOOKUP(T263,'🧱Material'!$B$4:$H1000,7,false)*U263),0) + IF(V263&lt;&gt;"",(VLOOKUP(V263,'🧱Material'!$B$4:$H1000,7,false)*W263),0) + IF(X263&lt;&gt;"",(VLOOKUP(X263,'🧱Material'!$B$4:$H1000,7,false)*Y263),0) + IF(Z263&lt;&gt;"",(VLOOKUP(Z263,'🧱Material'!$B$4:$H1000,7,false)*AA263),0) + IF(AB263&lt;&gt;"",(VLOOKUP(AB263,'🧱Material'!$B$4:$H1000,7,false)*AC263),0)</f>
        <v>0</v>
      </c>
      <c r="H263" s="526">
        <f>IF(J263&lt;&gt;"",(VLOOKUP(J263,'🌳Resource'!$A$4:$J1000,8,false)*K263),0)+IF(L263&lt;&gt;"",(VLOOKUP(L263,'🌳Resource'!$A$4:$J1000,8,false)*M263),0)+IF(N263&lt;&gt;"",(VLOOKUP(N263,'🌳Resource'!$A$4:$J1000,8,false)*O263),0) + IF(P263&lt;&gt;"",(VLOOKUP(P263,'🌳Resource'!$A$4:$J1000,8,false)*Q263),0) + IF(R263&lt;&gt;"",(VLOOKUP(R263,'🧱Material'!$B$4:$H1000,5,false)*S263),0) + IF(T263&lt;&gt;"",(VLOOKUP(T263,'🧱Material'!$B$4:$H1000,5,false)*U263),0) + IF(V263&lt;&gt;"",(VLOOKUP(V263,'🧱Material'!$B$4:$H1000,5,false)*W263),0) + IF(X263&lt;&gt;"",(VLOOKUP(X263,'🧱Material'!$B$4:$H1000,5,false)*Y263),0) + IF(Z263&lt;&gt;"",(VLOOKUP(Z263,'🧱Material'!$B$4:$H1000,5,false)*AA263),0) + IF(AB263&lt;&gt;"",(VLOOKUP(AB263,'🧱Material'!$B$4:$H1000,5,false)*AC263),0)</f>
        <v>0</v>
      </c>
      <c r="I263" s="526">
        <f>IF(J263&lt;&gt;"",(VLOOKUP(J263,'🌳Resource'!$A$4:$J1000,9,false)*K263),0)+IF(L263&lt;&gt;"",(VLOOKUP(L263,'🌳Resource'!$A$4:$J1000,9,false)*M263),0)+IF(N263&lt;&gt;"",(VLOOKUP(N263,'🌳Resource'!$A$4:$J1000,9,false)*O263),0) + IF(P263&lt;&gt;"",(VLOOKUP(P263,'🌳Resource'!$A$4:$J1000,9,false)*Q263),0) + IF(R263&lt;&gt;"",(VLOOKUP(R263,'🧱Material'!$B$4:$H1000,6,false)*S263),0) + IF(T263&lt;&gt;"",(VLOOKUP(T263,'🧱Material'!$B$4:$H1000,6,false)*U263),0) + IF(V263&lt;&gt;"",(VLOOKUP(V263,'🧱Material'!$B$4:$H1000,6,false)*W263),0) + IF(X263&lt;&gt;"",(VLOOKUP(X263,'🧱Material'!$B$4:$H1000,6,false)*Y263),0) + IF(Z263&lt;&gt;"",(VLOOKUP(Z263,'🧱Material'!$B$4:$H1000,6,false)*AA263),0) + IF(AB263&lt;&gt;"",(VLOOKUP(AB263,'🧱Material'!$B$4:$H1000,6,false)*AC263),0)</f>
        <v>0</v>
      </c>
      <c r="J263" s="535"/>
      <c r="K263" s="536"/>
      <c r="L263" s="535"/>
      <c r="M263" s="536"/>
      <c r="N263" s="535"/>
      <c r="O263" s="536"/>
      <c r="P263" s="535"/>
      <c r="Q263" s="536"/>
      <c r="R263" s="59"/>
      <c r="S263" s="520"/>
      <c r="T263" s="59"/>
      <c r="U263" s="520"/>
      <c r="V263" s="59"/>
      <c r="W263" s="520"/>
      <c r="X263" s="59"/>
      <c r="Y263" s="520"/>
      <c r="Z263" s="59"/>
      <c r="AA263" s="520"/>
      <c r="AB263" s="59"/>
      <c r="AC263" s="520"/>
    </row>
    <row r="264">
      <c r="A264" s="70" t="b">
        <v>0</v>
      </c>
      <c r="C264" s="70"/>
      <c r="D264" s="70"/>
      <c r="G264" s="523">
        <f>IF(J264&lt;&gt;"",(VLOOKUP(J264,'🌳Resource'!$A$4:$J1000,10,false)*K264),0)+IF(L264&lt;&gt;"",(VLOOKUP(L264,'🌳Resource'!$A$4:$J1000,10,false)*M264),0)+IF(N264&lt;&gt;"",(VLOOKUP(N264,'🌳Resource'!$A$4:$J1000,10,false)*O264),0) + IF(P264&lt;&gt;"",(VLOOKUP(P264,'🌳Resource'!$A$4:$J1000,10,false)*Q264),0) + IF(R264&lt;&gt;"",(VLOOKUP(R264,'🧱Material'!$B$4:$H1000,7,false)*S264),0) + IF(T264&lt;&gt;"",(VLOOKUP(T264,'🧱Material'!$B$4:$H1000,7,false)*U264),0) + IF(V264&lt;&gt;"",(VLOOKUP(V264,'🧱Material'!$B$4:$H1000,7,false)*W264),0) + IF(X264&lt;&gt;"",(VLOOKUP(X264,'🧱Material'!$B$4:$H1000,7,false)*Y264),0) + IF(Z264&lt;&gt;"",(VLOOKUP(Z264,'🧱Material'!$B$4:$H1000,7,false)*AA264),0) + IF(AB264&lt;&gt;"",(VLOOKUP(AB264,'🧱Material'!$B$4:$H1000,7,false)*AC264),0)</f>
        <v>0</v>
      </c>
      <c r="H264" s="523">
        <f>IF(J264&lt;&gt;"",(VLOOKUP(J264,'🌳Resource'!$A$4:$J1000,8,false)*K264),0)+IF(L264&lt;&gt;"",(VLOOKUP(L264,'🌳Resource'!$A$4:$J1000,8,false)*M264),0)+IF(N264&lt;&gt;"",(VLOOKUP(N264,'🌳Resource'!$A$4:$J1000,8,false)*O264),0) + IF(P264&lt;&gt;"",(VLOOKUP(P264,'🌳Resource'!$A$4:$J1000,8,false)*Q264),0) + IF(R264&lt;&gt;"",(VLOOKUP(R264,'🧱Material'!$B$4:$H1000,5,false)*S264),0) + IF(T264&lt;&gt;"",(VLOOKUP(T264,'🧱Material'!$B$4:$H1000,5,false)*U264),0) + IF(V264&lt;&gt;"",(VLOOKUP(V264,'🧱Material'!$B$4:$H1000,5,false)*W264),0) + IF(X264&lt;&gt;"",(VLOOKUP(X264,'🧱Material'!$B$4:$H1000,5,false)*Y264),0) + IF(Z264&lt;&gt;"",(VLOOKUP(Z264,'🧱Material'!$B$4:$H1000,5,false)*AA264),0) + IF(AB264&lt;&gt;"",(VLOOKUP(AB264,'🧱Material'!$B$4:$H1000,5,false)*AC264),0)</f>
        <v>0</v>
      </c>
      <c r="I264" s="523">
        <f>IF(J264&lt;&gt;"",(VLOOKUP(J264,'🌳Resource'!$A$4:$J1000,9,false)*K264),0)+IF(L264&lt;&gt;"",(VLOOKUP(L264,'🌳Resource'!$A$4:$J1000,9,false)*M264),0)+IF(N264&lt;&gt;"",(VLOOKUP(N264,'🌳Resource'!$A$4:$J1000,9,false)*O264),0) + IF(P264&lt;&gt;"",(VLOOKUP(P264,'🌳Resource'!$A$4:$J1000,9,false)*Q264),0) + IF(R264&lt;&gt;"",(VLOOKUP(R264,'🧱Material'!$B$4:$H1000,6,false)*S264),0) + IF(T264&lt;&gt;"",(VLOOKUP(T264,'🧱Material'!$B$4:$H1000,6,false)*U264),0) + IF(V264&lt;&gt;"",(VLOOKUP(V264,'🧱Material'!$B$4:$H1000,6,false)*W264),0) + IF(X264&lt;&gt;"",(VLOOKUP(X264,'🧱Material'!$B$4:$H1000,6,false)*Y264),0) + IF(Z264&lt;&gt;"",(VLOOKUP(Z264,'🧱Material'!$B$4:$H1000,6,false)*AA264),0) + IF(AB264&lt;&gt;"",(VLOOKUP(AB264,'🧱Material'!$B$4:$H1000,6,false)*AC264),0)</f>
        <v>0</v>
      </c>
      <c r="J264" s="533"/>
      <c r="K264" s="534"/>
      <c r="L264" s="533"/>
      <c r="M264" s="534"/>
      <c r="N264" s="533"/>
      <c r="O264" s="534"/>
      <c r="P264" s="533"/>
      <c r="Q264" s="534"/>
      <c r="R264" s="515"/>
      <c r="S264" s="3"/>
      <c r="T264" s="515"/>
      <c r="U264" s="3"/>
      <c r="V264" s="515"/>
      <c r="W264" s="3"/>
      <c r="X264" s="515"/>
      <c r="Y264" s="3"/>
      <c r="Z264" s="515"/>
      <c r="AA264" s="3"/>
      <c r="AB264" s="515"/>
      <c r="AC264" s="3"/>
    </row>
    <row r="265">
      <c r="A265" s="70" t="b">
        <v>0</v>
      </c>
      <c r="C265" s="70"/>
      <c r="D265" s="70"/>
      <c r="G265" s="526">
        <f>IF(J265&lt;&gt;"",(VLOOKUP(J265,'🌳Resource'!$A$4:$J1000,10,false)*K265),0)+IF(L265&lt;&gt;"",(VLOOKUP(L265,'🌳Resource'!$A$4:$J1000,10,false)*M265),0)+IF(N265&lt;&gt;"",(VLOOKUP(N265,'🌳Resource'!$A$4:$J1000,10,false)*O265),0) + IF(P265&lt;&gt;"",(VLOOKUP(P265,'🌳Resource'!$A$4:$J1000,10,false)*Q265),0) + IF(R265&lt;&gt;"",(VLOOKUP(R265,'🧱Material'!$B$4:$H1000,7,false)*S265),0) + IF(T265&lt;&gt;"",(VLOOKUP(T265,'🧱Material'!$B$4:$H1000,7,false)*U265),0) + IF(V265&lt;&gt;"",(VLOOKUP(V265,'🧱Material'!$B$4:$H1000,7,false)*W265),0) + IF(X265&lt;&gt;"",(VLOOKUP(X265,'🧱Material'!$B$4:$H1000,7,false)*Y265),0) + IF(Z265&lt;&gt;"",(VLOOKUP(Z265,'🧱Material'!$B$4:$H1000,7,false)*AA265),0) + IF(AB265&lt;&gt;"",(VLOOKUP(AB265,'🧱Material'!$B$4:$H1000,7,false)*AC265),0)</f>
        <v>0</v>
      </c>
      <c r="H265" s="526">
        <f>IF(J265&lt;&gt;"",(VLOOKUP(J265,'🌳Resource'!$A$4:$J1000,8,false)*K265),0)+IF(L265&lt;&gt;"",(VLOOKUP(L265,'🌳Resource'!$A$4:$J1000,8,false)*M265),0)+IF(N265&lt;&gt;"",(VLOOKUP(N265,'🌳Resource'!$A$4:$J1000,8,false)*O265),0) + IF(P265&lt;&gt;"",(VLOOKUP(P265,'🌳Resource'!$A$4:$J1000,8,false)*Q265),0) + IF(R265&lt;&gt;"",(VLOOKUP(R265,'🧱Material'!$B$4:$H1000,5,false)*S265),0) + IF(T265&lt;&gt;"",(VLOOKUP(T265,'🧱Material'!$B$4:$H1000,5,false)*U265),0) + IF(V265&lt;&gt;"",(VLOOKUP(V265,'🧱Material'!$B$4:$H1000,5,false)*W265),0) + IF(X265&lt;&gt;"",(VLOOKUP(X265,'🧱Material'!$B$4:$H1000,5,false)*Y265),0) + IF(Z265&lt;&gt;"",(VLOOKUP(Z265,'🧱Material'!$B$4:$H1000,5,false)*AA265),0) + IF(AB265&lt;&gt;"",(VLOOKUP(AB265,'🧱Material'!$B$4:$H1000,5,false)*AC265),0)</f>
        <v>0</v>
      </c>
      <c r="I265" s="526">
        <f>IF(J265&lt;&gt;"",(VLOOKUP(J265,'🌳Resource'!$A$4:$J1000,9,false)*K265),0)+IF(L265&lt;&gt;"",(VLOOKUP(L265,'🌳Resource'!$A$4:$J1000,9,false)*M265),0)+IF(N265&lt;&gt;"",(VLOOKUP(N265,'🌳Resource'!$A$4:$J1000,9,false)*O265),0) + IF(P265&lt;&gt;"",(VLOOKUP(P265,'🌳Resource'!$A$4:$J1000,9,false)*Q265),0) + IF(R265&lt;&gt;"",(VLOOKUP(R265,'🧱Material'!$B$4:$H1000,6,false)*S265),0) + IF(T265&lt;&gt;"",(VLOOKUP(T265,'🧱Material'!$B$4:$H1000,6,false)*U265),0) + IF(V265&lt;&gt;"",(VLOOKUP(V265,'🧱Material'!$B$4:$H1000,6,false)*W265),0) + IF(X265&lt;&gt;"",(VLOOKUP(X265,'🧱Material'!$B$4:$H1000,6,false)*Y265),0) + IF(Z265&lt;&gt;"",(VLOOKUP(Z265,'🧱Material'!$B$4:$H1000,6,false)*AA265),0) + IF(AB265&lt;&gt;"",(VLOOKUP(AB265,'🧱Material'!$B$4:$H1000,6,false)*AC265),0)</f>
        <v>0</v>
      </c>
      <c r="J265" s="535"/>
      <c r="K265" s="536"/>
      <c r="L265" s="535"/>
      <c r="M265" s="536"/>
      <c r="N265" s="535"/>
      <c r="O265" s="536"/>
      <c r="P265" s="535"/>
      <c r="Q265" s="536"/>
      <c r="R265" s="59"/>
      <c r="S265" s="520"/>
      <c r="T265" s="59"/>
      <c r="U265" s="520"/>
      <c r="V265" s="59"/>
      <c r="W265" s="520"/>
      <c r="X265" s="59"/>
      <c r="Y265" s="520"/>
      <c r="Z265" s="59"/>
      <c r="AA265" s="520"/>
      <c r="AB265" s="59"/>
      <c r="AC265" s="520"/>
    </row>
    <row r="266">
      <c r="A266" s="70" t="b">
        <v>0</v>
      </c>
      <c r="C266" s="70"/>
      <c r="D266" s="70"/>
      <c r="G266" s="523">
        <f>IF(J266&lt;&gt;"",(VLOOKUP(J266,'🌳Resource'!$A$4:$J1000,10,false)*K266),0)+IF(L266&lt;&gt;"",(VLOOKUP(L266,'🌳Resource'!$A$4:$J1000,10,false)*M266),0)+IF(N266&lt;&gt;"",(VLOOKUP(N266,'🌳Resource'!$A$4:$J1000,10,false)*O266),0) + IF(P266&lt;&gt;"",(VLOOKUP(P266,'🌳Resource'!$A$4:$J1000,10,false)*Q266),0) + IF(R266&lt;&gt;"",(VLOOKUP(R266,'🧱Material'!$B$4:$H1000,7,false)*S266),0) + IF(T266&lt;&gt;"",(VLOOKUP(T266,'🧱Material'!$B$4:$H1000,7,false)*U266),0) + IF(V266&lt;&gt;"",(VLOOKUP(V266,'🧱Material'!$B$4:$H1000,7,false)*W266),0) + IF(X266&lt;&gt;"",(VLOOKUP(X266,'🧱Material'!$B$4:$H1000,7,false)*Y266),0) + IF(Z266&lt;&gt;"",(VLOOKUP(Z266,'🧱Material'!$B$4:$H1000,7,false)*AA266),0) + IF(AB266&lt;&gt;"",(VLOOKUP(AB266,'🧱Material'!$B$4:$H1000,7,false)*AC266),0)</f>
        <v>0</v>
      </c>
      <c r="H266" s="523">
        <f>IF(J266&lt;&gt;"",(VLOOKUP(J266,'🌳Resource'!$A$4:$J1000,8,false)*K266),0)+IF(L266&lt;&gt;"",(VLOOKUP(L266,'🌳Resource'!$A$4:$J1000,8,false)*M266),0)+IF(N266&lt;&gt;"",(VLOOKUP(N266,'🌳Resource'!$A$4:$J1000,8,false)*O266),0) + IF(P266&lt;&gt;"",(VLOOKUP(P266,'🌳Resource'!$A$4:$J1000,8,false)*Q266),0) + IF(R266&lt;&gt;"",(VLOOKUP(R266,'🧱Material'!$B$4:$H1000,5,false)*S266),0) + IF(T266&lt;&gt;"",(VLOOKUP(T266,'🧱Material'!$B$4:$H1000,5,false)*U266),0) + IF(V266&lt;&gt;"",(VLOOKUP(V266,'🧱Material'!$B$4:$H1000,5,false)*W266),0) + IF(X266&lt;&gt;"",(VLOOKUP(X266,'🧱Material'!$B$4:$H1000,5,false)*Y266),0) + IF(Z266&lt;&gt;"",(VLOOKUP(Z266,'🧱Material'!$B$4:$H1000,5,false)*AA266),0) + IF(AB266&lt;&gt;"",(VLOOKUP(AB266,'🧱Material'!$B$4:$H1000,5,false)*AC266),0)</f>
        <v>0</v>
      </c>
      <c r="I266" s="523">
        <f>IF(J266&lt;&gt;"",(VLOOKUP(J266,'🌳Resource'!$A$4:$J1000,9,false)*K266),0)+IF(L266&lt;&gt;"",(VLOOKUP(L266,'🌳Resource'!$A$4:$J1000,9,false)*M266),0)+IF(N266&lt;&gt;"",(VLOOKUP(N266,'🌳Resource'!$A$4:$J1000,9,false)*O266),0) + IF(P266&lt;&gt;"",(VLOOKUP(P266,'🌳Resource'!$A$4:$J1000,9,false)*Q266),0) + IF(R266&lt;&gt;"",(VLOOKUP(R266,'🧱Material'!$B$4:$H1000,6,false)*S266),0) + IF(T266&lt;&gt;"",(VLOOKUP(T266,'🧱Material'!$B$4:$H1000,6,false)*U266),0) + IF(V266&lt;&gt;"",(VLOOKUP(V266,'🧱Material'!$B$4:$H1000,6,false)*W266),0) + IF(X266&lt;&gt;"",(VLOOKUP(X266,'🧱Material'!$B$4:$H1000,6,false)*Y266),0) + IF(Z266&lt;&gt;"",(VLOOKUP(Z266,'🧱Material'!$B$4:$H1000,6,false)*AA266),0) + IF(AB266&lt;&gt;"",(VLOOKUP(AB266,'🧱Material'!$B$4:$H1000,6,false)*AC266),0)</f>
        <v>0</v>
      </c>
      <c r="J266" s="533"/>
      <c r="K266" s="534"/>
      <c r="L266" s="533"/>
      <c r="M266" s="534"/>
      <c r="N266" s="533"/>
      <c r="O266" s="534"/>
      <c r="P266" s="533"/>
      <c r="Q266" s="534"/>
      <c r="R266" s="515"/>
      <c r="S266" s="3"/>
      <c r="T266" s="515"/>
      <c r="U266" s="3"/>
      <c r="V266" s="515"/>
      <c r="W266" s="3"/>
      <c r="X266" s="515"/>
      <c r="Y266" s="3"/>
      <c r="Z266" s="515"/>
      <c r="AA266" s="3"/>
      <c r="AB266" s="515"/>
      <c r="AC266" s="3"/>
    </row>
    <row r="267">
      <c r="A267" s="70" t="b">
        <v>0</v>
      </c>
      <c r="C267" s="70"/>
      <c r="D267" s="70"/>
      <c r="G267" s="526">
        <f>IF(J267&lt;&gt;"",(VLOOKUP(J267,'🌳Resource'!$A$4:$J1000,10,false)*K267),0)+IF(L267&lt;&gt;"",(VLOOKUP(L267,'🌳Resource'!$A$4:$J1000,10,false)*M267),0)+IF(N267&lt;&gt;"",(VLOOKUP(N267,'🌳Resource'!$A$4:$J1000,10,false)*O267),0) + IF(P267&lt;&gt;"",(VLOOKUP(P267,'🌳Resource'!$A$4:$J1000,10,false)*Q267),0) + IF(R267&lt;&gt;"",(VLOOKUP(R267,'🧱Material'!$B$4:$H1000,7,false)*S267),0) + IF(T267&lt;&gt;"",(VLOOKUP(T267,'🧱Material'!$B$4:$H1000,7,false)*U267),0) + IF(V267&lt;&gt;"",(VLOOKUP(V267,'🧱Material'!$B$4:$H1000,7,false)*W267),0) + IF(X267&lt;&gt;"",(VLOOKUP(X267,'🧱Material'!$B$4:$H1000,7,false)*Y267),0) + IF(Z267&lt;&gt;"",(VLOOKUP(Z267,'🧱Material'!$B$4:$H1000,7,false)*AA267),0) + IF(AB267&lt;&gt;"",(VLOOKUP(AB267,'🧱Material'!$B$4:$H1000,7,false)*AC267),0)</f>
        <v>0</v>
      </c>
      <c r="H267" s="526">
        <f>IF(J267&lt;&gt;"",(VLOOKUP(J267,'🌳Resource'!$A$4:$J1000,8,false)*K267),0)+IF(L267&lt;&gt;"",(VLOOKUP(L267,'🌳Resource'!$A$4:$J1000,8,false)*M267),0)+IF(N267&lt;&gt;"",(VLOOKUP(N267,'🌳Resource'!$A$4:$J1000,8,false)*O267),0) + IF(P267&lt;&gt;"",(VLOOKUP(P267,'🌳Resource'!$A$4:$J1000,8,false)*Q267),0) + IF(R267&lt;&gt;"",(VLOOKUP(R267,'🧱Material'!$B$4:$H1000,5,false)*S267),0) + IF(T267&lt;&gt;"",(VLOOKUP(T267,'🧱Material'!$B$4:$H1000,5,false)*U267),0) + IF(V267&lt;&gt;"",(VLOOKUP(V267,'🧱Material'!$B$4:$H1000,5,false)*W267),0) + IF(X267&lt;&gt;"",(VLOOKUP(X267,'🧱Material'!$B$4:$H1000,5,false)*Y267),0) + IF(Z267&lt;&gt;"",(VLOOKUP(Z267,'🧱Material'!$B$4:$H1000,5,false)*AA267),0) + IF(AB267&lt;&gt;"",(VLOOKUP(AB267,'🧱Material'!$B$4:$H1000,5,false)*AC267),0)</f>
        <v>0</v>
      </c>
      <c r="I267" s="526">
        <f>IF(J267&lt;&gt;"",(VLOOKUP(J267,'🌳Resource'!$A$4:$J1000,9,false)*K267),0)+IF(L267&lt;&gt;"",(VLOOKUP(L267,'🌳Resource'!$A$4:$J1000,9,false)*M267),0)+IF(N267&lt;&gt;"",(VLOOKUP(N267,'🌳Resource'!$A$4:$J1000,9,false)*O267),0) + IF(P267&lt;&gt;"",(VLOOKUP(P267,'🌳Resource'!$A$4:$J1000,9,false)*Q267),0) + IF(R267&lt;&gt;"",(VLOOKUP(R267,'🧱Material'!$B$4:$H1000,6,false)*S267),0) + IF(T267&lt;&gt;"",(VLOOKUP(T267,'🧱Material'!$B$4:$H1000,6,false)*U267),0) + IF(V267&lt;&gt;"",(VLOOKUP(V267,'🧱Material'!$B$4:$H1000,6,false)*W267),0) + IF(X267&lt;&gt;"",(VLOOKUP(X267,'🧱Material'!$B$4:$H1000,6,false)*Y267),0) + IF(Z267&lt;&gt;"",(VLOOKUP(Z267,'🧱Material'!$B$4:$H1000,6,false)*AA267),0) + IF(AB267&lt;&gt;"",(VLOOKUP(AB267,'🧱Material'!$B$4:$H1000,6,false)*AC267),0)</f>
        <v>0</v>
      </c>
      <c r="J267" s="535"/>
      <c r="K267" s="536"/>
      <c r="L267" s="535"/>
      <c r="M267" s="536"/>
      <c r="N267" s="535"/>
      <c r="O267" s="536"/>
      <c r="P267" s="535"/>
      <c r="Q267" s="536"/>
      <c r="R267" s="59"/>
      <c r="S267" s="520"/>
      <c r="T267" s="59"/>
      <c r="U267" s="520"/>
      <c r="V267" s="59"/>
      <c r="W267" s="520"/>
      <c r="X267" s="59"/>
      <c r="Y267" s="520"/>
      <c r="Z267" s="59"/>
      <c r="AA267" s="520"/>
      <c r="AB267" s="59"/>
      <c r="AC267" s="520"/>
    </row>
    <row r="268">
      <c r="A268" s="70" t="b">
        <v>0</v>
      </c>
      <c r="C268" s="70"/>
      <c r="D268" s="70"/>
      <c r="G268" s="523">
        <f>IF(J268&lt;&gt;"",(VLOOKUP(J268,'🌳Resource'!$A$4:$J1000,10,false)*K268),0)+IF(L268&lt;&gt;"",(VLOOKUP(L268,'🌳Resource'!$A$4:$J1000,10,false)*M268),0)+IF(N268&lt;&gt;"",(VLOOKUP(N268,'🌳Resource'!$A$4:$J1000,10,false)*O268),0) + IF(P268&lt;&gt;"",(VLOOKUP(P268,'🌳Resource'!$A$4:$J1000,10,false)*Q268),0) + IF(R268&lt;&gt;"",(VLOOKUP(R268,'🧱Material'!$B$4:$H1000,7,false)*S268),0) + IF(T268&lt;&gt;"",(VLOOKUP(T268,'🧱Material'!$B$4:$H1000,7,false)*U268),0) + IF(V268&lt;&gt;"",(VLOOKUP(V268,'🧱Material'!$B$4:$H1000,7,false)*W268),0) + IF(X268&lt;&gt;"",(VLOOKUP(X268,'🧱Material'!$B$4:$H1000,7,false)*Y268),0) + IF(Z268&lt;&gt;"",(VLOOKUP(Z268,'🧱Material'!$B$4:$H1000,7,false)*AA268),0) + IF(AB268&lt;&gt;"",(VLOOKUP(AB268,'🧱Material'!$B$4:$H1000,7,false)*AC268),0)</f>
        <v>0</v>
      </c>
      <c r="H268" s="523">
        <f>IF(J268&lt;&gt;"",(VLOOKUP(J268,'🌳Resource'!$A$4:$J1000,8,false)*K268),0)+IF(L268&lt;&gt;"",(VLOOKUP(L268,'🌳Resource'!$A$4:$J1000,8,false)*M268),0)+IF(N268&lt;&gt;"",(VLOOKUP(N268,'🌳Resource'!$A$4:$J1000,8,false)*O268),0) + IF(P268&lt;&gt;"",(VLOOKUP(P268,'🌳Resource'!$A$4:$J1000,8,false)*Q268),0) + IF(R268&lt;&gt;"",(VLOOKUP(R268,'🧱Material'!$B$4:$H1000,5,false)*S268),0) + IF(T268&lt;&gt;"",(VLOOKUP(T268,'🧱Material'!$B$4:$H1000,5,false)*U268),0) + IF(V268&lt;&gt;"",(VLOOKUP(V268,'🧱Material'!$B$4:$H1000,5,false)*W268),0) + IF(X268&lt;&gt;"",(VLOOKUP(X268,'🧱Material'!$B$4:$H1000,5,false)*Y268),0) + IF(Z268&lt;&gt;"",(VLOOKUP(Z268,'🧱Material'!$B$4:$H1000,5,false)*AA268),0) + IF(AB268&lt;&gt;"",(VLOOKUP(AB268,'🧱Material'!$B$4:$H1000,5,false)*AC268),0)</f>
        <v>0</v>
      </c>
      <c r="I268" s="523">
        <f>IF(J268&lt;&gt;"",(VLOOKUP(J268,'🌳Resource'!$A$4:$J1000,9,false)*K268),0)+IF(L268&lt;&gt;"",(VLOOKUP(L268,'🌳Resource'!$A$4:$J1000,9,false)*M268),0)+IF(N268&lt;&gt;"",(VLOOKUP(N268,'🌳Resource'!$A$4:$J1000,9,false)*O268),0) + IF(P268&lt;&gt;"",(VLOOKUP(P268,'🌳Resource'!$A$4:$J1000,9,false)*Q268),0) + IF(R268&lt;&gt;"",(VLOOKUP(R268,'🧱Material'!$B$4:$H1000,6,false)*S268),0) + IF(T268&lt;&gt;"",(VLOOKUP(T268,'🧱Material'!$B$4:$H1000,6,false)*U268),0) + IF(V268&lt;&gt;"",(VLOOKUP(V268,'🧱Material'!$B$4:$H1000,6,false)*W268),0) + IF(X268&lt;&gt;"",(VLOOKUP(X268,'🧱Material'!$B$4:$H1000,6,false)*Y268),0) + IF(Z268&lt;&gt;"",(VLOOKUP(Z268,'🧱Material'!$B$4:$H1000,6,false)*AA268),0) + IF(AB268&lt;&gt;"",(VLOOKUP(AB268,'🧱Material'!$B$4:$H1000,6,false)*AC268),0)</f>
        <v>0</v>
      </c>
      <c r="J268" s="533"/>
      <c r="K268" s="534"/>
      <c r="L268" s="533"/>
      <c r="M268" s="534"/>
      <c r="N268" s="533"/>
      <c r="O268" s="534"/>
      <c r="P268" s="533"/>
      <c r="Q268" s="534"/>
      <c r="R268" s="515"/>
      <c r="S268" s="3"/>
      <c r="T268" s="515"/>
      <c r="U268" s="3"/>
      <c r="V268" s="515"/>
      <c r="W268" s="3"/>
      <c r="X268" s="515"/>
      <c r="Y268" s="3"/>
      <c r="Z268" s="515"/>
      <c r="AA268" s="3"/>
      <c r="AB268" s="515"/>
      <c r="AC268" s="3"/>
    </row>
    <row r="269">
      <c r="A269" s="70" t="b">
        <v>0</v>
      </c>
      <c r="C269" s="70"/>
      <c r="D269" s="70"/>
      <c r="G269" s="526">
        <f>IF(J269&lt;&gt;"",(VLOOKUP(J269,'🌳Resource'!$A$4:$J1000,10,false)*K269),0)+IF(L269&lt;&gt;"",(VLOOKUP(L269,'🌳Resource'!$A$4:$J1000,10,false)*M269),0)+IF(N269&lt;&gt;"",(VLOOKUP(N269,'🌳Resource'!$A$4:$J1000,10,false)*O269),0) + IF(P269&lt;&gt;"",(VLOOKUP(P269,'🌳Resource'!$A$4:$J1000,10,false)*Q269),0) + IF(R269&lt;&gt;"",(VLOOKUP(R269,'🧱Material'!$B$4:$H1000,7,false)*S269),0) + IF(T269&lt;&gt;"",(VLOOKUP(T269,'🧱Material'!$B$4:$H1000,7,false)*U269),0) + IF(V269&lt;&gt;"",(VLOOKUP(V269,'🧱Material'!$B$4:$H1000,7,false)*W269),0) + IF(X269&lt;&gt;"",(VLOOKUP(X269,'🧱Material'!$B$4:$H1000,7,false)*Y269),0) + IF(Z269&lt;&gt;"",(VLOOKUP(Z269,'🧱Material'!$B$4:$H1000,7,false)*AA269),0) + IF(AB269&lt;&gt;"",(VLOOKUP(AB269,'🧱Material'!$B$4:$H1000,7,false)*AC269),0)</f>
        <v>0</v>
      </c>
      <c r="H269" s="526">
        <f>IF(J269&lt;&gt;"",(VLOOKUP(J269,'🌳Resource'!$A$4:$J1000,8,false)*K269),0)+IF(L269&lt;&gt;"",(VLOOKUP(L269,'🌳Resource'!$A$4:$J1000,8,false)*M269),0)+IF(N269&lt;&gt;"",(VLOOKUP(N269,'🌳Resource'!$A$4:$J1000,8,false)*O269),0) + IF(P269&lt;&gt;"",(VLOOKUP(P269,'🌳Resource'!$A$4:$J1000,8,false)*Q269),0) + IF(R269&lt;&gt;"",(VLOOKUP(R269,'🧱Material'!$B$4:$H1000,5,false)*S269),0) + IF(T269&lt;&gt;"",(VLOOKUP(T269,'🧱Material'!$B$4:$H1000,5,false)*U269),0) + IF(V269&lt;&gt;"",(VLOOKUP(V269,'🧱Material'!$B$4:$H1000,5,false)*W269),0) + IF(X269&lt;&gt;"",(VLOOKUP(X269,'🧱Material'!$B$4:$H1000,5,false)*Y269),0) + IF(Z269&lt;&gt;"",(VLOOKUP(Z269,'🧱Material'!$B$4:$H1000,5,false)*AA269),0) + IF(AB269&lt;&gt;"",(VLOOKUP(AB269,'🧱Material'!$B$4:$H1000,5,false)*AC269),0)</f>
        <v>0</v>
      </c>
      <c r="I269" s="526">
        <f>IF(J269&lt;&gt;"",(VLOOKUP(J269,'🌳Resource'!$A$4:$J1000,9,false)*K269),0)+IF(L269&lt;&gt;"",(VLOOKUP(L269,'🌳Resource'!$A$4:$J1000,9,false)*M269),0)+IF(N269&lt;&gt;"",(VLOOKUP(N269,'🌳Resource'!$A$4:$J1000,9,false)*O269),0) + IF(P269&lt;&gt;"",(VLOOKUP(P269,'🌳Resource'!$A$4:$J1000,9,false)*Q269),0) + IF(R269&lt;&gt;"",(VLOOKUP(R269,'🧱Material'!$B$4:$H1000,6,false)*S269),0) + IF(T269&lt;&gt;"",(VLOOKUP(T269,'🧱Material'!$B$4:$H1000,6,false)*U269),0) + IF(V269&lt;&gt;"",(VLOOKUP(V269,'🧱Material'!$B$4:$H1000,6,false)*W269),0) + IF(X269&lt;&gt;"",(VLOOKUP(X269,'🧱Material'!$B$4:$H1000,6,false)*Y269),0) + IF(Z269&lt;&gt;"",(VLOOKUP(Z269,'🧱Material'!$B$4:$H1000,6,false)*AA269),0) + IF(AB269&lt;&gt;"",(VLOOKUP(AB269,'🧱Material'!$B$4:$H1000,6,false)*AC269),0)</f>
        <v>0</v>
      </c>
      <c r="J269" s="535"/>
      <c r="K269" s="536"/>
      <c r="L269" s="535"/>
      <c r="M269" s="536"/>
      <c r="N269" s="535"/>
      <c r="O269" s="536"/>
      <c r="P269" s="535"/>
      <c r="Q269" s="536"/>
      <c r="R269" s="59"/>
      <c r="S269" s="520"/>
      <c r="T269" s="59"/>
      <c r="U269" s="520"/>
      <c r="V269" s="59"/>
      <c r="W269" s="520"/>
      <c r="X269" s="59"/>
      <c r="Y269" s="520"/>
      <c r="Z269" s="59"/>
      <c r="AA269" s="520"/>
      <c r="AB269" s="59"/>
      <c r="AC269" s="520"/>
    </row>
    <row r="270">
      <c r="A270" s="70" t="b">
        <v>0</v>
      </c>
      <c r="C270" s="70"/>
      <c r="D270" s="70"/>
      <c r="G270" s="523">
        <f>IF(J270&lt;&gt;"",(VLOOKUP(J270,'🌳Resource'!$A$4:$J1000,10,false)*K270),0)+IF(L270&lt;&gt;"",(VLOOKUP(L270,'🌳Resource'!$A$4:$J1000,10,false)*M270),0)+IF(N270&lt;&gt;"",(VLOOKUP(N270,'🌳Resource'!$A$4:$J1000,10,false)*O270),0) + IF(P270&lt;&gt;"",(VLOOKUP(P270,'🌳Resource'!$A$4:$J1000,10,false)*Q270),0) + IF(R270&lt;&gt;"",(VLOOKUP(R270,'🧱Material'!$B$4:$H1000,7,false)*S270),0) + IF(T270&lt;&gt;"",(VLOOKUP(T270,'🧱Material'!$B$4:$H1000,7,false)*U270),0) + IF(V270&lt;&gt;"",(VLOOKUP(V270,'🧱Material'!$B$4:$H1000,7,false)*W270),0) + IF(X270&lt;&gt;"",(VLOOKUP(X270,'🧱Material'!$B$4:$H1000,7,false)*Y270),0) + IF(Z270&lt;&gt;"",(VLOOKUP(Z270,'🧱Material'!$B$4:$H1000,7,false)*AA270),0) + IF(AB270&lt;&gt;"",(VLOOKUP(AB270,'🧱Material'!$B$4:$H1000,7,false)*AC270),0)</f>
        <v>0</v>
      </c>
      <c r="H270" s="523">
        <f>IF(J270&lt;&gt;"",(VLOOKUP(J270,'🌳Resource'!$A$4:$J1000,8,false)*K270),0)+IF(L270&lt;&gt;"",(VLOOKUP(L270,'🌳Resource'!$A$4:$J1000,8,false)*M270),0)+IF(N270&lt;&gt;"",(VLOOKUP(N270,'🌳Resource'!$A$4:$J1000,8,false)*O270),0) + IF(P270&lt;&gt;"",(VLOOKUP(P270,'🌳Resource'!$A$4:$J1000,8,false)*Q270),0) + IF(R270&lt;&gt;"",(VLOOKUP(R270,'🧱Material'!$B$4:$H1000,5,false)*S270),0) + IF(T270&lt;&gt;"",(VLOOKUP(T270,'🧱Material'!$B$4:$H1000,5,false)*U270),0) + IF(V270&lt;&gt;"",(VLOOKUP(V270,'🧱Material'!$B$4:$H1000,5,false)*W270),0) + IF(X270&lt;&gt;"",(VLOOKUP(X270,'🧱Material'!$B$4:$H1000,5,false)*Y270),0) + IF(Z270&lt;&gt;"",(VLOOKUP(Z270,'🧱Material'!$B$4:$H1000,5,false)*AA270),0) + IF(AB270&lt;&gt;"",(VLOOKUP(AB270,'🧱Material'!$B$4:$H1000,5,false)*AC270),0)</f>
        <v>0</v>
      </c>
      <c r="I270" s="523">
        <f>IF(J270&lt;&gt;"",(VLOOKUP(J270,'🌳Resource'!$A$4:$J1000,9,false)*K270),0)+IF(L270&lt;&gt;"",(VLOOKUP(L270,'🌳Resource'!$A$4:$J1000,9,false)*M270),0)+IF(N270&lt;&gt;"",(VLOOKUP(N270,'🌳Resource'!$A$4:$J1000,9,false)*O270),0) + IF(P270&lt;&gt;"",(VLOOKUP(P270,'🌳Resource'!$A$4:$J1000,9,false)*Q270),0) + IF(R270&lt;&gt;"",(VLOOKUP(R270,'🧱Material'!$B$4:$H1000,6,false)*S270),0) + IF(T270&lt;&gt;"",(VLOOKUP(T270,'🧱Material'!$B$4:$H1000,6,false)*U270),0) + IF(V270&lt;&gt;"",(VLOOKUP(V270,'🧱Material'!$B$4:$H1000,6,false)*W270),0) + IF(X270&lt;&gt;"",(VLOOKUP(X270,'🧱Material'!$B$4:$H1000,6,false)*Y270),0) + IF(Z270&lt;&gt;"",(VLOOKUP(Z270,'🧱Material'!$B$4:$H1000,6,false)*AA270),0) + IF(AB270&lt;&gt;"",(VLOOKUP(AB270,'🧱Material'!$B$4:$H1000,6,false)*AC270),0)</f>
        <v>0</v>
      </c>
      <c r="J270" s="533"/>
      <c r="K270" s="534"/>
      <c r="L270" s="533"/>
      <c r="M270" s="534"/>
      <c r="N270" s="533"/>
      <c r="O270" s="534"/>
      <c r="P270" s="533"/>
      <c r="Q270" s="534"/>
      <c r="R270" s="515"/>
      <c r="S270" s="3"/>
      <c r="T270" s="515"/>
      <c r="U270" s="3"/>
      <c r="V270" s="515"/>
      <c r="W270" s="3"/>
      <c r="X270" s="515"/>
      <c r="Y270" s="3"/>
      <c r="Z270" s="515"/>
      <c r="AA270" s="3"/>
      <c r="AB270" s="515"/>
      <c r="AC270" s="3"/>
    </row>
    <row r="271">
      <c r="A271" s="70" t="b">
        <v>0</v>
      </c>
      <c r="C271" s="70"/>
      <c r="D271" s="70"/>
      <c r="G271" s="526">
        <f>IF(J271&lt;&gt;"",(VLOOKUP(J271,'🌳Resource'!$A$4:$J1000,10,false)*K271),0)+IF(L271&lt;&gt;"",(VLOOKUP(L271,'🌳Resource'!$A$4:$J1000,10,false)*M271),0)+IF(N271&lt;&gt;"",(VLOOKUP(N271,'🌳Resource'!$A$4:$J1000,10,false)*O271),0) + IF(P271&lt;&gt;"",(VLOOKUP(P271,'🌳Resource'!$A$4:$J1000,10,false)*Q271),0) + IF(R271&lt;&gt;"",(VLOOKUP(R271,'🧱Material'!$B$4:$H1000,7,false)*S271),0) + IF(T271&lt;&gt;"",(VLOOKUP(T271,'🧱Material'!$B$4:$H1000,7,false)*U271),0) + IF(V271&lt;&gt;"",(VLOOKUP(V271,'🧱Material'!$B$4:$H1000,7,false)*W271),0) + IF(X271&lt;&gt;"",(VLOOKUP(X271,'🧱Material'!$B$4:$H1000,7,false)*Y271),0) + IF(Z271&lt;&gt;"",(VLOOKUP(Z271,'🧱Material'!$B$4:$H1000,7,false)*AA271),0) + IF(AB271&lt;&gt;"",(VLOOKUP(AB271,'🧱Material'!$B$4:$H1000,7,false)*AC271),0)</f>
        <v>0</v>
      </c>
      <c r="H271" s="526">
        <f>IF(J271&lt;&gt;"",(VLOOKUP(J271,'🌳Resource'!$A$4:$J1000,8,false)*K271),0)+IF(L271&lt;&gt;"",(VLOOKUP(L271,'🌳Resource'!$A$4:$J1000,8,false)*M271),0)+IF(N271&lt;&gt;"",(VLOOKUP(N271,'🌳Resource'!$A$4:$J1000,8,false)*O271),0) + IF(P271&lt;&gt;"",(VLOOKUP(P271,'🌳Resource'!$A$4:$J1000,8,false)*Q271),0) + IF(R271&lt;&gt;"",(VLOOKUP(R271,'🧱Material'!$B$4:$H1000,5,false)*S271),0) + IF(T271&lt;&gt;"",(VLOOKUP(T271,'🧱Material'!$B$4:$H1000,5,false)*U271),0) + IF(V271&lt;&gt;"",(VLOOKUP(V271,'🧱Material'!$B$4:$H1000,5,false)*W271),0) + IF(X271&lt;&gt;"",(VLOOKUP(X271,'🧱Material'!$B$4:$H1000,5,false)*Y271),0) + IF(Z271&lt;&gt;"",(VLOOKUP(Z271,'🧱Material'!$B$4:$H1000,5,false)*AA271),0) + IF(AB271&lt;&gt;"",(VLOOKUP(AB271,'🧱Material'!$B$4:$H1000,5,false)*AC271),0)</f>
        <v>0</v>
      </c>
      <c r="I271" s="526">
        <f>IF(J271&lt;&gt;"",(VLOOKUP(J271,'🌳Resource'!$A$4:$J1000,9,false)*K271),0)+IF(L271&lt;&gt;"",(VLOOKUP(L271,'🌳Resource'!$A$4:$J1000,9,false)*M271),0)+IF(N271&lt;&gt;"",(VLOOKUP(N271,'🌳Resource'!$A$4:$J1000,9,false)*O271),0) + IF(P271&lt;&gt;"",(VLOOKUP(P271,'🌳Resource'!$A$4:$J1000,9,false)*Q271),0) + IF(R271&lt;&gt;"",(VLOOKUP(R271,'🧱Material'!$B$4:$H1000,6,false)*S271),0) + IF(T271&lt;&gt;"",(VLOOKUP(T271,'🧱Material'!$B$4:$H1000,6,false)*U271),0) + IF(V271&lt;&gt;"",(VLOOKUP(V271,'🧱Material'!$B$4:$H1000,6,false)*W271),0) + IF(X271&lt;&gt;"",(VLOOKUP(X271,'🧱Material'!$B$4:$H1000,6,false)*Y271),0) + IF(Z271&lt;&gt;"",(VLOOKUP(Z271,'🧱Material'!$B$4:$H1000,6,false)*AA271),0) + IF(AB271&lt;&gt;"",(VLOOKUP(AB271,'🧱Material'!$B$4:$H1000,6,false)*AC271),0)</f>
        <v>0</v>
      </c>
      <c r="J271" s="535"/>
      <c r="K271" s="536"/>
      <c r="L271" s="535"/>
      <c r="M271" s="536"/>
      <c r="N271" s="535"/>
      <c r="O271" s="536"/>
      <c r="P271" s="535"/>
      <c r="Q271" s="536"/>
      <c r="R271" s="59"/>
      <c r="S271" s="520"/>
      <c r="T271" s="59"/>
      <c r="U271" s="520"/>
      <c r="V271" s="59"/>
      <c r="W271" s="520"/>
      <c r="X271" s="59"/>
      <c r="Y271" s="520"/>
      <c r="Z271" s="59"/>
      <c r="AA271" s="520"/>
      <c r="AB271" s="59"/>
      <c r="AC271" s="520"/>
    </row>
    <row r="272">
      <c r="A272" s="70" t="b">
        <v>0</v>
      </c>
      <c r="C272" s="70"/>
      <c r="D272" s="70"/>
      <c r="G272" s="523">
        <f>IF(J272&lt;&gt;"",(VLOOKUP(J272,'🌳Resource'!$A$4:$J1000,10,false)*K272),0)+IF(L272&lt;&gt;"",(VLOOKUP(L272,'🌳Resource'!$A$4:$J1000,10,false)*M272),0)+IF(N272&lt;&gt;"",(VLOOKUP(N272,'🌳Resource'!$A$4:$J1000,10,false)*O272),0) + IF(P272&lt;&gt;"",(VLOOKUP(P272,'🌳Resource'!$A$4:$J1000,10,false)*Q272),0) + IF(R272&lt;&gt;"",(VLOOKUP(R272,'🧱Material'!$B$4:$H1000,7,false)*S272),0) + IF(T272&lt;&gt;"",(VLOOKUP(T272,'🧱Material'!$B$4:$H1000,7,false)*U272),0) + IF(V272&lt;&gt;"",(VLOOKUP(V272,'🧱Material'!$B$4:$H1000,7,false)*W272),0) + IF(X272&lt;&gt;"",(VLOOKUP(X272,'🧱Material'!$B$4:$H1000,7,false)*Y272),0) + IF(Z272&lt;&gt;"",(VLOOKUP(Z272,'🧱Material'!$B$4:$H1000,7,false)*AA272),0) + IF(AB272&lt;&gt;"",(VLOOKUP(AB272,'🧱Material'!$B$4:$H1000,7,false)*AC272),0)</f>
        <v>0</v>
      </c>
      <c r="H272" s="523">
        <f>IF(J272&lt;&gt;"",(VLOOKUP(J272,'🌳Resource'!$A$4:$J1000,8,false)*K272),0)+IF(L272&lt;&gt;"",(VLOOKUP(L272,'🌳Resource'!$A$4:$J1000,8,false)*M272),0)+IF(N272&lt;&gt;"",(VLOOKUP(N272,'🌳Resource'!$A$4:$J1000,8,false)*O272),0) + IF(P272&lt;&gt;"",(VLOOKUP(P272,'🌳Resource'!$A$4:$J1000,8,false)*Q272),0) + IF(R272&lt;&gt;"",(VLOOKUP(R272,'🧱Material'!$B$4:$H1000,5,false)*S272),0) + IF(T272&lt;&gt;"",(VLOOKUP(T272,'🧱Material'!$B$4:$H1000,5,false)*U272),0) + IF(V272&lt;&gt;"",(VLOOKUP(V272,'🧱Material'!$B$4:$H1000,5,false)*W272),0) + IF(X272&lt;&gt;"",(VLOOKUP(X272,'🧱Material'!$B$4:$H1000,5,false)*Y272),0) + IF(Z272&lt;&gt;"",(VLOOKUP(Z272,'🧱Material'!$B$4:$H1000,5,false)*AA272),0) + IF(AB272&lt;&gt;"",(VLOOKUP(AB272,'🧱Material'!$B$4:$H1000,5,false)*AC272),0)</f>
        <v>0</v>
      </c>
      <c r="I272" s="523">
        <f>IF(J272&lt;&gt;"",(VLOOKUP(J272,'🌳Resource'!$A$4:$J1000,9,false)*K272),0)+IF(L272&lt;&gt;"",(VLOOKUP(L272,'🌳Resource'!$A$4:$J1000,9,false)*M272),0)+IF(N272&lt;&gt;"",(VLOOKUP(N272,'🌳Resource'!$A$4:$J1000,9,false)*O272),0) + IF(P272&lt;&gt;"",(VLOOKUP(P272,'🌳Resource'!$A$4:$J1000,9,false)*Q272),0) + IF(R272&lt;&gt;"",(VLOOKUP(R272,'🧱Material'!$B$4:$H1000,6,false)*S272),0) + IF(T272&lt;&gt;"",(VLOOKUP(T272,'🧱Material'!$B$4:$H1000,6,false)*U272),0) + IF(V272&lt;&gt;"",(VLOOKUP(V272,'🧱Material'!$B$4:$H1000,6,false)*W272),0) + IF(X272&lt;&gt;"",(VLOOKUP(X272,'🧱Material'!$B$4:$H1000,6,false)*Y272),0) + IF(Z272&lt;&gt;"",(VLOOKUP(Z272,'🧱Material'!$B$4:$H1000,6,false)*AA272),0) + IF(AB272&lt;&gt;"",(VLOOKUP(AB272,'🧱Material'!$B$4:$H1000,6,false)*AC272),0)</f>
        <v>0</v>
      </c>
      <c r="J272" s="533"/>
      <c r="K272" s="534"/>
      <c r="L272" s="533"/>
      <c r="M272" s="534"/>
      <c r="N272" s="533"/>
      <c r="O272" s="534"/>
      <c r="P272" s="533"/>
      <c r="Q272" s="534"/>
      <c r="R272" s="515"/>
      <c r="S272" s="3"/>
      <c r="T272" s="515"/>
      <c r="U272" s="3"/>
      <c r="V272" s="515"/>
      <c r="W272" s="3"/>
      <c r="X272" s="515"/>
      <c r="Y272" s="3"/>
      <c r="Z272" s="515"/>
      <c r="AA272" s="3"/>
      <c r="AB272" s="515"/>
      <c r="AC272" s="3"/>
    </row>
    <row r="273">
      <c r="A273" s="70" t="b">
        <v>0</v>
      </c>
      <c r="C273" s="70"/>
      <c r="D273" s="70"/>
      <c r="G273" s="526">
        <f>IF(J273&lt;&gt;"",(VLOOKUP(J273,'🌳Resource'!$A$4:$J1000,10,false)*K273),0)+IF(L273&lt;&gt;"",(VLOOKUP(L273,'🌳Resource'!$A$4:$J1000,10,false)*M273),0)+IF(N273&lt;&gt;"",(VLOOKUP(N273,'🌳Resource'!$A$4:$J1000,10,false)*O273),0) + IF(P273&lt;&gt;"",(VLOOKUP(P273,'🌳Resource'!$A$4:$J1000,10,false)*Q273),0) + IF(R273&lt;&gt;"",(VLOOKUP(R273,'🧱Material'!$B$4:$H1000,7,false)*S273),0) + IF(T273&lt;&gt;"",(VLOOKUP(T273,'🧱Material'!$B$4:$H1000,7,false)*U273),0) + IF(V273&lt;&gt;"",(VLOOKUP(V273,'🧱Material'!$B$4:$H1000,7,false)*W273),0) + IF(X273&lt;&gt;"",(VLOOKUP(X273,'🧱Material'!$B$4:$H1000,7,false)*Y273),0) + IF(Z273&lt;&gt;"",(VLOOKUP(Z273,'🧱Material'!$B$4:$H1000,7,false)*AA273),0) + IF(AB273&lt;&gt;"",(VLOOKUP(AB273,'🧱Material'!$B$4:$H1000,7,false)*AC273),0)</f>
        <v>0</v>
      </c>
      <c r="H273" s="526">
        <f>IF(J273&lt;&gt;"",(VLOOKUP(J273,'🌳Resource'!$A$4:$J1000,8,false)*K273),0)+IF(L273&lt;&gt;"",(VLOOKUP(L273,'🌳Resource'!$A$4:$J1000,8,false)*M273),0)+IF(N273&lt;&gt;"",(VLOOKUP(N273,'🌳Resource'!$A$4:$J1000,8,false)*O273),0) + IF(P273&lt;&gt;"",(VLOOKUP(P273,'🌳Resource'!$A$4:$J1000,8,false)*Q273),0) + IF(R273&lt;&gt;"",(VLOOKUP(R273,'🧱Material'!$B$4:$H1000,5,false)*S273),0) + IF(T273&lt;&gt;"",(VLOOKUP(T273,'🧱Material'!$B$4:$H1000,5,false)*U273),0) + IF(V273&lt;&gt;"",(VLOOKUP(V273,'🧱Material'!$B$4:$H1000,5,false)*W273),0) + IF(X273&lt;&gt;"",(VLOOKUP(X273,'🧱Material'!$B$4:$H1000,5,false)*Y273),0) + IF(Z273&lt;&gt;"",(VLOOKUP(Z273,'🧱Material'!$B$4:$H1000,5,false)*AA273),0) + IF(AB273&lt;&gt;"",(VLOOKUP(AB273,'🧱Material'!$B$4:$H1000,5,false)*AC273),0)</f>
        <v>0</v>
      </c>
      <c r="I273" s="526">
        <f>IF(J273&lt;&gt;"",(VLOOKUP(J273,'🌳Resource'!$A$4:$J1000,9,false)*K273),0)+IF(L273&lt;&gt;"",(VLOOKUP(L273,'🌳Resource'!$A$4:$J1000,9,false)*M273),0)+IF(N273&lt;&gt;"",(VLOOKUP(N273,'🌳Resource'!$A$4:$J1000,9,false)*O273),0) + IF(P273&lt;&gt;"",(VLOOKUP(P273,'🌳Resource'!$A$4:$J1000,9,false)*Q273),0) + IF(R273&lt;&gt;"",(VLOOKUP(R273,'🧱Material'!$B$4:$H1000,6,false)*S273),0) + IF(T273&lt;&gt;"",(VLOOKUP(T273,'🧱Material'!$B$4:$H1000,6,false)*U273),0) + IF(V273&lt;&gt;"",(VLOOKUP(V273,'🧱Material'!$B$4:$H1000,6,false)*W273),0) + IF(X273&lt;&gt;"",(VLOOKUP(X273,'🧱Material'!$B$4:$H1000,6,false)*Y273),0) + IF(Z273&lt;&gt;"",(VLOOKUP(Z273,'🧱Material'!$B$4:$H1000,6,false)*AA273),0) + IF(AB273&lt;&gt;"",(VLOOKUP(AB273,'🧱Material'!$B$4:$H1000,6,false)*AC273),0)</f>
        <v>0</v>
      </c>
      <c r="J273" s="535"/>
      <c r="K273" s="536"/>
      <c r="L273" s="535"/>
      <c r="M273" s="536"/>
      <c r="N273" s="535"/>
      <c r="O273" s="536"/>
      <c r="P273" s="535"/>
      <c r="Q273" s="536"/>
      <c r="R273" s="59"/>
      <c r="S273" s="520"/>
      <c r="T273" s="59"/>
      <c r="U273" s="520"/>
      <c r="V273" s="59"/>
      <c r="W273" s="520"/>
      <c r="X273" s="59"/>
      <c r="Y273" s="520"/>
      <c r="Z273" s="59"/>
      <c r="AA273" s="520"/>
      <c r="AB273" s="59"/>
      <c r="AC273" s="520"/>
    </row>
    <row r="274">
      <c r="A274" s="70" t="b">
        <v>0</v>
      </c>
      <c r="C274" s="70"/>
      <c r="D274" s="70"/>
      <c r="G274" s="523">
        <f>IF(J274&lt;&gt;"",(VLOOKUP(J274,'🌳Resource'!$A$4:$J1000,10,false)*K274),0)+IF(L274&lt;&gt;"",(VLOOKUP(L274,'🌳Resource'!$A$4:$J1000,10,false)*M274),0)+IF(N274&lt;&gt;"",(VLOOKUP(N274,'🌳Resource'!$A$4:$J1000,10,false)*O274),0) + IF(P274&lt;&gt;"",(VLOOKUP(P274,'🌳Resource'!$A$4:$J1000,10,false)*Q274),0) + IF(R274&lt;&gt;"",(VLOOKUP(R274,'🧱Material'!$B$4:$H1000,7,false)*S274),0) + IF(T274&lt;&gt;"",(VLOOKUP(T274,'🧱Material'!$B$4:$H1000,7,false)*U274),0) + IF(V274&lt;&gt;"",(VLOOKUP(V274,'🧱Material'!$B$4:$H1000,7,false)*W274),0) + IF(X274&lt;&gt;"",(VLOOKUP(X274,'🧱Material'!$B$4:$H1000,7,false)*Y274),0) + IF(Z274&lt;&gt;"",(VLOOKUP(Z274,'🧱Material'!$B$4:$H1000,7,false)*AA274),0) + IF(AB274&lt;&gt;"",(VLOOKUP(AB274,'🧱Material'!$B$4:$H1000,7,false)*AC274),0)</f>
        <v>0</v>
      </c>
      <c r="H274" s="523">
        <f>IF(J274&lt;&gt;"",(VLOOKUP(J274,'🌳Resource'!$A$4:$J1000,8,false)*K274),0)+IF(L274&lt;&gt;"",(VLOOKUP(L274,'🌳Resource'!$A$4:$J1000,8,false)*M274),0)+IF(N274&lt;&gt;"",(VLOOKUP(N274,'🌳Resource'!$A$4:$J1000,8,false)*O274),0) + IF(P274&lt;&gt;"",(VLOOKUP(P274,'🌳Resource'!$A$4:$J1000,8,false)*Q274),0) + IF(R274&lt;&gt;"",(VLOOKUP(R274,'🧱Material'!$B$4:$H1000,5,false)*S274),0) + IF(T274&lt;&gt;"",(VLOOKUP(T274,'🧱Material'!$B$4:$H1000,5,false)*U274),0) + IF(V274&lt;&gt;"",(VLOOKUP(V274,'🧱Material'!$B$4:$H1000,5,false)*W274),0) + IF(X274&lt;&gt;"",(VLOOKUP(X274,'🧱Material'!$B$4:$H1000,5,false)*Y274),0) + IF(Z274&lt;&gt;"",(VLOOKUP(Z274,'🧱Material'!$B$4:$H1000,5,false)*AA274),0) + IF(AB274&lt;&gt;"",(VLOOKUP(AB274,'🧱Material'!$B$4:$H1000,5,false)*AC274),0)</f>
        <v>0</v>
      </c>
      <c r="I274" s="523">
        <f>IF(J274&lt;&gt;"",(VLOOKUP(J274,'🌳Resource'!$A$4:$J1000,9,false)*K274),0)+IF(L274&lt;&gt;"",(VLOOKUP(L274,'🌳Resource'!$A$4:$J1000,9,false)*M274),0)+IF(N274&lt;&gt;"",(VLOOKUP(N274,'🌳Resource'!$A$4:$J1000,9,false)*O274),0) + IF(P274&lt;&gt;"",(VLOOKUP(P274,'🌳Resource'!$A$4:$J1000,9,false)*Q274),0) + IF(R274&lt;&gt;"",(VLOOKUP(R274,'🧱Material'!$B$4:$H1000,6,false)*S274),0) + IF(T274&lt;&gt;"",(VLOOKUP(T274,'🧱Material'!$B$4:$H1000,6,false)*U274),0) + IF(V274&lt;&gt;"",(VLOOKUP(V274,'🧱Material'!$B$4:$H1000,6,false)*W274),0) + IF(X274&lt;&gt;"",(VLOOKUP(X274,'🧱Material'!$B$4:$H1000,6,false)*Y274),0) + IF(Z274&lt;&gt;"",(VLOOKUP(Z274,'🧱Material'!$B$4:$H1000,6,false)*AA274),0) + IF(AB274&lt;&gt;"",(VLOOKUP(AB274,'🧱Material'!$B$4:$H1000,6,false)*AC274),0)</f>
        <v>0</v>
      </c>
      <c r="J274" s="533"/>
      <c r="K274" s="534"/>
      <c r="L274" s="533"/>
      <c r="M274" s="534"/>
      <c r="N274" s="533"/>
      <c r="O274" s="534"/>
      <c r="P274" s="533"/>
      <c r="Q274" s="534"/>
      <c r="R274" s="515"/>
      <c r="S274" s="3"/>
      <c r="T274" s="515"/>
      <c r="U274" s="3"/>
      <c r="V274" s="515"/>
      <c r="W274" s="3"/>
      <c r="X274" s="515"/>
      <c r="Y274" s="3"/>
      <c r="Z274" s="515"/>
      <c r="AA274" s="3"/>
      <c r="AB274" s="515"/>
      <c r="AC274" s="3"/>
    </row>
    <row r="275">
      <c r="A275" s="70" t="b">
        <v>0</v>
      </c>
      <c r="C275" s="70"/>
      <c r="D275" s="70"/>
      <c r="G275" s="526">
        <f>IF(J275&lt;&gt;"",(VLOOKUP(J275,'🌳Resource'!$A$4:$J1000,10,false)*K275),0)+IF(L275&lt;&gt;"",(VLOOKUP(L275,'🌳Resource'!$A$4:$J1000,10,false)*M275),0)+IF(N275&lt;&gt;"",(VLOOKUP(N275,'🌳Resource'!$A$4:$J1000,10,false)*O275),0) + IF(P275&lt;&gt;"",(VLOOKUP(P275,'🌳Resource'!$A$4:$J1000,10,false)*Q275),0) + IF(R275&lt;&gt;"",(VLOOKUP(R275,'🧱Material'!$B$4:$H1000,7,false)*S275),0) + IF(T275&lt;&gt;"",(VLOOKUP(T275,'🧱Material'!$B$4:$H1000,7,false)*U275),0) + IF(V275&lt;&gt;"",(VLOOKUP(V275,'🧱Material'!$B$4:$H1000,7,false)*W275),0) + IF(X275&lt;&gt;"",(VLOOKUP(X275,'🧱Material'!$B$4:$H1000,7,false)*Y275),0) + IF(Z275&lt;&gt;"",(VLOOKUP(Z275,'🧱Material'!$B$4:$H1000,7,false)*AA275),0) + IF(AB275&lt;&gt;"",(VLOOKUP(AB275,'🧱Material'!$B$4:$H1000,7,false)*AC275),0)</f>
        <v>0</v>
      </c>
      <c r="H275" s="526">
        <f>IF(J275&lt;&gt;"",(VLOOKUP(J275,'🌳Resource'!$A$4:$J1000,8,false)*K275),0)+IF(L275&lt;&gt;"",(VLOOKUP(L275,'🌳Resource'!$A$4:$J1000,8,false)*M275),0)+IF(N275&lt;&gt;"",(VLOOKUP(N275,'🌳Resource'!$A$4:$J1000,8,false)*O275),0) + IF(P275&lt;&gt;"",(VLOOKUP(P275,'🌳Resource'!$A$4:$J1000,8,false)*Q275),0) + IF(R275&lt;&gt;"",(VLOOKUP(R275,'🧱Material'!$B$4:$H1000,5,false)*S275),0) + IF(T275&lt;&gt;"",(VLOOKUP(T275,'🧱Material'!$B$4:$H1000,5,false)*U275),0) + IF(V275&lt;&gt;"",(VLOOKUP(V275,'🧱Material'!$B$4:$H1000,5,false)*W275),0) + IF(X275&lt;&gt;"",(VLOOKUP(X275,'🧱Material'!$B$4:$H1000,5,false)*Y275),0) + IF(Z275&lt;&gt;"",(VLOOKUP(Z275,'🧱Material'!$B$4:$H1000,5,false)*AA275),0) + IF(AB275&lt;&gt;"",(VLOOKUP(AB275,'🧱Material'!$B$4:$H1000,5,false)*AC275),0)</f>
        <v>0</v>
      </c>
      <c r="I275" s="526">
        <f>IF(J275&lt;&gt;"",(VLOOKUP(J275,'🌳Resource'!$A$4:$J1000,9,false)*K275),0)+IF(L275&lt;&gt;"",(VLOOKUP(L275,'🌳Resource'!$A$4:$J1000,9,false)*M275),0)+IF(N275&lt;&gt;"",(VLOOKUP(N275,'🌳Resource'!$A$4:$J1000,9,false)*O275),0) + IF(P275&lt;&gt;"",(VLOOKUP(P275,'🌳Resource'!$A$4:$J1000,9,false)*Q275),0) + IF(R275&lt;&gt;"",(VLOOKUP(R275,'🧱Material'!$B$4:$H1000,6,false)*S275),0) + IF(T275&lt;&gt;"",(VLOOKUP(T275,'🧱Material'!$B$4:$H1000,6,false)*U275),0) + IF(V275&lt;&gt;"",(VLOOKUP(V275,'🧱Material'!$B$4:$H1000,6,false)*W275),0) + IF(X275&lt;&gt;"",(VLOOKUP(X275,'🧱Material'!$B$4:$H1000,6,false)*Y275),0) + IF(Z275&lt;&gt;"",(VLOOKUP(Z275,'🧱Material'!$B$4:$H1000,6,false)*AA275),0) + IF(AB275&lt;&gt;"",(VLOOKUP(AB275,'🧱Material'!$B$4:$H1000,6,false)*AC275),0)</f>
        <v>0</v>
      </c>
      <c r="J275" s="535"/>
      <c r="K275" s="536"/>
      <c r="L275" s="535"/>
      <c r="M275" s="536"/>
      <c r="N275" s="535"/>
      <c r="O275" s="536"/>
      <c r="P275" s="535"/>
      <c r="Q275" s="536"/>
      <c r="R275" s="59"/>
      <c r="S275" s="520"/>
      <c r="T275" s="59"/>
      <c r="U275" s="520"/>
      <c r="V275" s="59"/>
      <c r="W275" s="520"/>
      <c r="X275" s="59"/>
      <c r="Y275" s="520"/>
      <c r="Z275" s="59"/>
      <c r="AA275" s="520"/>
      <c r="AB275" s="59"/>
      <c r="AC275" s="520"/>
    </row>
    <row r="276">
      <c r="A276" s="70" t="b">
        <v>0</v>
      </c>
      <c r="C276" s="70"/>
      <c r="D276" s="70"/>
      <c r="G276" s="523">
        <f>IF(J276&lt;&gt;"",(VLOOKUP(J276,'🌳Resource'!$A$4:$J1000,10,false)*K276),0)+IF(L276&lt;&gt;"",(VLOOKUP(L276,'🌳Resource'!$A$4:$J1000,10,false)*M276),0)+IF(N276&lt;&gt;"",(VLOOKUP(N276,'🌳Resource'!$A$4:$J1000,10,false)*O276),0) + IF(P276&lt;&gt;"",(VLOOKUP(P276,'🌳Resource'!$A$4:$J1000,10,false)*Q276),0) + IF(R276&lt;&gt;"",(VLOOKUP(R276,'🧱Material'!$B$4:$H1000,7,false)*S276),0) + IF(T276&lt;&gt;"",(VLOOKUP(T276,'🧱Material'!$B$4:$H1000,7,false)*U276),0) + IF(V276&lt;&gt;"",(VLOOKUP(V276,'🧱Material'!$B$4:$H1000,7,false)*W276),0) + IF(X276&lt;&gt;"",(VLOOKUP(X276,'🧱Material'!$B$4:$H1000,7,false)*Y276),0) + IF(Z276&lt;&gt;"",(VLOOKUP(Z276,'🧱Material'!$B$4:$H1000,7,false)*AA276),0) + IF(AB276&lt;&gt;"",(VLOOKUP(AB276,'🧱Material'!$B$4:$H1000,7,false)*AC276),0)</f>
        <v>0</v>
      </c>
      <c r="H276" s="523">
        <f>IF(J276&lt;&gt;"",(VLOOKUP(J276,'🌳Resource'!$A$4:$J1000,8,false)*K276),0)+IF(L276&lt;&gt;"",(VLOOKUP(L276,'🌳Resource'!$A$4:$J1000,8,false)*M276),0)+IF(N276&lt;&gt;"",(VLOOKUP(N276,'🌳Resource'!$A$4:$J1000,8,false)*O276),0) + IF(P276&lt;&gt;"",(VLOOKUP(P276,'🌳Resource'!$A$4:$J1000,8,false)*Q276),0) + IF(R276&lt;&gt;"",(VLOOKUP(R276,'🧱Material'!$B$4:$H1000,5,false)*S276),0) + IF(T276&lt;&gt;"",(VLOOKUP(T276,'🧱Material'!$B$4:$H1000,5,false)*U276),0) + IF(V276&lt;&gt;"",(VLOOKUP(V276,'🧱Material'!$B$4:$H1000,5,false)*W276),0) + IF(X276&lt;&gt;"",(VLOOKUP(X276,'🧱Material'!$B$4:$H1000,5,false)*Y276),0) + IF(Z276&lt;&gt;"",(VLOOKUP(Z276,'🧱Material'!$B$4:$H1000,5,false)*AA276),0) + IF(AB276&lt;&gt;"",(VLOOKUP(AB276,'🧱Material'!$B$4:$H1000,5,false)*AC276),0)</f>
        <v>0</v>
      </c>
      <c r="I276" s="523">
        <f>IF(J276&lt;&gt;"",(VLOOKUP(J276,'🌳Resource'!$A$4:$J1000,9,false)*K276),0)+IF(L276&lt;&gt;"",(VLOOKUP(L276,'🌳Resource'!$A$4:$J1000,9,false)*M276),0)+IF(N276&lt;&gt;"",(VLOOKUP(N276,'🌳Resource'!$A$4:$J1000,9,false)*O276),0) + IF(P276&lt;&gt;"",(VLOOKUP(P276,'🌳Resource'!$A$4:$J1000,9,false)*Q276),0) + IF(R276&lt;&gt;"",(VLOOKUP(R276,'🧱Material'!$B$4:$H1000,6,false)*S276),0) + IF(T276&lt;&gt;"",(VLOOKUP(T276,'🧱Material'!$B$4:$H1000,6,false)*U276),0) + IF(V276&lt;&gt;"",(VLOOKUP(V276,'🧱Material'!$B$4:$H1000,6,false)*W276),0) + IF(X276&lt;&gt;"",(VLOOKUP(X276,'🧱Material'!$B$4:$H1000,6,false)*Y276),0) + IF(Z276&lt;&gt;"",(VLOOKUP(Z276,'🧱Material'!$B$4:$H1000,6,false)*AA276),0) + IF(AB276&lt;&gt;"",(VLOOKUP(AB276,'🧱Material'!$B$4:$H1000,6,false)*AC276),0)</f>
        <v>0</v>
      </c>
      <c r="J276" s="533"/>
      <c r="K276" s="534"/>
      <c r="L276" s="533"/>
      <c r="M276" s="534"/>
      <c r="N276" s="533"/>
      <c r="O276" s="534"/>
      <c r="P276" s="533"/>
      <c r="Q276" s="534"/>
      <c r="R276" s="515"/>
      <c r="S276" s="3"/>
      <c r="T276" s="515"/>
      <c r="U276" s="3"/>
      <c r="V276" s="515"/>
      <c r="W276" s="3"/>
      <c r="X276" s="515"/>
      <c r="Y276" s="3"/>
      <c r="Z276" s="515"/>
      <c r="AA276" s="3"/>
      <c r="AB276" s="515"/>
      <c r="AC276" s="3"/>
    </row>
    <row r="277">
      <c r="A277" s="70" t="b">
        <v>0</v>
      </c>
      <c r="C277" s="70"/>
      <c r="D277" s="70"/>
      <c r="G277" s="526">
        <f>IF(J277&lt;&gt;"",(VLOOKUP(J277,'🌳Resource'!$A$4:$J1000,10,false)*K277),0)+IF(L277&lt;&gt;"",(VLOOKUP(L277,'🌳Resource'!$A$4:$J1000,10,false)*M277),0)+IF(N277&lt;&gt;"",(VLOOKUP(N277,'🌳Resource'!$A$4:$J1000,10,false)*O277),0) + IF(P277&lt;&gt;"",(VLOOKUP(P277,'🌳Resource'!$A$4:$J1000,10,false)*Q277),0) + IF(R277&lt;&gt;"",(VLOOKUP(R277,'🧱Material'!$B$4:$H1000,7,false)*S277),0) + IF(T277&lt;&gt;"",(VLOOKUP(T277,'🧱Material'!$B$4:$H1000,7,false)*U277),0) + IF(V277&lt;&gt;"",(VLOOKUP(V277,'🧱Material'!$B$4:$H1000,7,false)*W277),0) + IF(X277&lt;&gt;"",(VLOOKUP(X277,'🧱Material'!$B$4:$H1000,7,false)*Y277),0) + IF(Z277&lt;&gt;"",(VLOOKUP(Z277,'🧱Material'!$B$4:$H1000,7,false)*AA277),0) + IF(AB277&lt;&gt;"",(VLOOKUP(AB277,'🧱Material'!$B$4:$H1000,7,false)*AC277),0)</f>
        <v>0</v>
      </c>
      <c r="H277" s="526">
        <f>IF(J277&lt;&gt;"",(VLOOKUP(J277,'🌳Resource'!$A$4:$J1000,8,false)*K277),0)+IF(L277&lt;&gt;"",(VLOOKUP(L277,'🌳Resource'!$A$4:$J1000,8,false)*M277),0)+IF(N277&lt;&gt;"",(VLOOKUP(N277,'🌳Resource'!$A$4:$J1000,8,false)*O277),0) + IF(P277&lt;&gt;"",(VLOOKUP(P277,'🌳Resource'!$A$4:$J1000,8,false)*Q277),0) + IF(R277&lt;&gt;"",(VLOOKUP(R277,'🧱Material'!$B$4:$H1000,5,false)*S277),0) + IF(T277&lt;&gt;"",(VLOOKUP(T277,'🧱Material'!$B$4:$H1000,5,false)*U277),0) + IF(V277&lt;&gt;"",(VLOOKUP(V277,'🧱Material'!$B$4:$H1000,5,false)*W277),0) + IF(X277&lt;&gt;"",(VLOOKUP(X277,'🧱Material'!$B$4:$H1000,5,false)*Y277),0) + IF(Z277&lt;&gt;"",(VLOOKUP(Z277,'🧱Material'!$B$4:$H1000,5,false)*AA277),0) + IF(AB277&lt;&gt;"",(VLOOKUP(AB277,'🧱Material'!$B$4:$H1000,5,false)*AC277),0)</f>
        <v>0</v>
      </c>
      <c r="I277" s="526">
        <f>IF(J277&lt;&gt;"",(VLOOKUP(J277,'🌳Resource'!$A$4:$J1000,9,false)*K277),0)+IF(L277&lt;&gt;"",(VLOOKUP(L277,'🌳Resource'!$A$4:$J1000,9,false)*M277),0)+IF(N277&lt;&gt;"",(VLOOKUP(N277,'🌳Resource'!$A$4:$J1000,9,false)*O277),0) + IF(P277&lt;&gt;"",(VLOOKUP(P277,'🌳Resource'!$A$4:$J1000,9,false)*Q277),0) + IF(R277&lt;&gt;"",(VLOOKUP(R277,'🧱Material'!$B$4:$H1000,6,false)*S277),0) + IF(T277&lt;&gt;"",(VLOOKUP(T277,'🧱Material'!$B$4:$H1000,6,false)*U277),0) + IF(V277&lt;&gt;"",(VLOOKUP(V277,'🧱Material'!$B$4:$H1000,6,false)*W277),0) + IF(X277&lt;&gt;"",(VLOOKUP(X277,'🧱Material'!$B$4:$H1000,6,false)*Y277),0) + IF(Z277&lt;&gt;"",(VLOOKUP(Z277,'🧱Material'!$B$4:$H1000,6,false)*AA277),0) + IF(AB277&lt;&gt;"",(VLOOKUP(AB277,'🧱Material'!$B$4:$H1000,6,false)*AC277),0)</f>
        <v>0</v>
      </c>
      <c r="J277" s="535"/>
      <c r="K277" s="536"/>
      <c r="L277" s="535"/>
      <c r="M277" s="536"/>
      <c r="N277" s="535"/>
      <c r="O277" s="536"/>
      <c r="P277" s="535"/>
      <c r="Q277" s="536"/>
      <c r="R277" s="59"/>
      <c r="S277" s="520"/>
      <c r="T277" s="59"/>
      <c r="U277" s="520"/>
      <c r="V277" s="59"/>
      <c r="W277" s="520"/>
      <c r="X277" s="59"/>
      <c r="Y277" s="520"/>
      <c r="Z277" s="59"/>
      <c r="AA277" s="520"/>
      <c r="AB277" s="59"/>
      <c r="AC277" s="520"/>
    </row>
    <row r="278">
      <c r="A278" s="70" t="b">
        <v>0</v>
      </c>
      <c r="C278" s="70"/>
      <c r="D278" s="70"/>
      <c r="G278" s="523">
        <f>IF(J278&lt;&gt;"",(VLOOKUP(J278,'🌳Resource'!$A$4:$J1000,10,false)*K278),0)+IF(L278&lt;&gt;"",(VLOOKUP(L278,'🌳Resource'!$A$4:$J1000,10,false)*M278),0)+IF(N278&lt;&gt;"",(VLOOKUP(N278,'🌳Resource'!$A$4:$J1000,10,false)*O278),0) + IF(P278&lt;&gt;"",(VLOOKUP(P278,'🌳Resource'!$A$4:$J1000,10,false)*Q278),0) + IF(R278&lt;&gt;"",(VLOOKUP(R278,'🧱Material'!$B$4:$H1000,7,false)*S278),0) + IF(T278&lt;&gt;"",(VLOOKUP(T278,'🧱Material'!$B$4:$H1000,7,false)*U278),0) + IF(V278&lt;&gt;"",(VLOOKUP(V278,'🧱Material'!$B$4:$H1000,7,false)*W278),0) + IF(X278&lt;&gt;"",(VLOOKUP(X278,'🧱Material'!$B$4:$H1000,7,false)*Y278),0) + IF(Z278&lt;&gt;"",(VLOOKUP(Z278,'🧱Material'!$B$4:$H1000,7,false)*AA278),0) + IF(AB278&lt;&gt;"",(VLOOKUP(AB278,'🧱Material'!$B$4:$H1000,7,false)*AC278),0)</f>
        <v>0</v>
      </c>
      <c r="H278" s="523">
        <f>IF(J278&lt;&gt;"",(VLOOKUP(J278,'🌳Resource'!$A$4:$J1000,8,false)*K278),0)+IF(L278&lt;&gt;"",(VLOOKUP(L278,'🌳Resource'!$A$4:$J1000,8,false)*M278),0)+IF(N278&lt;&gt;"",(VLOOKUP(N278,'🌳Resource'!$A$4:$J1000,8,false)*O278),0) + IF(P278&lt;&gt;"",(VLOOKUP(P278,'🌳Resource'!$A$4:$J1000,8,false)*Q278),0) + IF(R278&lt;&gt;"",(VLOOKUP(R278,'🧱Material'!$B$4:$H1000,5,false)*S278),0) + IF(T278&lt;&gt;"",(VLOOKUP(T278,'🧱Material'!$B$4:$H1000,5,false)*U278),0) + IF(V278&lt;&gt;"",(VLOOKUP(V278,'🧱Material'!$B$4:$H1000,5,false)*W278),0) + IF(X278&lt;&gt;"",(VLOOKUP(X278,'🧱Material'!$B$4:$H1000,5,false)*Y278),0) + IF(Z278&lt;&gt;"",(VLOOKUP(Z278,'🧱Material'!$B$4:$H1000,5,false)*AA278),0) + IF(AB278&lt;&gt;"",(VLOOKUP(AB278,'🧱Material'!$B$4:$H1000,5,false)*AC278),0)</f>
        <v>0</v>
      </c>
      <c r="I278" s="523">
        <f>IF(J278&lt;&gt;"",(VLOOKUP(J278,'🌳Resource'!$A$4:$J1000,9,false)*K278),0)+IF(L278&lt;&gt;"",(VLOOKUP(L278,'🌳Resource'!$A$4:$J1000,9,false)*M278),0)+IF(N278&lt;&gt;"",(VLOOKUP(N278,'🌳Resource'!$A$4:$J1000,9,false)*O278),0) + IF(P278&lt;&gt;"",(VLOOKUP(P278,'🌳Resource'!$A$4:$J1000,9,false)*Q278),0) + IF(R278&lt;&gt;"",(VLOOKUP(R278,'🧱Material'!$B$4:$H1000,6,false)*S278),0) + IF(T278&lt;&gt;"",(VLOOKUP(T278,'🧱Material'!$B$4:$H1000,6,false)*U278),0) + IF(V278&lt;&gt;"",(VLOOKUP(V278,'🧱Material'!$B$4:$H1000,6,false)*W278),0) + IF(X278&lt;&gt;"",(VLOOKUP(X278,'🧱Material'!$B$4:$H1000,6,false)*Y278),0) + IF(Z278&lt;&gt;"",(VLOOKUP(Z278,'🧱Material'!$B$4:$H1000,6,false)*AA278),0) + IF(AB278&lt;&gt;"",(VLOOKUP(AB278,'🧱Material'!$B$4:$H1000,6,false)*AC278),0)</f>
        <v>0</v>
      </c>
      <c r="J278" s="533"/>
      <c r="K278" s="534"/>
      <c r="L278" s="533"/>
      <c r="M278" s="534"/>
      <c r="N278" s="533"/>
      <c r="O278" s="534"/>
      <c r="P278" s="533"/>
      <c r="Q278" s="534"/>
      <c r="R278" s="515"/>
      <c r="S278" s="3"/>
      <c r="T278" s="515"/>
      <c r="U278" s="3"/>
      <c r="V278" s="515"/>
      <c r="W278" s="3"/>
      <c r="X278" s="515"/>
      <c r="Y278" s="3"/>
      <c r="Z278" s="515"/>
      <c r="AA278" s="3"/>
      <c r="AB278" s="515"/>
      <c r="AC278" s="3"/>
    </row>
    <row r="279">
      <c r="A279" s="70" t="b">
        <v>0</v>
      </c>
      <c r="C279" s="70"/>
      <c r="D279" s="70"/>
      <c r="G279" s="526">
        <f>IF(J279&lt;&gt;"",(VLOOKUP(J279,'🌳Resource'!$A$4:$J1000,10,false)*K279),0)+IF(L279&lt;&gt;"",(VLOOKUP(L279,'🌳Resource'!$A$4:$J1000,10,false)*M279),0)+IF(N279&lt;&gt;"",(VLOOKUP(N279,'🌳Resource'!$A$4:$J1000,10,false)*O279),0) + IF(P279&lt;&gt;"",(VLOOKUP(P279,'🌳Resource'!$A$4:$J1000,10,false)*Q279),0) + IF(R279&lt;&gt;"",(VLOOKUP(R279,'🧱Material'!$B$4:$H1000,7,false)*S279),0) + IF(T279&lt;&gt;"",(VLOOKUP(T279,'🧱Material'!$B$4:$H1000,7,false)*U279),0) + IF(V279&lt;&gt;"",(VLOOKUP(V279,'🧱Material'!$B$4:$H1000,7,false)*W279),0) + IF(X279&lt;&gt;"",(VLOOKUP(X279,'🧱Material'!$B$4:$H1000,7,false)*Y279),0) + IF(Z279&lt;&gt;"",(VLOOKUP(Z279,'🧱Material'!$B$4:$H1000,7,false)*AA279),0) + IF(AB279&lt;&gt;"",(VLOOKUP(AB279,'🧱Material'!$B$4:$H1000,7,false)*AC279),0)</f>
        <v>0</v>
      </c>
      <c r="H279" s="526">
        <f>IF(J279&lt;&gt;"",(VLOOKUP(J279,'🌳Resource'!$A$4:$J1000,8,false)*K279),0)+IF(L279&lt;&gt;"",(VLOOKUP(L279,'🌳Resource'!$A$4:$J1000,8,false)*M279),0)+IF(N279&lt;&gt;"",(VLOOKUP(N279,'🌳Resource'!$A$4:$J1000,8,false)*O279),0) + IF(P279&lt;&gt;"",(VLOOKUP(P279,'🌳Resource'!$A$4:$J1000,8,false)*Q279),0) + IF(R279&lt;&gt;"",(VLOOKUP(R279,'🧱Material'!$B$4:$H1000,5,false)*S279),0) + IF(T279&lt;&gt;"",(VLOOKUP(T279,'🧱Material'!$B$4:$H1000,5,false)*U279),0) + IF(V279&lt;&gt;"",(VLOOKUP(V279,'🧱Material'!$B$4:$H1000,5,false)*W279),0) + IF(X279&lt;&gt;"",(VLOOKUP(X279,'🧱Material'!$B$4:$H1000,5,false)*Y279),0) + IF(Z279&lt;&gt;"",(VLOOKUP(Z279,'🧱Material'!$B$4:$H1000,5,false)*AA279),0) + IF(AB279&lt;&gt;"",(VLOOKUP(AB279,'🧱Material'!$B$4:$H1000,5,false)*AC279),0)</f>
        <v>0</v>
      </c>
      <c r="I279" s="526">
        <f>IF(J279&lt;&gt;"",(VLOOKUP(J279,'🌳Resource'!$A$4:$J1000,9,false)*K279),0)+IF(L279&lt;&gt;"",(VLOOKUP(L279,'🌳Resource'!$A$4:$J1000,9,false)*M279),0)+IF(N279&lt;&gt;"",(VLOOKUP(N279,'🌳Resource'!$A$4:$J1000,9,false)*O279),0) + IF(P279&lt;&gt;"",(VLOOKUP(P279,'🌳Resource'!$A$4:$J1000,9,false)*Q279),0) + IF(R279&lt;&gt;"",(VLOOKUP(R279,'🧱Material'!$B$4:$H1000,6,false)*S279),0) + IF(T279&lt;&gt;"",(VLOOKUP(T279,'🧱Material'!$B$4:$H1000,6,false)*U279),0) + IF(V279&lt;&gt;"",(VLOOKUP(V279,'🧱Material'!$B$4:$H1000,6,false)*W279),0) + IF(X279&lt;&gt;"",(VLOOKUP(X279,'🧱Material'!$B$4:$H1000,6,false)*Y279),0) + IF(Z279&lt;&gt;"",(VLOOKUP(Z279,'🧱Material'!$B$4:$H1000,6,false)*AA279),0) + IF(AB279&lt;&gt;"",(VLOOKUP(AB279,'🧱Material'!$B$4:$H1000,6,false)*AC279),0)</f>
        <v>0</v>
      </c>
      <c r="J279" s="535"/>
      <c r="K279" s="536"/>
      <c r="L279" s="535"/>
      <c r="M279" s="536"/>
      <c r="N279" s="535"/>
      <c r="O279" s="536"/>
      <c r="P279" s="535"/>
      <c r="Q279" s="536"/>
      <c r="R279" s="59"/>
      <c r="S279" s="520"/>
      <c r="T279" s="59"/>
      <c r="U279" s="520"/>
      <c r="V279" s="59"/>
      <c r="W279" s="520"/>
      <c r="X279" s="59"/>
      <c r="Y279" s="520"/>
      <c r="Z279" s="59"/>
      <c r="AA279" s="520"/>
      <c r="AB279" s="59"/>
      <c r="AC279" s="520"/>
    </row>
    <row r="280">
      <c r="A280" s="70" t="b">
        <v>0</v>
      </c>
      <c r="C280" s="70"/>
      <c r="D280" s="70"/>
      <c r="G280" s="523">
        <f>IF(J280&lt;&gt;"",(VLOOKUP(J280,'🌳Resource'!$A$4:$J1000,10,false)*K280),0)+IF(L280&lt;&gt;"",(VLOOKUP(L280,'🌳Resource'!$A$4:$J1000,10,false)*M280),0)+IF(N280&lt;&gt;"",(VLOOKUP(N280,'🌳Resource'!$A$4:$J1000,10,false)*O280),0) + IF(P280&lt;&gt;"",(VLOOKUP(P280,'🌳Resource'!$A$4:$J1000,10,false)*Q280),0) + IF(R280&lt;&gt;"",(VLOOKUP(R280,'🧱Material'!$B$4:$H1000,7,false)*S280),0) + IF(T280&lt;&gt;"",(VLOOKUP(T280,'🧱Material'!$B$4:$H1000,7,false)*U280),0) + IF(V280&lt;&gt;"",(VLOOKUP(V280,'🧱Material'!$B$4:$H1000,7,false)*W280),0) + IF(X280&lt;&gt;"",(VLOOKUP(X280,'🧱Material'!$B$4:$H1000,7,false)*Y280),0) + IF(Z280&lt;&gt;"",(VLOOKUP(Z280,'🧱Material'!$B$4:$H1000,7,false)*AA280),0) + IF(AB280&lt;&gt;"",(VLOOKUP(AB280,'🧱Material'!$B$4:$H1000,7,false)*AC280),0)</f>
        <v>0</v>
      </c>
      <c r="H280" s="523">
        <f>IF(J280&lt;&gt;"",(VLOOKUP(J280,'🌳Resource'!$A$4:$J1000,8,false)*K280),0)+IF(L280&lt;&gt;"",(VLOOKUP(L280,'🌳Resource'!$A$4:$J1000,8,false)*M280),0)+IF(N280&lt;&gt;"",(VLOOKUP(N280,'🌳Resource'!$A$4:$J1000,8,false)*O280),0) + IF(P280&lt;&gt;"",(VLOOKUP(P280,'🌳Resource'!$A$4:$J1000,8,false)*Q280),0) + IF(R280&lt;&gt;"",(VLOOKUP(R280,'🧱Material'!$B$4:$H1000,5,false)*S280),0) + IF(T280&lt;&gt;"",(VLOOKUP(T280,'🧱Material'!$B$4:$H1000,5,false)*U280),0) + IF(V280&lt;&gt;"",(VLOOKUP(V280,'🧱Material'!$B$4:$H1000,5,false)*W280),0) + IF(X280&lt;&gt;"",(VLOOKUP(X280,'🧱Material'!$B$4:$H1000,5,false)*Y280),0) + IF(Z280&lt;&gt;"",(VLOOKUP(Z280,'🧱Material'!$B$4:$H1000,5,false)*AA280),0) + IF(AB280&lt;&gt;"",(VLOOKUP(AB280,'🧱Material'!$B$4:$H1000,5,false)*AC280),0)</f>
        <v>0</v>
      </c>
      <c r="I280" s="523">
        <f>IF(J280&lt;&gt;"",(VLOOKUP(J280,'🌳Resource'!$A$4:$J1000,9,false)*K280),0)+IF(L280&lt;&gt;"",(VLOOKUP(L280,'🌳Resource'!$A$4:$J1000,9,false)*M280),0)+IF(N280&lt;&gt;"",(VLOOKUP(N280,'🌳Resource'!$A$4:$J1000,9,false)*O280),0) + IF(P280&lt;&gt;"",(VLOOKUP(P280,'🌳Resource'!$A$4:$J1000,9,false)*Q280),0) + IF(R280&lt;&gt;"",(VLOOKUP(R280,'🧱Material'!$B$4:$H1000,6,false)*S280),0) + IF(T280&lt;&gt;"",(VLOOKUP(T280,'🧱Material'!$B$4:$H1000,6,false)*U280),0) + IF(V280&lt;&gt;"",(VLOOKUP(V280,'🧱Material'!$B$4:$H1000,6,false)*W280),0) + IF(X280&lt;&gt;"",(VLOOKUP(X280,'🧱Material'!$B$4:$H1000,6,false)*Y280),0) + IF(Z280&lt;&gt;"",(VLOOKUP(Z280,'🧱Material'!$B$4:$H1000,6,false)*AA280),0) + IF(AB280&lt;&gt;"",(VLOOKUP(AB280,'🧱Material'!$B$4:$H1000,6,false)*AC280),0)</f>
        <v>0</v>
      </c>
      <c r="J280" s="533"/>
      <c r="K280" s="534"/>
      <c r="L280" s="533"/>
      <c r="M280" s="534"/>
      <c r="N280" s="533"/>
      <c r="O280" s="534"/>
      <c r="P280" s="533"/>
      <c r="Q280" s="534"/>
      <c r="R280" s="515"/>
      <c r="S280" s="3"/>
      <c r="T280" s="515"/>
      <c r="U280" s="3"/>
      <c r="V280" s="515"/>
      <c r="W280" s="3"/>
      <c r="X280" s="515"/>
      <c r="Y280" s="3"/>
      <c r="Z280" s="515"/>
      <c r="AA280" s="3"/>
      <c r="AB280" s="515"/>
      <c r="AC280" s="3"/>
    </row>
    <row r="281">
      <c r="A281" s="70" t="b">
        <v>0</v>
      </c>
      <c r="C281" s="70"/>
      <c r="D281" s="70"/>
      <c r="G281" s="526">
        <f>IF(J281&lt;&gt;"",(VLOOKUP(J281,'🌳Resource'!$A$4:$J1000,10,false)*K281),0)+IF(L281&lt;&gt;"",(VLOOKUP(L281,'🌳Resource'!$A$4:$J1000,10,false)*M281),0)+IF(N281&lt;&gt;"",(VLOOKUP(N281,'🌳Resource'!$A$4:$J1000,10,false)*O281),0) + IF(P281&lt;&gt;"",(VLOOKUP(P281,'🌳Resource'!$A$4:$J1000,10,false)*Q281),0) + IF(R281&lt;&gt;"",(VLOOKUP(R281,'🧱Material'!$B$4:$H1000,7,false)*S281),0) + IF(T281&lt;&gt;"",(VLOOKUP(T281,'🧱Material'!$B$4:$H1000,7,false)*U281),0) + IF(V281&lt;&gt;"",(VLOOKUP(V281,'🧱Material'!$B$4:$H1000,7,false)*W281),0) + IF(X281&lt;&gt;"",(VLOOKUP(X281,'🧱Material'!$B$4:$H1000,7,false)*Y281),0) + IF(Z281&lt;&gt;"",(VLOOKUP(Z281,'🧱Material'!$B$4:$H1000,7,false)*AA281),0) + IF(AB281&lt;&gt;"",(VLOOKUP(AB281,'🧱Material'!$B$4:$H1000,7,false)*AC281),0)</f>
        <v>0</v>
      </c>
      <c r="H281" s="526">
        <f>IF(J281&lt;&gt;"",(VLOOKUP(J281,'🌳Resource'!$A$4:$J1000,8,false)*K281),0)+IF(L281&lt;&gt;"",(VLOOKUP(L281,'🌳Resource'!$A$4:$J1000,8,false)*M281),0)+IF(N281&lt;&gt;"",(VLOOKUP(N281,'🌳Resource'!$A$4:$J1000,8,false)*O281),0) + IF(P281&lt;&gt;"",(VLOOKUP(P281,'🌳Resource'!$A$4:$J1000,8,false)*Q281),0) + IF(R281&lt;&gt;"",(VLOOKUP(R281,'🧱Material'!$B$4:$H1000,5,false)*S281),0) + IF(T281&lt;&gt;"",(VLOOKUP(T281,'🧱Material'!$B$4:$H1000,5,false)*U281),0) + IF(V281&lt;&gt;"",(VLOOKUP(V281,'🧱Material'!$B$4:$H1000,5,false)*W281),0) + IF(X281&lt;&gt;"",(VLOOKUP(X281,'🧱Material'!$B$4:$H1000,5,false)*Y281),0) + IF(Z281&lt;&gt;"",(VLOOKUP(Z281,'🧱Material'!$B$4:$H1000,5,false)*AA281),0) + IF(AB281&lt;&gt;"",(VLOOKUP(AB281,'🧱Material'!$B$4:$H1000,5,false)*AC281),0)</f>
        <v>0</v>
      </c>
      <c r="I281" s="526">
        <f>IF(J281&lt;&gt;"",(VLOOKUP(J281,'🌳Resource'!$A$4:$J1000,9,false)*K281),0)+IF(L281&lt;&gt;"",(VLOOKUP(L281,'🌳Resource'!$A$4:$J1000,9,false)*M281),0)+IF(N281&lt;&gt;"",(VLOOKUP(N281,'🌳Resource'!$A$4:$J1000,9,false)*O281),0) + IF(P281&lt;&gt;"",(VLOOKUP(P281,'🌳Resource'!$A$4:$J1000,9,false)*Q281),0) + IF(R281&lt;&gt;"",(VLOOKUP(R281,'🧱Material'!$B$4:$H1000,6,false)*S281),0) + IF(T281&lt;&gt;"",(VLOOKUP(T281,'🧱Material'!$B$4:$H1000,6,false)*U281),0) + IF(V281&lt;&gt;"",(VLOOKUP(V281,'🧱Material'!$B$4:$H1000,6,false)*W281),0) + IF(X281&lt;&gt;"",(VLOOKUP(X281,'🧱Material'!$B$4:$H1000,6,false)*Y281),0) + IF(Z281&lt;&gt;"",(VLOOKUP(Z281,'🧱Material'!$B$4:$H1000,6,false)*AA281),0) + IF(AB281&lt;&gt;"",(VLOOKUP(AB281,'🧱Material'!$B$4:$H1000,6,false)*AC281),0)</f>
        <v>0</v>
      </c>
      <c r="J281" s="535"/>
      <c r="K281" s="536"/>
      <c r="L281" s="535"/>
      <c r="M281" s="536"/>
      <c r="N281" s="535"/>
      <c r="O281" s="536"/>
      <c r="P281" s="535"/>
      <c r="Q281" s="536"/>
      <c r="R281" s="59"/>
      <c r="S281" s="520"/>
      <c r="T281" s="59"/>
      <c r="U281" s="520"/>
      <c r="V281" s="59"/>
      <c r="W281" s="520"/>
      <c r="X281" s="59"/>
      <c r="Y281" s="520"/>
      <c r="Z281" s="59"/>
      <c r="AA281" s="520"/>
      <c r="AB281" s="59"/>
      <c r="AC281" s="520"/>
    </row>
    <row r="282">
      <c r="A282" s="70" t="b">
        <v>0</v>
      </c>
      <c r="C282" s="70"/>
      <c r="D282" s="70"/>
      <c r="G282" s="523">
        <f>IF(J282&lt;&gt;"",(VLOOKUP(J282,'🌳Resource'!$A$4:$J1000,10,false)*K282),0)+IF(L282&lt;&gt;"",(VLOOKUP(L282,'🌳Resource'!$A$4:$J1000,10,false)*M282),0)+IF(N282&lt;&gt;"",(VLOOKUP(N282,'🌳Resource'!$A$4:$J1000,10,false)*O282),0) + IF(P282&lt;&gt;"",(VLOOKUP(P282,'🌳Resource'!$A$4:$J1000,10,false)*Q282),0) + IF(R282&lt;&gt;"",(VLOOKUP(R282,'🧱Material'!$B$4:$H1000,7,false)*S282),0) + IF(T282&lt;&gt;"",(VLOOKUP(T282,'🧱Material'!$B$4:$H1000,7,false)*U282),0) + IF(V282&lt;&gt;"",(VLOOKUP(V282,'🧱Material'!$B$4:$H1000,7,false)*W282),0) + IF(X282&lt;&gt;"",(VLOOKUP(X282,'🧱Material'!$B$4:$H1000,7,false)*Y282),0) + IF(Z282&lt;&gt;"",(VLOOKUP(Z282,'🧱Material'!$B$4:$H1000,7,false)*AA282),0) + IF(AB282&lt;&gt;"",(VLOOKUP(AB282,'🧱Material'!$B$4:$H1000,7,false)*AC282),0)</f>
        <v>0</v>
      </c>
      <c r="H282" s="523">
        <f>IF(J282&lt;&gt;"",(VLOOKUP(J282,'🌳Resource'!$A$4:$J1000,8,false)*K282),0)+IF(L282&lt;&gt;"",(VLOOKUP(L282,'🌳Resource'!$A$4:$J1000,8,false)*M282),0)+IF(N282&lt;&gt;"",(VLOOKUP(N282,'🌳Resource'!$A$4:$J1000,8,false)*O282),0) + IF(P282&lt;&gt;"",(VLOOKUP(P282,'🌳Resource'!$A$4:$J1000,8,false)*Q282),0) + IF(R282&lt;&gt;"",(VLOOKUP(R282,'🧱Material'!$B$4:$H1000,5,false)*S282),0) + IF(T282&lt;&gt;"",(VLOOKUP(T282,'🧱Material'!$B$4:$H1000,5,false)*U282),0) + IF(V282&lt;&gt;"",(VLOOKUP(V282,'🧱Material'!$B$4:$H1000,5,false)*W282),0) + IF(X282&lt;&gt;"",(VLOOKUP(X282,'🧱Material'!$B$4:$H1000,5,false)*Y282),0) + IF(Z282&lt;&gt;"",(VLOOKUP(Z282,'🧱Material'!$B$4:$H1000,5,false)*AA282),0) + IF(AB282&lt;&gt;"",(VLOOKUP(AB282,'🧱Material'!$B$4:$H1000,5,false)*AC282),0)</f>
        <v>0</v>
      </c>
      <c r="I282" s="523">
        <f>IF(J282&lt;&gt;"",(VLOOKUP(J282,'🌳Resource'!$A$4:$J1000,9,false)*K282),0)+IF(L282&lt;&gt;"",(VLOOKUP(L282,'🌳Resource'!$A$4:$J1000,9,false)*M282),0)+IF(N282&lt;&gt;"",(VLOOKUP(N282,'🌳Resource'!$A$4:$J1000,9,false)*O282),0) + IF(P282&lt;&gt;"",(VLOOKUP(P282,'🌳Resource'!$A$4:$J1000,9,false)*Q282),0) + IF(R282&lt;&gt;"",(VLOOKUP(R282,'🧱Material'!$B$4:$H1000,6,false)*S282),0) + IF(T282&lt;&gt;"",(VLOOKUP(T282,'🧱Material'!$B$4:$H1000,6,false)*U282),0) + IF(V282&lt;&gt;"",(VLOOKUP(V282,'🧱Material'!$B$4:$H1000,6,false)*W282),0) + IF(X282&lt;&gt;"",(VLOOKUP(X282,'🧱Material'!$B$4:$H1000,6,false)*Y282),0) + IF(Z282&lt;&gt;"",(VLOOKUP(Z282,'🧱Material'!$B$4:$H1000,6,false)*AA282),0) + IF(AB282&lt;&gt;"",(VLOOKUP(AB282,'🧱Material'!$B$4:$H1000,6,false)*AC282),0)</f>
        <v>0</v>
      </c>
      <c r="J282" s="533"/>
      <c r="K282" s="534"/>
      <c r="L282" s="533"/>
      <c r="M282" s="534"/>
      <c r="N282" s="533"/>
      <c r="O282" s="534"/>
      <c r="P282" s="533"/>
      <c r="Q282" s="534"/>
      <c r="R282" s="515"/>
      <c r="S282" s="3"/>
      <c r="T282" s="515"/>
      <c r="U282" s="3"/>
      <c r="V282" s="515"/>
      <c r="W282" s="3"/>
      <c r="X282" s="515"/>
      <c r="Y282" s="3"/>
      <c r="Z282" s="515"/>
      <c r="AA282" s="3"/>
      <c r="AB282" s="515"/>
      <c r="AC282" s="3"/>
    </row>
    <row r="283">
      <c r="A283" s="70" t="b">
        <v>0</v>
      </c>
      <c r="C283" s="70"/>
      <c r="D283" s="70"/>
      <c r="G283" s="526">
        <f>IF(J283&lt;&gt;"",(VLOOKUP(J283,'🌳Resource'!$A$4:$J1000,10,false)*K283),0)+IF(L283&lt;&gt;"",(VLOOKUP(L283,'🌳Resource'!$A$4:$J1000,10,false)*M283),0)+IF(N283&lt;&gt;"",(VLOOKUP(N283,'🌳Resource'!$A$4:$J1000,10,false)*O283),0) + IF(P283&lt;&gt;"",(VLOOKUP(P283,'🌳Resource'!$A$4:$J1000,10,false)*Q283),0) + IF(R283&lt;&gt;"",(VLOOKUP(R283,'🧱Material'!$B$4:$H1000,7,false)*S283),0) + IF(T283&lt;&gt;"",(VLOOKUP(T283,'🧱Material'!$B$4:$H1000,7,false)*U283),0) + IF(V283&lt;&gt;"",(VLOOKUP(V283,'🧱Material'!$B$4:$H1000,7,false)*W283),0) + IF(X283&lt;&gt;"",(VLOOKUP(X283,'🧱Material'!$B$4:$H1000,7,false)*Y283),0) + IF(Z283&lt;&gt;"",(VLOOKUP(Z283,'🧱Material'!$B$4:$H1000,7,false)*AA283),0) + IF(AB283&lt;&gt;"",(VLOOKUP(AB283,'🧱Material'!$B$4:$H1000,7,false)*AC283),0)</f>
        <v>0</v>
      </c>
      <c r="H283" s="526">
        <f>IF(J283&lt;&gt;"",(VLOOKUP(J283,'🌳Resource'!$A$4:$J1000,8,false)*K283),0)+IF(L283&lt;&gt;"",(VLOOKUP(L283,'🌳Resource'!$A$4:$J1000,8,false)*M283),0)+IF(N283&lt;&gt;"",(VLOOKUP(N283,'🌳Resource'!$A$4:$J1000,8,false)*O283),0) + IF(P283&lt;&gt;"",(VLOOKUP(P283,'🌳Resource'!$A$4:$J1000,8,false)*Q283),0) + IF(R283&lt;&gt;"",(VLOOKUP(R283,'🧱Material'!$B$4:$H1000,5,false)*S283),0) + IF(T283&lt;&gt;"",(VLOOKUP(T283,'🧱Material'!$B$4:$H1000,5,false)*U283),0) + IF(V283&lt;&gt;"",(VLOOKUP(V283,'🧱Material'!$B$4:$H1000,5,false)*W283),0) + IF(X283&lt;&gt;"",(VLOOKUP(X283,'🧱Material'!$B$4:$H1000,5,false)*Y283),0) + IF(Z283&lt;&gt;"",(VLOOKUP(Z283,'🧱Material'!$B$4:$H1000,5,false)*AA283),0) + IF(AB283&lt;&gt;"",(VLOOKUP(AB283,'🧱Material'!$B$4:$H1000,5,false)*AC283),0)</f>
        <v>0</v>
      </c>
      <c r="I283" s="526">
        <f>IF(J283&lt;&gt;"",(VLOOKUP(J283,'🌳Resource'!$A$4:$J1000,9,false)*K283),0)+IF(L283&lt;&gt;"",(VLOOKUP(L283,'🌳Resource'!$A$4:$J1000,9,false)*M283),0)+IF(N283&lt;&gt;"",(VLOOKUP(N283,'🌳Resource'!$A$4:$J1000,9,false)*O283),0) + IF(P283&lt;&gt;"",(VLOOKUP(P283,'🌳Resource'!$A$4:$J1000,9,false)*Q283),0) + IF(R283&lt;&gt;"",(VLOOKUP(R283,'🧱Material'!$B$4:$H1000,6,false)*S283),0) + IF(T283&lt;&gt;"",(VLOOKUP(T283,'🧱Material'!$B$4:$H1000,6,false)*U283),0) + IF(V283&lt;&gt;"",(VLOOKUP(V283,'🧱Material'!$B$4:$H1000,6,false)*W283),0) + IF(X283&lt;&gt;"",(VLOOKUP(X283,'🧱Material'!$B$4:$H1000,6,false)*Y283),0) + IF(Z283&lt;&gt;"",(VLOOKUP(Z283,'🧱Material'!$B$4:$H1000,6,false)*AA283),0) + IF(AB283&lt;&gt;"",(VLOOKUP(AB283,'🧱Material'!$B$4:$H1000,6,false)*AC283),0)</f>
        <v>0</v>
      </c>
      <c r="J283" s="535"/>
      <c r="K283" s="536"/>
      <c r="L283" s="535"/>
      <c r="M283" s="536"/>
      <c r="N283" s="535"/>
      <c r="O283" s="536"/>
      <c r="P283" s="535"/>
      <c r="Q283" s="536"/>
      <c r="R283" s="59"/>
      <c r="S283" s="520"/>
      <c r="T283" s="59"/>
      <c r="U283" s="520"/>
      <c r="V283" s="59"/>
      <c r="W283" s="520"/>
      <c r="X283" s="59"/>
      <c r="Y283" s="520"/>
      <c r="Z283" s="59"/>
      <c r="AA283" s="520"/>
      <c r="AB283" s="59"/>
      <c r="AC283" s="520"/>
    </row>
    <row r="284">
      <c r="A284" s="70" t="b">
        <v>0</v>
      </c>
      <c r="C284" s="70"/>
      <c r="D284" s="70"/>
      <c r="G284" s="523">
        <f>IF(J284&lt;&gt;"",(VLOOKUP(J284,'🌳Resource'!$A$4:$J1000,10,false)*K284),0)+IF(L284&lt;&gt;"",(VLOOKUP(L284,'🌳Resource'!$A$4:$J1000,10,false)*M284),0)+IF(N284&lt;&gt;"",(VLOOKUP(N284,'🌳Resource'!$A$4:$J1000,10,false)*O284),0) + IF(P284&lt;&gt;"",(VLOOKUP(P284,'🌳Resource'!$A$4:$J1000,10,false)*Q284),0) + IF(R284&lt;&gt;"",(VLOOKUP(R284,'🧱Material'!$B$4:$H1000,7,false)*S284),0) + IF(T284&lt;&gt;"",(VLOOKUP(T284,'🧱Material'!$B$4:$H1000,7,false)*U284),0) + IF(V284&lt;&gt;"",(VLOOKUP(V284,'🧱Material'!$B$4:$H1000,7,false)*W284),0) + IF(X284&lt;&gt;"",(VLOOKUP(X284,'🧱Material'!$B$4:$H1000,7,false)*Y284),0) + IF(Z284&lt;&gt;"",(VLOOKUP(Z284,'🧱Material'!$B$4:$H1000,7,false)*AA284),0) + IF(AB284&lt;&gt;"",(VLOOKUP(AB284,'🧱Material'!$B$4:$H1000,7,false)*AC284),0)</f>
        <v>0</v>
      </c>
      <c r="H284" s="523">
        <f>IF(J284&lt;&gt;"",(VLOOKUP(J284,'🌳Resource'!$A$4:$J1000,8,false)*K284),0)+IF(L284&lt;&gt;"",(VLOOKUP(L284,'🌳Resource'!$A$4:$J1000,8,false)*M284),0)+IF(N284&lt;&gt;"",(VLOOKUP(N284,'🌳Resource'!$A$4:$J1000,8,false)*O284),0) + IF(P284&lt;&gt;"",(VLOOKUP(P284,'🌳Resource'!$A$4:$J1000,8,false)*Q284),0) + IF(R284&lt;&gt;"",(VLOOKUP(R284,'🧱Material'!$B$4:$H1000,5,false)*S284),0) + IF(T284&lt;&gt;"",(VLOOKUP(T284,'🧱Material'!$B$4:$H1000,5,false)*U284),0) + IF(V284&lt;&gt;"",(VLOOKUP(V284,'🧱Material'!$B$4:$H1000,5,false)*W284),0) + IF(X284&lt;&gt;"",(VLOOKUP(X284,'🧱Material'!$B$4:$H1000,5,false)*Y284),0) + IF(Z284&lt;&gt;"",(VLOOKUP(Z284,'🧱Material'!$B$4:$H1000,5,false)*AA284),0) + IF(AB284&lt;&gt;"",(VLOOKUP(AB284,'🧱Material'!$B$4:$H1000,5,false)*AC284),0)</f>
        <v>0</v>
      </c>
      <c r="I284" s="523">
        <f>IF(J284&lt;&gt;"",(VLOOKUP(J284,'🌳Resource'!$A$4:$J1000,9,false)*K284),0)+IF(L284&lt;&gt;"",(VLOOKUP(L284,'🌳Resource'!$A$4:$J1000,9,false)*M284),0)+IF(N284&lt;&gt;"",(VLOOKUP(N284,'🌳Resource'!$A$4:$J1000,9,false)*O284),0) + IF(P284&lt;&gt;"",(VLOOKUP(P284,'🌳Resource'!$A$4:$J1000,9,false)*Q284),0) + IF(R284&lt;&gt;"",(VLOOKUP(R284,'🧱Material'!$B$4:$H1000,6,false)*S284),0) + IF(T284&lt;&gt;"",(VLOOKUP(T284,'🧱Material'!$B$4:$H1000,6,false)*U284),0) + IF(V284&lt;&gt;"",(VLOOKUP(V284,'🧱Material'!$B$4:$H1000,6,false)*W284),0) + IF(X284&lt;&gt;"",(VLOOKUP(X284,'🧱Material'!$B$4:$H1000,6,false)*Y284),0) + IF(Z284&lt;&gt;"",(VLOOKUP(Z284,'🧱Material'!$B$4:$H1000,6,false)*AA284),0) + IF(AB284&lt;&gt;"",(VLOOKUP(AB284,'🧱Material'!$B$4:$H1000,6,false)*AC284),0)</f>
        <v>0</v>
      </c>
      <c r="J284" s="533"/>
      <c r="K284" s="534"/>
      <c r="L284" s="533"/>
      <c r="M284" s="534"/>
      <c r="N284" s="533"/>
      <c r="O284" s="534"/>
      <c r="P284" s="533"/>
      <c r="Q284" s="534"/>
      <c r="R284" s="515"/>
      <c r="S284" s="3"/>
      <c r="T284" s="515"/>
      <c r="U284" s="3"/>
      <c r="V284" s="515"/>
      <c r="W284" s="3"/>
      <c r="X284" s="515"/>
      <c r="Y284" s="3"/>
      <c r="Z284" s="515"/>
      <c r="AA284" s="3"/>
      <c r="AB284" s="515"/>
      <c r="AC284" s="3"/>
    </row>
    <row r="285">
      <c r="A285" s="70" t="b">
        <v>0</v>
      </c>
      <c r="C285" s="70"/>
      <c r="D285" s="70"/>
      <c r="G285" s="526">
        <f>IF(J285&lt;&gt;"",(VLOOKUP(J285,'🌳Resource'!$A$4:$J1000,10,false)*K285),0)+IF(L285&lt;&gt;"",(VLOOKUP(L285,'🌳Resource'!$A$4:$J1000,10,false)*M285),0)+IF(N285&lt;&gt;"",(VLOOKUP(N285,'🌳Resource'!$A$4:$J1000,10,false)*O285),0) + IF(P285&lt;&gt;"",(VLOOKUP(P285,'🌳Resource'!$A$4:$J1000,10,false)*Q285),0) + IF(R285&lt;&gt;"",(VLOOKUP(R285,'🧱Material'!$B$4:$H1000,7,false)*S285),0) + IF(T285&lt;&gt;"",(VLOOKUP(T285,'🧱Material'!$B$4:$H1000,7,false)*U285),0) + IF(V285&lt;&gt;"",(VLOOKUP(V285,'🧱Material'!$B$4:$H1000,7,false)*W285),0) + IF(X285&lt;&gt;"",(VLOOKUP(X285,'🧱Material'!$B$4:$H1000,7,false)*Y285),0) + IF(Z285&lt;&gt;"",(VLOOKUP(Z285,'🧱Material'!$B$4:$H1000,7,false)*AA285),0) + IF(AB285&lt;&gt;"",(VLOOKUP(AB285,'🧱Material'!$B$4:$H1000,7,false)*AC285),0)</f>
        <v>0</v>
      </c>
      <c r="H285" s="526">
        <f>IF(J285&lt;&gt;"",(VLOOKUP(J285,'🌳Resource'!$A$4:$J1000,8,false)*K285),0)+IF(L285&lt;&gt;"",(VLOOKUP(L285,'🌳Resource'!$A$4:$J1000,8,false)*M285),0)+IF(N285&lt;&gt;"",(VLOOKUP(N285,'🌳Resource'!$A$4:$J1000,8,false)*O285),0) + IF(P285&lt;&gt;"",(VLOOKUP(P285,'🌳Resource'!$A$4:$J1000,8,false)*Q285),0) + IF(R285&lt;&gt;"",(VLOOKUP(R285,'🧱Material'!$B$4:$H1000,5,false)*S285),0) + IF(T285&lt;&gt;"",(VLOOKUP(T285,'🧱Material'!$B$4:$H1000,5,false)*U285),0) + IF(V285&lt;&gt;"",(VLOOKUP(V285,'🧱Material'!$B$4:$H1000,5,false)*W285),0) + IF(X285&lt;&gt;"",(VLOOKUP(X285,'🧱Material'!$B$4:$H1000,5,false)*Y285),0) + IF(Z285&lt;&gt;"",(VLOOKUP(Z285,'🧱Material'!$B$4:$H1000,5,false)*AA285),0) + IF(AB285&lt;&gt;"",(VLOOKUP(AB285,'🧱Material'!$B$4:$H1000,5,false)*AC285),0)</f>
        <v>0</v>
      </c>
      <c r="I285" s="526">
        <f>IF(J285&lt;&gt;"",(VLOOKUP(J285,'🌳Resource'!$A$4:$J1000,9,false)*K285),0)+IF(L285&lt;&gt;"",(VLOOKUP(L285,'🌳Resource'!$A$4:$J1000,9,false)*M285),0)+IF(N285&lt;&gt;"",(VLOOKUP(N285,'🌳Resource'!$A$4:$J1000,9,false)*O285),0) + IF(P285&lt;&gt;"",(VLOOKUP(P285,'🌳Resource'!$A$4:$J1000,9,false)*Q285),0) + IF(R285&lt;&gt;"",(VLOOKUP(R285,'🧱Material'!$B$4:$H1000,6,false)*S285),0) + IF(T285&lt;&gt;"",(VLOOKUP(T285,'🧱Material'!$B$4:$H1000,6,false)*U285),0) + IF(V285&lt;&gt;"",(VLOOKUP(V285,'🧱Material'!$B$4:$H1000,6,false)*W285),0) + IF(X285&lt;&gt;"",(VLOOKUP(X285,'🧱Material'!$B$4:$H1000,6,false)*Y285),0) + IF(Z285&lt;&gt;"",(VLOOKUP(Z285,'🧱Material'!$B$4:$H1000,6,false)*AA285),0) + IF(AB285&lt;&gt;"",(VLOOKUP(AB285,'🧱Material'!$B$4:$H1000,6,false)*AC285),0)</f>
        <v>0</v>
      </c>
      <c r="J285" s="535"/>
      <c r="K285" s="536"/>
      <c r="L285" s="535"/>
      <c r="M285" s="536"/>
      <c r="N285" s="535"/>
      <c r="O285" s="536"/>
      <c r="P285" s="535"/>
      <c r="Q285" s="536"/>
      <c r="R285" s="59"/>
      <c r="S285" s="520"/>
      <c r="T285" s="59"/>
      <c r="U285" s="520"/>
      <c r="V285" s="59"/>
      <c r="W285" s="520"/>
      <c r="X285" s="59"/>
      <c r="Y285" s="520"/>
      <c r="Z285" s="59"/>
      <c r="AA285" s="520"/>
      <c r="AB285" s="59"/>
      <c r="AC285" s="520"/>
    </row>
    <row r="286">
      <c r="A286" s="70" t="b">
        <v>0</v>
      </c>
      <c r="C286" s="70"/>
      <c r="D286" s="70"/>
      <c r="G286" s="523">
        <f>IF(J286&lt;&gt;"",(VLOOKUP(J286,'🌳Resource'!$A$4:$J1000,10,false)*K286),0)+IF(L286&lt;&gt;"",(VLOOKUP(L286,'🌳Resource'!$A$4:$J1000,10,false)*M286),0)+IF(N286&lt;&gt;"",(VLOOKUP(N286,'🌳Resource'!$A$4:$J1000,10,false)*O286),0) + IF(P286&lt;&gt;"",(VLOOKUP(P286,'🌳Resource'!$A$4:$J1000,10,false)*Q286),0) + IF(R286&lt;&gt;"",(VLOOKUP(R286,'🧱Material'!$B$4:$H1000,7,false)*S286),0) + IF(T286&lt;&gt;"",(VLOOKUP(T286,'🧱Material'!$B$4:$H1000,7,false)*U286),0) + IF(V286&lt;&gt;"",(VLOOKUP(V286,'🧱Material'!$B$4:$H1000,7,false)*W286),0) + IF(X286&lt;&gt;"",(VLOOKUP(X286,'🧱Material'!$B$4:$H1000,7,false)*Y286),0) + IF(Z286&lt;&gt;"",(VLOOKUP(Z286,'🧱Material'!$B$4:$H1000,7,false)*AA286),0) + IF(AB286&lt;&gt;"",(VLOOKUP(AB286,'🧱Material'!$B$4:$H1000,7,false)*AC286),0)</f>
        <v>0</v>
      </c>
      <c r="H286" s="523">
        <f>IF(J286&lt;&gt;"",(VLOOKUP(J286,'🌳Resource'!$A$4:$J1000,8,false)*K286),0)+IF(L286&lt;&gt;"",(VLOOKUP(L286,'🌳Resource'!$A$4:$J1000,8,false)*M286),0)+IF(N286&lt;&gt;"",(VLOOKUP(N286,'🌳Resource'!$A$4:$J1000,8,false)*O286),0) + IF(P286&lt;&gt;"",(VLOOKUP(P286,'🌳Resource'!$A$4:$J1000,8,false)*Q286),0) + IF(R286&lt;&gt;"",(VLOOKUP(R286,'🧱Material'!$B$4:$H1000,5,false)*S286),0) + IF(T286&lt;&gt;"",(VLOOKUP(T286,'🧱Material'!$B$4:$H1000,5,false)*U286),0) + IF(V286&lt;&gt;"",(VLOOKUP(V286,'🧱Material'!$B$4:$H1000,5,false)*W286),0) + IF(X286&lt;&gt;"",(VLOOKUP(X286,'🧱Material'!$B$4:$H1000,5,false)*Y286),0) + IF(Z286&lt;&gt;"",(VLOOKUP(Z286,'🧱Material'!$B$4:$H1000,5,false)*AA286),0) + IF(AB286&lt;&gt;"",(VLOOKUP(AB286,'🧱Material'!$B$4:$H1000,5,false)*AC286),0)</f>
        <v>0</v>
      </c>
      <c r="I286" s="523">
        <f>IF(J286&lt;&gt;"",(VLOOKUP(J286,'🌳Resource'!$A$4:$J1000,9,false)*K286),0)+IF(L286&lt;&gt;"",(VLOOKUP(L286,'🌳Resource'!$A$4:$J1000,9,false)*M286),0)+IF(N286&lt;&gt;"",(VLOOKUP(N286,'🌳Resource'!$A$4:$J1000,9,false)*O286),0) + IF(P286&lt;&gt;"",(VLOOKUP(P286,'🌳Resource'!$A$4:$J1000,9,false)*Q286),0) + IF(R286&lt;&gt;"",(VLOOKUP(R286,'🧱Material'!$B$4:$H1000,6,false)*S286),0) + IF(T286&lt;&gt;"",(VLOOKUP(T286,'🧱Material'!$B$4:$H1000,6,false)*U286),0) + IF(V286&lt;&gt;"",(VLOOKUP(V286,'🧱Material'!$B$4:$H1000,6,false)*W286),0) + IF(X286&lt;&gt;"",(VLOOKUP(X286,'🧱Material'!$B$4:$H1000,6,false)*Y286),0) + IF(Z286&lt;&gt;"",(VLOOKUP(Z286,'🧱Material'!$B$4:$H1000,6,false)*AA286),0) + IF(AB286&lt;&gt;"",(VLOOKUP(AB286,'🧱Material'!$B$4:$H1000,6,false)*AC286),0)</f>
        <v>0</v>
      </c>
      <c r="J286" s="533"/>
      <c r="K286" s="534"/>
      <c r="L286" s="533"/>
      <c r="M286" s="534"/>
      <c r="N286" s="533"/>
      <c r="O286" s="534"/>
      <c r="P286" s="533"/>
      <c r="Q286" s="534"/>
      <c r="R286" s="515"/>
      <c r="S286" s="3"/>
      <c r="T286" s="515"/>
      <c r="U286" s="3"/>
      <c r="V286" s="515"/>
      <c r="W286" s="3"/>
      <c r="X286" s="515"/>
      <c r="Y286" s="3"/>
      <c r="Z286" s="515"/>
      <c r="AA286" s="3"/>
      <c r="AB286" s="515"/>
      <c r="AC286" s="3"/>
    </row>
    <row r="287">
      <c r="A287" s="70" t="b">
        <v>0</v>
      </c>
      <c r="C287" s="70"/>
      <c r="D287" s="70"/>
      <c r="G287" s="526">
        <f>IF(J287&lt;&gt;"",(VLOOKUP(J287,'🌳Resource'!$A$4:$J1000,10,false)*K287),0)+IF(L287&lt;&gt;"",(VLOOKUP(L287,'🌳Resource'!$A$4:$J1000,10,false)*M287),0)+IF(N287&lt;&gt;"",(VLOOKUP(N287,'🌳Resource'!$A$4:$J1000,10,false)*O287),0) + IF(P287&lt;&gt;"",(VLOOKUP(P287,'🌳Resource'!$A$4:$J1000,10,false)*Q287),0) + IF(R287&lt;&gt;"",(VLOOKUP(R287,'🧱Material'!$B$4:$H1000,7,false)*S287),0) + IF(T287&lt;&gt;"",(VLOOKUP(T287,'🧱Material'!$B$4:$H1000,7,false)*U287),0) + IF(V287&lt;&gt;"",(VLOOKUP(V287,'🧱Material'!$B$4:$H1000,7,false)*W287),0) + IF(X287&lt;&gt;"",(VLOOKUP(X287,'🧱Material'!$B$4:$H1000,7,false)*Y287),0) + IF(Z287&lt;&gt;"",(VLOOKUP(Z287,'🧱Material'!$B$4:$H1000,7,false)*AA287),0) + IF(AB287&lt;&gt;"",(VLOOKUP(AB287,'🧱Material'!$B$4:$H1000,7,false)*AC287),0)</f>
        <v>0</v>
      </c>
      <c r="H287" s="526">
        <f>IF(J287&lt;&gt;"",(VLOOKUP(J287,'🌳Resource'!$A$4:$J1000,8,false)*K287),0)+IF(L287&lt;&gt;"",(VLOOKUP(L287,'🌳Resource'!$A$4:$J1000,8,false)*M287),0)+IF(N287&lt;&gt;"",(VLOOKUP(N287,'🌳Resource'!$A$4:$J1000,8,false)*O287),0) + IF(P287&lt;&gt;"",(VLOOKUP(P287,'🌳Resource'!$A$4:$J1000,8,false)*Q287),0) + IF(R287&lt;&gt;"",(VLOOKUP(R287,'🧱Material'!$B$4:$H1000,5,false)*S287),0) + IF(T287&lt;&gt;"",(VLOOKUP(T287,'🧱Material'!$B$4:$H1000,5,false)*U287),0) + IF(V287&lt;&gt;"",(VLOOKUP(V287,'🧱Material'!$B$4:$H1000,5,false)*W287),0) + IF(X287&lt;&gt;"",(VLOOKUP(X287,'🧱Material'!$B$4:$H1000,5,false)*Y287),0) + IF(Z287&lt;&gt;"",(VLOOKUP(Z287,'🧱Material'!$B$4:$H1000,5,false)*AA287),0) + IF(AB287&lt;&gt;"",(VLOOKUP(AB287,'🧱Material'!$B$4:$H1000,5,false)*AC287),0)</f>
        <v>0</v>
      </c>
      <c r="I287" s="526">
        <f>IF(J287&lt;&gt;"",(VLOOKUP(J287,'🌳Resource'!$A$4:$J1000,9,false)*K287),0)+IF(L287&lt;&gt;"",(VLOOKUP(L287,'🌳Resource'!$A$4:$J1000,9,false)*M287),0)+IF(N287&lt;&gt;"",(VLOOKUP(N287,'🌳Resource'!$A$4:$J1000,9,false)*O287),0) + IF(P287&lt;&gt;"",(VLOOKUP(P287,'🌳Resource'!$A$4:$J1000,9,false)*Q287),0) + IF(R287&lt;&gt;"",(VLOOKUP(R287,'🧱Material'!$B$4:$H1000,6,false)*S287),0) + IF(T287&lt;&gt;"",(VLOOKUP(T287,'🧱Material'!$B$4:$H1000,6,false)*U287),0) + IF(V287&lt;&gt;"",(VLOOKUP(V287,'🧱Material'!$B$4:$H1000,6,false)*W287),0) + IF(X287&lt;&gt;"",(VLOOKUP(X287,'🧱Material'!$B$4:$H1000,6,false)*Y287),0) + IF(Z287&lt;&gt;"",(VLOOKUP(Z287,'🧱Material'!$B$4:$H1000,6,false)*AA287),0) + IF(AB287&lt;&gt;"",(VLOOKUP(AB287,'🧱Material'!$B$4:$H1000,6,false)*AC287),0)</f>
        <v>0</v>
      </c>
      <c r="J287" s="535"/>
      <c r="K287" s="536"/>
      <c r="L287" s="535"/>
      <c r="M287" s="536"/>
      <c r="N287" s="535"/>
      <c r="O287" s="536"/>
      <c r="P287" s="535"/>
      <c r="Q287" s="536"/>
      <c r="R287" s="59"/>
      <c r="S287" s="520"/>
      <c r="T287" s="59"/>
      <c r="U287" s="520"/>
      <c r="V287" s="59"/>
      <c r="W287" s="520"/>
      <c r="X287" s="59"/>
      <c r="Y287" s="520"/>
      <c r="Z287" s="59"/>
      <c r="AA287" s="520"/>
      <c r="AB287" s="59"/>
      <c r="AC287" s="520"/>
    </row>
    <row r="288">
      <c r="A288" s="70" t="b">
        <v>0</v>
      </c>
      <c r="C288" s="70"/>
      <c r="D288" s="70"/>
      <c r="G288" s="523">
        <f>IF(J288&lt;&gt;"",(VLOOKUP(J288,'🌳Resource'!$A$4:$J1000,10,false)*K288),0)+IF(L288&lt;&gt;"",(VLOOKUP(L288,'🌳Resource'!$A$4:$J1000,10,false)*M288),0)+IF(N288&lt;&gt;"",(VLOOKUP(N288,'🌳Resource'!$A$4:$J1000,10,false)*O288),0) + IF(P288&lt;&gt;"",(VLOOKUP(P288,'🌳Resource'!$A$4:$J1000,10,false)*Q288),0) + IF(R288&lt;&gt;"",(VLOOKUP(R288,'🧱Material'!$B$4:$H1000,7,false)*S288),0) + IF(T288&lt;&gt;"",(VLOOKUP(T288,'🧱Material'!$B$4:$H1000,7,false)*U288),0) + IF(V288&lt;&gt;"",(VLOOKUP(V288,'🧱Material'!$B$4:$H1000,7,false)*W288),0) + IF(X288&lt;&gt;"",(VLOOKUP(X288,'🧱Material'!$B$4:$H1000,7,false)*Y288),0) + IF(Z288&lt;&gt;"",(VLOOKUP(Z288,'🧱Material'!$B$4:$H1000,7,false)*AA288),0) + IF(AB288&lt;&gt;"",(VLOOKUP(AB288,'🧱Material'!$B$4:$H1000,7,false)*AC288),0)</f>
        <v>0</v>
      </c>
      <c r="H288" s="523">
        <f>IF(J288&lt;&gt;"",(VLOOKUP(J288,'🌳Resource'!$A$4:$J1000,8,false)*K288),0)+IF(L288&lt;&gt;"",(VLOOKUP(L288,'🌳Resource'!$A$4:$J1000,8,false)*M288),0)+IF(N288&lt;&gt;"",(VLOOKUP(N288,'🌳Resource'!$A$4:$J1000,8,false)*O288),0) + IF(P288&lt;&gt;"",(VLOOKUP(P288,'🌳Resource'!$A$4:$J1000,8,false)*Q288),0) + IF(R288&lt;&gt;"",(VLOOKUP(R288,'🧱Material'!$B$4:$H1000,5,false)*S288),0) + IF(T288&lt;&gt;"",(VLOOKUP(T288,'🧱Material'!$B$4:$H1000,5,false)*U288),0) + IF(V288&lt;&gt;"",(VLOOKUP(V288,'🧱Material'!$B$4:$H1000,5,false)*W288),0) + IF(X288&lt;&gt;"",(VLOOKUP(X288,'🧱Material'!$B$4:$H1000,5,false)*Y288),0) + IF(Z288&lt;&gt;"",(VLOOKUP(Z288,'🧱Material'!$B$4:$H1000,5,false)*AA288),0) + IF(AB288&lt;&gt;"",(VLOOKUP(AB288,'🧱Material'!$B$4:$H1000,5,false)*AC288),0)</f>
        <v>0</v>
      </c>
      <c r="I288" s="523">
        <f>IF(J288&lt;&gt;"",(VLOOKUP(J288,'🌳Resource'!$A$4:$J1000,9,false)*K288),0)+IF(L288&lt;&gt;"",(VLOOKUP(L288,'🌳Resource'!$A$4:$J1000,9,false)*M288),0)+IF(N288&lt;&gt;"",(VLOOKUP(N288,'🌳Resource'!$A$4:$J1000,9,false)*O288),0) + IF(P288&lt;&gt;"",(VLOOKUP(P288,'🌳Resource'!$A$4:$J1000,9,false)*Q288),0) + IF(R288&lt;&gt;"",(VLOOKUP(R288,'🧱Material'!$B$4:$H1000,6,false)*S288),0) + IF(T288&lt;&gt;"",(VLOOKUP(T288,'🧱Material'!$B$4:$H1000,6,false)*U288),0) + IF(V288&lt;&gt;"",(VLOOKUP(V288,'🧱Material'!$B$4:$H1000,6,false)*W288),0) + IF(X288&lt;&gt;"",(VLOOKUP(X288,'🧱Material'!$B$4:$H1000,6,false)*Y288),0) + IF(Z288&lt;&gt;"",(VLOOKUP(Z288,'🧱Material'!$B$4:$H1000,6,false)*AA288),0) + IF(AB288&lt;&gt;"",(VLOOKUP(AB288,'🧱Material'!$B$4:$H1000,6,false)*AC288),0)</f>
        <v>0</v>
      </c>
      <c r="J288" s="533"/>
      <c r="K288" s="534"/>
      <c r="L288" s="533"/>
      <c r="M288" s="534"/>
      <c r="N288" s="533"/>
      <c r="O288" s="534"/>
      <c r="P288" s="533"/>
      <c r="Q288" s="534"/>
      <c r="R288" s="515"/>
      <c r="S288" s="3"/>
      <c r="T288" s="515"/>
      <c r="U288" s="3"/>
      <c r="V288" s="515"/>
      <c r="W288" s="3"/>
      <c r="X288" s="515"/>
      <c r="Y288" s="3"/>
      <c r="Z288" s="515"/>
      <c r="AA288" s="3"/>
      <c r="AB288" s="515"/>
      <c r="AC288" s="3"/>
    </row>
    <row r="289">
      <c r="A289" s="70" t="b">
        <v>0</v>
      </c>
      <c r="C289" s="70"/>
      <c r="D289" s="70"/>
      <c r="G289" s="526">
        <f>IF(J289&lt;&gt;"",(VLOOKUP(J289,'🌳Resource'!$A$4:$J1000,10,false)*K289),0)+IF(L289&lt;&gt;"",(VLOOKUP(L289,'🌳Resource'!$A$4:$J1000,10,false)*M289),0)+IF(N289&lt;&gt;"",(VLOOKUP(N289,'🌳Resource'!$A$4:$J1000,10,false)*O289),0) + IF(P289&lt;&gt;"",(VLOOKUP(P289,'🌳Resource'!$A$4:$J1000,10,false)*Q289),0) + IF(R289&lt;&gt;"",(VLOOKUP(R289,'🧱Material'!$B$4:$H1000,7,false)*S289),0) + IF(T289&lt;&gt;"",(VLOOKUP(T289,'🧱Material'!$B$4:$H1000,7,false)*U289),0) + IF(V289&lt;&gt;"",(VLOOKUP(V289,'🧱Material'!$B$4:$H1000,7,false)*W289),0) + IF(X289&lt;&gt;"",(VLOOKUP(X289,'🧱Material'!$B$4:$H1000,7,false)*Y289),0) + IF(Z289&lt;&gt;"",(VLOOKUP(Z289,'🧱Material'!$B$4:$H1000,7,false)*AA289),0) + IF(AB289&lt;&gt;"",(VLOOKUP(AB289,'🧱Material'!$B$4:$H1000,7,false)*AC289),0)</f>
        <v>0</v>
      </c>
      <c r="H289" s="526">
        <f>IF(J289&lt;&gt;"",(VLOOKUP(J289,'🌳Resource'!$A$4:$J1000,8,false)*K289),0)+IF(L289&lt;&gt;"",(VLOOKUP(L289,'🌳Resource'!$A$4:$J1000,8,false)*M289),0)+IF(N289&lt;&gt;"",(VLOOKUP(N289,'🌳Resource'!$A$4:$J1000,8,false)*O289),0) + IF(P289&lt;&gt;"",(VLOOKUP(P289,'🌳Resource'!$A$4:$J1000,8,false)*Q289),0) + IF(R289&lt;&gt;"",(VLOOKUP(R289,'🧱Material'!$B$4:$H1000,5,false)*S289),0) + IF(T289&lt;&gt;"",(VLOOKUP(T289,'🧱Material'!$B$4:$H1000,5,false)*U289),0) + IF(V289&lt;&gt;"",(VLOOKUP(V289,'🧱Material'!$B$4:$H1000,5,false)*W289),0) + IF(X289&lt;&gt;"",(VLOOKUP(X289,'🧱Material'!$B$4:$H1000,5,false)*Y289),0) + IF(Z289&lt;&gt;"",(VLOOKUP(Z289,'🧱Material'!$B$4:$H1000,5,false)*AA289),0) + IF(AB289&lt;&gt;"",(VLOOKUP(AB289,'🧱Material'!$B$4:$H1000,5,false)*AC289),0)</f>
        <v>0</v>
      </c>
      <c r="I289" s="526">
        <f>IF(J289&lt;&gt;"",(VLOOKUP(J289,'🌳Resource'!$A$4:$J1000,9,false)*K289),0)+IF(L289&lt;&gt;"",(VLOOKUP(L289,'🌳Resource'!$A$4:$J1000,9,false)*M289),0)+IF(N289&lt;&gt;"",(VLOOKUP(N289,'🌳Resource'!$A$4:$J1000,9,false)*O289),0) + IF(P289&lt;&gt;"",(VLOOKUP(P289,'🌳Resource'!$A$4:$J1000,9,false)*Q289),0) + IF(R289&lt;&gt;"",(VLOOKUP(R289,'🧱Material'!$B$4:$H1000,6,false)*S289),0) + IF(T289&lt;&gt;"",(VLOOKUP(T289,'🧱Material'!$B$4:$H1000,6,false)*U289),0) + IF(V289&lt;&gt;"",(VLOOKUP(V289,'🧱Material'!$B$4:$H1000,6,false)*W289),0) + IF(X289&lt;&gt;"",(VLOOKUP(X289,'🧱Material'!$B$4:$H1000,6,false)*Y289),0) + IF(Z289&lt;&gt;"",(VLOOKUP(Z289,'🧱Material'!$B$4:$H1000,6,false)*AA289),0) + IF(AB289&lt;&gt;"",(VLOOKUP(AB289,'🧱Material'!$B$4:$H1000,6,false)*AC289),0)</f>
        <v>0</v>
      </c>
      <c r="J289" s="535"/>
      <c r="K289" s="536"/>
      <c r="L289" s="535"/>
      <c r="M289" s="536"/>
      <c r="N289" s="535"/>
      <c r="O289" s="536"/>
      <c r="P289" s="535"/>
      <c r="Q289" s="536"/>
      <c r="R289" s="59"/>
      <c r="S289" s="520"/>
      <c r="T289" s="59"/>
      <c r="U289" s="520"/>
      <c r="V289" s="59"/>
      <c r="W289" s="520"/>
      <c r="X289" s="59"/>
      <c r="Y289" s="520"/>
      <c r="Z289" s="59"/>
      <c r="AA289" s="520"/>
      <c r="AB289" s="59"/>
      <c r="AC289" s="520"/>
    </row>
    <row r="290">
      <c r="A290" s="70" t="b">
        <v>0</v>
      </c>
      <c r="C290" s="70"/>
      <c r="D290" s="70"/>
      <c r="G290" s="523">
        <f>IF(J290&lt;&gt;"",(VLOOKUP(J290,'🌳Resource'!$A$4:$J1000,10,false)*K290),0)+IF(L290&lt;&gt;"",(VLOOKUP(L290,'🌳Resource'!$A$4:$J1000,10,false)*M290),0)+IF(N290&lt;&gt;"",(VLOOKUP(N290,'🌳Resource'!$A$4:$J1000,10,false)*O290),0) + IF(P290&lt;&gt;"",(VLOOKUP(P290,'🌳Resource'!$A$4:$J1000,10,false)*Q290),0) + IF(R290&lt;&gt;"",(VLOOKUP(R290,'🧱Material'!$B$4:$H1000,7,false)*S290),0) + IF(T290&lt;&gt;"",(VLOOKUP(T290,'🧱Material'!$B$4:$H1000,7,false)*U290),0) + IF(V290&lt;&gt;"",(VLOOKUP(V290,'🧱Material'!$B$4:$H1000,7,false)*W290),0) + IF(X290&lt;&gt;"",(VLOOKUP(X290,'🧱Material'!$B$4:$H1000,7,false)*Y290),0) + IF(Z290&lt;&gt;"",(VLOOKUP(Z290,'🧱Material'!$B$4:$H1000,7,false)*AA290),0) + IF(AB290&lt;&gt;"",(VLOOKUP(AB290,'🧱Material'!$B$4:$H1000,7,false)*AC290),0)</f>
        <v>0</v>
      </c>
      <c r="H290" s="523">
        <f>IF(J290&lt;&gt;"",(VLOOKUP(J290,'🌳Resource'!$A$4:$J1000,8,false)*K290),0)+IF(L290&lt;&gt;"",(VLOOKUP(L290,'🌳Resource'!$A$4:$J1000,8,false)*M290),0)+IF(N290&lt;&gt;"",(VLOOKUP(N290,'🌳Resource'!$A$4:$J1000,8,false)*O290),0) + IF(P290&lt;&gt;"",(VLOOKUP(P290,'🌳Resource'!$A$4:$J1000,8,false)*Q290),0) + IF(R290&lt;&gt;"",(VLOOKUP(R290,'🧱Material'!$B$4:$H1000,5,false)*S290),0) + IF(T290&lt;&gt;"",(VLOOKUP(T290,'🧱Material'!$B$4:$H1000,5,false)*U290),0) + IF(V290&lt;&gt;"",(VLOOKUP(V290,'🧱Material'!$B$4:$H1000,5,false)*W290),0) + IF(X290&lt;&gt;"",(VLOOKUP(X290,'🧱Material'!$B$4:$H1000,5,false)*Y290),0) + IF(Z290&lt;&gt;"",(VLOOKUP(Z290,'🧱Material'!$B$4:$H1000,5,false)*AA290),0) + IF(AB290&lt;&gt;"",(VLOOKUP(AB290,'🧱Material'!$B$4:$H1000,5,false)*AC290),0)</f>
        <v>0</v>
      </c>
      <c r="I290" s="523">
        <f>IF(J290&lt;&gt;"",(VLOOKUP(J290,'🌳Resource'!$A$4:$J1000,9,false)*K290),0)+IF(L290&lt;&gt;"",(VLOOKUP(L290,'🌳Resource'!$A$4:$J1000,9,false)*M290),0)+IF(N290&lt;&gt;"",(VLOOKUP(N290,'🌳Resource'!$A$4:$J1000,9,false)*O290),0) + IF(P290&lt;&gt;"",(VLOOKUP(P290,'🌳Resource'!$A$4:$J1000,9,false)*Q290),0) + IF(R290&lt;&gt;"",(VLOOKUP(R290,'🧱Material'!$B$4:$H1000,6,false)*S290),0) + IF(T290&lt;&gt;"",(VLOOKUP(T290,'🧱Material'!$B$4:$H1000,6,false)*U290),0) + IF(V290&lt;&gt;"",(VLOOKUP(V290,'🧱Material'!$B$4:$H1000,6,false)*W290),0) + IF(X290&lt;&gt;"",(VLOOKUP(X290,'🧱Material'!$B$4:$H1000,6,false)*Y290),0) + IF(Z290&lt;&gt;"",(VLOOKUP(Z290,'🧱Material'!$B$4:$H1000,6,false)*AA290),0) + IF(AB290&lt;&gt;"",(VLOOKUP(AB290,'🧱Material'!$B$4:$H1000,6,false)*AC290),0)</f>
        <v>0</v>
      </c>
      <c r="J290" s="533"/>
      <c r="K290" s="534"/>
      <c r="L290" s="533"/>
      <c r="M290" s="534"/>
      <c r="N290" s="533"/>
      <c r="O290" s="534"/>
      <c r="P290" s="533"/>
      <c r="Q290" s="534"/>
      <c r="R290" s="515"/>
      <c r="S290" s="3"/>
      <c r="T290" s="515"/>
      <c r="U290" s="3"/>
      <c r="V290" s="515"/>
      <c r="W290" s="3"/>
      <c r="X290" s="515"/>
      <c r="Y290" s="3"/>
      <c r="Z290" s="515"/>
      <c r="AA290" s="3"/>
      <c r="AB290" s="515"/>
      <c r="AC290" s="3"/>
    </row>
    <row r="291">
      <c r="A291" s="70" t="b">
        <v>0</v>
      </c>
      <c r="C291" s="70"/>
      <c r="D291" s="70"/>
      <c r="G291" s="526">
        <f>IF(J291&lt;&gt;"",(VLOOKUP(J291,'🌳Resource'!$A$4:$J1000,10,false)*K291),0)+IF(L291&lt;&gt;"",(VLOOKUP(L291,'🌳Resource'!$A$4:$J1000,10,false)*M291),0)+IF(N291&lt;&gt;"",(VLOOKUP(N291,'🌳Resource'!$A$4:$J1000,10,false)*O291),0) + IF(P291&lt;&gt;"",(VLOOKUP(P291,'🌳Resource'!$A$4:$J1000,10,false)*Q291),0) + IF(R291&lt;&gt;"",(VLOOKUP(R291,'🧱Material'!$B$4:$H1000,7,false)*S291),0) + IF(T291&lt;&gt;"",(VLOOKUP(T291,'🧱Material'!$B$4:$H1000,7,false)*U291),0) + IF(V291&lt;&gt;"",(VLOOKUP(V291,'🧱Material'!$B$4:$H1000,7,false)*W291),0) + IF(X291&lt;&gt;"",(VLOOKUP(X291,'🧱Material'!$B$4:$H1000,7,false)*Y291),0) + IF(Z291&lt;&gt;"",(VLOOKUP(Z291,'🧱Material'!$B$4:$H1000,7,false)*AA291),0) + IF(AB291&lt;&gt;"",(VLOOKUP(AB291,'🧱Material'!$B$4:$H1000,7,false)*AC291),0)</f>
        <v>0</v>
      </c>
      <c r="H291" s="526">
        <f>IF(J291&lt;&gt;"",(VLOOKUP(J291,'🌳Resource'!$A$4:$J1000,8,false)*K291),0)+IF(L291&lt;&gt;"",(VLOOKUP(L291,'🌳Resource'!$A$4:$J1000,8,false)*M291),0)+IF(N291&lt;&gt;"",(VLOOKUP(N291,'🌳Resource'!$A$4:$J1000,8,false)*O291),0) + IF(P291&lt;&gt;"",(VLOOKUP(P291,'🌳Resource'!$A$4:$J1000,8,false)*Q291),0) + IF(R291&lt;&gt;"",(VLOOKUP(R291,'🧱Material'!$B$4:$H1000,5,false)*S291),0) + IF(T291&lt;&gt;"",(VLOOKUP(T291,'🧱Material'!$B$4:$H1000,5,false)*U291),0) + IF(V291&lt;&gt;"",(VLOOKUP(V291,'🧱Material'!$B$4:$H1000,5,false)*W291),0) + IF(X291&lt;&gt;"",(VLOOKUP(X291,'🧱Material'!$B$4:$H1000,5,false)*Y291),0) + IF(Z291&lt;&gt;"",(VLOOKUP(Z291,'🧱Material'!$B$4:$H1000,5,false)*AA291),0) + IF(AB291&lt;&gt;"",(VLOOKUP(AB291,'🧱Material'!$B$4:$H1000,5,false)*AC291),0)</f>
        <v>0</v>
      </c>
      <c r="I291" s="526">
        <f>IF(J291&lt;&gt;"",(VLOOKUP(J291,'🌳Resource'!$A$4:$J1000,9,false)*K291),0)+IF(L291&lt;&gt;"",(VLOOKUP(L291,'🌳Resource'!$A$4:$J1000,9,false)*M291),0)+IF(N291&lt;&gt;"",(VLOOKUP(N291,'🌳Resource'!$A$4:$J1000,9,false)*O291),0) + IF(P291&lt;&gt;"",(VLOOKUP(P291,'🌳Resource'!$A$4:$J1000,9,false)*Q291),0) + IF(R291&lt;&gt;"",(VLOOKUP(R291,'🧱Material'!$B$4:$H1000,6,false)*S291),0) + IF(T291&lt;&gt;"",(VLOOKUP(T291,'🧱Material'!$B$4:$H1000,6,false)*U291),0) + IF(V291&lt;&gt;"",(VLOOKUP(V291,'🧱Material'!$B$4:$H1000,6,false)*W291),0) + IF(X291&lt;&gt;"",(VLOOKUP(X291,'🧱Material'!$B$4:$H1000,6,false)*Y291),0) + IF(Z291&lt;&gt;"",(VLOOKUP(Z291,'🧱Material'!$B$4:$H1000,6,false)*AA291),0) + IF(AB291&lt;&gt;"",(VLOOKUP(AB291,'🧱Material'!$B$4:$H1000,6,false)*AC291),0)</f>
        <v>0</v>
      </c>
      <c r="J291" s="535"/>
      <c r="K291" s="536"/>
      <c r="L291" s="535"/>
      <c r="M291" s="536"/>
      <c r="N291" s="535"/>
      <c r="O291" s="536"/>
      <c r="P291" s="535"/>
      <c r="Q291" s="536"/>
      <c r="R291" s="59"/>
      <c r="S291" s="520"/>
      <c r="T291" s="59"/>
      <c r="U291" s="520"/>
      <c r="V291" s="59"/>
      <c r="W291" s="520"/>
      <c r="X291" s="59"/>
      <c r="Y291" s="520"/>
      <c r="Z291" s="59"/>
      <c r="AA291" s="520"/>
      <c r="AB291" s="59"/>
      <c r="AC291" s="520"/>
    </row>
    <row r="292">
      <c r="A292" s="70" t="b">
        <v>0</v>
      </c>
      <c r="C292" s="70"/>
      <c r="D292" s="70"/>
      <c r="G292" s="523">
        <f>IF(J292&lt;&gt;"",(VLOOKUP(J292,'🌳Resource'!$A$4:$J1000,10,false)*K292),0)+IF(L292&lt;&gt;"",(VLOOKUP(L292,'🌳Resource'!$A$4:$J1000,10,false)*M292),0)+IF(N292&lt;&gt;"",(VLOOKUP(N292,'🌳Resource'!$A$4:$J1000,10,false)*O292),0) + IF(P292&lt;&gt;"",(VLOOKUP(P292,'🌳Resource'!$A$4:$J1000,10,false)*Q292),0) + IF(R292&lt;&gt;"",(VLOOKUP(R292,'🧱Material'!$B$4:$H1000,7,false)*S292),0) + IF(T292&lt;&gt;"",(VLOOKUP(T292,'🧱Material'!$B$4:$H1000,7,false)*U292),0) + IF(V292&lt;&gt;"",(VLOOKUP(V292,'🧱Material'!$B$4:$H1000,7,false)*W292),0) + IF(X292&lt;&gt;"",(VLOOKUP(X292,'🧱Material'!$B$4:$H1000,7,false)*Y292),0) + IF(Z292&lt;&gt;"",(VLOOKUP(Z292,'🧱Material'!$B$4:$H1000,7,false)*AA292),0) + IF(AB292&lt;&gt;"",(VLOOKUP(AB292,'🧱Material'!$B$4:$H1000,7,false)*AC292),0)</f>
        <v>0</v>
      </c>
      <c r="H292" s="523">
        <f>IF(J292&lt;&gt;"",(VLOOKUP(J292,'🌳Resource'!$A$4:$J1000,8,false)*K292),0)+IF(L292&lt;&gt;"",(VLOOKUP(L292,'🌳Resource'!$A$4:$J1000,8,false)*M292),0)+IF(N292&lt;&gt;"",(VLOOKUP(N292,'🌳Resource'!$A$4:$J1000,8,false)*O292),0) + IF(P292&lt;&gt;"",(VLOOKUP(P292,'🌳Resource'!$A$4:$J1000,8,false)*Q292),0) + IF(R292&lt;&gt;"",(VLOOKUP(R292,'🧱Material'!$B$4:$H1000,5,false)*S292),0) + IF(T292&lt;&gt;"",(VLOOKUP(T292,'🧱Material'!$B$4:$H1000,5,false)*U292),0) + IF(V292&lt;&gt;"",(VLOOKUP(V292,'🧱Material'!$B$4:$H1000,5,false)*W292),0) + IF(X292&lt;&gt;"",(VLOOKUP(X292,'🧱Material'!$B$4:$H1000,5,false)*Y292),0) + IF(Z292&lt;&gt;"",(VLOOKUP(Z292,'🧱Material'!$B$4:$H1000,5,false)*AA292),0) + IF(AB292&lt;&gt;"",(VLOOKUP(AB292,'🧱Material'!$B$4:$H1000,5,false)*AC292),0)</f>
        <v>0</v>
      </c>
      <c r="I292" s="523">
        <f>IF(J292&lt;&gt;"",(VLOOKUP(J292,'🌳Resource'!$A$4:$J1000,9,false)*K292),0)+IF(L292&lt;&gt;"",(VLOOKUP(L292,'🌳Resource'!$A$4:$J1000,9,false)*M292),0)+IF(N292&lt;&gt;"",(VLOOKUP(N292,'🌳Resource'!$A$4:$J1000,9,false)*O292),0) + IF(P292&lt;&gt;"",(VLOOKUP(P292,'🌳Resource'!$A$4:$J1000,9,false)*Q292),0) + IF(R292&lt;&gt;"",(VLOOKUP(R292,'🧱Material'!$B$4:$H1000,6,false)*S292),0) + IF(T292&lt;&gt;"",(VLOOKUP(T292,'🧱Material'!$B$4:$H1000,6,false)*U292),0) + IF(V292&lt;&gt;"",(VLOOKUP(V292,'🧱Material'!$B$4:$H1000,6,false)*W292),0) + IF(X292&lt;&gt;"",(VLOOKUP(X292,'🧱Material'!$B$4:$H1000,6,false)*Y292),0) + IF(Z292&lt;&gt;"",(VLOOKUP(Z292,'🧱Material'!$B$4:$H1000,6,false)*AA292),0) + IF(AB292&lt;&gt;"",(VLOOKUP(AB292,'🧱Material'!$B$4:$H1000,6,false)*AC292),0)</f>
        <v>0</v>
      </c>
      <c r="J292" s="533"/>
      <c r="K292" s="534"/>
      <c r="L292" s="533"/>
      <c r="M292" s="534"/>
      <c r="N292" s="533"/>
      <c r="O292" s="534"/>
      <c r="P292" s="533"/>
      <c r="Q292" s="534"/>
      <c r="R292" s="515"/>
      <c r="S292" s="3"/>
      <c r="T292" s="515"/>
      <c r="U292" s="3"/>
      <c r="V292" s="515"/>
      <c r="W292" s="3"/>
      <c r="X292" s="515"/>
      <c r="Y292" s="3"/>
      <c r="Z292" s="515"/>
      <c r="AA292" s="3"/>
      <c r="AB292" s="515"/>
      <c r="AC292" s="3"/>
    </row>
    <row r="293">
      <c r="A293" s="70" t="b">
        <v>0</v>
      </c>
      <c r="C293" s="70"/>
      <c r="D293" s="70"/>
      <c r="G293" s="526">
        <f>IF(J293&lt;&gt;"",(VLOOKUP(J293,'🌳Resource'!$A$4:$J1000,10,false)*K293),0)+IF(L293&lt;&gt;"",(VLOOKUP(L293,'🌳Resource'!$A$4:$J1000,10,false)*M293),0)+IF(N293&lt;&gt;"",(VLOOKUP(N293,'🌳Resource'!$A$4:$J1000,10,false)*O293),0) + IF(P293&lt;&gt;"",(VLOOKUP(P293,'🌳Resource'!$A$4:$J1000,10,false)*Q293),0) + IF(R293&lt;&gt;"",(VLOOKUP(R293,'🧱Material'!$B$4:$H1000,7,false)*S293),0) + IF(T293&lt;&gt;"",(VLOOKUP(T293,'🧱Material'!$B$4:$H1000,7,false)*U293),0) + IF(V293&lt;&gt;"",(VLOOKUP(V293,'🧱Material'!$B$4:$H1000,7,false)*W293),0) + IF(X293&lt;&gt;"",(VLOOKUP(X293,'🧱Material'!$B$4:$H1000,7,false)*Y293),0) + IF(Z293&lt;&gt;"",(VLOOKUP(Z293,'🧱Material'!$B$4:$H1000,7,false)*AA293),0) + IF(AB293&lt;&gt;"",(VLOOKUP(AB293,'🧱Material'!$B$4:$H1000,7,false)*AC293),0)</f>
        <v>0</v>
      </c>
      <c r="H293" s="526">
        <f>IF(J293&lt;&gt;"",(VLOOKUP(J293,'🌳Resource'!$A$4:$J1000,8,false)*K293),0)+IF(L293&lt;&gt;"",(VLOOKUP(L293,'🌳Resource'!$A$4:$J1000,8,false)*M293),0)+IF(N293&lt;&gt;"",(VLOOKUP(N293,'🌳Resource'!$A$4:$J1000,8,false)*O293),0) + IF(P293&lt;&gt;"",(VLOOKUP(P293,'🌳Resource'!$A$4:$J1000,8,false)*Q293),0) + IF(R293&lt;&gt;"",(VLOOKUP(R293,'🧱Material'!$B$4:$H1000,5,false)*S293),0) + IF(T293&lt;&gt;"",(VLOOKUP(T293,'🧱Material'!$B$4:$H1000,5,false)*U293),0) + IF(V293&lt;&gt;"",(VLOOKUP(V293,'🧱Material'!$B$4:$H1000,5,false)*W293),0) + IF(X293&lt;&gt;"",(VLOOKUP(X293,'🧱Material'!$B$4:$H1000,5,false)*Y293),0) + IF(Z293&lt;&gt;"",(VLOOKUP(Z293,'🧱Material'!$B$4:$H1000,5,false)*AA293),0) + IF(AB293&lt;&gt;"",(VLOOKUP(AB293,'🧱Material'!$B$4:$H1000,5,false)*AC293),0)</f>
        <v>0</v>
      </c>
      <c r="I293" s="526">
        <f>IF(J293&lt;&gt;"",(VLOOKUP(J293,'🌳Resource'!$A$4:$J1000,9,false)*K293),0)+IF(L293&lt;&gt;"",(VLOOKUP(L293,'🌳Resource'!$A$4:$J1000,9,false)*M293),0)+IF(N293&lt;&gt;"",(VLOOKUP(N293,'🌳Resource'!$A$4:$J1000,9,false)*O293),0) + IF(P293&lt;&gt;"",(VLOOKUP(P293,'🌳Resource'!$A$4:$J1000,9,false)*Q293),0) + IF(R293&lt;&gt;"",(VLOOKUP(R293,'🧱Material'!$B$4:$H1000,6,false)*S293),0) + IF(T293&lt;&gt;"",(VLOOKUP(T293,'🧱Material'!$B$4:$H1000,6,false)*U293),0) + IF(V293&lt;&gt;"",(VLOOKUP(V293,'🧱Material'!$B$4:$H1000,6,false)*W293),0) + IF(X293&lt;&gt;"",(VLOOKUP(X293,'🧱Material'!$B$4:$H1000,6,false)*Y293),0) + IF(Z293&lt;&gt;"",(VLOOKUP(Z293,'🧱Material'!$B$4:$H1000,6,false)*AA293),0) + IF(AB293&lt;&gt;"",(VLOOKUP(AB293,'🧱Material'!$B$4:$H1000,6,false)*AC293),0)</f>
        <v>0</v>
      </c>
      <c r="J293" s="535"/>
      <c r="K293" s="536"/>
      <c r="L293" s="535"/>
      <c r="M293" s="536"/>
      <c r="N293" s="535"/>
      <c r="O293" s="536"/>
      <c r="P293" s="535"/>
      <c r="Q293" s="536"/>
      <c r="R293" s="59"/>
      <c r="S293" s="520"/>
      <c r="T293" s="59"/>
      <c r="U293" s="520"/>
      <c r="V293" s="59"/>
      <c r="W293" s="520"/>
      <c r="X293" s="59"/>
      <c r="Y293" s="520"/>
      <c r="Z293" s="59"/>
      <c r="AA293" s="520"/>
      <c r="AB293" s="59"/>
      <c r="AC293" s="520"/>
    </row>
    <row r="294">
      <c r="A294" s="70" t="b">
        <v>0</v>
      </c>
      <c r="C294" s="70"/>
      <c r="D294" s="70"/>
      <c r="G294" s="523">
        <f>IF(J294&lt;&gt;"",(VLOOKUP(J294,'🌳Resource'!$A$4:$J1000,10,false)*K294),0)+IF(L294&lt;&gt;"",(VLOOKUP(L294,'🌳Resource'!$A$4:$J1000,10,false)*M294),0)+IF(N294&lt;&gt;"",(VLOOKUP(N294,'🌳Resource'!$A$4:$J1000,10,false)*O294),0) + IF(P294&lt;&gt;"",(VLOOKUP(P294,'🌳Resource'!$A$4:$J1000,10,false)*Q294),0) + IF(R294&lt;&gt;"",(VLOOKUP(R294,'🧱Material'!$B$4:$H1000,7,false)*S294),0) + IF(T294&lt;&gt;"",(VLOOKUP(T294,'🧱Material'!$B$4:$H1000,7,false)*U294),0) + IF(V294&lt;&gt;"",(VLOOKUP(V294,'🧱Material'!$B$4:$H1000,7,false)*W294),0) + IF(X294&lt;&gt;"",(VLOOKUP(X294,'🧱Material'!$B$4:$H1000,7,false)*Y294),0) + IF(Z294&lt;&gt;"",(VLOOKUP(Z294,'🧱Material'!$B$4:$H1000,7,false)*AA294),0) + IF(AB294&lt;&gt;"",(VLOOKUP(AB294,'🧱Material'!$B$4:$H1000,7,false)*AC294),0)</f>
        <v>0</v>
      </c>
      <c r="H294" s="523">
        <f>IF(J294&lt;&gt;"",(VLOOKUP(J294,'🌳Resource'!$A$4:$J1000,8,false)*K294),0)+IF(L294&lt;&gt;"",(VLOOKUP(L294,'🌳Resource'!$A$4:$J1000,8,false)*M294),0)+IF(N294&lt;&gt;"",(VLOOKUP(N294,'🌳Resource'!$A$4:$J1000,8,false)*O294),0) + IF(P294&lt;&gt;"",(VLOOKUP(P294,'🌳Resource'!$A$4:$J1000,8,false)*Q294),0) + IF(R294&lt;&gt;"",(VLOOKUP(R294,'🧱Material'!$B$4:$H1000,5,false)*S294),0) + IF(T294&lt;&gt;"",(VLOOKUP(T294,'🧱Material'!$B$4:$H1000,5,false)*U294),0) + IF(V294&lt;&gt;"",(VLOOKUP(V294,'🧱Material'!$B$4:$H1000,5,false)*W294),0) + IF(X294&lt;&gt;"",(VLOOKUP(X294,'🧱Material'!$B$4:$H1000,5,false)*Y294),0) + IF(Z294&lt;&gt;"",(VLOOKUP(Z294,'🧱Material'!$B$4:$H1000,5,false)*AA294),0) + IF(AB294&lt;&gt;"",(VLOOKUP(AB294,'🧱Material'!$B$4:$H1000,5,false)*AC294),0)</f>
        <v>0</v>
      </c>
      <c r="I294" s="523">
        <f>IF(J294&lt;&gt;"",(VLOOKUP(J294,'🌳Resource'!$A$4:$J1000,9,false)*K294),0)+IF(L294&lt;&gt;"",(VLOOKUP(L294,'🌳Resource'!$A$4:$J1000,9,false)*M294),0)+IF(N294&lt;&gt;"",(VLOOKUP(N294,'🌳Resource'!$A$4:$J1000,9,false)*O294),0) + IF(P294&lt;&gt;"",(VLOOKUP(P294,'🌳Resource'!$A$4:$J1000,9,false)*Q294),0) + IF(R294&lt;&gt;"",(VLOOKUP(R294,'🧱Material'!$B$4:$H1000,6,false)*S294),0) + IF(T294&lt;&gt;"",(VLOOKUP(T294,'🧱Material'!$B$4:$H1000,6,false)*U294),0) + IF(V294&lt;&gt;"",(VLOOKUP(V294,'🧱Material'!$B$4:$H1000,6,false)*W294),0) + IF(X294&lt;&gt;"",(VLOOKUP(X294,'🧱Material'!$B$4:$H1000,6,false)*Y294),0) + IF(Z294&lt;&gt;"",(VLOOKUP(Z294,'🧱Material'!$B$4:$H1000,6,false)*AA294),0) + IF(AB294&lt;&gt;"",(VLOOKUP(AB294,'🧱Material'!$B$4:$H1000,6,false)*AC294),0)</f>
        <v>0</v>
      </c>
      <c r="J294" s="533"/>
      <c r="K294" s="534"/>
      <c r="L294" s="533"/>
      <c r="M294" s="534"/>
      <c r="N294" s="533"/>
      <c r="O294" s="534"/>
      <c r="P294" s="533"/>
      <c r="Q294" s="534"/>
      <c r="R294" s="515"/>
      <c r="S294" s="3"/>
      <c r="T294" s="515"/>
      <c r="U294" s="3"/>
      <c r="V294" s="515"/>
      <c r="W294" s="3"/>
      <c r="X294" s="515"/>
      <c r="Y294" s="3"/>
      <c r="Z294" s="515"/>
      <c r="AA294" s="3"/>
      <c r="AB294" s="515"/>
      <c r="AC294" s="3"/>
    </row>
    <row r="295">
      <c r="A295" s="70" t="b">
        <v>0</v>
      </c>
      <c r="C295" s="70"/>
      <c r="D295" s="70"/>
      <c r="G295" s="526">
        <f>IF(J295&lt;&gt;"",(VLOOKUP(J295,'🌳Resource'!$A$4:$J1000,10,false)*K295),0)+IF(L295&lt;&gt;"",(VLOOKUP(L295,'🌳Resource'!$A$4:$J1000,10,false)*M295),0)+IF(N295&lt;&gt;"",(VLOOKUP(N295,'🌳Resource'!$A$4:$J1000,10,false)*O295),0) + IF(P295&lt;&gt;"",(VLOOKUP(P295,'🌳Resource'!$A$4:$J1000,10,false)*Q295),0) + IF(R295&lt;&gt;"",(VLOOKUP(R295,'🧱Material'!$B$4:$H1000,7,false)*S295),0) + IF(T295&lt;&gt;"",(VLOOKUP(T295,'🧱Material'!$B$4:$H1000,7,false)*U295),0) + IF(V295&lt;&gt;"",(VLOOKUP(V295,'🧱Material'!$B$4:$H1000,7,false)*W295),0) + IF(X295&lt;&gt;"",(VLOOKUP(X295,'🧱Material'!$B$4:$H1000,7,false)*Y295),0) + IF(Z295&lt;&gt;"",(VLOOKUP(Z295,'🧱Material'!$B$4:$H1000,7,false)*AA295),0) + IF(AB295&lt;&gt;"",(VLOOKUP(AB295,'🧱Material'!$B$4:$H1000,7,false)*AC295),0)</f>
        <v>0</v>
      </c>
      <c r="H295" s="526">
        <f>IF(J295&lt;&gt;"",(VLOOKUP(J295,'🌳Resource'!$A$4:$J1000,8,false)*K295),0)+IF(L295&lt;&gt;"",(VLOOKUP(L295,'🌳Resource'!$A$4:$J1000,8,false)*M295),0)+IF(N295&lt;&gt;"",(VLOOKUP(N295,'🌳Resource'!$A$4:$J1000,8,false)*O295),0) + IF(P295&lt;&gt;"",(VLOOKUP(P295,'🌳Resource'!$A$4:$J1000,8,false)*Q295),0) + IF(R295&lt;&gt;"",(VLOOKUP(R295,'🧱Material'!$B$4:$H1000,5,false)*S295),0) + IF(T295&lt;&gt;"",(VLOOKUP(T295,'🧱Material'!$B$4:$H1000,5,false)*U295),0) + IF(V295&lt;&gt;"",(VLOOKUP(V295,'🧱Material'!$B$4:$H1000,5,false)*W295),0) + IF(X295&lt;&gt;"",(VLOOKUP(X295,'🧱Material'!$B$4:$H1000,5,false)*Y295),0) + IF(Z295&lt;&gt;"",(VLOOKUP(Z295,'🧱Material'!$B$4:$H1000,5,false)*AA295),0) + IF(AB295&lt;&gt;"",(VLOOKUP(AB295,'🧱Material'!$B$4:$H1000,5,false)*AC295),0)</f>
        <v>0</v>
      </c>
      <c r="I295" s="526">
        <f>IF(J295&lt;&gt;"",(VLOOKUP(J295,'🌳Resource'!$A$4:$J1000,9,false)*K295),0)+IF(L295&lt;&gt;"",(VLOOKUP(L295,'🌳Resource'!$A$4:$J1000,9,false)*M295),0)+IF(N295&lt;&gt;"",(VLOOKUP(N295,'🌳Resource'!$A$4:$J1000,9,false)*O295),0) + IF(P295&lt;&gt;"",(VLOOKUP(P295,'🌳Resource'!$A$4:$J1000,9,false)*Q295),0) + IF(R295&lt;&gt;"",(VLOOKUP(R295,'🧱Material'!$B$4:$H1000,6,false)*S295),0) + IF(T295&lt;&gt;"",(VLOOKUP(T295,'🧱Material'!$B$4:$H1000,6,false)*U295),0) + IF(V295&lt;&gt;"",(VLOOKUP(V295,'🧱Material'!$B$4:$H1000,6,false)*W295),0) + IF(X295&lt;&gt;"",(VLOOKUP(X295,'🧱Material'!$B$4:$H1000,6,false)*Y295),0) + IF(Z295&lt;&gt;"",(VLOOKUP(Z295,'🧱Material'!$B$4:$H1000,6,false)*AA295),0) + IF(AB295&lt;&gt;"",(VLOOKUP(AB295,'🧱Material'!$B$4:$H1000,6,false)*AC295),0)</f>
        <v>0</v>
      </c>
      <c r="J295" s="535"/>
      <c r="K295" s="536"/>
      <c r="L295" s="535"/>
      <c r="M295" s="536"/>
      <c r="N295" s="535"/>
      <c r="O295" s="536"/>
      <c r="P295" s="535"/>
      <c r="Q295" s="536"/>
      <c r="R295" s="59"/>
      <c r="S295" s="520"/>
      <c r="T295" s="59"/>
      <c r="U295" s="520"/>
      <c r="V295" s="59"/>
      <c r="W295" s="520"/>
      <c r="X295" s="59"/>
      <c r="Y295" s="520"/>
      <c r="Z295" s="59"/>
      <c r="AA295" s="520"/>
      <c r="AB295" s="59"/>
      <c r="AC295" s="520"/>
    </row>
    <row r="296">
      <c r="A296" s="70" t="b">
        <v>0</v>
      </c>
      <c r="C296" s="70"/>
      <c r="D296" s="70"/>
      <c r="G296" s="523">
        <f>IF(J296&lt;&gt;"",(VLOOKUP(J296,'🌳Resource'!$A$4:$J1000,10,false)*K296),0)+IF(L296&lt;&gt;"",(VLOOKUP(L296,'🌳Resource'!$A$4:$J1000,10,false)*M296),0)+IF(N296&lt;&gt;"",(VLOOKUP(N296,'🌳Resource'!$A$4:$J1000,10,false)*O296),0) + IF(P296&lt;&gt;"",(VLOOKUP(P296,'🌳Resource'!$A$4:$J1000,10,false)*Q296),0) + IF(R296&lt;&gt;"",(VLOOKUP(R296,'🧱Material'!$B$4:$H1000,7,false)*S296),0) + IF(T296&lt;&gt;"",(VLOOKUP(T296,'🧱Material'!$B$4:$H1000,7,false)*U296),0) + IF(V296&lt;&gt;"",(VLOOKUP(V296,'🧱Material'!$B$4:$H1000,7,false)*W296),0) + IF(X296&lt;&gt;"",(VLOOKUP(X296,'🧱Material'!$B$4:$H1000,7,false)*Y296),0) + IF(Z296&lt;&gt;"",(VLOOKUP(Z296,'🧱Material'!$B$4:$H1000,7,false)*AA296),0) + IF(AB296&lt;&gt;"",(VLOOKUP(AB296,'🧱Material'!$B$4:$H1000,7,false)*AC296),0)</f>
        <v>0</v>
      </c>
      <c r="H296" s="523">
        <f>IF(J296&lt;&gt;"",(VLOOKUP(J296,'🌳Resource'!$A$4:$J1000,8,false)*K296),0)+IF(L296&lt;&gt;"",(VLOOKUP(L296,'🌳Resource'!$A$4:$J1000,8,false)*M296),0)+IF(N296&lt;&gt;"",(VLOOKUP(N296,'🌳Resource'!$A$4:$J1000,8,false)*O296),0) + IF(P296&lt;&gt;"",(VLOOKUP(P296,'🌳Resource'!$A$4:$J1000,8,false)*Q296),0) + IF(R296&lt;&gt;"",(VLOOKUP(R296,'🧱Material'!$B$4:$H1000,5,false)*S296),0) + IF(T296&lt;&gt;"",(VLOOKUP(T296,'🧱Material'!$B$4:$H1000,5,false)*U296),0) + IF(V296&lt;&gt;"",(VLOOKUP(V296,'🧱Material'!$B$4:$H1000,5,false)*W296),0) + IF(X296&lt;&gt;"",(VLOOKUP(X296,'🧱Material'!$B$4:$H1000,5,false)*Y296),0) + IF(Z296&lt;&gt;"",(VLOOKUP(Z296,'🧱Material'!$B$4:$H1000,5,false)*AA296),0) + IF(AB296&lt;&gt;"",(VLOOKUP(AB296,'🧱Material'!$B$4:$H1000,5,false)*AC296),0)</f>
        <v>0</v>
      </c>
      <c r="I296" s="523">
        <f>IF(J296&lt;&gt;"",(VLOOKUP(J296,'🌳Resource'!$A$4:$J1000,9,false)*K296),0)+IF(L296&lt;&gt;"",(VLOOKUP(L296,'🌳Resource'!$A$4:$J1000,9,false)*M296),0)+IF(N296&lt;&gt;"",(VLOOKUP(N296,'🌳Resource'!$A$4:$J1000,9,false)*O296),0) + IF(P296&lt;&gt;"",(VLOOKUP(P296,'🌳Resource'!$A$4:$J1000,9,false)*Q296),0) + IF(R296&lt;&gt;"",(VLOOKUP(R296,'🧱Material'!$B$4:$H1000,6,false)*S296),0) + IF(T296&lt;&gt;"",(VLOOKUP(T296,'🧱Material'!$B$4:$H1000,6,false)*U296),0) + IF(V296&lt;&gt;"",(VLOOKUP(V296,'🧱Material'!$B$4:$H1000,6,false)*W296),0) + IF(X296&lt;&gt;"",(VLOOKUP(X296,'🧱Material'!$B$4:$H1000,6,false)*Y296),0) + IF(Z296&lt;&gt;"",(VLOOKUP(Z296,'🧱Material'!$B$4:$H1000,6,false)*AA296),0) + IF(AB296&lt;&gt;"",(VLOOKUP(AB296,'🧱Material'!$B$4:$H1000,6,false)*AC296),0)</f>
        <v>0</v>
      </c>
      <c r="J296" s="533"/>
      <c r="K296" s="534"/>
      <c r="L296" s="533"/>
      <c r="M296" s="534"/>
      <c r="N296" s="533"/>
      <c r="O296" s="534"/>
      <c r="P296" s="533"/>
      <c r="Q296" s="534"/>
      <c r="R296" s="515"/>
      <c r="S296" s="3"/>
      <c r="T296" s="515"/>
      <c r="U296" s="3"/>
      <c r="V296" s="515"/>
      <c r="W296" s="3"/>
      <c r="X296" s="515"/>
      <c r="Y296" s="3"/>
      <c r="Z296" s="515"/>
      <c r="AA296" s="3"/>
      <c r="AB296" s="515"/>
      <c r="AC296" s="3"/>
    </row>
    <row r="297">
      <c r="A297" s="70" t="b">
        <v>0</v>
      </c>
      <c r="C297" s="70"/>
      <c r="D297" s="70"/>
      <c r="G297" s="526">
        <f>IF(J297&lt;&gt;"",(VLOOKUP(J297,'🌳Resource'!$A$4:$J1000,10,false)*K297),0)+IF(L297&lt;&gt;"",(VLOOKUP(L297,'🌳Resource'!$A$4:$J1000,10,false)*M297),0)+IF(N297&lt;&gt;"",(VLOOKUP(N297,'🌳Resource'!$A$4:$J1000,10,false)*O297),0) + IF(P297&lt;&gt;"",(VLOOKUP(P297,'🌳Resource'!$A$4:$J1000,10,false)*Q297),0) + IF(R297&lt;&gt;"",(VLOOKUP(R297,'🧱Material'!$B$4:$H1000,7,false)*S297),0) + IF(T297&lt;&gt;"",(VLOOKUP(T297,'🧱Material'!$B$4:$H1000,7,false)*U297),0) + IF(V297&lt;&gt;"",(VLOOKUP(V297,'🧱Material'!$B$4:$H1000,7,false)*W297),0) + IF(X297&lt;&gt;"",(VLOOKUP(X297,'🧱Material'!$B$4:$H1000,7,false)*Y297),0) + IF(Z297&lt;&gt;"",(VLOOKUP(Z297,'🧱Material'!$B$4:$H1000,7,false)*AA297),0) + IF(AB297&lt;&gt;"",(VLOOKUP(AB297,'🧱Material'!$B$4:$H1000,7,false)*AC297),0)</f>
        <v>0</v>
      </c>
      <c r="H297" s="526">
        <f>IF(J297&lt;&gt;"",(VLOOKUP(J297,'🌳Resource'!$A$4:$J1000,8,false)*K297),0)+IF(L297&lt;&gt;"",(VLOOKUP(L297,'🌳Resource'!$A$4:$J1000,8,false)*M297),0)+IF(N297&lt;&gt;"",(VLOOKUP(N297,'🌳Resource'!$A$4:$J1000,8,false)*O297),0) + IF(P297&lt;&gt;"",(VLOOKUP(P297,'🌳Resource'!$A$4:$J1000,8,false)*Q297),0) + IF(R297&lt;&gt;"",(VLOOKUP(R297,'🧱Material'!$B$4:$H1000,5,false)*S297),0) + IF(T297&lt;&gt;"",(VLOOKUP(T297,'🧱Material'!$B$4:$H1000,5,false)*U297),0) + IF(V297&lt;&gt;"",(VLOOKUP(V297,'🧱Material'!$B$4:$H1000,5,false)*W297),0) + IF(X297&lt;&gt;"",(VLOOKUP(X297,'🧱Material'!$B$4:$H1000,5,false)*Y297),0) + IF(Z297&lt;&gt;"",(VLOOKUP(Z297,'🧱Material'!$B$4:$H1000,5,false)*AA297),0) + IF(AB297&lt;&gt;"",(VLOOKUP(AB297,'🧱Material'!$B$4:$H1000,5,false)*AC297),0)</f>
        <v>0</v>
      </c>
      <c r="I297" s="526">
        <f>IF(J297&lt;&gt;"",(VLOOKUP(J297,'🌳Resource'!$A$4:$J1000,9,false)*K297),0)+IF(L297&lt;&gt;"",(VLOOKUP(L297,'🌳Resource'!$A$4:$J1000,9,false)*M297),0)+IF(N297&lt;&gt;"",(VLOOKUP(N297,'🌳Resource'!$A$4:$J1000,9,false)*O297),0) + IF(P297&lt;&gt;"",(VLOOKUP(P297,'🌳Resource'!$A$4:$J1000,9,false)*Q297),0) + IF(R297&lt;&gt;"",(VLOOKUP(R297,'🧱Material'!$B$4:$H1000,6,false)*S297),0) + IF(T297&lt;&gt;"",(VLOOKUP(T297,'🧱Material'!$B$4:$H1000,6,false)*U297),0) + IF(V297&lt;&gt;"",(VLOOKUP(V297,'🧱Material'!$B$4:$H1000,6,false)*W297),0) + IF(X297&lt;&gt;"",(VLOOKUP(X297,'🧱Material'!$B$4:$H1000,6,false)*Y297),0) + IF(Z297&lt;&gt;"",(VLOOKUP(Z297,'🧱Material'!$B$4:$H1000,6,false)*AA297),0) + IF(AB297&lt;&gt;"",(VLOOKUP(AB297,'🧱Material'!$B$4:$H1000,6,false)*AC297),0)</f>
        <v>0</v>
      </c>
      <c r="J297" s="535"/>
      <c r="K297" s="536"/>
      <c r="L297" s="535"/>
      <c r="M297" s="536"/>
      <c r="N297" s="535"/>
      <c r="O297" s="536"/>
      <c r="P297" s="535"/>
      <c r="Q297" s="536"/>
      <c r="R297" s="59"/>
      <c r="S297" s="520"/>
      <c r="T297" s="59"/>
      <c r="U297" s="520"/>
      <c r="V297" s="59"/>
      <c r="W297" s="520"/>
      <c r="X297" s="59"/>
      <c r="Y297" s="520"/>
      <c r="Z297" s="59"/>
      <c r="AA297" s="520"/>
      <c r="AB297" s="59"/>
      <c r="AC297" s="520"/>
    </row>
    <row r="298">
      <c r="A298" s="70" t="b">
        <v>0</v>
      </c>
      <c r="C298" s="70"/>
      <c r="D298" s="70"/>
      <c r="G298" s="523">
        <f>IF(J298&lt;&gt;"",(VLOOKUP(J298,'🌳Resource'!$A$4:$J1000,10,false)*K298),0)+IF(L298&lt;&gt;"",(VLOOKUP(L298,'🌳Resource'!$A$4:$J1000,10,false)*M298),0)+IF(N298&lt;&gt;"",(VLOOKUP(N298,'🌳Resource'!$A$4:$J1000,10,false)*O298),0) + IF(P298&lt;&gt;"",(VLOOKUP(P298,'🌳Resource'!$A$4:$J1000,10,false)*Q298),0) + IF(R298&lt;&gt;"",(VLOOKUP(R298,'🧱Material'!$B$4:$H1000,7,false)*S298),0) + IF(T298&lt;&gt;"",(VLOOKUP(T298,'🧱Material'!$B$4:$H1000,7,false)*U298),0) + IF(V298&lt;&gt;"",(VLOOKUP(V298,'🧱Material'!$B$4:$H1000,7,false)*W298),0) + IF(X298&lt;&gt;"",(VLOOKUP(X298,'🧱Material'!$B$4:$H1000,7,false)*Y298),0) + IF(Z298&lt;&gt;"",(VLOOKUP(Z298,'🧱Material'!$B$4:$H1000,7,false)*AA298),0) + IF(AB298&lt;&gt;"",(VLOOKUP(AB298,'🧱Material'!$B$4:$H1000,7,false)*AC298),0)</f>
        <v>0</v>
      </c>
      <c r="H298" s="523">
        <f>IF(J298&lt;&gt;"",(VLOOKUP(J298,'🌳Resource'!$A$4:$J1000,8,false)*K298),0)+IF(L298&lt;&gt;"",(VLOOKUP(L298,'🌳Resource'!$A$4:$J1000,8,false)*M298),0)+IF(N298&lt;&gt;"",(VLOOKUP(N298,'🌳Resource'!$A$4:$J1000,8,false)*O298),0) + IF(P298&lt;&gt;"",(VLOOKUP(P298,'🌳Resource'!$A$4:$J1000,8,false)*Q298),0) + IF(R298&lt;&gt;"",(VLOOKUP(R298,'🧱Material'!$B$4:$H1000,5,false)*S298),0) + IF(T298&lt;&gt;"",(VLOOKUP(T298,'🧱Material'!$B$4:$H1000,5,false)*U298),0) + IF(V298&lt;&gt;"",(VLOOKUP(V298,'🧱Material'!$B$4:$H1000,5,false)*W298),0) + IF(X298&lt;&gt;"",(VLOOKUP(X298,'🧱Material'!$B$4:$H1000,5,false)*Y298),0) + IF(Z298&lt;&gt;"",(VLOOKUP(Z298,'🧱Material'!$B$4:$H1000,5,false)*AA298),0) + IF(AB298&lt;&gt;"",(VLOOKUP(AB298,'🧱Material'!$B$4:$H1000,5,false)*AC298),0)</f>
        <v>0</v>
      </c>
      <c r="I298" s="523">
        <f>IF(J298&lt;&gt;"",(VLOOKUP(J298,'🌳Resource'!$A$4:$J1000,9,false)*K298),0)+IF(L298&lt;&gt;"",(VLOOKUP(L298,'🌳Resource'!$A$4:$J1000,9,false)*M298),0)+IF(N298&lt;&gt;"",(VLOOKUP(N298,'🌳Resource'!$A$4:$J1000,9,false)*O298),0) + IF(P298&lt;&gt;"",(VLOOKUP(P298,'🌳Resource'!$A$4:$J1000,9,false)*Q298),0) + IF(R298&lt;&gt;"",(VLOOKUP(R298,'🧱Material'!$B$4:$H1000,6,false)*S298),0) + IF(T298&lt;&gt;"",(VLOOKUP(T298,'🧱Material'!$B$4:$H1000,6,false)*U298),0) + IF(V298&lt;&gt;"",(VLOOKUP(V298,'🧱Material'!$B$4:$H1000,6,false)*W298),0) + IF(X298&lt;&gt;"",(VLOOKUP(X298,'🧱Material'!$B$4:$H1000,6,false)*Y298),0) + IF(Z298&lt;&gt;"",(VLOOKUP(Z298,'🧱Material'!$B$4:$H1000,6,false)*AA298),0) + IF(AB298&lt;&gt;"",(VLOOKUP(AB298,'🧱Material'!$B$4:$H1000,6,false)*AC298),0)</f>
        <v>0</v>
      </c>
      <c r="J298" s="533"/>
      <c r="K298" s="534"/>
      <c r="L298" s="533"/>
      <c r="M298" s="534"/>
      <c r="N298" s="533"/>
      <c r="O298" s="534"/>
      <c r="P298" s="533"/>
      <c r="Q298" s="534"/>
      <c r="R298" s="515"/>
      <c r="S298" s="3"/>
      <c r="T298" s="515"/>
      <c r="U298" s="3"/>
      <c r="V298" s="515"/>
      <c r="W298" s="3"/>
      <c r="X298" s="515"/>
      <c r="Y298" s="3"/>
      <c r="Z298" s="515"/>
      <c r="AA298" s="3"/>
      <c r="AB298" s="515"/>
      <c r="AC298" s="3"/>
    </row>
    <row r="299">
      <c r="A299" s="70" t="b">
        <v>0</v>
      </c>
      <c r="C299" s="70"/>
      <c r="D299" s="70"/>
      <c r="G299" s="526">
        <f>IF(J299&lt;&gt;"",(VLOOKUP(J299,'🌳Resource'!$A$4:$J1000,10,false)*K299),0)+IF(L299&lt;&gt;"",(VLOOKUP(L299,'🌳Resource'!$A$4:$J1000,10,false)*M299),0)+IF(N299&lt;&gt;"",(VLOOKUP(N299,'🌳Resource'!$A$4:$J1000,10,false)*O299),0) + IF(P299&lt;&gt;"",(VLOOKUP(P299,'🌳Resource'!$A$4:$J1000,10,false)*Q299),0) + IF(R299&lt;&gt;"",(VLOOKUP(R299,'🧱Material'!$B$4:$H1000,7,false)*S299),0) + IF(T299&lt;&gt;"",(VLOOKUP(T299,'🧱Material'!$B$4:$H1000,7,false)*U299),0) + IF(V299&lt;&gt;"",(VLOOKUP(V299,'🧱Material'!$B$4:$H1000,7,false)*W299),0) + IF(X299&lt;&gt;"",(VLOOKUP(X299,'🧱Material'!$B$4:$H1000,7,false)*Y299),0) + IF(Z299&lt;&gt;"",(VLOOKUP(Z299,'🧱Material'!$B$4:$H1000,7,false)*AA299),0) + IF(AB299&lt;&gt;"",(VLOOKUP(AB299,'🧱Material'!$B$4:$H1000,7,false)*AC299),0)</f>
        <v>0</v>
      </c>
      <c r="H299" s="526">
        <f>IF(J299&lt;&gt;"",(VLOOKUP(J299,'🌳Resource'!$A$4:$J1000,8,false)*K299),0)+IF(L299&lt;&gt;"",(VLOOKUP(L299,'🌳Resource'!$A$4:$J1000,8,false)*M299),0)+IF(N299&lt;&gt;"",(VLOOKUP(N299,'🌳Resource'!$A$4:$J1000,8,false)*O299),0) + IF(P299&lt;&gt;"",(VLOOKUP(P299,'🌳Resource'!$A$4:$J1000,8,false)*Q299),0) + IF(R299&lt;&gt;"",(VLOOKUP(R299,'🧱Material'!$B$4:$H1000,5,false)*S299),0) + IF(T299&lt;&gt;"",(VLOOKUP(T299,'🧱Material'!$B$4:$H1000,5,false)*U299),0) + IF(V299&lt;&gt;"",(VLOOKUP(V299,'🧱Material'!$B$4:$H1000,5,false)*W299),0) + IF(X299&lt;&gt;"",(VLOOKUP(X299,'🧱Material'!$B$4:$H1000,5,false)*Y299),0) + IF(Z299&lt;&gt;"",(VLOOKUP(Z299,'🧱Material'!$B$4:$H1000,5,false)*AA299),0) + IF(AB299&lt;&gt;"",(VLOOKUP(AB299,'🧱Material'!$B$4:$H1000,5,false)*AC299),0)</f>
        <v>0</v>
      </c>
      <c r="I299" s="526">
        <f>IF(J299&lt;&gt;"",(VLOOKUP(J299,'🌳Resource'!$A$4:$J1000,9,false)*K299),0)+IF(L299&lt;&gt;"",(VLOOKUP(L299,'🌳Resource'!$A$4:$J1000,9,false)*M299),0)+IF(N299&lt;&gt;"",(VLOOKUP(N299,'🌳Resource'!$A$4:$J1000,9,false)*O299),0) + IF(P299&lt;&gt;"",(VLOOKUP(P299,'🌳Resource'!$A$4:$J1000,9,false)*Q299),0) + IF(R299&lt;&gt;"",(VLOOKUP(R299,'🧱Material'!$B$4:$H1000,6,false)*S299),0) + IF(T299&lt;&gt;"",(VLOOKUP(T299,'🧱Material'!$B$4:$H1000,6,false)*U299),0) + IF(V299&lt;&gt;"",(VLOOKUP(V299,'🧱Material'!$B$4:$H1000,6,false)*W299),0) + IF(X299&lt;&gt;"",(VLOOKUP(X299,'🧱Material'!$B$4:$H1000,6,false)*Y299),0) + IF(Z299&lt;&gt;"",(VLOOKUP(Z299,'🧱Material'!$B$4:$H1000,6,false)*AA299),0) + IF(AB299&lt;&gt;"",(VLOOKUP(AB299,'🧱Material'!$B$4:$H1000,6,false)*AC299),0)</f>
        <v>0</v>
      </c>
      <c r="J299" s="535"/>
      <c r="K299" s="536"/>
      <c r="L299" s="535"/>
      <c r="M299" s="536"/>
      <c r="N299" s="535"/>
      <c r="O299" s="536"/>
      <c r="P299" s="535"/>
      <c r="Q299" s="536"/>
      <c r="R299" s="59"/>
      <c r="S299" s="520"/>
      <c r="T299" s="59"/>
      <c r="U299" s="520"/>
      <c r="V299" s="59"/>
      <c r="W299" s="520"/>
      <c r="X299" s="59"/>
      <c r="Y299" s="520"/>
      <c r="Z299" s="59"/>
      <c r="AA299" s="520"/>
      <c r="AB299" s="59"/>
      <c r="AC299" s="520"/>
    </row>
    <row r="300">
      <c r="A300" s="70" t="b">
        <v>0</v>
      </c>
      <c r="C300" s="70"/>
      <c r="D300" s="70"/>
      <c r="G300" s="523">
        <f>IF(J300&lt;&gt;"",(VLOOKUP(J300,'🌳Resource'!$A$4:$J1000,10,false)*K300),0)+IF(L300&lt;&gt;"",(VLOOKUP(L300,'🌳Resource'!$A$4:$J1000,10,false)*M300),0)+IF(N300&lt;&gt;"",(VLOOKUP(N300,'🌳Resource'!$A$4:$J1000,10,false)*O300),0) + IF(P300&lt;&gt;"",(VLOOKUP(P300,'🌳Resource'!$A$4:$J1000,10,false)*Q300),0) + IF(R300&lt;&gt;"",(VLOOKUP(R300,'🧱Material'!$B$4:$H1000,7,false)*S300),0) + IF(T300&lt;&gt;"",(VLOOKUP(T300,'🧱Material'!$B$4:$H1000,7,false)*U300),0) + IF(V300&lt;&gt;"",(VLOOKUP(V300,'🧱Material'!$B$4:$H1000,7,false)*W300),0) + IF(X300&lt;&gt;"",(VLOOKUP(X300,'🧱Material'!$B$4:$H1000,7,false)*Y300),0) + IF(Z300&lt;&gt;"",(VLOOKUP(Z300,'🧱Material'!$B$4:$H1000,7,false)*AA300),0) + IF(AB300&lt;&gt;"",(VLOOKUP(AB300,'🧱Material'!$B$4:$H1000,7,false)*AC300),0)</f>
        <v>0</v>
      </c>
      <c r="H300" s="523">
        <f>IF(J300&lt;&gt;"",(VLOOKUP(J300,'🌳Resource'!$A$4:$J1000,8,false)*K300),0)+IF(L300&lt;&gt;"",(VLOOKUP(L300,'🌳Resource'!$A$4:$J1000,8,false)*M300),0)+IF(N300&lt;&gt;"",(VLOOKUP(N300,'🌳Resource'!$A$4:$J1000,8,false)*O300),0) + IF(P300&lt;&gt;"",(VLOOKUP(P300,'🌳Resource'!$A$4:$J1000,8,false)*Q300),0) + IF(R300&lt;&gt;"",(VLOOKUP(R300,'🧱Material'!$B$4:$H1000,5,false)*S300),0) + IF(T300&lt;&gt;"",(VLOOKUP(T300,'🧱Material'!$B$4:$H1000,5,false)*U300),0) + IF(V300&lt;&gt;"",(VLOOKUP(V300,'🧱Material'!$B$4:$H1000,5,false)*W300),0) + IF(X300&lt;&gt;"",(VLOOKUP(X300,'🧱Material'!$B$4:$H1000,5,false)*Y300),0) + IF(Z300&lt;&gt;"",(VLOOKUP(Z300,'🧱Material'!$B$4:$H1000,5,false)*AA300),0) + IF(AB300&lt;&gt;"",(VLOOKUP(AB300,'🧱Material'!$B$4:$H1000,5,false)*AC300),0)</f>
        <v>0</v>
      </c>
      <c r="I300" s="523">
        <f>IF(J300&lt;&gt;"",(VLOOKUP(J300,'🌳Resource'!$A$4:$J1000,9,false)*K300),0)+IF(L300&lt;&gt;"",(VLOOKUP(L300,'🌳Resource'!$A$4:$J1000,9,false)*M300),0)+IF(N300&lt;&gt;"",(VLOOKUP(N300,'🌳Resource'!$A$4:$J1000,9,false)*O300),0) + IF(P300&lt;&gt;"",(VLOOKUP(P300,'🌳Resource'!$A$4:$J1000,9,false)*Q300),0) + IF(R300&lt;&gt;"",(VLOOKUP(R300,'🧱Material'!$B$4:$H1000,6,false)*S300),0) + IF(T300&lt;&gt;"",(VLOOKUP(T300,'🧱Material'!$B$4:$H1000,6,false)*U300),0) + IF(V300&lt;&gt;"",(VLOOKUP(V300,'🧱Material'!$B$4:$H1000,6,false)*W300),0) + IF(X300&lt;&gt;"",(VLOOKUP(X300,'🧱Material'!$B$4:$H1000,6,false)*Y300),0) + IF(Z300&lt;&gt;"",(VLOOKUP(Z300,'🧱Material'!$B$4:$H1000,6,false)*AA300),0) + IF(AB300&lt;&gt;"",(VLOOKUP(AB300,'🧱Material'!$B$4:$H1000,6,false)*AC300),0)</f>
        <v>0</v>
      </c>
      <c r="J300" s="533"/>
      <c r="K300" s="534"/>
      <c r="L300" s="533"/>
      <c r="M300" s="534"/>
      <c r="N300" s="533"/>
      <c r="O300" s="534"/>
      <c r="P300" s="533"/>
      <c r="Q300" s="534"/>
      <c r="R300" s="59"/>
      <c r="S300" s="520"/>
      <c r="T300" s="59"/>
      <c r="U300" s="520"/>
      <c r="V300" s="59"/>
      <c r="W300" s="520"/>
      <c r="X300" s="59"/>
      <c r="Y300" s="520"/>
      <c r="Z300" s="59"/>
      <c r="AA300" s="520"/>
      <c r="AB300" s="59"/>
      <c r="AC300" s="520"/>
    </row>
    <row r="301">
      <c r="A301" s="70" t="b">
        <v>0</v>
      </c>
      <c r="H301" s="549"/>
      <c r="J301" s="42"/>
      <c r="K301" s="42"/>
      <c r="L301" s="42"/>
      <c r="M301" s="42"/>
      <c r="N301" s="42"/>
      <c r="O301" s="42"/>
      <c r="P301" s="42"/>
      <c r="Q301" s="42"/>
      <c r="R301" s="42"/>
      <c r="S301" s="42"/>
      <c r="T301" s="42"/>
      <c r="U301" s="42"/>
      <c r="V301" s="42"/>
      <c r="W301" s="42"/>
      <c r="X301" s="42"/>
      <c r="Y301" s="42"/>
      <c r="Z301" s="42"/>
      <c r="AA301" s="42"/>
      <c r="AB301" s="42"/>
      <c r="AC301" s="42"/>
    </row>
    <row r="302">
      <c r="A302" s="70" t="b">
        <v>0</v>
      </c>
      <c r="H302" s="549"/>
      <c r="J302" s="42"/>
      <c r="K302" s="42"/>
      <c r="L302" s="42"/>
      <c r="M302" s="42"/>
      <c r="N302" s="42"/>
      <c r="O302" s="42"/>
      <c r="P302" s="42"/>
      <c r="Q302" s="42"/>
      <c r="R302" s="42"/>
      <c r="S302" s="42"/>
      <c r="T302" s="42"/>
      <c r="U302" s="42"/>
      <c r="V302" s="42"/>
      <c r="W302" s="42"/>
      <c r="X302" s="42"/>
      <c r="Y302" s="42"/>
      <c r="Z302" s="42"/>
      <c r="AA302" s="42"/>
      <c r="AB302" s="42"/>
      <c r="AC302" s="42"/>
    </row>
    <row r="303">
      <c r="A303" s="70" t="b">
        <v>0</v>
      </c>
      <c r="H303" s="549"/>
      <c r="J303" s="42"/>
      <c r="K303" s="42"/>
      <c r="L303" s="42"/>
      <c r="M303" s="42"/>
      <c r="N303" s="42"/>
      <c r="O303" s="42"/>
      <c r="P303" s="42"/>
      <c r="Q303" s="42"/>
      <c r="R303" s="42"/>
      <c r="S303" s="42"/>
      <c r="T303" s="42"/>
      <c r="U303" s="42"/>
      <c r="V303" s="42"/>
      <c r="W303" s="42"/>
      <c r="X303" s="42"/>
      <c r="Y303" s="42"/>
      <c r="Z303" s="42"/>
      <c r="AA303" s="42"/>
      <c r="AB303" s="42"/>
      <c r="AC303" s="42"/>
    </row>
    <row r="304">
      <c r="A304" s="70" t="b">
        <v>0</v>
      </c>
      <c r="H304" s="549"/>
      <c r="J304" s="42"/>
      <c r="K304" s="42"/>
      <c r="L304" s="42"/>
      <c r="M304" s="42"/>
      <c r="N304" s="42"/>
      <c r="O304" s="42"/>
      <c r="P304" s="42"/>
      <c r="Q304" s="42"/>
      <c r="R304" s="42"/>
      <c r="S304" s="42"/>
      <c r="T304" s="42"/>
      <c r="U304" s="42"/>
      <c r="V304" s="42"/>
      <c r="W304" s="42"/>
      <c r="X304" s="42"/>
      <c r="Y304" s="42"/>
      <c r="Z304" s="42"/>
      <c r="AA304" s="42"/>
      <c r="AB304" s="42"/>
      <c r="AC304" s="42"/>
    </row>
    <row r="305">
      <c r="A305" s="70" t="b">
        <v>0</v>
      </c>
      <c r="H305" s="549"/>
      <c r="J305" s="42"/>
      <c r="K305" s="42"/>
      <c r="L305" s="42"/>
      <c r="M305" s="42"/>
      <c r="N305" s="42"/>
      <c r="O305" s="42"/>
      <c r="P305" s="42"/>
      <c r="Q305" s="42"/>
      <c r="R305" s="42"/>
      <c r="S305" s="42"/>
      <c r="T305" s="42"/>
      <c r="U305" s="42"/>
      <c r="V305" s="42"/>
      <c r="W305" s="42"/>
      <c r="X305" s="42"/>
      <c r="Y305" s="42"/>
      <c r="Z305" s="42"/>
      <c r="AA305" s="42"/>
      <c r="AB305" s="42"/>
      <c r="AC305" s="42"/>
    </row>
    <row r="306">
      <c r="A306" s="70" t="b">
        <v>0</v>
      </c>
      <c r="H306" s="549"/>
      <c r="J306" s="42"/>
      <c r="K306" s="42"/>
      <c r="L306" s="42"/>
      <c r="M306" s="42"/>
      <c r="N306" s="42"/>
      <c r="O306" s="42"/>
      <c r="P306" s="42"/>
      <c r="Q306" s="42"/>
      <c r="R306" s="42"/>
      <c r="S306" s="42"/>
      <c r="T306" s="42"/>
      <c r="U306" s="42"/>
      <c r="V306" s="42"/>
      <c r="W306" s="42"/>
      <c r="X306" s="42"/>
      <c r="Y306" s="42"/>
      <c r="Z306" s="42"/>
      <c r="AA306" s="42"/>
      <c r="AB306" s="42"/>
      <c r="AC306" s="42"/>
    </row>
    <row r="307">
      <c r="A307" s="70" t="b">
        <v>0</v>
      </c>
      <c r="H307" s="549"/>
      <c r="J307" s="42"/>
      <c r="K307" s="42"/>
      <c r="L307" s="42"/>
      <c r="M307" s="42"/>
      <c r="N307" s="42"/>
      <c r="O307" s="42"/>
      <c r="P307" s="42"/>
      <c r="Q307" s="42"/>
      <c r="R307" s="42"/>
      <c r="S307" s="42"/>
      <c r="T307" s="42"/>
      <c r="U307" s="42"/>
      <c r="V307" s="42"/>
      <c r="W307" s="42"/>
      <c r="X307" s="42"/>
      <c r="Y307" s="42"/>
      <c r="Z307" s="42"/>
      <c r="AA307" s="42"/>
      <c r="AB307" s="42"/>
      <c r="AC307" s="42"/>
    </row>
    <row r="308">
      <c r="A308" s="70" t="b">
        <v>0</v>
      </c>
      <c r="H308" s="549"/>
      <c r="J308" s="42"/>
      <c r="K308" s="42"/>
      <c r="L308" s="42"/>
      <c r="M308" s="42"/>
      <c r="N308" s="42"/>
      <c r="O308" s="42"/>
      <c r="P308" s="42"/>
      <c r="Q308" s="42"/>
      <c r="R308" s="42"/>
      <c r="S308" s="42"/>
      <c r="T308" s="42"/>
      <c r="U308" s="42"/>
      <c r="V308" s="42"/>
      <c r="W308" s="42"/>
      <c r="X308" s="42"/>
      <c r="Y308" s="42"/>
      <c r="Z308" s="42"/>
      <c r="AA308" s="42"/>
      <c r="AB308" s="42"/>
      <c r="AC308" s="42"/>
    </row>
    <row r="309">
      <c r="A309" s="70" t="b">
        <v>0</v>
      </c>
      <c r="H309" s="549"/>
      <c r="J309" s="42"/>
      <c r="K309" s="42"/>
      <c r="L309" s="42"/>
      <c r="M309" s="42"/>
      <c r="N309" s="42"/>
      <c r="O309" s="42"/>
      <c r="P309" s="42"/>
      <c r="Q309" s="42"/>
      <c r="R309" s="42"/>
      <c r="S309" s="42"/>
      <c r="T309" s="42"/>
      <c r="U309" s="42"/>
      <c r="V309" s="42"/>
      <c r="W309" s="42"/>
      <c r="X309" s="42"/>
      <c r="Y309" s="42"/>
      <c r="Z309" s="42"/>
      <c r="AA309" s="42"/>
      <c r="AB309" s="42"/>
      <c r="AC309" s="42"/>
    </row>
    <row r="310">
      <c r="A310" s="70" t="b">
        <v>0</v>
      </c>
      <c r="H310" s="549"/>
      <c r="J310" s="42"/>
      <c r="K310" s="42"/>
      <c r="L310" s="42"/>
      <c r="M310" s="42"/>
      <c r="N310" s="42"/>
      <c r="O310" s="42"/>
      <c r="P310" s="42"/>
      <c r="Q310" s="42"/>
      <c r="R310" s="42"/>
      <c r="S310" s="42"/>
      <c r="T310" s="42"/>
      <c r="U310" s="42"/>
      <c r="V310" s="42"/>
      <c r="W310" s="42"/>
      <c r="X310" s="42"/>
      <c r="Y310" s="42"/>
      <c r="Z310" s="42"/>
      <c r="AA310" s="42"/>
      <c r="AB310" s="42"/>
      <c r="AC310" s="42"/>
    </row>
    <row r="311">
      <c r="A311" s="70" t="b">
        <v>0</v>
      </c>
      <c r="H311" s="549"/>
      <c r="J311" s="42"/>
      <c r="K311" s="42"/>
      <c r="L311" s="42"/>
      <c r="M311" s="42"/>
      <c r="N311" s="42"/>
      <c r="O311" s="42"/>
      <c r="P311" s="42"/>
      <c r="Q311" s="42"/>
      <c r="R311" s="42"/>
      <c r="S311" s="42"/>
      <c r="T311" s="42"/>
      <c r="U311" s="42"/>
      <c r="V311" s="42"/>
      <c r="W311" s="42"/>
      <c r="X311" s="42"/>
      <c r="Y311" s="42"/>
      <c r="Z311" s="42"/>
      <c r="AA311" s="42"/>
      <c r="AB311" s="42"/>
      <c r="AC311" s="42"/>
    </row>
    <row r="312">
      <c r="A312" s="70" t="b">
        <v>0</v>
      </c>
      <c r="H312" s="549"/>
      <c r="J312" s="42"/>
      <c r="K312" s="42"/>
      <c r="L312" s="42"/>
      <c r="M312" s="42"/>
      <c r="N312" s="42"/>
      <c r="O312" s="42"/>
      <c r="P312" s="42"/>
      <c r="Q312" s="42"/>
      <c r="R312" s="42"/>
      <c r="S312" s="42"/>
      <c r="T312" s="42"/>
      <c r="U312" s="42"/>
      <c r="V312" s="42"/>
      <c r="W312" s="42"/>
      <c r="X312" s="42"/>
      <c r="Y312" s="42"/>
      <c r="Z312" s="42"/>
      <c r="AA312" s="42"/>
      <c r="AB312" s="42"/>
      <c r="AC312" s="42"/>
    </row>
    <row r="313">
      <c r="A313" s="70" t="b">
        <v>0</v>
      </c>
      <c r="H313" s="549"/>
      <c r="J313" s="42"/>
      <c r="K313" s="42"/>
      <c r="L313" s="42"/>
      <c r="M313" s="42"/>
      <c r="N313" s="42"/>
      <c r="O313" s="42"/>
      <c r="P313" s="42"/>
      <c r="Q313" s="42"/>
      <c r="R313" s="42"/>
      <c r="S313" s="42"/>
      <c r="T313" s="42"/>
      <c r="U313" s="42"/>
      <c r="V313" s="42"/>
      <c r="W313" s="42"/>
      <c r="X313" s="42"/>
      <c r="Y313" s="42"/>
      <c r="Z313" s="42"/>
      <c r="AA313" s="42"/>
      <c r="AB313" s="42"/>
      <c r="AC313" s="42"/>
    </row>
    <row r="314">
      <c r="A314" s="70" t="b">
        <v>0</v>
      </c>
      <c r="H314" s="549"/>
      <c r="J314" s="42"/>
      <c r="K314" s="42"/>
      <c r="L314" s="42"/>
      <c r="M314" s="42"/>
      <c r="N314" s="42"/>
      <c r="O314" s="42"/>
      <c r="P314" s="42"/>
      <c r="Q314" s="42"/>
      <c r="R314" s="42"/>
      <c r="S314" s="42"/>
      <c r="T314" s="42"/>
      <c r="U314" s="42"/>
      <c r="V314" s="42"/>
      <c r="W314" s="42"/>
      <c r="X314" s="42"/>
      <c r="Y314" s="42"/>
      <c r="Z314" s="42"/>
      <c r="AA314" s="42"/>
      <c r="AB314" s="42"/>
      <c r="AC314" s="42"/>
    </row>
    <row r="315">
      <c r="A315" s="70" t="b">
        <v>0</v>
      </c>
      <c r="H315" s="549"/>
      <c r="J315" s="42"/>
      <c r="K315" s="42"/>
      <c r="L315" s="42"/>
      <c r="M315" s="42"/>
      <c r="N315" s="42"/>
      <c r="O315" s="42"/>
      <c r="P315" s="42"/>
      <c r="Q315" s="42"/>
      <c r="R315" s="42"/>
      <c r="S315" s="42"/>
      <c r="T315" s="42"/>
      <c r="U315" s="42"/>
      <c r="V315" s="42"/>
      <c r="W315" s="42"/>
      <c r="X315" s="42"/>
      <c r="Y315" s="42"/>
      <c r="Z315" s="42"/>
      <c r="AA315" s="42"/>
      <c r="AB315" s="42"/>
      <c r="AC315" s="42"/>
    </row>
    <row r="316">
      <c r="A316" s="70" t="b">
        <v>0</v>
      </c>
      <c r="H316" s="549"/>
      <c r="J316" s="42"/>
      <c r="K316" s="42"/>
      <c r="L316" s="42"/>
      <c r="M316" s="42"/>
      <c r="N316" s="42"/>
      <c r="O316" s="42"/>
      <c r="P316" s="42"/>
      <c r="Q316" s="42"/>
      <c r="R316" s="42"/>
      <c r="S316" s="42"/>
      <c r="T316" s="42"/>
      <c r="U316" s="42"/>
      <c r="V316" s="42"/>
      <c r="W316" s="42"/>
      <c r="X316" s="42"/>
      <c r="Y316" s="42"/>
      <c r="Z316" s="42"/>
      <c r="AA316" s="42"/>
      <c r="AB316" s="42"/>
      <c r="AC316" s="42"/>
    </row>
    <row r="317">
      <c r="A317" s="70" t="b">
        <v>0</v>
      </c>
      <c r="H317" s="549"/>
      <c r="J317" s="42"/>
      <c r="K317" s="42"/>
      <c r="L317" s="42"/>
      <c r="M317" s="42"/>
      <c r="N317" s="42"/>
      <c r="O317" s="42"/>
      <c r="P317" s="42"/>
      <c r="Q317" s="42"/>
      <c r="R317" s="42"/>
      <c r="S317" s="42"/>
      <c r="T317" s="42"/>
      <c r="U317" s="42"/>
      <c r="V317" s="42"/>
      <c r="W317" s="42"/>
      <c r="X317" s="42"/>
      <c r="Y317" s="42"/>
      <c r="Z317" s="42"/>
      <c r="AA317" s="42"/>
      <c r="AB317" s="42"/>
      <c r="AC317" s="42"/>
    </row>
    <row r="318">
      <c r="A318" s="70" t="b">
        <v>0</v>
      </c>
      <c r="H318" s="549"/>
      <c r="J318" s="42"/>
      <c r="K318" s="42"/>
      <c r="L318" s="42"/>
      <c r="M318" s="42"/>
      <c r="N318" s="42"/>
      <c r="O318" s="42"/>
      <c r="P318" s="42"/>
      <c r="Q318" s="42"/>
      <c r="R318" s="42"/>
      <c r="S318" s="42"/>
      <c r="T318" s="42"/>
      <c r="U318" s="42"/>
      <c r="V318" s="42"/>
      <c r="W318" s="42"/>
      <c r="X318" s="42"/>
      <c r="Y318" s="42"/>
      <c r="Z318" s="42"/>
      <c r="AA318" s="42"/>
      <c r="AB318" s="42"/>
      <c r="AC318" s="42"/>
    </row>
    <row r="319">
      <c r="A319" s="70" t="b">
        <v>0</v>
      </c>
      <c r="H319" s="549"/>
      <c r="J319" s="42"/>
      <c r="K319" s="42"/>
      <c r="L319" s="42"/>
      <c r="M319" s="42"/>
      <c r="N319" s="42"/>
      <c r="O319" s="42"/>
      <c r="P319" s="42"/>
      <c r="Q319" s="42"/>
      <c r="R319" s="42"/>
      <c r="S319" s="42"/>
      <c r="T319" s="42"/>
      <c r="U319" s="42"/>
      <c r="V319" s="42"/>
      <c r="W319" s="42"/>
      <c r="X319" s="42"/>
      <c r="Y319" s="42"/>
      <c r="Z319" s="42"/>
      <c r="AA319" s="42"/>
      <c r="AB319" s="42"/>
      <c r="AC319" s="42"/>
    </row>
    <row r="320">
      <c r="A320" s="70" t="b">
        <v>0</v>
      </c>
      <c r="H320" s="549"/>
      <c r="J320" s="42"/>
      <c r="K320" s="42"/>
      <c r="L320" s="42"/>
      <c r="M320" s="42"/>
      <c r="N320" s="42"/>
      <c r="O320" s="42"/>
      <c r="P320" s="42"/>
      <c r="Q320" s="42"/>
      <c r="R320" s="42"/>
      <c r="S320" s="42"/>
      <c r="T320" s="42"/>
      <c r="U320" s="42"/>
      <c r="V320" s="42"/>
      <c r="W320" s="42"/>
      <c r="X320" s="42"/>
      <c r="Y320" s="42"/>
      <c r="Z320" s="42"/>
      <c r="AA320" s="42"/>
      <c r="AB320" s="42"/>
      <c r="AC320" s="42"/>
    </row>
    <row r="321">
      <c r="A321" s="70" t="b">
        <v>0</v>
      </c>
      <c r="H321" s="549"/>
      <c r="J321" s="42"/>
      <c r="K321" s="42"/>
      <c r="L321" s="42"/>
      <c r="M321" s="42"/>
      <c r="N321" s="42"/>
      <c r="O321" s="42"/>
      <c r="P321" s="42"/>
      <c r="Q321" s="42"/>
      <c r="R321" s="42"/>
      <c r="S321" s="42"/>
      <c r="T321" s="42"/>
      <c r="U321" s="42"/>
      <c r="V321" s="42"/>
      <c r="W321" s="42"/>
      <c r="X321" s="42"/>
      <c r="Y321" s="42"/>
      <c r="Z321" s="42"/>
      <c r="AA321" s="42"/>
      <c r="AB321" s="42"/>
      <c r="AC321" s="42"/>
    </row>
    <row r="322">
      <c r="A322" s="70" t="b">
        <v>0</v>
      </c>
      <c r="H322" s="549"/>
      <c r="J322" s="42"/>
      <c r="K322" s="42"/>
      <c r="L322" s="42"/>
      <c r="M322" s="42"/>
      <c r="N322" s="42"/>
      <c r="O322" s="42"/>
      <c r="P322" s="42"/>
      <c r="Q322" s="42"/>
      <c r="R322" s="42"/>
      <c r="S322" s="42"/>
      <c r="T322" s="42"/>
      <c r="U322" s="42"/>
      <c r="V322" s="42"/>
      <c r="W322" s="42"/>
      <c r="X322" s="42"/>
      <c r="Y322" s="42"/>
      <c r="Z322" s="42"/>
      <c r="AA322" s="42"/>
      <c r="AB322" s="42"/>
      <c r="AC322" s="42"/>
    </row>
    <row r="323">
      <c r="A323" s="70" t="b">
        <v>0</v>
      </c>
      <c r="H323" s="549"/>
      <c r="J323" s="42"/>
      <c r="K323" s="42"/>
      <c r="L323" s="42"/>
      <c r="M323" s="42"/>
      <c r="N323" s="42"/>
      <c r="O323" s="42"/>
      <c r="P323" s="42"/>
      <c r="Q323" s="42"/>
      <c r="R323" s="42"/>
      <c r="S323" s="42"/>
      <c r="T323" s="42"/>
      <c r="U323" s="42"/>
      <c r="V323" s="42"/>
      <c r="W323" s="42"/>
      <c r="X323" s="42"/>
      <c r="Y323" s="42"/>
      <c r="Z323" s="42"/>
      <c r="AA323" s="42"/>
      <c r="AB323" s="42"/>
      <c r="AC323" s="42"/>
    </row>
    <row r="324">
      <c r="A324" s="70" t="b">
        <v>0</v>
      </c>
      <c r="H324" s="549"/>
      <c r="J324" s="42"/>
      <c r="K324" s="42"/>
      <c r="L324" s="42"/>
      <c r="M324" s="42"/>
      <c r="N324" s="42"/>
      <c r="O324" s="42"/>
      <c r="P324" s="42"/>
      <c r="Q324" s="42"/>
      <c r="R324" s="42"/>
      <c r="S324" s="42"/>
      <c r="T324" s="42"/>
      <c r="U324" s="42"/>
      <c r="V324" s="42"/>
      <c r="W324" s="42"/>
      <c r="X324" s="42"/>
      <c r="Y324" s="42"/>
      <c r="Z324" s="42"/>
      <c r="AA324" s="42"/>
      <c r="AB324" s="42"/>
      <c r="AC324" s="42"/>
    </row>
    <row r="325">
      <c r="A325" s="70" t="b">
        <v>0</v>
      </c>
      <c r="H325" s="549"/>
      <c r="J325" s="42"/>
      <c r="K325" s="42"/>
      <c r="L325" s="42"/>
      <c r="M325" s="42"/>
      <c r="N325" s="42"/>
      <c r="O325" s="42"/>
      <c r="P325" s="42"/>
      <c r="Q325" s="42"/>
      <c r="R325" s="42"/>
      <c r="S325" s="42"/>
      <c r="T325" s="42"/>
      <c r="U325" s="42"/>
      <c r="V325" s="42"/>
      <c r="W325" s="42"/>
      <c r="X325" s="42"/>
      <c r="Y325" s="42"/>
      <c r="Z325" s="42"/>
      <c r="AA325" s="42"/>
      <c r="AB325" s="42"/>
      <c r="AC325" s="42"/>
    </row>
    <row r="326">
      <c r="A326" s="70" t="b">
        <v>0</v>
      </c>
      <c r="H326" s="549"/>
      <c r="J326" s="42"/>
      <c r="K326" s="42"/>
      <c r="L326" s="42"/>
      <c r="M326" s="42"/>
      <c r="N326" s="42"/>
      <c r="O326" s="42"/>
      <c r="P326" s="42"/>
      <c r="Q326" s="42"/>
      <c r="R326" s="42"/>
      <c r="S326" s="42"/>
      <c r="T326" s="42"/>
      <c r="U326" s="42"/>
      <c r="V326" s="42"/>
      <c r="W326" s="42"/>
      <c r="X326" s="42"/>
      <c r="Y326" s="42"/>
      <c r="Z326" s="42"/>
      <c r="AA326" s="42"/>
      <c r="AB326" s="42"/>
      <c r="AC326" s="42"/>
    </row>
    <row r="327">
      <c r="A327" s="70" t="b">
        <v>0</v>
      </c>
      <c r="H327" s="549"/>
      <c r="J327" s="42"/>
      <c r="K327" s="42"/>
      <c r="L327" s="42"/>
      <c r="M327" s="42"/>
      <c r="N327" s="42"/>
      <c r="O327" s="42"/>
      <c r="P327" s="42"/>
      <c r="Q327" s="42"/>
      <c r="R327" s="42"/>
      <c r="S327" s="42"/>
      <c r="T327" s="42"/>
      <c r="U327" s="42"/>
      <c r="V327" s="42"/>
      <c r="W327" s="42"/>
      <c r="X327" s="42"/>
      <c r="Y327" s="42"/>
      <c r="Z327" s="42"/>
      <c r="AA327" s="42"/>
      <c r="AB327" s="42"/>
      <c r="AC327" s="42"/>
    </row>
    <row r="328">
      <c r="A328" s="70" t="b">
        <v>0</v>
      </c>
      <c r="H328" s="549"/>
      <c r="J328" s="42"/>
      <c r="K328" s="42"/>
      <c r="L328" s="42"/>
      <c r="M328" s="42"/>
      <c r="N328" s="42"/>
      <c r="O328" s="42"/>
      <c r="P328" s="42"/>
      <c r="Q328" s="42"/>
      <c r="R328" s="42"/>
      <c r="S328" s="42"/>
      <c r="T328" s="42"/>
      <c r="U328" s="42"/>
      <c r="V328" s="42"/>
      <c r="W328" s="42"/>
      <c r="X328" s="42"/>
      <c r="Y328" s="42"/>
      <c r="Z328" s="42"/>
      <c r="AA328" s="42"/>
      <c r="AB328" s="42"/>
      <c r="AC328" s="42"/>
    </row>
    <row r="329">
      <c r="A329" s="70" t="b">
        <v>0</v>
      </c>
      <c r="H329" s="549"/>
      <c r="J329" s="42"/>
      <c r="K329" s="42"/>
      <c r="L329" s="42"/>
      <c r="M329" s="42"/>
      <c r="N329" s="42"/>
      <c r="O329" s="42"/>
      <c r="P329" s="42"/>
      <c r="Q329" s="42"/>
      <c r="R329" s="42"/>
      <c r="S329" s="42"/>
      <c r="T329" s="42"/>
      <c r="U329" s="42"/>
      <c r="V329" s="42"/>
      <c r="W329" s="42"/>
      <c r="X329" s="42"/>
      <c r="Y329" s="42"/>
      <c r="Z329" s="42"/>
      <c r="AA329" s="42"/>
      <c r="AB329" s="42"/>
      <c r="AC329" s="42"/>
    </row>
    <row r="330">
      <c r="A330" s="70" t="b">
        <v>0</v>
      </c>
      <c r="H330" s="549"/>
      <c r="J330" s="42"/>
      <c r="K330" s="42"/>
      <c r="L330" s="42"/>
      <c r="M330" s="42"/>
      <c r="N330" s="42"/>
      <c r="O330" s="42"/>
      <c r="P330" s="42"/>
      <c r="Q330" s="42"/>
      <c r="R330" s="42"/>
      <c r="S330" s="42"/>
      <c r="T330" s="42"/>
      <c r="U330" s="42"/>
      <c r="V330" s="42"/>
      <c r="W330" s="42"/>
      <c r="X330" s="42"/>
      <c r="Y330" s="42"/>
      <c r="Z330" s="42"/>
      <c r="AA330" s="42"/>
      <c r="AB330" s="42"/>
      <c r="AC330" s="42"/>
    </row>
    <row r="331">
      <c r="A331" s="70" t="b">
        <v>0</v>
      </c>
      <c r="H331" s="549"/>
      <c r="J331" s="42"/>
      <c r="K331" s="42"/>
      <c r="L331" s="42"/>
      <c r="M331" s="42"/>
      <c r="N331" s="42"/>
      <c r="O331" s="42"/>
      <c r="P331" s="42"/>
      <c r="Q331" s="42"/>
      <c r="R331" s="42"/>
      <c r="S331" s="42"/>
      <c r="T331" s="42"/>
      <c r="U331" s="42"/>
      <c r="V331" s="42"/>
      <c r="W331" s="42"/>
      <c r="X331" s="42"/>
      <c r="Y331" s="42"/>
      <c r="Z331" s="42"/>
      <c r="AA331" s="42"/>
      <c r="AB331" s="42"/>
      <c r="AC331" s="42"/>
    </row>
    <row r="332">
      <c r="A332" s="70" t="b">
        <v>0</v>
      </c>
      <c r="H332" s="549"/>
      <c r="J332" s="42"/>
      <c r="K332" s="42"/>
      <c r="L332" s="42"/>
      <c r="M332" s="42"/>
      <c r="N332" s="42"/>
      <c r="O332" s="42"/>
      <c r="P332" s="42"/>
      <c r="Q332" s="42"/>
      <c r="R332" s="42"/>
      <c r="S332" s="42"/>
      <c r="T332" s="42"/>
      <c r="U332" s="42"/>
      <c r="V332" s="42"/>
      <c r="W332" s="42"/>
      <c r="X332" s="42"/>
      <c r="Y332" s="42"/>
      <c r="Z332" s="42"/>
      <c r="AA332" s="42"/>
      <c r="AB332" s="42"/>
      <c r="AC332" s="42"/>
    </row>
    <row r="333">
      <c r="A333" s="70" t="b">
        <v>0</v>
      </c>
      <c r="H333" s="549"/>
      <c r="J333" s="42"/>
      <c r="K333" s="42"/>
      <c r="L333" s="42"/>
      <c r="M333" s="42"/>
      <c r="N333" s="42"/>
      <c r="O333" s="42"/>
      <c r="P333" s="42"/>
      <c r="Q333" s="42"/>
      <c r="R333" s="42"/>
      <c r="S333" s="42"/>
      <c r="T333" s="42"/>
      <c r="U333" s="42"/>
      <c r="V333" s="42"/>
      <c r="W333" s="42"/>
      <c r="X333" s="42"/>
      <c r="Y333" s="42"/>
      <c r="Z333" s="42"/>
      <c r="AA333" s="42"/>
      <c r="AB333" s="42"/>
      <c r="AC333" s="42"/>
    </row>
    <row r="334">
      <c r="A334" s="70" t="b">
        <v>0</v>
      </c>
      <c r="H334" s="549"/>
      <c r="J334" s="42"/>
      <c r="K334" s="42"/>
      <c r="L334" s="42"/>
      <c r="M334" s="42"/>
      <c r="N334" s="42"/>
      <c r="O334" s="42"/>
      <c r="P334" s="42"/>
      <c r="Q334" s="42"/>
      <c r="R334" s="42"/>
      <c r="S334" s="42"/>
      <c r="T334" s="42"/>
      <c r="U334" s="42"/>
      <c r="V334" s="42"/>
      <c r="W334" s="42"/>
      <c r="X334" s="42"/>
      <c r="Y334" s="42"/>
      <c r="Z334" s="42"/>
      <c r="AA334" s="42"/>
      <c r="AB334" s="42"/>
      <c r="AC334" s="42"/>
    </row>
    <row r="335">
      <c r="A335" s="70" t="b">
        <v>0</v>
      </c>
      <c r="H335" s="549"/>
      <c r="J335" s="42"/>
      <c r="K335" s="42"/>
      <c r="L335" s="42"/>
      <c r="M335" s="42"/>
      <c r="N335" s="42"/>
      <c r="O335" s="42"/>
      <c r="P335" s="42"/>
      <c r="Q335" s="42"/>
      <c r="R335" s="42"/>
      <c r="S335" s="42"/>
      <c r="T335" s="42"/>
      <c r="U335" s="42"/>
      <c r="V335" s="42"/>
      <c r="W335" s="42"/>
      <c r="X335" s="42"/>
      <c r="Y335" s="42"/>
      <c r="Z335" s="42"/>
      <c r="AA335" s="42"/>
      <c r="AB335" s="42"/>
      <c r="AC335" s="42"/>
    </row>
    <row r="336">
      <c r="A336" s="70" t="b">
        <v>0</v>
      </c>
      <c r="H336" s="549"/>
      <c r="J336" s="42"/>
      <c r="K336" s="42"/>
      <c r="L336" s="42"/>
      <c r="M336" s="42"/>
      <c r="N336" s="42"/>
      <c r="O336" s="42"/>
      <c r="P336" s="42"/>
      <c r="Q336" s="42"/>
      <c r="R336" s="42"/>
      <c r="S336" s="42"/>
      <c r="T336" s="42"/>
      <c r="U336" s="42"/>
      <c r="V336" s="42"/>
      <c r="W336" s="42"/>
      <c r="X336" s="42"/>
      <c r="Y336" s="42"/>
      <c r="Z336" s="42"/>
      <c r="AA336" s="42"/>
      <c r="AB336" s="42"/>
      <c r="AC336" s="42"/>
    </row>
    <row r="337">
      <c r="A337" s="70" t="b">
        <v>0</v>
      </c>
      <c r="H337" s="549"/>
      <c r="J337" s="42"/>
      <c r="K337" s="42"/>
      <c r="L337" s="42"/>
      <c r="M337" s="42"/>
      <c r="N337" s="42"/>
      <c r="O337" s="42"/>
      <c r="P337" s="42"/>
      <c r="Q337" s="42"/>
      <c r="R337" s="42"/>
      <c r="S337" s="42"/>
      <c r="T337" s="42"/>
      <c r="U337" s="42"/>
      <c r="V337" s="42"/>
      <c r="W337" s="42"/>
      <c r="X337" s="42"/>
      <c r="Y337" s="42"/>
      <c r="Z337" s="42"/>
      <c r="AA337" s="42"/>
      <c r="AB337" s="42"/>
      <c r="AC337" s="42"/>
    </row>
    <row r="338">
      <c r="A338" s="70" t="b">
        <v>0</v>
      </c>
      <c r="H338" s="549"/>
      <c r="J338" s="42"/>
      <c r="K338" s="42"/>
      <c r="L338" s="42"/>
      <c r="M338" s="42"/>
      <c r="N338" s="42"/>
      <c r="O338" s="42"/>
      <c r="P338" s="42"/>
      <c r="Q338" s="42"/>
      <c r="R338" s="42"/>
      <c r="S338" s="42"/>
      <c r="T338" s="42"/>
      <c r="U338" s="42"/>
      <c r="V338" s="42"/>
      <c r="W338" s="42"/>
      <c r="X338" s="42"/>
      <c r="Y338" s="42"/>
      <c r="Z338" s="42"/>
      <c r="AA338" s="42"/>
      <c r="AB338" s="42"/>
      <c r="AC338" s="42"/>
    </row>
    <row r="339">
      <c r="A339" s="70" t="b">
        <v>0</v>
      </c>
      <c r="H339" s="549"/>
      <c r="J339" s="42"/>
      <c r="K339" s="42"/>
      <c r="L339" s="42"/>
      <c r="M339" s="42"/>
      <c r="N339" s="42"/>
      <c r="O339" s="42"/>
      <c r="P339" s="42"/>
      <c r="Q339" s="42"/>
      <c r="R339" s="42"/>
      <c r="S339" s="42"/>
      <c r="T339" s="42"/>
      <c r="U339" s="42"/>
      <c r="V339" s="42"/>
      <c r="W339" s="42"/>
      <c r="X339" s="42"/>
      <c r="Y339" s="42"/>
      <c r="Z339" s="42"/>
      <c r="AA339" s="42"/>
      <c r="AB339" s="42"/>
      <c r="AC339" s="42"/>
    </row>
    <row r="340">
      <c r="A340" s="70" t="b">
        <v>0</v>
      </c>
      <c r="H340" s="549"/>
      <c r="J340" s="42"/>
      <c r="K340" s="42"/>
      <c r="L340" s="42"/>
      <c r="M340" s="42"/>
      <c r="N340" s="42"/>
      <c r="O340" s="42"/>
      <c r="P340" s="42"/>
      <c r="Q340" s="42"/>
      <c r="R340" s="42"/>
      <c r="S340" s="42"/>
      <c r="T340" s="42"/>
      <c r="U340" s="42"/>
      <c r="V340" s="42"/>
      <c r="W340" s="42"/>
      <c r="X340" s="42"/>
      <c r="Y340" s="42"/>
      <c r="Z340" s="42"/>
      <c r="AA340" s="42"/>
      <c r="AB340" s="42"/>
      <c r="AC340" s="42"/>
    </row>
    <row r="341">
      <c r="A341" s="70" t="b">
        <v>0</v>
      </c>
      <c r="H341" s="549"/>
      <c r="J341" s="42"/>
      <c r="K341" s="42"/>
      <c r="L341" s="42"/>
      <c r="M341" s="42"/>
      <c r="N341" s="42"/>
      <c r="O341" s="42"/>
      <c r="P341" s="42"/>
      <c r="Q341" s="42"/>
      <c r="R341" s="42"/>
      <c r="S341" s="42"/>
      <c r="T341" s="42"/>
      <c r="U341" s="42"/>
      <c r="V341" s="42"/>
      <c r="W341" s="42"/>
      <c r="X341" s="42"/>
      <c r="Y341" s="42"/>
      <c r="Z341" s="42"/>
      <c r="AA341" s="42"/>
      <c r="AB341" s="42"/>
      <c r="AC341" s="42"/>
    </row>
    <row r="342">
      <c r="A342" s="70" t="b">
        <v>0</v>
      </c>
      <c r="H342" s="549"/>
      <c r="J342" s="42"/>
      <c r="K342" s="42"/>
      <c r="L342" s="42"/>
      <c r="M342" s="42"/>
      <c r="N342" s="42"/>
      <c r="O342" s="42"/>
      <c r="P342" s="42"/>
      <c r="Q342" s="42"/>
      <c r="R342" s="42"/>
      <c r="S342" s="42"/>
      <c r="T342" s="42"/>
      <c r="U342" s="42"/>
      <c r="V342" s="42"/>
      <c r="W342" s="42"/>
      <c r="X342" s="42"/>
      <c r="Y342" s="42"/>
      <c r="Z342" s="42"/>
      <c r="AA342" s="42"/>
      <c r="AB342" s="42"/>
      <c r="AC342" s="42"/>
    </row>
    <row r="343">
      <c r="A343" s="70" t="b">
        <v>0</v>
      </c>
      <c r="H343" s="549"/>
      <c r="J343" s="42"/>
      <c r="K343" s="42"/>
      <c r="L343" s="42"/>
      <c r="M343" s="42"/>
      <c r="N343" s="42"/>
      <c r="O343" s="42"/>
      <c r="P343" s="42"/>
      <c r="Q343" s="42"/>
      <c r="R343" s="42"/>
      <c r="S343" s="42"/>
      <c r="T343" s="42"/>
      <c r="U343" s="42"/>
      <c r="V343" s="42"/>
      <c r="W343" s="42"/>
      <c r="X343" s="42"/>
      <c r="Y343" s="42"/>
      <c r="Z343" s="42"/>
      <c r="AA343" s="42"/>
      <c r="AB343" s="42"/>
      <c r="AC343" s="42"/>
    </row>
    <row r="344">
      <c r="A344" s="70" t="b">
        <v>0</v>
      </c>
      <c r="H344" s="549"/>
      <c r="J344" s="42"/>
      <c r="K344" s="42"/>
      <c r="L344" s="42"/>
      <c r="M344" s="42"/>
      <c r="N344" s="42"/>
      <c r="O344" s="42"/>
      <c r="P344" s="42"/>
      <c r="Q344" s="42"/>
      <c r="R344" s="42"/>
      <c r="S344" s="42"/>
      <c r="T344" s="42"/>
      <c r="U344" s="42"/>
      <c r="V344" s="42"/>
      <c r="W344" s="42"/>
      <c r="X344" s="42"/>
      <c r="Y344" s="42"/>
      <c r="Z344" s="42"/>
      <c r="AA344" s="42"/>
      <c r="AB344" s="42"/>
      <c r="AC344" s="42"/>
    </row>
    <row r="345">
      <c r="A345" s="70" t="b">
        <v>0</v>
      </c>
      <c r="H345" s="549"/>
      <c r="J345" s="42"/>
      <c r="K345" s="42"/>
      <c r="L345" s="42"/>
      <c r="M345" s="42"/>
      <c r="N345" s="42"/>
      <c r="O345" s="42"/>
      <c r="P345" s="42"/>
      <c r="Q345" s="42"/>
      <c r="R345" s="42"/>
      <c r="S345" s="42"/>
      <c r="T345" s="42"/>
      <c r="U345" s="42"/>
      <c r="V345" s="42"/>
      <c r="W345" s="42"/>
      <c r="X345" s="42"/>
      <c r="Y345" s="42"/>
      <c r="Z345" s="42"/>
      <c r="AA345" s="42"/>
      <c r="AB345" s="42"/>
      <c r="AC345" s="42"/>
    </row>
    <row r="346">
      <c r="A346" s="70" t="b">
        <v>0</v>
      </c>
      <c r="H346" s="549"/>
      <c r="J346" s="42"/>
      <c r="K346" s="42"/>
      <c r="L346" s="42"/>
      <c r="M346" s="42"/>
      <c r="N346" s="42"/>
      <c r="O346" s="42"/>
      <c r="P346" s="42"/>
      <c r="Q346" s="42"/>
      <c r="R346" s="42"/>
      <c r="S346" s="42"/>
      <c r="T346" s="42"/>
      <c r="U346" s="42"/>
      <c r="V346" s="42"/>
      <c r="W346" s="42"/>
      <c r="X346" s="42"/>
      <c r="Y346" s="42"/>
      <c r="Z346" s="42"/>
      <c r="AA346" s="42"/>
      <c r="AB346" s="42"/>
      <c r="AC346" s="42"/>
    </row>
    <row r="347">
      <c r="A347" s="70" t="b">
        <v>0</v>
      </c>
      <c r="H347" s="549"/>
      <c r="J347" s="42"/>
      <c r="K347" s="42"/>
      <c r="L347" s="42"/>
      <c r="M347" s="42"/>
      <c r="N347" s="42"/>
      <c r="O347" s="42"/>
      <c r="P347" s="42"/>
      <c r="Q347" s="42"/>
      <c r="R347" s="42"/>
      <c r="S347" s="42"/>
      <c r="T347" s="42"/>
      <c r="U347" s="42"/>
      <c r="V347" s="42"/>
      <c r="W347" s="42"/>
      <c r="X347" s="42"/>
      <c r="Y347" s="42"/>
      <c r="Z347" s="42"/>
      <c r="AA347" s="42"/>
      <c r="AB347" s="42"/>
      <c r="AC347" s="42"/>
    </row>
    <row r="348">
      <c r="A348" s="70" t="b">
        <v>0</v>
      </c>
      <c r="H348" s="549"/>
      <c r="J348" s="42"/>
      <c r="K348" s="42"/>
      <c r="L348" s="42"/>
      <c r="M348" s="42"/>
      <c r="N348" s="42"/>
      <c r="O348" s="42"/>
      <c r="P348" s="42"/>
      <c r="Q348" s="42"/>
      <c r="R348" s="42"/>
      <c r="S348" s="42"/>
      <c r="T348" s="42"/>
      <c r="U348" s="42"/>
      <c r="V348" s="42"/>
      <c r="W348" s="42"/>
      <c r="X348" s="42"/>
      <c r="Y348" s="42"/>
      <c r="Z348" s="42"/>
      <c r="AA348" s="42"/>
      <c r="AB348" s="42"/>
      <c r="AC348" s="42"/>
    </row>
    <row r="349">
      <c r="A349" s="70" t="b">
        <v>0</v>
      </c>
      <c r="H349" s="549"/>
      <c r="J349" s="42"/>
      <c r="K349" s="42"/>
      <c r="L349" s="42"/>
      <c r="M349" s="42"/>
      <c r="N349" s="42"/>
      <c r="O349" s="42"/>
      <c r="P349" s="42"/>
      <c r="Q349" s="42"/>
      <c r="R349" s="42"/>
      <c r="S349" s="42"/>
      <c r="T349" s="42"/>
      <c r="U349" s="42"/>
      <c r="V349" s="42"/>
      <c r="W349" s="42"/>
      <c r="X349" s="42"/>
      <c r="Y349" s="42"/>
      <c r="Z349" s="42"/>
      <c r="AA349" s="42"/>
      <c r="AB349" s="42"/>
      <c r="AC349" s="42"/>
    </row>
    <row r="350">
      <c r="A350" s="70" t="b">
        <v>0</v>
      </c>
      <c r="H350" s="549"/>
      <c r="J350" s="42"/>
      <c r="K350" s="42"/>
      <c r="L350" s="42"/>
      <c r="M350" s="42"/>
      <c r="N350" s="42"/>
      <c r="O350" s="42"/>
      <c r="P350" s="42"/>
      <c r="Q350" s="42"/>
      <c r="R350" s="42"/>
      <c r="S350" s="42"/>
      <c r="T350" s="42"/>
      <c r="U350" s="42"/>
      <c r="V350" s="42"/>
      <c r="W350" s="42"/>
      <c r="X350" s="42"/>
      <c r="Y350" s="42"/>
      <c r="Z350" s="42"/>
      <c r="AA350" s="42"/>
      <c r="AB350" s="42"/>
      <c r="AC350" s="42"/>
    </row>
    <row r="351">
      <c r="A351" s="70" t="b">
        <v>0</v>
      </c>
      <c r="H351" s="549"/>
      <c r="J351" s="42"/>
      <c r="K351" s="42"/>
      <c r="L351" s="42"/>
      <c r="M351" s="42"/>
      <c r="N351" s="42"/>
      <c r="O351" s="42"/>
      <c r="P351" s="42"/>
      <c r="Q351" s="42"/>
      <c r="R351" s="42"/>
      <c r="S351" s="42"/>
      <c r="T351" s="42"/>
      <c r="U351" s="42"/>
      <c r="V351" s="42"/>
      <c r="W351" s="42"/>
      <c r="X351" s="42"/>
      <c r="Y351" s="42"/>
      <c r="Z351" s="42"/>
      <c r="AA351" s="42"/>
      <c r="AB351" s="42"/>
      <c r="AC351" s="42"/>
    </row>
    <row r="352">
      <c r="A352" s="70" t="b">
        <v>0</v>
      </c>
      <c r="H352" s="549"/>
      <c r="J352" s="42"/>
      <c r="K352" s="42"/>
      <c r="L352" s="42"/>
      <c r="M352" s="42"/>
      <c r="N352" s="42"/>
      <c r="O352" s="42"/>
      <c r="P352" s="42"/>
      <c r="Q352" s="42"/>
      <c r="R352" s="42"/>
      <c r="S352" s="42"/>
      <c r="T352" s="42"/>
      <c r="U352" s="42"/>
      <c r="V352" s="42"/>
      <c r="W352" s="42"/>
      <c r="X352" s="42"/>
      <c r="Y352" s="42"/>
      <c r="Z352" s="42"/>
      <c r="AA352" s="42"/>
      <c r="AB352" s="42"/>
      <c r="AC352" s="42"/>
    </row>
    <row r="353">
      <c r="A353" s="70" t="b">
        <v>0</v>
      </c>
      <c r="H353" s="549"/>
      <c r="J353" s="42"/>
      <c r="K353" s="42"/>
      <c r="L353" s="42"/>
      <c r="M353" s="42"/>
      <c r="N353" s="42"/>
      <c r="O353" s="42"/>
      <c r="P353" s="42"/>
      <c r="Q353" s="42"/>
      <c r="R353" s="42"/>
      <c r="S353" s="42"/>
      <c r="T353" s="42"/>
      <c r="U353" s="42"/>
      <c r="V353" s="42"/>
      <c r="W353" s="42"/>
      <c r="X353" s="42"/>
      <c r="Y353" s="42"/>
      <c r="Z353" s="42"/>
      <c r="AA353" s="42"/>
      <c r="AB353" s="42"/>
      <c r="AC353" s="42"/>
    </row>
    <row r="354">
      <c r="A354" s="70" t="b">
        <v>0</v>
      </c>
      <c r="H354" s="549"/>
      <c r="J354" s="42"/>
      <c r="K354" s="42"/>
      <c r="L354" s="42"/>
      <c r="M354" s="42"/>
      <c r="N354" s="42"/>
      <c r="O354" s="42"/>
      <c r="P354" s="42"/>
      <c r="Q354" s="42"/>
      <c r="R354" s="42"/>
      <c r="S354" s="42"/>
      <c r="T354" s="42"/>
      <c r="U354" s="42"/>
      <c r="V354" s="42"/>
      <c r="W354" s="42"/>
      <c r="X354" s="42"/>
      <c r="Y354" s="42"/>
      <c r="Z354" s="42"/>
      <c r="AA354" s="42"/>
      <c r="AB354" s="42"/>
      <c r="AC354" s="42"/>
    </row>
    <row r="355">
      <c r="A355" s="70" t="b">
        <v>0</v>
      </c>
      <c r="H355" s="549"/>
      <c r="J355" s="42"/>
      <c r="K355" s="42"/>
      <c r="L355" s="42"/>
      <c r="M355" s="42"/>
      <c r="N355" s="42"/>
      <c r="O355" s="42"/>
      <c r="P355" s="42"/>
      <c r="Q355" s="42"/>
      <c r="R355" s="42"/>
      <c r="S355" s="42"/>
      <c r="T355" s="42"/>
      <c r="U355" s="42"/>
      <c r="V355" s="42"/>
      <c r="W355" s="42"/>
      <c r="X355" s="42"/>
      <c r="Y355" s="42"/>
      <c r="Z355" s="42"/>
      <c r="AA355" s="42"/>
      <c r="AB355" s="42"/>
      <c r="AC355" s="42"/>
    </row>
    <row r="356">
      <c r="A356" s="70" t="b">
        <v>0</v>
      </c>
      <c r="H356" s="549"/>
      <c r="J356" s="42"/>
      <c r="K356" s="42"/>
      <c r="L356" s="42"/>
      <c r="M356" s="42"/>
      <c r="N356" s="42"/>
      <c r="O356" s="42"/>
      <c r="P356" s="42"/>
      <c r="Q356" s="42"/>
      <c r="R356" s="42"/>
      <c r="S356" s="42"/>
      <c r="T356" s="42"/>
      <c r="U356" s="42"/>
      <c r="V356" s="42"/>
      <c r="W356" s="42"/>
      <c r="X356" s="42"/>
      <c r="Y356" s="42"/>
      <c r="Z356" s="42"/>
      <c r="AA356" s="42"/>
      <c r="AB356" s="42"/>
      <c r="AC356" s="42"/>
    </row>
    <row r="357">
      <c r="A357" s="70" t="b">
        <v>0</v>
      </c>
      <c r="H357" s="549"/>
      <c r="J357" s="42"/>
      <c r="K357" s="42"/>
      <c r="L357" s="42"/>
      <c r="M357" s="42"/>
      <c r="N357" s="42"/>
      <c r="O357" s="42"/>
      <c r="P357" s="42"/>
      <c r="Q357" s="42"/>
      <c r="R357" s="42"/>
      <c r="S357" s="42"/>
      <c r="T357" s="42"/>
      <c r="U357" s="42"/>
      <c r="V357" s="42"/>
      <c r="W357" s="42"/>
      <c r="X357" s="42"/>
      <c r="Y357" s="42"/>
      <c r="Z357" s="42"/>
      <c r="AA357" s="42"/>
      <c r="AB357" s="42"/>
      <c r="AC357" s="42"/>
    </row>
    <row r="358">
      <c r="A358" s="70" t="b">
        <v>0</v>
      </c>
      <c r="H358" s="549"/>
      <c r="J358" s="42"/>
      <c r="K358" s="42"/>
      <c r="L358" s="42"/>
      <c r="M358" s="42"/>
      <c r="N358" s="42"/>
      <c r="O358" s="42"/>
      <c r="P358" s="42"/>
      <c r="Q358" s="42"/>
      <c r="R358" s="42"/>
      <c r="S358" s="42"/>
      <c r="T358" s="42"/>
      <c r="U358" s="42"/>
      <c r="V358" s="42"/>
      <c r="W358" s="42"/>
      <c r="X358" s="42"/>
      <c r="Y358" s="42"/>
      <c r="Z358" s="42"/>
      <c r="AA358" s="42"/>
      <c r="AB358" s="42"/>
      <c r="AC358" s="42"/>
    </row>
    <row r="359">
      <c r="A359" s="70" t="b">
        <v>0</v>
      </c>
      <c r="H359" s="549"/>
      <c r="J359" s="42"/>
      <c r="K359" s="42"/>
      <c r="L359" s="42"/>
      <c r="M359" s="42"/>
      <c r="N359" s="42"/>
      <c r="O359" s="42"/>
      <c r="P359" s="42"/>
      <c r="Q359" s="42"/>
      <c r="R359" s="42"/>
      <c r="S359" s="42"/>
      <c r="T359" s="42"/>
      <c r="U359" s="42"/>
      <c r="V359" s="42"/>
      <c r="W359" s="42"/>
      <c r="X359" s="42"/>
      <c r="Y359" s="42"/>
      <c r="Z359" s="42"/>
      <c r="AA359" s="42"/>
      <c r="AB359" s="42"/>
      <c r="AC359" s="42"/>
    </row>
    <row r="360">
      <c r="A360" s="70" t="b">
        <v>0</v>
      </c>
      <c r="H360" s="549"/>
      <c r="J360" s="42"/>
      <c r="K360" s="42"/>
      <c r="L360" s="42"/>
      <c r="M360" s="42"/>
      <c r="N360" s="42"/>
      <c r="O360" s="42"/>
      <c r="P360" s="42"/>
      <c r="Q360" s="42"/>
      <c r="R360" s="42"/>
      <c r="S360" s="42"/>
      <c r="T360" s="42"/>
      <c r="U360" s="42"/>
      <c r="V360" s="42"/>
      <c r="W360" s="42"/>
      <c r="X360" s="42"/>
      <c r="Y360" s="42"/>
      <c r="Z360" s="42"/>
      <c r="AA360" s="42"/>
      <c r="AB360" s="42"/>
      <c r="AC360" s="42"/>
    </row>
    <row r="361">
      <c r="A361" s="70" t="b">
        <v>0</v>
      </c>
      <c r="H361" s="549"/>
      <c r="J361" s="42"/>
      <c r="K361" s="42"/>
      <c r="L361" s="42"/>
      <c r="M361" s="42"/>
      <c r="N361" s="42"/>
      <c r="O361" s="42"/>
      <c r="P361" s="42"/>
      <c r="Q361" s="42"/>
      <c r="R361" s="42"/>
      <c r="S361" s="42"/>
      <c r="T361" s="42"/>
      <c r="U361" s="42"/>
      <c r="V361" s="42"/>
      <c r="W361" s="42"/>
      <c r="X361" s="42"/>
      <c r="Y361" s="42"/>
      <c r="Z361" s="42"/>
      <c r="AA361" s="42"/>
      <c r="AB361" s="42"/>
      <c r="AC361" s="42"/>
    </row>
    <row r="362">
      <c r="A362" s="70" t="b">
        <v>0</v>
      </c>
      <c r="H362" s="549"/>
      <c r="J362" s="42"/>
      <c r="K362" s="42"/>
      <c r="L362" s="42"/>
      <c r="M362" s="42"/>
      <c r="N362" s="42"/>
      <c r="O362" s="42"/>
      <c r="P362" s="42"/>
      <c r="Q362" s="42"/>
      <c r="R362" s="42"/>
      <c r="S362" s="42"/>
      <c r="T362" s="42"/>
      <c r="U362" s="42"/>
      <c r="V362" s="42"/>
      <c r="W362" s="42"/>
      <c r="X362" s="42"/>
      <c r="Y362" s="42"/>
      <c r="Z362" s="42"/>
      <c r="AA362" s="42"/>
      <c r="AB362" s="42"/>
      <c r="AC362" s="42"/>
    </row>
    <row r="363">
      <c r="A363" s="70" t="b">
        <v>0</v>
      </c>
      <c r="H363" s="549"/>
      <c r="J363" s="42"/>
      <c r="K363" s="42"/>
      <c r="L363" s="42"/>
      <c r="M363" s="42"/>
      <c r="N363" s="42"/>
      <c r="O363" s="42"/>
      <c r="P363" s="42"/>
      <c r="Q363" s="42"/>
      <c r="R363" s="42"/>
      <c r="S363" s="42"/>
      <c r="T363" s="42"/>
      <c r="U363" s="42"/>
      <c r="V363" s="42"/>
      <c r="W363" s="42"/>
      <c r="X363" s="42"/>
      <c r="Y363" s="42"/>
      <c r="Z363" s="42"/>
      <c r="AA363" s="42"/>
      <c r="AB363" s="42"/>
      <c r="AC363" s="42"/>
    </row>
    <row r="364">
      <c r="A364" s="70" t="b">
        <v>0</v>
      </c>
      <c r="H364" s="549"/>
      <c r="J364" s="42"/>
      <c r="K364" s="42"/>
      <c r="L364" s="42"/>
      <c r="M364" s="42"/>
      <c r="N364" s="42"/>
      <c r="O364" s="42"/>
      <c r="P364" s="42"/>
      <c r="Q364" s="42"/>
      <c r="R364" s="42"/>
      <c r="S364" s="42"/>
      <c r="T364" s="42"/>
      <c r="U364" s="42"/>
      <c r="V364" s="42"/>
      <c r="W364" s="42"/>
      <c r="X364" s="42"/>
      <c r="Y364" s="42"/>
      <c r="Z364" s="42"/>
      <c r="AA364" s="42"/>
      <c r="AB364" s="42"/>
      <c r="AC364" s="42"/>
    </row>
    <row r="365">
      <c r="A365" s="70" t="b">
        <v>0</v>
      </c>
      <c r="H365" s="549"/>
      <c r="J365" s="42"/>
      <c r="K365" s="42"/>
      <c r="L365" s="42"/>
      <c r="M365" s="42"/>
      <c r="N365" s="42"/>
      <c r="O365" s="42"/>
      <c r="P365" s="42"/>
      <c r="Q365" s="42"/>
      <c r="R365" s="42"/>
      <c r="S365" s="42"/>
      <c r="T365" s="42"/>
      <c r="U365" s="42"/>
      <c r="V365" s="42"/>
      <c r="W365" s="42"/>
      <c r="X365" s="42"/>
      <c r="Y365" s="42"/>
      <c r="Z365" s="42"/>
      <c r="AA365" s="42"/>
      <c r="AB365" s="42"/>
      <c r="AC365" s="42"/>
    </row>
    <row r="366">
      <c r="A366" s="70" t="b">
        <v>0</v>
      </c>
      <c r="H366" s="549"/>
      <c r="J366" s="42"/>
      <c r="K366" s="42"/>
      <c r="L366" s="42"/>
      <c r="M366" s="42"/>
      <c r="N366" s="42"/>
      <c r="O366" s="42"/>
      <c r="P366" s="42"/>
      <c r="Q366" s="42"/>
      <c r="R366" s="42"/>
      <c r="S366" s="42"/>
      <c r="T366" s="42"/>
      <c r="U366" s="42"/>
      <c r="V366" s="42"/>
      <c r="W366" s="42"/>
      <c r="X366" s="42"/>
      <c r="Y366" s="42"/>
      <c r="Z366" s="42"/>
      <c r="AA366" s="42"/>
      <c r="AB366" s="42"/>
      <c r="AC366" s="42"/>
    </row>
    <row r="367">
      <c r="A367" s="70" t="b">
        <v>0</v>
      </c>
      <c r="H367" s="549"/>
      <c r="J367" s="42"/>
      <c r="K367" s="42"/>
      <c r="L367" s="42"/>
      <c r="M367" s="42"/>
      <c r="N367" s="42"/>
      <c r="O367" s="42"/>
      <c r="P367" s="42"/>
      <c r="Q367" s="42"/>
      <c r="R367" s="42"/>
      <c r="S367" s="42"/>
      <c r="T367" s="42"/>
      <c r="U367" s="42"/>
      <c r="V367" s="42"/>
      <c r="W367" s="42"/>
      <c r="X367" s="42"/>
      <c r="Y367" s="42"/>
      <c r="Z367" s="42"/>
      <c r="AA367" s="42"/>
      <c r="AB367" s="42"/>
      <c r="AC367" s="42"/>
    </row>
    <row r="368">
      <c r="A368" s="70" t="b">
        <v>0</v>
      </c>
      <c r="H368" s="549"/>
      <c r="J368" s="42"/>
      <c r="K368" s="42"/>
      <c r="L368" s="42"/>
      <c r="M368" s="42"/>
      <c r="N368" s="42"/>
      <c r="O368" s="42"/>
      <c r="P368" s="42"/>
      <c r="Q368" s="42"/>
      <c r="R368" s="42"/>
      <c r="S368" s="42"/>
      <c r="T368" s="42"/>
      <c r="U368" s="42"/>
      <c r="V368" s="42"/>
      <c r="W368" s="42"/>
      <c r="X368" s="42"/>
      <c r="Y368" s="42"/>
      <c r="Z368" s="42"/>
      <c r="AA368" s="42"/>
      <c r="AB368" s="42"/>
      <c r="AC368" s="42"/>
    </row>
    <row r="369">
      <c r="A369" s="70" t="b">
        <v>0</v>
      </c>
      <c r="H369" s="549"/>
      <c r="J369" s="42"/>
      <c r="K369" s="42"/>
      <c r="L369" s="42"/>
      <c r="M369" s="42"/>
      <c r="N369" s="42"/>
      <c r="O369" s="42"/>
      <c r="P369" s="42"/>
      <c r="Q369" s="42"/>
      <c r="R369" s="42"/>
      <c r="S369" s="42"/>
      <c r="T369" s="42"/>
      <c r="U369" s="42"/>
      <c r="V369" s="42"/>
      <c r="W369" s="42"/>
      <c r="X369" s="42"/>
      <c r="Y369" s="42"/>
      <c r="Z369" s="42"/>
      <c r="AA369" s="42"/>
      <c r="AB369" s="42"/>
      <c r="AC369" s="42"/>
    </row>
    <row r="370">
      <c r="A370" s="70" t="b">
        <v>0</v>
      </c>
      <c r="H370" s="549"/>
      <c r="J370" s="42"/>
      <c r="K370" s="42"/>
      <c r="L370" s="42"/>
      <c r="M370" s="42"/>
      <c r="N370" s="42"/>
      <c r="O370" s="42"/>
      <c r="P370" s="42"/>
      <c r="Q370" s="42"/>
      <c r="R370" s="42"/>
      <c r="S370" s="42"/>
      <c r="T370" s="42"/>
      <c r="U370" s="42"/>
      <c r="V370" s="42"/>
      <c r="W370" s="42"/>
      <c r="X370" s="42"/>
      <c r="Y370" s="42"/>
      <c r="Z370" s="42"/>
      <c r="AA370" s="42"/>
      <c r="AB370" s="42"/>
      <c r="AC370" s="42"/>
    </row>
    <row r="371">
      <c r="A371" s="70" t="b">
        <v>0</v>
      </c>
      <c r="H371" s="549"/>
      <c r="J371" s="42"/>
      <c r="K371" s="42"/>
      <c r="L371" s="42"/>
      <c r="M371" s="42"/>
      <c r="N371" s="42"/>
      <c r="O371" s="42"/>
      <c r="P371" s="42"/>
      <c r="Q371" s="42"/>
      <c r="R371" s="42"/>
      <c r="S371" s="42"/>
      <c r="T371" s="42"/>
      <c r="U371" s="42"/>
      <c r="V371" s="42"/>
      <c r="W371" s="42"/>
      <c r="X371" s="42"/>
      <c r="Y371" s="42"/>
      <c r="Z371" s="42"/>
      <c r="AA371" s="42"/>
      <c r="AB371" s="42"/>
      <c r="AC371" s="42"/>
    </row>
    <row r="372">
      <c r="A372" s="70" t="b">
        <v>0</v>
      </c>
      <c r="H372" s="549"/>
      <c r="J372" s="42"/>
      <c r="K372" s="42"/>
      <c r="L372" s="42"/>
      <c r="M372" s="42"/>
      <c r="N372" s="42"/>
      <c r="O372" s="42"/>
      <c r="P372" s="42"/>
      <c r="Q372" s="42"/>
      <c r="R372" s="42"/>
      <c r="S372" s="42"/>
      <c r="T372" s="42"/>
      <c r="U372" s="42"/>
      <c r="V372" s="42"/>
      <c r="W372" s="42"/>
      <c r="X372" s="42"/>
      <c r="Y372" s="42"/>
      <c r="Z372" s="42"/>
      <c r="AA372" s="42"/>
      <c r="AB372" s="42"/>
      <c r="AC372" s="42"/>
    </row>
    <row r="373">
      <c r="A373" s="70" t="b">
        <v>0</v>
      </c>
      <c r="H373" s="549"/>
      <c r="J373" s="42"/>
      <c r="K373" s="42"/>
      <c r="L373" s="42"/>
      <c r="M373" s="42"/>
      <c r="N373" s="42"/>
      <c r="O373" s="42"/>
      <c r="P373" s="42"/>
      <c r="Q373" s="42"/>
      <c r="R373" s="42"/>
      <c r="S373" s="42"/>
      <c r="T373" s="42"/>
      <c r="U373" s="42"/>
      <c r="V373" s="42"/>
      <c r="W373" s="42"/>
      <c r="X373" s="42"/>
      <c r="Y373" s="42"/>
      <c r="Z373" s="42"/>
      <c r="AA373" s="42"/>
      <c r="AB373" s="42"/>
      <c r="AC373" s="42"/>
    </row>
    <row r="374">
      <c r="A374" s="70" t="b">
        <v>0</v>
      </c>
      <c r="H374" s="549"/>
      <c r="J374" s="42"/>
      <c r="K374" s="42"/>
      <c r="L374" s="42"/>
      <c r="M374" s="42"/>
      <c r="N374" s="42"/>
      <c r="O374" s="42"/>
      <c r="P374" s="42"/>
      <c r="Q374" s="42"/>
      <c r="R374" s="42"/>
      <c r="S374" s="42"/>
      <c r="T374" s="42"/>
      <c r="U374" s="42"/>
      <c r="V374" s="42"/>
      <c r="W374" s="42"/>
      <c r="X374" s="42"/>
      <c r="Y374" s="42"/>
      <c r="Z374" s="42"/>
      <c r="AA374" s="42"/>
      <c r="AB374" s="42"/>
      <c r="AC374" s="42"/>
    </row>
    <row r="375">
      <c r="A375" s="70" t="b">
        <v>0</v>
      </c>
      <c r="H375" s="549"/>
      <c r="J375" s="42"/>
      <c r="K375" s="42"/>
      <c r="L375" s="42"/>
      <c r="M375" s="42"/>
      <c r="N375" s="42"/>
      <c r="O375" s="42"/>
      <c r="P375" s="42"/>
      <c r="Q375" s="42"/>
      <c r="R375" s="42"/>
      <c r="S375" s="42"/>
      <c r="T375" s="42"/>
      <c r="U375" s="42"/>
      <c r="V375" s="42"/>
      <c r="W375" s="42"/>
      <c r="X375" s="42"/>
      <c r="Y375" s="42"/>
      <c r="Z375" s="42"/>
      <c r="AA375" s="42"/>
      <c r="AB375" s="42"/>
      <c r="AC375" s="42"/>
    </row>
    <row r="376">
      <c r="A376" s="70" t="b">
        <v>0</v>
      </c>
      <c r="H376" s="549"/>
      <c r="J376" s="42"/>
      <c r="K376" s="42"/>
      <c r="L376" s="42"/>
      <c r="M376" s="42"/>
      <c r="N376" s="42"/>
      <c r="O376" s="42"/>
      <c r="P376" s="42"/>
      <c r="Q376" s="42"/>
      <c r="R376" s="42"/>
      <c r="S376" s="42"/>
      <c r="T376" s="42"/>
      <c r="U376" s="42"/>
      <c r="V376" s="42"/>
      <c r="W376" s="42"/>
      <c r="X376" s="42"/>
      <c r="Y376" s="42"/>
      <c r="Z376" s="42"/>
      <c r="AA376" s="42"/>
      <c r="AB376" s="42"/>
      <c r="AC376" s="42"/>
    </row>
    <row r="377">
      <c r="A377" s="70" t="b">
        <v>0</v>
      </c>
      <c r="H377" s="549"/>
      <c r="J377" s="42"/>
      <c r="K377" s="42"/>
      <c r="L377" s="42"/>
      <c r="M377" s="42"/>
      <c r="N377" s="42"/>
      <c r="O377" s="42"/>
      <c r="P377" s="42"/>
      <c r="Q377" s="42"/>
      <c r="R377" s="42"/>
      <c r="S377" s="42"/>
      <c r="T377" s="42"/>
      <c r="U377" s="42"/>
      <c r="V377" s="42"/>
      <c r="W377" s="42"/>
      <c r="X377" s="42"/>
      <c r="Y377" s="42"/>
      <c r="Z377" s="42"/>
      <c r="AA377" s="42"/>
      <c r="AB377" s="42"/>
      <c r="AC377" s="42"/>
    </row>
    <row r="378">
      <c r="A378" s="70" t="b">
        <v>0</v>
      </c>
      <c r="H378" s="549"/>
      <c r="J378" s="42"/>
      <c r="K378" s="42"/>
      <c r="L378" s="42"/>
      <c r="M378" s="42"/>
      <c r="N378" s="42"/>
      <c r="O378" s="42"/>
      <c r="P378" s="42"/>
      <c r="Q378" s="42"/>
      <c r="R378" s="42"/>
      <c r="S378" s="42"/>
      <c r="T378" s="42"/>
      <c r="U378" s="42"/>
      <c r="V378" s="42"/>
      <c r="W378" s="42"/>
      <c r="X378" s="42"/>
      <c r="Y378" s="42"/>
      <c r="Z378" s="42"/>
      <c r="AA378" s="42"/>
      <c r="AB378" s="42"/>
      <c r="AC378" s="42"/>
    </row>
    <row r="379">
      <c r="A379" s="70" t="b">
        <v>0</v>
      </c>
      <c r="H379" s="549"/>
      <c r="J379" s="42"/>
      <c r="K379" s="42"/>
      <c r="L379" s="42"/>
      <c r="M379" s="42"/>
      <c r="N379" s="42"/>
      <c r="O379" s="42"/>
      <c r="P379" s="42"/>
      <c r="Q379" s="42"/>
      <c r="R379" s="42"/>
      <c r="S379" s="42"/>
      <c r="T379" s="42"/>
      <c r="U379" s="42"/>
      <c r="V379" s="42"/>
      <c r="W379" s="42"/>
      <c r="X379" s="42"/>
      <c r="Y379" s="42"/>
      <c r="Z379" s="42"/>
      <c r="AA379" s="42"/>
      <c r="AB379" s="42"/>
      <c r="AC379" s="42"/>
    </row>
    <row r="380">
      <c r="A380" s="70" t="b">
        <v>0</v>
      </c>
      <c r="H380" s="549"/>
      <c r="J380" s="42"/>
      <c r="K380" s="42"/>
      <c r="L380" s="42"/>
      <c r="M380" s="42"/>
      <c r="N380" s="42"/>
      <c r="O380" s="42"/>
      <c r="P380" s="42"/>
      <c r="Q380" s="42"/>
      <c r="R380" s="42"/>
      <c r="S380" s="42"/>
      <c r="T380" s="42"/>
      <c r="U380" s="42"/>
      <c r="V380" s="42"/>
      <c r="W380" s="42"/>
      <c r="X380" s="42"/>
      <c r="Y380" s="42"/>
      <c r="Z380" s="42"/>
      <c r="AA380" s="42"/>
      <c r="AB380" s="42"/>
      <c r="AC380" s="42"/>
    </row>
    <row r="381">
      <c r="A381" s="70" t="b">
        <v>0</v>
      </c>
      <c r="H381" s="549"/>
      <c r="J381" s="42"/>
      <c r="K381" s="42"/>
      <c r="L381" s="42"/>
      <c r="M381" s="42"/>
      <c r="N381" s="42"/>
      <c r="O381" s="42"/>
      <c r="P381" s="42"/>
      <c r="Q381" s="42"/>
      <c r="R381" s="42"/>
      <c r="S381" s="42"/>
      <c r="T381" s="42"/>
      <c r="U381" s="42"/>
      <c r="V381" s="42"/>
      <c r="W381" s="42"/>
      <c r="X381" s="42"/>
      <c r="Y381" s="42"/>
      <c r="Z381" s="42"/>
      <c r="AA381" s="42"/>
      <c r="AB381" s="42"/>
      <c r="AC381" s="42"/>
    </row>
    <row r="382">
      <c r="A382" s="70" t="b">
        <v>0</v>
      </c>
      <c r="H382" s="549"/>
      <c r="J382" s="42"/>
      <c r="K382" s="42"/>
      <c r="L382" s="42"/>
      <c r="M382" s="42"/>
      <c r="N382" s="42"/>
      <c r="O382" s="42"/>
      <c r="P382" s="42"/>
      <c r="Q382" s="42"/>
      <c r="R382" s="42"/>
      <c r="S382" s="42"/>
      <c r="T382" s="42"/>
      <c r="U382" s="42"/>
      <c r="V382" s="42"/>
      <c r="W382" s="42"/>
      <c r="X382" s="42"/>
      <c r="Y382" s="42"/>
      <c r="Z382" s="42"/>
      <c r="AA382" s="42"/>
      <c r="AB382" s="42"/>
      <c r="AC382" s="42"/>
    </row>
    <row r="383">
      <c r="A383" s="70" t="b">
        <v>0</v>
      </c>
      <c r="H383" s="549"/>
      <c r="J383" s="42"/>
      <c r="K383" s="42"/>
      <c r="L383" s="42"/>
      <c r="M383" s="42"/>
      <c r="N383" s="42"/>
      <c r="O383" s="42"/>
      <c r="P383" s="42"/>
      <c r="Q383" s="42"/>
      <c r="R383" s="42"/>
      <c r="S383" s="42"/>
      <c r="T383" s="42"/>
      <c r="U383" s="42"/>
      <c r="V383" s="42"/>
      <c r="W383" s="42"/>
      <c r="X383" s="42"/>
      <c r="Y383" s="42"/>
      <c r="Z383" s="42"/>
      <c r="AA383" s="42"/>
      <c r="AB383" s="42"/>
      <c r="AC383" s="42"/>
    </row>
    <row r="384">
      <c r="A384" s="70" t="b">
        <v>0</v>
      </c>
      <c r="H384" s="549"/>
      <c r="J384" s="42"/>
      <c r="K384" s="42"/>
      <c r="L384" s="42"/>
      <c r="M384" s="42"/>
      <c r="N384" s="42"/>
      <c r="O384" s="42"/>
      <c r="P384" s="42"/>
      <c r="Q384" s="42"/>
      <c r="R384" s="42"/>
      <c r="S384" s="42"/>
      <c r="T384" s="42"/>
      <c r="U384" s="42"/>
      <c r="V384" s="42"/>
      <c r="W384" s="42"/>
      <c r="X384" s="42"/>
      <c r="Y384" s="42"/>
      <c r="Z384" s="42"/>
      <c r="AA384" s="42"/>
      <c r="AB384" s="42"/>
      <c r="AC384" s="42"/>
    </row>
    <row r="385">
      <c r="A385" s="70" t="b">
        <v>0</v>
      </c>
      <c r="H385" s="549"/>
      <c r="J385" s="42"/>
      <c r="K385" s="42"/>
      <c r="L385" s="42"/>
      <c r="M385" s="42"/>
      <c r="N385" s="42"/>
      <c r="O385" s="42"/>
      <c r="P385" s="42"/>
      <c r="Q385" s="42"/>
      <c r="R385" s="42"/>
      <c r="S385" s="42"/>
      <c r="T385" s="42"/>
      <c r="U385" s="42"/>
      <c r="V385" s="42"/>
      <c r="W385" s="42"/>
      <c r="X385" s="42"/>
      <c r="Y385" s="42"/>
      <c r="Z385" s="42"/>
      <c r="AA385" s="42"/>
      <c r="AB385" s="42"/>
      <c r="AC385" s="42"/>
    </row>
    <row r="386">
      <c r="A386" s="70" t="b">
        <v>0</v>
      </c>
      <c r="H386" s="549"/>
      <c r="J386" s="42"/>
      <c r="K386" s="42"/>
      <c r="L386" s="42"/>
      <c r="M386" s="42"/>
      <c r="N386" s="42"/>
      <c r="O386" s="42"/>
      <c r="P386" s="42"/>
      <c r="Q386" s="42"/>
      <c r="R386" s="42"/>
      <c r="S386" s="42"/>
      <c r="T386" s="42"/>
      <c r="U386" s="42"/>
      <c r="V386" s="42"/>
      <c r="W386" s="42"/>
      <c r="X386" s="42"/>
      <c r="Y386" s="42"/>
      <c r="Z386" s="42"/>
      <c r="AA386" s="42"/>
      <c r="AB386" s="42"/>
      <c r="AC386" s="42"/>
    </row>
    <row r="387">
      <c r="A387" s="70" t="b">
        <v>0</v>
      </c>
      <c r="H387" s="549"/>
      <c r="J387" s="42"/>
      <c r="K387" s="42"/>
      <c r="L387" s="42"/>
      <c r="M387" s="42"/>
      <c r="N387" s="42"/>
      <c r="O387" s="42"/>
      <c r="P387" s="42"/>
      <c r="Q387" s="42"/>
      <c r="R387" s="42"/>
      <c r="S387" s="42"/>
      <c r="T387" s="42"/>
      <c r="U387" s="42"/>
      <c r="V387" s="42"/>
      <c r="W387" s="42"/>
      <c r="X387" s="42"/>
      <c r="Y387" s="42"/>
      <c r="Z387" s="42"/>
      <c r="AA387" s="42"/>
      <c r="AB387" s="42"/>
      <c r="AC387" s="42"/>
    </row>
    <row r="388">
      <c r="A388" s="70" t="b">
        <v>0</v>
      </c>
      <c r="H388" s="549"/>
      <c r="J388" s="42"/>
      <c r="K388" s="42"/>
      <c r="L388" s="42"/>
      <c r="M388" s="42"/>
      <c r="N388" s="42"/>
      <c r="O388" s="42"/>
      <c r="P388" s="42"/>
      <c r="Q388" s="42"/>
      <c r="R388" s="42"/>
      <c r="S388" s="42"/>
      <c r="T388" s="42"/>
      <c r="U388" s="42"/>
      <c r="V388" s="42"/>
      <c r="W388" s="42"/>
      <c r="X388" s="42"/>
      <c r="Y388" s="42"/>
      <c r="Z388" s="42"/>
      <c r="AA388" s="42"/>
      <c r="AB388" s="42"/>
      <c r="AC388" s="42"/>
    </row>
    <row r="389">
      <c r="A389" s="70" t="b">
        <v>0</v>
      </c>
      <c r="H389" s="549"/>
      <c r="J389" s="42"/>
      <c r="K389" s="42"/>
      <c r="L389" s="42"/>
      <c r="M389" s="42"/>
      <c r="N389" s="42"/>
      <c r="O389" s="42"/>
      <c r="P389" s="42"/>
      <c r="Q389" s="42"/>
      <c r="R389" s="42"/>
      <c r="S389" s="42"/>
      <c r="T389" s="42"/>
      <c r="U389" s="42"/>
      <c r="V389" s="42"/>
      <c r="W389" s="42"/>
      <c r="X389" s="42"/>
      <c r="Y389" s="42"/>
      <c r="Z389" s="42"/>
      <c r="AA389" s="42"/>
      <c r="AB389" s="42"/>
      <c r="AC389" s="42"/>
    </row>
    <row r="390">
      <c r="A390" s="70" t="b">
        <v>0</v>
      </c>
      <c r="H390" s="549"/>
      <c r="J390" s="42"/>
      <c r="K390" s="42"/>
      <c r="L390" s="42"/>
      <c r="M390" s="42"/>
      <c r="N390" s="42"/>
      <c r="O390" s="42"/>
      <c r="P390" s="42"/>
      <c r="Q390" s="42"/>
      <c r="R390" s="42"/>
      <c r="S390" s="42"/>
      <c r="T390" s="42"/>
      <c r="U390" s="42"/>
      <c r="V390" s="42"/>
      <c r="W390" s="42"/>
      <c r="X390" s="42"/>
      <c r="Y390" s="42"/>
      <c r="Z390" s="42"/>
      <c r="AA390" s="42"/>
      <c r="AB390" s="42"/>
      <c r="AC390" s="42"/>
    </row>
    <row r="391">
      <c r="A391" s="70" t="b">
        <v>0</v>
      </c>
      <c r="H391" s="549"/>
      <c r="J391" s="42"/>
      <c r="K391" s="42"/>
      <c r="L391" s="42"/>
      <c r="M391" s="42"/>
      <c r="N391" s="42"/>
      <c r="O391" s="42"/>
      <c r="P391" s="42"/>
      <c r="Q391" s="42"/>
      <c r="R391" s="42"/>
      <c r="S391" s="42"/>
      <c r="T391" s="42"/>
      <c r="U391" s="42"/>
      <c r="V391" s="42"/>
      <c r="W391" s="42"/>
      <c r="X391" s="42"/>
      <c r="Y391" s="42"/>
      <c r="Z391" s="42"/>
      <c r="AA391" s="42"/>
      <c r="AB391" s="42"/>
      <c r="AC391" s="42"/>
    </row>
    <row r="392">
      <c r="A392" s="70" t="b">
        <v>0</v>
      </c>
      <c r="H392" s="549"/>
      <c r="J392" s="42"/>
      <c r="K392" s="42"/>
      <c r="L392" s="42"/>
      <c r="M392" s="42"/>
      <c r="N392" s="42"/>
      <c r="O392" s="42"/>
      <c r="P392" s="42"/>
      <c r="Q392" s="42"/>
      <c r="R392" s="42"/>
      <c r="S392" s="42"/>
      <c r="T392" s="42"/>
      <c r="U392" s="42"/>
      <c r="V392" s="42"/>
      <c r="W392" s="42"/>
      <c r="X392" s="42"/>
      <c r="Y392" s="42"/>
      <c r="Z392" s="42"/>
      <c r="AA392" s="42"/>
      <c r="AB392" s="42"/>
      <c r="AC392" s="42"/>
    </row>
    <row r="393">
      <c r="A393" s="70" t="b">
        <v>0</v>
      </c>
      <c r="H393" s="549"/>
      <c r="J393" s="42"/>
      <c r="K393" s="42"/>
      <c r="L393" s="42"/>
      <c r="M393" s="42"/>
      <c r="N393" s="42"/>
      <c r="O393" s="42"/>
      <c r="P393" s="42"/>
      <c r="Q393" s="42"/>
      <c r="R393" s="42"/>
      <c r="S393" s="42"/>
      <c r="T393" s="42"/>
      <c r="U393" s="42"/>
      <c r="V393" s="42"/>
      <c r="W393" s="42"/>
      <c r="X393" s="42"/>
      <c r="Y393" s="42"/>
      <c r="Z393" s="42"/>
      <c r="AA393" s="42"/>
      <c r="AB393" s="42"/>
      <c r="AC393" s="42"/>
    </row>
    <row r="394">
      <c r="A394" s="70" t="b">
        <v>0</v>
      </c>
      <c r="H394" s="549"/>
      <c r="J394" s="42"/>
      <c r="K394" s="42"/>
      <c r="L394" s="42"/>
      <c r="M394" s="42"/>
      <c r="N394" s="42"/>
      <c r="O394" s="42"/>
      <c r="P394" s="42"/>
      <c r="Q394" s="42"/>
      <c r="R394" s="42"/>
      <c r="S394" s="42"/>
      <c r="T394" s="42"/>
      <c r="U394" s="42"/>
      <c r="V394" s="42"/>
      <c r="W394" s="42"/>
      <c r="X394" s="42"/>
      <c r="Y394" s="42"/>
      <c r="Z394" s="42"/>
      <c r="AA394" s="42"/>
      <c r="AB394" s="42"/>
      <c r="AC394" s="42"/>
    </row>
    <row r="395">
      <c r="A395" s="70" t="b">
        <v>0</v>
      </c>
      <c r="H395" s="549"/>
      <c r="J395" s="42"/>
      <c r="K395" s="42"/>
      <c r="L395" s="42"/>
      <c r="M395" s="42"/>
      <c r="N395" s="42"/>
      <c r="O395" s="42"/>
      <c r="P395" s="42"/>
      <c r="Q395" s="42"/>
      <c r="R395" s="42"/>
      <c r="S395" s="42"/>
      <c r="T395" s="42"/>
      <c r="U395" s="42"/>
      <c r="V395" s="42"/>
      <c r="W395" s="42"/>
      <c r="X395" s="42"/>
      <c r="Y395" s="42"/>
      <c r="Z395" s="42"/>
      <c r="AA395" s="42"/>
      <c r="AB395" s="42"/>
      <c r="AC395" s="42"/>
    </row>
    <row r="396">
      <c r="A396" s="70" t="b">
        <v>0</v>
      </c>
      <c r="H396" s="549"/>
      <c r="J396" s="42"/>
      <c r="K396" s="42"/>
      <c r="L396" s="42"/>
      <c r="M396" s="42"/>
      <c r="N396" s="42"/>
      <c r="O396" s="42"/>
      <c r="P396" s="42"/>
      <c r="Q396" s="42"/>
      <c r="R396" s="42"/>
      <c r="S396" s="42"/>
      <c r="T396" s="42"/>
      <c r="U396" s="42"/>
      <c r="V396" s="42"/>
      <c r="W396" s="42"/>
      <c r="X396" s="42"/>
      <c r="Y396" s="42"/>
      <c r="Z396" s="42"/>
      <c r="AA396" s="42"/>
      <c r="AB396" s="42"/>
      <c r="AC396" s="42"/>
    </row>
    <row r="397">
      <c r="A397" s="70" t="b">
        <v>0</v>
      </c>
      <c r="H397" s="549"/>
      <c r="J397" s="42"/>
      <c r="K397" s="42"/>
      <c r="L397" s="42"/>
      <c r="M397" s="42"/>
      <c r="N397" s="42"/>
      <c r="O397" s="42"/>
      <c r="P397" s="42"/>
      <c r="Q397" s="42"/>
      <c r="R397" s="42"/>
      <c r="S397" s="42"/>
      <c r="T397" s="42"/>
      <c r="U397" s="42"/>
      <c r="V397" s="42"/>
      <c r="W397" s="42"/>
      <c r="X397" s="42"/>
      <c r="Y397" s="42"/>
      <c r="Z397" s="42"/>
      <c r="AA397" s="42"/>
      <c r="AB397" s="42"/>
      <c r="AC397" s="42"/>
    </row>
    <row r="398">
      <c r="A398" s="70" t="b">
        <v>0</v>
      </c>
      <c r="H398" s="549"/>
      <c r="J398" s="42"/>
      <c r="K398" s="42"/>
      <c r="L398" s="42"/>
      <c r="M398" s="42"/>
      <c r="N398" s="42"/>
      <c r="O398" s="42"/>
      <c r="P398" s="42"/>
      <c r="Q398" s="42"/>
      <c r="R398" s="42"/>
      <c r="S398" s="42"/>
      <c r="T398" s="42"/>
      <c r="U398" s="42"/>
      <c r="V398" s="42"/>
      <c r="W398" s="42"/>
      <c r="X398" s="42"/>
      <c r="Y398" s="42"/>
      <c r="Z398" s="42"/>
      <c r="AA398" s="42"/>
      <c r="AB398" s="42"/>
      <c r="AC398" s="42"/>
    </row>
    <row r="399">
      <c r="A399" s="70" t="b">
        <v>0</v>
      </c>
      <c r="H399" s="549"/>
      <c r="J399" s="42"/>
      <c r="K399" s="42"/>
      <c r="L399" s="42"/>
      <c r="M399" s="42"/>
      <c r="N399" s="42"/>
      <c r="O399" s="42"/>
      <c r="P399" s="42"/>
      <c r="Q399" s="42"/>
      <c r="R399" s="42"/>
      <c r="S399" s="42"/>
      <c r="T399" s="42"/>
      <c r="U399" s="42"/>
      <c r="V399" s="42"/>
      <c r="W399" s="42"/>
      <c r="X399" s="42"/>
      <c r="Y399" s="42"/>
      <c r="Z399" s="42"/>
      <c r="AA399" s="42"/>
      <c r="AB399" s="42"/>
      <c r="AC399" s="42"/>
    </row>
    <row r="400">
      <c r="A400" s="70" t="b">
        <v>0</v>
      </c>
      <c r="H400" s="549"/>
      <c r="J400" s="42"/>
      <c r="K400" s="42"/>
      <c r="L400" s="42"/>
      <c r="M400" s="42"/>
      <c r="N400" s="42"/>
      <c r="O400" s="42"/>
      <c r="P400" s="42"/>
      <c r="Q400" s="42"/>
      <c r="R400" s="42"/>
      <c r="S400" s="42"/>
      <c r="T400" s="42"/>
      <c r="U400" s="42"/>
      <c r="V400" s="42"/>
      <c r="W400" s="42"/>
      <c r="X400" s="42"/>
      <c r="Y400" s="42"/>
      <c r="Z400" s="42"/>
      <c r="AA400" s="42"/>
      <c r="AB400" s="42"/>
      <c r="AC400" s="42"/>
    </row>
    <row r="401">
      <c r="A401" s="70" t="b">
        <v>0</v>
      </c>
      <c r="H401" s="549"/>
      <c r="J401" s="42"/>
      <c r="K401" s="42"/>
      <c r="L401" s="42"/>
      <c r="M401" s="42"/>
      <c r="N401" s="42"/>
      <c r="O401" s="42"/>
      <c r="P401" s="42"/>
      <c r="Q401" s="42"/>
      <c r="R401" s="42"/>
      <c r="S401" s="42"/>
      <c r="T401" s="42"/>
      <c r="U401" s="42"/>
      <c r="V401" s="42"/>
      <c r="W401" s="42"/>
      <c r="X401" s="42"/>
      <c r="Y401" s="42"/>
      <c r="Z401" s="42"/>
      <c r="AA401" s="42"/>
      <c r="AB401" s="42"/>
      <c r="AC401" s="42"/>
    </row>
    <row r="402">
      <c r="A402" s="70" t="b">
        <v>0</v>
      </c>
      <c r="H402" s="549"/>
      <c r="J402" s="42"/>
      <c r="K402" s="42"/>
      <c r="L402" s="42"/>
      <c r="M402" s="42"/>
      <c r="N402" s="42"/>
      <c r="O402" s="42"/>
      <c r="P402" s="42"/>
      <c r="Q402" s="42"/>
      <c r="R402" s="42"/>
      <c r="S402" s="42"/>
      <c r="T402" s="42"/>
      <c r="U402" s="42"/>
      <c r="V402" s="42"/>
      <c r="W402" s="42"/>
      <c r="X402" s="42"/>
      <c r="Y402" s="42"/>
      <c r="Z402" s="42"/>
      <c r="AA402" s="42"/>
      <c r="AB402" s="42"/>
      <c r="AC402" s="42"/>
    </row>
    <row r="403">
      <c r="A403" s="70" t="b">
        <v>0</v>
      </c>
      <c r="H403" s="549"/>
      <c r="J403" s="42"/>
      <c r="K403" s="42"/>
      <c r="L403" s="42"/>
      <c r="M403" s="42"/>
      <c r="N403" s="42"/>
      <c r="O403" s="42"/>
      <c r="P403" s="42"/>
      <c r="Q403" s="42"/>
      <c r="R403" s="42"/>
      <c r="S403" s="42"/>
      <c r="T403" s="42"/>
      <c r="U403" s="42"/>
      <c r="V403" s="42"/>
      <c r="W403" s="42"/>
      <c r="X403" s="42"/>
      <c r="Y403" s="42"/>
      <c r="Z403" s="42"/>
      <c r="AA403" s="42"/>
      <c r="AB403" s="42"/>
      <c r="AC403" s="42"/>
    </row>
    <row r="404">
      <c r="A404" s="70" t="b">
        <v>0</v>
      </c>
      <c r="H404" s="549"/>
      <c r="J404" s="42"/>
      <c r="K404" s="42"/>
      <c r="L404" s="42"/>
      <c r="M404" s="42"/>
      <c r="N404" s="42"/>
      <c r="O404" s="42"/>
      <c r="P404" s="42"/>
      <c r="Q404" s="42"/>
      <c r="R404" s="42"/>
      <c r="S404" s="42"/>
      <c r="T404" s="42"/>
      <c r="U404" s="42"/>
      <c r="V404" s="42"/>
      <c r="W404" s="42"/>
      <c r="X404" s="42"/>
      <c r="Y404" s="42"/>
      <c r="Z404" s="42"/>
      <c r="AA404" s="42"/>
      <c r="AB404" s="42"/>
      <c r="AC404" s="42"/>
    </row>
    <row r="405">
      <c r="A405" s="70" t="b">
        <v>0</v>
      </c>
      <c r="H405" s="549"/>
      <c r="J405" s="42"/>
      <c r="K405" s="42"/>
      <c r="L405" s="42"/>
      <c r="M405" s="42"/>
      <c r="N405" s="42"/>
      <c r="O405" s="42"/>
      <c r="P405" s="42"/>
      <c r="Q405" s="42"/>
      <c r="R405" s="42"/>
      <c r="S405" s="42"/>
      <c r="T405" s="42"/>
      <c r="U405" s="42"/>
      <c r="V405" s="42"/>
      <c r="W405" s="42"/>
      <c r="X405" s="42"/>
      <c r="Y405" s="42"/>
      <c r="Z405" s="42"/>
      <c r="AA405" s="42"/>
      <c r="AB405" s="42"/>
      <c r="AC405" s="42"/>
    </row>
    <row r="406">
      <c r="A406" s="70" t="b">
        <v>0</v>
      </c>
      <c r="H406" s="549"/>
      <c r="J406" s="42"/>
      <c r="K406" s="42"/>
      <c r="L406" s="42"/>
      <c r="M406" s="42"/>
      <c r="N406" s="42"/>
      <c r="O406" s="42"/>
      <c r="P406" s="42"/>
      <c r="Q406" s="42"/>
      <c r="R406" s="42"/>
      <c r="S406" s="42"/>
      <c r="T406" s="42"/>
      <c r="U406" s="42"/>
      <c r="V406" s="42"/>
      <c r="W406" s="42"/>
      <c r="X406" s="42"/>
      <c r="Y406" s="42"/>
      <c r="Z406" s="42"/>
      <c r="AA406" s="42"/>
      <c r="AB406" s="42"/>
      <c r="AC406" s="42"/>
    </row>
    <row r="407">
      <c r="A407" s="70" t="b">
        <v>0</v>
      </c>
      <c r="H407" s="549"/>
      <c r="J407" s="42"/>
      <c r="K407" s="42"/>
      <c r="L407" s="42"/>
      <c r="M407" s="42"/>
      <c r="N407" s="42"/>
      <c r="O407" s="42"/>
      <c r="P407" s="42"/>
      <c r="Q407" s="42"/>
      <c r="R407" s="42"/>
      <c r="S407" s="42"/>
      <c r="T407" s="42"/>
      <c r="U407" s="42"/>
      <c r="V407" s="42"/>
      <c r="W407" s="42"/>
      <c r="X407" s="42"/>
      <c r="Y407" s="42"/>
      <c r="Z407" s="42"/>
      <c r="AA407" s="42"/>
      <c r="AB407" s="42"/>
      <c r="AC407" s="42"/>
    </row>
    <row r="408">
      <c r="A408" s="70" t="b">
        <v>0</v>
      </c>
      <c r="H408" s="549"/>
      <c r="J408" s="42"/>
      <c r="K408" s="42"/>
      <c r="L408" s="42"/>
      <c r="M408" s="42"/>
      <c r="N408" s="42"/>
      <c r="O408" s="42"/>
      <c r="P408" s="42"/>
      <c r="Q408" s="42"/>
      <c r="R408" s="42"/>
      <c r="S408" s="42"/>
      <c r="T408" s="42"/>
      <c r="U408" s="42"/>
      <c r="V408" s="42"/>
      <c r="W408" s="42"/>
      <c r="X408" s="42"/>
      <c r="Y408" s="42"/>
      <c r="Z408" s="42"/>
      <c r="AA408" s="42"/>
      <c r="AB408" s="42"/>
      <c r="AC408" s="42"/>
    </row>
    <row r="409">
      <c r="A409" s="70" t="b">
        <v>0</v>
      </c>
      <c r="H409" s="549"/>
      <c r="J409" s="42"/>
      <c r="K409" s="42"/>
      <c r="L409" s="42"/>
      <c r="M409" s="42"/>
      <c r="N409" s="42"/>
      <c r="O409" s="42"/>
      <c r="P409" s="42"/>
      <c r="Q409" s="42"/>
      <c r="R409" s="42"/>
      <c r="S409" s="42"/>
      <c r="T409" s="42"/>
      <c r="U409" s="42"/>
      <c r="V409" s="42"/>
      <c r="W409" s="42"/>
      <c r="X409" s="42"/>
      <c r="Y409" s="42"/>
      <c r="Z409" s="42"/>
      <c r="AA409" s="42"/>
      <c r="AB409" s="42"/>
      <c r="AC409" s="42"/>
    </row>
    <row r="410">
      <c r="A410" s="70" t="b">
        <v>0</v>
      </c>
      <c r="H410" s="549"/>
      <c r="J410" s="42"/>
      <c r="K410" s="42"/>
      <c r="L410" s="42"/>
      <c r="M410" s="42"/>
      <c r="N410" s="42"/>
      <c r="O410" s="42"/>
      <c r="P410" s="42"/>
      <c r="Q410" s="42"/>
      <c r="R410" s="42"/>
      <c r="S410" s="42"/>
      <c r="T410" s="42"/>
      <c r="U410" s="42"/>
      <c r="V410" s="42"/>
      <c r="W410" s="42"/>
      <c r="X410" s="42"/>
      <c r="Y410" s="42"/>
      <c r="Z410" s="42"/>
      <c r="AA410" s="42"/>
      <c r="AB410" s="42"/>
      <c r="AC410" s="42"/>
    </row>
    <row r="411">
      <c r="A411" s="70" t="b">
        <v>0</v>
      </c>
      <c r="H411" s="549"/>
      <c r="J411" s="42"/>
      <c r="K411" s="42"/>
      <c r="L411" s="42"/>
      <c r="M411" s="42"/>
      <c r="N411" s="42"/>
      <c r="O411" s="42"/>
      <c r="P411" s="42"/>
      <c r="Q411" s="42"/>
      <c r="R411" s="42"/>
      <c r="S411" s="42"/>
      <c r="T411" s="42"/>
      <c r="U411" s="42"/>
      <c r="V411" s="42"/>
      <c r="W411" s="42"/>
      <c r="X411" s="42"/>
      <c r="Y411" s="42"/>
      <c r="Z411" s="42"/>
      <c r="AA411" s="42"/>
      <c r="AB411" s="42"/>
      <c r="AC411" s="42"/>
    </row>
    <row r="412">
      <c r="A412" s="70" t="b">
        <v>0</v>
      </c>
      <c r="H412" s="549"/>
      <c r="J412" s="42"/>
      <c r="K412" s="42"/>
      <c r="L412" s="42"/>
      <c r="M412" s="42"/>
      <c r="N412" s="42"/>
      <c r="O412" s="42"/>
      <c r="P412" s="42"/>
      <c r="Q412" s="42"/>
      <c r="R412" s="42"/>
      <c r="S412" s="42"/>
      <c r="T412" s="42"/>
      <c r="U412" s="42"/>
      <c r="V412" s="42"/>
      <c r="W412" s="42"/>
      <c r="X412" s="42"/>
      <c r="Y412" s="42"/>
      <c r="Z412" s="42"/>
      <c r="AA412" s="42"/>
      <c r="AB412" s="42"/>
      <c r="AC412" s="42"/>
    </row>
    <row r="413">
      <c r="A413" s="70" t="b">
        <v>0</v>
      </c>
      <c r="H413" s="549"/>
      <c r="J413" s="42"/>
      <c r="K413" s="42"/>
      <c r="L413" s="42"/>
      <c r="M413" s="42"/>
      <c r="N413" s="42"/>
      <c r="O413" s="42"/>
      <c r="P413" s="42"/>
      <c r="Q413" s="42"/>
      <c r="R413" s="42"/>
      <c r="S413" s="42"/>
      <c r="T413" s="42"/>
      <c r="U413" s="42"/>
      <c r="V413" s="42"/>
      <c r="W413" s="42"/>
      <c r="X413" s="42"/>
      <c r="Y413" s="42"/>
      <c r="Z413" s="42"/>
      <c r="AA413" s="42"/>
      <c r="AB413" s="42"/>
      <c r="AC413" s="42"/>
    </row>
    <row r="414">
      <c r="A414" s="70" t="b">
        <v>0</v>
      </c>
      <c r="H414" s="549"/>
      <c r="J414" s="42"/>
      <c r="K414" s="42"/>
      <c r="L414" s="42"/>
      <c r="M414" s="42"/>
      <c r="N414" s="42"/>
      <c r="O414" s="42"/>
      <c r="P414" s="42"/>
      <c r="Q414" s="42"/>
      <c r="R414" s="42"/>
      <c r="S414" s="42"/>
      <c r="T414" s="42"/>
      <c r="U414" s="42"/>
      <c r="V414" s="42"/>
      <c r="W414" s="42"/>
      <c r="X414" s="42"/>
      <c r="Y414" s="42"/>
      <c r="Z414" s="42"/>
      <c r="AA414" s="42"/>
      <c r="AB414" s="42"/>
      <c r="AC414" s="42"/>
    </row>
    <row r="415">
      <c r="A415" s="70" t="b">
        <v>0</v>
      </c>
      <c r="H415" s="549"/>
      <c r="J415" s="42"/>
      <c r="K415" s="42"/>
      <c r="L415" s="42"/>
      <c r="M415" s="42"/>
      <c r="N415" s="42"/>
      <c r="O415" s="42"/>
      <c r="P415" s="42"/>
      <c r="Q415" s="42"/>
      <c r="R415" s="42"/>
      <c r="S415" s="42"/>
      <c r="T415" s="42"/>
      <c r="U415" s="42"/>
      <c r="V415" s="42"/>
      <c r="W415" s="42"/>
      <c r="X415" s="42"/>
      <c r="Y415" s="42"/>
      <c r="Z415" s="42"/>
      <c r="AA415" s="42"/>
      <c r="AB415" s="42"/>
      <c r="AC415" s="42"/>
    </row>
    <row r="416">
      <c r="A416" s="70" t="b">
        <v>0</v>
      </c>
      <c r="H416" s="549"/>
      <c r="J416" s="42"/>
      <c r="K416" s="42"/>
      <c r="L416" s="42"/>
      <c r="M416" s="42"/>
      <c r="N416" s="42"/>
      <c r="O416" s="42"/>
      <c r="P416" s="42"/>
      <c r="Q416" s="42"/>
      <c r="R416" s="42"/>
      <c r="S416" s="42"/>
      <c r="T416" s="42"/>
      <c r="U416" s="42"/>
      <c r="V416" s="42"/>
      <c r="W416" s="42"/>
      <c r="X416" s="42"/>
      <c r="Y416" s="42"/>
      <c r="Z416" s="42"/>
      <c r="AA416" s="42"/>
      <c r="AB416" s="42"/>
      <c r="AC416" s="42"/>
    </row>
    <row r="417">
      <c r="A417" s="70" t="b">
        <v>0</v>
      </c>
      <c r="H417" s="549"/>
      <c r="J417" s="42"/>
      <c r="K417" s="42"/>
      <c r="L417" s="42"/>
      <c r="M417" s="42"/>
      <c r="N417" s="42"/>
      <c r="O417" s="42"/>
      <c r="P417" s="42"/>
      <c r="Q417" s="42"/>
      <c r="R417" s="42"/>
      <c r="S417" s="42"/>
      <c r="T417" s="42"/>
      <c r="U417" s="42"/>
      <c r="V417" s="42"/>
      <c r="W417" s="42"/>
      <c r="X417" s="42"/>
      <c r="Y417" s="42"/>
      <c r="Z417" s="42"/>
      <c r="AA417" s="42"/>
      <c r="AB417" s="42"/>
      <c r="AC417" s="42"/>
    </row>
    <row r="418">
      <c r="A418" s="70" t="b">
        <v>0</v>
      </c>
      <c r="H418" s="549"/>
      <c r="J418" s="42"/>
      <c r="K418" s="42"/>
      <c r="L418" s="42"/>
      <c r="M418" s="42"/>
      <c r="N418" s="42"/>
      <c r="O418" s="42"/>
      <c r="P418" s="42"/>
      <c r="Q418" s="42"/>
      <c r="R418" s="42"/>
      <c r="S418" s="42"/>
      <c r="T418" s="42"/>
      <c r="U418" s="42"/>
      <c r="V418" s="42"/>
      <c r="W418" s="42"/>
      <c r="X418" s="42"/>
      <c r="Y418" s="42"/>
      <c r="Z418" s="42"/>
      <c r="AA418" s="42"/>
      <c r="AB418" s="42"/>
      <c r="AC418" s="42"/>
    </row>
    <row r="419">
      <c r="A419" s="70" t="b">
        <v>0</v>
      </c>
      <c r="H419" s="549"/>
      <c r="J419" s="42"/>
      <c r="K419" s="42"/>
      <c r="L419" s="42"/>
      <c r="M419" s="42"/>
      <c r="N419" s="42"/>
      <c r="O419" s="42"/>
      <c r="P419" s="42"/>
      <c r="Q419" s="42"/>
      <c r="R419" s="42"/>
      <c r="S419" s="42"/>
      <c r="T419" s="42"/>
      <c r="U419" s="42"/>
      <c r="V419" s="42"/>
      <c r="W419" s="42"/>
      <c r="X419" s="42"/>
      <c r="Y419" s="42"/>
      <c r="Z419" s="42"/>
      <c r="AA419" s="42"/>
      <c r="AB419" s="42"/>
      <c r="AC419" s="42"/>
    </row>
    <row r="420">
      <c r="A420" s="70" t="b">
        <v>0</v>
      </c>
      <c r="H420" s="549"/>
      <c r="J420" s="42"/>
      <c r="K420" s="42"/>
      <c r="L420" s="42"/>
      <c r="M420" s="42"/>
      <c r="N420" s="42"/>
      <c r="O420" s="42"/>
      <c r="P420" s="42"/>
      <c r="Q420" s="42"/>
      <c r="R420" s="42"/>
      <c r="S420" s="42"/>
      <c r="T420" s="42"/>
      <c r="U420" s="42"/>
      <c r="V420" s="42"/>
      <c r="W420" s="42"/>
      <c r="X420" s="42"/>
      <c r="Y420" s="42"/>
      <c r="Z420" s="42"/>
      <c r="AA420" s="42"/>
      <c r="AB420" s="42"/>
      <c r="AC420" s="42"/>
    </row>
    <row r="421">
      <c r="A421" s="70" t="b">
        <v>0</v>
      </c>
      <c r="H421" s="549"/>
      <c r="J421" s="42"/>
      <c r="K421" s="42"/>
      <c r="L421" s="42"/>
      <c r="M421" s="42"/>
      <c r="N421" s="42"/>
      <c r="O421" s="42"/>
      <c r="P421" s="42"/>
      <c r="Q421" s="42"/>
      <c r="R421" s="42"/>
      <c r="S421" s="42"/>
      <c r="T421" s="42"/>
      <c r="U421" s="42"/>
      <c r="V421" s="42"/>
      <c r="W421" s="42"/>
      <c r="X421" s="42"/>
      <c r="Y421" s="42"/>
      <c r="Z421" s="42"/>
      <c r="AA421" s="42"/>
      <c r="AB421" s="42"/>
      <c r="AC421" s="42"/>
    </row>
    <row r="422">
      <c r="A422" s="70" t="b">
        <v>0</v>
      </c>
      <c r="H422" s="549"/>
      <c r="J422" s="42"/>
      <c r="K422" s="42"/>
      <c r="L422" s="42"/>
      <c r="M422" s="42"/>
      <c r="N422" s="42"/>
      <c r="O422" s="42"/>
      <c r="P422" s="42"/>
      <c r="Q422" s="42"/>
      <c r="R422" s="42"/>
      <c r="S422" s="42"/>
      <c r="T422" s="42"/>
      <c r="U422" s="42"/>
      <c r="V422" s="42"/>
      <c r="W422" s="42"/>
      <c r="X422" s="42"/>
      <c r="Y422" s="42"/>
      <c r="Z422" s="42"/>
      <c r="AA422" s="42"/>
      <c r="AB422" s="42"/>
      <c r="AC422" s="42"/>
    </row>
    <row r="423">
      <c r="A423" s="70" t="b">
        <v>0</v>
      </c>
      <c r="H423" s="549"/>
      <c r="J423" s="42"/>
      <c r="K423" s="42"/>
      <c r="L423" s="42"/>
      <c r="M423" s="42"/>
      <c r="N423" s="42"/>
      <c r="O423" s="42"/>
      <c r="P423" s="42"/>
      <c r="Q423" s="42"/>
      <c r="R423" s="42"/>
      <c r="S423" s="42"/>
      <c r="T423" s="42"/>
      <c r="U423" s="42"/>
      <c r="V423" s="42"/>
      <c r="W423" s="42"/>
      <c r="X423" s="42"/>
      <c r="Y423" s="42"/>
      <c r="Z423" s="42"/>
      <c r="AA423" s="42"/>
      <c r="AB423" s="42"/>
      <c r="AC423" s="42"/>
    </row>
    <row r="424">
      <c r="A424" s="70" t="b">
        <v>0</v>
      </c>
      <c r="H424" s="549"/>
      <c r="J424" s="42"/>
      <c r="K424" s="42"/>
      <c r="L424" s="42"/>
      <c r="M424" s="42"/>
      <c r="N424" s="42"/>
      <c r="O424" s="42"/>
      <c r="P424" s="42"/>
      <c r="Q424" s="42"/>
      <c r="R424" s="42"/>
      <c r="S424" s="42"/>
      <c r="T424" s="42"/>
      <c r="U424" s="42"/>
      <c r="V424" s="42"/>
      <c r="W424" s="42"/>
      <c r="X424" s="42"/>
      <c r="Y424" s="42"/>
      <c r="Z424" s="42"/>
      <c r="AA424" s="42"/>
      <c r="AB424" s="42"/>
      <c r="AC424" s="42"/>
    </row>
    <row r="425">
      <c r="A425" s="70" t="b">
        <v>0</v>
      </c>
      <c r="H425" s="549"/>
      <c r="J425" s="42"/>
      <c r="K425" s="42"/>
      <c r="L425" s="42"/>
      <c r="M425" s="42"/>
      <c r="N425" s="42"/>
      <c r="O425" s="42"/>
      <c r="P425" s="42"/>
      <c r="Q425" s="42"/>
      <c r="R425" s="42"/>
      <c r="S425" s="42"/>
      <c r="T425" s="42"/>
      <c r="U425" s="42"/>
      <c r="V425" s="42"/>
      <c r="W425" s="42"/>
      <c r="X425" s="42"/>
      <c r="Y425" s="42"/>
      <c r="Z425" s="42"/>
      <c r="AA425" s="42"/>
      <c r="AB425" s="42"/>
      <c r="AC425" s="42"/>
    </row>
    <row r="426">
      <c r="A426" s="70" t="b">
        <v>0</v>
      </c>
      <c r="H426" s="549"/>
      <c r="J426" s="42"/>
      <c r="K426" s="42"/>
      <c r="L426" s="42"/>
      <c r="M426" s="42"/>
      <c r="N426" s="42"/>
      <c r="O426" s="42"/>
      <c r="P426" s="42"/>
      <c r="Q426" s="42"/>
      <c r="R426" s="42"/>
      <c r="S426" s="42"/>
      <c r="T426" s="42"/>
      <c r="U426" s="42"/>
      <c r="V426" s="42"/>
      <c r="W426" s="42"/>
      <c r="X426" s="42"/>
      <c r="Y426" s="42"/>
      <c r="Z426" s="42"/>
      <c r="AA426" s="42"/>
      <c r="AB426" s="42"/>
      <c r="AC426" s="42"/>
    </row>
    <row r="427">
      <c r="A427" s="70" t="b">
        <v>0</v>
      </c>
      <c r="H427" s="549"/>
      <c r="J427" s="42"/>
      <c r="K427" s="42"/>
      <c r="L427" s="42"/>
      <c r="M427" s="42"/>
      <c r="N427" s="42"/>
      <c r="O427" s="42"/>
      <c r="P427" s="42"/>
      <c r="Q427" s="42"/>
      <c r="R427" s="42"/>
      <c r="S427" s="42"/>
      <c r="T427" s="42"/>
      <c r="U427" s="42"/>
      <c r="V427" s="42"/>
      <c r="W427" s="42"/>
      <c r="X427" s="42"/>
      <c r="Y427" s="42"/>
      <c r="Z427" s="42"/>
      <c r="AA427" s="42"/>
      <c r="AB427" s="42"/>
      <c r="AC427" s="42"/>
    </row>
    <row r="428">
      <c r="A428" s="70" t="b">
        <v>0</v>
      </c>
      <c r="H428" s="549"/>
      <c r="J428" s="42"/>
      <c r="K428" s="42"/>
      <c r="L428" s="42"/>
      <c r="M428" s="42"/>
      <c r="N428" s="42"/>
      <c r="O428" s="42"/>
      <c r="P428" s="42"/>
      <c r="Q428" s="42"/>
      <c r="R428" s="42"/>
      <c r="S428" s="42"/>
      <c r="T428" s="42"/>
      <c r="U428" s="42"/>
      <c r="V428" s="42"/>
      <c r="W428" s="42"/>
      <c r="X428" s="42"/>
      <c r="Y428" s="42"/>
      <c r="Z428" s="42"/>
      <c r="AA428" s="42"/>
      <c r="AB428" s="42"/>
      <c r="AC428" s="42"/>
    </row>
    <row r="429">
      <c r="A429" s="70" t="b">
        <v>0</v>
      </c>
      <c r="H429" s="549"/>
      <c r="J429" s="42"/>
      <c r="K429" s="42"/>
      <c r="L429" s="42"/>
      <c r="M429" s="42"/>
      <c r="N429" s="42"/>
      <c r="O429" s="42"/>
      <c r="P429" s="42"/>
      <c r="Q429" s="42"/>
      <c r="R429" s="42"/>
      <c r="S429" s="42"/>
      <c r="T429" s="42"/>
      <c r="U429" s="42"/>
      <c r="V429" s="42"/>
      <c r="W429" s="42"/>
      <c r="X429" s="42"/>
      <c r="Y429" s="42"/>
      <c r="Z429" s="42"/>
      <c r="AA429" s="42"/>
      <c r="AB429" s="42"/>
      <c r="AC429" s="42"/>
    </row>
    <row r="430">
      <c r="A430" s="70" t="b">
        <v>0</v>
      </c>
      <c r="H430" s="549"/>
      <c r="J430" s="42"/>
      <c r="K430" s="42"/>
      <c r="L430" s="42"/>
      <c r="M430" s="42"/>
      <c r="N430" s="42"/>
      <c r="O430" s="42"/>
      <c r="P430" s="42"/>
      <c r="Q430" s="42"/>
      <c r="R430" s="42"/>
      <c r="S430" s="42"/>
      <c r="T430" s="42"/>
      <c r="U430" s="42"/>
      <c r="V430" s="42"/>
      <c r="W430" s="42"/>
      <c r="X430" s="42"/>
      <c r="Y430" s="42"/>
      <c r="Z430" s="42"/>
      <c r="AA430" s="42"/>
      <c r="AB430" s="42"/>
      <c r="AC430" s="42"/>
    </row>
    <row r="431">
      <c r="A431" s="70" t="b">
        <v>0</v>
      </c>
      <c r="H431" s="549"/>
      <c r="J431" s="42"/>
      <c r="K431" s="42"/>
      <c r="L431" s="42"/>
      <c r="M431" s="42"/>
      <c r="N431" s="42"/>
      <c r="O431" s="42"/>
      <c r="P431" s="42"/>
      <c r="Q431" s="42"/>
      <c r="R431" s="42"/>
      <c r="S431" s="42"/>
      <c r="T431" s="42"/>
      <c r="U431" s="42"/>
      <c r="V431" s="42"/>
      <c r="W431" s="42"/>
      <c r="X431" s="42"/>
      <c r="Y431" s="42"/>
      <c r="Z431" s="42"/>
      <c r="AA431" s="42"/>
      <c r="AB431" s="42"/>
      <c r="AC431" s="42"/>
    </row>
    <row r="432">
      <c r="A432" s="70" t="b">
        <v>0</v>
      </c>
      <c r="H432" s="549"/>
      <c r="J432" s="42"/>
      <c r="K432" s="42"/>
      <c r="L432" s="42"/>
      <c r="M432" s="42"/>
      <c r="N432" s="42"/>
      <c r="O432" s="42"/>
      <c r="P432" s="42"/>
      <c r="Q432" s="42"/>
      <c r="R432" s="42"/>
      <c r="S432" s="42"/>
      <c r="T432" s="42"/>
      <c r="U432" s="42"/>
      <c r="V432" s="42"/>
      <c r="W432" s="42"/>
      <c r="X432" s="42"/>
      <c r="Y432" s="42"/>
      <c r="Z432" s="42"/>
      <c r="AA432" s="42"/>
      <c r="AB432" s="42"/>
      <c r="AC432" s="42"/>
    </row>
    <row r="433">
      <c r="A433" s="70" t="b">
        <v>0</v>
      </c>
      <c r="H433" s="549"/>
      <c r="J433" s="42"/>
      <c r="K433" s="42"/>
      <c r="L433" s="42"/>
      <c r="M433" s="42"/>
      <c r="N433" s="42"/>
      <c r="O433" s="42"/>
      <c r="P433" s="42"/>
      <c r="Q433" s="42"/>
      <c r="R433" s="42"/>
      <c r="S433" s="42"/>
      <c r="T433" s="42"/>
      <c r="U433" s="42"/>
      <c r="V433" s="42"/>
      <c r="W433" s="42"/>
      <c r="X433" s="42"/>
      <c r="Y433" s="42"/>
      <c r="Z433" s="42"/>
      <c r="AA433" s="42"/>
      <c r="AB433" s="42"/>
      <c r="AC433" s="42"/>
    </row>
    <row r="434">
      <c r="A434" s="70" t="b">
        <v>0</v>
      </c>
      <c r="H434" s="549"/>
      <c r="J434" s="42"/>
      <c r="K434" s="42"/>
      <c r="L434" s="42"/>
      <c r="M434" s="42"/>
      <c r="N434" s="42"/>
      <c r="O434" s="42"/>
      <c r="P434" s="42"/>
      <c r="Q434" s="42"/>
      <c r="R434" s="42"/>
      <c r="S434" s="42"/>
      <c r="T434" s="42"/>
      <c r="U434" s="42"/>
      <c r="V434" s="42"/>
      <c r="W434" s="42"/>
      <c r="X434" s="42"/>
      <c r="Y434" s="42"/>
      <c r="Z434" s="42"/>
      <c r="AA434" s="42"/>
      <c r="AB434" s="42"/>
      <c r="AC434" s="42"/>
    </row>
    <row r="435">
      <c r="A435" s="70" t="b">
        <v>0</v>
      </c>
      <c r="H435" s="549"/>
      <c r="J435" s="42"/>
      <c r="K435" s="42"/>
      <c r="L435" s="42"/>
      <c r="M435" s="42"/>
      <c r="N435" s="42"/>
      <c r="O435" s="42"/>
      <c r="P435" s="42"/>
      <c r="Q435" s="42"/>
      <c r="R435" s="42"/>
      <c r="S435" s="42"/>
      <c r="T435" s="42"/>
      <c r="U435" s="42"/>
      <c r="V435" s="42"/>
      <c r="W435" s="42"/>
      <c r="X435" s="42"/>
      <c r="Y435" s="42"/>
      <c r="Z435" s="42"/>
      <c r="AA435" s="42"/>
      <c r="AB435" s="42"/>
      <c r="AC435" s="42"/>
    </row>
    <row r="436">
      <c r="A436" s="70" t="b">
        <v>0</v>
      </c>
      <c r="H436" s="549"/>
      <c r="J436" s="42"/>
      <c r="K436" s="42"/>
      <c r="L436" s="42"/>
      <c r="M436" s="42"/>
      <c r="N436" s="42"/>
      <c r="O436" s="42"/>
      <c r="P436" s="42"/>
      <c r="Q436" s="42"/>
      <c r="R436" s="42"/>
      <c r="S436" s="42"/>
      <c r="T436" s="42"/>
      <c r="U436" s="42"/>
      <c r="V436" s="42"/>
      <c r="W436" s="42"/>
      <c r="X436" s="42"/>
      <c r="Y436" s="42"/>
      <c r="Z436" s="42"/>
      <c r="AA436" s="42"/>
      <c r="AB436" s="42"/>
      <c r="AC436" s="42"/>
    </row>
    <row r="437">
      <c r="A437" s="70" t="b">
        <v>0</v>
      </c>
      <c r="H437" s="549"/>
      <c r="J437" s="42"/>
      <c r="K437" s="42"/>
      <c r="L437" s="42"/>
      <c r="M437" s="42"/>
      <c r="N437" s="42"/>
      <c r="O437" s="42"/>
      <c r="P437" s="42"/>
      <c r="Q437" s="42"/>
      <c r="R437" s="42"/>
      <c r="S437" s="42"/>
      <c r="T437" s="42"/>
      <c r="U437" s="42"/>
      <c r="V437" s="42"/>
      <c r="W437" s="42"/>
      <c r="X437" s="42"/>
      <c r="Y437" s="42"/>
      <c r="Z437" s="42"/>
      <c r="AA437" s="42"/>
      <c r="AB437" s="42"/>
      <c r="AC437" s="42"/>
    </row>
    <row r="438">
      <c r="A438" s="70" t="b">
        <v>0</v>
      </c>
      <c r="H438" s="549"/>
      <c r="J438" s="42"/>
      <c r="K438" s="42"/>
      <c r="L438" s="42"/>
      <c r="M438" s="42"/>
      <c r="N438" s="42"/>
      <c r="O438" s="42"/>
      <c r="P438" s="42"/>
      <c r="Q438" s="42"/>
      <c r="R438" s="42"/>
      <c r="S438" s="42"/>
      <c r="T438" s="42"/>
      <c r="U438" s="42"/>
      <c r="V438" s="42"/>
      <c r="W438" s="42"/>
      <c r="X438" s="42"/>
      <c r="Y438" s="42"/>
      <c r="Z438" s="42"/>
      <c r="AA438" s="42"/>
      <c r="AB438" s="42"/>
      <c r="AC438" s="42"/>
    </row>
    <row r="439">
      <c r="A439" s="70" t="b">
        <v>0</v>
      </c>
      <c r="H439" s="549"/>
      <c r="J439" s="42"/>
      <c r="K439" s="42"/>
      <c r="L439" s="42"/>
      <c r="M439" s="42"/>
      <c r="N439" s="42"/>
      <c r="O439" s="42"/>
      <c r="P439" s="42"/>
      <c r="Q439" s="42"/>
      <c r="R439" s="42"/>
      <c r="S439" s="42"/>
      <c r="T439" s="42"/>
      <c r="U439" s="42"/>
      <c r="V439" s="42"/>
      <c r="W439" s="42"/>
      <c r="X439" s="42"/>
      <c r="Y439" s="42"/>
      <c r="Z439" s="42"/>
      <c r="AA439" s="42"/>
      <c r="AB439" s="42"/>
      <c r="AC439" s="42"/>
    </row>
    <row r="440">
      <c r="A440" s="70" t="b">
        <v>0</v>
      </c>
      <c r="H440" s="549"/>
      <c r="J440" s="42"/>
      <c r="K440" s="42"/>
      <c r="L440" s="42"/>
      <c r="M440" s="42"/>
      <c r="N440" s="42"/>
      <c r="O440" s="42"/>
      <c r="P440" s="42"/>
      <c r="Q440" s="42"/>
      <c r="R440" s="42"/>
      <c r="S440" s="42"/>
      <c r="T440" s="42"/>
      <c r="U440" s="42"/>
      <c r="V440" s="42"/>
      <c r="W440" s="42"/>
      <c r="X440" s="42"/>
      <c r="Y440" s="42"/>
      <c r="Z440" s="42"/>
      <c r="AA440" s="42"/>
      <c r="AB440" s="42"/>
      <c r="AC440" s="42"/>
    </row>
    <row r="441">
      <c r="A441" s="70" t="b">
        <v>0</v>
      </c>
      <c r="H441" s="549"/>
      <c r="J441" s="42"/>
      <c r="K441" s="42"/>
      <c r="L441" s="42"/>
      <c r="M441" s="42"/>
      <c r="N441" s="42"/>
      <c r="O441" s="42"/>
      <c r="P441" s="42"/>
      <c r="Q441" s="42"/>
      <c r="R441" s="42"/>
      <c r="S441" s="42"/>
      <c r="T441" s="42"/>
      <c r="U441" s="42"/>
      <c r="V441" s="42"/>
      <c r="W441" s="42"/>
      <c r="X441" s="42"/>
      <c r="Y441" s="42"/>
      <c r="Z441" s="42"/>
      <c r="AA441" s="42"/>
      <c r="AB441" s="42"/>
      <c r="AC441" s="42"/>
    </row>
    <row r="442">
      <c r="A442" s="70" t="b">
        <v>0</v>
      </c>
      <c r="H442" s="549"/>
      <c r="J442" s="42"/>
      <c r="K442" s="42"/>
      <c r="L442" s="42"/>
      <c r="M442" s="42"/>
      <c r="N442" s="42"/>
      <c r="O442" s="42"/>
      <c r="P442" s="42"/>
      <c r="Q442" s="42"/>
      <c r="R442" s="42"/>
      <c r="S442" s="42"/>
      <c r="T442" s="42"/>
      <c r="U442" s="42"/>
      <c r="V442" s="42"/>
      <c r="W442" s="42"/>
      <c r="X442" s="42"/>
      <c r="Y442" s="42"/>
      <c r="Z442" s="42"/>
      <c r="AA442" s="42"/>
      <c r="AB442" s="42"/>
      <c r="AC442" s="42"/>
    </row>
    <row r="443">
      <c r="A443" s="70" t="b">
        <v>0</v>
      </c>
      <c r="H443" s="549"/>
      <c r="J443" s="42"/>
      <c r="K443" s="42"/>
      <c r="L443" s="42"/>
      <c r="M443" s="42"/>
      <c r="N443" s="42"/>
      <c r="O443" s="42"/>
      <c r="P443" s="42"/>
      <c r="Q443" s="42"/>
      <c r="R443" s="42"/>
      <c r="S443" s="42"/>
      <c r="T443" s="42"/>
      <c r="U443" s="42"/>
      <c r="V443" s="42"/>
      <c r="W443" s="42"/>
      <c r="X443" s="42"/>
      <c r="Y443" s="42"/>
      <c r="Z443" s="42"/>
      <c r="AA443" s="42"/>
      <c r="AB443" s="42"/>
      <c r="AC443" s="42"/>
    </row>
    <row r="444">
      <c r="A444" s="70" t="b">
        <v>0</v>
      </c>
      <c r="H444" s="549"/>
      <c r="J444" s="42"/>
      <c r="K444" s="42"/>
      <c r="L444" s="42"/>
      <c r="M444" s="42"/>
      <c r="N444" s="42"/>
      <c r="O444" s="42"/>
      <c r="P444" s="42"/>
      <c r="Q444" s="42"/>
      <c r="R444" s="42"/>
      <c r="S444" s="42"/>
      <c r="T444" s="42"/>
      <c r="U444" s="42"/>
      <c r="V444" s="42"/>
      <c r="W444" s="42"/>
      <c r="X444" s="42"/>
      <c r="Y444" s="42"/>
      <c r="Z444" s="42"/>
      <c r="AA444" s="42"/>
      <c r="AB444" s="42"/>
      <c r="AC444" s="42"/>
    </row>
    <row r="445">
      <c r="A445" s="70" t="b">
        <v>0</v>
      </c>
      <c r="H445" s="549"/>
      <c r="J445" s="42"/>
      <c r="K445" s="42"/>
      <c r="L445" s="42"/>
      <c r="M445" s="42"/>
      <c r="N445" s="42"/>
      <c r="O445" s="42"/>
      <c r="P445" s="42"/>
      <c r="Q445" s="42"/>
      <c r="R445" s="42"/>
      <c r="S445" s="42"/>
      <c r="T445" s="42"/>
      <c r="U445" s="42"/>
      <c r="V445" s="42"/>
      <c r="W445" s="42"/>
      <c r="X445" s="42"/>
      <c r="Y445" s="42"/>
      <c r="Z445" s="42"/>
      <c r="AA445" s="42"/>
      <c r="AB445" s="42"/>
      <c r="AC445" s="42"/>
    </row>
    <row r="446">
      <c r="A446" s="70" t="b">
        <v>0</v>
      </c>
      <c r="H446" s="549"/>
      <c r="J446" s="42"/>
      <c r="K446" s="42"/>
      <c r="L446" s="42"/>
      <c r="M446" s="42"/>
      <c r="N446" s="42"/>
      <c r="O446" s="42"/>
      <c r="P446" s="42"/>
      <c r="Q446" s="42"/>
      <c r="R446" s="42"/>
      <c r="S446" s="42"/>
      <c r="T446" s="42"/>
      <c r="U446" s="42"/>
      <c r="V446" s="42"/>
      <c r="W446" s="42"/>
      <c r="X446" s="42"/>
      <c r="Y446" s="42"/>
      <c r="Z446" s="42"/>
      <c r="AA446" s="42"/>
      <c r="AB446" s="42"/>
      <c r="AC446" s="42"/>
    </row>
    <row r="447">
      <c r="A447" s="70" t="b">
        <v>0</v>
      </c>
      <c r="H447" s="549"/>
      <c r="J447" s="42"/>
      <c r="K447" s="42"/>
      <c r="L447" s="42"/>
      <c r="M447" s="42"/>
      <c r="N447" s="42"/>
      <c r="O447" s="42"/>
      <c r="P447" s="42"/>
      <c r="Q447" s="42"/>
      <c r="R447" s="42"/>
      <c r="S447" s="42"/>
      <c r="T447" s="42"/>
      <c r="U447" s="42"/>
      <c r="V447" s="42"/>
      <c r="W447" s="42"/>
      <c r="X447" s="42"/>
      <c r="Y447" s="42"/>
      <c r="Z447" s="42"/>
      <c r="AA447" s="42"/>
      <c r="AB447" s="42"/>
      <c r="AC447" s="42"/>
    </row>
    <row r="448">
      <c r="A448" s="70" t="b">
        <v>0</v>
      </c>
      <c r="H448" s="549"/>
      <c r="J448" s="42"/>
      <c r="K448" s="42"/>
      <c r="L448" s="42"/>
      <c r="M448" s="42"/>
      <c r="N448" s="42"/>
      <c r="O448" s="42"/>
      <c r="P448" s="42"/>
      <c r="Q448" s="42"/>
      <c r="R448" s="42"/>
      <c r="S448" s="42"/>
      <c r="T448" s="42"/>
      <c r="U448" s="42"/>
      <c r="V448" s="42"/>
      <c r="W448" s="42"/>
      <c r="X448" s="42"/>
      <c r="Y448" s="42"/>
      <c r="Z448" s="42"/>
      <c r="AA448" s="42"/>
      <c r="AB448" s="42"/>
      <c r="AC448" s="42"/>
    </row>
    <row r="449">
      <c r="A449" s="70" t="b">
        <v>0</v>
      </c>
      <c r="H449" s="549"/>
      <c r="J449" s="42"/>
      <c r="K449" s="42"/>
      <c r="L449" s="42"/>
      <c r="M449" s="42"/>
      <c r="N449" s="42"/>
      <c r="O449" s="42"/>
      <c r="P449" s="42"/>
      <c r="Q449" s="42"/>
      <c r="R449" s="42"/>
      <c r="S449" s="42"/>
      <c r="T449" s="42"/>
      <c r="U449" s="42"/>
      <c r="V449" s="42"/>
      <c r="W449" s="42"/>
      <c r="X449" s="42"/>
      <c r="Y449" s="42"/>
      <c r="Z449" s="42"/>
      <c r="AA449" s="42"/>
      <c r="AB449" s="42"/>
      <c r="AC449" s="42"/>
    </row>
    <row r="450">
      <c r="A450" s="70" t="b">
        <v>0</v>
      </c>
      <c r="H450" s="549"/>
      <c r="J450" s="42"/>
      <c r="K450" s="42"/>
      <c r="L450" s="42"/>
      <c r="M450" s="42"/>
      <c r="N450" s="42"/>
      <c r="O450" s="42"/>
      <c r="P450" s="42"/>
      <c r="Q450" s="42"/>
      <c r="R450" s="42"/>
      <c r="S450" s="42"/>
      <c r="T450" s="42"/>
      <c r="U450" s="42"/>
      <c r="V450" s="42"/>
      <c r="W450" s="42"/>
      <c r="X450" s="42"/>
      <c r="Y450" s="42"/>
      <c r="Z450" s="42"/>
      <c r="AA450" s="42"/>
      <c r="AB450" s="42"/>
      <c r="AC450" s="42"/>
    </row>
    <row r="451">
      <c r="A451" s="70" t="b">
        <v>0</v>
      </c>
      <c r="H451" s="549"/>
      <c r="J451" s="42"/>
      <c r="K451" s="42"/>
      <c r="L451" s="42"/>
      <c r="M451" s="42"/>
      <c r="N451" s="42"/>
      <c r="O451" s="42"/>
      <c r="P451" s="42"/>
      <c r="Q451" s="42"/>
      <c r="R451" s="42"/>
      <c r="S451" s="42"/>
      <c r="T451" s="42"/>
      <c r="U451" s="42"/>
      <c r="V451" s="42"/>
      <c r="W451" s="42"/>
      <c r="X451" s="42"/>
      <c r="Y451" s="42"/>
      <c r="Z451" s="42"/>
      <c r="AA451" s="42"/>
      <c r="AB451" s="42"/>
      <c r="AC451" s="42"/>
    </row>
    <row r="452">
      <c r="A452" s="70" t="b">
        <v>0</v>
      </c>
      <c r="H452" s="549"/>
      <c r="J452" s="42"/>
      <c r="K452" s="42"/>
      <c r="L452" s="42"/>
      <c r="M452" s="42"/>
      <c r="N452" s="42"/>
      <c r="O452" s="42"/>
      <c r="P452" s="42"/>
      <c r="Q452" s="42"/>
      <c r="R452" s="42"/>
      <c r="S452" s="42"/>
      <c r="T452" s="42"/>
      <c r="U452" s="42"/>
      <c r="V452" s="42"/>
      <c r="W452" s="42"/>
      <c r="X452" s="42"/>
      <c r="Y452" s="42"/>
      <c r="Z452" s="42"/>
      <c r="AA452" s="42"/>
      <c r="AB452" s="42"/>
      <c r="AC452" s="42"/>
    </row>
    <row r="453">
      <c r="A453" s="70" t="b">
        <v>0</v>
      </c>
      <c r="H453" s="549"/>
      <c r="J453" s="42"/>
      <c r="K453" s="42"/>
      <c r="L453" s="42"/>
      <c r="M453" s="42"/>
      <c r="N453" s="42"/>
      <c r="O453" s="42"/>
      <c r="P453" s="42"/>
      <c r="Q453" s="42"/>
      <c r="R453" s="42"/>
      <c r="S453" s="42"/>
      <c r="T453" s="42"/>
      <c r="U453" s="42"/>
      <c r="V453" s="42"/>
      <c r="W453" s="42"/>
      <c r="X453" s="42"/>
      <c r="Y453" s="42"/>
      <c r="Z453" s="42"/>
      <c r="AA453" s="42"/>
      <c r="AB453" s="42"/>
      <c r="AC453" s="42"/>
    </row>
    <row r="454">
      <c r="A454" s="70" t="b">
        <v>0</v>
      </c>
      <c r="H454" s="549"/>
      <c r="J454" s="42"/>
      <c r="K454" s="42"/>
      <c r="L454" s="42"/>
      <c r="M454" s="42"/>
      <c r="N454" s="42"/>
      <c r="O454" s="42"/>
      <c r="P454" s="42"/>
      <c r="Q454" s="42"/>
      <c r="R454" s="42"/>
      <c r="S454" s="42"/>
      <c r="T454" s="42"/>
      <c r="U454" s="42"/>
      <c r="V454" s="42"/>
      <c r="W454" s="42"/>
      <c r="X454" s="42"/>
      <c r="Y454" s="42"/>
      <c r="Z454" s="42"/>
      <c r="AA454" s="42"/>
      <c r="AB454" s="42"/>
      <c r="AC454" s="42"/>
    </row>
    <row r="455">
      <c r="A455" s="70" t="b">
        <v>0</v>
      </c>
      <c r="H455" s="549"/>
      <c r="J455" s="42"/>
      <c r="K455" s="42"/>
      <c r="L455" s="42"/>
      <c r="M455" s="42"/>
      <c r="N455" s="42"/>
      <c r="O455" s="42"/>
      <c r="P455" s="42"/>
      <c r="Q455" s="42"/>
      <c r="R455" s="42"/>
      <c r="S455" s="42"/>
      <c r="T455" s="42"/>
      <c r="U455" s="42"/>
      <c r="V455" s="42"/>
      <c r="W455" s="42"/>
      <c r="X455" s="42"/>
      <c r="Y455" s="42"/>
      <c r="Z455" s="42"/>
      <c r="AA455" s="42"/>
      <c r="AB455" s="42"/>
      <c r="AC455" s="42"/>
    </row>
    <row r="456">
      <c r="A456" s="70" t="b">
        <v>0</v>
      </c>
      <c r="H456" s="549"/>
      <c r="J456" s="42"/>
      <c r="K456" s="42"/>
      <c r="L456" s="42"/>
      <c r="M456" s="42"/>
      <c r="N456" s="42"/>
      <c r="O456" s="42"/>
      <c r="P456" s="42"/>
      <c r="Q456" s="42"/>
      <c r="R456" s="42"/>
      <c r="S456" s="42"/>
      <c r="T456" s="42"/>
      <c r="U456" s="42"/>
      <c r="V456" s="42"/>
      <c r="W456" s="42"/>
      <c r="X456" s="42"/>
      <c r="Y456" s="42"/>
      <c r="Z456" s="42"/>
      <c r="AA456" s="42"/>
      <c r="AB456" s="42"/>
      <c r="AC456" s="42"/>
    </row>
    <row r="457">
      <c r="A457" s="70" t="b">
        <v>0</v>
      </c>
      <c r="H457" s="549"/>
      <c r="J457" s="42"/>
      <c r="K457" s="42"/>
      <c r="L457" s="42"/>
      <c r="M457" s="42"/>
      <c r="N457" s="42"/>
      <c r="O457" s="42"/>
      <c r="P457" s="42"/>
      <c r="Q457" s="42"/>
      <c r="R457" s="42"/>
      <c r="S457" s="42"/>
      <c r="T457" s="42"/>
      <c r="U457" s="42"/>
      <c r="V457" s="42"/>
      <c r="W457" s="42"/>
      <c r="X457" s="42"/>
      <c r="Y457" s="42"/>
      <c r="Z457" s="42"/>
      <c r="AA457" s="42"/>
      <c r="AB457" s="42"/>
      <c r="AC457" s="42"/>
    </row>
    <row r="458">
      <c r="A458" s="70" t="b">
        <v>0</v>
      </c>
      <c r="H458" s="549"/>
      <c r="J458" s="42"/>
      <c r="K458" s="42"/>
      <c r="L458" s="42"/>
      <c r="M458" s="42"/>
      <c r="N458" s="42"/>
      <c r="O458" s="42"/>
      <c r="P458" s="42"/>
      <c r="Q458" s="42"/>
      <c r="R458" s="42"/>
      <c r="S458" s="42"/>
      <c r="T458" s="42"/>
      <c r="U458" s="42"/>
      <c r="V458" s="42"/>
      <c r="W458" s="42"/>
      <c r="X458" s="42"/>
      <c r="Y458" s="42"/>
      <c r="Z458" s="42"/>
      <c r="AA458" s="42"/>
      <c r="AB458" s="42"/>
      <c r="AC458" s="42"/>
    </row>
    <row r="459">
      <c r="A459" s="70" t="b">
        <v>0</v>
      </c>
      <c r="H459" s="549"/>
      <c r="J459" s="42"/>
      <c r="K459" s="42"/>
      <c r="L459" s="42"/>
      <c r="M459" s="42"/>
      <c r="N459" s="42"/>
      <c r="O459" s="42"/>
      <c r="P459" s="42"/>
      <c r="Q459" s="42"/>
      <c r="R459" s="42"/>
      <c r="S459" s="42"/>
      <c r="T459" s="42"/>
      <c r="U459" s="42"/>
      <c r="V459" s="42"/>
      <c r="W459" s="42"/>
      <c r="X459" s="42"/>
      <c r="Y459" s="42"/>
      <c r="Z459" s="42"/>
      <c r="AA459" s="42"/>
      <c r="AB459" s="42"/>
      <c r="AC459" s="42"/>
    </row>
    <row r="460">
      <c r="A460" s="70" t="b">
        <v>0</v>
      </c>
      <c r="H460" s="549"/>
      <c r="J460" s="42"/>
      <c r="K460" s="42"/>
      <c r="L460" s="42"/>
      <c r="M460" s="42"/>
      <c r="N460" s="42"/>
      <c r="O460" s="42"/>
      <c r="P460" s="42"/>
      <c r="Q460" s="42"/>
      <c r="R460" s="42"/>
      <c r="S460" s="42"/>
      <c r="T460" s="42"/>
      <c r="U460" s="42"/>
      <c r="V460" s="42"/>
      <c r="W460" s="42"/>
      <c r="X460" s="42"/>
      <c r="Y460" s="42"/>
      <c r="Z460" s="42"/>
      <c r="AA460" s="42"/>
      <c r="AB460" s="42"/>
      <c r="AC460" s="42"/>
    </row>
    <row r="461">
      <c r="A461" s="70" t="b">
        <v>0</v>
      </c>
      <c r="H461" s="549"/>
      <c r="J461" s="42"/>
      <c r="K461" s="42"/>
      <c r="L461" s="42"/>
      <c r="M461" s="42"/>
      <c r="N461" s="42"/>
      <c r="O461" s="42"/>
      <c r="P461" s="42"/>
      <c r="Q461" s="42"/>
      <c r="R461" s="42"/>
      <c r="S461" s="42"/>
      <c r="T461" s="42"/>
      <c r="U461" s="42"/>
      <c r="V461" s="42"/>
      <c r="W461" s="42"/>
      <c r="X461" s="42"/>
      <c r="Y461" s="42"/>
      <c r="Z461" s="42"/>
      <c r="AA461" s="42"/>
      <c r="AB461" s="42"/>
      <c r="AC461" s="42"/>
    </row>
    <row r="462">
      <c r="A462" s="70" t="b">
        <v>0</v>
      </c>
      <c r="H462" s="549"/>
      <c r="J462" s="42"/>
      <c r="K462" s="42"/>
      <c r="L462" s="42"/>
      <c r="M462" s="42"/>
      <c r="N462" s="42"/>
      <c r="O462" s="42"/>
      <c r="P462" s="42"/>
      <c r="Q462" s="42"/>
      <c r="R462" s="42"/>
      <c r="S462" s="42"/>
      <c r="T462" s="42"/>
      <c r="U462" s="42"/>
      <c r="V462" s="42"/>
      <c r="W462" s="42"/>
      <c r="X462" s="42"/>
      <c r="Y462" s="42"/>
      <c r="Z462" s="42"/>
      <c r="AA462" s="42"/>
      <c r="AB462" s="42"/>
      <c r="AC462" s="42"/>
    </row>
    <row r="463">
      <c r="A463" s="70" t="b">
        <v>0</v>
      </c>
      <c r="H463" s="549"/>
      <c r="J463" s="42"/>
      <c r="K463" s="42"/>
      <c r="L463" s="42"/>
      <c r="M463" s="42"/>
      <c r="N463" s="42"/>
      <c r="O463" s="42"/>
      <c r="P463" s="42"/>
      <c r="Q463" s="42"/>
      <c r="R463" s="42"/>
      <c r="S463" s="42"/>
      <c r="T463" s="42"/>
      <c r="U463" s="42"/>
      <c r="V463" s="42"/>
      <c r="W463" s="42"/>
      <c r="X463" s="42"/>
      <c r="Y463" s="42"/>
      <c r="Z463" s="42"/>
      <c r="AA463" s="42"/>
      <c r="AB463" s="42"/>
      <c r="AC463" s="42"/>
    </row>
    <row r="464">
      <c r="A464" s="70" t="b">
        <v>0</v>
      </c>
      <c r="H464" s="549"/>
      <c r="J464" s="42"/>
      <c r="K464" s="42"/>
      <c r="L464" s="42"/>
      <c r="M464" s="42"/>
      <c r="N464" s="42"/>
      <c r="O464" s="42"/>
      <c r="P464" s="42"/>
      <c r="Q464" s="42"/>
      <c r="R464" s="42"/>
      <c r="S464" s="42"/>
      <c r="T464" s="42"/>
      <c r="U464" s="42"/>
      <c r="V464" s="42"/>
      <c r="W464" s="42"/>
      <c r="X464" s="42"/>
      <c r="Y464" s="42"/>
      <c r="Z464" s="42"/>
      <c r="AA464" s="42"/>
      <c r="AB464" s="42"/>
      <c r="AC464" s="42"/>
    </row>
    <row r="465">
      <c r="A465" s="70" t="b">
        <v>0</v>
      </c>
      <c r="H465" s="549"/>
      <c r="J465" s="42"/>
      <c r="K465" s="42"/>
      <c r="L465" s="42"/>
      <c r="M465" s="42"/>
      <c r="N465" s="42"/>
      <c r="O465" s="42"/>
      <c r="P465" s="42"/>
      <c r="Q465" s="42"/>
      <c r="R465" s="42"/>
      <c r="S465" s="42"/>
      <c r="T465" s="42"/>
      <c r="U465" s="42"/>
      <c r="V465" s="42"/>
      <c r="W465" s="42"/>
      <c r="X465" s="42"/>
      <c r="Y465" s="42"/>
      <c r="Z465" s="42"/>
      <c r="AA465" s="42"/>
      <c r="AB465" s="42"/>
      <c r="AC465" s="42"/>
    </row>
    <row r="466">
      <c r="A466" s="70" t="b">
        <v>0</v>
      </c>
      <c r="H466" s="549"/>
      <c r="J466" s="42"/>
      <c r="K466" s="42"/>
      <c r="L466" s="42"/>
      <c r="M466" s="42"/>
      <c r="N466" s="42"/>
      <c r="O466" s="42"/>
      <c r="P466" s="42"/>
      <c r="Q466" s="42"/>
      <c r="R466" s="42"/>
      <c r="S466" s="42"/>
      <c r="T466" s="42"/>
      <c r="U466" s="42"/>
      <c r="V466" s="42"/>
      <c r="W466" s="42"/>
      <c r="X466" s="42"/>
      <c r="Y466" s="42"/>
      <c r="Z466" s="42"/>
      <c r="AA466" s="42"/>
      <c r="AB466" s="42"/>
      <c r="AC466" s="42"/>
    </row>
    <row r="467">
      <c r="A467" s="70" t="b">
        <v>0</v>
      </c>
      <c r="H467" s="549"/>
      <c r="J467" s="42"/>
      <c r="K467" s="42"/>
      <c r="L467" s="42"/>
      <c r="M467" s="42"/>
      <c r="N467" s="42"/>
      <c r="O467" s="42"/>
      <c r="P467" s="42"/>
      <c r="Q467" s="42"/>
      <c r="R467" s="42"/>
      <c r="S467" s="42"/>
      <c r="T467" s="42"/>
      <c r="U467" s="42"/>
      <c r="V467" s="42"/>
      <c r="W467" s="42"/>
      <c r="X467" s="42"/>
      <c r="Y467" s="42"/>
      <c r="Z467" s="42"/>
      <c r="AA467" s="42"/>
      <c r="AB467" s="42"/>
      <c r="AC467" s="42"/>
    </row>
    <row r="468">
      <c r="A468" s="70" t="b">
        <v>0</v>
      </c>
      <c r="H468" s="549"/>
      <c r="J468" s="42"/>
      <c r="K468" s="42"/>
      <c r="L468" s="42"/>
      <c r="M468" s="42"/>
      <c r="N468" s="42"/>
      <c r="O468" s="42"/>
      <c r="P468" s="42"/>
      <c r="Q468" s="42"/>
      <c r="R468" s="42"/>
      <c r="S468" s="42"/>
      <c r="T468" s="42"/>
      <c r="U468" s="42"/>
      <c r="V468" s="42"/>
      <c r="W468" s="42"/>
      <c r="X468" s="42"/>
      <c r="Y468" s="42"/>
      <c r="Z468" s="42"/>
      <c r="AA468" s="42"/>
      <c r="AB468" s="42"/>
      <c r="AC468" s="42"/>
    </row>
    <row r="469">
      <c r="A469" s="70" t="b">
        <v>0</v>
      </c>
      <c r="H469" s="549"/>
      <c r="J469" s="42"/>
      <c r="K469" s="42"/>
      <c r="L469" s="42"/>
      <c r="M469" s="42"/>
      <c r="N469" s="42"/>
      <c r="O469" s="42"/>
      <c r="P469" s="42"/>
      <c r="Q469" s="42"/>
      <c r="R469" s="42"/>
      <c r="S469" s="42"/>
      <c r="T469" s="42"/>
      <c r="U469" s="42"/>
      <c r="V469" s="42"/>
      <c r="W469" s="42"/>
      <c r="X469" s="42"/>
      <c r="Y469" s="42"/>
      <c r="Z469" s="42"/>
      <c r="AA469" s="42"/>
      <c r="AB469" s="42"/>
      <c r="AC469" s="42"/>
    </row>
    <row r="470">
      <c r="A470" s="70" t="b">
        <v>0</v>
      </c>
      <c r="H470" s="549"/>
      <c r="J470" s="42"/>
      <c r="K470" s="42"/>
      <c r="L470" s="42"/>
      <c r="M470" s="42"/>
      <c r="N470" s="42"/>
      <c r="O470" s="42"/>
      <c r="P470" s="42"/>
      <c r="Q470" s="42"/>
      <c r="R470" s="42"/>
      <c r="S470" s="42"/>
      <c r="T470" s="42"/>
      <c r="U470" s="42"/>
      <c r="V470" s="42"/>
      <c r="W470" s="42"/>
      <c r="X470" s="42"/>
      <c r="Y470" s="42"/>
      <c r="Z470" s="42"/>
      <c r="AA470" s="42"/>
      <c r="AB470" s="42"/>
      <c r="AC470" s="42"/>
    </row>
    <row r="471">
      <c r="A471" s="70" t="b">
        <v>0</v>
      </c>
      <c r="H471" s="549"/>
      <c r="J471" s="42"/>
      <c r="K471" s="42"/>
      <c r="L471" s="42"/>
      <c r="M471" s="42"/>
      <c r="N471" s="42"/>
      <c r="O471" s="42"/>
      <c r="P471" s="42"/>
      <c r="Q471" s="42"/>
      <c r="R471" s="42"/>
      <c r="S471" s="42"/>
      <c r="T471" s="42"/>
      <c r="U471" s="42"/>
      <c r="V471" s="42"/>
      <c r="W471" s="42"/>
      <c r="X471" s="42"/>
      <c r="Y471" s="42"/>
      <c r="Z471" s="42"/>
      <c r="AA471" s="42"/>
      <c r="AB471" s="42"/>
      <c r="AC471" s="42"/>
    </row>
    <row r="472">
      <c r="A472" s="70" t="b">
        <v>0</v>
      </c>
      <c r="H472" s="549"/>
      <c r="J472" s="42"/>
      <c r="K472" s="42"/>
      <c r="L472" s="42"/>
      <c r="M472" s="42"/>
      <c r="N472" s="42"/>
      <c r="O472" s="42"/>
      <c r="P472" s="42"/>
      <c r="Q472" s="42"/>
      <c r="R472" s="42"/>
      <c r="S472" s="42"/>
      <c r="T472" s="42"/>
      <c r="U472" s="42"/>
      <c r="V472" s="42"/>
      <c r="W472" s="42"/>
      <c r="X472" s="42"/>
      <c r="Y472" s="42"/>
      <c r="Z472" s="42"/>
      <c r="AA472" s="42"/>
      <c r="AB472" s="42"/>
      <c r="AC472" s="42"/>
    </row>
    <row r="473">
      <c r="A473" s="70" t="b">
        <v>0</v>
      </c>
      <c r="H473" s="549"/>
      <c r="J473" s="42"/>
      <c r="K473" s="42"/>
      <c r="L473" s="42"/>
      <c r="M473" s="42"/>
      <c r="N473" s="42"/>
      <c r="O473" s="42"/>
      <c r="P473" s="42"/>
      <c r="Q473" s="42"/>
      <c r="R473" s="42"/>
      <c r="S473" s="42"/>
      <c r="T473" s="42"/>
      <c r="U473" s="42"/>
      <c r="V473" s="42"/>
      <c r="W473" s="42"/>
      <c r="X473" s="42"/>
      <c r="Y473" s="42"/>
      <c r="Z473" s="42"/>
      <c r="AA473" s="42"/>
      <c r="AB473" s="42"/>
      <c r="AC473" s="42"/>
    </row>
    <row r="474">
      <c r="A474" s="70" t="b">
        <v>0</v>
      </c>
      <c r="H474" s="549"/>
      <c r="J474" s="42"/>
      <c r="K474" s="42"/>
      <c r="L474" s="42"/>
      <c r="M474" s="42"/>
      <c r="N474" s="42"/>
      <c r="O474" s="42"/>
      <c r="P474" s="42"/>
      <c r="Q474" s="42"/>
      <c r="R474" s="42"/>
      <c r="S474" s="42"/>
      <c r="T474" s="42"/>
      <c r="U474" s="42"/>
      <c r="V474" s="42"/>
      <c r="W474" s="42"/>
      <c r="X474" s="42"/>
      <c r="Y474" s="42"/>
      <c r="Z474" s="42"/>
      <c r="AA474" s="42"/>
      <c r="AB474" s="42"/>
      <c r="AC474" s="42"/>
    </row>
    <row r="475">
      <c r="A475" s="70" t="b">
        <v>0</v>
      </c>
      <c r="H475" s="549"/>
      <c r="J475" s="42"/>
      <c r="K475" s="42"/>
      <c r="L475" s="42"/>
      <c r="M475" s="42"/>
      <c r="N475" s="42"/>
      <c r="O475" s="42"/>
      <c r="P475" s="42"/>
      <c r="Q475" s="42"/>
      <c r="R475" s="42"/>
      <c r="S475" s="42"/>
      <c r="T475" s="42"/>
      <c r="U475" s="42"/>
      <c r="V475" s="42"/>
      <c r="W475" s="42"/>
      <c r="X475" s="42"/>
      <c r="Y475" s="42"/>
      <c r="Z475" s="42"/>
      <c r="AA475" s="42"/>
      <c r="AB475" s="42"/>
      <c r="AC475" s="42"/>
    </row>
    <row r="476">
      <c r="A476" s="70" t="b">
        <v>0</v>
      </c>
      <c r="H476" s="549"/>
      <c r="J476" s="42"/>
      <c r="K476" s="42"/>
      <c r="L476" s="42"/>
      <c r="M476" s="42"/>
      <c r="N476" s="42"/>
      <c r="O476" s="42"/>
      <c r="P476" s="42"/>
      <c r="Q476" s="42"/>
      <c r="R476" s="42"/>
      <c r="S476" s="42"/>
      <c r="T476" s="42"/>
      <c r="U476" s="42"/>
      <c r="V476" s="42"/>
      <c r="W476" s="42"/>
      <c r="X476" s="42"/>
      <c r="Y476" s="42"/>
      <c r="Z476" s="42"/>
      <c r="AA476" s="42"/>
      <c r="AB476" s="42"/>
      <c r="AC476" s="42"/>
    </row>
    <row r="477">
      <c r="A477" s="70" t="b">
        <v>0</v>
      </c>
      <c r="H477" s="549"/>
      <c r="J477" s="42"/>
      <c r="K477" s="42"/>
      <c r="L477" s="42"/>
      <c r="M477" s="42"/>
      <c r="N477" s="42"/>
      <c r="O477" s="42"/>
      <c r="P477" s="42"/>
      <c r="Q477" s="42"/>
      <c r="R477" s="42"/>
      <c r="S477" s="42"/>
      <c r="T477" s="42"/>
      <c r="U477" s="42"/>
      <c r="V477" s="42"/>
      <c r="W477" s="42"/>
      <c r="X477" s="42"/>
      <c r="Y477" s="42"/>
      <c r="Z477" s="42"/>
      <c r="AA477" s="42"/>
      <c r="AB477" s="42"/>
      <c r="AC477" s="42"/>
    </row>
    <row r="478">
      <c r="A478" s="70" t="b">
        <v>0</v>
      </c>
      <c r="H478" s="549"/>
      <c r="J478" s="42"/>
      <c r="K478" s="42"/>
      <c r="L478" s="42"/>
      <c r="M478" s="42"/>
      <c r="N478" s="42"/>
      <c r="O478" s="42"/>
      <c r="P478" s="42"/>
      <c r="Q478" s="42"/>
      <c r="R478" s="42"/>
      <c r="S478" s="42"/>
      <c r="T478" s="42"/>
      <c r="U478" s="42"/>
      <c r="V478" s="42"/>
      <c r="W478" s="42"/>
      <c r="X478" s="42"/>
      <c r="Y478" s="42"/>
      <c r="Z478" s="42"/>
      <c r="AA478" s="42"/>
      <c r="AB478" s="42"/>
      <c r="AC478" s="42"/>
    </row>
    <row r="479">
      <c r="A479" s="70" t="b">
        <v>0</v>
      </c>
      <c r="H479" s="549"/>
      <c r="J479" s="42"/>
      <c r="K479" s="42"/>
      <c r="L479" s="42"/>
      <c r="M479" s="42"/>
      <c r="N479" s="42"/>
      <c r="O479" s="42"/>
      <c r="P479" s="42"/>
      <c r="Q479" s="42"/>
      <c r="R479" s="42"/>
      <c r="S479" s="42"/>
      <c r="T479" s="42"/>
      <c r="U479" s="42"/>
      <c r="V479" s="42"/>
      <c r="W479" s="42"/>
      <c r="X479" s="42"/>
      <c r="Y479" s="42"/>
      <c r="Z479" s="42"/>
      <c r="AA479" s="42"/>
      <c r="AB479" s="42"/>
      <c r="AC479" s="42"/>
    </row>
    <row r="480">
      <c r="A480" s="70" t="b">
        <v>0</v>
      </c>
      <c r="H480" s="549"/>
      <c r="J480" s="42"/>
      <c r="K480" s="42"/>
      <c r="L480" s="42"/>
      <c r="M480" s="42"/>
      <c r="N480" s="42"/>
      <c r="O480" s="42"/>
      <c r="P480" s="42"/>
      <c r="Q480" s="42"/>
      <c r="R480" s="42"/>
      <c r="S480" s="42"/>
      <c r="T480" s="42"/>
      <c r="U480" s="42"/>
      <c r="V480" s="42"/>
      <c r="W480" s="42"/>
      <c r="X480" s="42"/>
      <c r="Y480" s="42"/>
      <c r="Z480" s="42"/>
      <c r="AA480" s="42"/>
      <c r="AB480" s="42"/>
      <c r="AC480" s="42"/>
    </row>
    <row r="481">
      <c r="A481" s="70" t="b">
        <v>0</v>
      </c>
      <c r="H481" s="549"/>
      <c r="J481" s="42"/>
      <c r="K481" s="42"/>
      <c r="L481" s="42"/>
      <c r="M481" s="42"/>
      <c r="N481" s="42"/>
      <c r="O481" s="42"/>
      <c r="P481" s="42"/>
      <c r="Q481" s="42"/>
      <c r="R481" s="42"/>
      <c r="S481" s="42"/>
      <c r="T481" s="42"/>
      <c r="U481" s="42"/>
      <c r="V481" s="42"/>
      <c r="W481" s="42"/>
      <c r="X481" s="42"/>
      <c r="Y481" s="42"/>
      <c r="Z481" s="42"/>
      <c r="AA481" s="42"/>
      <c r="AB481" s="42"/>
      <c r="AC481" s="42"/>
    </row>
    <row r="482">
      <c r="A482" s="70" t="b">
        <v>0</v>
      </c>
      <c r="H482" s="549"/>
      <c r="J482" s="42"/>
      <c r="K482" s="42"/>
      <c r="L482" s="42"/>
      <c r="M482" s="42"/>
      <c r="N482" s="42"/>
      <c r="O482" s="42"/>
      <c r="P482" s="42"/>
      <c r="Q482" s="42"/>
      <c r="R482" s="42"/>
      <c r="S482" s="42"/>
      <c r="T482" s="42"/>
      <c r="U482" s="42"/>
      <c r="V482" s="42"/>
      <c r="W482" s="42"/>
      <c r="X482" s="42"/>
      <c r="Y482" s="42"/>
      <c r="Z482" s="42"/>
      <c r="AA482" s="42"/>
      <c r="AB482" s="42"/>
      <c r="AC482" s="42"/>
    </row>
    <row r="483">
      <c r="A483" s="70" t="b">
        <v>0</v>
      </c>
      <c r="H483" s="549"/>
      <c r="J483" s="42"/>
      <c r="K483" s="42"/>
      <c r="L483" s="42"/>
      <c r="M483" s="42"/>
      <c r="N483" s="42"/>
      <c r="O483" s="42"/>
      <c r="P483" s="42"/>
      <c r="Q483" s="42"/>
      <c r="R483" s="42"/>
      <c r="S483" s="42"/>
      <c r="T483" s="42"/>
      <c r="U483" s="42"/>
      <c r="V483" s="42"/>
      <c r="W483" s="42"/>
      <c r="X483" s="42"/>
      <c r="Y483" s="42"/>
      <c r="Z483" s="42"/>
      <c r="AA483" s="42"/>
      <c r="AB483" s="42"/>
      <c r="AC483" s="42"/>
    </row>
    <row r="484">
      <c r="A484" s="70" t="b">
        <v>0</v>
      </c>
      <c r="H484" s="549"/>
      <c r="J484" s="42"/>
      <c r="K484" s="42"/>
      <c r="L484" s="42"/>
      <c r="M484" s="42"/>
      <c r="N484" s="42"/>
      <c r="O484" s="42"/>
      <c r="P484" s="42"/>
      <c r="Q484" s="42"/>
      <c r="R484" s="42"/>
      <c r="S484" s="42"/>
      <c r="T484" s="42"/>
      <c r="U484" s="42"/>
      <c r="V484" s="42"/>
      <c r="W484" s="42"/>
      <c r="X484" s="42"/>
      <c r="Y484" s="42"/>
      <c r="Z484" s="42"/>
      <c r="AA484" s="42"/>
      <c r="AB484" s="42"/>
      <c r="AC484" s="42"/>
    </row>
    <row r="485">
      <c r="A485" s="70" t="b">
        <v>0</v>
      </c>
      <c r="H485" s="549"/>
      <c r="J485" s="42"/>
      <c r="K485" s="42"/>
      <c r="L485" s="42"/>
      <c r="M485" s="42"/>
      <c r="N485" s="42"/>
      <c r="O485" s="42"/>
      <c r="P485" s="42"/>
      <c r="Q485" s="42"/>
      <c r="R485" s="42"/>
      <c r="S485" s="42"/>
      <c r="T485" s="42"/>
      <c r="U485" s="42"/>
      <c r="V485" s="42"/>
      <c r="W485" s="42"/>
      <c r="X485" s="42"/>
      <c r="Y485" s="42"/>
      <c r="Z485" s="42"/>
      <c r="AA485" s="42"/>
      <c r="AB485" s="42"/>
      <c r="AC485" s="42"/>
    </row>
    <row r="486">
      <c r="A486" s="70" t="b">
        <v>0</v>
      </c>
      <c r="H486" s="549"/>
      <c r="J486" s="42"/>
      <c r="K486" s="42"/>
      <c r="L486" s="42"/>
      <c r="M486" s="42"/>
      <c r="N486" s="42"/>
      <c r="O486" s="42"/>
      <c r="P486" s="42"/>
      <c r="Q486" s="42"/>
      <c r="R486" s="42"/>
      <c r="S486" s="42"/>
      <c r="T486" s="42"/>
      <c r="U486" s="42"/>
      <c r="V486" s="42"/>
      <c r="W486" s="42"/>
      <c r="X486" s="42"/>
      <c r="Y486" s="42"/>
      <c r="Z486" s="42"/>
      <c r="AA486" s="42"/>
      <c r="AB486" s="42"/>
      <c r="AC486" s="42"/>
    </row>
    <row r="487">
      <c r="A487" s="70" t="b">
        <v>0</v>
      </c>
      <c r="H487" s="549"/>
      <c r="J487" s="42"/>
      <c r="K487" s="42"/>
      <c r="L487" s="42"/>
      <c r="M487" s="42"/>
      <c r="N487" s="42"/>
      <c r="O487" s="42"/>
      <c r="P487" s="42"/>
      <c r="Q487" s="42"/>
      <c r="R487" s="42"/>
      <c r="S487" s="42"/>
      <c r="T487" s="42"/>
      <c r="U487" s="42"/>
      <c r="V487" s="42"/>
      <c r="W487" s="42"/>
      <c r="X487" s="42"/>
      <c r="Y487" s="42"/>
      <c r="Z487" s="42"/>
      <c r="AA487" s="42"/>
      <c r="AB487" s="42"/>
      <c r="AC487" s="42"/>
    </row>
    <row r="488">
      <c r="A488" s="70" t="b">
        <v>0</v>
      </c>
      <c r="H488" s="549"/>
      <c r="J488" s="42"/>
      <c r="K488" s="42"/>
      <c r="L488" s="42"/>
      <c r="M488" s="42"/>
      <c r="N488" s="42"/>
      <c r="O488" s="42"/>
      <c r="P488" s="42"/>
      <c r="Q488" s="42"/>
      <c r="R488" s="42"/>
      <c r="S488" s="42"/>
      <c r="T488" s="42"/>
      <c r="U488" s="42"/>
      <c r="V488" s="42"/>
      <c r="W488" s="42"/>
      <c r="X488" s="42"/>
      <c r="Y488" s="42"/>
      <c r="Z488" s="42"/>
      <c r="AA488" s="42"/>
      <c r="AB488" s="42"/>
      <c r="AC488" s="42"/>
    </row>
    <row r="489">
      <c r="A489" s="70" t="b">
        <v>0</v>
      </c>
      <c r="H489" s="549"/>
      <c r="J489" s="42"/>
      <c r="K489" s="42"/>
      <c r="L489" s="42"/>
      <c r="M489" s="42"/>
      <c r="N489" s="42"/>
      <c r="O489" s="42"/>
      <c r="P489" s="42"/>
      <c r="Q489" s="42"/>
      <c r="R489" s="42"/>
      <c r="S489" s="42"/>
      <c r="T489" s="42"/>
      <c r="U489" s="42"/>
      <c r="V489" s="42"/>
      <c r="W489" s="42"/>
      <c r="X489" s="42"/>
      <c r="Y489" s="42"/>
      <c r="Z489" s="42"/>
      <c r="AA489" s="42"/>
      <c r="AB489" s="42"/>
      <c r="AC489" s="42"/>
    </row>
    <row r="490">
      <c r="A490" s="70" t="b">
        <v>0</v>
      </c>
      <c r="H490" s="549"/>
      <c r="J490" s="42"/>
      <c r="K490" s="42"/>
      <c r="L490" s="42"/>
      <c r="M490" s="42"/>
      <c r="N490" s="42"/>
      <c r="O490" s="42"/>
      <c r="P490" s="42"/>
      <c r="Q490" s="42"/>
      <c r="R490" s="42"/>
      <c r="S490" s="42"/>
      <c r="T490" s="42"/>
      <c r="U490" s="42"/>
      <c r="V490" s="42"/>
      <c r="W490" s="42"/>
      <c r="X490" s="42"/>
      <c r="Y490" s="42"/>
      <c r="Z490" s="42"/>
      <c r="AA490" s="42"/>
      <c r="AB490" s="42"/>
      <c r="AC490" s="42"/>
    </row>
    <row r="491">
      <c r="A491" s="70" t="b">
        <v>0</v>
      </c>
      <c r="H491" s="549"/>
      <c r="J491" s="42"/>
      <c r="K491" s="42"/>
      <c r="L491" s="42"/>
      <c r="M491" s="42"/>
      <c r="N491" s="42"/>
      <c r="O491" s="42"/>
      <c r="P491" s="42"/>
      <c r="Q491" s="42"/>
      <c r="R491" s="42"/>
      <c r="S491" s="42"/>
      <c r="T491" s="42"/>
      <c r="U491" s="42"/>
      <c r="V491" s="42"/>
      <c r="W491" s="42"/>
      <c r="X491" s="42"/>
      <c r="Y491" s="42"/>
      <c r="Z491" s="42"/>
      <c r="AA491" s="42"/>
      <c r="AB491" s="42"/>
      <c r="AC491" s="42"/>
    </row>
    <row r="492">
      <c r="A492" s="70" t="b">
        <v>0</v>
      </c>
      <c r="H492" s="549"/>
      <c r="J492" s="42"/>
      <c r="K492" s="42"/>
      <c r="L492" s="42"/>
      <c r="M492" s="42"/>
      <c r="N492" s="42"/>
      <c r="O492" s="42"/>
      <c r="P492" s="42"/>
      <c r="Q492" s="42"/>
      <c r="R492" s="42"/>
      <c r="S492" s="42"/>
      <c r="T492" s="42"/>
      <c r="U492" s="42"/>
      <c r="V492" s="42"/>
      <c r="W492" s="42"/>
      <c r="X492" s="42"/>
      <c r="Y492" s="42"/>
      <c r="Z492" s="42"/>
      <c r="AA492" s="42"/>
      <c r="AB492" s="42"/>
      <c r="AC492" s="42"/>
    </row>
    <row r="493">
      <c r="A493" s="70" t="b">
        <v>0</v>
      </c>
      <c r="H493" s="549"/>
      <c r="J493" s="42"/>
      <c r="K493" s="42"/>
      <c r="L493" s="42"/>
      <c r="M493" s="42"/>
      <c r="N493" s="42"/>
      <c r="O493" s="42"/>
      <c r="P493" s="42"/>
      <c r="Q493" s="42"/>
      <c r="R493" s="42"/>
      <c r="S493" s="42"/>
      <c r="T493" s="42"/>
      <c r="U493" s="42"/>
      <c r="V493" s="42"/>
      <c r="W493" s="42"/>
      <c r="X493" s="42"/>
      <c r="Y493" s="42"/>
      <c r="Z493" s="42"/>
      <c r="AA493" s="42"/>
      <c r="AB493" s="42"/>
      <c r="AC493" s="42"/>
    </row>
    <row r="494">
      <c r="A494" s="70" t="b">
        <v>0</v>
      </c>
      <c r="H494" s="549"/>
      <c r="J494" s="42"/>
      <c r="K494" s="42"/>
      <c r="L494" s="42"/>
      <c r="M494" s="42"/>
      <c r="N494" s="42"/>
      <c r="O494" s="42"/>
      <c r="P494" s="42"/>
      <c r="Q494" s="42"/>
      <c r="R494" s="42"/>
      <c r="S494" s="42"/>
      <c r="T494" s="42"/>
      <c r="U494" s="42"/>
      <c r="V494" s="42"/>
      <c r="W494" s="42"/>
      <c r="X494" s="42"/>
      <c r="Y494" s="42"/>
      <c r="Z494" s="42"/>
      <c r="AA494" s="42"/>
      <c r="AB494" s="42"/>
      <c r="AC494" s="42"/>
    </row>
    <row r="495">
      <c r="A495" s="70" t="b">
        <v>0</v>
      </c>
      <c r="H495" s="549"/>
      <c r="J495" s="42"/>
      <c r="K495" s="42"/>
      <c r="L495" s="42"/>
      <c r="M495" s="42"/>
      <c r="N495" s="42"/>
      <c r="O495" s="42"/>
      <c r="P495" s="42"/>
      <c r="Q495" s="42"/>
      <c r="R495" s="42"/>
      <c r="S495" s="42"/>
      <c r="T495" s="42"/>
      <c r="U495" s="42"/>
      <c r="V495" s="42"/>
      <c r="W495" s="42"/>
      <c r="X495" s="42"/>
      <c r="Y495" s="42"/>
      <c r="Z495" s="42"/>
      <c r="AA495" s="42"/>
      <c r="AB495" s="42"/>
      <c r="AC495" s="42"/>
    </row>
    <row r="496">
      <c r="A496" s="70" t="b">
        <v>0</v>
      </c>
      <c r="H496" s="549"/>
      <c r="J496" s="42"/>
      <c r="K496" s="42"/>
      <c r="L496" s="42"/>
      <c r="M496" s="42"/>
      <c r="N496" s="42"/>
      <c r="O496" s="42"/>
      <c r="P496" s="42"/>
      <c r="Q496" s="42"/>
      <c r="R496" s="42"/>
      <c r="S496" s="42"/>
      <c r="T496" s="42"/>
      <c r="U496" s="42"/>
      <c r="V496" s="42"/>
      <c r="W496" s="42"/>
      <c r="X496" s="42"/>
      <c r="Y496" s="42"/>
      <c r="Z496" s="42"/>
      <c r="AA496" s="42"/>
      <c r="AB496" s="42"/>
      <c r="AC496" s="42"/>
    </row>
    <row r="497">
      <c r="A497" s="70" t="b">
        <v>0</v>
      </c>
      <c r="H497" s="549"/>
      <c r="J497" s="42"/>
      <c r="K497" s="42"/>
      <c r="L497" s="42"/>
      <c r="M497" s="42"/>
      <c r="N497" s="42"/>
      <c r="O497" s="42"/>
      <c r="P497" s="42"/>
      <c r="Q497" s="42"/>
      <c r="R497" s="42"/>
      <c r="S497" s="42"/>
      <c r="T497" s="42"/>
      <c r="U497" s="42"/>
      <c r="V497" s="42"/>
      <c r="W497" s="42"/>
      <c r="X497" s="42"/>
      <c r="Y497" s="42"/>
      <c r="Z497" s="42"/>
      <c r="AA497" s="42"/>
      <c r="AB497" s="42"/>
      <c r="AC497" s="42"/>
    </row>
    <row r="498">
      <c r="A498" s="70" t="b">
        <v>0</v>
      </c>
      <c r="H498" s="549"/>
      <c r="J498" s="42"/>
      <c r="K498" s="42"/>
      <c r="L498" s="42"/>
      <c r="M498" s="42"/>
      <c r="N498" s="42"/>
      <c r="O498" s="42"/>
      <c r="P498" s="42"/>
      <c r="Q498" s="42"/>
      <c r="R498" s="42"/>
      <c r="S498" s="42"/>
      <c r="T498" s="42"/>
      <c r="U498" s="42"/>
      <c r="V498" s="42"/>
      <c r="W498" s="42"/>
      <c r="X498" s="42"/>
      <c r="Y498" s="42"/>
      <c r="Z498" s="42"/>
      <c r="AA498" s="42"/>
      <c r="AB498" s="42"/>
      <c r="AC498" s="42"/>
    </row>
    <row r="499">
      <c r="A499" s="70" t="b">
        <v>0</v>
      </c>
      <c r="H499" s="549"/>
      <c r="J499" s="42"/>
      <c r="K499" s="42"/>
      <c r="L499" s="42"/>
      <c r="M499" s="42"/>
      <c r="N499" s="42"/>
      <c r="O499" s="42"/>
      <c r="P499" s="42"/>
      <c r="Q499" s="42"/>
      <c r="R499" s="42"/>
      <c r="S499" s="42"/>
      <c r="T499" s="42"/>
      <c r="U499" s="42"/>
      <c r="V499" s="42"/>
      <c r="W499" s="42"/>
      <c r="X499" s="42"/>
      <c r="Y499" s="42"/>
      <c r="Z499" s="42"/>
      <c r="AA499" s="42"/>
      <c r="AB499" s="42"/>
      <c r="AC499" s="42"/>
    </row>
    <row r="500">
      <c r="A500" s="70" t="b">
        <v>0</v>
      </c>
      <c r="H500" s="549"/>
      <c r="J500" s="42"/>
      <c r="K500" s="42"/>
      <c r="L500" s="42"/>
      <c r="M500" s="42"/>
      <c r="N500" s="42"/>
      <c r="O500" s="42"/>
      <c r="P500" s="42"/>
      <c r="Q500" s="42"/>
      <c r="R500" s="42"/>
      <c r="S500" s="42"/>
      <c r="T500" s="42"/>
      <c r="U500" s="42"/>
      <c r="V500" s="42"/>
      <c r="W500" s="42"/>
      <c r="X500" s="42"/>
      <c r="Y500" s="42"/>
      <c r="Z500" s="42"/>
      <c r="AA500" s="42"/>
      <c r="AB500" s="42"/>
      <c r="AC500" s="42"/>
    </row>
    <row r="501">
      <c r="A501" s="70" t="b">
        <v>0</v>
      </c>
      <c r="H501" s="549"/>
      <c r="J501" s="42"/>
      <c r="K501" s="42"/>
      <c r="L501" s="42"/>
      <c r="M501" s="42"/>
      <c r="N501" s="42"/>
      <c r="O501" s="42"/>
      <c r="P501" s="42"/>
      <c r="Q501" s="42"/>
      <c r="R501" s="42"/>
      <c r="S501" s="42"/>
      <c r="T501" s="42"/>
      <c r="U501" s="42"/>
      <c r="V501" s="42"/>
      <c r="W501" s="42"/>
      <c r="X501" s="42"/>
      <c r="Y501" s="42"/>
      <c r="Z501" s="42"/>
      <c r="AA501" s="42"/>
      <c r="AB501" s="42"/>
      <c r="AC501" s="42"/>
    </row>
    <row r="502">
      <c r="A502" s="70" t="b">
        <v>0</v>
      </c>
      <c r="H502" s="549"/>
      <c r="J502" s="42"/>
      <c r="K502" s="42"/>
      <c r="L502" s="42"/>
      <c r="M502" s="42"/>
      <c r="N502" s="42"/>
      <c r="O502" s="42"/>
      <c r="P502" s="42"/>
      <c r="Q502" s="42"/>
      <c r="R502" s="42"/>
      <c r="S502" s="42"/>
      <c r="T502" s="42"/>
      <c r="U502" s="42"/>
      <c r="V502" s="42"/>
      <c r="W502" s="42"/>
      <c r="X502" s="42"/>
      <c r="Y502" s="42"/>
      <c r="Z502" s="42"/>
      <c r="AA502" s="42"/>
      <c r="AB502" s="42"/>
      <c r="AC502" s="42"/>
    </row>
    <row r="503">
      <c r="A503" s="70" t="b">
        <v>0</v>
      </c>
      <c r="H503" s="549"/>
      <c r="J503" s="42"/>
      <c r="K503" s="42"/>
      <c r="L503" s="42"/>
      <c r="M503" s="42"/>
      <c r="N503" s="42"/>
      <c r="O503" s="42"/>
      <c r="P503" s="42"/>
      <c r="Q503" s="42"/>
      <c r="R503" s="42"/>
      <c r="S503" s="42"/>
      <c r="T503" s="42"/>
      <c r="U503" s="42"/>
      <c r="V503" s="42"/>
      <c r="W503" s="42"/>
      <c r="X503" s="42"/>
      <c r="Y503" s="42"/>
      <c r="Z503" s="42"/>
      <c r="AA503" s="42"/>
      <c r="AB503" s="42"/>
      <c r="AC503" s="42"/>
    </row>
    <row r="504">
      <c r="A504" s="70" t="b">
        <v>0</v>
      </c>
      <c r="H504" s="549"/>
      <c r="J504" s="42"/>
      <c r="K504" s="42"/>
      <c r="L504" s="42"/>
      <c r="M504" s="42"/>
      <c r="N504" s="42"/>
      <c r="O504" s="42"/>
      <c r="P504" s="42"/>
      <c r="Q504" s="42"/>
      <c r="R504" s="42"/>
      <c r="S504" s="42"/>
      <c r="T504" s="42"/>
      <c r="U504" s="42"/>
      <c r="V504" s="42"/>
      <c r="W504" s="42"/>
      <c r="X504" s="42"/>
      <c r="Y504" s="42"/>
      <c r="Z504" s="42"/>
      <c r="AA504" s="42"/>
      <c r="AB504" s="42"/>
      <c r="AC504" s="42"/>
    </row>
    <row r="505">
      <c r="A505" s="70" t="b">
        <v>0</v>
      </c>
      <c r="H505" s="549"/>
      <c r="J505" s="42"/>
      <c r="K505" s="42"/>
      <c r="L505" s="42"/>
      <c r="M505" s="42"/>
      <c r="N505" s="42"/>
      <c r="O505" s="42"/>
      <c r="P505" s="42"/>
      <c r="Q505" s="42"/>
      <c r="R505" s="42"/>
      <c r="S505" s="42"/>
      <c r="T505" s="42"/>
      <c r="U505" s="42"/>
      <c r="V505" s="42"/>
      <c r="W505" s="42"/>
      <c r="X505" s="42"/>
      <c r="Y505" s="42"/>
      <c r="Z505" s="42"/>
      <c r="AA505" s="42"/>
      <c r="AB505" s="42"/>
      <c r="AC505" s="42"/>
    </row>
    <row r="506">
      <c r="A506" s="70" t="b">
        <v>0</v>
      </c>
      <c r="H506" s="549"/>
      <c r="J506" s="42"/>
      <c r="K506" s="42"/>
      <c r="L506" s="42"/>
      <c r="M506" s="42"/>
      <c r="N506" s="42"/>
      <c r="O506" s="42"/>
      <c r="P506" s="42"/>
      <c r="Q506" s="42"/>
      <c r="R506" s="42"/>
      <c r="S506" s="42"/>
      <c r="T506" s="42"/>
      <c r="U506" s="42"/>
      <c r="V506" s="42"/>
      <c r="W506" s="42"/>
      <c r="X506" s="42"/>
      <c r="Y506" s="42"/>
      <c r="Z506" s="42"/>
      <c r="AA506" s="42"/>
      <c r="AB506" s="42"/>
      <c r="AC506" s="42"/>
    </row>
    <row r="507">
      <c r="A507" s="70" t="b">
        <v>0</v>
      </c>
      <c r="H507" s="549"/>
      <c r="J507" s="42"/>
      <c r="K507" s="42"/>
      <c r="L507" s="42"/>
      <c r="M507" s="42"/>
      <c r="N507" s="42"/>
      <c r="O507" s="42"/>
      <c r="P507" s="42"/>
      <c r="Q507" s="42"/>
      <c r="R507" s="42"/>
      <c r="S507" s="42"/>
      <c r="T507" s="42"/>
      <c r="U507" s="42"/>
      <c r="V507" s="42"/>
      <c r="W507" s="42"/>
      <c r="X507" s="42"/>
      <c r="Y507" s="42"/>
      <c r="Z507" s="42"/>
      <c r="AA507" s="42"/>
      <c r="AB507" s="42"/>
      <c r="AC507" s="42"/>
    </row>
    <row r="508">
      <c r="A508" s="70" t="b">
        <v>0</v>
      </c>
      <c r="H508" s="549"/>
      <c r="J508" s="42"/>
      <c r="K508" s="42"/>
      <c r="L508" s="42"/>
      <c r="M508" s="42"/>
      <c r="N508" s="42"/>
      <c r="O508" s="42"/>
      <c r="P508" s="42"/>
      <c r="Q508" s="42"/>
      <c r="R508" s="42"/>
      <c r="S508" s="42"/>
      <c r="T508" s="42"/>
      <c r="U508" s="42"/>
      <c r="V508" s="42"/>
      <c r="W508" s="42"/>
      <c r="X508" s="42"/>
      <c r="Y508" s="42"/>
      <c r="Z508" s="42"/>
      <c r="AA508" s="42"/>
      <c r="AB508" s="42"/>
      <c r="AC508" s="42"/>
    </row>
    <row r="509">
      <c r="A509" s="70" t="b">
        <v>0</v>
      </c>
      <c r="H509" s="549"/>
      <c r="J509" s="42"/>
      <c r="K509" s="42"/>
      <c r="L509" s="42"/>
      <c r="M509" s="42"/>
      <c r="N509" s="42"/>
      <c r="O509" s="42"/>
      <c r="P509" s="42"/>
      <c r="Q509" s="42"/>
      <c r="R509" s="42"/>
      <c r="S509" s="42"/>
      <c r="T509" s="42"/>
      <c r="U509" s="42"/>
      <c r="V509" s="42"/>
      <c r="W509" s="42"/>
      <c r="X509" s="42"/>
      <c r="Y509" s="42"/>
      <c r="Z509" s="42"/>
      <c r="AA509" s="42"/>
      <c r="AB509" s="42"/>
      <c r="AC509" s="42"/>
    </row>
    <row r="510">
      <c r="A510" s="70" t="b">
        <v>0</v>
      </c>
      <c r="H510" s="549"/>
      <c r="J510" s="42"/>
      <c r="K510" s="42"/>
      <c r="L510" s="42"/>
      <c r="M510" s="42"/>
      <c r="N510" s="42"/>
      <c r="O510" s="42"/>
      <c r="P510" s="42"/>
      <c r="Q510" s="42"/>
      <c r="R510" s="42"/>
      <c r="S510" s="42"/>
      <c r="T510" s="42"/>
      <c r="U510" s="42"/>
      <c r="V510" s="42"/>
      <c r="W510" s="42"/>
      <c r="X510" s="42"/>
      <c r="Y510" s="42"/>
      <c r="Z510" s="42"/>
      <c r="AA510" s="42"/>
      <c r="AB510" s="42"/>
      <c r="AC510" s="42"/>
    </row>
    <row r="511">
      <c r="A511" s="70" t="b">
        <v>0</v>
      </c>
      <c r="H511" s="549"/>
      <c r="J511" s="42"/>
      <c r="K511" s="42"/>
      <c r="L511" s="42"/>
      <c r="M511" s="42"/>
      <c r="N511" s="42"/>
      <c r="O511" s="42"/>
      <c r="P511" s="42"/>
      <c r="Q511" s="42"/>
      <c r="R511" s="42"/>
      <c r="S511" s="42"/>
      <c r="T511" s="42"/>
      <c r="U511" s="42"/>
      <c r="V511" s="42"/>
      <c r="W511" s="42"/>
      <c r="X511" s="42"/>
      <c r="Y511" s="42"/>
      <c r="Z511" s="42"/>
      <c r="AA511" s="42"/>
      <c r="AB511" s="42"/>
      <c r="AC511" s="42"/>
    </row>
    <row r="512">
      <c r="A512" s="70" t="b">
        <v>0</v>
      </c>
      <c r="H512" s="549"/>
      <c r="J512" s="42"/>
      <c r="K512" s="42"/>
      <c r="L512" s="42"/>
      <c r="M512" s="42"/>
      <c r="N512" s="42"/>
      <c r="O512" s="42"/>
      <c r="P512" s="42"/>
      <c r="Q512" s="42"/>
      <c r="R512" s="42"/>
      <c r="S512" s="42"/>
      <c r="T512" s="42"/>
      <c r="U512" s="42"/>
      <c r="V512" s="42"/>
      <c r="W512" s="42"/>
      <c r="X512" s="42"/>
      <c r="Y512" s="42"/>
      <c r="Z512" s="42"/>
      <c r="AA512" s="42"/>
      <c r="AB512" s="42"/>
      <c r="AC512" s="42"/>
    </row>
    <row r="513">
      <c r="A513" s="70" t="b">
        <v>0</v>
      </c>
      <c r="H513" s="549"/>
      <c r="J513" s="42"/>
      <c r="K513" s="42"/>
      <c r="L513" s="42"/>
      <c r="M513" s="42"/>
      <c r="N513" s="42"/>
      <c r="O513" s="42"/>
      <c r="P513" s="42"/>
      <c r="Q513" s="42"/>
      <c r="R513" s="42"/>
      <c r="S513" s="42"/>
      <c r="T513" s="42"/>
      <c r="U513" s="42"/>
      <c r="V513" s="42"/>
      <c r="W513" s="42"/>
      <c r="X513" s="42"/>
      <c r="Y513" s="42"/>
      <c r="Z513" s="42"/>
      <c r="AA513" s="42"/>
      <c r="AB513" s="42"/>
      <c r="AC513" s="42"/>
    </row>
    <row r="514">
      <c r="A514" s="70" t="b">
        <v>0</v>
      </c>
      <c r="H514" s="549"/>
      <c r="J514" s="42"/>
      <c r="K514" s="42"/>
      <c r="L514" s="42"/>
      <c r="M514" s="42"/>
      <c r="N514" s="42"/>
      <c r="O514" s="42"/>
      <c r="P514" s="42"/>
      <c r="Q514" s="42"/>
      <c r="R514" s="42"/>
      <c r="S514" s="42"/>
      <c r="T514" s="42"/>
      <c r="U514" s="42"/>
      <c r="V514" s="42"/>
      <c r="W514" s="42"/>
      <c r="X514" s="42"/>
      <c r="Y514" s="42"/>
      <c r="Z514" s="42"/>
      <c r="AA514" s="42"/>
      <c r="AB514" s="42"/>
      <c r="AC514" s="42"/>
    </row>
    <row r="515">
      <c r="A515" s="70" t="b">
        <v>0</v>
      </c>
      <c r="H515" s="549"/>
      <c r="J515" s="42"/>
      <c r="K515" s="42"/>
      <c r="L515" s="42"/>
      <c r="M515" s="42"/>
      <c r="N515" s="42"/>
      <c r="O515" s="42"/>
      <c r="P515" s="42"/>
      <c r="Q515" s="42"/>
      <c r="R515" s="42"/>
      <c r="S515" s="42"/>
      <c r="T515" s="42"/>
      <c r="U515" s="42"/>
      <c r="V515" s="42"/>
      <c r="W515" s="42"/>
      <c r="X515" s="42"/>
      <c r="Y515" s="42"/>
      <c r="Z515" s="42"/>
      <c r="AA515" s="42"/>
      <c r="AB515" s="42"/>
      <c r="AC515" s="42"/>
    </row>
    <row r="516">
      <c r="A516" s="70" t="b">
        <v>0</v>
      </c>
      <c r="H516" s="549"/>
      <c r="J516" s="42"/>
      <c r="K516" s="42"/>
      <c r="L516" s="42"/>
      <c r="M516" s="42"/>
      <c r="N516" s="42"/>
      <c r="O516" s="42"/>
      <c r="P516" s="42"/>
      <c r="Q516" s="42"/>
      <c r="R516" s="42"/>
      <c r="S516" s="42"/>
      <c r="T516" s="42"/>
      <c r="U516" s="42"/>
      <c r="V516" s="42"/>
      <c r="W516" s="42"/>
      <c r="X516" s="42"/>
      <c r="Y516" s="42"/>
      <c r="Z516" s="42"/>
      <c r="AA516" s="42"/>
      <c r="AB516" s="42"/>
      <c r="AC516" s="42"/>
    </row>
    <row r="517">
      <c r="A517" s="70" t="b">
        <v>0</v>
      </c>
      <c r="H517" s="549"/>
      <c r="J517" s="42"/>
      <c r="K517" s="42"/>
      <c r="L517" s="42"/>
      <c r="M517" s="42"/>
      <c r="N517" s="42"/>
      <c r="O517" s="42"/>
      <c r="P517" s="42"/>
      <c r="Q517" s="42"/>
      <c r="R517" s="42"/>
      <c r="S517" s="42"/>
      <c r="T517" s="42"/>
      <c r="U517" s="42"/>
      <c r="V517" s="42"/>
      <c r="W517" s="42"/>
      <c r="X517" s="42"/>
      <c r="Y517" s="42"/>
      <c r="Z517" s="42"/>
      <c r="AA517" s="42"/>
      <c r="AB517" s="42"/>
      <c r="AC517" s="42"/>
    </row>
    <row r="518">
      <c r="A518" s="70" t="b">
        <v>0</v>
      </c>
      <c r="H518" s="549"/>
      <c r="J518" s="42"/>
      <c r="K518" s="42"/>
      <c r="L518" s="42"/>
      <c r="M518" s="42"/>
      <c r="N518" s="42"/>
      <c r="O518" s="42"/>
      <c r="P518" s="42"/>
      <c r="Q518" s="42"/>
      <c r="R518" s="42"/>
      <c r="S518" s="42"/>
      <c r="T518" s="42"/>
      <c r="U518" s="42"/>
      <c r="V518" s="42"/>
      <c r="W518" s="42"/>
      <c r="X518" s="42"/>
      <c r="Y518" s="42"/>
      <c r="Z518" s="42"/>
      <c r="AA518" s="42"/>
      <c r="AB518" s="42"/>
      <c r="AC518" s="42"/>
    </row>
    <row r="519">
      <c r="A519" s="70" t="b">
        <v>0</v>
      </c>
      <c r="H519" s="549"/>
      <c r="J519" s="42"/>
      <c r="K519" s="42"/>
      <c r="L519" s="42"/>
      <c r="M519" s="42"/>
      <c r="N519" s="42"/>
      <c r="O519" s="42"/>
      <c r="P519" s="42"/>
      <c r="Q519" s="42"/>
      <c r="R519" s="42"/>
      <c r="S519" s="42"/>
      <c r="T519" s="42"/>
      <c r="U519" s="42"/>
      <c r="V519" s="42"/>
      <c r="W519" s="42"/>
      <c r="X519" s="42"/>
      <c r="Y519" s="42"/>
      <c r="Z519" s="42"/>
      <c r="AA519" s="42"/>
      <c r="AB519" s="42"/>
      <c r="AC519" s="42"/>
    </row>
    <row r="520">
      <c r="A520" s="70" t="b">
        <v>0</v>
      </c>
      <c r="H520" s="549"/>
      <c r="J520" s="42"/>
      <c r="K520" s="42"/>
      <c r="L520" s="42"/>
      <c r="M520" s="42"/>
      <c r="N520" s="42"/>
      <c r="O520" s="42"/>
      <c r="P520" s="42"/>
      <c r="Q520" s="42"/>
      <c r="R520" s="42"/>
      <c r="S520" s="42"/>
      <c r="T520" s="42"/>
      <c r="U520" s="42"/>
      <c r="V520" s="42"/>
      <c r="W520" s="42"/>
      <c r="X520" s="42"/>
      <c r="Y520" s="42"/>
      <c r="Z520" s="42"/>
      <c r="AA520" s="42"/>
      <c r="AB520" s="42"/>
      <c r="AC520" s="42"/>
    </row>
    <row r="521">
      <c r="A521" s="70" t="b">
        <v>0</v>
      </c>
      <c r="H521" s="549"/>
      <c r="J521" s="42"/>
      <c r="K521" s="42"/>
      <c r="L521" s="42"/>
      <c r="M521" s="42"/>
      <c r="N521" s="42"/>
      <c r="O521" s="42"/>
      <c r="P521" s="42"/>
      <c r="Q521" s="42"/>
      <c r="R521" s="42"/>
      <c r="S521" s="42"/>
      <c r="T521" s="42"/>
      <c r="U521" s="42"/>
      <c r="V521" s="42"/>
      <c r="W521" s="42"/>
      <c r="X521" s="42"/>
      <c r="Y521" s="42"/>
      <c r="Z521" s="42"/>
      <c r="AA521" s="42"/>
      <c r="AB521" s="42"/>
      <c r="AC521" s="42"/>
    </row>
    <row r="522">
      <c r="A522" s="70" t="b">
        <v>0</v>
      </c>
      <c r="H522" s="549"/>
      <c r="J522" s="42"/>
      <c r="K522" s="42"/>
      <c r="L522" s="42"/>
      <c r="M522" s="42"/>
      <c r="N522" s="42"/>
      <c r="O522" s="42"/>
      <c r="P522" s="42"/>
      <c r="Q522" s="42"/>
      <c r="R522" s="42"/>
      <c r="S522" s="42"/>
      <c r="T522" s="42"/>
      <c r="U522" s="42"/>
      <c r="V522" s="42"/>
      <c r="W522" s="42"/>
      <c r="X522" s="42"/>
      <c r="Y522" s="42"/>
      <c r="Z522" s="42"/>
      <c r="AA522" s="42"/>
      <c r="AB522" s="42"/>
      <c r="AC522" s="42"/>
    </row>
    <row r="523">
      <c r="A523" s="70" t="b">
        <v>0</v>
      </c>
      <c r="H523" s="549"/>
      <c r="J523" s="42"/>
      <c r="K523" s="42"/>
      <c r="L523" s="42"/>
      <c r="M523" s="42"/>
      <c r="N523" s="42"/>
      <c r="O523" s="42"/>
      <c r="P523" s="42"/>
      <c r="Q523" s="42"/>
      <c r="R523" s="42"/>
      <c r="S523" s="42"/>
      <c r="T523" s="42"/>
      <c r="U523" s="42"/>
      <c r="V523" s="42"/>
      <c r="W523" s="42"/>
      <c r="X523" s="42"/>
      <c r="Y523" s="42"/>
      <c r="Z523" s="42"/>
      <c r="AA523" s="42"/>
      <c r="AB523" s="42"/>
      <c r="AC523" s="42"/>
    </row>
    <row r="524">
      <c r="A524" s="70" t="b">
        <v>0</v>
      </c>
      <c r="H524" s="549"/>
      <c r="J524" s="42"/>
      <c r="K524" s="42"/>
      <c r="L524" s="42"/>
      <c r="M524" s="42"/>
      <c r="N524" s="42"/>
      <c r="O524" s="42"/>
      <c r="P524" s="42"/>
      <c r="Q524" s="42"/>
      <c r="R524" s="42"/>
      <c r="S524" s="42"/>
      <c r="T524" s="42"/>
      <c r="U524" s="42"/>
      <c r="V524" s="42"/>
      <c r="W524" s="42"/>
      <c r="X524" s="42"/>
      <c r="Y524" s="42"/>
      <c r="Z524" s="42"/>
      <c r="AA524" s="42"/>
      <c r="AB524" s="42"/>
      <c r="AC524" s="42"/>
    </row>
    <row r="525">
      <c r="A525" s="70" t="b">
        <v>0</v>
      </c>
      <c r="H525" s="549"/>
      <c r="J525" s="42"/>
      <c r="K525" s="42"/>
      <c r="L525" s="42"/>
      <c r="M525" s="42"/>
      <c r="N525" s="42"/>
      <c r="O525" s="42"/>
      <c r="P525" s="42"/>
      <c r="Q525" s="42"/>
      <c r="R525" s="42"/>
      <c r="S525" s="42"/>
      <c r="T525" s="42"/>
      <c r="U525" s="42"/>
      <c r="V525" s="42"/>
      <c r="W525" s="42"/>
      <c r="X525" s="42"/>
      <c r="Y525" s="42"/>
      <c r="Z525" s="42"/>
      <c r="AA525" s="42"/>
      <c r="AB525" s="42"/>
      <c r="AC525" s="42"/>
    </row>
    <row r="526">
      <c r="A526" s="70" t="b">
        <v>0</v>
      </c>
      <c r="H526" s="549"/>
      <c r="J526" s="42"/>
      <c r="K526" s="42"/>
      <c r="L526" s="42"/>
      <c r="M526" s="42"/>
      <c r="N526" s="42"/>
      <c r="O526" s="42"/>
      <c r="P526" s="42"/>
      <c r="Q526" s="42"/>
      <c r="R526" s="42"/>
      <c r="S526" s="42"/>
      <c r="T526" s="42"/>
      <c r="U526" s="42"/>
      <c r="V526" s="42"/>
      <c r="W526" s="42"/>
      <c r="X526" s="42"/>
      <c r="Y526" s="42"/>
      <c r="Z526" s="42"/>
      <c r="AA526" s="42"/>
      <c r="AB526" s="42"/>
      <c r="AC526" s="42"/>
    </row>
    <row r="527">
      <c r="A527" s="70" t="b">
        <v>0</v>
      </c>
      <c r="H527" s="549"/>
      <c r="J527" s="42"/>
      <c r="K527" s="42"/>
      <c r="L527" s="42"/>
      <c r="M527" s="42"/>
      <c r="N527" s="42"/>
      <c r="O527" s="42"/>
      <c r="P527" s="42"/>
      <c r="Q527" s="42"/>
      <c r="R527" s="42"/>
      <c r="S527" s="42"/>
      <c r="T527" s="42"/>
      <c r="U527" s="42"/>
      <c r="V527" s="42"/>
      <c r="W527" s="42"/>
      <c r="X527" s="42"/>
      <c r="Y527" s="42"/>
      <c r="Z527" s="42"/>
      <c r="AA527" s="42"/>
      <c r="AB527" s="42"/>
      <c r="AC527" s="42"/>
    </row>
    <row r="528">
      <c r="A528" s="70" t="b">
        <v>0</v>
      </c>
      <c r="H528" s="549"/>
      <c r="J528" s="42"/>
      <c r="K528" s="42"/>
      <c r="L528" s="42"/>
      <c r="M528" s="42"/>
      <c r="N528" s="42"/>
      <c r="O528" s="42"/>
      <c r="P528" s="42"/>
      <c r="Q528" s="42"/>
      <c r="R528" s="42"/>
      <c r="S528" s="42"/>
      <c r="T528" s="42"/>
      <c r="U528" s="42"/>
      <c r="V528" s="42"/>
      <c r="W528" s="42"/>
      <c r="X528" s="42"/>
      <c r="Y528" s="42"/>
      <c r="Z528" s="42"/>
      <c r="AA528" s="42"/>
      <c r="AB528" s="42"/>
      <c r="AC528" s="42"/>
    </row>
    <row r="529">
      <c r="A529" s="70" t="b">
        <v>0</v>
      </c>
      <c r="H529" s="549"/>
      <c r="J529" s="42"/>
      <c r="K529" s="42"/>
      <c r="L529" s="42"/>
      <c r="M529" s="42"/>
      <c r="N529" s="42"/>
      <c r="O529" s="42"/>
      <c r="P529" s="42"/>
      <c r="Q529" s="42"/>
      <c r="R529" s="42"/>
      <c r="S529" s="42"/>
      <c r="T529" s="42"/>
      <c r="U529" s="42"/>
      <c r="V529" s="42"/>
      <c r="W529" s="42"/>
      <c r="X529" s="42"/>
      <c r="Y529" s="42"/>
      <c r="Z529" s="42"/>
      <c r="AA529" s="42"/>
      <c r="AB529" s="42"/>
      <c r="AC529" s="42"/>
    </row>
    <row r="530">
      <c r="A530" s="70" t="b">
        <v>0</v>
      </c>
      <c r="H530" s="549"/>
      <c r="J530" s="42"/>
      <c r="K530" s="42"/>
      <c r="L530" s="42"/>
      <c r="M530" s="42"/>
      <c r="N530" s="42"/>
      <c r="O530" s="42"/>
      <c r="P530" s="42"/>
      <c r="Q530" s="42"/>
      <c r="R530" s="42"/>
      <c r="S530" s="42"/>
      <c r="T530" s="42"/>
      <c r="U530" s="42"/>
      <c r="V530" s="42"/>
      <c r="W530" s="42"/>
      <c r="X530" s="42"/>
      <c r="Y530" s="42"/>
      <c r="Z530" s="42"/>
      <c r="AA530" s="42"/>
      <c r="AB530" s="42"/>
      <c r="AC530" s="42"/>
    </row>
    <row r="531">
      <c r="A531" s="70" t="b">
        <v>0</v>
      </c>
      <c r="H531" s="549"/>
      <c r="J531" s="42"/>
      <c r="K531" s="42"/>
      <c r="L531" s="42"/>
      <c r="M531" s="42"/>
      <c r="N531" s="42"/>
      <c r="O531" s="42"/>
      <c r="P531" s="42"/>
      <c r="Q531" s="42"/>
      <c r="R531" s="42"/>
      <c r="S531" s="42"/>
      <c r="T531" s="42"/>
      <c r="U531" s="42"/>
      <c r="V531" s="42"/>
      <c r="W531" s="42"/>
      <c r="X531" s="42"/>
      <c r="Y531" s="42"/>
      <c r="Z531" s="42"/>
      <c r="AA531" s="42"/>
      <c r="AB531" s="42"/>
      <c r="AC531" s="42"/>
    </row>
    <row r="532">
      <c r="A532" s="70" t="b">
        <v>0</v>
      </c>
      <c r="H532" s="549"/>
      <c r="J532" s="42"/>
      <c r="K532" s="42"/>
      <c r="L532" s="42"/>
      <c r="M532" s="42"/>
      <c r="N532" s="42"/>
      <c r="O532" s="42"/>
      <c r="P532" s="42"/>
      <c r="Q532" s="42"/>
      <c r="R532" s="42"/>
      <c r="S532" s="42"/>
      <c r="T532" s="42"/>
      <c r="U532" s="42"/>
      <c r="V532" s="42"/>
      <c r="W532" s="42"/>
      <c r="X532" s="42"/>
      <c r="Y532" s="42"/>
      <c r="Z532" s="42"/>
      <c r="AA532" s="42"/>
      <c r="AB532" s="42"/>
      <c r="AC532" s="42"/>
    </row>
    <row r="533">
      <c r="A533" s="70" t="b">
        <v>0</v>
      </c>
      <c r="H533" s="549"/>
      <c r="J533" s="42"/>
      <c r="K533" s="42"/>
      <c r="L533" s="42"/>
      <c r="M533" s="42"/>
      <c r="N533" s="42"/>
      <c r="O533" s="42"/>
      <c r="P533" s="42"/>
      <c r="Q533" s="42"/>
      <c r="R533" s="42"/>
      <c r="S533" s="42"/>
      <c r="T533" s="42"/>
      <c r="U533" s="42"/>
      <c r="V533" s="42"/>
      <c r="W533" s="42"/>
      <c r="X533" s="42"/>
      <c r="Y533" s="42"/>
      <c r="Z533" s="42"/>
      <c r="AA533" s="42"/>
      <c r="AB533" s="42"/>
      <c r="AC533" s="42"/>
    </row>
    <row r="534">
      <c r="A534" s="70" t="b">
        <v>0</v>
      </c>
      <c r="H534" s="549"/>
      <c r="J534" s="42"/>
      <c r="K534" s="42"/>
      <c r="L534" s="42"/>
      <c r="M534" s="42"/>
      <c r="N534" s="42"/>
      <c r="O534" s="42"/>
      <c r="P534" s="42"/>
      <c r="Q534" s="42"/>
      <c r="R534" s="42"/>
      <c r="S534" s="42"/>
      <c r="T534" s="42"/>
      <c r="U534" s="42"/>
      <c r="V534" s="42"/>
      <c r="W534" s="42"/>
      <c r="X534" s="42"/>
      <c r="Y534" s="42"/>
      <c r="Z534" s="42"/>
      <c r="AA534" s="42"/>
      <c r="AB534" s="42"/>
      <c r="AC534" s="42"/>
    </row>
    <row r="535">
      <c r="A535" s="70" t="b">
        <v>0</v>
      </c>
      <c r="H535" s="549"/>
      <c r="J535" s="42"/>
      <c r="K535" s="42"/>
      <c r="L535" s="42"/>
      <c r="M535" s="42"/>
      <c r="N535" s="42"/>
      <c r="O535" s="42"/>
      <c r="P535" s="42"/>
      <c r="Q535" s="42"/>
      <c r="R535" s="42"/>
      <c r="S535" s="42"/>
      <c r="T535" s="42"/>
      <c r="U535" s="42"/>
      <c r="V535" s="42"/>
      <c r="W535" s="42"/>
      <c r="X535" s="42"/>
      <c r="Y535" s="42"/>
      <c r="Z535" s="42"/>
      <c r="AA535" s="42"/>
      <c r="AB535" s="42"/>
      <c r="AC535" s="42"/>
    </row>
    <row r="536">
      <c r="A536" s="70" t="b">
        <v>0</v>
      </c>
      <c r="H536" s="549"/>
      <c r="J536" s="42"/>
      <c r="K536" s="42"/>
      <c r="L536" s="42"/>
      <c r="M536" s="42"/>
      <c r="N536" s="42"/>
      <c r="O536" s="42"/>
      <c r="P536" s="42"/>
      <c r="Q536" s="42"/>
      <c r="R536" s="42"/>
      <c r="S536" s="42"/>
      <c r="T536" s="42"/>
      <c r="U536" s="42"/>
      <c r="V536" s="42"/>
      <c r="W536" s="42"/>
      <c r="X536" s="42"/>
      <c r="Y536" s="42"/>
      <c r="Z536" s="42"/>
      <c r="AA536" s="42"/>
      <c r="AB536" s="42"/>
      <c r="AC536" s="42"/>
    </row>
    <row r="537">
      <c r="A537" s="70" t="b">
        <v>0</v>
      </c>
      <c r="H537" s="549"/>
      <c r="J537" s="42"/>
      <c r="K537" s="42"/>
      <c r="L537" s="42"/>
      <c r="M537" s="42"/>
      <c r="N537" s="42"/>
      <c r="O537" s="42"/>
      <c r="P537" s="42"/>
      <c r="Q537" s="42"/>
      <c r="R537" s="42"/>
      <c r="S537" s="42"/>
      <c r="T537" s="42"/>
      <c r="U537" s="42"/>
      <c r="V537" s="42"/>
      <c r="W537" s="42"/>
      <c r="X537" s="42"/>
      <c r="Y537" s="42"/>
      <c r="Z537" s="42"/>
      <c r="AA537" s="42"/>
      <c r="AB537" s="42"/>
      <c r="AC537" s="42"/>
    </row>
    <row r="538">
      <c r="A538" s="70" t="b">
        <v>0</v>
      </c>
      <c r="H538" s="549"/>
      <c r="J538" s="42"/>
      <c r="K538" s="42"/>
      <c r="L538" s="42"/>
      <c r="M538" s="42"/>
      <c r="N538" s="42"/>
      <c r="O538" s="42"/>
      <c r="P538" s="42"/>
      <c r="Q538" s="42"/>
      <c r="R538" s="42"/>
      <c r="S538" s="42"/>
      <c r="T538" s="42"/>
      <c r="U538" s="42"/>
      <c r="V538" s="42"/>
      <c r="W538" s="42"/>
      <c r="X538" s="42"/>
      <c r="Y538" s="42"/>
      <c r="Z538" s="42"/>
      <c r="AA538" s="42"/>
      <c r="AB538" s="42"/>
      <c r="AC538" s="42"/>
    </row>
    <row r="539">
      <c r="A539" s="70" t="b">
        <v>0</v>
      </c>
      <c r="H539" s="549"/>
      <c r="J539" s="42"/>
      <c r="K539" s="42"/>
      <c r="L539" s="42"/>
      <c r="M539" s="42"/>
      <c r="N539" s="42"/>
      <c r="O539" s="42"/>
      <c r="P539" s="42"/>
      <c r="Q539" s="42"/>
      <c r="R539" s="42"/>
      <c r="S539" s="42"/>
      <c r="T539" s="42"/>
      <c r="U539" s="42"/>
      <c r="V539" s="42"/>
      <c r="W539" s="42"/>
      <c r="X539" s="42"/>
      <c r="Y539" s="42"/>
      <c r="Z539" s="42"/>
      <c r="AA539" s="42"/>
      <c r="AB539" s="42"/>
      <c r="AC539" s="42"/>
    </row>
    <row r="540">
      <c r="A540" s="70" t="b">
        <v>0</v>
      </c>
      <c r="H540" s="549"/>
      <c r="J540" s="42"/>
      <c r="K540" s="42"/>
      <c r="L540" s="42"/>
      <c r="M540" s="42"/>
      <c r="N540" s="42"/>
      <c r="O540" s="42"/>
      <c r="P540" s="42"/>
      <c r="Q540" s="42"/>
      <c r="R540" s="42"/>
      <c r="S540" s="42"/>
      <c r="T540" s="42"/>
      <c r="U540" s="42"/>
      <c r="V540" s="42"/>
      <c r="W540" s="42"/>
      <c r="X540" s="42"/>
      <c r="Y540" s="42"/>
      <c r="Z540" s="42"/>
      <c r="AA540" s="42"/>
      <c r="AB540" s="42"/>
      <c r="AC540" s="42"/>
    </row>
    <row r="541">
      <c r="A541" s="70" t="b">
        <v>0</v>
      </c>
      <c r="H541" s="549"/>
      <c r="J541" s="42"/>
      <c r="K541" s="42"/>
      <c r="L541" s="42"/>
      <c r="M541" s="42"/>
      <c r="N541" s="42"/>
      <c r="O541" s="42"/>
      <c r="P541" s="42"/>
      <c r="Q541" s="42"/>
      <c r="R541" s="42"/>
      <c r="S541" s="42"/>
      <c r="T541" s="42"/>
      <c r="U541" s="42"/>
      <c r="V541" s="42"/>
      <c r="W541" s="42"/>
      <c r="X541" s="42"/>
      <c r="Y541" s="42"/>
      <c r="Z541" s="42"/>
      <c r="AA541" s="42"/>
      <c r="AB541" s="42"/>
      <c r="AC541" s="42"/>
    </row>
    <row r="542">
      <c r="A542" s="70" t="b">
        <v>0</v>
      </c>
      <c r="H542" s="549"/>
      <c r="J542" s="42"/>
      <c r="K542" s="42"/>
      <c r="L542" s="42"/>
      <c r="M542" s="42"/>
      <c r="N542" s="42"/>
      <c r="O542" s="42"/>
      <c r="P542" s="42"/>
      <c r="Q542" s="42"/>
      <c r="R542" s="42"/>
      <c r="S542" s="42"/>
      <c r="T542" s="42"/>
      <c r="U542" s="42"/>
      <c r="V542" s="42"/>
      <c r="W542" s="42"/>
      <c r="X542" s="42"/>
      <c r="Y542" s="42"/>
      <c r="Z542" s="42"/>
      <c r="AA542" s="42"/>
      <c r="AB542" s="42"/>
      <c r="AC542" s="42"/>
    </row>
    <row r="543">
      <c r="A543" s="70" t="b">
        <v>0</v>
      </c>
      <c r="H543" s="549"/>
      <c r="J543" s="42"/>
      <c r="K543" s="42"/>
      <c r="L543" s="42"/>
      <c r="M543" s="42"/>
      <c r="N543" s="42"/>
      <c r="O543" s="42"/>
      <c r="P543" s="42"/>
      <c r="Q543" s="42"/>
      <c r="R543" s="42"/>
      <c r="S543" s="42"/>
      <c r="T543" s="42"/>
      <c r="U543" s="42"/>
      <c r="V543" s="42"/>
      <c r="W543" s="42"/>
      <c r="X543" s="42"/>
      <c r="Y543" s="42"/>
      <c r="Z543" s="42"/>
      <c r="AA543" s="42"/>
      <c r="AB543" s="42"/>
      <c r="AC543" s="42"/>
    </row>
    <row r="544">
      <c r="A544" s="70" t="b">
        <v>0</v>
      </c>
      <c r="H544" s="549"/>
      <c r="J544" s="42"/>
      <c r="K544" s="42"/>
      <c r="L544" s="42"/>
      <c r="M544" s="42"/>
      <c r="N544" s="42"/>
      <c r="O544" s="42"/>
      <c r="P544" s="42"/>
      <c r="Q544" s="42"/>
      <c r="R544" s="42"/>
      <c r="S544" s="42"/>
      <c r="T544" s="42"/>
      <c r="U544" s="42"/>
      <c r="V544" s="42"/>
      <c r="W544" s="42"/>
      <c r="X544" s="42"/>
      <c r="Y544" s="42"/>
      <c r="Z544" s="42"/>
      <c r="AA544" s="42"/>
      <c r="AB544" s="42"/>
      <c r="AC544" s="42"/>
    </row>
    <row r="545">
      <c r="A545" s="70" t="b">
        <v>0</v>
      </c>
      <c r="H545" s="549"/>
      <c r="J545" s="42"/>
      <c r="K545" s="42"/>
      <c r="L545" s="42"/>
      <c r="M545" s="42"/>
      <c r="N545" s="42"/>
      <c r="O545" s="42"/>
      <c r="P545" s="42"/>
      <c r="Q545" s="42"/>
      <c r="R545" s="42"/>
      <c r="S545" s="42"/>
      <c r="T545" s="42"/>
      <c r="U545" s="42"/>
      <c r="V545" s="42"/>
      <c r="W545" s="42"/>
      <c r="X545" s="42"/>
      <c r="Y545" s="42"/>
      <c r="Z545" s="42"/>
      <c r="AA545" s="42"/>
      <c r="AB545" s="42"/>
      <c r="AC545" s="42"/>
    </row>
    <row r="546">
      <c r="A546" s="70" t="b">
        <v>0</v>
      </c>
      <c r="H546" s="549"/>
      <c r="J546" s="42"/>
      <c r="K546" s="42"/>
      <c r="L546" s="42"/>
      <c r="M546" s="42"/>
      <c r="N546" s="42"/>
      <c r="O546" s="42"/>
      <c r="P546" s="42"/>
      <c r="Q546" s="42"/>
      <c r="R546" s="42"/>
      <c r="S546" s="42"/>
      <c r="T546" s="42"/>
      <c r="U546" s="42"/>
      <c r="V546" s="42"/>
      <c r="W546" s="42"/>
      <c r="X546" s="42"/>
      <c r="Y546" s="42"/>
      <c r="Z546" s="42"/>
      <c r="AA546" s="42"/>
      <c r="AB546" s="42"/>
      <c r="AC546" s="42"/>
    </row>
    <row r="547">
      <c r="A547" s="70" t="b">
        <v>0</v>
      </c>
      <c r="H547" s="549"/>
      <c r="J547" s="42"/>
      <c r="K547" s="42"/>
      <c r="L547" s="42"/>
      <c r="M547" s="42"/>
      <c r="N547" s="42"/>
      <c r="O547" s="42"/>
      <c r="P547" s="42"/>
      <c r="Q547" s="42"/>
      <c r="R547" s="42"/>
      <c r="S547" s="42"/>
      <c r="T547" s="42"/>
      <c r="U547" s="42"/>
      <c r="V547" s="42"/>
      <c r="W547" s="42"/>
      <c r="X547" s="42"/>
      <c r="Y547" s="42"/>
      <c r="Z547" s="42"/>
      <c r="AA547" s="42"/>
      <c r="AB547" s="42"/>
      <c r="AC547" s="42"/>
    </row>
    <row r="548">
      <c r="A548" s="70" t="b">
        <v>0</v>
      </c>
      <c r="H548" s="549"/>
      <c r="J548" s="42"/>
      <c r="K548" s="42"/>
      <c r="L548" s="42"/>
      <c r="M548" s="42"/>
      <c r="N548" s="42"/>
      <c r="O548" s="42"/>
      <c r="P548" s="42"/>
      <c r="Q548" s="42"/>
      <c r="R548" s="42"/>
      <c r="S548" s="42"/>
      <c r="T548" s="42"/>
      <c r="U548" s="42"/>
      <c r="V548" s="42"/>
      <c r="W548" s="42"/>
      <c r="X548" s="42"/>
      <c r="Y548" s="42"/>
      <c r="Z548" s="42"/>
      <c r="AA548" s="42"/>
      <c r="AB548" s="42"/>
      <c r="AC548" s="42"/>
    </row>
    <row r="549">
      <c r="A549" s="70" t="b">
        <v>0</v>
      </c>
      <c r="H549" s="549"/>
      <c r="J549" s="42"/>
      <c r="K549" s="42"/>
      <c r="L549" s="42"/>
      <c r="M549" s="42"/>
      <c r="N549" s="42"/>
      <c r="O549" s="42"/>
      <c r="P549" s="42"/>
      <c r="Q549" s="42"/>
      <c r="R549" s="42"/>
      <c r="S549" s="42"/>
      <c r="T549" s="42"/>
      <c r="U549" s="42"/>
      <c r="V549" s="42"/>
      <c r="W549" s="42"/>
      <c r="X549" s="42"/>
      <c r="Y549" s="42"/>
      <c r="Z549" s="42"/>
      <c r="AA549" s="42"/>
      <c r="AB549" s="42"/>
      <c r="AC549" s="42"/>
    </row>
    <row r="550">
      <c r="A550" s="70" t="b">
        <v>0</v>
      </c>
      <c r="H550" s="549"/>
      <c r="J550" s="42"/>
      <c r="K550" s="42"/>
      <c r="L550" s="42"/>
      <c r="M550" s="42"/>
      <c r="N550" s="42"/>
      <c r="O550" s="42"/>
      <c r="P550" s="42"/>
      <c r="Q550" s="42"/>
      <c r="R550" s="42"/>
      <c r="S550" s="42"/>
      <c r="T550" s="42"/>
      <c r="U550" s="42"/>
      <c r="V550" s="42"/>
      <c r="W550" s="42"/>
      <c r="X550" s="42"/>
      <c r="Y550" s="42"/>
      <c r="Z550" s="42"/>
      <c r="AA550" s="42"/>
      <c r="AB550" s="42"/>
      <c r="AC550" s="42"/>
    </row>
    <row r="551">
      <c r="A551" s="70" t="b">
        <v>0</v>
      </c>
      <c r="H551" s="549"/>
      <c r="J551" s="42"/>
      <c r="K551" s="42"/>
      <c r="L551" s="42"/>
      <c r="M551" s="42"/>
      <c r="N551" s="42"/>
      <c r="O551" s="42"/>
      <c r="P551" s="42"/>
      <c r="Q551" s="42"/>
      <c r="R551" s="42"/>
      <c r="S551" s="42"/>
      <c r="T551" s="42"/>
      <c r="U551" s="42"/>
      <c r="V551" s="42"/>
      <c r="W551" s="42"/>
      <c r="X551" s="42"/>
      <c r="Y551" s="42"/>
      <c r="Z551" s="42"/>
      <c r="AA551" s="42"/>
      <c r="AB551" s="42"/>
      <c r="AC551" s="42"/>
    </row>
    <row r="552">
      <c r="A552" s="70" t="b">
        <v>0</v>
      </c>
      <c r="H552" s="549"/>
      <c r="J552" s="42"/>
      <c r="K552" s="42"/>
      <c r="L552" s="42"/>
      <c r="M552" s="42"/>
      <c r="N552" s="42"/>
      <c r="O552" s="42"/>
      <c r="P552" s="42"/>
      <c r="Q552" s="42"/>
      <c r="R552" s="42"/>
      <c r="S552" s="42"/>
      <c r="T552" s="42"/>
      <c r="U552" s="42"/>
      <c r="V552" s="42"/>
      <c r="W552" s="42"/>
      <c r="X552" s="42"/>
      <c r="Y552" s="42"/>
      <c r="Z552" s="42"/>
      <c r="AA552" s="42"/>
      <c r="AB552" s="42"/>
      <c r="AC552" s="42"/>
    </row>
    <row r="553">
      <c r="A553" s="70" t="b">
        <v>0</v>
      </c>
      <c r="H553" s="549"/>
      <c r="J553" s="42"/>
      <c r="K553" s="42"/>
      <c r="L553" s="42"/>
      <c r="M553" s="42"/>
      <c r="N553" s="42"/>
      <c r="O553" s="42"/>
      <c r="P553" s="42"/>
      <c r="Q553" s="42"/>
      <c r="R553" s="42"/>
      <c r="S553" s="42"/>
      <c r="T553" s="42"/>
      <c r="U553" s="42"/>
      <c r="V553" s="42"/>
      <c r="W553" s="42"/>
      <c r="X553" s="42"/>
      <c r="Y553" s="42"/>
      <c r="Z553" s="42"/>
      <c r="AA553" s="42"/>
      <c r="AB553" s="42"/>
      <c r="AC553" s="42"/>
    </row>
    <row r="554">
      <c r="A554" s="70" t="b">
        <v>0</v>
      </c>
      <c r="H554" s="549"/>
      <c r="J554" s="42"/>
      <c r="K554" s="42"/>
      <c r="L554" s="42"/>
      <c r="M554" s="42"/>
      <c r="N554" s="42"/>
      <c r="O554" s="42"/>
      <c r="P554" s="42"/>
      <c r="Q554" s="42"/>
      <c r="R554" s="42"/>
      <c r="S554" s="42"/>
      <c r="T554" s="42"/>
      <c r="U554" s="42"/>
      <c r="V554" s="42"/>
      <c r="W554" s="42"/>
      <c r="X554" s="42"/>
      <c r="Y554" s="42"/>
      <c r="Z554" s="42"/>
      <c r="AA554" s="42"/>
      <c r="AB554" s="42"/>
      <c r="AC554" s="42"/>
    </row>
    <row r="555">
      <c r="A555" s="70" t="b">
        <v>0</v>
      </c>
      <c r="H555" s="549"/>
      <c r="J555" s="42"/>
      <c r="K555" s="42"/>
      <c r="L555" s="42"/>
      <c r="M555" s="42"/>
      <c r="N555" s="42"/>
      <c r="O555" s="42"/>
      <c r="P555" s="42"/>
      <c r="Q555" s="42"/>
      <c r="R555" s="42"/>
      <c r="S555" s="42"/>
      <c r="T555" s="42"/>
      <c r="U555" s="42"/>
      <c r="V555" s="42"/>
      <c r="W555" s="42"/>
      <c r="X555" s="42"/>
      <c r="Y555" s="42"/>
      <c r="Z555" s="42"/>
      <c r="AA555" s="42"/>
      <c r="AB555" s="42"/>
      <c r="AC555" s="42"/>
    </row>
    <row r="556">
      <c r="A556" s="70" t="b">
        <v>0</v>
      </c>
      <c r="H556" s="549"/>
      <c r="J556" s="42"/>
      <c r="K556" s="42"/>
      <c r="L556" s="42"/>
      <c r="M556" s="42"/>
      <c r="N556" s="42"/>
      <c r="O556" s="42"/>
      <c r="P556" s="42"/>
      <c r="Q556" s="42"/>
      <c r="R556" s="42"/>
      <c r="S556" s="42"/>
      <c r="T556" s="42"/>
      <c r="U556" s="42"/>
      <c r="V556" s="42"/>
      <c r="W556" s="42"/>
      <c r="X556" s="42"/>
      <c r="Y556" s="42"/>
      <c r="Z556" s="42"/>
      <c r="AA556" s="42"/>
      <c r="AB556" s="42"/>
      <c r="AC556" s="42"/>
    </row>
    <row r="557">
      <c r="A557" s="70" t="b">
        <v>0</v>
      </c>
      <c r="H557" s="549"/>
      <c r="J557" s="42"/>
      <c r="K557" s="42"/>
      <c r="L557" s="42"/>
      <c r="M557" s="42"/>
      <c r="N557" s="42"/>
      <c r="O557" s="42"/>
      <c r="P557" s="42"/>
      <c r="Q557" s="42"/>
      <c r="R557" s="42"/>
      <c r="S557" s="42"/>
      <c r="T557" s="42"/>
      <c r="U557" s="42"/>
      <c r="V557" s="42"/>
      <c r="W557" s="42"/>
      <c r="X557" s="42"/>
      <c r="Y557" s="42"/>
      <c r="Z557" s="42"/>
      <c r="AA557" s="42"/>
      <c r="AB557" s="42"/>
      <c r="AC557" s="42"/>
    </row>
    <row r="558">
      <c r="A558" s="70" t="b">
        <v>0</v>
      </c>
      <c r="H558" s="549"/>
      <c r="J558" s="42"/>
      <c r="K558" s="42"/>
      <c r="L558" s="42"/>
      <c r="M558" s="42"/>
      <c r="N558" s="42"/>
      <c r="O558" s="42"/>
      <c r="P558" s="42"/>
      <c r="Q558" s="42"/>
      <c r="R558" s="42"/>
      <c r="S558" s="42"/>
      <c r="T558" s="42"/>
      <c r="U558" s="42"/>
      <c r="V558" s="42"/>
      <c r="W558" s="42"/>
      <c r="X558" s="42"/>
      <c r="Y558" s="42"/>
      <c r="Z558" s="42"/>
      <c r="AA558" s="42"/>
      <c r="AB558" s="42"/>
      <c r="AC558" s="42"/>
    </row>
    <row r="559">
      <c r="A559" s="70" t="b">
        <v>0</v>
      </c>
      <c r="H559" s="549"/>
      <c r="J559" s="42"/>
      <c r="K559" s="42"/>
      <c r="L559" s="42"/>
      <c r="M559" s="42"/>
      <c r="N559" s="42"/>
      <c r="O559" s="42"/>
      <c r="P559" s="42"/>
      <c r="Q559" s="42"/>
      <c r="R559" s="42"/>
      <c r="S559" s="42"/>
      <c r="T559" s="42"/>
      <c r="U559" s="42"/>
      <c r="V559" s="42"/>
      <c r="W559" s="42"/>
      <c r="X559" s="42"/>
      <c r="Y559" s="42"/>
      <c r="Z559" s="42"/>
      <c r="AA559" s="42"/>
      <c r="AB559" s="42"/>
      <c r="AC559" s="42"/>
    </row>
    <row r="560">
      <c r="A560" s="70" t="b">
        <v>0</v>
      </c>
      <c r="H560" s="549"/>
      <c r="J560" s="42"/>
      <c r="K560" s="42"/>
      <c r="L560" s="42"/>
      <c r="M560" s="42"/>
      <c r="N560" s="42"/>
      <c r="O560" s="42"/>
      <c r="P560" s="42"/>
      <c r="Q560" s="42"/>
      <c r="R560" s="42"/>
      <c r="S560" s="42"/>
      <c r="T560" s="42"/>
      <c r="U560" s="42"/>
      <c r="V560" s="42"/>
      <c r="W560" s="42"/>
      <c r="X560" s="42"/>
      <c r="Y560" s="42"/>
      <c r="Z560" s="42"/>
      <c r="AA560" s="42"/>
      <c r="AB560" s="42"/>
      <c r="AC560" s="42"/>
    </row>
    <row r="561">
      <c r="A561" s="70" t="b">
        <v>0</v>
      </c>
      <c r="H561" s="549"/>
      <c r="J561" s="42"/>
      <c r="K561" s="42"/>
      <c r="L561" s="42"/>
      <c r="M561" s="42"/>
      <c r="N561" s="42"/>
      <c r="O561" s="42"/>
      <c r="P561" s="42"/>
      <c r="Q561" s="42"/>
      <c r="R561" s="42"/>
      <c r="S561" s="42"/>
      <c r="T561" s="42"/>
      <c r="U561" s="42"/>
      <c r="V561" s="42"/>
      <c r="W561" s="42"/>
      <c r="X561" s="42"/>
      <c r="Y561" s="42"/>
      <c r="Z561" s="42"/>
      <c r="AA561" s="42"/>
      <c r="AB561" s="42"/>
      <c r="AC561" s="42"/>
    </row>
    <row r="562">
      <c r="A562" s="70" t="b">
        <v>0</v>
      </c>
      <c r="H562" s="549"/>
      <c r="J562" s="42"/>
      <c r="K562" s="42"/>
      <c r="L562" s="42"/>
      <c r="M562" s="42"/>
      <c r="N562" s="42"/>
      <c r="O562" s="42"/>
      <c r="P562" s="42"/>
      <c r="Q562" s="42"/>
      <c r="R562" s="42"/>
      <c r="S562" s="42"/>
      <c r="T562" s="42"/>
      <c r="U562" s="42"/>
      <c r="V562" s="42"/>
      <c r="W562" s="42"/>
      <c r="X562" s="42"/>
      <c r="Y562" s="42"/>
      <c r="Z562" s="42"/>
      <c r="AA562" s="42"/>
      <c r="AB562" s="42"/>
      <c r="AC562" s="42"/>
    </row>
    <row r="563">
      <c r="A563" s="70" t="b">
        <v>0</v>
      </c>
      <c r="H563" s="549"/>
      <c r="J563" s="42"/>
      <c r="K563" s="42"/>
      <c r="L563" s="42"/>
      <c r="M563" s="42"/>
      <c r="N563" s="42"/>
      <c r="O563" s="42"/>
      <c r="P563" s="42"/>
      <c r="Q563" s="42"/>
      <c r="R563" s="42"/>
      <c r="S563" s="42"/>
      <c r="T563" s="42"/>
      <c r="U563" s="42"/>
      <c r="V563" s="42"/>
      <c r="W563" s="42"/>
      <c r="X563" s="42"/>
      <c r="Y563" s="42"/>
      <c r="Z563" s="42"/>
      <c r="AA563" s="42"/>
      <c r="AB563" s="42"/>
      <c r="AC563" s="42"/>
    </row>
    <row r="564">
      <c r="A564" s="70" t="b">
        <v>0</v>
      </c>
      <c r="H564" s="549"/>
      <c r="J564" s="42"/>
      <c r="K564" s="42"/>
      <c r="L564" s="42"/>
      <c r="M564" s="42"/>
      <c r="N564" s="42"/>
      <c r="O564" s="42"/>
      <c r="P564" s="42"/>
      <c r="Q564" s="42"/>
      <c r="R564" s="42"/>
      <c r="S564" s="42"/>
      <c r="T564" s="42"/>
      <c r="U564" s="42"/>
      <c r="V564" s="42"/>
      <c r="W564" s="42"/>
      <c r="X564" s="42"/>
      <c r="Y564" s="42"/>
      <c r="Z564" s="42"/>
      <c r="AA564" s="42"/>
      <c r="AB564" s="42"/>
      <c r="AC564" s="42"/>
    </row>
    <row r="565">
      <c r="A565" s="70" t="b">
        <v>0</v>
      </c>
      <c r="H565" s="549"/>
      <c r="J565" s="42"/>
      <c r="K565" s="42"/>
      <c r="L565" s="42"/>
      <c r="M565" s="42"/>
      <c r="N565" s="42"/>
      <c r="O565" s="42"/>
      <c r="P565" s="42"/>
      <c r="Q565" s="42"/>
      <c r="R565" s="42"/>
      <c r="S565" s="42"/>
      <c r="T565" s="42"/>
      <c r="U565" s="42"/>
      <c r="V565" s="42"/>
      <c r="W565" s="42"/>
      <c r="X565" s="42"/>
      <c r="Y565" s="42"/>
      <c r="Z565" s="42"/>
      <c r="AA565" s="42"/>
      <c r="AB565" s="42"/>
      <c r="AC565" s="42"/>
    </row>
    <row r="566">
      <c r="A566" s="70" t="b">
        <v>0</v>
      </c>
      <c r="H566" s="549"/>
      <c r="J566" s="42"/>
      <c r="K566" s="42"/>
      <c r="L566" s="42"/>
      <c r="M566" s="42"/>
      <c r="N566" s="42"/>
      <c r="O566" s="42"/>
      <c r="P566" s="42"/>
      <c r="Q566" s="42"/>
      <c r="R566" s="42"/>
      <c r="S566" s="42"/>
      <c r="T566" s="42"/>
      <c r="U566" s="42"/>
      <c r="V566" s="42"/>
      <c r="W566" s="42"/>
      <c r="X566" s="42"/>
      <c r="Y566" s="42"/>
      <c r="Z566" s="42"/>
      <c r="AA566" s="42"/>
      <c r="AB566" s="42"/>
      <c r="AC566" s="42"/>
    </row>
    <row r="567">
      <c r="A567" s="70" t="b">
        <v>0</v>
      </c>
      <c r="H567" s="549"/>
      <c r="J567" s="42"/>
      <c r="K567" s="42"/>
      <c r="L567" s="42"/>
      <c r="M567" s="42"/>
      <c r="N567" s="42"/>
      <c r="O567" s="42"/>
      <c r="P567" s="42"/>
      <c r="Q567" s="42"/>
      <c r="R567" s="42"/>
      <c r="S567" s="42"/>
      <c r="T567" s="42"/>
      <c r="U567" s="42"/>
      <c r="V567" s="42"/>
      <c r="W567" s="42"/>
      <c r="X567" s="42"/>
      <c r="Y567" s="42"/>
      <c r="Z567" s="42"/>
      <c r="AA567" s="42"/>
      <c r="AB567" s="42"/>
      <c r="AC567" s="42"/>
    </row>
    <row r="568">
      <c r="A568" s="70" t="b">
        <v>0</v>
      </c>
      <c r="H568" s="549"/>
      <c r="J568" s="42"/>
      <c r="K568" s="42"/>
      <c r="L568" s="42"/>
      <c r="M568" s="42"/>
      <c r="N568" s="42"/>
      <c r="O568" s="42"/>
      <c r="P568" s="42"/>
      <c r="Q568" s="42"/>
      <c r="R568" s="42"/>
      <c r="S568" s="42"/>
      <c r="T568" s="42"/>
      <c r="U568" s="42"/>
      <c r="V568" s="42"/>
      <c r="W568" s="42"/>
      <c r="X568" s="42"/>
      <c r="Y568" s="42"/>
      <c r="Z568" s="42"/>
      <c r="AA568" s="42"/>
      <c r="AB568" s="42"/>
      <c r="AC568" s="42"/>
    </row>
    <row r="569">
      <c r="A569" s="70" t="b">
        <v>0</v>
      </c>
      <c r="H569" s="549"/>
      <c r="J569" s="42"/>
      <c r="K569" s="42"/>
      <c r="L569" s="42"/>
      <c r="M569" s="42"/>
      <c r="N569" s="42"/>
      <c r="O569" s="42"/>
      <c r="P569" s="42"/>
      <c r="Q569" s="42"/>
      <c r="R569" s="42"/>
      <c r="S569" s="42"/>
      <c r="T569" s="42"/>
      <c r="U569" s="42"/>
      <c r="V569" s="42"/>
      <c r="W569" s="42"/>
      <c r="X569" s="42"/>
      <c r="Y569" s="42"/>
      <c r="Z569" s="42"/>
      <c r="AA569" s="42"/>
      <c r="AB569" s="42"/>
      <c r="AC569" s="42"/>
    </row>
    <row r="570">
      <c r="A570" s="70" t="b">
        <v>0</v>
      </c>
      <c r="H570" s="549"/>
      <c r="J570" s="42"/>
      <c r="K570" s="42"/>
      <c r="L570" s="42"/>
      <c r="M570" s="42"/>
      <c r="N570" s="42"/>
      <c r="O570" s="42"/>
      <c r="P570" s="42"/>
      <c r="Q570" s="42"/>
      <c r="R570" s="42"/>
      <c r="S570" s="42"/>
      <c r="T570" s="42"/>
      <c r="U570" s="42"/>
      <c r="V570" s="42"/>
      <c r="W570" s="42"/>
      <c r="X570" s="42"/>
      <c r="Y570" s="42"/>
      <c r="Z570" s="42"/>
      <c r="AA570" s="42"/>
      <c r="AB570" s="42"/>
      <c r="AC570" s="42"/>
    </row>
    <row r="571">
      <c r="A571" s="70" t="b">
        <v>0</v>
      </c>
      <c r="H571" s="549"/>
      <c r="J571" s="42"/>
      <c r="K571" s="42"/>
      <c r="L571" s="42"/>
      <c r="M571" s="42"/>
      <c r="N571" s="42"/>
      <c r="O571" s="42"/>
      <c r="P571" s="42"/>
      <c r="Q571" s="42"/>
      <c r="R571" s="42"/>
      <c r="S571" s="42"/>
      <c r="T571" s="42"/>
      <c r="U571" s="42"/>
      <c r="V571" s="42"/>
      <c r="W571" s="42"/>
      <c r="X571" s="42"/>
      <c r="Y571" s="42"/>
      <c r="Z571" s="42"/>
      <c r="AA571" s="42"/>
      <c r="AB571" s="42"/>
      <c r="AC571" s="42"/>
    </row>
    <row r="572">
      <c r="A572" s="70" t="b">
        <v>0</v>
      </c>
      <c r="H572" s="549"/>
      <c r="J572" s="42"/>
      <c r="K572" s="42"/>
      <c r="L572" s="42"/>
      <c r="M572" s="42"/>
      <c r="N572" s="42"/>
      <c r="O572" s="42"/>
      <c r="P572" s="42"/>
      <c r="Q572" s="42"/>
      <c r="R572" s="42"/>
      <c r="S572" s="42"/>
      <c r="T572" s="42"/>
      <c r="U572" s="42"/>
      <c r="V572" s="42"/>
      <c r="W572" s="42"/>
      <c r="X572" s="42"/>
      <c r="Y572" s="42"/>
      <c r="Z572" s="42"/>
      <c r="AA572" s="42"/>
      <c r="AB572" s="42"/>
      <c r="AC572" s="42"/>
    </row>
    <row r="573">
      <c r="A573" s="70" t="b">
        <v>0</v>
      </c>
      <c r="H573" s="549"/>
      <c r="J573" s="42"/>
      <c r="K573" s="42"/>
      <c r="L573" s="42"/>
      <c r="M573" s="42"/>
      <c r="N573" s="42"/>
      <c r="O573" s="42"/>
      <c r="P573" s="42"/>
      <c r="Q573" s="42"/>
      <c r="R573" s="42"/>
      <c r="S573" s="42"/>
      <c r="T573" s="42"/>
      <c r="U573" s="42"/>
      <c r="V573" s="42"/>
      <c r="W573" s="42"/>
      <c r="X573" s="42"/>
      <c r="Y573" s="42"/>
      <c r="Z573" s="42"/>
      <c r="AA573" s="42"/>
      <c r="AB573" s="42"/>
      <c r="AC573" s="42"/>
    </row>
    <row r="574">
      <c r="A574" s="70" t="b">
        <v>0</v>
      </c>
      <c r="H574" s="549"/>
      <c r="J574" s="42"/>
      <c r="K574" s="42"/>
      <c r="L574" s="42"/>
      <c r="M574" s="42"/>
      <c r="N574" s="42"/>
      <c r="O574" s="42"/>
      <c r="P574" s="42"/>
      <c r="Q574" s="42"/>
      <c r="R574" s="42"/>
      <c r="S574" s="42"/>
      <c r="T574" s="42"/>
      <c r="U574" s="42"/>
      <c r="V574" s="42"/>
      <c r="W574" s="42"/>
      <c r="X574" s="42"/>
      <c r="Y574" s="42"/>
      <c r="Z574" s="42"/>
      <c r="AA574" s="42"/>
      <c r="AB574" s="42"/>
      <c r="AC574" s="42"/>
    </row>
    <row r="575">
      <c r="A575" s="70" t="b">
        <v>0</v>
      </c>
      <c r="H575" s="549"/>
      <c r="J575" s="42"/>
      <c r="K575" s="42"/>
      <c r="L575" s="42"/>
      <c r="M575" s="42"/>
      <c r="N575" s="42"/>
      <c r="O575" s="42"/>
      <c r="P575" s="42"/>
      <c r="Q575" s="42"/>
      <c r="R575" s="42"/>
      <c r="S575" s="42"/>
      <c r="T575" s="42"/>
      <c r="U575" s="42"/>
      <c r="V575" s="42"/>
      <c r="W575" s="42"/>
      <c r="X575" s="42"/>
      <c r="Y575" s="42"/>
      <c r="Z575" s="42"/>
      <c r="AA575" s="42"/>
      <c r="AB575" s="42"/>
      <c r="AC575" s="42"/>
    </row>
    <row r="576">
      <c r="A576" s="70" t="b">
        <v>0</v>
      </c>
      <c r="H576" s="549"/>
      <c r="J576" s="42"/>
      <c r="K576" s="42"/>
      <c r="L576" s="42"/>
      <c r="M576" s="42"/>
      <c r="N576" s="42"/>
      <c r="O576" s="42"/>
      <c r="P576" s="42"/>
      <c r="Q576" s="42"/>
      <c r="R576" s="42"/>
      <c r="S576" s="42"/>
      <c r="T576" s="42"/>
      <c r="U576" s="42"/>
      <c r="V576" s="42"/>
      <c r="W576" s="42"/>
      <c r="X576" s="42"/>
      <c r="Y576" s="42"/>
      <c r="Z576" s="42"/>
      <c r="AA576" s="42"/>
      <c r="AB576" s="42"/>
      <c r="AC576" s="42"/>
    </row>
    <row r="577">
      <c r="A577" s="70" t="b">
        <v>0</v>
      </c>
      <c r="H577" s="549"/>
      <c r="J577" s="42"/>
      <c r="K577" s="42"/>
      <c r="L577" s="42"/>
      <c r="M577" s="42"/>
      <c r="N577" s="42"/>
      <c r="O577" s="42"/>
      <c r="P577" s="42"/>
      <c r="Q577" s="42"/>
      <c r="R577" s="42"/>
      <c r="S577" s="42"/>
      <c r="T577" s="42"/>
      <c r="U577" s="42"/>
      <c r="V577" s="42"/>
      <c r="W577" s="42"/>
      <c r="X577" s="42"/>
      <c r="Y577" s="42"/>
      <c r="Z577" s="42"/>
      <c r="AA577" s="42"/>
      <c r="AB577" s="42"/>
      <c r="AC577" s="42"/>
    </row>
    <row r="578">
      <c r="A578" s="70" t="b">
        <v>0</v>
      </c>
      <c r="H578" s="549"/>
      <c r="J578" s="42"/>
      <c r="K578" s="42"/>
      <c r="L578" s="42"/>
      <c r="M578" s="42"/>
      <c r="N578" s="42"/>
      <c r="O578" s="42"/>
      <c r="P578" s="42"/>
      <c r="Q578" s="42"/>
      <c r="R578" s="42"/>
      <c r="S578" s="42"/>
      <c r="T578" s="42"/>
      <c r="U578" s="42"/>
      <c r="V578" s="42"/>
      <c r="W578" s="42"/>
      <c r="X578" s="42"/>
      <c r="Y578" s="42"/>
      <c r="Z578" s="42"/>
      <c r="AA578" s="42"/>
      <c r="AB578" s="42"/>
      <c r="AC578" s="42"/>
    </row>
    <row r="579">
      <c r="A579" s="70" t="b">
        <v>0</v>
      </c>
      <c r="H579" s="549"/>
      <c r="J579" s="42"/>
      <c r="K579" s="42"/>
      <c r="L579" s="42"/>
      <c r="M579" s="42"/>
      <c r="N579" s="42"/>
      <c r="O579" s="42"/>
      <c r="P579" s="42"/>
      <c r="Q579" s="42"/>
      <c r="R579" s="42"/>
      <c r="S579" s="42"/>
      <c r="T579" s="42"/>
      <c r="U579" s="42"/>
      <c r="V579" s="42"/>
      <c r="W579" s="42"/>
      <c r="X579" s="42"/>
      <c r="Y579" s="42"/>
      <c r="Z579" s="42"/>
      <c r="AA579" s="42"/>
      <c r="AB579" s="42"/>
      <c r="AC579" s="42"/>
    </row>
    <row r="580">
      <c r="A580" s="70" t="b">
        <v>0</v>
      </c>
      <c r="H580" s="549"/>
      <c r="J580" s="42"/>
      <c r="K580" s="42"/>
      <c r="L580" s="42"/>
      <c r="M580" s="42"/>
      <c r="N580" s="42"/>
      <c r="O580" s="42"/>
      <c r="P580" s="42"/>
      <c r="Q580" s="42"/>
      <c r="R580" s="42"/>
      <c r="S580" s="42"/>
      <c r="T580" s="42"/>
      <c r="U580" s="42"/>
      <c r="V580" s="42"/>
      <c r="W580" s="42"/>
      <c r="X580" s="42"/>
      <c r="Y580" s="42"/>
      <c r="Z580" s="42"/>
      <c r="AA580" s="42"/>
      <c r="AB580" s="42"/>
      <c r="AC580" s="42"/>
    </row>
    <row r="581">
      <c r="A581" s="70" t="b">
        <v>0</v>
      </c>
      <c r="H581" s="549"/>
      <c r="J581" s="42"/>
      <c r="K581" s="42"/>
      <c r="L581" s="42"/>
      <c r="M581" s="42"/>
      <c r="N581" s="42"/>
      <c r="O581" s="42"/>
      <c r="P581" s="42"/>
      <c r="Q581" s="42"/>
      <c r="R581" s="42"/>
      <c r="S581" s="42"/>
      <c r="T581" s="42"/>
      <c r="U581" s="42"/>
      <c r="V581" s="42"/>
      <c r="W581" s="42"/>
      <c r="X581" s="42"/>
      <c r="Y581" s="42"/>
      <c r="Z581" s="42"/>
      <c r="AA581" s="42"/>
      <c r="AB581" s="42"/>
      <c r="AC581" s="42"/>
    </row>
    <row r="582">
      <c r="A582" s="70" t="b">
        <v>0</v>
      </c>
      <c r="H582" s="549"/>
      <c r="J582" s="42"/>
      <c r="K582" s="42"/>
      <c r="L582" s="42"/>
      <c r="M582" s="42"/>
      <c r="N582" s="42"/>
      <c r="O582" s="42"/>
      <c r="P582" s="42"/>
      <c r="Q582" s="42"/>
      <c r="R582" s="42"/>
      <c r="S582" s="42"/>
      <c r="T582" s="42"/>
      <c r="U582" s="42"/>
      <c r="V582" s="42"/>
      <c r="W582" s="42"/>
      <c r="X582" s="42"/>
      <c r="Y582" s="42"/>
      <c r="Z582" s="42"/>
      <c r="AA582" s="42"/>
      <c r="AB582" s="42"/>
      <c r="AC582" s="42"/>
    </row>
    <row r="583">
      <c r="A583" s="70" t="b">
        <v>0</v>
      </c>
      <c r="H583" s="549"/>
      <c r="J583" s="42"/>
      <c r="K583" s="42"/>
      <c r="L583" s="42"/>
      <c r="M583" s="42"/>
      <c r="N583" s="42"/>
      <c r="O583" s="42"/>
      <c r="P583" s="42"/>
      <c r="Q583" s="42"/>
      <c r="R583" s="42"/>
      <c r="S583" s="42"/>
      <c r="T583" s="42"/>
      <c r="U583" s="42"/>
      <c r="V583" s="42"/>
      <c r="W583" s="42"/>
      <c r="X583" s="42"/>
      <c r="Y583" s="42"/>
      <c r="Z583" s="42"/>
      <c r="AA583" s="42"/>
      <c r="AB583" s="42"/>
      <c r="AC583" s="42"/>
    </row>
    <row r="584">
      <c r="A584" s="70" t="b">
        <v>0</v>
      </c>
      <c r="H584" s="549"/>
      <c r="J584" s="42"/>
      <c r="K584" s="42"/>
      <c r="L584" s="42"/>
      <c r="M584" s="42"/>
      <c r="N584" s="42"/>
      <c r="O584" s="42"/>
      <c r="P584" s="42"/>
      <c r="Q584" s="42"/>
      <c r="R584" s="42"/>
      <c r="S584" s="42"/>
      <c r="T584" s="42"/>
      <c r="U584" s="42"/>
      <c r="V584" s="42"/>
      <c r="W584" s="42"/>
      <c r="X584" s="42"/>
      <c r="Y584" s="42"/>
      <c r="Z584" s="42"/>
      <c r="AA584" s="42"/>
      <c r="AB584" s="42"/>
      <c r="AC584" s="42"/>
    </row>
    <row r="585">
      <c r="A585" s="70" t="b">
        <v>0</v>
      </c>
      <c r="H585" s="549"/>
      <c r="J585" s="42"/>
      <c r="K585" s="42"/>
      <c r="L585" s="42"/>
      <c r="M585" s="42"/>
      <c r="N585" s="42"/>
      <c r="O585" s="42"/>
      <c r="P585" s="42"/>
      <c r="Q585" s="42"/>
      <c r="R585" s="42"/>
      <c r="S585" s="42"/>
      <c r="T585" s="42"/>
      <c r="U585" s="42"/>
      <c r="V585" s="42"/>
      <c r="W585" s="42"/>
      <c r="X585" s="42"/>
      <c r="Y585" s="42"/>
      <c r="Z585" s="42"/>
      <c r="AA585" s="42"/>
      <c r="AB585" s="42"/>
      <c r="AC585" s="42"/>
    </row>
    <row r="586">
      <c r="A586" s="70" t="b">
        <v>0</v>
      </c>
      <c r="H586" s="549"/>
      <c r="J586" s="42"/>
      <c r="K586" s="42"/>
      <c r="L586" s="42"/>
      <c r="M586" s="42"/>
      <c r="N586" s="42"/>
      <c r="O586" s="42"/>
      <c r="P586" s="42"/>
      <c r="Q586" s="42"/>
      <c r="R586" s="42"/>
      <c r="S586" s="42"/>
      <c r="T586" s="42"/>
      <c r="U586" s="42"/>
      <c r="V586" s="42"/>
      <c r="W586" s="42"/>
      <c r="X586" s="42"/>
      <c r="Y586" s="42"/>
      <c r="Z586" s="42"/>
      <c r="AA586" s="42"/>
      <c r="AB586" s="42"/>
      <c r="AC586" s="42"/>
    </row>
    <row r="587">
      <c r="A587" s="70" t="b">
        <v>0</v>
      </c>
      <c r="H587" s="549"/>
      <c r="J587" s="42"/>
      <c r="K587" s="42"/>
      <c r="L587" s="42"/>
      <c r="M587" s="42"/>
      <c r="N587" s="42"/>
      <c r="O587" s="42"/>
      <c r="P587" s="42"/>
      <c r="Q587" s="42"/>
      <c r="R587" s="42"/>
      <c r="S587" s="42"/>
      <c r="T587" s="42"/>
      <c r="U587" s="42"/>
      <c r="V587" s="42"/>
      <c r="W587" s="42"/>
      <c r="X587" s="42"/>
      <c r="Y587" s="42"/>
      <c r="Z587" s="42"/>
      <c r="AA587" s="42"/>
      <c r="AB587" s="42"/>
      <c r="AC587" s="42"/>
    </row>
    <row r="588">
      <c r="A588" s="70" t="b">
        <v>0</v>
      </c>
      <c r="H588" s="549"/>
      <c r="J588" s="42"/>
      <c r="K588" s="42"/>
      <c r="L588" s="42"/>
      <c r="M588" s="42"/>
      <c r="N588" s="42"/>
      <c r="O588" s="42"/>
      <c r="P588" s="42"/>
      <c r="Q588" s="42"/>
      <c r="R588" s="42"/>
      <c r="S588" s="42"/>
      <c r="T588" s="42"/>
      <c r="U588" s="42"/>
      <c r="V588" s="42"/>
      <c r="W588" s="42"/>
      <c r="X588" s="42"/>
      <c r="Y588" s="42"/>
      <c r="Z588" s="42"/>
      <c r="AA588" s="42"/>
      <c r="AB588" s="42"/>
      <c r="AC588" s="42"/>
    </row>
    <row r="589">
      <c r="A589" s="70" t="b">
        <v>0</v>
      </c>
      <c r="H589" s="549"/>
      <c r="J589" s="42"/>
      <c r="K589" s="42"/>
      <c r="L589" s="42"/>
      <c r="M589" s="42"/>
      <c r="N589" s="42"/>
      <c r="O589" s="42"/>
      <c r="P589" s="42"/>
      <c r="Q589" s="42"/>
      <c r="R589" s="42"/>
      <c r="S589" s="42"/>
      <c r="T589" s="42"/>
      <c r="U589" s="42"/>
      <c r="V589" s="42"/>
      <c r="W589" s="42"/>
      <c r="X589" s="42"/>
      <c r="Y589" s="42"/>
      <c r="Z589" s="42"/>
      <c r="AA589" s="42"/>
      <c r="AB589" s="42"/>
      <c r="AC589" s="42"/>
    </row>
    <row r="590">
      <c r="A590" s="70" t="b">
        <v>0</v>
      </c>
      <c r="H590" s="549"/>
      <c r="J590" s="42"/>
      <c r="K590" s="42"/>
      <c r="L590" s="42"/>
      <c r="M590" s="42"/>
      <c r="N590" s="42"/>
      <c r="O590" s="42"/>
      <c r="P590" s="42"/>
      <c r="Q590" s="42"/>
      <c r="R590" s="42"/>
      <c r="S590" s="42"/>
      <c r="T590" s="42"/>
      <c r="U590" s="42"/>
      <c r="V590" s="42"/>
      <c r="W590" s="42"/>
      <c r="X590" s="42"/>
      <c r="Y590" s="42"/>
      <c r="Z590" s="42"/>
      <c r="AA590" s="42"/>
      <c r="AB590" s="42"/>
      <c r="AC590" s="42"/>
    </row>
    <row r="591">
      <c r="A591" s="70" t="b">
        <v>0</v>
      </c>
      <c r="H591" s="549"/>
      <c r="J591" s="42"/>
      <c r="K591" s="42"/>
      <c r="L591" s="42"/>
      <c r="M591" s="42"/>
      <c r="N591" s="42"/>
      <c r="O591" s="42"/>
      <c r="P591" s="42"/>
      <c r="Q591" s="42"/>
      <c r="R591" s="42"/>
      <c r="S591" s="42"/>
      <c r="T591" s="42"/>
      <c r="U591" s="42"/>
      <c r="V591" s="42"/>
      <c r="W591" s="42"/>
      <c r="X591" s="42"/>
      <c r="Y591" s="42"/>
      <c r="Z591" s="42"/>
      <c r="AA591" s="42"/>
      <c r="AB591" s="42"/>
      <c r="AC591" s="42"/>
    </row>
    <row r="592">
      <c r="A592" s="70" t="b">
        <v>0</v>
      </c>
      <c r="H592" s="549"/>
      <c r="J592" s="42"/>
      <c r="K592" s="42"/>
      <c r="L592" s="42"/>
      <c r="M592" s="42"/>
      <c r="N592" s="42"/>
      <c r="O592" s="42"/>
      <c r="P592" s="42"/>
      <c r="Q592" s="42"/>
      <c r="R592" s="42"/>
      <c r="S592" s="42"/>
      <c r="T592" s="42"/>
      <c r="U592" s="42"/>
      <c r="V592" s="42"/>
      <c r="W592" s="42"/>
      <c r="X592" s="42"/>
      <c r="Y592" s="42"/>
      <c r="Z592" s="42"/>
      <c r="AA592" s="42"/>
      <c r="AB592" s="42"/>
      <c r="AC592" s="42"/>
    </row>
    <row r="593">
      <c r="A593" s="70" t="b">
        <v>0</v>
      </c>
      <c r="H593" s="549"/>
      <c r="J593" s="42"/>
      <c r="K593" s="42"/>
      <c r="L593" s="42"/>
      <c r="M593" s="42"/>
      <c r="N593" s="42"/>
      <c r="O593" s="42"/>
      <c r="P593" s="42"/>
      <c r="Q593" s="42"/>
      <c r="R593" s="42"/>
      <c r="S593" s="42"/>
      <c r="T593" s="42"/>
      <c r="U593" s="42"/>
      <c r="V593" s="42"/>
      <c r="W593" s="42"/>
      <c r="X593" s="42"/>
      <c r="Y593" s="42"/>
      <c r="Z593" s="42"/>
      <c r="AA593" s="42"/>
      <c r="AB593" s="42"/>
      <c r="AC593" s="42"/>
    </row>
    <row r="594">
      <c r="A594" s="70" t="b">
        <v>0</v>
      </c>
      <c r="H594" s="549"/>
      <c r="J594" s="42"/>
      <c r="K594" s="42"/>
      <c r="L594" s="42"/>
      <c r="M594" s="42"/>
      <c r="N594" s="42"/>
      <c r="O594" s="42"/>
      <c r="P594" s="42"/>
      <c r="Q594" s="42"/>
      <c r="R594" s="42"/>
      <c r="S594" s="42"/>
      <c r="T594" s="42"/>
      <c r="U594" s="42"/>
      <c r="V594" s="42"/>
      <c r="W594" s="42"/>
      <c r="X594" s="42"/>
      <c r="Y594" s="42"/>
      <c r="Z594" s="42"/>
      <c r="AA594" s="42"/>
      <c r="AB594" s="42"/>
      <c r="AC594" s="42"/>
    </row>
    <row r="595">
      <c r="A595" s="70" t="b">
        <v>0</v>
      </c>
      <c r="H595" s="549"/>
      <c r="J595" s="42"/>
      <c r="K595" s="42"/>
      <c r="L595" s="42"/>
      <c r="M595" s="42"/>
      <c r="N595" s="42"/>
      <c r="O595" s="42"/>
      <c r="P595" s="42"/>
      <c r="Q595" s="42"/>
      <c r="R595" s="42"/>
      <c r="S595" s="42"/>
      <c r="T595" s="42"/>
      <c r="U595" s="42"/>
      <c r="V595" s="42"/>
      <c r="W595" s="42"/>
      <c r="X595" s="42"/>
      <c r="Y595" s="42"/>
      <c r="Z595" s="42"/>
      <c r="AA595" s="42"/>
      <c r="AB595" s="42"/>
      <c r="AC595" s="42"/>
    </row>
    <row r="596">
      <c r="A596" s="70" t="b">
        <v>0</v>
      </c>
      <c r="H596" s="549"/>
      <c r="J596" s="42"/>
      <c r="K596" s="42"/>
      <c r="L596" s="42"/>
      <c r="M596" s="42"/>
      <c r="N596" s="42"/>
      <c r="O596" s="42"/>
      <c r="P596" s="42"/>
      <c r="Q596" s="42"/>
      <c r="R596" s="42"/>
      <c r="S596" s="42"/>
      <c r="T596" s="42"/>
      <c r="U596" s="42"/>
      <c r="V596" s="42"/>
      <c r="W596" s="42"/>
      <c r="X596" s="42"/>
      <c r="Y596" s="42"/>
      <c r="Z596" s="42"/>
      <c r="AA596" s="42"/>
      <c r="AB596" s="42"/>
      <c r="AC596" s="42"/>
    </row>
    <row r="597">
      <c r="A597" s="70" t="b">
        <v>0</v>
      </c>
      <c r="H597" s="549"/>
      <c r="J597" s="42"/>
      <c r="K597" s="42"/>
      <c r="L597" s="42"/>
      <c r="M597" s="42"/>
      <c r="N597" s="42"/>
      <c r="O597" s="42"/>
      <c r="P597" s="42"/>
      <c r="Q597" s="42"/>
      <c r="R597" s="42"/>
      <c r="S597" s="42"/>
      <c r="T597" s="42"/>
      <c r="U597" s="42"/>
      <c r="V597" s="42"/>
      <c r="W597" s="42"/>
      <c r="X597" s="42"/>
      <c r="Y597" s="42"/>
      <c r="Z597" s="42"/>
      <c r="AA597" s="42"/>
      <c r="AB597" s="42"/>
      <c r="AC597" s="42"/>
    </row>
    <row r="598">
      <c r="A598" s="70" t="b">
        <v>0</v>
      </c>
      <c r="H598" s="549"/>
      <c r="J598" s="42"/>
      <c r="K598" s="42"/>
      <c r="L598" s="42"/>
      <c r="M598" s="42"/>
      <c r="N598" s="42"/>
      <c r="O598" s="42"/>
      <c r="P598" s="42"/>
      <c r="Q598" s="42"/>
      <c r="R598" s="42"/>
      <c r="S598" s="42"/>
      <c r="T598" s="42"/>
      <c r="U598" s="42"/>
      <c r="V598" s="42"/>
      <c r="W598" s="42"/>
      <c r="X598" s="42"/>
      <c r="Y598" s="42"/>
      <c r="Z598" s="42"/>
      <c r="AA598" s="42"/>
      <c r="AB598" s="42"/>
      <c r="AC598" s="42"/>
    </row>
    <row r="599">
      <c r="A599" s="70" t="b">
        <v>0</v>
      </c>
      <c r="H599" s="549"/>
      <c r="J599" s="42"/>
      <c r="K599" s="42"/>
      <c r="L599" s="42"/>
      <c r="M599" s="42"/>
      <c r="N599" s="42"/>
      <c r="O599" s="42"/>
      <c r="P599" s="42"/>
      <c r="Q599" s="42"/>
      <c r="R599" s="42"/>
      <c r="S599" s="42"/>
      <c r="T599" s="42"/>
      <c r="U599" s="42"/>
      <c r="V599" s="42"/>
      <c r="W599" s="42"/>
      <c r="X599" s="42"/>
      <c r="Y599" s="42"/>
      <c r="Z599" s="42"/>
      <c r="AA599" s="42"/>
      <c r="AB599" s="42"/>
      <c r="AC599" s="42"/>
    </row>
    <row r="600">
      <c r="A600" s="70" t="b">
        <v>0</v>
      </c>
      <c r="H600" s="549"/>
      <c r="J600" s="42"/>
      <c r="K600" s="42"/>
      <c r="L600" s="42"/>
      <c r="M600" s="42"/>
      <c r="N600" s="42"/>
      <c r="O600" s="42"/>
      <c r="P600" s="42"/>
      <c r="Q600" s="42"/>
      <c r="R600" s="42"/>
      <c r="S600" s="42"/>
      <c r="T600" s="42"/>
      <c r="U600" s="42"/>
      <c r="V600" s="42"/>
      <c r="W600" s="42"/>
      <c r="X600" s="42"/>
      <c r="Y600" s="42"/>
      <c r="Z600" s="42"/>
      <c r="AA600" s="42"/>
      <c r="AB600" s="42"/>
      <c r="AC600" s="42"/>
    </row>
    <row r="601">
      <c r="A601" s="70" t="b">
        <v>0</v>
      </c>
      <c r="H601" s="549"/>
      <c r="J601" s="42"/>
      <c r="K601" s="42"/>
      <c r="L601" s="42"/>
      <c r="M601" s="42"/>
      <c r="N601" s="42"/>
      <c r="O601" s="42"/>
      <c r="P601" s="42"/>
      <c r="Q601" s="42"/>
      <c r="R601" s="42"/>
      <c r="S601" s="42"/>
      <c r="T601" s="42"/>
      <c r="U601" s="42"/>
      <c r="V601" s="42"/>
      <c r="W601" s="42"/>
      <c r="X601" s="42"/>
      <c r="Y601" s="42"/>
      <c r="Z601" s="42"/>
      <c r="AA601" s="42"/>
      <c r="AB601" s="42"/>
      <c r="AC601" s="42"/>
    </row>
    <row r="602">
      <c r="A602" s="70" t="b">
        <v>0</v>
      </c>
      <c r="H602" s="549"/>
      <c r="J602" s="42"/>
      <c r="K602" s="42"/>
      <c r="L602" s="42"/>
      <c r="M602" s="42"/>
      <c r="N602" s="42"/>
      <c r="O602" s="42"/>
      <c r="P602" s="42"/>
      <c r="Q602" s="42"/>
      <c r="R602" s="42"/>
      <c r="S602" s="42"/>
      <c r="T602" s="42"/>
      <c r="U602" s="42"/>
      <c r="V602" s="42"/>
      <c r="W602" s="42"/>
      <c r="X602" s="42"/>
      <c r="Y602" s="42"/>
      <c r="Z602" s="42"/>
      <c r="AA602" s="42"/>
      <c r="AB602" s="42"/>
      <c r="AC602" s="42"/>
    </row>
    <row r="603">
      <c r="A603" s="70" t="b">
        <v>0</v>
      </c>
      <c r="H603" s="549"/>
      <c r="J603" s="42"/>
      <c r="K603" s="42"/>
      <c r="L603" s="42"/>
      <c r="M603" s="42"/>
      <c r="N603" s="42"/>
      <c r="O603" s="42"/>
      <c r="P603" s="42"/>
      <c r="Q603" s="42"/>
      <c r="R603" s="42"/>
      <c r="S603" s="42"/>
      <c r="T603" s="42"/>
      <c r="U603" s="42"/>
      <c r="V603" s="42"/>
      <c r="W603" s="42"/>
      <c r="X603" s="42"/>
      <c r="Y603" s="42"/>
      <c r="Z603" s="42"/>
      <c r="AA603" s="42"/>
      <c r="AB603" s="42"/>
      <c r="AC603" s="42"/>
    </row>
    <row r="604">
      <c r="A604" s="70" t="b">
        <v>0</v>
      </c>
      <c r="H604" s="549"/>
      <c r="J604" s="42"/>
      <c r="K604" s="42"/>
      <c r="L604" s="42"/>
      <c r="M604" s="42"/>
      <c r="N604" s="42"/>
      <c r="O604" s="42"/>
      <c r="P604" s="42"/>
      <c r="Q604" s="42"/>
      <c r="R604" s="42"/>
      <c r="S604" s="42"/>
      <c r="T604" s="42"/>
      <c r="U604" s="42"/>
      <c r="V604" s="42"/>
      <c r="W604" s="42"/>
      <c r="X604" s="42"/>
      <c r="Y604" s="42"/>
      <c r="Z604" s="42"/>
      <c r="AA604" s="42"/>
      <c r="AB604" s="42"/>
      <c r="AC604" s="42"/>
    </row>
    <row r="605">
      <c r="A605" s="70" t="b">
        <v>0</v>
      </c>
      <c r="H605" s="549"/>
      <c r="J605" s="42"/>
      <c r="K605" s="42"/>
      <c r="L605" s="42"/>
      <c r="M605" s="42"/>
      <c r="N605" s="42"/>
      <c r="O605" s="42"/>
      <c r="P605" s="42"/>
      <c r="Q605" s="42"/>
      <c r="R605" s="42"/>
      <c r="S605" s="42"/>
      <c r="T605" s="42"/>
      <c r="U605" s="42"/>
      <c r="V605" s="42"/>
      <c r="W605" s="42"/>
      <c r="X605" s="42"/>
      <c r="Y605" s="42"/>
      <c r="Z605" s="42"/>
      <c r="AA605" s="42"/>
      <c r="AB605" s="42"/>
      <c r="AC605" s="42"/>
    </row>
    <row r="606">
      <c r="A606" s="70" t="b">
        <v>0</v>
      </c>
      <c r="H606" s="549"/>
      <c r="J606" s="42"/>
      <c r="K606" s="42"/>
      <c r="L606" s="42"/>
      <c r="M606" s="42"/>
      <c r="N606" s="42"/>
      <c r="O606" s="42"/>
      <c r="P606" s="42"/>
      <c r="Q606" s="42"/>
      <c r="R606" s="42"/>
      <c r="S606" s="42"/>
      <c r="T606" s="42"/>
      <c r="U606" s="42"/>
      <c r="V606" s="42"/>
      <c r="W606" s="42"/>
      <c r="X606" s="42"/>
      <c r="Y606" s="42"/>
      <c r="Z606" s="42"/>
      <c r="AA606" s="42"/>
      <c r="AB606" s="42"/>
      <c r="AC606" s="42"/>
    </row>
    <row r="607">
      <c r="A607" s="70" t="b">
        <v>0</v>
      </c>
      <c r="H607" s="549"/>
      <c r="J607" s="42"/>
      <c r="K607" s="42"/>
      <c r="L607" s="42"/>
      <c r="M607" s="42"/>
      <c r="N607" s="42"/>
      <c r="O607" s="42"/>
      <c r="P607" s="42"/>
      <c r="Q607" s="42"/>
      <c r="R607" s="42"/>
      <c r="S607" s="42"/>
      <c r="T607" s="42"/>
      <c r="U607" s="42"/>
      <c r="V607" s="42"/>
      <c r="W607" s="42"/>
      <c r="X607" s="42"/>
      <c r="Y607" s="42"/>
      <c r="Z607" s="42"/>
      <c r="AA607" s="42"/>
      <c r="AB607" s="42"/>
      <c r="AC607" s="42"/>
    </row>
    <row r="608">
      <c r="A608" s="70" t="b">
        <v>0</v>
      </c>
      <c r="H608" s="549"/>
      <c r="J608" s="42"/>
      <c r="K608" s="42"/>
      <c r="L608" s="42"/>
      <c r="M608" s="42"/>
      <c r="N608" s="42"/>
      <c r="O608" s="42"/>
      <c r="P608" s="42"/>
      <c r="Q608" s="42"/>
      <c r="R608" s="42"/>
      <c r="S608" s="42"/>
      <c r="T608" s="42"/>
      <c r="U608" s="42"/>
      <c r="V608" s="42"/>
      <c r="W608" s="42"/>
      <c r="X608" s="42"/>
      <c r="Y608" s="42"/>
      <c r="Z608" s="42"/>
      <c r="AA608" s="42"/>
      <c r="AB608" s="42"/>
      <c r="AC608" s="42"/>
    </row>
    <row r="609">
      <c r="A609" s="70" t="b">
        <v>0</v>
      </c>
      <c r="H609" s="549"/>
      <c r="J609" s="42"/>
      <c r="K609" s="42"/>
      <c r="L609" s="42"/>
      <c r="M609" s="42"/>
      <c r="N609" s="42"/>
      <c r="O609" s="42"/>
      <c r="P609" s="42"/>
      <c r="Q609" s="42"/>
      <c r="R609" s="42"/>
      <c r="S609" s="42"/>
      <c r="T609" s="42"/>
      <c r="U609" s="42"/>
      <c r="V609" s="42"/>
      <c r="W609" s="42"/>
      <c r="X609" s="42"/>
      <c r="Y609" s="42"/>
      <c r="Z609" s="42"/>
      <c r="AA609" s="42"/>
      <c r="AB609" s="42"/>
      <c r="AC609" s="42"/>
    </row>
    <row r="610">
      <c r="A610" s="70" t="b">
        <v>0</v>
      </c>
      <c r="H610" s="549"/>
      <c r="J610" s="42"/>
      <c r="K610" s="42"/>
      <c r="L610" s="42"/>
      <c r="M610" s="42"/>
      <c r="N610" s="42"/>
      <c r="O610" s="42"/>
      <c r="P610" s="42"/>
      <c r="Q610" s="42"/>
      <c r="R610" s="42"/>
      <c r="S610" s="42"/>
      <c r="T610" s="42"/>
      <c r="U610" s="42"/>
      <c r="V610" s="42"/>
      <c r="W610" s="42"/>
      <c r="X610" s="42"/>
      <c r="Y610" s="42"/>
      <c r="Z610" s="42"/>
      <c r="AA610" s="42"/>
      <c r="AB610" s="42"/>
      <c r="AC610" s="42"/>
    </row>
    <row r="611">
      <c r="A611" s="70" t="b">
        <v>0</v>
      </c>
      <c r="H611" s="549"/>
      <c r="J611" s="42"/>
      <c r="K611" s="42"/>
      <c r="L611" s="42"/>
      <c r="M611" s="42"/>
      <c r="N611" s="42"/>
      <c r="O611" s="42"/>
      <c r="P611" s="42"/>
      <c r="Q611" s="42"/>
      <c r="R611" s="42"/>
      <c r="S611" s="42"/>
      <c r="T611" s="42"/>
      <c r="U611" s="42"/>
      <c r="V611" s="42"/>
      <c r="W611" s="42"/>
      <c r="X611" s="42"/>
      <c r="Y611" s="42"/>
      <c r="Z611" s="42"/>
      <c r="AA611" s="42"/>
      <c r="AB611" s="42"/>
      <c r="AC611" s="42"/>
    </row>
    <row r="612">
      <c r="A612" s="70" t="b">
        <v>0</v>
      </c>
      <c r="H612" s="549"/>
      <c r="J612" s="42"/>
      <c r="K612" s="42"/>
      <c r="L612" s="42"/>
      <c r="M612" s="42"/>
      <c r="N612" s="42"/>
      <c r="O612" s="42"/>
      <c r="P612" s="42"/>
      <c r="Q612" s="42"/>
      <c r="R612" s="42"/>
      <c r="S612" s="42"/>
      <c r="T612" s="42"/>
      <c r="U612" s="42"/>
      <c r="V612" s="42"/>
      <c r="W612" s="42"/>
      <c r="X612" s="42"/>
      <c r="Y612" s="42"/>
      <c r="Z612" s="42"/>
      <c r="AA612" s="42"/>
      <c r="AB612" s="42"/>
      <c r="AC612" s="42"/>
    </row>
    <row r="613">
      <c r="A613" s="70" t="b">
        <v>0</v>
      </c>
      <c r="H613" s="549"/>
      <c r="J613" s="42"/>
      <c r="K613" s="42"/>
      <c r="L613" s="42"/>
      <c r="M613" s="42"/>
      <c r="N613" s="42"/>
      <c r="O613" s="42"/>
      <c r="P613" s="42"/>
      <c r="Q613" s="42"/>
      <c r="R613" s="42"/>
      <c r="S613" s="42"/>
      <c r="T613" s="42"/>
      <c r="U613" s="42"/>
      <c r="V613" s="42"/>
      <c r="W613" s="42"/>
      <c r="X613" s="42"/>
      <c r="Y613" s="42"/>
      <c r="Z613" s="42"/>
      <c r="AA613" s="42"/>
      <c r="AB613" s="42"/>
      <c r="AC613" s="42"/>
    </row>
    <row r="614">
      <c r="A614" s="70" t="b">
        <v>0</v>
      </c>
      <c r="H614" s="549"/>
      <c r="J614" s="42"/>
      <c r="K614" s="42"/>
      <c r="L614" s="42"/>
      <c r="M614" s="42"/>
      <c r="N614" s="42"/>
      <c r="O614" s="42"/>
      <c r="P614" s="42"/>
      <c r="Q614" s="42"/>
      <c r="R614" s="42"/>
      <c r="S614" s="42"/>
      <c r="T614" s="42"/>
      <c r="U614" s="42"/>
      <c r="V614" s="42"/>
      <c r="W614" s="42"/>
      <c r="X614" s="42"/>
      <c r="Y614" s="42"/>
      <c r="Z614" s="42"/>
      <c r="AA614" s="42"/>
      <c r="AB614" s="42"/>
      <c r="AC614" s="42"/>
    </row>
    <row r="615">
      <c r="A615" s="70" t="b">
        <v>0</v>
      </c>
      <c r="H615" s="549"/>
      <c r="J615" s="42"/>
      <c r="K615" s="42"/>
      <c r="L615" s="42"/>
      <c r="M615" s="42"/>
      <c r="N615" s="42"/>
      <c r="O615" s="42"/>
      <c r="P615" s="42"/>
      <c r="Q615" s="42"/>
      <c r="R615" s="42"/>
      <c r="S615" s="42"/>
      <c r="T615" s="42"/>
      <c r="U615" s="42"/>
      <c r="V615" s="42"/>
      <c r="W615" s="42"/>
      <c r="X615" s="42"/>
      <c r="Y615" s="42"/>
      <c r="Z615" s="42"/>
      <c r="AA615" s="42"/>
      <c r="AB615" s="42"/>
      <c r="AC615" s="42"/>
    </row>
    <row r="616">
      <c r="A616" s="70" t="b">
        <v>0</v>
      </c>
      <c r="H616" s="549"/>
      <c r="J616" s="42"/>
      <c r="K616" s="42"/>
      <c r="L616" s="42"/>
      <c r="M616" s="42"/>
      <c r="N616" s="42"/>
      <c r="O616" s="42"/>
      <c r="P616" s="42"/>
      <c r="Q616" s="42"/>
      <c r="R616" s="42"/>
      <c r="S616" s="42"/>
      <c r="T616" s="42"/>
      <c r="U616" s="42"/>
      <c r="V616" s="42"/>
      <c r="W616" s="42"/>
      <c r="X616" s="42"/>
      <c r="Y616" s="42"/>
      <c r="Z616" s="42"/>
      <c r="AA616" s="42"/>
      <c r="AB616" s="42"/>
      <c r="AC616" s="42"/>
    </row>
    <row r="617">
      <c r="A617" s="70" t="b">
        <v>0</v>
      </c>
      <c r="H617" s="549"/>
      <c r="J617" s="42"/>
      <c r="K617" s="42"/>
      <c r="L617" s="42"/>
      <c r="M617" s="42"/>
      <c r="N617" s="42"/>
      <c r="O617" s="42"/>
      <c r="P617" s="42"/>
      <c r="Q617" s="42"/>
      <c r="R617" s="42"/>
      <c r="S617" s="42"/>
      <c r="T617" s="42"/>
      <c r="U617" s="42"/>
      <c r="V617" s="42"/>
      <c r="W617" s="42"/>
      <c r="X617" s="42"/>
      <c r="Y617" s="42"/>
      <c r="Z617" s="42"/>
      <c r="AA617" s="42"/>
      <c r="AB617" s="42"/>
      <c r="AC617" s="42"/>
    </row>
    <row r="618">
      <c r="A618" s="70" t="b">
        <v>0</v>
      </c>
      <c r="H618" s="549"/>
      <c r="J618" s="42"/>
      <c r="K618" s="42"/>
      <c r="L618" s="42"/>
      <c r="M618" s="42"/>
      <c r="N618" s="42"/>
      <c r="O618" s="42"/>
      <c r="P618" s="42"/>
      <c r="Q618" s="42"/>
      <c r="R618" s="42"/>
      <c r="S618" s="42"/>
      <c r="T618" s="42"/>
      <c r="U618" s="42"/>
      <c r="V618" s="42"/>
      <c r="W618" s="42"/>
      <c r="X618" s="42"/>
      <c r="Y618" s="42"/>
      <c r="Z618" s="42"/>
      <c r="AA618" s="42"/>
      <c r="AB618" s="42"/>
      <c r="AC618" s="42"/>
    </row>
    <row r="619">
      <c r="A619" s="70" t="b">
        <v>0</v>
      </c>
      <c r="H619" s="549"/>
      <c r="J619" s="42"/>
      <c r="K619" s="42"/>
      <c r="L619" s="42"/>
      <c r="M619" s="42"/>
      <c r="N619" s="42"/>
      <c r="O619" s="42"/>
      <c r="P619" s="42"/>
      <c r="Q619" s="42"/>
      <c r="R619" s="42"/>
      <c r="S619" s="42"/>
      <c r="T619" s="42"/>
      <c r="U619" s="42"/>
      <c r="V619" s="42"/>
      <c r="W619" s="42"/>
      <c r="X619" s="42"/>
      <c r="Y619" s="42"/>
      <c r="Z619" s="42"/>
      <c r="AA619" s="42"/>
      <c r="AB619" s="42"/>
      <c r="AC619" s="42"/>
    </row>
    <row r="620">
      <c r="A620" s="70" t="b">
        <v>0</v>
      </c>
      <c r="H620" s="549"/>
      <c r="J620" s="42"/>
      <c r="K620" s="42"/>
      <c r="L620" s="42"/>
      <c r="M620" s="42"/>
      <c r="N620" s="42"/>
      <c r="O620" s="42"/>
      <c r="P620" s="42"/>
      <c r="Q620" s="42"/>
      <c r="R620" s="42"/>
      <c r="S620" s="42"/>
      <c r="T620" s="42"/>
      <c r="U620" s="42"/>
      <c r="V620" s="42"/>
      <c r="W620" s="42"/>
      <c r="X620" s="42"/>
      <c r="Y620" s="42"/>
      <c r="Z620" s="42"/>
      <c r="AA620" s="42"/>
      <c r="AB620" s="42"/>
      <c r="AC620" s="42"/>
    </row>
    <row r="621">
      <c r="A621" s="70" t="b">
        <v>0</v>
      </c>
      <c r="H621" s="549"/>
      <c r="J621" s="42"/>
      <c r="K621" s="42"/>
      <c r="L621" s="42"/>
      <c r="M621" s="42"/>
      <c r="N621" s="42"/>
      <c r="O621" s="42"/>
      <c r="P621" s="42"/>
      <c r="Q621" s="42"/>
      <c r="R621" s="42"/>
      <c r="S621" s="42"/>
      <c r="T621" s="42"/>
      <c r="U621" s="42"/>
      <c r="V621" s="42"/>
      <c r="W621" s="42"/>
      <c r="X621" s="42"/>
      <c r="Y621" s="42"/>
      <c r="Z621" s="42"/>
      <c r="AA621" s="42"/>
      <c r="AB621" s="42"/>
      <c r="AC621" s="42"/>
    </row>
    <row r="622">
      <c r="A622" s="70" t="b">
        <v>0</v>
      </c>
      <c r="H622" s="549"/>
      <c r="J622" s="42"/>
      <c r="K622" s="42"/>
      <c r="L622" s="42"/>
      <c r="M622" s="42"/>
      <c r="N622" s="42"/>
      <c r="O622" s="42"/>
      <c r="P622" s="42"/>
      <c r="Q622" s="42"/>
      <c r="R622" s="42"/>
      <c r="S622" s="42"/>
      <c r="T622" s="42"/>
      <c r="U622" s="42"/>
      <c r="V622" s="42"/>
      <c r="W622" s="42"/>
      <c r="X622" s="42"/>
      <c r="Y622" s="42"/>
      <c r="Z622" s="42"/>
      <c r="AA622" s="42"/>
      <c r="AB622" s="42"/>
      <c r="AC622" s="42"/>
    </row>
    <row r="623">
      <c r="A623" s="70" t="b">
        <v>0</v>
      </c>
      <c r="H623" s="549"/>
      <c r="J623" s="42"/>
      <c r="K623" s="42"/>
      <c r="L623" s="42"/>
      <c r="M623" s="42"/>
      <c r="N623" s="42"/>
      <c r="O623" s="42"/>
      <c r="P623" s="42"/>
      <c r="Q623" s="42"/>
      <c r="R623" s="42"/>
      <c r="S623" s="42"/>
      <c r="T623" s="42"/>
      <c r="U623" s="42"/>
      <c r="V623" s="42"/>
      <c r="W623" s="42"/>
      <c r="X623" s="42"/>
      <c r="Y623" s="42"/>
      <c r="Z623" s="42"/>
      <c r="AA623" s="42"/>
      <c r="AB623" s="42"/>
      <c r="AC623" s="42"/>
    </row>
    <row r="624">
      <c r="A624" s="70" t="b">
        <v>0</v>
      </c>
      <c r="H624" s="549"/>
      <c r="J624" s="42"/>
      <c r="K624" s="42"/>
      <c r="L624" s="42"/>
      <c r="M624" s="42"/>
      <c r="N624" s="42"/>
      <c r="O624" s="42"/>
      <c r="P624" s="42"/>
      <c r="Q624" s="42"/>
      <c r="R624" s="42"/>
      <c r="S624" s="42"/>
      <c r="T624" s="42"/>
      <c r="U624" s="42"/>
      <c r="V624" s="42"/>
      <c r="W624" s="42"/>
      <c r="X624" s="42"/>
      <c r="Y624" s="42"/>
      <c r="Z624" s="42"/>
      <c r="AA624" s="42"/>
      <c r="AB624" s="42"/>
      <c r="AC624" s="42"/>
    </row>
    <row r="625">
      <c r="A625" s="70" t="b">
        <v>0</v>
      </c>
      <c r="H625" s="549"/>
      <c r="J625" s="42"/>
      <c r="K625" s="42"/>
      <c r="L625" s="42"/>
      <c r="M625" s="42"/>
      <c r="N625" s="42"/>
      <c r="O625" s="42"/>
      <c r="P625" s="42"/>
      <c r="Q625" s="42"/>
      <c r="R625" s="42"/>
      <c r="S625" s="42"/>
      <c r="T625" s="42"/>
      <c r="U625" s="42"/>
      <c r="V625" s="42"/>
      <c r="W625" s="42"/>
      <c r="X625" s="42"/>
      <c r="Y625" s="42"/>
      <c r="Z625" s="42"/>
      <c r="AA625" s="42"/>
      <c r="AB625" s="42"/>
      <c r="AC625" s="42"/>
    </row>
    <row r="626">
      <c r="A626" s="70" t="b">
        <v>0</v>
      </c>
      <c r="H626" s="549"/>
      <c r="J626" s="42"/>
      <c r="K626" s="42"/>
      <c r="L626" s="42"/>
      <c r="M626" s="42"/>
      <c r="N626" s="42"/>
      <c r="O626" s="42"/>
      <c r="P626" s="42"/>
      <c r="Q626" s="42"/>
      <c r="R626" s="42"/>
      <c r="S626" s="42"/>
      <c r="T626" s="42"/>
      <c r="U626" s="42"/>
      <c r="V626" s="42"/>
      <c r="W626" s="42"/>
      <c r="X626" s="42"/>
      <c r="Y626" s="42"/>
      <c r="Z626" s="42"/>
      <c r="AA626" s="42"/>
      <c r="AB626" s="42"/>
      <c r="AC626" s="42"/>
    </row>
    <row r="627">
      <c r="A627" s="70" t="b">
        <v>0</v>
      </c>
      <c r="H627" s="549"/>
      <c r="J627" s="42"/>
      <c r="K627" s="42"/>
      <c r="L627" s="42"/>
      <c r="M627" s="42"/>
      <c r="N627" s="42"/>
      <c r="O627" s="42"/>
      <c r="P627" s="42"/>
      <c r="Q627" s="42"/>
      <c r="R627" s="42"/>
      <c r="S627" s="42"/>
      <c r="T627" s="42"/>
      <c r="U627" s="42"/>
      <c r="V627" s="42"/>
      <c r="W627" s="42"/>
      <c r="X627" s="42"/>
      <c r="Y627" s="42"/>
      <c r="Z627" s="42"/>
      <c r="AA627" s="42"/>
      <c r="AB627" s="42"/>
      <c r="AC627" s="42"/>
    </row>
    <row r="628">
      <c r="A628" s="70" t="b">
        <v>0</v>
      </c>
      <c r="H628" s="549"/>
      <c r="J628" s="42"/>
      <c r="K628" s="42"/>
      <c r="L628" s="42"/>
      <c r="M628" s="42"/>
      <c r="N628" s="42"/>
      <c r="O628" s="42"/>
      <c r="P628" s="42"/>
      <c r="Q628" s="42"/>
      <c r="R628" s="42"/>
      <c r="S628" s="42"/>
      <c r="T628" s="42"/>
      <c r="U628" s="42"/>
      <c r="V628" s="42"/>
      <c r="W628" s="42"/>
      <c r="X628" s="42"/>
      <c r="Y628" s="42"/>
      <c r="Z628" s="42"/>
      <c r="AA628" s="42"/>
      <c r="AB628" s="42"/>
      <c r="AC628" s="42"/>
    </row>
    <row r="629">
      <c r="A629" s="70" t="b">
        <v>0</v>
      </c>
      <c r="H629" s="549"/>
      <c r="J629" s="42"/>
      <c r="K629" s="42"/>
      <c r="L629" s="42"/>
      <c r="M629" s="42"/>
      <c r="N629" s="42"/>
      <c r="O629" s="42"/>
      <c r="P629" s="42"/>
      <c r="Q629" s="42"/>
      <c r="R629" s="42"/>
      <c r="S629" s="42"/>
      <c r="T629" s="42"/>
      <c r="U629" s="42"/>
      <c r="V629" s="42"/>
      <c r="W629" s="42"/>
      <c r="X629" s="42"/>
      <c r="Y629" s="42"/>
      <c r="Z629" s="42"/>
      <c r="AA629" s="42"/>
      <c r="AB629" s="42"/>
      <c r="AC629" s="42"/>
    </row>
    <row r="630">
      <c r="A630" s="70" t="b">
        <v>0</v>
      </c>
      <c r="H630" s="549"/>
      <c r="J630" s="42"/>
      <c r="K630" s="42"/>
      <c r="L630" s="42"/>
      <c r="M630" s="42"/>
      <c r="N630" s="42"/>
      <c r="O630" s="42"/>
      <c r="P630" s="42"/>
      <c r="Q630" s="42"/>
      <c r="R630" s="42"/>
      <c r="S630" s="42"/>
      <c r="T630" s="42"/>
      <c r="U630" s="42"/>
      <c r="V630" s="42"/>
      <c r="W630" s="42"/>
      <c r="X630" s="42"/>
      <c r="Y630" s="42"/>
      <c r="Z630" s="42"/>
      <c r="AA630" s="42"/>
      <c r="AB630" s="42"/>
      <c r="AC630" s="42"/>
    </row>
    <row r="631">
      <c r="A631" s="70" t="b">
        <v>0</v>
      </c>
      <c r="H631" s="549"/>
      <c r="J631" s="42"/>
      <c r="K631" s="42"/>
      <c r="L631" s="42"/>
      <c r="M631" s="42"/>
      <c r="N631" s="42"/>
      <c r="O631" s="42"/>
      <c r="P631" s="42"/>
      <c r="Q631" s="42"/>
      <c r="R631" s="42"/>
      <c r="S631" s="42"/>
      <c r="T631" s="42"/>
      <c r="U631" s="42"/>
      <c r="V631" s="42"/>
      <c r="W631" s="42"/>
      <c r="X631" s="42"/>
      <c r="Y631" s="42"/>
      <c r="Z631" s="42"/>
      <c r="AA631" s="42"/>
      <c r="AB631" s="42"/>
      <c r="AC631" s="42"/>
    </row>
    <row r="632">
      <c r="A632" s="70" t="b">
        <v>0</v>
      </c>
      <c r="H632" s="549"/>
      <c r="J632" s="42"/>
      <c r="K632" s="42"/>
      <c r="L632" s="42"/>
      <c r="M632" s="42"/>
      <c r="N632" s="42"/>
      <c r="O632" s="42"/>
      <c r="P632" s="42"/>
      <c r="Q632" s="42"/>
      <c r="R632" s="42"/>
      <c r="S632" s="42"/>
      <c r="T632" s="42"/>
      <c r="U632" s="42"/>
      <c r="V632" s="42"/>
      <c r="W632" s="42"/>
      <c r="X632" s="42"/>
      <c r="Y632" s="42"/>
      <c r="Z632" s="42"/>
      <c r="AA632" s="42"/>
      <c r="AB632" s="42"/>
      <c r="AC632" s="42"/>
    </row>
    <row r="633">
      <c r="A633" s="70" t="b">
        <v>0</v>
      </c>
      <c r="H633" s="549"/>
      <c r="J633" s="42"/>
      <c r="K633" s="42"/>
      <c r="L633" s="42"/>
      <c r="M633" s="42"/>
      <c r="N633" s="42"/>
      <c r="O633" s="42"/>
      <c r="P633" s="42"/>
      <c r="Q633" s="42"/>
      <c r="R633" s="42"/>
      <c r="S633" s="42"/>
      <c r="T633" s="42"/>
      <c r="U633" s="42"/>
      <c r="V633" s="42"/>
      <c r="W633" s="42"/>
      <c r="X633" s="42"/>
      <c r="Y633" s="42"/>
      <c r="Z633" s="42"/>
      <c r="AA633" s="42"/>
      <c r="AB633" s="42"/>
      <c r="AC633" s="42"/>
    </row>
    <row r="634">
      <c r="A634" s="70" t="b">
        <v>0</v>
      </c>
      <c r="H634" s="549"/>
      <c r="J634" s="42"/>
      <c r="K634" s="42"/>
      <c r="L634" s="42"/>
      <c r="M634" s="42"/>
      <c r="N634" s="42"/>
      <c r="O634" s="42"/>
      <c r="P634" s="42"/>
      <c r="Q634" s="42"/>
      <c r="R634" s="42"/>
      <c r="S634" s="42"/>
      <c r="T634" s="42"/>
      <c r="U634" s="42"/>
      <c r="V634" s="42"/>
      <c r="W634" s="42"/>
      <c r="X634" s="42"/>
      <c r="Y634" s="42"/>
      <c r="Z634" s="42"/>
      <c r="AA634" s="42"/>
      <c r="AB634" s="42"/>
      <c r="AC634" s="42"/>
    </row>
    <row r="635">
      <c r="A635" s="70" t="b">
        <v>0</v>
      </c>
      <c r="H635" s="549"/>
      <c r="J635" s="42"/>
      <c r="K635" s="42"/>
      <c r="L635" s="42"/>
      <c r="M635" s="42"/>
      <c r="N635" s="42"/>
      <c r="O635" s="42"/>
      <c r="P635" s="42"/>
      <c r="Q635" s="42"/>
      <c r="R635" s="42"/>
      <c r="S635" s="42"/>
      <c r="T635" s="42"/>
      <c r="U635" s="42"/>
      <c r="V635" s="42"/>
      <c r="W635" s="42"/>
      <c r="X635" s="42"/>
      <c r="Y635" s="42"/>
      <c r="Z635" s="42"/>
      <c r="AA635" s="42"/>
      <c r="AB635" s="42"/>
      <c r="AC635" s="42"/>
    </row>
    <row r="636">
      <c r="A636" s="70" t="b">
        <v>0</v>
      </c>
      <c r="H636" s="549"/>
      <c r="J636" s="42"/>
      <c r="K636" s="42"/>
      <c r="L636" s="42"/>
      <c r="M636" s="42"/>
      <c r="N636" s="42"/>
      <c r="O636" s="42"/>
      <c r="P636" s="42"/>
      <c r="Q636" s="42"/>
      <c r="R636" s="42"/>
      <c r="S636" s="42"/>
      <c r="T636" s="42"/>
      <c r="U636" s="42"/>
      <c r="V636" s="42"/>
      <c r="W636" s="42"/>
      <c r="X636" s="42"/>
      <c r="Y636" s="42"/>
      <c r="Z636" s="42"/>
      <c r="AA636" s="42"/>
      <c r="AB636" s="42"/>
      <c r="AC636" s="42"/>
    </row>
    <row r="637">
      <c r="A637" s="70" t="b">
        <v>0</v>
      </c>
      <c r="H637" s="549"/>
      <c r="J637" s="42"/>
      <c r="K637" s="42"/>
      <c r="L637" s="42"/>
      <c r="M637" s="42"/>
      <c r="N637" s="42"/>
      <c r="O637" s="42"/>
      <c r="P637" s="42"/>
      <c r="Q637" s="42"/>
      <c r="R637" s="42"/>
      <c r="S637" s="42"/>
      <c r="T637" s="42"/>
      <c r="U637" s="42"/>
      <c r="V637" s="42"/>
      <c r="W637" s="42"/>
      <c r="X637" s="42"/>
      <c r="Y637" s="42"/>
      <c r="Z637" s="42"/>
      <c r="AA637" s="42"/>
      <c r="AB637" s="42"/>
      <c r="AC637" s="42"/>
    </row>
    <row r="638">
      <c r="A638" s="70" t="b">
        <v>0</v>
      </c>
      <c r="H638" s="549"/>
      <c r="J638" s="42"/>
      <c r="K638" s="42"/>
      <c r="L638" s="42"/>
      <c r="M638" s="42"/>
      <c r="N638" s="42"/>
      <c r="O638" s="42"/>
      <c r="P638" s="42"/>
      <c r="Q638" s="42"/>
      <c r="R638" s="42"/>
      <c r="S638" s="42"/>
      <c r="T638" s="42"/>
      <c r="U638" s="42"/>
      <c r="V638" s="42"/>
      <c r="W638" s="42"/>
      <c r="X638" s="42"/>
      <c r="Y638" s="42"/>
      <c r="Z638" s="42"/>
      <c r="AA638" s="42"/>
      <c r="AB638" s="42"/>
      <c r="AC638" s="42"/>
    </row>
    <row r="639">
      <c r="A639" s="70" t="b">
        <v>0</v>
      </c>
      <c r="H639" s="549"/>
      <c r="J639" s="42"/>
      <c r="K639" s="42"/>
      <c r="L639" s="42"/>
      <c r="M639" s="42"/>
      <c r="N639" s="42"/>
      <c r="O639" s="42"/>
      <c r="P639" s="42"/>
      <c r="Q639" s="42"/>
      <c r="R639" s="42"/>
      <c r="S639" s="42"/>
      <c r="T639" s="42"/>
      <c r="U639" s="42"/>
      <c r="V639" s="42"/>
      <c r="W639" s="42"/>
      <c r="X639" s="42"/>
      <c r="Y639" s="42"/>
      <c r="Z639" s="42"/>
      <c r="AA639" s="42"/>
      <c r="AB639" s="42"/>
      <c r="AC639" s="42"/>
    </row>
    <row r="640">
      <c r="A640" s="70" t="b">
        <v>0</v>
      </c>
      <c r="H640" s="549"/>
      <c r="J640" s="42"/>
      <c r="K640" s="42"/>
      <c r="L640" s="42"/>
      <c r="M640" s="42"/>
      <c r="N640" s="42"/>
      <c r="O640" s="42"/>
      <c r="P640" s="42"/>
      <c r="Q640" s="42"/>
      <c r="R640" s="42"/>
      <c r="S640" s="42"/>
      <c r="T640" s="42"/>
      <c r="U640" s="42"/>
      <c r="V640" s="42"/>
      <c r="W640" s="42"/>
      <c r="X640" s="42"/>
      <c r="Y640" s="42"/>
      <c r="Z640" s="42"/>
      <c r="AA640" s="42"/>
      <c r="AB640" s="42"/>
      <c r="AC640" s="42"/>
    </row>
    <row r="641">
      <c r="A641" s="70" t="b">
        <v>0</v>
      </c>
      <c r="H641" s="549"/>
      <c r="J641" s="42"/>
      <c r="K641" s="42"/>
      <c r="L641" s="42"/>
      <c r="M641" s="42"/>
      <c r="N641" s="42"/>
      <c r="O641" s="42"/>
      <c r="P641" s="42"/>
      <c r="Q641" s="42"/>
      <c r="R641" s="42"/>
      <c r="S641" s="42"/>
      <c r="T641" s="42"/>
      <c r="U641" s="42"/>
      <c r="V641" s="42"/>
      <c r="W641" s="42"/>
      <c r="X641" s="42"/>
      <c r="Y641" s="42"/>
      <c r="Z641" s="42"/>
      <c r="AA641" s="42"/>
      <c r="AB641" s="42"/>
      <c r="AC641" s="42"/>
    </row>
    <row r="642">
      <c r="A642" s="70" t="b">
        <v>0</v>
      </c>
      <c r="H642" s="549"/>
      <c r="J642" s="42"/>
      <c r="K642" s="42"/>
      <c r="L642" s="42"/>
      <c r="M642" s="42"/>
      <c r="N642" s="42"/>
      <c r="O642" s="42"/>
      <c r="P642" s="42"/>
      <c r="Q642" s="42"/>
      <c r="R642" s="42"/>
      <c r="S642" s="42"/>
      <c r="T642" s="42"/>
      <c r="U642" s="42"/>
      <c r="V642" s="42"/>
      <c r="W642" s="42"/>
      <c r="X642" s="42"/>
      <c r="Y642" s="42"/>
      <c r="Z642" s="42"/>
      <c r="AA642" s="42"/>
      <c r="AB642" s="42"/>
      <c r="AC642" s="42"/>
    </row>
    <row r="643">
      <c r="A643" s="70" t="b">
        <v>0</v>
      </c>
      <c r="H643" s="549"/>
      <c r="J643" s="42"/>
      <c r="K643" s="42"/>
      <c r="L643" s="42"/>
      <c r="M643" s="42"/>
      <c r="N643" s="42"/>
      <c r="O643" s="42"/>
      <c r="P643" s="42"/>
      <c r="Q643" s="42"/>
      <c r="R643" s="42"/>
      <c r="S643" s="42"/>
      <c r="T643" s="42"/>
      <c r="U643" s="42"/>
      <c r="V643" s="42"/>
      <c r="W643" s="42"/>
      <c r="X643" s="42"/>
      <c r="Y643" s="42"/>
      <c r="Z643" s="42"/>
      <c r="AA643" s="42"/>
      <c r="AB643" s="42"/>
      <c r="AC643" s="42"/>
    </row>
    <row r="644">
      <c r="A644" s="70" t="b">
        <v>0</v>
      </c>
      <c r="H644" s="549"/>
      <c r="J644" s="42"/>
      <c r="K644" s="42"/>
      <c r="L644" s="42"/>
      <c r="M644" s="42"/>
      <c r="N644" s="42"/>
      <c r="O644" s="42"/>
      <c r="P644" s="42"/>
      <c r="Q644" s="42"/>
      <c r="R644" s="42"/>
      <c r="S644" s="42"/>
      <c r="T644" s="42"/>
      <c r="U644" s="42"/>
      <c r="V644" s="42"/>
      <c r="W644" s="42"/>
      <c r="X644" s="42"/>
      <c r="Y644" s="42"/>
      <c r="Z644" s="42"/>
      <c r="AA644" s="42"/>
      <c r="AB644" s="42"/>
      <c r="AC644" s="42"/>
    </row>
    <row r="645">
      <c r="A645" s="70" t="b">
        <v>0</v>
      </c>
      <c r="H645" s="549"/>
      <c r="J645" s="42"/>
      <c r="K645" s="42"/>
      <c r="L645" s="42"/>
      <c r="M645" s="42"/>
      <c r="N645" s="42"/>
      <c r="O645" s="42"/>
      <c r="P645" s="42"/>
      <c r="Q645" s="42"/>
      <c r="R645" s="42"/>
      <c r="S645" s="42"/>
      <c r="T645" s="42"/>
      <c r="U645" s="42"/>
      <c r="V645" s="42"/>
      <c r="W645" s="42"/>
      <c r="X645" s="42"/>
      <c r="Y645" s="42"/>
      <c r="Z645" s="42"/>
      <c r="AA645" s="42"/>
      <c r="AB645" s="42"/>
      <c r="AC645" s="42"/>
    </row>
    <row r="646">
      <c r="A646" s="70" t="b">
        <v>0</v>
      </c>
      <c r="H646" s="549"/>
      <c r="J646" s="42"/>
      <c r="K646" s="42"/>
      <c r="L646" s="42"/>
      <c r="M646" s="42"/>
      <c r="N646" s="42"/>
      <c r="O646" s="42"/>
      <c r="P646" s="42"/>
      <c r="Q646" s="42"/>
      <c r="R646" s="42"/>
      <c r="S646" s="42"/>
      <c r="T646" s="42"/>
      <c r="U646" s="42"/>
      <c r="V646" s="42"/>
      <c r="W646" s="42"/>
      <c r="X646" s="42"/>
      <c r="Y646" s="42"/>
      <c r="Z646" s="42"/>
      <c r="AA646" s="42"/>
      <c r="AB646" s="42"/>
      <c r="AC646" s="42"/>
    </row>
    <row r="647">
      <c r="A647" s="70" t="b">
        <v>0</v>
      </c>
      <c r="H647" s="549"/>
      <c r="J647" s="42"/>
      <c r="K647" s="42"/>
      <c r="L647" s="42"/>
      <c r="M647" s="42"/>
      <c r="N647" s="42"/>
      <c r="O647" s="42"/>
      <c r="P647" s="42"/>
      <c r="Q647" s="42"/>
      <c r="R647" s="42"/>
      <c r="S647" s="42"/>
      <c r="T647" s="42"/>
      <c r="U647" s="42"/>
      <c r="V647" s="42"/>
      <c r="W647" s="42"/>
      <c r="X647" s="42"/>
      <c r="Y647" s="42"/>
      <c r="Z647" s="42"/>
      <c r="AA647" s="42"/>
      <c r="AB647" s="42"/>
      <c r="AC647" s="42"/>
    </row>
    <row r="648">
      <c r="A648" s="70" t="b">
        <v>0</v>
      </c>
      <c r="H648" s="549"/>
      <c r="J648" s="42"/>
      <c r="K648" s="42"/>
      <c r="L648" s="42"/>
      <c r="M648" s="42"/>
      <c r="N648" s="42"/>
      <c r="O648" s="42"/>
      <c r="P648" s="42"/>
      <c r="Q648" s="42"/>
      <c r="R648" s="42"/>
      <c r="S648" s="42"/>
      <c r="T648" s="42"/>
      <c r="U648" s="42"/>
      <c r="V648" s="42"/>
      <c r="W648" s="42"/>
      <c r="X648" s="42"/>
      <c r="Y648" s="42"/>
      <c r="Z648" s="42"/>
      <c r="AA648" s="42"/>
      <c r="AB648" s="42"/>
      <c r="AC648" s="42"/>
    </row>
    <row r="649">
      <c r="A649" s="70" t="b">
        <v>0</v>
      </c>
      <c r="H649" s="549"/>
      <c r="J649" s="42"/>
      <c r="K649" s="42"/>
      <c r="L649" s="42"/>
      <c r="M649" s="42"/>
      <c r="N649" s="42"/>
      <c r="O649" s="42"/>
      <c r="P649" s="42"/>
      <c r="Q649" s="42"/>
      <c r="R649" s="42"/>
      <c r="S649" s="42"/>
      <c r="T649" s="42"/>
      <c r="U649" s="42"/>
      <c r="V649" s="42"/>
      <c r="W649" s="42"/>
      <c r="X649" s="42"/>
      <c r="Y649" s="42"/>
      <c r="Z649" s="42"/>
      <c r="AA649" s="42"/>
      <c r="AB649" s="42"/>
      <c r="AC649" s="42"/>
    </row>
    <row r="650">
      <c r="A650" s="70" t="b">
        <v>0</v>
      </c>
      <c r="H650" s="549"/>
      <c r="J650" s="42"/>
      <c r="K650" s="42"/>
      <c r="L650" s="42"/>
      <c r="M650" s="42"/>
      <c r="N650" s="42"/>
      <c r="O650" s="42"/>
      <c r="P650" s="42"/>
      <c r="Q650" s="42"/>
      <c r="R650" s="42"/>
      <c r="S650" s="42"/>
      <c r="T650" s="42"/>
      <c r="U650" s="42"/>
      <c r="V650" s="42"/>
      <c r="W650" s="42"/>
      <c r="X650" s="42"/>
      <c r="Y650" s="42"/>
      <c r="Z650" s="42"/>
      <c r="AA650" s="42"/>
      <c r="AB650" s="42"/>
      <c r="AC650" s="42"/>
    </row>
    <row r="651">
      <c r="A651" s="70" t="b">
        <v>0</v>
      </c>
      <c r="H651" s="549"/>
      <c r="J651" s="42"/>
      <c r="K651" s="42"/>
      <c r="L651" s="42"/>
      <c r="M651" s="42"/>
      <c r="N651" s="42"/>
      <c r="O651" s="42"/>
      <c r="P651" s="42"/>
      <c r="Q651" s="42"/>
      <c r="R651" s="42"/>
      <c r="S651" s="42"/>
      <c r="T651" s="42"/>
      <c r="U651" s="42"/>
      <c r="V651" s="42"/>
      <c r="W651" s="42"/>
      <c r="X651" s="42"/>
      <c r="Y651" s="42"/>
      <c r="Z651" s="42"/>
      <c r="AA651" s="42"/>
      <c r="AB651" s="42"/>
      <c r="AC651" s="42"/>
    </row>
    <row r="652">
      <c r="A652" s="70" t="b">
        <v>0</v>
      </c>
      <c r="H652" s="549"/>
      <c r="J652" s="42"/>
      <c r="K652" s="42"/>
      <c r="L652" s="42"/>
      <c r="M652" s="42"/>
      <c r="N652" s="42"/>
      <c r="O652" s="42"/>
      <c r="P652" s="42"/>
      <c r="Q652" s="42"/>
      <c r="R652" s="42"/>
      <c r="S652" s="42"/>
      <c r="T652" s="42"/>
      <c r="U652" s="42"/>
      <c r="V652" s="42"/>
      <c r="W652" s="42"/>
      <c r="X652" s="42"/>
      <c r="Y652" s="42"/>
      <c r="Z652" s="42"/>
      <c r="AA652" s="42"/>
      <c r="AB652" s="42"/>
      <c r="AC652" s="42"/>
    </row>
    <row r="653">
      <c r="A653" s="70" t="b">
        <v>0</v>
      </c>
      <c r="H653" s="549"/>
      <c r="J653" s="42"/>
      <c r="K653" s="42"/>
      <c r="L653" s="42"/>
      <c r="M653" s="42"/>
      <c r="N653" s="42"/>
      <c r="O653" s="42"/>
      <c r="P653" s="42"/>
      <c r="Q653" s="42"/>
      <c r="R653" s="42"/>
      <c r="S653" s="42"/>
      <c r="T653" s="42"/>
      <c r="U653" s="42"/>
      <c r="V653" s="42"/>
      <c r="W653" s="42"/>
      <c r="X653" s="42"/>
      <c r="Y653" s="42"/>
      <c r="Z653" s="42"/>
      <c r="AA653" s="42"/>
      <c r="AB653" s="42"/>
      <c r="AC653" s="42"/>
    </row>
    <row r="654">
      <c r="A654" s="70" t="b">
        <v>0</v>
      </c>
      <c r="H654" s="549"/>
      <c r="J654" s="42"/>
      <c r="K654" s="42"/>
      <c r="L654" s="42"/>
      <c r="M654" s="42"/>
      <c r="N654" s="42"/>
      <c r="O654" s="42"/>
      <c r="P654" s="42"/>
      <c r="Q654" s="42"/>
      <c r="R654" s="42"/>
      <c r="S654" s="42"/>
      <c r="T654" s="42"/>
      <c r="U654" s="42"/>
      <c r="V654" s="42"/>
      <c r="W654" s="42"/>
      <c r="X654" s="42"/>
      <c r="Y654" s="42"/>
      <c r="Z654" s="42"/>
      <c r="AA654" s="42"/>
      <c r="AB654" s="42"/>
      <c r="AC654" s="42"/>
    </row>
    <row r="655">
      <c r="A655" s="70" t="b">
        <v>0</v>
      </c>
      <c r="H655" s="549"/>
      <c r="J655" s="42"/>
      <c r="K655" s="42"/>
      <c r="L655" s="42"/>
      <c r="M655" s="42"/>
      <c r="N655" s="42"/>
      <c r="O655" s="42"/>
      <c r="P655" s="42"/>
      <c r="Q655" s="42"/>
      <c r="R655" s="42"/>
      <c r="S655" s="42"/>
      <c r="T655" s="42"/>
      <c r="U655" s="42"/>
      <c r="V655" s="42"/>
      <c r="W655" s="42"/>
      <c r="X655" s="42"/>
      <c r="Y655" s="42"/>
      <c r="Z655" s="42"/>
      <c r="AA655" s="42"/>
      <c r="AB655" s="42"/>
      <c r="AC655" s="42"/>
    </row>
    <row r="656">
      <c r="A656" s="70" t="b">
        <v>0</v>
      </c>
      <c r="H656" s="549"/>
      <c r="J656" s="42"/>
      <c r="K656" s="42"/>
      <c r="L656" s="42"/>
      <c r="M656" s="42"/>
      <c r="N656" s="42"/>
      <c r="O656" s="42"/>
      <c r="P656" s="42"/>
      <c r="Q656" s="42"/>
      <c r="R656" s="42"/>
      <c r="S656" s="42"/>
      <c r="T656" s="42"/>
      <c r="U656" s="42"/>
      <c r="V656" s="42"/>
      <c r="W656" s="42"/>
      <c r="X656" s="42"/>
      <c r="Y656" s="42"/>
      <c r="Z656" s="42"/>
      <c r="AA656" s="42"/>
      <c r="AB656" s="42"/>
      <c r="AC656" s="42"/>
    </row>
    <row r="657">
      <c r="A657" s="70" t="b">
        <v>0</v>
      </c>
      <c r="H657" s="549"/>
      <c r="J657" s="42"/>
      <c r="K657" s="42"/>
      <c r="L657" s="42"/>
      <c r="M657" s="42"/>
      <c r="N657" s="42"/>
      <c r="O657" s="42"/>
      <c r="P657" s="42"/>
      <c r="Q657" s="42"/>
      <c r="R657" s="42"/>
      <c r="S657" s="42"/>
      <c r="T657" s="42"/>
      <c r="U657" s="42"/>
      <c r="V657" s="42"/>
      <c r="W657" s="42"/>
      <c r="X657" s="42"/>
      <c r="Y657" s="42"/>
      <c r="Z657" s="42"/>
      <c r="AA657" s="42"/>
      <c r="AB657" s="42"/>
      <c r="AC657" s="42"/>
    </row>
    <row r="658">
      <c r="A658" s="70" t="b">
        <v>0</v>
      </c>
      <c r="H658" s="549"/>
      <c r="J658" s="42"/>
      <c r="K658" s="42"/>
      <c r="L658" s="42"/>
      <c r="M658" s="42"/>
      <c r="N658" s="42"/>
      <c r="O658" s="42"/>
      <c r="P658" s="42"/>
      <c r="Q658" s="42"/>
      <c r="R658" s="42"/>
      <c r="S658" s="42"/>
      <c r="T658" s="42"/>
      <c r="U658" s="42"/>
      <c r="V658" s="42"/>
      <c r="W658" s="42"/>
      <c r="X658" s="42"/>
      <c r="Y658" s="42"/>
      <c r="Z658" s="42"/>
      <c r="AA658" s="42"/>
      <c r="AB658" s="42"/>
      <c r="AC658" s="42"/>
    </row>
    <row r="659">
      <c r="A659" s="70" t="b">
        <v>0</v>
      </c>
      <c r="H659" s="549"/>
      <c r="J659" s="42"/>
      <c r="K659" s="42"/>
      <c r="L659" s="42"/>
      <c r="M659" s="42"/>
      <c r="N659" s="42"/>
      <c r="O659" s="42"/>
      <c r="P659" s="42"/>
      <c r="Q659" s="42"/>
      <c r="R659" s="42"/>
      <c r="S659" s="42"/>
      <c r="T659" s="42"/>
      <c r="U659" s="42"/>
      <c r="V659" s="42"/>
      <c r="W659" s="42"/>
      <c r="X659" s="42"/>
      <c r="Y659" s="42"/>
      <c r="Z659" s="42"/>
      <c r="AA659" s="42"/>
      <c r="AB659" s="42"/>
      <c r="AC659" s="42"/>
    </row>
    <row r="660">
      <c r="A660" s="70" t="b">
        <v>0</v>
      </c>
      <c r="H660" s="549"/>
      <c r="J660" s="42"/>
      <c r="K660" s="42"/>
      <c r="L660" s="42"/>
      <c r="M660" s="42"/>
      <c r="N660" s="42"/>
      <c r="O660" s="42"/>
      <c r="P660" s="42"/>
      <c r="Q660" s="42"/>
      <c r="R660" s="42"/>
      <c r="S660" s="42"/>
      <c r="T660" s="42"/>
      <c r="U660" s="42"/>
      <c r="V660" s="42"/>
      <c r="W660" s="42"/>
      <c r="X660" s="42"/>
      <c r="Y660" s="42"/>
      <c r="Z660" s="42"/>
      <c r="AA660" s="42"/>
      <c r="AB660" s="42"/>
      <c r="AC660" s="42"/>
    </row>
    <row r="661">
      <c r="A661" s="70" t="b">
        <v>0</v>
      </c>
      <c r="H661" s="549"/>
      <c r="J661" s="42"/>
      <c r="K661" s="42"/>
      <c r="L661" s="42"/>
      <c r="M661" s="42"/>
      <c r="N661" s="42"/>
      <c r="O661" s="42"/>
      <c r="P661" s="42"/>
      <c r="Q661" s="42"/>
      <c r="R661" s="42"/>
      <c r="S661" s="42"/>
      <c r="T661" s="42"/>
      <c r="U661" s="42"/>
      <c r="V661" s="42"/>
      <c r="W661" s="42"/>
      <c r="X661" s="42"/>
      <c r="Y661" s="42"/>
      <c r="Z661" s="42"/>
      <c r="AA661" s="42"/>
      <c r="AB661" s="42"/>
      <c r="AC661" s="42"/>
    </row>
    <row r="662">
      <c r="A662" s="70" t="b">
        <v>0</v>
      </c>
      <c r="H662" s="549"/>
      <c r="J662" s="42"/>
      <c r="K662" s="42"/>
      <c r="L662" s="42"/>
      <c r="M662" s="42"/>
      <c r="N662" s="42"/>
      <c r="O662" s="42"/>
      <c r="P662" s="42"/>
      <c r="Q662" s="42"/>
      <c r="R662" s="42"/>
      <c r="S662" s="42"/>
      <c r="T662" s="42"/>
      <c r="U662" s="42"/>
      <c r="V662" s="42"/>
      <c r="W662" s="42"/>
      <c r="X662" s="42"/>
      <c r="Y662" s="42"/>
      <c r="Z662" s="42"/>
      <c r="AA662" s="42"/>
      <c r="AB662" s="42"/>
      <c r="AC662" s="42"/>
    </row>
    <row r="663">
      <c r="A663" s="70" t="b">
        <v>0</v>
      </c>
      <c r="H663" s="549"/>
      <c r="J663" s="42"/>
      <c r="K663" s="42"/>
      <c r="L663" s="42"/>
      <c r="M663" s="42"/>
      <c r="N663" s="42"/>
      <c r="O663" s="42"/>
      <c r="P663" s="42"/>
      <c r="Q663" s="42"/>
      <c r="R663" s="42"/>
      <c r="S663" s="42"/>
      <c r="T663" s="42"/>
      <c r="U663" s="42"/>
      <c r="V663" s="42"/>
      <c r="W663" s="42"/>
      <c r="X663" s="42"/>
      <c r="Y663" s="42"/>
      <c r="Z663" s="42"/>
      <c r="AA663" s="42"/>
      <c r="AB663" s="42"/>
      <c r="AC663" s="42"/>
    </row>
    <row r="664">
      <c r="A664" s="70" t="b">
        <v>0</v>
      </c>
      <c r="H664" s="549"/>
      <c r="J664" s="42"/>
      <c r="K664" s="42"/>
      <c r="L664" s="42"/>
      <c r="M664" s="42"/>
      <c r="N664" s="42"/>
      <c r="O664" s="42"/>
      <c r="P664" s="42"/>
      <c r="Q664" s="42"/>
      <c r="R664" s="42"/>
      <c r="S664" s="42"/>
      <c r="T664" s="42"/>
      <c r="U664" s="42"/>
      <c r="V664" s="42"/>
      <c r="W664" s="42"/>
      <c r="X664" s="42"/>
      <c r="Y664" s="42"/>
      <c r="Z664" s="42"/>
      <c r="AA664" s="42"/>
      <c r="AB664" s="42"/>
      <c r="AC664" s="42"/>
    </row>
    <row r="665">
      <c r="A665" s="70" t="b">
        <v>0</v>
      </c>
      <c r="H665" s="549"/>
      <c r="J665" s="42"/>
      <c r="K665" s="42"/>
      <c r="L665" s="42"/>
      <c r="M665" s="42"/>
      <c r="N665" s="42"/>
      <c r="O665" s="42"/>
      <c r="P665" s="42"/>
      <c r="Q665" s="42"/>
      <c r="R665" s="42"/>
      <c r="S665" s="42"/>
      <c r="T665" s="42"/>
      <c r="U665" s="42"/>
      <c r="V665" s="42"/>
      <c r="W665" s="42"/>
      <c r="X665" s="42"/>
      <c r="Y665" s="42"/>
      <c r="Z665" s="42"/>
      <c r="AA665" s="42"/>
      <c r="AB665" s="42"/>
      <c r="AC665" s="42"/>
    </row>
    <row r="666">
      <c r="A666" s="70" t="b">
        <v>0</v>
      </c>
      <c r="H666" s="549"/>
      <c r="J666" s="42"/>
      <c r="K666" s="42"/>
      <c r="L666" s="42"/>
      <c r="M666" s="42"/>
      <c r="N666" s="42"/>
      <c r="O666" s="42"/>
      <c r="P666" s="42"/>
      <c r="Q666" s="42"/>
      <c r="R666" s="42"/>
      <c r="S666" s="42"/>
      <c r="T666" s="42"/>
      <c r="U666" s="42"/>
      <c r="V666" s="42"/>
      <c r="W666" s="42"/>
      <c r="X666" s="42"/>
      <c r="Y666" s="42"/>
      <c r="Z666" s="42"/>
      <c r="AA666" s="42"/>
      <c r="AB666" s="42"/>
      <c r="AC666" s="42"/>
    </row>
    <row r="667">
      <c r="A667" s="70" t="b">
        <v>0</v>
      </c>
      <c r="H667" s="549"/>
      <c r="J667" s="42"/>
      <c r="K667" s="42"/>
      <c r="L667" s="42"/>
      <c r="M667" s="42"/>
      <c r="N667" s="42"/>
      <c r="O667" s="42"/>
      <c r="P667" s="42"/>
      <c r="Q667" s="42"/>
      <c r="R667" s="42"/>
      <c r="S667" s="42"/>
      <c r="T667" s="42"/>
      <c r="U667" s="42"/>
      <c r="V667" s="42"/>
      <c r="W667" s="42"/>
      <c r="X667" s="42"/>
      <c r="Y667" s="42"/>
      <c r="Z667" s="42"/>
      <c r="AA667" s="42"/>
      <c r="AB667" s="42"/>
      <c r="AC667" s="42"/>
    </row>
    <row r="668">
      <c r="A668" s="70" t="b">
        <v>0</v>
      </c>
      <c r="H668" s="549"/>
      <c r="J668" s="42"/>
      <c r="K668" s="42"/>
      <c r="L668" s="42"/>
      <c r="M668" s="42"/>
      <c r="N668" s="42"/>
      <c r="O668" s="42"/>
      <c r="P668" s="42"/>
      <c r="Q668" s="42"/>
      <c r="R668" s="42"/>
      <c r="S668" s="42"/>
      <c r="T668" s="42"/>
      <c r="U668" s="42"/>
      <c r="V668" s="42"/>
      <c r="W668" s="42"/>
      <c r="X668" s="42"/>
      <c r="Y668" s="42"/>
      <c r="Z668" s="42"/>
      <c r="AA668" s="42"/>
      <c r="AB668" s="42"/>
      <c r="AC668" s="42"/>
    </row>
    <row r="669">
      <c r="A669" s="70" t="b">
        <v>0</v>
      </c>
      <c r="H669" s="549"/>
      <c r="J669" s="42"/>
      <c r="K669" s="42"/>
      <c r="L669" s="42"/>
      <c r="M669" s="42"/>
      <c r="N669" s="42"/>
      <c r="O669" s="42"/>
      <c r="P669" s="42"/>
      <c r="Q669" s="42"/>
      <c r="R669" s="42"/>
      <c r="S669" s="42"/>
      <c r="T669" s="42"/>
      <c r="U669" s="42"/>
      <c r="V669" s="42"/>
      <c r="W669" s="42"/>
      <c r="X669" s="42"/>
      <c r="Y669" s="42"/>
      <c r="Z669" s="42"/>
      <c r="AA669" s="42"/>
      <c r="AB669" s="42"/>
      <c r="AC669" s="42"/>
    </row>
    <row r="670">
      <c r="A670" s="70" t="b">
        <v>0</v>
      </c>
      <c r="H670" s="549"/>
      <c r="J670" s="42"/>
      <c r="K670" s="42"/>
      <c r="L670" s="42"/>
      <c r="M670" s="42"/>
      <c r="N670" s="42"/>
      <c r="O670" s="42"/>
      <c r="P670" s="42"/>
      <c r="Q670" s="42"/>
      <c r="R670" s="42"/>
      <c r="S670" s="42"/>
      <c r="T670" s="42"/>
      <c r="U670" s="42"/>
      <c r="V670" s="42"/>
      <c r="W670" s="42"/>
      <c r="X670" s="42"/>
      <c r="Y670" s="42"/>
      <c r="Z670" s="42"/>
      <c r="AA670" s="42"/>
      <c r="AB670" s="42"/>
      <c r="AC670" s="42"/>
    </row>
    <row r="671">
      <c r="A671" s="70" t="b">
        <v>0</v>
      </c>
      <c r="H671" s="549"/>
      <c r="J671" s="42"/>
      <c r="K671" s="42"/>
      <c r="L671" s="42"/>
      <c r="M671" s="42"/>
      <c r="N671" s="42"/>
      <c r="O671" s="42"/>
      <c r="P671" s="42"/>
      <c r="Q671" s="42"/>
      <c r="R671" s="42"/>
      <c r="S671" s="42"/>
      <c r="T671" s="42"/>
      <c r="U671" s="42"/>
      <c r="V671" s="42"/>
      <c r="W671" s="42"/>
      <c r="X671" s="42"/>
      <c r="Y671" s="42"/>
      <c r="Z671" s="42"/>
      <c r="AA671" s="42"/>
      <c r="AB671" s="42"/>
      <c r="AC671" s="42"/>
    </row>
    <row r="672">
      <c r="A672" s="70" t="b">
        <v>0</v>
      </c>
      <c r="H672" s="549"/>
      <c r="J672" s="42"/>
      <c r="K672" s="42"/>
      <c r="L672" s="42"/>
      <c r="M672" s="42"/>
      <c r="N672" s="42"/>
      <c r="O672" s="42"/>
      <c r="P672" s="42"/>
      <c r="Q672" s="42"/>
      <c r="R672" s="42"/>
      <c r="S672" s="42"/>
      <c r="T672" s="42"/>
      <c r="U672" s="42"/>
      <c r="V672" s="42"/>
      <c r="W672" s="42"/>
      <c r="X672" s="42"/>
      <c r="Y672" s="42"/>
      <c r="Z672" s="42"/>
      <c r="AA672" s="42"/>
      <c r="AB672" s="42"/>
      <c r="AC672" s="42"/>
    </row>
    <row r="673">
      <c r="A673" s="70" t="b">
        <v>0</v>
      </c>
      <c r="H673" s="549"/>
      <c r="J673" s="42"/>
      <c r="K673" s="42"/>
      <c r="L673" s="42"/>
      <c r="M673" s="42"/>
      <c r="N673" s="42"/>
      <c r="O673" s="42"/>
      <c r="P673" s="42"/>
      <c r="Q673" s="42"/>
      <c r="R673" s="42"/>
      <c r="S673" s="42"/>
      <c r="T673" s="42"/>
      <c r="U673" s="42"/>
      <c r="V673" s="42"/>
      <c r="W673" s="42"/>
      <c r="X673" s="42"/>
      <c r="Y673" s="42"/>
      <c r="Z673" s="42"/>
      <c r="AA673" s="42"/>
      <c r="AB673" s="42"/>
      <c r="AC673" s="42"/>
    </row>
    <row r="674">
      <c r="A674" s="70" t="b">
        <v>0</v>
      </c>
      <c r="H674" s="549"/>
      <c r="J674" s="42"/>
      <c r="K674" s="42"/>
      <c r="L674" s="42"/>
      <c r="M674" s="42"/>
      <c r="N674" s="42"/>
      <c r="O674" s="42"/>
      <c r="P674" s="42"/>
      <c r="Q674" s="42"/>
      <c r="R674" s="42"/>
      <c r="S674" s="42"/>
      <c r="T674" s="42"/>
      <c r="U674" s="42"/>
      <c r="V674" s="42"/>
      <c r="W674" s="42"/>
      <c r="X674" s="42"/>
      <c r="Y674" s="42"/>
      <c r="Z674" s="42"/>
      <c r="AA674" s="42"/>
      <c r="AB674" s="42"/>
      <c r="AC674" s="42"/>
    </row>
    <row r="675">
      <c r="A675" s="70" t="b">
        <v>0</v>
      </c>
      <c r="H675" s="549"/>
      <c r="J675" s="42"/>
      <c r="K675" s="42"/>
      <c r="L675" s="42"/>
      <c r="M675" s="42"/>
      <c r="N675" s="42"/>
      <c r="O675" s="42"/>
      <c r="P675" s="42"/>
      <c r="Q675" s="42"/>
      <c r="R675" s="42"/>
      <c r="S675" s="42"/>
      <c r="T675" s="42"/>
      <c r="U675" s="42"/>
      <c r="V675" s="42"/>
      <c r="W675" s="42"/>
      <c r="X675" s="42"/>
      <c r="Y675" s="42"/>
      <c r="Z675" s="42"/>
      <c r="AA675" s="42"/>
      <c r="AB675" s="42"/>
      <c r="AC675" s="42"/>
    </row>
    <row r="676">
      <c r="A676" s="70" t="b">
        <v>0</v>
      </c>
      <c r="H676" s="549"/>
      <c r="J676" s="42"/>
      <c r="K676" s="42"/>
      <c r="L676" s="42"/>
      <c r="M676" s="42"/>
      <c r="N676" s="42"/>
      <c r="O676" s="42"/>
      <c r="P676" s="42"/>
      <c r="Q676" s="42"/>
      <c r="R676" s="42"/>
      <c r="S676" s="42"/>
      <c r="T676" s="42"/>
      <c r="U676" s="42"/>
      <c r="V676" s="42"/>
      <c r="W676" s="42"/>
      <c r="X676" s="42"/>
      <c r="Y676" s="42"/>
      <c r="Z676" s="42"/>
      <c r="AA676" s="42"/>
      <c r="AB676" s="42"/>
      <c r="AC676" s="42"/>
    </row>
    <row r="677">
      <c r="A677" s="70" t="b">
        <v>0</v>
      </c>
      <c r="H677" s="549"/>
      <c r="J677" s="42"/>
      <c r="K677" s="42"/>
      <c r="L677" s="42"/>
      <c r="M677" s="42"/>
      <c r="N677" s="42"/>
      <c r="O677" s="42"/>
      <c r="P677" s="42"/>
      <c r="Q677" s="42"/>
      <c r="R677" s="42"/>
      <c r="S677" s="42"/>
      <c r="T677" s="42"/>
      <c r="U677" s="42"/>
      <c r="V677" s="42"/>
      <c r="W677" s="42"/>
      <c r="X677" s="42"/>
      <c r="Y677" s="42"/>
      <c r="Z677" s="42"/>
      <c r="AA677" s="42"/>
      <c r="AB677" s="42"/>
      <c r="AC677" s="42"/>
    </row>
    <row r="678">
      <c r="A678" s="70" t="b">
        <v>0</v>
      </c>
      <c r="H678" s="549"/>
      <c r="J678" s="42"/>
      <c r="K678" s="42"/>
      <c r="L678" s="42"/>
      <c r="M678" s="42"/>
      <c r="N678" s="42"/>
      <c r="O678" s="42"/>
      <c r="P678" s="42"/>
      <c r="Q678" s="42"/>
      <c r="R678" s="42"/>
      <c r="S678" s="42"/>
      <c r="T678" s="42"/>
      <c r="U678" s="42"/>
      <c r="V678" s="42"/>
      <c r="W678" s="42"/>
      <c r="X678" s="42"/>
      <c r="Y678" s="42"/>
      <c r="Z678" s="42"/>
      <c r="AA678" s="42"/>
      <c r="AB678" s="42"/>
      <c r="AC678" s="42"/>
    </row>
    <row r="679">
      <c r="A679" s="70" t="b">
        <v>0</v>
      </c>
      <c r="H679" s="549"/>
      <c r="J679" s="42"/>
      <c r="K679" s="42"/>
      <c r="L679" s="42"/>
      <c r="M679" s="42"/>
      <c r="N679" s="42"/>
      <c r="O679" s="42"/>
      <c r="P679" s="42"/>
      <c r="Q679" s="42"/>
      <c r="R679" s="42"/>
      <c r="S679" s="42"/>
      <c r="T679" s="42"/>
      <c r="U679" s="42"/>
      <c r="V679" s="42"/>
      <c r="W679" s="42"/>
      <c r="X679" s="42"/>
      <c r="Y679" s="42"/>
      <c r="Z679" s="42"/>
      <c r="AA679" s="42"/>
      <c r="AB679" s="42"/>
      <c r="AC679" s="42"/>
    </row>
    <row r="680">
      <c r="A680" s="70" t="b">
        <v>0</v>
      </c>
      <c r="H680" s="549"/>
      <c r="J680" s="42"/>
      <c r="K680" s="42"/>
      <c r="L680" s="42"/>
      <c r="M680" s="42"/>
      <c r="N680" s="42"/>
      <c r="O680" s="42"/>
      <c r="P680" s="42"/>
      <c r="Q680" s="42"/>
      <c r="R680" s="42"/>
      <c r="S680" s="42"/>
      <c r="T680" s="42"/>
      <c r="U680" s="42"/>
      <c r="V680" s="42"/>
      <c r="W680" s="42"/>
      <c r="X680" s="42"/>
      <c r="Y680" s="42"/>
      <c r="Z680" s="42"/>
      <c r="AA680" s="42"/>
      <c r="AB680" s="42"/>
      <c r="AC680" s="42"/>
    </row>
    <row r="681">
      <c r="A681" s="70" t="b">
        <v>0</v>
      </c>
      <c r="H681" s="549"/>
      <c r="J681" s="42"/>
      <c r="K681" s="42"/>
      <c r="L681" s="42"/>
      <c r="M681" s="42"/>
      <c r="N681" s="42"/>
      <c r="O681" s="42"/>
      <c r="P681" s="42"/>
      <c r="Q681" s="42"/>
      <c r="R681" s="42"/>
      <c r="S681" s="42"/>
      <c r="T681" s="42"/>
      <c r="U681" s="42"/>
      <c r="V681" s="42"/>
      <c r="W681" s="42"/>
      <c r="X681" s="42"/>
      <c r="Y681" s="42"/>
      <c r="Z681" s="42"/>
      <c r="AA681" s="42"/>
      <c r="AB681" s="42"/>
      <c r="AC681" s="42"/>
    </row>
    <row r="682">
      <c r="A682" s="70" t="b">
        <v>0</v>
      </c>
      <c r="H682" s="549"/>
      <c r="J682" s="42"/>
      <c r="K682" s="42"/>
      <c r="L682" s="42"/>
      <c r="M682" s="42"/>
      <c r="N682" s="42"/>
      <c r="O682" s="42"/>
      <c r="P682" s="42"/>
      <c r="Q682" s="42"/>
      <c r="R682" s="42"/>
      <c r="S682" s="42"/>
      <c r="T682" s="42"/>
      <c r="U682" s="42"/>
      <c r="V682" s="42"/>
      <c r="W682" s="42"/>
      <c r="X682" s="42"/>
      <c r="Y682" s="42"/>
      <c r="Z682" s="42"/>
      <c r="AA682" s="42"/>
      <c r="AB682" s="42"/>
      <c r="AC682" s="42"/>
    </row>
    <row r="683">
      <c r="A683" s="70" t="b">
        <v>0</v>
      </c>
      <c r="H683" s="549"/>
      <c r="J683" s="42"/>
      <c r="K683" s="42"/>
      <c r="L683" s="42"/>
      <c r="M683" s="42"/>
      <c r="N683" s="42"/>
      <c r="O683" s="42"/>
      <c r="P683" s="42"/>
      <c r="Q683" s="42"/>
      <c r="R683" s="42"/>
      <c r="S683" s="42"/>
      <c r="T683" s="42"/>
      <c r="U683" s="42"/>
      <c r="V683" s="42"/>
      <c r="W683" s="42"/>
      <c r="X683" s="42"/>
      <c r="Y683" s="42"/>
      <c r="Z683" s="42"/>
      <c r="AA683" s="42"/>
      <c r="AB683" s="42"/>
      <c r="AC683" s="42"/>
    </row>
    <row r="684">
      <c r="A684" s="70" t="b">
        <v>0</v>
      </c>
      <c r="H684" s="549"/>
      <c r="J684" s="42"/>
      <c r="K684" s="42"/>
      <c r="L684" s="42"/>
      <c r="M684" s="42"/>
      <c r="N684" s="42"/>
      <c r="O684" s="42"/>
      <c r="P684" s="42"/>
      <c r="Q684" s="42"/>
      <c r="R684" s="42"/>
      <c r="S684" s="42"/>
      <c r="T684" s="42"/>
      <c r="U684" s="42"/>
      <c r="V684" s="42"/>
      <c r="W684" s="42"/>
      <c r="X684" s="42"/>
      <c r="Y684" s="42"/>
      <c r="Z684" s="42"/>
      <c r="AA684" s="42"/>
      <c r="AB684" s="42"/>
      <c r="AC684" s="42"/>
    </row>
    <row r="685">
      <c r="A685" s="70" t="b">
        <v>0</v>
      </c>
      <c r="H685" s="549"/>
      <c r="J685" s="42"/>
      <c r="K685" s="42"/>
      <c r="L685" s="42"/>
      <c r="M685" s="42"/>
      <c r="N685" s="42"/>
      <c r="O685" s="42"/>
      <c r="P685" s="42"/>
      <c r="Q685" s="42"/>
      <c r="R685" s="42"/>
      <c r="S685" s="42"/>
      <c r="T685" s="42"/>
      <c r="U685" s="42"/>
      <c r="V685" s="42"/>
      <c r="W685" s="42"/>
      <c r="X685" s="42"/>
      <c r="Y685" s="42"/>
      <c r="Z685" s="42"/>
      <c r="AA685" s="42"/>
      <c r="AB685" s="42"/>
      <c r="AC685" s="42"/>
    </row>
    <row r="686">
      <c r="A686" s="70" t="b">
        <v>0</v>
      </c>
      <c r="H686" s="549"/>
      <c r="J686" s="42"/>
      <c r="K686" s="42"/>
      <c r="L686" s="42"/>
      <c r="M686" s="42"/>
      <c r="N686" s="42"/>
      <c r="O686" s="42"/>
      <c r="P686" s="42"/>
      <c r="Q686" s="42"/>
      <c r="R686" s="42"/>
      <c r="S686" s="42"/>
      <c r="T686" s="42"/>
      <c r="U686" s="42"/>
      <c r="V686" s="42"/>
      <c r="W686" s="42"/>
      <c r="X686" s="42"/>
      <c r="Y686" s="42"/>
      <c r="Z686" s="42"/>
      <c r="AA686" s="42"/>
      <c r="AB686" s="42"/>
      <c r="AC686" s="42"/>
    </row>
    <row r="687">
      <c r="A687" s="70" t="b">
        <v>0</v>
      </c>
      <c r="H687" s="549"/>
      <c r="J687" s="42"/>
      <c r="K687" s="42"/>
      <c r="L687" s="42"/>
      <c r="M687" s="42"/>
      <c r="N687" s="42"/>
      <c r="O687" s="42"/>
      <c r="P687" s="42"/>
      <c r="Q687" s="42"/>
      <c r="R687" s="42"/>
      <c r="S687" s="42"/>
      <c r="T687" s="42"/>
      <c r="U687" s="42"/>
      <c r="V687" s="42"/>
      <c r="W687" s="42"/>
      <c r="X687" s="42"/>
      <c r="Y687" s="42"/>
      <c r="Z687" s="42"/>
      <c r="AA687" s="42"/>
      <c r="AB687" s="42"/>
      <c r="AC687" s="42"/>
    </row>
    <row r="688">
      <c r="A688" s="70" t="b">
        <v>0</v>
      </c>
      <c r="H688" s="549"/>
      <c r="J688" s="42"/>
      <c r="K688" s="42"/>
      <c r="L688" s="42"/>
      <c r="M688" s="42"/>
      <c r="N688" s="42"/>
      <c r="O688" s="42"/>
      <c r="P688" s="42"/>
      <c r="Q688" s="42"/>
      <c r="R688" s="42"/>
      <c r="S688" s="42"/>
      <c r="T688" s="42"/>
      <c r="U688" s="42"/>
      <c r="V688" s="42"/>
      <c r="W688" s="42"/>
      <c r="X688" s="42"/>
      <c r="Y688" s="42"/>
      <c r="Z688" s="42"/>
      <c r="AA688" s="42"/>
      <c r="AB688" s="42"/>
      <c r="AC688" s="42"/>
    </row>
    <row r="689">
      <c r="A689" s="70" t="b">
        <v>0</v>
      </c>
      <c r="H689" s="549"/>
      <c r="J689" s="42"/>
      <c r="K689" s="42"/>
      <c r="L689" s="42"/>
      <c r="M689" s="42"/>
      <c r="N689" s="42"/>
      <c r="O689" s="42"/>
      <c r="P689" s="42"/>
      <c r="Q689" s="42"/>
      <c r="R689" s="42"/>
      <c r="S689" s="42"/>
      <c r="T689" s="42"/>
      <c r="U689" s="42"/>
      <c r="V689" s="42"/>
      <c r="W689" s="42"/>
      <c r="X689" s="42"/>
      <c r="Y689" s="42"/>
      <c r="Z689" s="42"/>
      <c r="AA689" s="42"/>
      <c r="AB689" s="42"/>
      <c r="AC689" s="42"/>
    </row>
    <row r="690">
      <c r="A690" s="70" t="b">
        <v>0</v>
      </c>
      <c r="H690" s="549"/>
      <c r="J690" s="42"/>
      <c r="K690" s="42"/>
      <c r="L690" s="42"/>
      <c r="M690" s="42"/>
      <c r="N690" s="42"/>
      <c r="O690" s="42"/>
      <c r="P690" s="42"/>
      <c r="Q690" s="42"/>
      <c r="R690" s="42"/>
      <c r="S690" s="42"/>
      <c r="T690" s="42"/>
      <c r="U690" s="42"/>
      <c r="V690" s="42"/>
      <c r="W690" s="42"/>
      <c r="X690" s="42"/>
      <c r="Y690" s="42"/>
      <c r="Z690" s="42"/>
      <c r="AA690" s="42"/>
      <c r="AB690" s="42"/>
      <c r="AC690" s="42"/>
    </row>
    <row r="691">
      <c r="A691" s="70" t="b">
        <v>0</v>
      </c>
      <c r="H691" s="549"/>
      <c r="J691" s="42"/>
      <c r="K691" s="42"/>
      <c r="L691" s="42"/>
      <c r="M691" s="42"/>
      <c r="N691" s="42"/>
      <c r="O691" s="42"/>
      <c r="P691" s="42"/>
      <c r="Q691" s="42"/>
      <c r="R691" s="42"/>
      <c r="S691" s="42"/>
      <c r="T691" s="42"/>
      <c r="U691" s="42"/>
      <c r="V691" s="42"/>
      <c r="W691" s="42"/>
      <c r="X691" s="42"/>
      <c r="Y691" s="42"/>
      <c r="Z691" s="42"/>
      <c r="AA691" s="42"/>
      <c r="AB691" s="42"/>
      <c r="AC691" s="42"/>
    </row>
    <row r="692">
      <c r="A692" s="70" t="b">
        <v>0</v>
      </c>
      <c r="H692" s="549"/>
      <c r="J692" s="42"/>
      <c r="K692" s="42"/>
      <c r="L692" s="42"/>
      <c r="M692" s="42"/>
      <c r="N692" s="42"/>
      <c r="O692" s="42"/>
      <c r="P692" s="42"/>
      <c r="Q692" s="42"/>
      <c r="R692" s="42"/>
      <c r="S692" s="42"/>
      <c r="T692" s="42"/>
      <c r="U692" s="42"/>
      <c r="V692" s="42"/>
      <c r="W692" s="42"/>
      <c r="X692" s="42"/>
      <c r="Y692" s="42"/>
      <c r="Z692" s="42"/>
      <c r="AA692" s="42"/>
      <c r="AB692" s="42"/>
      <c r="AC692" s="42"/>
    </row>
    <row r="693">
      <c r="A693" s="70" t="b">
        <v>0</v>
      </c>
      <c r="H693" s="549"/>
      <c r="J693" s="42"/>
      <c r="K693" s="42"/>
      <c r="L693" s="42"/>
      <c r="M693" s="42"/>
      <c r="N693" s="42"/>
      <c r="O693" s="42"/>
      <c r="P693" s="42"/>
      <c r="Q693" s="42"/>
      <c r="R693" s="42"/>
      <c r="S693" s="42"/>
      <c r="T693" s="42"/>
      <c r="U693" s="42"/>
      <c r="V693" s="42"/>
      <c r="W693" s="42"/>
      <c r="X693" s="42"/>
      <c r="Y693" s="42"/>
      <c r="Z693" s="42"/>
      <c r="AA693" s="42"/>
      <c r="AB693" s="42"/>
      <c r="AC693" s="42"/>
    </row>
    <row r="694">
      <c r="A694" s="70" t="b">
        <v>0</v>
      </c>
      <c r="H694" s="549"/>
      <c r="J694" s="42"/>
      <c r="K694" s="42"/>
      <c r="L694" s="42"/>
      <c r="M694" s="42"/>
      <c r="N694" s="42"/>
      <c r="O694" s="42"/>
      <c r="P694" s="42"/>
      <c r="Q694" s="42"/>
      <c r="R694" s="42"/>
      <c r="S694" s="42"/>
      <c r="T694" s="42"/>
      <c r="U694" s="42"/>
      <c r="V694" s="42"/>
      <c r="W694" s="42"/>
      <c r="X694" s="42"/>
      <c r="Y694" s="42"/>
      <c r="Z694" s="42"/>
      <c r="AA694" s="42"/>
      <c r="AB694" s="42"/>
      <c r="AC694" s="42"/>
    </row>
    <row r="695">
      <c r="A695" s="70" t="b">
        <v>0</v>
      </c>
      <c r="H695" s="549"/>
      <c r="J695" s="42"/>
      <c r="K695" s="42"/>
      <c r="L695" s="42"/>
      <c r="M695" s="42"/>
      <c r="N695" s="42"/>
      <c r="O695" s="42"/>
      <c r="P695" s="42"/>
      <c r="Q695" s="42"/>
      <c r="R695" s="42"/>
      <c r="S695" s="42"/>
      <c r="T695" s="42"/>
      <c r="U695" s="42"/>
      <c r="V695" s="42"/>
      <c r="W695" s="42"/>
      <c r="X695" s="42"/>
      <c r="Y695" s="42"/>
      <c r="Z695" s="42"/>
      <c r="AA695" s="42"/>
      <c r="AB695" s="42"/>
      <c r="AC695" s="42"/>
    </row>
    <row r="696">
      <c r="A696" s="70" t="b">
        <v>0</v>
      </c>
      <c r="H696" s="549"/>
      <c r="J696" s="42"/>
      <c r="K696" s="42"/>
      <c r="L696" s="42"/>
      <c r="M696" s="42"/>
      <c r="N696" s="42"/>
      <c r="O696" s="42"/>
      <c r="P696" s="42"/>
      <c r="Q696" s="42"/>
      <c r="R696" s="42"/>
      <c r="S696" s="42"/>
      <c r="T696" s="42"/>
      <c r="U696" s="42"/>
      <c r="V696" s="42"/>
      <c r="W696" s="42"/>
      <c r="X696" s="42"/>
      <c r="Y696" s="42"/>
      <c r="Z696" s="42"/>
      <c r="AA696" s="42"/>
      <c r="AB696" s="42"/>
      <c r="AC696" s="42"/>
    </row>
    <row r="697">
      <c r="A697" s="70" t="b">
        <v>0</v>
      </c>
      <c r="H697" s="549"/>
      <c r="J697" s="42"/>
      <c r="K697" s="42"/>
      <c r="L697" s="42"/>
      <c r="M697" s="42"/>
      <c r="N697" s="42"/>
      <c r="O697" s="42"/>
      <c r="P697" s="42"/>
      <c r="Q697" s="42"/>
      <c r="R697" s="42"/>
      <c r="S697" s="42"/>
      <c r="T697" s="42"/>
      <c r="U697" s="42"/>
      <c r="V697" s="42"/>
      <c r="W697" s="42"/>
      <c r="X697" s="42"/>
      <c r="Y697" s="42"/>
      <c r="Z697" s="42"/>
      <c r="AA697" s="42"/>
      <c r="AB697" s="42"/>
      <c r="AC697" s="42"/>
    </row>
    <row r="698">
      <c r="A698" s="70" t="b">
        <v>0</v>
      </c>
      <c r="H698" s="549"/>
      <c r="J698" s="42"/>
      <c r="K698" s="42"/>
      <c r="L698" s="42"/>
      <c r="M698" s="42"/>
      <c r="N698" s="42"/>
      <c r="O698" s="42"/>
      <c r="P698" s="42"/>
      <c r="Q698" s="42"/>
      <c r="R698" s="42"/>
      <c r="S698" s="42"/>
      <c r="T698" s="42"/>
      <c r="U698" s="42"/>
      <c r="V698" s="42"/>
      <c r="W698" s="42"/>
      <c r="X698" s="42"/>
      <c r="Y698" s="42"/>
      <c r="Z698" s="42"/>
      <c r="AA698" s="42"/>
      <c r="AB698" s="42"/>
      <c r="AC698" s="42"/>
    </row>
    <row r="699">
      <c r="A699" s="70" t="b">
        <v>0</v>
      </c>
      <c r="H699" s="549"/>
      <c r="J699" s="42"/>
      <c r="K699" s="42"/>
      <c r="L699" s="42"/>
      <c r="M699" s="42"/>
      <c r="N699" s="42"/>
      <c r="O699" s="42"/>
      <c r="P699" s="42"/>
      <c r="Q699" s="42"/>
      <c r="R699" s="42"/>
      <c r="S699" s="42"/>
      <c r="T699" s="42"/>
      <c r="U699" s="42"/>
      <c r="V699" s="42"/>
      <c r="W699" s="42"/>
      <c r="X699" s="42"/>
      <c r="Y699" s="42"/>
      <c r="Z699" s="42"/>
      <c r="AA699" s="42"/>
      <c r="AB699" s="42"/>
      <c r="AC699" s="42"/>
    </row>
    <row r="700">
      <c r="A700" s="70" t="b">
        <v>0</v>
      </c>
      <c r="H700" s="549"/>
      <c r="J700" s="42"/>
      <c r="K700" s="42"/>
      <c r="L700" s="42"/>
      <c r="M700" s="42"/>
      <c r="N700" s="42"/>
      <c r="O700" s="42"/>
      <c r="P700" s="42"/>
      <c r="Q700" s="42"/>
      <c r="R700" s="42"/>
      <c r="S700" s="42"/>
      <c r="T700" s="42"/>
      <c r="U700" s="42"/>
      <c r="V700" s="42"/>
      <c r="W700" s="42"/>
      <c r="X700" s="42"/>
      <c r="Y700" s="42"/>
      <c r="Z700" s="42"/>
      <c r="AA700" s="42"/>
      <c r="AB700" s="42"/>
      <c r="AC700" s="42"/>
    </row>
    <row r="701">
      <c r="A701" s="70" t="b">
        <v>0</v>
      </c>
      <c r="H701" s="549"/>
      <c r="J701" s="42"/>
      <c r="K701" s="42"/>
      <c r="L701" s="42"/>
      <c r="M701" s="42"/>
      <c r="N701" s="42"/>
      <c r="O701" s="42"/>
      <c r="P701" s="42"/>
      <c r="Q701" s="42"/>
      <c r="R701" s="42"/>
      <c r="S701" s="42"/>
      <c r="T701" s="42"/>
      <c r="U701" s="42"/>
      <c r="V701" s="42"/>
      <c r="W701" s="42"/>
      <c r="X701" s="42"/>
      <c r="Y701" s="42"/>
      <c r="Z701" s="42"/>
      <c r="AA701" s="42"/>
      <c r="AB701" s="42"/>
      <c r="AC701" s="42"/>
    </row>
    <row r="702">
      <c r="A702" s="70" t="b">
        <v>0</v>
      </c>
      <c r="H702" s="549"/>
      <c r="J702" s="42"/>
      <c r="K702" s="42"/>
      <c r="L702" s="42"/>
      <c r="M702" s="42"/>
      <c r="N702" s="42"/>
      <c r="O702" s="42"/>
      <c r="P702" s="42"/>
      <c r="Q702" s="42"/>
      <c r="R702" s="42"/>
      <c r="S702" s="42"/>
      <c r="T702" s="42"/>
      <c r="U702" s="42"/>
      <c r="V702" s="42"/>
      <c r="W702" s="42"/>
      <c r="X702" s="42"/>
      <c r="Y702" s="42"/>
      <c r="Z702" s="42"/>
      <c r="AA702" s="42"/>
      <c r="AB702" s="42"/>
      <c r="AC702" s="42"/>
    </row>
    <row r="703">
      <c r="A703" s="70" t="b">
        <v>0</v>
      </c>
      <c r="H703" s="549"/>
      <c r="J703" s="42"/>
      <c r="K703" s="42"/>
      <c r="L703" s="42"/>
      <c r="M703" s="42"/>
      <c r="N703" s="42"/>
      <c r="O703" s="42"/>
      <c r="P703" s="42"/>
      <c r="Q703" s="42"/>
      <c r="R703" s="42"/>
      <c r="S703" s="42"/>
      <c r="T703" s="42"/>
      <c r="U703" s="42"/>
      <c r="V703" s="42"/>
      <c r="W703" s="42"/>
      <c r="X703" s="42"/>
      <c r="Y703" s="42"/>
      <c r="Z703" s="42"/>
      <c r="AA703" s="42"/>
      <c r="AB703" s="42"/>
      <c r="AC703" s="42"/>
    </row>
    <row r="704">
      <c r="A704" s="70" t="b">
        <v>0</v>
      </c>
      <c r="H704" s="549"/>
      <c r="J704" s="42"/>
      <c r="K704" s="42"/>
      <c r="L704" s="42"/>
      <c r="M704" s="42"/>
      <c r="N704" s="42"/>
      <c r="O704" s="42"/>
      <c r="P704" s="42"/>
      <c r="Q704" s="42"/>
      <c r="R704" s="42"/>
      <c r="S704" s="42"/>
      <c r="T704" s="42"/>
      <c r="U704" s="42"/>
      <c r="V704" s="42"/>
      <c r="W704" s="42"/>
      <c r="X704" s="42"/>
      <c r="Y704" s="42"/>
      <c r="Z704" s="42"/>
      <c r="AA704" s="42"/>
      <c r="AB704" s="42"/>
      <c r="AC704" s="42"/>
    </row>
    <row r="705">
      <c r="A705" s="70" t="b">
        <v>0</v>
      </c>
      <c r="H705" s="549"/>
      <c r="J705" s="42"/>
      <c r="K705" s="42"/>
      <c r="L705" s="42"/>
      <c r="M705" s="42"/>
      <c r="N705" s="42"/>
      <c r="O705" s="42"/>
      <c r="P705" s="42"/>
      <c r="Q705" s="42"/>
      <c r="R705" s="42"/>
      <c r="S705" s="42"/>
      <c r="T705" s="42"/>
      <c r="U705" s="42"/>
      <c r="V705" s="42"/>
      <c r="W705" s="42"/>
      <c r="X705" s="42"/>
      <c r="Y705" s="42"/>
      <c r="Z705" s="42"/>
      <c r="AA705" s="42"/>
      <c r="AB705" s="42"/>
      <c r="AC705" s="42"/>
    </row>
    <row r="706">
      <c r="A706" s="70" t="b">
        <v>0</v>
      </c>
      <c r="H706" s="549"/>
      <c r="J706" s="42"/>
      <c r="K706" s="42"/>
      <c r="L706" s="42"/>
      <c r="M706" s="42"/>
      <c r="N706" s="42"/>
      <c r="O706" s="42"/>
      <c r="P706" s="42"/>
      <c r="Q706" s="42"/>
      <c r="R706" s="42"/>
      <c r="S706" s="42"/>
      <c r="T706" s="42"/>
      <c r="U706" s="42"/>
      <c r="V706" s="42"/>
      <c r="W706" s="42"/>
      <c r="X706" s="42"/>
      <c r="Y706" s="42"/>
      <c r="Z706" s="42"/>
      <c r="AA706" s="42"/>
      <c r="AB706" s="42"/>
      <c r="AC706" s="42"/>
    </row>
    <row r="707">
      <c r="A707" s="70" t="b">
        <v>0</v>
      </c>
      <c r="H707" s="549"/>
      <c r="J707" s="42"/>
      <c r="K707" s="42"/>
      <c r="L707" s="42"/>
      <c r="M707" s="42"/>
      <c r="N707" s="42"/>
      <c r="O707" s="42"/>
      <c r="P707" s="42"/>
      <c r="Q707" s="42"/>
      <c r="R707" s="42"/>
      <c r="S707" s="42"/>
      <c r="T707" s="42"/>
      <c r="U707" s="42"/>
      <c r="V707" s="42"/>
      <c r="W707" s="42"/>
      <c r="X707" s="42"/>
      <c r="Y707" s="42"/>
      <c r="Z707" s="42"/>
      <c r="AA707" s="42"/>
      <c r="AB707" s="42"/>
      <c r="AC707" s="42"/>
    </row>
    <row r="708">
      <c r="A708" s="70" t="b">
        <v>0</v>
      </c>
      <c r="H708" s="549"/>
      <c r="J708" s="42"/>
      <c r="K708" s="42"/>
      <c r="L708" s="42"/>
      <c r="M708" s="42"/>
      <c r="N708" s="42"/>
      <c r="O708" s="42"/>
      <c r="P708" s="42"/>
      <c r="Q708" s="42"/>
      <c r="R708" s="42"/>
      <c r="S708" s="42"/>
      <c r="T708" s="42"/>
      <c r="U708" s="42"/>
      <c r="V708" s="42"/>
      <c r="W708" s="42"/>
      <c r="X708" s="42"/>
      <c r="Y708" s="42"/>
      <c r="Z708" s="42"/>
      <c r="AA708" s="42"/>
      <c r="AB708" s="42"/>
      <c r="AC708" s="42"/>
    </row>
    <row r="709">
      <c r="A709" s="70" t="b">
        <v>0</v>
      </c>
      <c r="H709" s="549"/>
      <c r="J709" s="42"/>
      <c r="K709" s="42"/>
      <c r="L709" s="42"/>
      <c r="M709" s="42"/>
      <c r="N709" s="42"/>
      <c r="O709" s="42"/>
      <c r="P709" s="42"/>
      <c r="Q709" s="42"/>
      <c r="R709" s="42"/>
      <c r="S709" s="42"/>
      <c r="T709" s="42"/>
      <c r="U709" s="42"/>
      <c r="V709" s="42"/>
      <c r="W709" s="42"/>
      <c r="X709" s="42"/>
      <c r="Y709" s="42"/>
      <c r="Z709" s="42"/>
      <c r="AA709" s="42"/>
      <c r="AB709" s="42"/>
      <c r="AC709" s="42"/>
    </row>
    <row r="710">
      <c r="A710" s="70" t="b">
        <v>0</v>
      </c>
      <c r="H710" s="549"/>
      <c r="J710" s="42"/>
      <c r="K710" s="42"/>
      <c r="L710" s="42"/>
      <c r="M710" s="42"/>
      <c r="N710" s="42"/>
      <c r="O710" s="42"/>
      <c r="P710" s="42"/>
      <c r="Q710" s="42"/>
      <c r="R710" s="42"/>
      <c r="S710" s="42"/>
      <c r="T710" s="42"/>
      <c r="U710" s="42"/>
      <c r="V710" s="42"/>
      <c r="W710" s="42"/>
      <c r="X710" s="42"/>
      <c r="Y710" s="42"/>
      <c r="Z710" s="42"/>
      <c r="AA710" s="42"/>
      <c r="AB710" s="42"/>
      <c r="AC710" s="42"/>
    </row>
    <row r="711">
      <c r="A711" s="70" t="b">
        <v>0</v>
      </c>
      <c r="H711" s="549"/>
      <c r="J711" s="42"/>
      <c r="K711" s="42"/>
      <c r="L711" s="42"/>
      <c r="M711" s="42"/>
      <c r="N711" s="42"/>
      <c r="O711" s="42"/>
      <c r="P711" s="42"/>
      <c r="Q711" s="42"/>
      <c r="R711" s="42"/>
      <c r="S711" s="42"/>
      <c r="T711" s="42"/>
      <c r="U711" s="42"/>
      <c r="V711" s="42"/>
      <c r="W711" s="42"/>
      <c r="X711" s="42"/>
      <c r="Y711" s="42"/>
      <c r="Z711" s="42"/>
      <c r="AA711" s="42"/>
      <c r="AB711" s="42"/>
      <c r="AC711" s="42"/>
    </row>
    <row r="712">
      <c r="A712" s="70" t="b">
        <v>0</v>
      </c>
      <c r="H712" s="549"/>
      <c r="J712" s="42"/>
      <c r="K712" s="42"/>
      <c r="L712" s="42"/>
      <c r="M712" s="42"/>
      <c r="N712" s="42"/>
      <c r="O712" s="42"/>
      <c r="P712" s="42"/>
      <c r="Q712" s="42"/>
      <c r="R712" s="42"/>
      <c r="S712" s="42"/>
      <c r="T712" s="42"/>
      <c r="U712" s="42"/>
      <c r="V712" s="42"/>
      <c r="W712" s="42"/>
      <c r="X712" s="42"/>
      <c r="Y712" s="42"/>
      <c r="Z712" s="42"/>
      <c r="AA712" s="42"/>
      <c r="AB712" s="42"/>
      <c r="AC712" s="42"/>
    </row>
    <row r="713">
      <c r="A713" s="70" t="b">
        <v>0</v>
      </c>
      <c r="H713" s="549"/>
      <c r="J713" s="42"/>
      <c r="K713" s="42"/>
      <c r="L713" s="42"/>
      <c r="M713" s="42"/>
      <c r="N713" s="42"/>
      <c r="O713" s="42"/>
      <c r="P713" s="42"/>
      <c r="Q713" s="42"/>
      <c r="R713" s="42"/>
      <c r="S713" s="42"/>
      <c r="T713" s="42"/>
      <c r="U713" s="42"/>
      <c r="V713" s="42"/>
      <c r="W713" s="42"/>
      <c r="X713" s="42"/>
      <c r="Y713" s="42"/>
      <c r="Z713" s="42"/>
      <c r="AA713" s="42"/>
      <c r="AB713" s="42"/>
      <c r="AC713" s="42"/>
    </row>
    <row r="714">
      <c r="A714" s="70" t="b">
        <v>0</v>
      </c>
      <c r="H714" s="549"/>
      <c r="J714" s="42"/>
      <c r="K714" s="42"/>
      <c r="L714" s="42"/>
      <c r="M714" s="42"/>
      <c r="N714" s="42"/>
      <c r="O714" s="42"/>
      <c r="P714" s="42"/>
      <c r="Q714" s="42"/>
      <c r="R714" s="42"/>
      <c r="S714" s="42"/>
      <c r="T714" s="42"/>
      <c r="U714" s="42"/>
      <c r="V714" s="42"/>
      <c r="W714" s="42"/>
      <c r="X714" s="42"/>
      <c r="Y714" s="42"/>
      <c r="Z714" s="42"/>
      <c r="AA714" s="42"/>
      <c r="AB714" s="42"/>
      <c r="AC714" s="42"/>
    </row>
    <row r="715">
      <c r="A715" s="70" t="b">
        <v>0</v>
      </c>
      <c r="H715" s="549"/>
      <c r="J715" s="42"/>
      <c r="K715" s="42"/>
      <c r="L715" s="42"/>
      <c r="M715" s="42"/>
      <c r="N715" s="42"/>
      <c r="O715" s="42"/>
      <c r="P715" s="42"/>
      <c r="Q715" s="42"/>
      <c r="R715" s="42"/>
      <c r="S715" s="42"/>
      <c r="T715" s="42"/>
      <c r="U715" s="42"/>
      <c r="V715" s="42"/>
      <c r="W715" s="42"/>
      <c r="X715" s="42"/>
      <c r="Y715" s="42"/>
      <c r="Z715" s="42"/>
      <c r="AA715" s="42"/>
      <c r="AB715" s="42"/>
      <c r="AC715" s="42"/>
    </row>
    <row r="716">
      <c r="A716" s="70" t="b">
        <v>0</v>
      </c>
      <c r="H716" s="549"/>
      <c r="J716" s="42"/>
      <c r="K716" s="42"/>
      <c r="L716" s="42"/>
      <c r="M716" s="42"/>
      <c r="N716" s="42"/>
      <c r="O716" s="42"/>
      <c r="P716" s="42"/>
      <c r="Q716" s="42"/>
      <c r="R716" s="42"/>
      <c r="S716" s="42"/>
      <c r="T716" s="42"/>
      <c r="U716" s="42"/>
      <c r="V716" s="42"/>
      <c r="W716" s="42"/>
      <c r="X716" s="42"/>
      <c r="Y716" s="42"/>
      <c r="Z716" s="42"/>
      <c r="AA716" s="42"/>
      <c r="AB716" s="42"/>
      <c r="AC716" s="42"/>
    </row>
    <row r="717">
      <c r="A717" s="70" t="b">
        <v>0</v>
      </c>
      <c r="H717" s="549"/>
      <c r="J717" s="42"/>
      <c r="K717" s="42"/>
      <c r="L717" s="42"/>
      <c r="M717" s="42"/>
      <c r="N717" s="42"/>
      <c r="O717" s="42"/>
      <c r="P717" s="42"/>
      <c r="Q717" s="42"/>
      <c r="R717" s="42"/>
      <c r="S717" s="42"/>
      <c r="T717" s="42"/>
      <c r="U717" s="42"/>
      <c r="V717" s="42"/>
      <c r="W717" s="42"/>
      <c r="X717" s="42"/>
      <c r="Y717" s="42"/>
      <c r="Z717" s="42"/>
      <c r="AA717" s="42"/>
      <c r="AB717" s="42"/>
      <c r="AC717" s="42"/>
    </row>
    <row r="718">
      <c r="A718" s="70" t="b">
        <v>0</v>
      </c>
      <c r="H718" s="549"/>
      <c r="J718" s="42"/>
      <c r="K718" s="42"/>
      <c r="L718" s="42"/>
      <c r="M718" s="42"/>
      <c r="N718" s="42"/>
      <c r="O718" s="42"/>
      <c r="P718" s="42"/>
      <c r="Q718" s="42"/>
      <c r="R718" s="42"/>
      <c r="S718" s="42"/>
      <c r="T718" s="42"/>
      <c r="U718" s="42"/>
      <c r="V718" s="42"/>
      <c r="W718" s="42"/>
      <c r="X718" s="42"/>
      <c r="Y718" s="42"/>
      <c r="Z718" s="42"/>
      <c r="AA718" s="42"/>
      <c r="AB718" s="42"/>
      <c r="AC718" s="42"/>
    </row>
    <row r="719">
      <c r="A719" s="70" t="b">
        <v>0</v>
      </c>
      <c r="H719" s="549"/>
      <c r="J719" s="42"/>
      <c r="K719" s="42"/>
      <c r="L719" s="42"/>
      <c r="M719" s="42"/>
      <c r="N719" s="42"/>
      <c r="O719" s="42"/>
      <c r="P719" s="42"/>
      <c r="Q719" s="42"/>
      <c r="R719" s="42"/>
      <c r="S719" s="42"/>
      <c r="T719" s="42"/>
      <c r="U719" s="42"/>
      <c r="V719" s="42"/>
      <c r="W719" s="42"/>
      <c r="X719" s="42"/>
      <c r="Y719" s="42"/>
      <c r="Z719" s="42"/>
      <c r="AA719" s="42"/>
      <c r="AB719" s="42"/>
      <c r="AC719" s="42"/>
    </row>
    <row r="720">
      <c r="A720" s="70" t="b">
        <v>0</v>
      </c>
      <c r="H720" s="549"/>
      <c r="J720" s="42"/>
      <c r="K720" s="42"/>
      <c r="L720" s="42"/>
      <c r="M720" s="42"/>
      <c r="N720" s="42"/>
      <c r="O720" s="42"/>
      <c r="P720" s="42"/>
      <c r="Q720" s="42"/>
      <c r="R720" s="42"/>
      <c r="S720" s="42"/>
      <c r="T720" s="42"/>
      <c r="U720" s="42"/>
      <c r="V720" s="42"/>
      <c r="W720" s="42"/>
      <c r="X720" s="42"/>
      <c r="Y720" s="42"/>
      <c r="Z720" s="42"/>
      <c r="AA720" s="42"/>
      <c r="AB720" s="42"/>
      <c r="AC720" s="42"/>
    </row>
    <row r="721">
      <c r="A721" s="70" t="b">
        <v>0</v>
      </c>
      <c r="H721" s="549"/>
      <c r="J721" s="42"/>
      <c r="K721" s="42"/>
      <c r="L721" s="42"/>
      <c r="M721" s="42"/>
      <c r="N721" s="42"/>
      <c r="O721" s="42"/>
      <c r="P721" s="42"/>
      <c r="Q721" s="42"/>
      <c r="R721" s="42"/>
      <c r="S721" s="42"/>
      <c r="T721" s="42"/>
      <c r="U721" s="42"/>
      <c r="V721" s="42"/>
      <c r="W721" s="42"/>
      <c r="X721" s="42"/>
      <c r="Y721" s="42"/>
      <c r="Z721" s="42"/>
      <c r="AA721" s="42"/>
      <c r="AB721" s="42"/>
      <c r="AC721" s="42"/>
    </row>
    <row r="722">
      <c r="A722" s="70" t="b">
        <v>0</v>
      </c>
      <c r="H722" s="549"/>
      <c r="J722" s="42"/>
      <c r="K722" s="42"/>
      <c r="L722" s="42"/>
      <c r="M722" s="42"/>
      <c r="N722" s="42"/>
      <c r="O722" s="42"/>
      <c r="P722" s="42"/>
      <c r="Q722" s="42"/>
      <c r="R722" s="42"/>
      <c r="S722" s="42"/>
      <c r="T722" s="42"/>
      <c r="U722" s="42"/>
      <c r="V722" s="42"/>
      <c r="W722" s="42"/>
      <c r="X722" s="42"/>
      <c r="Y722" s="42"/>
      <c r="Z722" s="42"/>
      <c r="AA722" s="42"/>
      <c r="AB722" s="42"/>
      <c r="AC722" s="42"/>
    </row>
    <row r="723">
      <c r="A723" s="70" t="b">
        <v>0</v>
      </c>
      <c r="H723" s="549"/>
      <c r="J723" s="42"/>
      <c r="K723" s="42"/>
      <c r="L723" s="42"/>
      <c r="M723" s="42"/>
      <c r="N723" s="42"/>
      <c r="O723" s="42"/>
      <c r="P723" s="42"/>
      <c r="Q723" s="42"/>
      <c r="R723" s="42"/>
      <c r="S723" s="42"/>
      <c r="T723" s="42"/>
      <c r="U723" s="42"/>
      <c r="V723" s="42"/>
      <c r="W723" s="42"/>
      <c r="X723" s="42"/>
      <c r="Y723" s="42"/>
      <c r="Z723" s="42"/>
      <c r="AA723" s="42"/>
      <c r="AB723" s="42"/>
      <c r="AC723" s="42"/>
    </row>
    <row r="724">
      <c r="A724" s="70" t="b">
        <v>0</v>
      </c>
      <c r="H724" s="549"/>
      <c r="J724" s="42"/>
      <c r="K724" s="42"/>
      <c r="L724" s="42"/>
      <c r="M724" s="42"/>
      <c r="N724" s="42"/>
      <c r="O724" s="42"/>
      <c r="P724" s="42"/>
      <c r="Q724" s="42"/>
      <c r="R724" s="42"/>
      <c r="S724" s="42"/>
      <c r="T724" s="42"/>
      <c r="U724" s="42"/>
      <c r="V724" s="42"/>
      <c r="W724" s="42"/>
      <c r="X724" s="42"/>
      <c r="Y724" s="42"/>
      <c r="Z724" s="42"/>
      <c r="AA724" s="42"/>
      <c r="AB724" s="42"/>
      <c r="AC724" s="42"/>
    </row>
    <row r="725">
      <c r="A725" s="70" t="b">
        <v>0</v>
      </c>
      <c r="H725" s="549"/>
      <c r="J725" s="42"/>
      <c r="K725" s="42"/>
      <c r="L725" s="42"/>
      <c r="M725" s="42"/>
      <c r="N725" s="42"/>
      <c r="O725" s="42"/>
      <c r="P725" s="42"/>
      <c r="Q725" s="42"/>
      <c r="R725" s="42"/>
      <c r="S725" s="42"/>
      <c r="T725" s="42"/>
      <c r="U725" s="42"/>
      <c r="V725" s="42"/>
      <c r="W725" s="42"/>
      <c r="X725" s="42"/>
      <c r="Y725" s="42"/>
      <c r="Z725" s="42"/>
      <c r="AA725" s="42"/>
      <c r="AB725" s="42"/>
      <c r="AC725" s="42"/>
    </row>
    <row r="726">
      <c r="A726" s="70" t="b">
        <v>0</v>
      </c>
      <c r="H726" s="549"/>
      <c r="J726" s="42"/>
      <c r="K726" s="42"/>
      <c r="L726" s="42"/>
      <c r="M726" s="42"/>
      <c r="N726" s="42"/>
      <c r="O726" s="42"/>
      <c r="P726" s="42"/>
      <c r="Q726" s="42"/>
      <c r="R726" s="42"/>
      <c r="S726" s="42"/>
      <c r="T726" s="42"/>
      <c r="U726" s="42"/>
      <c r="V726" s="42"/>
      <c r="W726" s="42"/>
      <c r="X726" s="42"/>
      <c r="Y726" s="42"/>
      <c r="Z726" s="42"/>
      <c r="AA726" s="42"/>
      <c r="AB726" s="42"/>
      <c r="AC726" s="42"/>
    </row>
    <row r="727">
      <c r="A727" s="70" t="b">
        <v>0</v>
      </c>
      <c r="H727" s="549"/>
      <c r="J727" s="42"/>
      <c r="K727" s="42"/>
      <c r="L727" s="42"/>
      <c r="M727" s="42"/>
      <c r="N727" s="42"/>
      <c r="O727" s="42"/>
      <c r="P727" s="42"/>
      <c r="Q727" s="42"/>
      <c r="R727" s="42"/>
      <c r="S727" s="42"/>
      <c r="T727" s="42"/>
      <c r="U727" s="42"/>
      <c r="V727" s="42"/>
      <c r="W727" s="42"/>
      <c r="X727" s="42"/>
      <c r="Y727" s="42"/>
      <c r="Z727" s="42"/>
      <c r="AA727" s="42"/>
      <c r="AB727" s="42"/>
      <c r="AC727" s="42"/>
    </row>
    <row r="728">
      <c r="A728" s="70" t="b">
        <v>0</v>
      </c>
      <c r="H728" s="549"/>
      <c r="J728" s="42"/>
      <c r="K728" s="42"/>
      <c r="L728" s="42"/>
      <c r="M728" s="42"/>
      <c r="N728" s="42"/>
      <c r="O728" s="42"/>
      <c r="P728" s="42"/>
      <c r="Q728" s="42"/>
      <c r="R728" s="42"/>
      <c r="S728" s="42"/>
      <c r="T728" s="42"/>
      <c r="U728" s="42"/>
      <c r="V728" s="42"/>
      <c r="W728" s="42"/>
      <c r="X728" s="42"/>
      <c r="Y728" s="42"/>
      <c r="Z728" s="42"/>
      <c r="AA728" s="42"/>
      <c r="AB728" s="42"/>
      <c r="AC728" s="42"/>
    </row>
    <row r="729">
      <c r="A729" s="70" t="b">
        <v>0</v>
      </c>
      <c r="H729" s="549"/>
      <c r="J729" s="42"/>
      <c r="K729" s="42"/>
      <c r="L729" s="42"/>
      <c r="M729" s="42"/>
      <c r="N729" s="42"/>
      <c r="O729" s="42"/>
      <c r="P729" s="42"/>
      <c r="Q729" s="42"/>
      <c r="R729" s="42"/>
      <c r="S729" s="42"/>
      <c r="T729" s="42"/>
      <c r="U729" s="42"/>
      <c r="V729" s="42"/>
      <c r="W729" s="42"/>
      <c r="X729" s="42"/>
      <c r="Y729" s="42"/>
      <c r="Z729" s="42"/>
      <c r="AA729" s="42"/>
      <c r="AB729" s="42"/>
      <c r="AC729" s="42"/>
    </row>
    <row r="730">
      <c r="A730" s="70" t="b">
        <v>0</v>
      </c>
      <c r="H730" s="549"/>
      <c r="J730" s="42"/>
      <c r="K730" s="42"/>
      <c r="L730" s="42"/>
      <c r="M730" s="42"/>
      <c r="N730" s="42"/>
      <c r="O730" s="42"/>
      <c r="P730" s="42"/>
      <c r="Q730" s="42"/>
      <c r="R730" s="42"/>
      <c r="S730" s="42"/>
      <c r="T730" s="42"/>
      <c r="U730" s="42"/>
      <c r="V730" s="42"/>
      <c r="W730" s="42"/>
      <c r="X730" s="42"/>
      <c r="Y730" s="42"/>
      <c r="Z730" s="42"/>
      <c r="AA730" s="42"/>
      <c r="AB730" s="42"/>
      <c r="AC730" s="42"/>
    </row>
    <row r="731">
      <c r="A731" s="70" t="b">
        <v>0</v>
      </c>
      <c r="H731" s="549"/>
      <c r="J731" s="42"/>
      <c r="K731" s="42"/>
      <c r="L731" s="42"/>
      <c r="M731" s="42"/>
      <c r="N731" s="42"/>
      <c r="O731" s="42"/>
      <c r="P731" s="42"/>
      <c r="Q731" s="42"/>
      <c r="R731" s="42"/>
      <c r="S731" s="42"/>
      <c r="T731" s="42"/>
      <c r="U731" s="42"/>
      <c r="V731" s="42"/>
      <c r="W731" s="42"/>
      <c r="X731" s="42"/>
      <c r="Y731" s="42"/>
      <c r="Z731" s="42"/>
      <c r="AA731" s="42"/>
      <c r="AB731" s="42"/>
      <c r="AC731" s="42"/>
    </row>
    <row r="732">
      <c r="A732" s="70" t="b">
        <v>0</v>
      </c>
      <c r="H732" s="549"/>
      <c r="J732" s="42"/>
      <c r="K732" s="42"/>
      <c r="L732" s="42"/>
      <c r="M732" s="42"/>
      <c r="N732" s="42"/>
      <c r="O732" s="42"/>
      <c r="P732" s="42"/>
      <c r="Q732" s="42"/>
      <c r="R732" s="42"/>
      <c r="S732" s="42"/>
      <c r="T732" s="42"/>
      <c r="U732" s="42"/>
      <c r="V732" s="42"/>
      <c r="W732" s="42"/>
      <c r="X732" s="42"/>
      <c r="Y732" s="42"/>
      <c r="Z732" s="42"/>
      <c r="AA732" s="42"/>
      <c r="AB732" s="42"/>
      <c r="AC732" s="42"/>
    </row>
    <row r="733">
      <c r="A733" s="70" t="b">
        <v>0</v>
      </c>
      <c r="H733" s="549"/>
      <c r="J733" s="42"/>
      <c r="K733" s="42"/>
      <c r="L733" s="42"/>
      <c r="M733" s="42"/>
      <c r="N733" s="42"/>
      <c r="O733" s="42"/>
      <c r="P733" s="42"/>
      <c r="Q733" s="42"/>
      <c r="R733" s="42"/>
      <c r="S733" s="42"/>
      <c r="T733" s="42"/>
      <c r="U733" s="42"/>
      <c r="V733" s="42"/>
      <c r="W733" s="42"/>
      <c r="X733" s="42"/>
      <c r="Y733" s="42"/>
      <c r="Z733" s="42"/>
      <c r="AA733" s="42"/>
      <c r="AB733" s="42"/>
      <c r="AC733" s="42"/>
    </row>
    <row r="734">
      <c r="A734" s="70" t="b">
        <v>0</v>
      </c>
      <c r="H734" s="549"/>
      <c r="J734" s="42"/>
      <c r="K734" s="42"/>
      <c r="L734" s="42"/>
      <c r="M734" s="42"/>
      <c r="N734" s="42"/>
      <c r="O734" s="42"/>
      <c r="P734" s="42"/>
      <c r="Q734" s="42"/>
      <c r="R734" s="42"/>
      <c r="S734" s="42"/>
      <c r="T734" s="42"/>
      <c r="U734" s="42"/>
      <c r="V734" s="42"/>
      <c r="W734" s="42"/>
      <c r="X734" s="42"/>
      <c r="Y734" s="42"/>
      <c r="Z734" s="42"/>
      <c r="AA734" s="42"/>
      <c r="AB734" s="42"/>
      <c r="AC734" s="42"/>
    </row>
    <row r="735">
      <c r="A735" s="70" t="b">
        <v>0</v>
      </c>
      <c r="H735" s="549"/>
      <c r="J735" s="42"/>
      <c r="K735" s="42"/>
      <c r="L735" s="42"/>
      <c r="M735" s="42"/>
      <c r="N735" s="42"/>
      <c r="O735" s="42"/>
      <c r="P735" s="42"/>
      <c r="Q735" s="42"/>
      <c r="R735" s="42"/>
      <c r="S735" s="42"/>
      <c r="T735" s="42"/>
      <c r="U735" s="42"/>
      <c r="V735" s="42"/>
      <c r="W735" s="42"/>
      <c r="X735" s="42"/>
      <c r="Y735" s="42"/>
      <c r="Z735" s="42"/>
      <c r="AA735" s="42"/>
      <c r="AB735" s="42"/>
      <c r="AC735" s="42"/>
    </row>
    <row r="736">
      <c r="A736" s="70" t="b">
        <v>0</v>
      </c>
      <c r="H736" s="549"/>
      <c r="J736" s="42"/>
      <c r="K736" s="42"/>
      <c r="L736" s="42"/>
      <c r="M736" s="42"/>
      <c r="N736" s="42"/>
      <c r="O736" s="42"/>
      <c r="P736" s="42"/>
      <c r="Q736" s="42"/>
      <c r="R736" s="42"/>
      <c r="S736" s="42"/>
      <c r="T736" s="42"/>
      <c r="U736" s="42"/>
      <c r="V736" s="42"/>
      <c r="W736" s="42"/>
      <c r="X736" s="42"/>
      <c r="Y736" s="42"/>
      <c r="Z736" s="42"/>
      <c r="AA736" s="42"/>
      <c r="AB736" s="42"/>
      <c r="AC736" s="42"/>
    </row>
    <row r="737">
      <c r="A737" s="70" t="b">
        <v>0</v>
      </c>
      <c r="H737" s="549"/>
      <c r="J737" s="42"/>
      <c r="K737" s="42"/>
      <c r="L737" s="42"/>
      <c r="M737" s="42"/>
      <c r="N737" s="42"/>
      <c r="O737" s="42"/>
      <c r="P737" s="42"/>
      <c r="Q737" s="42"/>
      <c r="R737" s="42"/>
      <c r="S737" s="42"/>
      <c r="T737" s="42"/>
      <c r="U737" s="42"/>
      <c r="V737" s="42"/>
      <c r="W737" s="42"/>
      <c r="X737" s="42"/>
      <c r="Y737" s="42"/>
      <c r="Z737" s="42"/>
      <c r="AA737" s="42"/>
      <c r="AB737" s="42"/>
      <c r="AC737" s="42"/>
    </row>
    <row r="738">
      <c r="A738" s="70" t="b">
        <v>0</v>
      </c>
      <c r="H738" s="549"/>
      <c r="J738" s="42"/>
      <c r="K738" s="42"/>
      <c r="L738" s="42"/>
      <c r="M738" s="42"/>
      <c r="N738" s="42"/>
      <c r="O738" s="42"/>
      <c r="P738" s="42"/>
      <c r="Q738" s="42"/>
      <c r="R738" s="42"/>
      <c r="S738" s="42"/>
      <c r="T738" s="42"/>
      <c r="U738" s="42"/>
      <c r="V738" s="42"/>
      <c r="W738" s="42"/>
      <c r="X738" s="42"/>
      <c r="Y738" s="42"/>
      <c r="Z738" s="42"/>
      <c r="AA738" s="42"/>
      <c r="AB738" s="42"/>
      <c r="AC738" s="42"/>
    </row>
    <row r="739">
      <c r="A739" s="70" t="b">
        <v>0</v>
      </c>
      <c r="H739" s="549"/>
      <c r="J739" s="42"/>
      <c r="K739" s="42"/>
      <c r="L739" s="42"/>
      <c r="M739" s="42"/>
      <c r="N739" s="42"/>
      <c r="O739" s="42"/>
      <c r="P739" s="42"/>
      <c r="Q739" s="42"/>
      <c r="R739" s="42"/>
      <c r="S739" s="42"/>
      <c r="T739" s="42"/>
      <c r="U739" s="42"/>
      <c r="V739" s="42"/>
      <c r="W739" s="42"/>
      <c r="X739" s="42"/>
      <c r="Y739" s="42"/>
      <c r="Z739" s="42"/>
      <c r="AA739" s="42"/>
      <c r="AB739" s="42"/>
      <c r="AC739" s="42"/>
    </row>
    <row r="740">
      <c r="A740" s="70" t="b">
        <v>0</v>
      </c>
      <c r="H740" s="549"/>
      <c r="J740" s="42"/>
      <c r="K740" s="42"/>
      <c r="L740" s="42"/>
      <c r="M740" s="42"/>
      <c r="N740" s="42"/>
      <c r="O740" s="42"/>
      <c r="P740" s="42"/>
      <c r="Q740" s="42"/>
      <c r="R740" s="42"/>
      <c r="S740" s="42"/>
      <c r="T740" s="42"/>
      <c r="U740" s="42"/>
      <c r="V740" s="42"/>
      <c r="W740" s="42"/>
      <c r="X740" s="42"/>
      <c r="Y740" s="42"/>
      <c r="Z740" s="42"/>
      <c r="AA740" s="42"/>
      <c r="AB740" s="42"/>
      <c r="AC740" s="42"/>
    </row>
    <row r="741">
      <c r="A741" s="70" t="b">
        <v>0</v>
      </c>
      <c r="H741" s="549"/>
      <c r="J741" s="42"/>
      <c r="K741" s="42"/>
      <c r="L741" s="42"/>
      <c r="M741" s="42"/>
      <c r="N741" s="42"/>
      <c r="O741" s="42"/>
      <c r="P741" s="42"/>
      <c r="Q741" s="42"/>
      <c r="R741" s="42"/>
      <c r="S741" s="42"/>
      <c r="T741" s="42"/>
      <c r="U741" s="42"/>
      <c r="V741" s="42"/>
      <c r="W741" s="42"/>
      <c r="X741" s="42"/>
      <c r="Y741" s="42"/>
      <c r="Z741" s="42"/>
      <c r="AA741" s="42"/>
      <c r="AB741" s="42"/>
      <c r="AC741" s="42"/>
    </row>
    <row r="742">
      <c r="A742" s="70" t="b">
        <v>0</v>
      </c>
      <c r="H742" s="549"/>
      <c r="J742" s="42"/>
      <c r="K742" s="42"/>
      <c r="L742" s="42"/>
      <c r="M742" s="42"/>
      <c r="N742" s="42"/>
      <c r="O742" s="42"/>
      <c r="P742" s="42"/>
      <c r="Q742" s="42"/>
      <c r="R742" s="42"/>
      <c r="S742" s="42"/>
      <c r="T742" s="42"/>
      <c r="U742" s="42"/>
      <c r="V742" s="42"/>
      <c r="W742" s="42"/>
      <c r="X742" s="42"/>
      <c r="Y742" s="42"/>
      <c r="Z742" s="42"/>
      <c r="AA742" s="42"/>
      <c r="AB742" s="42"/>
      <c r="AC742" s="42"/>
    </row>
    <row r="743">
      <c r="A743" s="70" t="b">
        <v>0</v>
      </c>
      <c r="H743" s="549"/>
      <c r="J743" s="42"/>
      <c r="K743" s="42"/>
      <c r="L743" s="42"/>
      <c r="M743" s="42"/>
      <c r="N743" s="42"/>
      <c r="O743" s="42"/>
      <c r="P743" s="42"/>
      <c r="Q743" s="42"/>
      <c r="R743" s="42"/>
      <c r="S743" s="42"/>
      <c r="T743" s="42"/>
      <c r="U743" s="42"/>
      <c r="V743" s="42"/>
      <c r="W743" s="42"/>
      <c r="X743" s="42"/>
      <c r="Y743" s="42"/>
      <c r="Z743" s="42"/>
      <c r="AA743" s="42"/>
      <c r="AB743" s="42"/>
      <c r="AC743" s="42"/>
    </row>
    <row r="744">
      <c r="A744" s="70" t="b">
        <v>0</v>
      </c>
      <c r="H744" s="549"/>
      <c r="J744" s="42"/>
      <c r="K744" s="42"/>
      <c r="L744" s="42"/>
      <c r="M744" s="42"/>
      <c r="N744" s="42"/>
      <c r="O744" s="42"/>
      <c r="P744" s="42"/>
      <c r="Q744" s="42"/>
      <c r="R744" s="42"/>
      <c r="S744" s="42"/>
      <c r="T744" s="42"/>
      <c r="U744" s="42"/>
      <c r="V744" s="42"/>
      <c r="W744" s="42"/>
      <c r="X744" s="42"/>
      <c r="Y744" s="42"/>
      <c r="Z744" s="42"/>
      <c r="AA744" s="42"/>
      <c r="AB744" s="42"/>
      <c r="AC744" s="42"/>
    </row>
    <row r="745">
      <c r="A745" s="70" t="b">
        <v>0</v>
      </c>
      <c r="H745" s="549"/>
      <c r="J745" s="42"/>
      <c r="K745" s="42"/>
      <c r="L745" s="42"/>
      <c r="M745" s="42"/>
      <c r="N745" s="42"/>
      <c r="O745" s="42"/>
      <c r="P745" s="42"/>
      <c r="Q745" s="42"/>
      <c r="R745" s="42"/>
      <c r="S745" s="42"/>
      <c r="T745" s="42"/>
      <c r="U745" s="42"/>
      <c r="V745" s="42"/>
      <c r="W745" s="42"/>
      <c r="X745" s="42"/>
      <c r="Y745" s="42"/>
      <c r="Z745" s="42"/>
      <c r="AA745" s="42"/>
      <c r="AB745" s="42"/>
      <c r="AC745" s="42"/>
    </row>
    <row r="746">
      <c r="A746" s="70" t="b">
        <v>0</v>
      </c>
      <c r="H746" s="549"/>
      <c r="J746" s="42"/>
      <c r="K746" s="42"/>
      <c r="L746" s="42"/>
      <c r="M746" s="42"/>
      <c r="N746" s="42"/>
      <c r="O746" s="42"/>
      <c r="P746" s="42"/>
      <c r="Q746" s="42"/>
      <c r="R746" s="42"/>
      <c r="S746" s="42"/>
      <c r="T746" s="42"/>
      <c r="U746" s="42"/>
      <c r="V746" s="42"/>
      <c r="W746" s="42"/>
      <c r="X746" s="42"/>
      <c r="Y746" s="42"/>
      <c r="Z746" s="42"/>
      <c r="AA746" s="42"/>
      <c r="AB746" s="42"/>
      <c r="AC746" s="42"/>
    </row>
    <row r="747">
      <c r="A747" s="70" t="b">
        <v>0</v>
      </c>
      <c r="H747" s="549"/>
      <c r="J747" s="42"/>
      <c r="K747" s="42"/>
      <c r="L747" s="42"/>
      <c r="M747" s="42"/>
      <c r="N747" s="42"/>
      <c r="O747" s="42"/>
      <c r="P747" s="42"/>
      <c r="Q747" s="42"/>
      <c r="R747" s="42"/>
      <c r="S747" s="42"/>
      <c r="T747" s="42"/>
      <c r="U747" s="42"/>
      <c r="V747" s="42"/>
      <c r="W747" s="42"/>
      <c r="X747" s="42"/>
      <c r="Y747" s="42"/>
      <c r="Z747" s="42"/>
      <c r="AA747" s="42"/>
      <c r="AB747" s="42"/>
      <c r="AC747" s="42"/>
    </row>
    <row r="748">
      <c r="A748" s="70" t="b">
        <v>0</v>
      </c>
      <c r="H748" s="549"/>
      <c r="J748" s="42"/>
      <c r="K748" s="42"/>
      <c r="L748" s="42"/>
      <c r="M748" s="42"/>
      <c r="N748" s="42"/>
      <c r="O748" s="42"/>
      <c r="P748" s="42"/>
      <c r="Q748" s="42"/>
      <c r="R748" s="42"/>
      <c r="S748" s="42"/>
      <c r="T748" s="42"/>
      <c r="U748" s="42"/>
      <c r="V748" s="42"/>
      <c r="W748" s="42"/>
      <c r="X748" s="42"/>
      <c r="Y748" s="42"/>
      <c r="Z748" s="42"/>
      <c r="AA748" s="42"/>
      <c r="AB748" s="42"/>
      <c r="AC748" s="42"/>
    </row>
    <row r="749">
      <c r="A749" s="70" t="b">
        <v>0</v>
      </c>
      <c r="H749" s="549"/>
      <c r="J749" s="42"/>
      <c r="K749" s="42"/>
      <c r="L749" s="42"/>
      <c r="M749" s="42"/>
      <c r="N749" s="42"/>
      <c r="O749" s="42"/>
      <c r="P749" s="42"/>
      <c r="Q749" s="42"/>
      <c r="R749" s="42"/>
      <c r="S749" s="42"/>
      <c r="T749" s="42"/>
      <c r="U749" s="42"/>
      <c r="V749" s="42"/>
      <c r="W749" s="42"/>
      <c r="X749" s="42"/>
      <c r="Y749" s="42"/>
      <c r="Z749" s="42"/>
      <c r="AA749" s="42"/>
      <c r="AB749" s="42"/>
      <c r="AC749" s="42"/>
    </row>
    <row r="750">
      <c r="A750" s="70" t="b">
        <v>0</v>
      </c>
      <c r="H750" s="549"/>
      <c r="J750" s="42"/>
      <c r="K750" s="42"/>
      <c r="L750" s="42"/>
      <c r="M750" s="42"/>
      <c r="N750" s="42"/>
      <c r="O750" s="42"/>
      <c r="P750" s="42"/>
      <c r="Q750" s="42"/>
      <c r="R750" s="42"/>
      <c r="S750" s="42"/>
      <c r="T750" s="42"/>
      <c r="U750" s="42"/>
      <c r="V750" s="42"/>
      <c r="W750" s="42"/>
      <c r="X750" s="42"/>
      <c r="Y750" s="42"/>
      <c r="Z750" s="42"/>
      <c r="AA750" s="42"/>
      <c r="AB750" s="42"/>
      <c r="AC750" s="42"/>
    </row>
    <row r="751">
      <c r="A751" s="70" t="b">
        <v>0</v>
      </c>
      <c r="H751" s="549"/>
      <c r="J751" s="42"/>
      <c r="K751" s="42"/>
      <c r="L751" s="42"/>
      <c r="M751" s="42"/>
      <c r="N751" s="42"/>
      <c r="O751" s="42"/>
      <c r="P751" s="42"/>
      <c r="Q751" s="42"/>
      <c r="R751" s="42"/>
      <c r="S751" s="42"/>
      <c r="T751" s="42"/>
      <c r="U751" s="42"/>
      <c r="V751" s="42"/>
      <c r="W751" s="42"/>
      <c r="X751" s="42"/>
      <c r="Y751" s="42"/>
      <c r="Z751" s="42"/>
      <c r="AA751" s="42"/>
      <c r="AB751" s="42"/>
      <c r="AC751" s="42"/>
    </row>
    <row r="752">
      <c r="A752" s="70" t="b">
        <v>0</v>
      </c>
      <c r="H752" s="549"/>
      <c r="J752" s="42"/>
      <c r="K752" s="42"/>
      <c r="L752" s="42"/>
      <c r="M752" s="42"/>
      <c r="N752" s="42"/>
      <c r="O752" s="42"/>
      <c r="P752" s="42"/>
      <c r="Q752" s="42"/>
      <c r="R752" s="42"/>
      <c r="S752" s="42"/>
      <c r="T752" s="42"/>
      <c r="U752" s="42"/>
      <c r="V752" s="42"/>
      <c r="W752" s="42"/>
      <c r="X752" s="42"/>
      <c r="Y752" s="42"/>
      <c r="Z752" s="42"/>
      <c r="AA752" s="42"/>
      <c r="AB752" s="42"/>
      <c r="AC752" s="42"/>
    </row>
    <row r="753">
      <c r="A753" s="70" t="b">
        <v>0</v>
      </c>
      <c r="H753" s="549"/>
      <c r="J753" s="42"/>
      <c r="K753" s="42"/>
      <c r="L753" s="42"/>
      <c r="M753" s="42"/>
      <c r="N753" s="42"/>
      <c r="O753" s="42"/>
      <c r="P753" s="42"/>
      <c r="Q753" s="42"/>
      <c r="R753" s="42"/>
      <c r="S753" s="42"/>
      <c r="T753" s="42"/>
      <c r="U753" s="42"/>
      <c r="V753" s="42"/>
      <c r="W753" s="42"/>
      <c r="X753" s="42"/>
      <c r="Y753" s="42"/>
      <c r="Z753" s="42"/>
      <c r="AA753" s="42"/>
      <c r="AB753" s="42"/>
      <c r="AC753" s="42"/>
    </row>
    <row r="754">
      <c r="A754" s="70" t="b">
        <v>0</v>
      </c>
      <c r="H754" s="549"/>
      <c r="J754" s="42"/>
      <c r="K754" s="42"/>
      <c r="L754" s="42"/>
      <c r="M754" s="42"/>
      <c r="N754" s="42"/>
      <c r="O754" s="42"/>
      <c r="P754" s="42"/>
      <c r="Q754" s="42"/>
      <c r="R754" s="42"/>
      <c r="S754" s="42"/>
      <c r="T754" s="42"/>
      <c r="U754" s="42"/>
      <c r="V754" s="42"/>
      <c r="W754" s="42"/>
      <c r="X754" s="42"/>
      <c r="Y754" s="42"/>
      <c r="Z754" s="42"/>
      <c r="AA754" s="42"/>
      <c r="AB754" s="42"/>
      <c r="AC754" s="42"/>
    </row>
    <row r="755">
      <c r="A755" s="70" t="b">
        <v>0</v>
      </c>
      <c r="H755" s="549"/>
      <c r="J755" s="42"/>
      <c r="K755" s="42"/>
      <c r="L755" s="42"/>
      <c r="M755" s="42"/>
      <c r="N755" s="42"/>
      <c r="O755" s="42"/>
      <c r="P755" s="42"/>
      <c r="Q755" s="42"/>
      <c r="R755" s="42"/>
      <c r="S755" s="42"/>
      <c r="T755" s="42"/>
      <c r="U755" s="42"/>
      <c r="V755" s="42"/>
      <c r="W755" s="42"/>
      <c r="X755" s="42"/>
      <c r="Y755" s="42"/>
      <c r="Z755" s="42"/>
      <c r="AA755" s="42"/>
      <c r="AB755" s="42"/>
      <c r="AC755" s="42"/>
    </row>
    <row r="756">
      <c r="A756" s="70" t="b">
        <v>0</v>
      </c>
      <c r="H756" s="549"/>
      <c r="J756" s="42"/>
      <c r="K756" s="42"/>
      <c r="L756" s="42"/>
      <c r="M756" s="42"/>
      <c r="N756" s="42"/>
      <c r="O756" s="42"/>
      <c r="P756" s="42"/>
      <c r="Q756" s="42"/>
      <c r="R756" s="42"/>
      <c r="S756" s="42"/>
      <c r="T756" s="42"/>
      <c r="U756" s="42"/>
      <c r="V756" s="42"/>
      <c r="W756" s="42"/>
      <c r="X756" s="42"/>
      <c r="Y756" s="42"/>
      <c r="Z756" s="42"/>
      <c r="AA756" s="42"/>
      <c r="AB756" s="42"/>
      <c r="AC756" s="42"/>
    </row>
    <row r="757">
      <c r="A757" s="70" t="b">
        <v>0</v>
      </c>
      <c r="H757" s="549"/>
      <c r="J757" s="42"/>
      <c r="K757" s="42"/>
      <c r="L757" s="42"/>
      <c r="M757" s="42"/>
      <c r="N757" s="42"/>
      <c r="O757" s="42"/>
      <c r="P757" s="42"/>
      <c r="Q757" s="42"/>
      <c r="R757" s="42"/>
      <c r="S757" s="42"/>
      <c r="T757" s="42"/>
      <c r="U757" s="42"/>
      <c r="V757" s="42"/>
      <c r="W757" s="42"/>
      <c r="X757" s="42"/>
      <c r="Y757" s="42"/>
      <c r="Z757" s="42"/>
      <c r="AA757" s="42"/>
      <c r="AB757" s="42"/>
      <c r="AC757" s="42"/>
    </row>
    <row r="758">
      <c r="A758" s="70" t="b">
        <v>0</v>
      </c>
      <c r="H758" s="549"/>
      <c r="J758" s="42"/>
      <c r="K758" s="42"/>
      <c r="L758" s="42"/>
      <c r="M758" s="42"/>
      <c r="N758" s="42"/>
      <c r="O758" s="42"/>
      <c r="P758" s="42"/>
      <c r="Q758" s="42"/>
      <c r="R758" s="42"/>
      <c r="S758" s="42"/>
      <c r="T758" s="42"/>
      <c r="U758" s="42"/>
      <c r="V758" s="42"/>
      <c r="W758" s="42"/>
      <c r="X758" s="42"/>
      <c r="Y758" s="42"/>
      <c r="Z758" s="42"/>
      <c r="AA758" s="42"/>
      <c r="AB758" s="42"/>
      <c r="AC758" s="42"/>
    </row>
    <row r="759">
      <c r="A759" s="70" t="b">
        <v>0</v>
      </c>
      <c r="H759" s="549"/>
      <c r="J759" s="42"/>
      <c r="K759" s="42"/>
      <c r="L759" s="42"/>
      <c r="M759" s="42"/>
      <c r="N759" s="42"/>
      <c r="O759" s="42"/>
      <c r="P759" s="42"/>
      <c r="Q759" s="42"/>
      <c r="R759" s="42"/>
      <c r="S759" s="42"/>
      <c r="T759" s="42"/>
      <c r="U759" s="42"/>
      <c r="V759" s="42"/>
      <c r="W759" s="42"/>
      <c r="X759" s="42"/>
      <c r="Y759" s="42"/>
      <c r="Z759" s="42"/>
      <c r="AA759" s="42"/>
      <c r="AB759" s="42"/>
      <c r="AC759" s="42"/>
    </row>
    <row r="760">
      <c r="A760" s="70" t="b">
        <v>0</v>
      </c>
      <c r="H760" s="549"/>
      <c r="J760" s="42"/>
      <c r="K760" s="42"/>
      <c r="L760" s="42"/>
      <c r="M760" s="42"/>
      <c r="N760" s="42"/>
      <c r="O760" s="42"/>
      <c r="P760" s="42"/>
      <c r="Q760" s="42"/>
      <c r="R760" s="42"/>
      <c r="S760" s="42"/>
      <c r="T760" s="42"/>
      <c r="U760" s="42"/>
      <c r="V760" s="42"/>
      <c r="W760" s="42"/>
      <c r="X760" s="42"/>
      <c r="Y760" s="42"/>
      <c r="Z760" s="42"/>
      <c r="AA760" s="42"/>
      <c r="AB760" s="42"/>
      <c r="AC760" s="42"/>
    </row>
    <row r="761">
      <c r="A761" s="70" t="b">
        <v>0</v>
      </c>
      <c r="H761" s="549"/>
      <c r="J761" s="42"/>
      <c r="K761" s="42"/>
      <c r="L761" s="42"/>
      <c r="M761" s="42"/>
      <c r="N761" s="42"/>
      <c r="O761" s="42"/>
      <c r="P761" s="42"/>
      <c r="Q761" s="42"/>
      <c r="R761" s="42"/>
      <c r="S761" s="42"/>
      <c r="T761" s="42"/>
      <c r="U761" s="42"/>
      <c r="V761" s="42"/>
      <c r="W761" s="42"/>
      <c r="X761" s="42"/>
      <c r="Y761" s="42"/>
      <c r="Z761" s="42"/>
      <c r="AA761" s="42"/>
      <c r="AB761" s="42"/>
      <c r="AC761" s="42"/>
    </row>
    <row r="762">
      <c r="A762" s="70" t="b">
        <v>0</v>
      </c>
      <c r="H762" s="549"/>
      <c r="J762" s="42"/>
      <c r="K762" s="42"/>
      <c r="L762" s="42"/>
      <c r="M762" s="42"/>
      <c r="N762" s="42"/>
      <c r="O762" s="42"/>
      <c r="P762" s="42"/>
      <c r="Q762" s="42"/>
      <c r="R762" s="42"/>
      <c r="S762" s="42"/>
      <c r="T762" s="42"/>
      <c r="U762" s="42"/>
      <c r="V762" s="42"/>
      <c r="W762" s="42"/>
      <c r="X762" s="42"/>
      <c r="Y762" s="42"/>
      <c r="Z762" s="42"/>
      <c r="AA762" s="42"/>
      <c r="AB762" s="42"/>
      <c r="AC762" s="42"/>
    </row>
    <row r="763">
      <c r="A763" s="70" t="b">
        <v>0</v>
      </c>
      <c r="H763" s="549"/>
      <c r="J763" s="42"/>
      <c r="K763" s="42"/>
      <c r="L763" s="42"/>
      <c r="M763" s="42"/>
      <c r="N763" s="42"/>
      <c r="O763" s="42"/>
      <c r="P763" s="42"/>
      <c r="Q763" s="42"/>
      <c r="R763" s="42"/>
      <c r="S763" s="42"/>
      <c r="T763" s="42"/>
      <c r="U763" s="42"/>
      <c r="V763" s="42"/>
      <c r="W763" s="42"/>
      <c r="X763" s="42"/>
      <c r="Y763" s="42"/>
      <c r="Z763" s="42"/>
      <c r="AA763" s="42"/>
      <c r="AB763" s="42"/>
      <c r="AC763" s="42"/>
    </row>
    <row r="764">
      <c r="A764" s="70" t="b">
        <v>0</v>
      </c>
      <c r="H764" s="549"/>
      <c r="J764" s="42"/>
      <c r="K764" s="42"/>
      <c r="L764" s="42"/>
      <c r="M764" s="42"/>
      <c r="N764" s="42"/>
      <c r="O764" s="42"/>
      <c r="P764" s="42"/>
      <c r="Q764" s="42"/>
      <c r="R764" s="42"/>
      <c r="S764" s="42"/>
      <c r="T764" s="42"/>
      <c r="U764" s="42"/>
      <c r="V764" s="42"/>
      <c r="W764" s="42"/>
      <c r="X764" s="42"/>
      <c r="Y764" s="42"/>
      <c r="Z764" s="42"/>
      <c r="AA764" s="42"/>
      <c r="AB764" s="42"/>
      <c r="AC764" s="42"/>
    </row>
    <row r="765">
      <c r="A765" s="70" t="b">
        <v>0</v>
      </c>
      <c r="H765" s="549"/>
      <c r="J765" s="42"/>
      <c r="K765" s="42"/>
      <c r="L765" s="42"/>
      <c r="M765" s="42"/>
      <c r="N765" s="42"/>
      <c r="O765" s="42"/>
      <c r="P765" s="42"/>
      <c r="Q765" s="42"/>
      <c r="R765" s="42"/>
      <c r="S765" s="42"/>
      <c r="T765" s="42"/>
      <c r="U765" s="42"/>
      <c r="V765" s="42"/>
      <c r="W765" s="42"/>
      <c r="X765" s="42"/>
      <c r="Y765" s="42"/>
      <c r="Z765" s="42"/>
      <c r="AA765" s="42"/>
      <c r="AB765" s="42"/>
      <c r="AC765" s="42"/>
    </row>
    <row r="766">
      <c r="A766" s="70" t="b">
        <v>0</v>
      </c>
      <c r="H766" s="549"/>
      <c r="J766" s="42"/>
      <c r="K766" s="42"/>
      <c r="L766" s="42"/>
      <c r="M766" s="42"/>
      <c r="N766" s="42"/>
      <c r="O766" s="42"/>
      <c r="P766" s="42"/>
      <c r="Q766" s="42"/>
      <c r="R766" s="42"/>
      <c r="S766" s="42"/>
      <c r="T766" s="42"/>
      <c r="U766" s="42"/>
      <c r="V766" s="42"/>
      <c r="W766" s="42"/>
      <c r="X766" s="42"/>
      <c r="Y766" s="42"/>
      <c r="Z766" s="42"/>
      <c r="AA766" s="42"/>
      <c r="AB766" s="42"/>
      <c r="AC766" s="42"/>
    </row>
    <row r="767">
      <c r="A767" s="70" t="b">
        <v>0</v>
      </c>
      <c r="H767" s="549"/>
      <c r="J767" s="42"/>
      <c r="K767" s="42"/>
      <c r="L767" s="42"/>
      <c r="M767" s="42"/>
      <c r="N767" s="42"/>
      <c r="O767" s="42"/>
      <c r="P767" s="42"/>
      <c r="Q767" s="42"/>
      <c r="R767" s="42"/>
      <c r="S767" s="42"/>
      <c r="T767" s="42"/>
      <c r="U767" s="42"/>
      <c r="V767" s="42"/>
      <c r="W767" s="42"/>
      <c r="X767" s="42"/>
      <c r="Y767" s="42"/>
      <c r="Z767" s="42"/>
      <c r="AA767" s="42"/>
      <c r="AB767" s="42"/>
      <c r="AC767" s="42"/>
    </row>
    <row r="768">
      <c r="A768" s="70" t="b">
        <v>0</v>
      </c>
      <c r="H768" s="549"/>
      <c r="J768" s="42"/>
      <c r="K768" s="42"/>
      <c r="L768" s="42"/>
      <c r="M768" s="42"/>
      <c r="N768" s="42"/>
      <c r="O768" s="42"/>
      <c r="P768" s="42"/>
      <c r="Q768" s="42"/>
      <c r="R768" s="42"/>
      <c r="S768" s="42"/>
      <c r="T768" s="42"/>
      <c r="U768" s="42"/>
      <c r="V768" s="42"/>
      <c r="W768" s="42"/>
      <c r="X768" s="42"/>
      <c r="Y768" s="42"/>
      <c r="Z768" s="42"/>
      <c r="AA768" s="42"/>
      <c r="AB768" s="42"/>
      <c r="AC768" s="42"/>
    </row>
    <row r="769">
      <c r="A769" s="70" t="b">
        <v>0</v>
      </c>
      <c r="H769" s="549"/>
      <c r="J769" s="42"/>
      <c r="K769" s="42"/>
      <c r="L769" s="42"/>
      <c r="M769" s="42"/>
      <c r="N769" s="42"/>
      <c r="O769" s="42"/>
      <c r="P769" s="42"/>
      <c r="Q769" s="42"/>
      <c r="R769" s="42"/>
      <c r="S769" s="42"/>
      <c r="T769" s="42"/>
      <c r="U769" s="42"/>
      <c r="V769" s="42"/>
      <c r="W769" s="42"/>
      <c r="X769" s="42"/>
      <c r="Y769" s="42"/>
      <c r="Z769" s="42"/>
      <c r="AA769" s="42"/>
      <c r="AB769" s="42"/>
      <c r="AC769" s="42"/>
    </row>
    <row r="770">
      <c r="A770" s="70" t="b">
        <v>0</v>
      </c>
      <c r="H770" s="549"/>
      <c r="J770" s="42"/>
      <c r="K770" s="42"/>
      <c r="L770" s="42"/>
      <c r="M770" s="42"/>
      <c r="N770" s="42"/>
      <c r="O770" s="42"/>
      <c r="P770" s="42"/>
      <c r="Q770" s="42"/>
      <c r="R770" s="42"/>
      <c r="S770" s="42"/>
      <c r="T770" s="42"/>
      <c r="U770" s="42"/>
      <c r="V770" s="42"/>
      <c r="W770" s="42"/>
      <c r="X770" s="42"/>
      <c r="Y770" s="42"/>
      <c r="Z770" s="42"/>
      <c r="AA770" s="42"/>
      <c r="AB770" s="42"/>
      <c r="AC770" s="42"/>
    </row>
    <row r="771">
      <c r="A771" s="70" t="b">
        <v>0</v>
      </c>
      <c r="H771" s="549"/>
      <c r="J771" s="42"/>
      <c r="K771" s="42"/>
      <c r="L771" s="42"/>
      <c r="M771" s="42"/>
      <c r="N771" s="42"/>
      <c r="O771" s="42"/>
      <c r="P771" s="42"/>
      <c r="Q771" s="42"/>
      <c r="R771" s="42"/>
      <c r="S771" s="42"/>
      <c r="T771" s="42"/>
      <c r="U771" s="42"/>
      <c r="V771" s="42"/>
      <c r="W771" s="42"/>
      <c r="X771" s="42"/>
      <c r="Y771" s="42"/>
      <c r="Z771" s="42"/>
      <c r="AA771" s="42"/>
      <c r="AB771" s="42"/>
      <c r="AC771" s="42"/>
    </row>
    <row r="772">
      <c r="A772" s="70" t="b">
        <v>0</v>
      </c>
      <c r="H772" s="549"/>
      <c r="J772" s="42"/>
      <c r="K772" s="42"/>
      <c r="L772" s="42"/>
      <c r="M772" s="42"/>
      <c r="N772" s="42"/>
      <c r="O772" s="42"/>
      <c r="P772" s="42"/>
      <c r="Q772" s="42"/>
      <c r="R772" s="42"/>
      <c r="S772" s="42"/>
      <c r="T772" s="42"/>
      <c r="U772" s="42"/>
      <c r="V772" s="42"/>
      <c r="W772" s="42"/>
      <c r="X772" s="42"/>
      <c r="Y772" s="42"/>
      <c r="Z772" s="42"/>
      <c r="AA772" s="42"/>
      <c r="AB772" s="42"/>
      <c r="AC772" s="42"/>
    </row>
    <row r="773">
      <c r="A773" s="70" t="b">
        <v>0</v>
      </c>
      <c r="H773" s="549"/>
      <c r="J773" s="42"/>
      <c r="K773" s="42"/>
      <c r="L773" s="42"/>
      <c r="M773" s="42"/>
      <c r="N773" s="42"/>
      <c r="O773" s="42"/>
      <c r="P773" s="42"/>
      <c r="Q773" s="42"/>
      <c r="R773" s="42"/>
      <c r="S773" s="42"/>
      <c r="T773" s="42"/>
      <c r="U773" s="42"/>
      <c r="V773" s="42"/>
      <c r="W773" s="42"/>
      <c r="X773" s="42"/>
      <c r="Y773" s="42"/>
      <c r="Z773" s="42"/>
      <c r="AA773" s="42"/>
      <c r="AB773" s="42"/>
      <c r="AC773" s="42"/>
    </row>
    <row r="774">
      <c r="A774" s="70" t="b">
        <v>0</v>
      </c>
      <c r="H774" s="549"/>
      <c r="J774" s="42"/>
      <c r="K774" s="42"/>
      <c r="L774" s="42"/>
      <c r="M774" s="42"/>
      <c r="N774" s="42"/>
      <c r="O774" s="42"/>
      <c r="P774" s="42"/>
      <c r="Q774" s="42"/>
      <c r="R774" s="42"/>
      <c r="S774" s="42"/>
      <c r="T774" s="42"/>
      <c r="U774" s="42"/>
      <c r="V774" s="42"/>
      <c r="W774" s="42"/>
      <c r="X774" s="42"/>
      <c r="Y774" s="42"/>
      <c r="Z774" s="42"/>
      <c r="AA774" s="42"/>
      <c r="AB774" s="42"/>
      <c r="AC774" s="42"/>
    </row>
    <row r="775">
      <c r="A775" s="70" t="b">
        <v>0</v>
      </c>
      <c r="H775" s="549"/>
      <c r="J775" s="42"/>
      <c r="K775" s="42"/>
      <c r="L775" s="42"/>
      <c r="M775" s="42"/>
      <c r="N775" s="42"/>
      <c r="O775" s="42"/>
      <c r="P775" s="42"/>
      <c r="Q775" s="42"/>
      <c r="R775" s="42"/>
      <c r="S775" s="42"/>
      <c r="T775" s="42"/>
      <c r="U775" s="42"/>
      <c r="V775" s="42"/>
      <c r="W775" s="42"/>
      <c r="X775" s="42"/>
      <c r="Y775" s="42"/>
      <c r="Z775" s="42"/>
      <c r="AA775" s="42"/>
      <c r="AB775" s="42"/>
      <c r="AC775" s="42"/>
    </row>
    <row r="776">
      <c r="A776" s="70" t="b">
        <v>0</v>
      </c>
      <c r="H776" s="549"/>
      <c r="J776" s="42"/>
      <c r="K776" s="42"/>
      <c r="L776" s="42"/>
      <c r="M776" s="42"/>
      <c r="N776" s="42"/>
      <c r="O776" s="42"/>
      <c r="P776" s="42"/>
      <c r="Q776" s="42"/>
      <c r="R776" s="42"/>
      <c r="S776" s="42"/>
      <c r="T776" s="42"/>
      <c r="U776" s="42"/>
      <c r="V776" s="42"/>
      <c r="W776" s="42"/>
      <c r="X776" s="42"/>
      <c r="Y776" s="42"/>
      <c r="Z776" s="42"/>
      <c r="AA776" s="42"/>
      <c r="AB776" s="42"/>
      <c r="AC776" s="42"/>
    </row>
    <row r="777">
      <c r="A777" s="70" t="b">
        <v>0</v>
      </c>
      <c r="H777" s="549"/>
      <c r="J777" s="42"/>
      <c r="K777" s="42"/>
      <c r="L777" s="42"/>
      <c r="M777" s="42"/>
      <c r="N777" s="42"/>
      <c r="O777" s="42"/>
      <c r="P777" s="42"/>
      <c r="Q777" s="42"/>
      <c r="R777" s="42"/>
      <c r="S777" s="42"/>
      <c r="T777" s="42"/>
      <c r="U777" s="42"/>
      <c r="V777" s="42"/>
      <c r="W777" s="42"/>
      <c r="X777" s="42"/>
      <c r="Y777" s="42"/>
      <c r="Z777" s="42"/>
      <c r="AA777" s="42"/>
      <c r="AB777" s="42"/>
      <c r="AC777" s="42"/>
    </row>
    <row r="778">
      <c r="A778" s="70" t="b">
        <v>0</v>
      </c>
      <c r="H778" s="549"/>
      <c r="J778" s="42"/>
      <c r="K778" s="42"/>
      <c r="L778" s="42"/>
      <c r="M778" s="42"/>
      <c r="N778" s="42"/>
      <c r="O778" s="42"/>
      <c r="P778" s="42"/>
      <c r="Q778" s="42"/>
      <c r="R778" s="42"/>
      <c r="S778" s="42"/>
      <c r="T778" s="42"/>
      <c r="U778" s="42"/>
      <c r="V778" s="42"/>
      <c r="W778" s="42"/>
      <c r="X778" s="42"/>
      <c r="Y778" s="42"/>
      <c r="Z778" s="42"/>
      <c r="AA778" s="42"/>
      <c r="AB778" s="42"/>
      <c r="AC778" s="42"/>
    </row>
    <row r="779">
      <c r="A779" s="70" t="b">
        <v>0</v>
      </c>
      <c r="H779" s="549"/>
      <c r="J779" s="42"/>
      <c r="K779" s="42"/>
      <c r="L779" s="42"/>
      <c r="M779" s="42"/>
      <c r="N779" s="42"/>
      <c r="O779" s="42"/>
      <c r="P779" s="42"/>
      <c r="Q779" s="42"/>
      <c r="R779" s="42"/>
      <c r="S779" s="42"/>
      <c r="T779" s="42"/>
      <c r="U779" s="42"/>
      <c r="V779" s="42"/>
      <c r="W779" s="42"/>
      <c r="X779" s="42"/>
      <c r="Y779" s="42"/>
      <c r="Z779" s="42"/>
      <c r="AA779" s="42"/>
      <c r="AB779" s="42"/>
      <c r="AC779" s="42"/>
    </row>
    <row r="780">
      <c r="A780" s="70" t="b">
        <v>0</v>
      </c>
      <c r="H780" s="549"/>
      <c r="J780" s="42"/>
      <c r="K780" s="42"/>
      <c r="L780" s="42"/>
      <c r="M780" s="42"/>
      <c r="N780" s="42"/>
      <c r="O780" s="42"/>
      <c r="P780" s="42"/>
      <c r="Q780" s="42"/>
      <c r="R780" s="42"/>
      <c r="S780" s="42"/>
      <c r="T780" s="42"/>
      <c r="U780" s="42"/>
      <c r="V780" s="42"/>
      <c r="W780" s="42"/>
      <c r="X780" s="42"/>
      <c r="Y780" s="42"/>
      <c r="Z780" s="42"/>
      <c r="AA780" s="42"/>
      <c r="AB780" s="42"/>
      <c r="AC780" s="42"/>
    </row>
    <row r="781">
      <c r="A781" s="70" t="b">
        <v>0</v>
      </c>
      <c r="H781" s="549"/>
      <c r="J781" s="42"/>
      <c r="K781" s="42"/>
      <c r="L781" s="42"/>
      <c r="M781" s="42"/>
      <c r="N781" s="42"/>
      <c r="O781" s="42"/>
      <c r="P781" s="42"/>
      <c r="Q781" s="42"/>
      <c r="R781" s="42"/>
      <c r="S781" s="42"/>
      <c r="T781" s="42"/>
      <c r="U781" s="42"/>
      <c r="V781" s="42"/>
      <c r="W781" s="42"/>
      <c r="X781" s="42"/>
      <c r="Y781" s="42"/>
      <c r="Z781" s="42"/>
      <c r="AA781" s="42"/>
      <c r="AB781" s="42"/>
      <c r="AC781" s="42"/>
    </row>
    <row r="782">
      <c r="A782" s="70" t="b">
        <v>0</v>
      </c>
      <c r="H782" s="549"/>
      <c r="J782" s="42"/>
      <c r="K782" s="42"/>
      <c r="L782" s="42"/>
      <c r="M782" s="42"/>
      <c r="N782" s="42"/>
      <c r="O782" s="42"/>
      <c r="P782" s="42"/>
      <c r="Q782" s="42"/>
      <c r="R782" s="42"/>
      <c r="S782" s="42"/>
      <c r="T782" s="42"/>
      <c r="U782" s="42"/>
      <c r="V782" s="42"/>
      <c r="W782" s="42"/>
      <c r="X782" s="42"/>
      <c r="Y782" s="42"/>
      <c r="Z782" s="42"/>
      <c r="AA782" s="42"/>
      <c r="AB782" s="42"/>
      <c r="AC782" s="42"/>
    </row>
    <row r="783">
      <c r="A783" s="70" t="b">
        <v>0</v>
      </c>
      <c r="H783" s="549"/>
      <c r="J783" s="42"/>
      <c r="K783" s="42"/>
      <c r="L783" s="42"/>
      <c r="M783" s="42"/>
      <c r="N783" s="42"/>
      <c r="O783" s="42"/>
      <c r="P783" s="42"/>
      <c r="Q783" s="42"/>
      <c r="R783" s="42"/>
      <c r="S783" s="42"/>
      <c r="T783" s="42"/>
      <c r="U783" s="42"/>
      <c r="V783" s="42"/>
      <c r="W783" s="42"/>
      <c r="X783" s="42"/>
      <c r="Y783" s="42"/>
      <c r="Z783" s="42"/>
      <c r="AA783" s="42"/>
      <c r="AB783" s="42"/>
      <c r="AC783" s="42"/>
    </row>
    <row r="784">
      <c r="A784" s="70" t="b">
        <v>0</v>
      </c>
      <c r="H784" s="549"/>
      <c r="J784" s="42"/>
      <c r="K784" s="42"/>
      <c r="L784" s="42"/>
      <c r="M784" s="42"/>
      <c r="N784" s="42"/>
      <c r="O784" s="42"/>
      <c r="P784" s="42"/>
      <c r="Q784" s="42"/>
      <c r="R784" s="42"/>
      <c r="S784" s="42"/>
      <c r="T784" s="42"/>
      <c r="U784" s="42"/>
      <c r="V784" s="42"/>
      <c r="W784" s="42"/>
      <c r="X784" s="42"/>
      <c r="Y784" s="42"/>
      <c r="Z784" s="42"/>
      <c r="AA784" s="42"/>
      <c r="AB784" s="42"/>
      <c r="AC784" s="42"/>
    </row>
    <row r="785">
      <c r="A785" s="70" t="b">
        <v>0</v>
      </c>
      <c r="H785" s="549"/>
      <c r="J785" s="42"/>
      <c r="K785" s="42"/>
      <c r="L785" s="42"/>
      <c r="M785" s="42"/>
      <c r="N785" s="42"/>
      <c r="O785" s="42"/>
      <c r="P785" s="42"/>
      <c r="Q785" s="42"/>
      <c r="R785" s="42"/>
      <c r="S785" s="42"/>
      <c r="T785" s="42"/>
      <c r="U785" s="42"/>
      <c r="V785" s="42"/>
      <c r="W785" s="42"/>
      <c r="X785" s="42"/>
      <c r="Y785" s="42"/>
      <c r="Z785" s="42"/>
      <c r="AA785" s="42"/>
      <c r="AB785" s="42"/>
      <c r="AC785" s="42"/>
    </row>
    <row r="786">
      <c r="A786" s="70" t="b">
        <v>0</v>
      </c>
      <c r="H786" s="549"/>
      <c r="J786" s="42"/>
      <c r="K786" s="42"/>
      <c r="L786" s="42"/>
      <c r="M786" s="42"/>
      <c r="N786" s="42"/>
      <c r="O786" s="42"/>
      <c r="P786" s="42"/>
      <c r="Q786" s="42"/>
      <c r="R786" s="42"/>
      <c r="S786" s="42"/>
      <c r="T786" s="42"/>
      <c r="U786" s="42"/>
      <c r="V786" s="42"/>
      <c r="W786" s="42"/>
      <c r="X786" s="42"/>
      <c r="Y786" s="42"/>
      <c r="Z786" s="42"/>
      <c r="AA786" s="42"/>
      <c r="AB786" s="42"/>
      <c r="AC786" s="42"/>
    </row>
    <row r="787">
      <c r="A787" s="70" t="b">
        <v>0</v>
      </c>
      <c r="H787" s="549"/>
      <c r="J787" s="42"/>
      <c r="K787" s="42"/>
      <c r="L787" s="42"/>
      <c r="M787" s="42"/>
      <c r="N787" s="42"/>
      <c r="O787" s="42"/>
      <c r="P787" s="42"/>
      <c r="Q787" s="42"/>
      <c r="R787" s="42"/>
      <c r="S787" s="42"/>
      <c r="T787" s="42"/>
      <c r="U787" s="42"/>
      <c r="V787" s="42"/>
      <c r="W787" s="42"/>
      <c r="X787" s="42"/>
      <c r="Y787" s="42"/>
      <c r="Z787" s="42"/>
      <c r="AA787" s="42"/>
      <c r="AB787" s="42"/>
      <c r="AC787" s="42"/>
    </row>
    <row r="788">
      <c r="A788" s="70" t="b">
        <v>0</v>
      </c>
      <c r="H788" s="549"/>
      <c r="J788" s="42"/>
      <c r="K788" s="42"/>
      <c r="L788" s="42"/>
      <c r="M788" s="42"/>
      <c r="N788" s="42"/>
      <c r="O788" s="42"/>
      <c r="P788" s="42"/>
      <c r="Q788" s="42"/>
      <c r="R788" s="42"/>
      <c r="S788" s="42"/>
      <c r="T788" s="42"/>
      <c r="U788" s="42"/>
      <c r="V788" s="42"/>
      <c r="W788" s="42"/>
      <c r="X788" s="42"/>
      <c r="Y788" s="42"/>
      <c r="Z788" s="42"/>
      <c r="AA788" s="42"/>
      <c r="AB788" s="42"/>
      <c r="AC788" s="42"/>
    </row>
    <row r="789">
      <c r="A789" s="70" t="b">
        <v>0</v>
      </c>
      <c r="H789" s="549"/>
      <c r="J789" s="42"/>
      <c r="K789" s="42"/>
      <c r="L789" s="42"/>
      <c r="M789" s="42"/>
      <c r="N789" s="42"/>
      <c r="O789" s="42"/>
      <c r="P789" s="42"/>
      <c r="Q789" s="42"/>
      <c r="R789" s="42"/>
      <c r="S789" s="42"/>
      <c r="T789" s="42"/>
      <c r="U789" s="42"/>
      <c r="V789" s="42"/>
      <c r="W789" s="42"/>
      <c r="X789" s="42"/>
      <c r="Y789" s="42"/>
      <c r="Z789" s="42"/>
      <c r="AA789" s="42"/>
      <c r="AB789" s="42"/>
      <c r="AC789" s="42"/>
    </row>
    <row r="790">
      <c r="A790" s="70" t="b">
        <v>0</v>
      </c>
      <c r="H790" s="549"/>
      <c r="J790" s="42"/>
      <c r="K790" s="42"/>
      <c r="L790" s="42"/>
      <c r="M790" s="42"/>
      <c r="N790" s="42"/>
      <c r="O790" s="42"/>
      <c r="P790" s="42"/>
      <c r="Q790" s="42"/>
      <c r="R790" s="42"/>
      <c r="S790" s="42"/>
      <c r="T790" s="42"/>
      <c r="U790" s="42"/>
      <c r="V790" s="42"/>
      <c r="W790" s="42"/>
      <c r="X790" s="42"/>
      <c r="Y790" s="42"/>
      <c r="Z790" s="42"/>
      <c r="AA790" s="42"/>
      <c r="AB790" s="42"/>
      <c r="AC790" s="42"/>
    </row>
    <row r="791">
      <c r="A791" s="70" t="b">
        <v>0</v>
      </c>
      <c r="H791" s="549"/>
      <c r="J791" s="42"/>
      <c r="K791" s="42"/>
      <c r="L791" s="42"/>
      <c r="M791" s="42"/>
      <c r="N791" s="42"/>
      <c r="O791" s="42"/>
      <c r="P791" s="42"/>
      <c r="Q791" s="42"/>
      <c r="R791" s="42"/>
      <c r="S791" s="42"/>
      <c r="T791" s="42"/>
      <c r="U791" s="42"/>
      <c r="V791" s="42"/>
      <c r="W791" s="42"/>
      <c r="X791" s="42"/>
      <c r="Y791" s="42"/>
      <c r="Z791" s="42"/>
      <c r="AA791" s="42"/>
      <c r="AB791" s="42"/>
      <c r="AC791" s="42"/>
    </row>
    <row r="792">
      <c r="A792" s="70" t="b">
        <v>0</v>
      </c>
      <c r="H792" s="549"/>
      <c r="J792" s="42"/>
      <c r="K792" s="42"/>
      <c r="L792" s="42"/>
      <c r="M792" s="42"/>
      <c r="N792" s="42"/>
      <c r="O792" s="42"/>
      <c r="P792" s="42"/>
      <c r="Q792" s="42"/>
      <c r="R792" s="42"/>
      <c r="S792" s="42"/>
      <c r="T792" s="42"/>
      <c r="U792" s="42"/>
      <c r="V792" s="42"/>
      <c r="W792" s="42"/>
      <c r="X792" s="42"/>
      <c r="Y792" s="42"/>
      <c r="Z792" s="42"/>
      <c r="AA792" s="42"/>
      <c r="AB792" s="42"/>
      <c r="AC792" s="42"/>
    </row>
    <row r="793">
      <c r="A793" s="70" t="b">
        <v>0</v>
      </c>
      <c r="H793" s="549"/>
      <c r="J793" s="42"/>
      <c r="K793" s="42"/>
      <c r="L793" s="42"/>
      <c r="M793" s="42"/>
      <c r="N793" s="42"/>
      <c r="O793" s="42"/>
      <c r="P793" s="42"/>
      <c r="Q793" s="42"/>
      <c r="R793" s="42"/>
      <c r="S793" s="42"/>
      <c r="T793" s="42"/>
      <c r="U793" s="42"/>
      <c r="V793" s="42"/>
      <c r="W793" s="42"/>
      <c r="X793" s="42"/>
      <c r="Y793" s="42"/>
      <c r="Z793" s="42"/>
      <c r="AA793" s="42"/>
      <c r="AB793" s="42"/>
      <c r="AC793" s="42"/>
    </row>
    <row r="794">
      <c r="A794" s="70" t="b">
        <v>0</v>
      </c>
      <c r="H794" s="549"/>
      <c r="J794" s="42"/>
      <c r="K794" s="42"/>
      <c r="L794" s="42"/>
      <c r="M794" s="42"/>
      <c r="N794" s="42"/>
      <c r="O794" s="42"/>
      <c r="P794" s="42"/>
      <c r="Q794" s="42"/>
      <c r="R794" s="42"/>
      <c r="S794" s="42"/>
      <c r="T794" s="42"/>
      <c r="U794" s="42"/>
      <c r="V794" s="42"/>
      <c r="W794" s="42"/>
      <c r="X794" s="42"/>
      <c r="Y794" s="42"/>
      <c r="Z794" s="42"/>
      <c r="AA794" s="42"/>
      <c r="AB794" s="42"/>
      <c r="AC794" s="42"/>
    </row>
    <row r="795">
      <c r="A795" s="70" t="b">
        <v>0</v>
      </c>
      <c r="H795" s="549"/>
      <c r="J795" s="42"/>
      <c r="K795" s="42"/>
      <c r="L795" s="42"/>
      <c r="M795" s="42"/>
      <c r="N795" s="42"/>
      <c r="O795" s="42"/>
      <c r="P795" s="42"/>
      <c r="Q795" s="42"/>
      <c r="R795" s="42"/>
      <c r="S795" s="42"/>
      <c r="T795" s="42"/>
      <c r="U795" s="42"/>
      <c r="V795" s="42"/>
      <c r="W795" s="42"/>
      <c r="X795" s="42"/>
      <c r="Y795" s="42"/>
      <c r="Z795" s="42"/>
      <c r="AA795" s="42"/>
      <c r="AB795" s="42"/>
      <c r="AC795" s="42"/>
    </row>
    <row r="796">
      <c r="A796" s="70" t="b">
        <v>0</v>
      </c>
      <c r="H796" s="549"/>
      <c r="J796" s="42"/>
      <c r="K796" s="42"/>
      <c r="L796" s="42"/>
      <c r="M796" s="42"/>
      <c r="N796" s="42"/>
      <c r="O796" s="42"/>
      <c r="P796" s="42"/>
      <c r="Q796" s="42"/>
      <c r="R796" s="42"/>
      <c r="S796" s="42"/>
      <c r="T796" s="42"/>
      <c r="U796" s="42"/>
      <c r="V796" s="42"/>
      <c r="W796" s="42"/>
      <c r="X796" s="42"/>
      <c r="Y796" s="42"/>
      <c r="Z796" s="42"/>
      <c r="AA796" s="42"/>
      <c r="AB796" s="42"/>
      <c r="AC796" s="42"/>
    </row>
    <row r="797">
      <c r="A797" s="70" t="b">
        <v>0</v>
      </c>
      <c r="H797" s="549"/>
      <c r="J797" s="42"/>
      <c r="K797" s="42"/>
      <c r="L797" s="42"/>
      <c r="M797" s="42"/>
      <c r="N797" s="42"/>
      <c r="O797" s="42"/>
      <c r="P797" s="42"/>
      <c r="Q797" s="42"/>
      <c r="R797" s="42"/>
      <c r="S797" s="42"/>
      <c r="T797" s="42"/>
      <c r="U797" s="42"/>
      <c r="V797" s="42"/>
      <c r="W797" s="42"/>
      <c r="X797" s="42"/>
      <c r="Y797" s="42"/>
      <c r="Z797" s="42"/>
      <c r="AA797" s="42"/>
      <c r="AB797" s="42"/>
      <c r="AC797" s="42"/>
    </row>
    <row r="798">
      <c r="A798" s="70" t="b">
        <v>0</v>
      </c>
      <c r="H798" s="549"/>
      <c r="J798" s="42"/>
      <c r="K798" s="42"/>
      <c r="L798" s="42"/>
      <c r="M798" s="42"/>
      <c r="N798" s="42"/>
      <c r="O798" s="42"/>
      <c r="P798" s="42"/>
      <c r="Q798" s="42"/>
      <c r="R798" s="42"/>
      <c r="S798" s="42"/>
      <c r="T798" s="42"/>
      <c r="U798" s="42"/>
      <c r="V798" s="42"/>
      <c r="W798" s="42"/>
      <c r="X798" s="42"/>
      <c r="Y798" s="42"/>
      <c r="Z798" s="42"/>
      <c r="AA798" s="42"/>
      <c r="AB798" s="42"/>
      <c r="AC798" s="42"/>
    </row>
    <row r="799">
      <c r="A799" s="70" t="b">
        <v>0</v>
      </c>
      <c r="H799" s="549"/>
      <c r="J799" s="42"/>
      <c r="K799" s="42"/>
      <c r="L799" s="42"/>
      <c r="M799" s="42"/>
      <c r="N799" s="42"/>
      <c r="O799" s="42"/>
      <c r="P799" s="42"/>
      <c r="Q799" s="42"/>
      <c r="R799" s="42"/>
      <c r="S799" s="42"/>
      <c r="T799" s="42"/>
      <c r="U799" s="42"/>
      <c r="V799" s="42"/>
      <c r="W799" s="42"/>
      <c r="X799" s="42"/>
      <c r="Y799" s="42"/>
      <c r="Z799" s="42"/>
      <c r="AA799" s="42"/>
      <c r="AB799" s="42"/>
      <c r="AC799" s="42"/>
    </row>
    <row r="800">
      <c r="A800" s="70" t="b">
        <v>0</v>
      </c>
      <c r="H800" s="549"/>
      <c r="J800" s="42"/>
      <c r="K800" s="42"/>
      <c r="L800" s="42"/>
      <c r="M800" s="42"/>
      <c r="N800" s="42"/>
      <c r="O800" s="42"/>
      <c r="P800" s="42"/>
      <c r="Q800" s="42"/>
      <c r="R800" s="42"/>
      <c r="S800" s="42"/>
      <c r="T800" s="42"/>
      <c r="U800" s="42"/>
      <c r="V800" s="42"/>
      <c r="W800" s="42"/>
      <c r="X800" s="42"/>
      <c r="Y800" s="42"/>
      <c r="Z800" s="42"/>
      <c r="AA800" s="42"/>
      <c r="AB800" s="42"/>
      <c r="AC800" s="42"/>
    </row>
    <row r="801">
      <c r="A801" s="70" t="b">
        <v>0</v>
      </c>
      <c r="H801" s="549"/>
      <c r="J801" s="42"/>
      <c r="K801" s="42"/>
      <c r="L801" s="42"/>
      <c r="M801" s="42"/>
      <c r="N801" s="42"/>
      <c r="O801" s="42"/>
      <c r="P801" s="42"/>
      <c r="Q801" s="42"/>
      <c r="R801" s="42"/>
      <c r="S801" s="42"/>
      <c r="T801" s="42"/>
      <c r="U801" s="42"/>
      <c r="V801" s="42"/>
      <c r="W801" s="42"/>
      <c r="X801" s="42"/>
      <c r="Y801" s="42"/>
      <c r="Z801" s="42"/>
      <c r="AA801" s="42"/>
      <c r="AB801" s="42"/>
      <c r="AC801" s="42"/>
    </row>
    <row r="802">
      <c r="A802" s="70" t="b">
        <v>0</v>
      </c>
      <c r="H802" s="549"/>
      <c r="J802" s="42"/>
      <c r="K802" s="42"/>
      <c r="L802" s="42"/>
      <c r="M802" s="42"/>
      <c r="N802" s="42"/>
      <c r="O802" s="42"/>
      <c r="P802" s="42"/>
      <c r="Q802" s="42"/>
      <c r="R802" s="42"/>
      <c r="S802" s="42"/>
      <c r="T802" s="42"/>
      <c r="U802" s="42"/>
      <c r="V802" s="42"/>
      <c r="W802" s="42"/>
      <c r="X802" s="42"/>
      <c r="Y802" s="42"/>
      <c r="Z802" s="42"/>
      <c r="AA802" s="42"/>
      <c r="AB802" s="42"/>
      <c r="AC802" s="42"/>
    </row>
    <row r="803">
      <c r="A803" s="70" t="b">
        <v>0</v>
      </c>
      <c r="H803" s="549"/>
      <c r="J803" s="42"/>
      <c r="K803" s="42"/>
      <c r="L803" s="42"/>
      <c r="M803" s="42"/>
      <c r="N803" s="42"/>
      <c r="O803" s="42"/>
      <c r="P803" s="42"/>
      <c r="Q803" s="42"/>
      <c r="R803" s="42"/>
      <c r="S803" s="42"/>
      <c r="T803" s="42"/>
      <c r="U803" s="42"/>
      <c r="V803" s="42"/>
      <c r="W803" s="42"/>
      <c r="X803" s="42"/>
      <c r="Y803" s="42"/>
      <c r="Z803" s="42"/>
      <c r="AA803" s="42"/>
      <c r="AB803" s="42"/>
      <c r="AC803" s="42"/>
    </row>
    <row r="804">
      <c r="A804" s="70" t="b">
        <v>0</v>
      </c>
      <c r="H804" s="549"/>
      <c r="J804" s="42"/>
      <c r="K804" s="42"/>
      <c r="L804" s="42"/>
      <c r="M804" s="42"/>
      <c r="N804" s="42"/>
      <c r="O804" s="42"/>
      <c r="P804" s="42"/>
      <c r="Q804" s="42"/>
      <c r="R804" s="42"/>
      <c r="S804" s="42"/>
      <c r="T804" s="42"/>
      <c r="U804" s="42"/>
      <c r="V804" s="42"/>
      <c r="W804" s="42"/>
      <c r="X804" s="42"/>
      <c r="Y804" s="42"/>
      <c r="Z804" s="42"/>
      <c r="AA804" s="42"/>
      <c r="AB804" s="42"/>
      <c r="AC804" s="42"/>
    </row>
    <row r="805">
      <c r="A805" s="70" t="b">
        <v>0</v>
      </c>
      <c r="H805" s="549"/>
      <c r="J805" s="42"/>
      <c r="K805" s="42"/>
      <c r="L805" s="42"/>
      <c r="M805" s="42"/>
      <c r="N805" s="42"/>
      <c r="O805" s="42"/>
      <c r="P805" s="42"/>
      <c r="Q805" s="42"/>
      <c r="R805" s="42"/>
      <c r="S805" s="42"/>
      <c r="T805" s="42"/>
      <c r="U805" s="42"/>
      <c r="V805" s="42"/>
      <c r="W805" s="42"/>
      <c r="X805" s="42"/>
      <c r="Y805" s="42"/>
      <c r="Z805" s="42"/>
      <c r="AA805" s="42"/>
      <c r="AB805" s="42"/>
      <c r="AC805" s="42"/>
    </row>
    <row r="806">
      <c r="A806" s="70" t="b">
        <v>0</v>
      </c>
      <c r="H806" s="549"/>
      <c r="J806" s="42"/>
      <c r="K806" s="42"/>
      <c r="L806" s="42"/>
      <c r="M806" s="42"/>
      <c r="N806" s="42"/>
      <c r="O806" s="42"/>
      <c r="P806" s="42"/>
      <c r="Q806" s="42"/>
      <c r="R806" s="42"/>
      <c r="S806" s="42"/>
      <c r="T806" s="42"/>
      <c r="U806" s="42"/>
      <c r="V806" s="42"/>
      <c r="W806" s="42"/>
      <c r="X806" s="42"/>
      <c r="Y806" s="42"/>
      <c r="Z806" s="42"/>
      <c r="AA806" s="42"/>
      <c r="AB806" s="42"/>
      <c r="AC806" s="42"/>
    </row>
    <row r="807">
      <c r="A807" s="70" t="b">
        <v>0</v>
      </c>
      <c r="H807" s="549"/>
      <c r="J807" s="42"/>
      <c r="K807" s="42"/>
      <c r="L807" s="42"/>
      <c r="M807" s="42"/>
      <c r="N807" s="42"/>
      <c r="O807" s="42"/>
      <c r="P807" s="42"/>
      <c r="Q807" s="42"/>
      <c r="R807" s="42"/>
      <c r="S807" s="42"/>
      <c r="T807" s="42"/>
      <c r="U807" s="42"/>
      <c r="V807" s="42"/>
      <c r="W807" s="42"/>
      <c r="X807" s="42"/>
      <c r="Y807" s="42"/>
      <c r="Z807" s="42"/>
      <c r="AA807" s="42"/>
      <c r="AB807" s="42"/>
      <c r="AC807" s="42"/>
    </row>
    <row r="808">
      <c r="A808" s="70" t="b">
        <v>0</v>
      </c>
      <c r="H808" s="549"/>
      <c r="J808" s="42"/>
      <c r="K808" s="42"/>
      <c r="L808" s="42"/>
      <c r="M808" s="42"/>
      <c r="N808" s="42"/>
      <c r="O808" s="42"/>
      <c r="P808" s="42"/>
      <c r="Q808" s="42"/>
      <c r="R808" s="42"/>
      <c r="S808" s="42"/>
      <c r="T808" s="42"/>
      <c r="U808" s="42"/>
      <c r="V808" s="42"/>
      <c r="W808" s="42"/>
      <c r="X808" s="42"/>
      <c r="Y808" s="42"/>
      <c r="Z808" s="42"/>
      <c r="AA808" s="42"/>
      <c r="AB808" s="42"/>
      <c r="AC808" s="42"/>
    </row>
    <row r="809">
      <c r="A809" s="70" t="b">
        <v>0</v>
      </c>
      <c r="H809" s="549"/>
      <c r="J809" s="42"/>
      <c r="K809" s="42"/>
      <c r="L809" s="42"/>
      <c r="M809" s="42"/>
      <c r="N809" s="42"/>
      <c r="O809" s="42"/>
      <c r="P809" s="42"/>
      <c r="Q809" s="42"/>
      <c r="R809" s="42"/>
      <c r="S809" s="42"/>
      <c r="T809" s="42"/>
      <c r="U809" s="42"/>
      <c r="V809" s="42"/>
      <c r="W809" s="42"/>
      <c r="X809" s="42"/>
      <c r="Y809" s="42"/>
      <c r="Z809" s="42"/>
      <c r="AA809" s="42"/>
      <c r="AB809" s="42"/>
      <c r="AC809" s="42"/>
    </row>
    <row r="810">
      <c r="A810" s="70" t="b">
        <v>0</v>
      </c>
      <c r="H810" s="549"/>
      <c r="J810" s="42"/>
      <c r="K810" s="42"/>
      <c r="L810" s="42"/>
      <c r="M810" s="42"/>
      <c r="N810" s="42"/>
      <c r="O810" s="42"/>
      <c r="P810" s="42"/>
      <c r="Q810" s="42"/>
      <c r="R810" s="42"/>
      <c r="S810" s="42"/>
      <c r="T810" s="42"/>
      <c r="U810" s="42"/>
      <c r="V810" s="42"/>
      <c r="W810" s="42"/>
      <c r="X810" s="42"/>
      <c r="Y810" s="42"/>
      <c r="Z810" s="42"/>
      <c r="AA810" s="42"/>
      <c r="AB810" s="42"/>
      <c r="AC810" s="42"/>
    </row>
    <row r="811">
      <c r="A811" s="70" t="b">
        <v>0</v>
      </c>
      <c r="H811" s="549"/>
      <c r="J811" s="42"/>
      <c r="K811" s="42"/>
      <c r="L811" s="42"/>
      <c r="M811" s="42"/>
      <c r="N811" s="42"/>
      <c r="O811" s="42"/>
      <c r="P811" s="42"/>
      <c r="Q811" s="42"/>
      <c r="R811" s="42"/>
      <c r="S811" s="42"/>
      <c r="T811" s="42"/>
      <c r="U811" s="42"/>
      <c r="V811" s="42"/>
      <c r="W811" s="42"/>
      <c r="X811" s="42"/>
      <c r="Y811" s="42"/>
      <c r="Z811" s="42"/>
      <c r="AA811" s="42"/>
      <c r="AB811" s="42"/>
      <c r="AC811" s="42"/>
    </row>
    <row r="812">
      <c r="A812" s="70" t="b">
        <v>0</v>
      </c>
      <c r="H812" s="549"/>
      <c r="J812" s="42"/>
      <c r="K812" s="42"/>
      <c r="L812" s="42"/>
      <c r="M812" s="42"/>
      <c r="N812" s="42"/>
      <c r="O812" s="42"/>
      <c r="P812" s="42"/>
      <c r="Q812" s="42"/>
      <c r="R812" s="42"/>
      <c r="S812" s="42"/>
      <c r="T812" s="42"/>
      <c r="U812" s="42"/>
      <c r="V812" s="42"/>
      <c r="W812" s="42"/>
      <c r="X812" s="42"/>
      <c r="Y812" s="42"/>
      <c r="Z812" s="42"/>
      <c r="AA812" s="42"/>
      <c r="AB812" s="42"/>
      <c r="AC812" s="42"/>
    </row>
    <row r="813">
      <c r="A813" s="70" t="b">
        <v>0</v>
      </c>
      <c r="H813" s="549"/>
      <c r="J813" s="42"/>
      <c r="K813" s="42"/>
      <c r="L813" s="42"/>
      <c r="M813" s="42"/>
      <c r="N813" s="42"/>
      <c r="O813" s="42"/>
      <c r="P813" s="42"/>
      <c r="Q813" s="42"/>
      <c r="R813" s="42"/>
      <c r="S813" s="42"/>
      <c r="T813" s="42"/>
      <c r="U813" s="42"/>
      <c r="V813" s="42"/>
      <c r="W813" s="42"/>
      <c r="X813" s="42"/>
      <c r="Y813" s="42"/>
      <c r="Z813" s="42"/>
      <c r="AA813" s="42"/>
      <c r="AB813" s="42"/>
      <c r="AC813" s="42"/>
    </row>
    <row r="814">
      <c r="A814" s="70" t="b">
        <v>0</v>
      </c>
      <c r="H814" s="549"/>
      <c r="J814" s="42"/>
      <c r="K814" s="42"/>
      <c r="L814" s="42"/>
      <c r="M814" s="42"/>
      <c r="N814" s="42"/>
      <c r="O814" s="42"/>
      <c r="P814" s="42"/>
      <c r="Q814" s="42"/>
      <c r="R814" s="42"/>
      <c r="S814" s="42"/>
      <c r="T814" s="42"/>
      <c r="U814" s="42"/>
      <c r="V814" s="42"/>
      <c r="W814" s="42"/>
      <c r="X814" s="42"/>
      <c r="Y814" s="42"/>
      <c r="Z814" s="42"/>
      <c r="AA814" s="42"/>
      <c r="AB814" s="42"/>
      <c r="AC814" s="42"/>
    </row>
    <row r="815">
      <c r="A815" s="70" t="b">
        <v>0</v>
      </c>
      <c r="H815" s="549"/>
      <c r="J815" s="42"/>
      <c r="K815" s="42"/>
      <c r="L815" s="42"/>
      <c r="M815" s="42"/>
      <c r="N815" s="42"/>
      <c r="O815" s="42"/>
      <c r="P815" s="42"/>
      <c r="Q815" s="42"/>
      <c r="R815" s="42"/>
      <c r="S815" s="42"/>
      <c r="T815" s="42"/>
      <c r="U815" s="42"/>
      <c r="V815" s="42"/>
      <c r="W815" s="42"/>
      <c r="X815" s="42"/>
      <c r="Y815" s="42"/>
      <c r="Z815" s="42"/>
      <c r="AA815" s="42"/>
      <c r="AB815" s="42"/>
      <c r="AC815" s="42"/>
    </row>
    <row r="816">
      <c r="A816" s="70" t="b">
        <v>0</v>
      </c>
      <c r="H816" s="549"/>
      <c r="J816" s="42"/>
      <c r="K816" s="42"/>
      <c r="L816" s="42"/>
      <c r="M816" s="42"/>
      <c r="N816" s="42"/>
      <c r="O816" s="42"/>
      <c r="P816" s="42"/>
      <c r="Q816" s="42"/>
      <c r="R816" s="42"/>
      <c r="S816" s="42"/>
      <c r="T816" s="42"/>
      <c r="U816" s="42"/>
      <c r="V816" s="42"/>
      <c r="W816" s="42"/>
      <c r="X816" s="42"/>
      <c r="Y816" s="42"/>
      <c r="Z816" s="42"/>
      <c r="AA816" s="42"/>
      <c r="AB816" s="42"/>
      <c r="AC816" s="42"/>
    </row>
    <row r="817">
      <c r="A817" s="70" t="b">
        <v>0</v>
      </c>
      <c r="H817" s="549"/>
      <c r="J817" s="42"/>
      <c r="K817" s="42"/>
      <c r="L817" s="42"/>
      <c r="M817" s="42"/>
      <c r="N817" s="42"/>
      <c r="O817" s="42"/>
      <c r="P817" s="42"/>
      <c r="Q817" s="42"/>
      <c r="R817" s="42"/>
      <c r="S817" s="42"/>
      <c r="T817" s="42"/>
      <c r="U817" s="42"/>
      <c r="V817" s="42"/>
      <c r="W817" s="42"/>
      <c r="X817" s="42"/>
      <c r="Y817" s="42"/>
      <c r="Z817" s="42"/>
      <c r="AA817" s="42"/>
      <c r="AB817" s="42"/>
      <c r="AC817" s="42"/>
    </row>
    <row r="818">
      <c r="A818" s="70" t="b">
        <v>0</v>
      </c>
      <c r="H818" s="549"/>
      <c r="J818" s="42"/>
      <c r="K818" s="42"/>
      <c r="L818" s="42"/>
      <c r="M818" s="42"/>
      <c r="N818" s="42"/>
      <c r="O818" s="42"/>
      <c r="P818" s="42"/>
      <c r="Q818" s="42"/>
      <c r="R818" s="42"/>
      <c r="S818" s="42"/>
      <c r="T818" s="42"/>
      <c r="U818" s="42"/>
      <c r="V818" s="42"/>
      <c r="W818" s="42"/>
      <c r="X818" s="42"/>
      <c r="Y818" s="42"/>
      <c r="Z818" s="42"/>
      <c r="AA818" s="42"/>
      <c r="AB818" s="42"/>
      <c r="AC818" s="42"/>
    </row>
    <row r="819">
      <c r="A819" s="70" t="b">
        <v>0</v>
      </c>
      <c r="H819" s="549"/>
      <c r="J819" s="42"/>
      <c r="K819" s="42"/>
      <c r="L819" s="42"/>
      <c r="M819" s="42"/>
      <c r="N819" s="42"/>
      <c r="O819" s="42"/>
      <c r="P819" s="42"/>
      <c r="Q819" s="42"/>
      <c r="R819" s="42"/>
      <c r="S819" s="42"/>
      <c r="T819" s="42"/>
      <c r="U819" s="42"/>
      <c r="V819" s="42"/>
      <c r="W819" s="42"/>
      <c r="X819" s="42"/>
      <c r="Y819" s="42"/>
      <c r="Z819" s="42"/>
      <c r="AA819" s="42"/>
      <c r="AB819" s="42"/>
      <c r="AC819" s="42"/>
    </row>
    <row r="820">
      <c r="A820" s="70" t="b">
        <v>0</v>
      </c>
      <c r="H820" s="549"/>
      <c r="J820" s="42"/>
      <c r="K820" s="42"/>
      <c r="L820" s="42"/>
      <c r="M820" s="42"/>
      <c r="N820" s="42"/>
      <c r="O820" s="42"/>
      <c r="P820" s="42"/>
      <c r="Q820" s="42"/>
      <c r="R820" s="42"/>
      <c r="S820" s="42"/>
      <c r="T820" s="42"/>
      <c r="U820" s="42"/>
      <c r="V820" s="42"/>
      <c r="W820" s="42"/>
      <c r="X820" s="42"/>
      <c r="Y820" s="42"/>
      <c r="Z820" s="42"/>
      <c r="AA820" s="42"/>
      <c r="AB820" s="42"/>
      <c r="AC820" s="42"/>
    </row>
    <row r="821">
      <c r="A821" s="70" t="b">
        <v>0</v>
      </c>
      <c r="H821" s="549"/>
      <c r="J821" s="42"/>
      <c r="K821" s="42"/>
      <c r="L821" s="42"/>
      <c r="M821" s="42"/>
      <c r="N821" s="42"/>
      <c r="O821" s="42"/>
      <c r="P821" s="42"/>
      <c r="Q821" s="42"/>
      <c r="R821" s="42"/>
      <c r="S821" s="42"/>
      <c r="T821" s="42"/>
      <c r="U821" s="42"/>
      <c r="V821" s="42"/>
      <c r="W821" s="42"/>
      <c r="X821" s="42"/>
      <c r="Y821" s="42"/>
      <c r="Z821" s="42"/>
      <c r="AA821" s="42"/>
      <c r="AB821" s="42"/>
      <c r="AC821" s="42"/>
    </row>
    <row r="822">
      <c r="A822" s="70" t="b">
        <v>0</v>
      </c>
      <c r="H822" s="549"/>
      <c r="J822" s="42"/>
      <c r="K822" s="42"/>
      <c r="L822" s="42"/>
      <c r="M822" s="42"/>
      <c r="N822" s="42"/>
      <c r="O822" s="42"/>
      <c r="P822" s="42"/>
      <c r="Q822" s="42"/>
      <c r="R822" s="42"/>
      <c r="S822" s="42"/>
      <c r="T822" s="42"/>
      <c r="U822" s="42"/>
      <c r="V822" s="42"/>
      <c r="W822" s="42"/>
      <c r="X822" s="42"/>
      <c r="Y822" s="42"/>
      <c r="Z822" s="42"/>
      <c r="AA822" s="42"/>
      <c r="AB822" s="42"/>
      <c r="AC822" s="42"/>
    </row>
    <row r="823">
      <c r="A823" s="70" t="b">
        <v>0</v>
      </c>
      <c r="H823" s="549"/>
      <c r="J823" s="42"/>
      <c r="K823" s="42"/>
      <c r="L823" s="42"/>
      <c r="M823" s="42"/>
      <c r="N823" s="42"/>
      <c r="O823" s="42"/>
      <c r="P823" s="42"/>
      <c r="Q823" s="42"/>
      <c r="R823" s="42"/>
      <c r="S823" s="42"/>
      <c r="T823" s="42"/>
      <c r="U823" s="42"/>
      <c r="V823" s="42"/>
      <c r="W823" s="42"/>
      <c r="X823" s="42"/>
      <c r="Y823" s="42"/>
      <c r="Z823" s="42"/>
      <c r="AA823" s="42"/>
      <c r="AB823" s="42"/>
      <c r="AC823" s="42"/>
    </row>
    <row r="824">
      <c r="A824" s="70" t="b">
        <v>0</v>
      </c>
      <c r="H824" s="549"/>
      <c r="J824" s="42"/>
      <c r="K824" s="42"/>
      <c r="L824" s="42"/>
      <c r="M824" s="42"/>
      <c r="N824" s="42"/>
      <c r="O824" s="42"/>
      <c r="P824" s="42"/>
      <c r="Q824" s="42"/>
      <c r="R824" s="42"/>
      <c r="S824" s="42"/>
      <c r="T824" s="42"/>
      <c r="U824" s="42"/>
      <c r="V824" s="42"/>
      <c r="W824" s="42"/>
      <c r="X824" s="42"/>
      <c r="Y824" s="42"/>
      <c r="Z824" s="42"/>
      <c r="AA824" s="42"/>
      <c r="AB824" s="42"/>
      <c r="AC824" s="42"/>
    </row>
    <row r="825">
      <c r="A825" s="70" t="b">
        <v>0</v>
      </c>
      <c r="H825" s="549"/>
      <c r="J825" s="42"/>
      <c r="K825" s="42"/>
      <c r="L825" s="42"/>
      <c r="M825" s="42"/>
      <c r="N825" s="42"/>
      <c r="O825" s="42"/>
      <c r="P825" s="42"/>
      <c r="Q825" s="42"/>
      <c r="R825" s="42"/>
      <c r="S825" s="42"/>
      <c r="T825" s="42"/>
      <c r="U825" s="42"/>
      <c r="V825" s="42"/>
      <c r="W825" s="42"/>
      <c r="X825" s="42"/>
      <c r="Y825" s="42"/>
      <c r="Z825" s="42"/>
      <c r="AA825" s="42"/>
      <c r="AB825" s="42"/>
      <c r="AC825" s="42"/>
    </row>
    <row r="826">
      <c r="A826" s="70" t="b">
        <v>0</v>
      </c>
      <c r="H826" s="549"/>
      <c r="J826" s="42"/>
      <c r="K826" s="42"/>
      <c r="L826" s="42"/>
      <c r="M826" s="42"/>
      <c r="N826" s="42"/>
      <c r="O826" s="42"/>
      <c r="P826" s="42"/>
      <c r="Q826" s="42"/>
      <c r="R826" s="42"/>
      <c r="S826" s="42"/>
      <c r="T826" s="42"/>
      <c r="U826" s="42"/>
      <c r="V826" s="42"/>
      <c r="W826" s="42"/>
      <c r="X826" s="42"/>
      <c r="Y826" s="42"/>
      <c r="Z826" s="42"/>
      <c r="AA826" s="42"/>
      <c r="AB826" s="42"/>
      <c r="AC826" s="42"/>
    </row>
    <row r="827">
      <c r="A827" s="70" t="b">
        <v>0</v>
      </c>
      <c r="H827" s="549"/>
      <c r="J827" s="42"/>
      <c r="K827" s="42"/>
      <c r="L827" s="42"/>
      <c r="M827" s="42"/>
      <c r="N827" s="42"/>
      <c r="O827" s="42"/>
      <c r="P827" s="42"/>
      <c r="Q827" s="42"/>
      <c r="R827" s="42"/>
      <c r="S827" s="42"/>
      <c r="T827" s="42"/>
      <c r="U827" s="42"/>
      <c r="V827" s="42"/>
      <c r="W827" s="42"/>
      <c r="X827" s="42"/>
      <c r="Y827" s="42"/>
      <c r="Z827" s="42"/>
      <c r="AA827" s="42"/>
      <c r="AB827" s="42"/>
      <c r="AC827" s="42"/>
    </row>
    <row r="828">
      <c r="A828" s="70" t="b">
        <v>0</v>
      </c>
      <c r="H828" s="549"/>
      <c r="J828" s="42"/>
      <c r="K828" s="42"/>
      <c r="L828" s="42"/>
      <c r="M828" s="42"/>
      <c r="N828" s="42"/>
      <c r="O828" s="42"/>
      <c r="P828" s="42"/>
      <c r="Q828" s="42"/>
      <c r="R828" s="42"/>
      <c r="S828" s="42"/>
      <c r="T828" s="42"/>
      <c r="U828" s="42"/>
      <c r="V828" s="42"/>
      <c r="W828" s="42"/>
      <c r="X828" s="42"/>
      <c r="Y828" s="42"/>
      <c r="Z828" s="42"/>
      <c r="AA828" s="42"/>
      <c r="AB828" s="42"/>
      <c r="AC828" s="42"/>
    </row>
    <row r="829">
      <c r="A829" s="70" t="b">
        <v>0</v>
      </c>
      <c r="H829" s="549"/>
      <c r="J829" s="42"/>
      <c r="K829" s="42"/>
      <c r="L829" s="42"/>
      <c r="M829" s="42"/>
      <c r="N829" s="42"/>
      <c r="O829" s="42"/>
      <c r="P829" s="42"/>
      <c r="Q829" s="42"/>
      <c r="R829" s="42"/>
      <c r="S829" s="42"/>
      <c r="T829" s="42"/>
      <c r="U829" s="42"/>
      <c r="V829" s="42"/>
      <c r="W829" s="42"/>
      <c r="X829" s="42"/>
      <c r="Y829" s="42"/>
      <c r="Z829" s="42"/>
      <c r="AA829" s="42"/>
      <c r="AB829" s="42"/>
      <c r="AC829" s="42"/>
    </row>
    <row r="830">
      <c r="A830" s="70" t="b">
        <v>0</v>
      </c>
      <c r="H830" s="549"/>
      <c r="J830" s="42"/>
      <c r="K830" s="42"/>
      <c r="L830" s="42"/>
      <c r="M830" s="42"/>
      <c r="N830" s="42"/>
      <c r="O830" s="42"/>
      <c r="P830" s="42"/>
      <c r="Q830" s="42"/>
      <c r="R830" s="42"/>
      <c r="S830" s="42"/>
      <c r="T830" s="42"/>
      <c r="U830" s="42"/>
      <c r="V830" s="42"/>
      <c r="W830" s="42"/>
      <c r="X830" s="42"/>
      <c r="Y830" s="42"/>
      <c r="Z830" s="42"/>
      <c r="AA830" s="42"/>
      <c r="AB830" s="42"/>
      <c r="AC830" s="42"/>
    </row>
    <row r="831">
      <c r="A831" s="70" t="b">
        <v>0</v>
      </c>
      <c r="H831" s="549"/>
      <c r="J831" s="42"/>
      <c r="K831" s="42"/>
      <c r="L831" s="42"/>
      <c r="M831" s="42"/>
      <c r="N831" s="42"/>
      <c r="O831" s="42"/>
      <c r="P831" s="42"/>
      <c r="Q831" s="42"/>
      <c r="R831" s="42"/>
      <c r="S831" s="42"/>
      <c r="T831" s="42"/>
      <c r="U831" s="42"/>
      <c r="V831" s="42"/>
      <c r="W831" s="42"/>
      <c r="X831" s="42"/>
      <c r="Y831" s="42"/>
      <c r="Z831" s="42"/>
      <c r="AA831" s="42"/>
      <c r="AB831" s="42"/>
      <c r="AC831" s="42"/>
    </row>
    <row r="832">
      <c r="A832" s="70" t="b">
        <v>0</v>
      </c>
      <c r="H832" s="549"/>
      <c r="J832" s="42"/>
      <c r="K832" s="42"/>
      <c r="L832" s="42"/>
      <c r="M832" s="42"/>
      <c r="N832" s="42"/>
      <c r="O832" s="42"/>
      <c r="P832" s="42"/>
      <c r="Q832" s="42"/>
      <c r="R832" s="42"/>
      <c r="S832" s="42"/>
      <c r="T832" s="42"/>
      <c r="U832" s="42"/>
      <c r="V832" s="42"/>
      <c r="W832" s="42"/>
      <c r="X832" s="42"/>
      <c r="Y832" s="42"/>
      <c r="Z832" s="42"/>
      <c r="AA832" s="42"/>
      <c r="AB832" s="42"/>
      <c r="AC832" s="42"/>
    </row>
    <row r="833">
      <c r="A833" s="70" t="b">
        <v>0</v>
      </c>
      <c r="H833" s="549"/>
      <c r="J833" s="42"/>
      <c r="K833" s="42"/>
      <c r="L833" s="42"/>
      <c r="M833" s="42"/>
      <c r="N833" s="42"/>
      <c r="O833" s="42"/>
      <c r="P833" s="42"/>
      <c r="Q833" s="42"/>
      <c r="R833" s="42"/>
      <c r="S833" s="42"/>
      <c r="T833" s="42"/>
      <c r="U833" s="42"/>
      <c r="V833" s="42"/>
      <c r="W833" s="42"/>
      <c r="X833" s="42"/>
      <c r="Y833" s="42"/>
      <c r="Z833" s="42"/>
      <c r="AA833" s="42"/>
      <c r="AB833" s="42"/>
      <c r="AC833" s="42"/>
    </row>
    <row r="834">
      <c r="A834" s="70" t="b">
        <v>0</v>
      </c>
      <c r="H834" s="549"/>
      <c r="J834" s="42"/>
      <c r="K834" s="42"/>
      <c r="L834" s="42"/>
      <c r="M834" s="42"/>
      <c r="N834" s="42"/>
      <c r="O834" s="42"/>
      <c r="P834" s="42"/>
      <c r="Q834" s="42"/>
      <c r="R834" s="42"/>
      <c r="S834" s="42"/>
      <c r="T834" s="42"/>
      <c r="U834" s="42"/>
      <c r="V834" s="42"/>
      <c r="W834" s="42"/>
      <c r="X834" s="42"/>
      <c r="Y834" s="42"/>
      <c r="Z834" s="42"/>
      <c r="AA834" s="42"/>
      <c r="AB834" s="42"/>
      <c r="AC834" s="42"/>
    </row>
    <row r="835">
      <c r="A835" s="70" t="b">
        <v>0</v>
      </c>
      <c r="H835" s="549"/>
      <c r="J835" s="42"/>
      <c r="K835" s="42"/>
      <c r="L835" s="42"/>
      <c r="M835" s="42"/>
      <c r="N835" s="42"/>
      <c r="O835" s="42"/>
      <c r="P835" s="42"/>
      <c r="Q835" s="42"/>
      <c r="R835" s="42"/>
      <c r="S835" s="42"/>
      <c r="T835" s="42"/>
      <c r="U835" s="42"/>
      <c r="V835" s="42"/>
      <c r="W835" s="42"/>
      <c r="X835" s="42"/>
      <c r="Y835" s="42"/>
      <c r="Z835" s="42"/>
      <c r="AA835" s="42"/>
      <c r="AB835" s="42"/>
      <c r="AC835" s="42"/>
    </row>
    <row r="836">
      <c r="A836" s="70" t="b">
        <v>0</v>
      </c>
      <c r="H836" s="549"/>
      <c r="J836" s="42"/>
      <c r="K836" s="42"/>
      <c r="L836" s="42"/>
      <c r="M836" s="42"/>
      <c r="N836" s="42"/>
      <c r="O836" s="42"/>
      <c r="P836" s="42"/>
      <c r="Q836" s="42"/>
      <c r="R836" s="42"/>
      <c r="S836" s="42"/>
      <c r="T836" s="42"/>
      <c r="U836" s="42"/>
      <c r="V836" s="42"/>
      <c r="W836" s="42"/>
      <c r="X836" s="42"/>
      <c r="Y836" s="42"/>
      <c r="Z836" s="42"/>
      <c r="AA836" s="42"/>
      <c r="AB836" s="42"/>
      <c r="AC836" s="42"/>
    </row>
    <row r="837">
      <c r="A837" s="70" t="b">
        <v>0</v>
      </c>
      <c r="H837" s="549"/>
      <c r="J837" s="42"/>
      <c r="K837" s="42"/>
      <c r="L837" s="42"/>
      <c r="M837" s="42"/>
      <c r="N837" s="42"/>
      <c r="O837" s="42"/>
      <c r="P837" s="42"/>
      <c r="Q837" s="42"/>
      <c r="R837" s="42"/>
      <c r="S837" s="42"/>
      <c r="T837" s="42"/>
      <c r="U837" s="42"/>
      <c r="V837" s="42"/>
      <c r="W837" s="42"/>
      <c r="X837" s="42"/>
      <c r="Y837" s="42"/>
      <c r="Z837" s="42"/>
      <c r="AA837" s="42"/>
      <c r="AB837" s="42"/>
      <c r="AC837" s="42"/>
    </row>
    <row r="838">
      <c r="A838" s="70" t="b">
        <v>0</v>
      </c>
      <c r="H838" s="549"/>
      <c r="J838" s="42"/>
      <c r="K838" s="42"/>
      <c r="L838" s="42"/>
      <c r="M838" s="42"/>
      <c r="N838" s="42"/>
      <c r="O838" s="42"/>
      <c r="P838" s="42"/>
      <c r="Q838" s="42"/>
      <c r="R838" s="42"/>
      <c r="S838" s="42"/>
      <c r="T838" s="42"/>
      <c r="U838" s="42"/>
      <c r="V838" s="42"/>
      <c r="W838" s="42"/>
      <c r="X838" s="42"/>
      <c r="Y838" s="42"/>
      <c r="Z838" s="42"/>
      <c r="AA838" s="42"/>
      <c r="AB838" s="42"/>
      <c r="AC838" s="42"/>
    </row>
    <row r="839">
      <c r="A839" s="70" t="b">
        <v>0</v>
      </c>
      <c r="H839" s="549"/>
      <c r="J839" s="42"/>
      <c r="K839" s="42"/>
      <c r="L839" s="42"/>
      <c r="M839" s="42"/>
      <c r="N839" s="42"/>
      <c r="O839" s="42"/>
      <c r="P839" s="42"/>
      <c r="Q839" s="42"/>
      <c r="R839" s="42"/>
      <c r="S839" s="42"/>
      <c r="T839" s="42"/>
      <c r="U839" s="42"/>
      <c r="V839" s="42"/>
      <c r="W839" s="42"/>
      <c r="X839" s="42"/>
      <c r="Y839" s="42"/>
      <c r="Z839" s="42"/>
      <c r="AA839" s="42"/>
      <c r="AB839" s="42"/>
      <c r="AC839" s="42"/>
    </row>
    <row r="840">
      <c r="A840" s="70" t="b">
        <v>0</v>
      </c>
      <c r="H840" s="549"/>
      <c r="J840" s="42"/>
      <c r="K840" s="42"/>
      <c r="L840" s="42"/>
      <c r="M840" s="42"/>
      <c r="N840" s="42"/>
      <c r="O840" s="42"/>
      <c r="P840" s="42"/>
      <c r="Q840" s="42"/>
      <c r="R840" s="42"/>
      <c r="S840" s="42"/>
      <c r="T840" s="42"/>
      <c r="U840" s="42"/>
      <c r="V840" s="42"/>
      <c r="W840" s="42"/>
      <c r="X840" s="42"/>
      <c r="Y840" s="42"/>
      <c r="Z840" s="42"/>
      <c r="AA840" s="42"/>
      <c r="AB840" s="42"/>
      <c r="AC840" s="42"/>
    </row>
    <row r="841">
      <c r="A841" s="70" t="b">
        <v>0</v>
      </c>
      <c r="H841" s="549"/>
      <c r="J841" s="42"/>
      <c r="K841" s="42"/>
      <c r="L841" s="42"/>
      <c r="M841" s="42"/>
      <c r="N841" s="42"/>
      <c r="O841" s="42"/>
      <c r="P841" s="42"/>
      <c r="Q841" s="42"/>
      <c r="R841" s="42"/>
      <c r="S841" s="42"/>
      <c r="T841" s="42"/>
      <c r="U841" s="42"/>
      <c r="V841" s="42"/>
      <c r="W841" s="42"/>
      <c r="X841" s="42"/>
      <c r="Y841" s="42"/>
      <c r="Z841" s="42"/>
      <c r="AA841" s="42"/>
      <c r="AB841" s="42"/>
      <c r="AC841" s="42"/>
    </row>
    <row r="842">
      <c r="A842" s="70" t="b">
        <v>0</v>
      </c>
      <c r="H842" s="549"/>
      <c r="J842" s="42"/>
      <c r="K842" s="42"/>
      <c r="L842" s="42"/>
      <c r="M842" s="42"/>
      <c r="N842" s="42"/>
      <c r="O842" s="42"/>
      <c r="P842" s="42"/>
      <c r="Q842" s="42"/>
      <c r="R842" s="42"/>
      <c r="S842" s="42"/>
      <c r="T842" s="42"/>
      <c r="U842" s="42"/>
      <c r="V842" s="42"/>
      <c r="W842" s="42"/>
      <c r="X842" s="42"/>
      <c r="Y842" s="42"/>
      <c r="Z842" s="42"/>
      <c r="AA842" s="42"/>
      <c r="AB842" s="42"/>
      <c r="AC842" s="42"/>
    </row>
    <row r="843">
      <c r="A843" s="70" t="b">
        <v>0</v>
      </c>
      <c r="H843" s="549"/>
      <c r="J843" s="42"/>
      <c r="K843" s="42"/>
      <c r="L843" s="42"/>
      <c r="M843" s="42"/>
      <c r="N843" s="42"/>
      <c r="O843" s="42"/>
      <c r="P843" s="42"/>
      <c r="Q843" s="42"/>
      <c r="R843" s="42"/>
      <c r="S843" s="42"/>
      <c r="T843" s="42"/>
      <c r="U843" s="42"/>
      <c r="V843" s="42"/>
      <c r="W843" s="42"/>
      <c r="X843" s="42"/>
      <c r="Y843" s="42"/>
      <c r="Z843" s="42"/>
      <c r="AA843" s="42"/>
      <c r="AB843" s="42"/>
      <c r="AC843" s="42"/>
    </row>
    <row r="844">
      <c r="A844" s="70" t="b">
        <v>0</v>
      </c>
      <c r="H844" s="549"/>
      <c r="J844" s="42"/>
      <c r="K844" s="42"/>
      <c r="L844" s="42"/>
      <c r="M844" s="42"/>
      <c r="N844" s="42"/>
      <c r="O844" s="42"/>
      <c r="P844" s="42"/>
      <c r="Q844" s="42"/>
      <c r="R844" s="42"/>
      <c r="S844" s="42"/>
      <c r="T844" s="42"/>
      <c r="U844" s="42"/>
      <c r="V844" s="42"/>
      <c r="W844" s="42"/>
      <c r="X844" s="42"/>
      <c r="Y844" s="42"/>
      <c r="Z844" s="42"/>
      <c r="AA844" s="42"/>
      <c r="AB844" s="42"/>
      <c r="AC844" s="42"/>
    </row>
    <row r="845">
      <c r="A845" s="70" t="b">
        <v>0</v>
      </c>
      <c r="H845" s="549"/>
      <c r="J845" s="42"/>
      <c r="K845" s="42"/>
      <c r="L845" s="42"/>
      <c r="M845" s="42"/>
      <c r="N845" s="42"/>
      <c r="O845" s="42"/>
      <c r="P845" s="42"/>
      <c r="Q845" s="42"/>
      <c r="R845" s="42"/>
      <c r="S845" s="42"/>
      <c r="T845" s="42"/>
      <c r="U845" s="42"/>
      <c r="V845" s="42"/>
      <c r="W845" s="42"/>
      <c r="X845" s="42"/>
      <c r="Y845" s="42"/>
      <c r="Z845" s="42"/>
      <c r="AA845" s="42"/>
      <c r="AB845" s="42"/>
      <c r="AC845" s="42"/>
    </row>
    <row r="846">
      <c r="A846" s="70" t="b">
        <v>0</v>
      </c>
      <c r="H846" s="549"/>
      <c r="J846" s="42"/>
      <c r="K846" s="42"/>
      <c r="L846" s="42"/>
      <c r="M846" s="42"/>
      <c r="N846" s="42"/>
      <c r="O846" s="42"/>
      <c r="P846" s="42"/>
      <c r="Q846" s="42"/>
      <c r="R846" s="42"/>
      <c r="S846" s="42"/>
      <c r="T846" s="42"/>
      <c r="U846" s="42"/>
      <c r="V846" s="42"/>
      <c r="W846" s="42"/>
      <c r="X846" s="42"/>
      <c r="Y846" s="42"/>
      <c r="Z846" s="42"/>
      <c r="AA846" s="42"/>
      <c r="AB846" s="42"/>
      <c r="AC846" s="42"/>
    </row>
    <row r="847">
      <c r="A847" s="70" t="b">
        <v>0</v>
      </c>
      <c r="H847" s="549"/>
      <c r="J847" s="42"/>
      <c r="K847" s="42"/>
      <c r="L847" s="42"/>
      <c r="M847" s="42"/>
      <c r="N847" s="42"/>
      <c r="O847" s="42"/>
      <c r="P847" s="42"/>
      <c r="Q847" s="42"/>
      <c r="R847" s="42"/>
      <c r="S847" s="42"/>
      <c r="T847" s="42"/>
      <c r="U847" s="42"/>
      <c r="V847" s="42"/>
      <c r="W847" s="42"/>
      <c r="X847" s="42"/>
      <c r="Y847" s="42"/>
      <c r="Z847" s="42"/>
      <c r="AA847" s="42"/>
      <c r="AB847" s="42"/>
      <c r="AC847" s="42"/>
    </row>
    <row r="848">
      <c r="A848" s="70" t="b">
        <v>0</v>
      </c>
      <c r="H848" s="549"/>
      <c r="J848" s="42"/>
      <c r="K848" s="42"/>
      <c r="L848" s="42"/>
      <c r="M848" s="42"/>
      <c r="N848" s="42"/>
      <c r="O848" s="42"/>
      <c r="P848" s="42"/>
      <c r="Q848" s="42"/>
      <c r="R848" s="42"/>
      <c r="S848" s="42"/>
      <c r="T848" s="42"/>
      <c r="U848" s="42"/>
      <c r="V848" s="42"/>
      <c r="W848" s="42"/>
      <c r="X848" s="42"/>
      <c r="Y848" s="42"/>
      <c r="Z848" s="42"/>
      <c r="AA848" s="42"/>
      <c r="AB848" s="42"/>
      <c r="AC848" s="42"/>
    </row>
    <row r="849">
      <c r="A849" s="70" t="b">
        <v>0</v>
      </c>
      <c r="H849" s="549"/>
      <c r="J849" s="42"/>
      <c r="K849" s="42"/>
      <c r="L849" s="42"/>
      <c r="M849" s="42"/>
      <c r="N849" s="42"/>
      <c r="O849" s="42"/>
      <c r="P849" s="42"/>
      <c r="Q849" s="42"/>
      <c r="R849" s="42"/>
      <c r="S849" s="42"/>
      <c r="T849" s="42"/>
      <c r="U849" s="42"/>
      <c r="V849" s="42"/>
      <c r="W849" s="42"/>
      <c r="X849" s="42"/>
      <c r="Y849" s="42"/>
      <c r="Z849" s="42"/>
      <c r="AA849" s="42"/>
      <c r="AB849" s="42"/>
      <c r="AC849" s="42"/>
    </row>
    <row r="850">
      <c r="A850" s="70" t="b">
        <v>0</v>
      </c>
      <c r="H850" s="549"/>
      <c r="J850" s="42"/>
      <c r="K850" s="42"/>
      <c r="L850" s="42"/>
      <c r="M850" s="42"/>
      <c r="N850" s="42"/>
      <c r="O850" s="42"/>
      <c r="P850" s="42"/>
      <c r="Q850" s="42"/>
      <c r="R850" s="42"/>
      <c r="S850" s="42"/>
      <c r="T850" s="42"/>
      <c r="U850" s="42"/>
      <c r="V850" s="42"/>
      <c r="W850" s="42"/>
      <c r="X850" s="42"/>
      <c r="Y850" s="42"/>
      <c r="Z850" s="42"/>
      <c r="AA850" s="42"/>
      <c r="AB850" s="42"/>
      <c r="AC850" s="42"/>
    </row>
    <row r="851">
      <c r="A851" s="70" t="b">
        <v>0</v>
      </c>
      <c r="H851" s="549"/>
      <c r="J851" s="42"/>
      <c r="K851" s="42"/>
      <c r="L851" s="42"/>
      <c r="M851" s="42"/>
      <c r="N851" s="42"/>
      <c r="O851" s="42"/>
      <c r="P851" s="42"/>
      <c r="Q851" s="42"/>
      <c r="R851" s="42"/>
      <c r="S851" s="42"/>
      <c r="T851" s="42"/>
      <c r="U851" s="42"/>
      <c r="V851" s="42"/>
      <c r="W851" s="42"/>
      <c r="X851" s="42"/>
      <c r="Y851" s="42"/>
      <c r="Z851" s="42"/>
      <c r="AA851" s="42"/>
      <c r="AB851" s="42"/>
      <c r="AC851" s="42"/>
    </row>
    <row r="852">
      <c r="A852" s="70" t="b">
        <v>0</v>
      </c>
      <c r="H852" s="549"/>
      <c r="J852" s="42"/>
      <c r="K852" s="42"/>
      <c r="L852" s="42"/>
      <c r="M852" s="42"/>
      <c r="N852" s="42"/>
      <c r="O852" s="42"/>
      <c r="P852" s="42"/>
      <c r="Q852" s="42"/>
      <c r="R852" s="42"/>
      <c r="S852" s="42"/>
      <c r="T852" s="42"/>
      <c r="U852" s="42"/>
      <c r="V852" s="42"/>
      <c r="W852" s="42"/>
      <c r="X852" s="42"/>
      <c r="Y852" s="42"/>
      <c r="Z852" s="42"/>
      <c r="AA852" s="42"/>
      <c r="AB852" s="42"/>
      <c r="AC852" s="42"/>
    </row>
    <row r="853">
      <c r="A853" s="70" t="b">
        <v>0</v>
      </c>
      <c r="H853" s="549"/>
      <c r="J853" s="42"/>
      <c r="K853" s="42"/>
      <c r="L853" s="42"/>
      <c r="M853" s="42"/>
      <c r="N853" s="42"/>
      <c r="O853" s="42"/>
      <c r="P853" s="42"/>
      <c r="Q853" s="42"/>
      <c r="R853" s="42"/>
      <c r="S853" s="42"/>
      <c r="T853" s="42"/>
      <c r="U853" s="42"/>
      <c r="V853" s="42"/>
      <c r="W853" s="42"/>
      <c r="X853" s="42"/>
      <c r="Y853" s="42"/>
      <c r="Z853" s="42"/>
      <c r="AA853" s="42"/>
      <c r="AB853" s="42"/>
      <c r="AC853" s="42"/>
    </row>
    <row r="854">
      <c r="A854" s="70" t="b">
        <v>0</v>
      </c>
      <c r="H854" s="549"/>
      <c r="J854" s="42"/>
      <c r="K854" s="42"/>
      <c r="L854" s="42"/>
      <c r="M854" s="42"/>
      <c r="N854" s="42"/>
      <c r="O854" s="42"/>
      <c r="P854" s="42"/>
      <c r="Q854" s="42"/>
      <c r="R854" s="42"/>
      <c r="S854" s="42"/>
      <c r="T854" s="42"/>
      <c r="U854" s="42"/>
      <c r="V854" s="42"/>
      <c r="W854" s="42"/>
      <c r="X854" s="42"/>
      <c r="Y854" s="42"/>
      <c r="Z854" s="42"/>
      <c r="AA854" s="42"/>
      <c r="AB854" s="42"/>
      <c r="AC854" s="42"/>
    </row>
    <row r="855">
      <c r="A855" s="70" t="b">
        <v>0</v>
      </c>
      <c r="H855" s="549"/>
      <c r="J855" s="42"/>
      <c r="K855" s="42"/>
      <c r="L855" s="42"/>
      <c r="M855" s="42"/>
      <c r="N855" s="42"/>
      <c r="O855" s="42"/>
      <c r="P855" s="42"/>
      <c r="Q855" s="42"/>
      <c r="R855" s="42"/>
      <c r="S855" s="42"/>
      <c r="T855" s="42"/>
      <c r="U855" s="42"/>
      <c r="V855" s="42"/>
      <c r="W855" s="42"/>
      <c r="X855" s="42"/>
      <c r="Y855" s="42"/>
      <c r="Z855" s="42"/>
      <c r="AA855" s="42"/>
      <c r="AB855" s="42"/>
      <c r="AC855" s="42"/>
    </row>
    <row r="856">
      <c r="A856" s="70" t="b">
        <v>0</v>
      </c>
      <c r="H856" s="549"/>
      <c r="J856" s="42"/>
      <c r="K856" s="42"/>
      <c r="L856" s="42"/>
      <c r="M856" s="42"/>
      <c r="N856" s="42"/>
      <c r="O856" s="42"/>
      <c r="P856" s="42"/>
      <c r="Q856" s="42"/>
      <c r="R856" s="42"/>
      <c r="S856" s="42"/>
      <c r="T856" s="42"/>
      <c r="U856" s="42"/>
      <c r="V856" s="42"/>
      <c r="W856" s="42"/>
      <c r="X856" s="42"/>
      <c r="Y856" s="42"/>
      <c r="Z856" s="42"/>
      <c r="AA856" s="42"/>
      <c r="AB856" s="42"/>
      <c r="AC856" s="42"/>
    </row>
    <row r="857">
      <c r="A857" s="70" t="b">
        <v>0</v>
      </c>
      <c r="H857" s="549"/>
      <c r="J857" s="42"/>
      <c r="K857" s="42"/>
      <c r="L857" s="42"/>
      <c r="M857" s="42"/>
      <c r="N857" s="42"/>
      <c r="O857" s="42"/>
      <c r="P857" s="42"/>
      <c r="Q857" s="42"/>
      <c r="R857" s="42"/>
      <c r="S857" s="42"/>
      <c r="T857" s="42"/>
      <c r="U857" s="42"/>
      <c r="V857" s="42"/>
      <c r="W857" s="42"/>
      <c r="X857" s="42"/>
      <c r="Y857" s="42"/>
      <c r="Z857" s="42"/>
      <c r="AA857" s="42"/>
      <c r="AB857" s="42"/>
      <c r="AC857" s="42"/>
    </row>
    <row r="858">
      <c r="A858" s="70" t="b">
        <v>0</v>
      </c>
      <c r="H858" s="549"/>
      <c r="J858" s="42"/>
      <c r="K858" s="42"/>
      <c r="L858" s="42"/>
      <c r="M858" s="42"/>
      <c r="N858" s="42"/>
      <c r="O858" s="42"/>
      <c r="P858" s="42"/>
      <c r="Q858" s="42"/>
      <c r="R858" s="42"/>
      <c r="S858" s="42"/>
      <c r="T858" s="42"/>
      <c r="U858" s="42"/>
      <c r="V858" s="42"/>
      <c r="W858" s="42"/>
      <c r="X858" s="42"/>
      <c r="Y858" s="42"/>
      <c r="Z858" s="42"/>
      <c r="AA858" s="42"/>
      <c r="AB858" s="42"/>
      <c r="AC858" s="42"/>
    </row>
    <row r="859">
      <c r="A859" s="70" t="b">
        <v>0</v>
      </c>
      <c r="H859" s="549"/>
      <c r="J859" s="42"/>
      <c r="K859" s="42"/>
      <c r="L859" s="42"/>
      <c r="M859" s="42"/>
      <c r="N859" s="42"/>
      <c r="O859" s="42"/>
      <c r="P859" s="42"/>
      <c r="Q859" s="42"/>
      <c r="R859" s="42"/>
      <c r="S859" s="42"/>
      <c r="T859" s="42"/>
      <c r="U859" s="42"/>
      <c r="V859" s="42"/>
      <c r="W859" s="42"/>
      <c r="X859" s="42"/>
      <c r="Y859" s="42"/>
      <c r="Z859" s="42"/>
      <c r="AA859" s="42"/>
      <c r="AB859" s="42"/>
      <c r="AC859" s="42"/>
    </row>
    <row r="860">
      <c r="A860" s="70" t="b">
        <v>0</v>
      </c>
      <c r="H860" s="549"/>
      <c r="J860" s="42"/>
      <c r="K860" s="42"/>
      <c r="L860" s="42"/>
      <c r="M860" s="42"/>
      <c r="N860" s="42"/>
      <c r="O860" s="42"/>
      <c r="P860" s="42"/>
      <c r="Q860" s="42"/>
      <c r="R860" s="42"/>
      <c r="S860" s="42"/>
      <c r="T860" s="42"/>
      <c r="U860" s="42"/>
      <c r="V860" s="42"/>
      <c r="W860" s="42"/>
      <c r="X860" s="42"/>
      <c r="Y860" s="42"/>
      <c r="Z860" s="42"/>
      <c r="AA860" s="42"/>
      <c r="AB860" s="42"/>
      <c r="AC860" s="42"/>
    </row>
    <row r="861">
      <c r="A861" s="70" t="b">
        <v>0</v>
      </c>
      <c r="H861" s="549"/>
      <c r="J861" s="42"/>
      <c r="K861" s="42"/>
      <c r="L861" s="42"/>
      <c r="M861" s="42"/>
      <c r="N861" s="42"/>
      <c r="O861" s="42"/>
      <c r="P861" s="42"/>
      <c r="Q861" s="42"/>
      <c r="R861" s="42"/>
      <c r="S861" s="42"/>
      <c r="T861" s="42"/>
      <c r="U861" s="42"/>
      <c r="V861" s="42"/>
      <c r="W861" s="42"/>
      <c r="X861" s="42"/>
      <c r="Y861" s="42"/>
      <c r="Z861" s="42"/>
      <c r="AA861" s="42"/>
      <c r="AB861" s="42"/>
      <c r="AC861" s="42"/>
    </row>
    <row r="862">
      <c r="A862" s="70" t="b">
        <v>0</v>
      </c>
      <c r="H862" s="549"/>
      <c r="J862" s="42"/>
      <c r="K862" s="42"/>
      <c r="L862" s="42"/>
      <c r="M862" s="42"/>
      <c r="N862" s="42"/>
      <c r="O862" s="42"/>
      <c r="P862" s="42"/>
      <c r="Q862" s="42"/>
      <c r="R862" s="42"/>
      <c r="S862" s="42"/>
      <c r="T862" s="42"/>
      <c r="U862" s="42"/>
      <c r="V862" s="42"/>
      <c r="W862" s="42"/>
      <c r="X862" s="42"/>
      <c r="Y862" s="42"/>
      <c r="Z862" s="42"/>
      <c r="AA862" s="42"/>
      <c r="AB862" s="42"/>
      <c r="AC862" s="42"/>
    </row>
    <row r="863">
      <c r="A863" s="70" t="b">
        <v>0</v>
      </c>
      <c r="H863" s="549"/>
      <c r="J863" s="42"/>
      <c r="K863" s="42"/>
      <c r="L863" s="42"/>
      <c r="M863" s="42"/>
      <c r="N863" s="42"/>
      <c r="O863" s="42"/>
      <c r="P863" s="42"/>
      <c r="Q863" s="42"/>
      <c r="R863" s="42"/>
      <c r="S863" s="42"/>
      <c r="T863" s="42"/>
      <c r="U863" s="42"/>
      <c r="V863" s="42"/>
      <c r="W863" s="42"/>
      <c r="X863" s="42"/>
      <c r="Y863" s="42"/>
      <c r="Z863" s="42"/>
      <c r="AA863" s="42"/>
      <c r="AB863" s="42"/>
      <c r="AC863" s="42"/>
    </row>
    <row r="864">
      <c r="A864" s="70" t="b">
        <v>0</v>
      </c>
      <c r="H864" s="549"/>
      <c r="J864" s="42"/>
      <c r="K864" s="42"/>
      <c r="L864" s="42"/>
      <c r="M864" s="42"/>
      <c r="N864" s="42"/>
      <c r="O864" s="42"/>
      <c r="P864" s="42"/>
      <c r="Q864" s="42"/>
      <c r="R864" s="42"/>
      <c r="S864" s="42"/>
      <c r="T864" s="42"/>
      <c r="U864" s="42"/>
      <c r="V864" s="42"/>
      <c r="W864" s="42"/>
      <c r="X864" s="42"/>
      <c r="Y864" s="42"/>
      <c r="Z864" s="42"/>
      <c r="AA864" s="42"/>
      <c r="AB864" s="42"/>
      <c r="AC864" s="42"/>
    </row>
    <row r="865">
      <c r="A865" s="70" t="b">
        <v>0</v>
      </c>
      <c r="H865" s="549"/>
      <c r="J865" s="42"/>
      <c r="K865" s="42"/>
      <c r="L865" s="42"/>
      <c r="M865" s="42"/>
      <c r="N865" s="42"/>
      <c r="O865" s="42"/>
      <c r="P865" s="42"/>
      <c r="Q865" s="42"/>
      <c r="R865" s="42"/>
      <c r="S865" s="42"/>
      <c r="T865" s="42"/>
      <c r="U865" s="42"/>
      <c r="V865" s="42"/>
      <c r="W865" s="42"/>
      <c r="X865" s="42"/>
      <c r="Y865" s="42"/>
      <c r="Z865" s="42"/>
      <c r="AA865" s="42"/>
      <c r="AB865" s="42"/>
      <c r="AC865" s="42"/>
    </row>
    <row r="866">
      <c r="A866" s="70" t="b">
        <v>0</v>
      </c>
      <c r="H866" s="549"/>
      <c r="J866" s="42"/>
      <c r="K866" s="42"/>
      <c r="L866" s="42"/>
      <c r="M866" s="42"/>
      <c r="N866" s="42"/>
      <c r="O866" s="42"/>
      <c r="P866" s="42"/>
      <c r="Q866" s="42"/>
      <c r="R866" s="42"/>
      <c r="S866" s="42"/>
      <c r="T866" s="42"/>
      <c r="U866" s="42"/>
      <c r="V866" s="42"/>
      <c r="W866" s="42"/>
      <c r="X866" s="42"/>
      <c r="Y866" s="42"/>
      <c r="Z866" s="42"/>
      <c r="AA866" s="42"/>
      <c r="AB866" s="42"/>
      <c r="AC866" s="42"/>
    </row>
    <row r="867">
      <c r="A867" s="70" t="b">
        <v>0</v>
      </c>
      <c r="H867" s="549"/>
      <c r="J867" s="42"/>
      <c r="K867" s="42"/>
      <c r="L867" s="42"/>
      <c r="M867" s="42"/>
      <c r="N867" s="42"/>
      <c r="O867" s="42"/>
      <c r="P867" s="42"/>
      <c r="Q867" s="42"/>
      <c r="R867" s="42"/>
      <c r="S867" s="42"/>
      <c r="T867" s="42"/>
      <c r="U867" s="42"/>
      <c r="V867" s="42"/>
      <c r="W867" s="42"/>
      <c r="X867" s="42"/>
      <c r="Y867" s="42"/>
      <c r="Z867" s="42"/>
      <c r="AA867" s="42"/>
      <c r="AB867" s="42"/>
      <c r="AC867" s="42"/>
    </row>
    <row r="868">
      <c r="A868" s="70" t="b">
        <v>0</v>
      </c>
      <c r="H868" s="549"/>
      <c r="J868" s="42"/>
      <c r="K868" s="42"/>
      <c r="L868" s="42"/>
      <c r="M868" s="42"/>
      <c r="N868" s="42"/>
      <c r="O868" s="42"/>
      <c r="P868" s="42"/>
      <c r="Q868" s="42"/>
      <c r="R868" s="42"/>
      <c r="S868" s="42"/>
      <c r="T868" s="42"/>
      <c r="U868" s="42"/>
      <c r="V868" s="42"/>
      <c r="W868" s="42"/>
      <c r="X868" s="42"/>
      <c r="Y868" s="42"/>
      <c r="Z868" s="42"/>
      <c r="AA868" s="42"/>
      <c r="AB868" s="42"/>
      <c r="AC868" s="42"/>
    </row>
    <row r="869">
      <c r="A869" s="70" t="b">
        <v>0</v>
      </c>
      <c r="H869" s="549"/>
      <c r="J869" s="42"/>
      <c r="K869" s="42"/>
      <c r="L869" s="42"/>
      <c r="M869" s="42"/>
      <c r="N869" s="42"/>
      <c r="O869" s="42"/>
      <c r="P869" s="42"/>
      <c r="Q869" s="42"/>
      <c r="R869" s="42"/>
      <c r="S869" s="42"/>
      <c r="T869" s="42"/>
      <c r="U869" s="42"/>
      <c r="V869" s="42"/>
      <c r="W869" s="42"/>
      <c r="X869" s="42"/>
      <c r="Y869" s="42"/>
      <c r="Z869" s="42"/>
      <c r="AA869" s="42"/>
      <c r="AB869" s="42"/>
      <c r="AC869" s="42"/>
    </row>
    <row r="870">
      <c r="A870" s="70" t="b">
        <v>0</v>
      </c>
      <c r="H870" s="549"/>
      <c r="J870" s="42"/>
      <c r="K870" s="42"/>
      <c r="L870" s="42"/>
      <c r="M870" s="42"/>
      <c r="N870" s="42"/>
      <c r="O870" s="42"/>
      <c r="P870" s="42"/>
      <c r="Q870" s="42"/>
      <c r="R870" s="42"/>
      <c r="S870" s="42"/>
      <c r="T870" s="42"/>
      <c r="U870" s="42"/>
      <c r="V870" s="42"/>
      <c r="W870" s="42"/>
      <c r="X870" s="42"/>
      <c r="Y870" s="42"/>
      <c r="Z870" s="42"/>
      <c r="AA870" s="42"/>
      <c r="AB870" s="42"/>
      <c r="AC870" s="42"/>
    </row>
    <row r="871">
      <c r="A871" s="70" t="b">
        <v>0</v>
      </c>
      <c r="H871" s="549"/>
      <c r="J871" s="42"/>
      <c r="K871" s="42"/>
      <c r="L871" s="42"/>
      <c r="M871" s="42"/>
      <c r="N871" s="42"/>
      <c r="O871" s="42"/>
      <c r="P871" s="42"/>
      <c r="Q871" s="42"/>
      <c r="R871" s="42"/>
      <c r="S871" s="42"/>
      <c r="T871" s="42"/>
      <c r="U871" s="42"/>
      <c r="V871" s="42"/>
      <c r="W871" s="42"/>
      <c r="X871" s="42"/>
      <c r="Y871" s="42"/>
      <c r="Z871" s="42"/>
      <c r="AA871" s="42"/>
      <c r="AB871" s="42"/>
      <c r="AC871" s="42"/>
    </row>
    <row r="872">
      <c r="A872" s="70" t="b">
        <v>0</v>
      </c>
      <c r="H872" s="549"/>
      <c r="J872" s="42"/>
      <c r="K872" s="42"/>
      <c r="L872" s="42"/>
      <c r="M872" s="42"/>
      <c r="N872" s="42"/>
      <c r="O872" s="42"/>
      <c r="P872" s="42"/>
      <c r="Q872" s="42"/>
      <c r="R872" s="42"/>
      <c r="S872" s="42"/>
      <c r="T872" s="42"/>
      <c r="U872" s="42"/>
      <c r="V872" s="42"/>
      <c r="W872" s="42"/>
      <c r="X872" s="42"/>
      <c r="Y872" s="42"/>
      <c r="Z872" s="42"/>
      <c r="AA872" s="42"/>
      <c r="AB872" s="42"/>
      <c r="AC872" s="42"/>
    </row>
    <row r="873">
      <c r="A873" s="70" t="b">
        <v>0</v>
      </c>
      <c r="H873" s="549"/>
      <c r="J873" s="42"/>
      <c r="K873" s="42"/>
      <c r="L873" s="42"/>
      <c r="M873" s="42"/>
      <c r="N873" s="42"/>
      <c r="O873" s="42"/>
      <c r="P873" s="42"/>
      <c r="Q873" s="42"/>
      <c r="R873" s="42"/>
      <c r="S873" s="42"/>
      <c r="T873" s="42"/>
      <c r="U873" s="42"/>
      <c r="V873" s="42"/>
      <c r="W873" s="42"/>
      <c r="X873" s="42"/>
      <c r="Y873" s="42"/>
      <c r="Z873" s="42"/>
      <c r="AA873" s="42"/>
      <c r="AB873" s="42"/>
      <c r="AC873" s="42"/>
    </row>
    <row r="874">
      <c r="A874" s="70" t="b">
        <v>0</v>
      </c>
      <c r="H874" s="549"/>
      <c r="J874" s="42"/>
      <c r="K874" s="42"/>
      <c r="L874" s="42"/>
      <c r="M874" s="42"/>
      <c r="N874" s="42"/>
      <c r="O874" s="42"/>
      <c r="P874" s="42"/>
      <c r="Q874" s="42"/>
      <c r="R874" s="42"/>
      <c r="S874" s="42"/>
      <c r="T874" s="42"/>
      <c r="U874" s="42"/>
      <c r="V874" s="42"/>
      <c r="W874" s="42"/>
      <c r="X874" s="42"/>
      <c r="Y874" s="42"/>
      <c r="Z874" s="42"/>
      <c r="AA874" s="42"/>
      <c r="AB874" s="42"/>
      <c r="AC874" s="42"/>
    </row>
    <row r="875">
      <c r="A875" s="70" t="b">
        <v>0</v>
      </c>
      <c r="H875" s="549"/>
      <c r="J875" s="42"/>
      <c r="K875" s="42"/>
      <c r="L875" s="42"/>
      <c r="M875" s="42"/>
      <c r="N875" s="42"/>
      <c r="O875" s="42"/>
      <c r="P875" s="42"/>
      <c r="Q875" s="42"/>
      <c r="R875" s="42"/>
      <c r="S875" s="42"/>
      <c r="T875" s="42"/>
      <c r="U875" s="42"/>
      <c r="V875" s="42"/>
      <c r="W875" s="42"/>
      <c r="X875" s="42"/>
      <c r="Y875" s="42"/>
      <c r="Z875" s="42"/>
      <c r="AA875" s="42"/>
      <c r="AB875" s="42"/>
      <c r="AC875" s="42"/>
    </row>
    <row r="876">
      <c r="A876" s="70" t="b">
        <v>0</v>
      </c>
      <c r="H876" s="549"/>
      <c r="J876" s="42"/>
      <c r="K876" s="42"/>
      <c r="L876" s="42"/>
      <c r="M876" s="42"/>
      <c r="N876" s="42"/>
      <c r="O876" s="42"/>
      <c r="P876" s="42"/>
      <c r="Q876" s="42"/>
      <c r="R876" s="42"/>
      <c r="S876" s="42"/>
      <c r="T876" s="42"/>
      <c r="U876" s="42"/>
      <c r="V876" s="42"/>
      <c r="W876" s="42"/>
      <c r="X876" s="42"/>
      <c r="Y876" s="42"/>
      <c r="Z876" s="42"/>
      <c r="AA876" s="42"/>
      <c r="AB876" s="42"/>
      <c r="AC876" s="42"/>
    </row>
    <row r="877">
      <c r="A877" s="70" t="b">
        <v>0</v>
      </c>
      <c r="H877" s="549"/>
      <c r="J877" s="42"/>
      <c r="K877" s="42"/>
      <c r="L877" s="42"/>
      <c r="M877" s="42"/>
      <c r="N877" s="42"/>
      <c r="O877" s="42"/>
      <c r="P877" s="42"/>
      <c r="Q877" s="42"/>
      <c r="R877" s="42"/>
      <c r="S877" s="42"/>
      <c r="T877" s="42"/>
      <c r="U877" s="42"/>
      <c r="V877" s="42"/>
      <c r="W877" s="42"/>
      <c r="X877" s="42"/>
      <c r="Y877" s="42"/>
      <c r="Z877" s="42"/>
      <c r="AA877" s="42"/>
      <c r="AB877" s="42"/>
      <c r="AC877" s="42"/>
    </row>
    <row r="878">
      <c r="A878" s="70" t="b">
        <v>0</v>
      </c>
      <c r="H878" s="549"/>
      <c r="J878" s="42"/>
      <c r="K878" s="42"/>
      <c r="L878" s="42"/>
      <c r="M878" s="42"/>
      <c r="N878" s="42"/>
      <c r="O878" s="42"/>
      <c r="P878" s="42"/>
      <c r="Q878" s="42"/>
      <c r="R878" s="42"/>
      <c r="S878" s="42"/>
      <c r="T878" s="42"/>
      <c r="U878" s="42"/>
      <c r="V878" s="42"/>
      <c r="W878" s="42"/>
      <c r="X878" s="42"/>
      <c r="Y878" s="42"/>
      <c r="Z878" s="42"/>
      <c r="AA878" s="42"/>
      <c r="AB878" s="42"/>
      <c r="AC878" s="42"/>
    </row>
    <row r="879">
      <c r="A879" s="70" t="b">
        <v>0</v>
      </c>
      <c r="H879" s="549"/>
      <c r="J879" s="42"/>
      <c r="K879" s="42"/>
      <c r="L879" s="42"/>
      <c r="M879" s="42"/>
      <c r="N879" s="42"/>
      <c r="O879" s="42"/>
      <c r="P879" s="42"/>
      <c r="Q879" s="42"/>
      <c r="R879" s="42"/>
      <c r="S879" s="42"/>
      <c r="T879" s="42"/>
      <c r="U879" s="42"/>
      <c r="V879" s="42"/>
      <c r="W879" s="42"/>
      <c r="X879" s="42"/>
      <c r="Y879" s="42"/>
      <c r="Z879" s="42"/>
      <c r="AA879" s="42"/>
      <c r="AB879" s="42"/>
      <c r="AC879" s="42"/>
    </row>
    <row r="880">
      <c r="A880" s="70" t="b">
        <v>0</v>
      </c>
      <c r="H880" s="549"/>
      <c r="J880" s="42"/>
      <c r="K880" s="42"/>
      <c r="L880" s="42"/>
      <c r="M880" s="42"/>
      <c r="N880" s="42"/>
      <c r="O880" s="42"/>
      <c r="P880" s="42"/>
      <c r="Q880" s="42"/>
      <c r="R880" s="42"/>
      <c r="S880" s="42"/>
      <c r="T880" s="42"/>
      <c r="U880" s="42"/>
      <c r="V880" s="42"/>
      <c r="W880" s="42"/>
      <c r="X880" s="42"/>
      <c r="Y880" s="42"/>
      <c r="Z880" s="42"/>
      <c r="AA880" s="42"/>
      <c r="AB880" s="42"/>
      <c r="AC880" s="42"/>
    </row>
    <row r="881">
      <c r="A881" s="70" t="b">
        <v>0</v>
      </c>
      <c r="H881" s="549"/>
      <c r="J881" s="42"/>
      <c r="K881" s="42"/>
      <c r="L881" s="42"/>
      <c r="M881" s="42"/>
      <c r="N881" s="42"/>
      <c r="O881" s="42"/>
      <c r="P881" s="42"/>
      <c r="Q881" s="42"/>
      <c r="R881" s="42"/>
      <c r="S881" s="42"/>
      <c r="T881" s="42"/>
      <c r="U881" s="42"/>
      <c r="V881" s="42"/>
      <c r="W881" s="42"/>
      <c r="X881" s="42"/>
      <c r="Y881" s="42"/>
      <c r="Z881" s="42"/>
      <c r="AA881" s="42"/>
      <c r="AB881" s="42"/>
      <c r="AC881" s="42"/>
    </row>
    <row r="882">
      <c r="A882" s="70" t="b">
        <v>0</v>
      </c>
      <c r="H882" s="549"/>
      <c r="J882" s="42"/>
      <c r="K882" s="42"/>
      <c r="L882" s="42"/>
      <c r="M882" s="42"/>
      <c r="N882" s="42"/>
      <c r="O882" s="42"/>
      <c r="P882" s="42"/>
      <c r="Q882" s="42"/>
      <c r="R882" s="42"/>
      <c r="S882" s="42"/>
      <c r="T882" s="42"/>
      <c r="U882" s="42"/>
      <c r="V882" s="42"/>
      <c r="W882" s="42"/>
      <c r="X882" s="42"/>
      <c r="Y882" s="42"/>
      <c r="Z882" s="42"/>
      <c r="AA882" s="42"/>
      <c r="AB882" s="42"/>
      <c r="AC882" s="42"/>
    </row>
    <row r="883">
      <c r="A883" s="70" t="b">
        <v>0</v>
      </c>
      <c r="H883" s="549"/>
      <c r="J883" s="42"/>
      <c r="K883" s="42"/>
      <c r="L883" s="42"/>
      <c r="M883" s="42"/>
      <c r="N883" s="42"/>
      <c r="O883" s="42"/>
      <c r="P883" s="42"/>
      <c r="Q883" s="42"/>
      <c r="R883" s="42"/>
      <c r="S883" s="42"/>
      <c r="T883" s="42"/>
      <c r="U883" s="42"/>
      <c r="V883" s="42"/>
      <c r="W883" s="42"/>
      <c r="X883" s="42"/>
      <c r="Y883" s="42"/>
      <c r="Z883" s="42"/>
      <c r="AA883" s="42"/>
      <c r="AB883" s="42"/>
      <c r="AC883" s="42"/>
    </row>
    <row r="884">
      <c r="A884" s="70" t="b">
        <v>0</v>
      </c>
      <c r="H884" s="549"/>
      <c r="J884" s="42"/>
      <c r="K884" s="42"/>
      <c r="L884" s="42"/>
      <c r="M884" s="42"/>
      <c r="N884" s="42"/>
      <c r="O884" s="42"/>
      <c r="P884" s="42"/>
      <c r="Q884" s="42"/>
      <c r="R884" s="42"/>
      <c r="S884" s="42"/>
      <c r="T884" s="42"/>
      <c r="U884" s="42"/>
      <c r="V884" s="42"/>
      <c r="W884" s="42"/>
      <c r="X884" s="42"/>
      <c r="Y884" s="42"/>
      <c r="Z884" s="42"/>
      <c r="AA884" s="42"/>
      <c r="AB884" s="42"/>
      <c r="AC884" s="42"/>
    </row>
    <row r="885">
      <c r="A885" s="70" t="b">
        <v>0</v>
      </c>
      <c r="H885" s="549"/>
      <c r="J885" s="42"/>
      <c r="K885" s="42"/>
      <c r="L885" s="42"/>
      <c r="M885" s="42"/>
      <c r="N885" s="42"/>
      <c r="O885" s="42"/>
      <c r="P885" s="42"/>
      <c r="Q885" s="42"/>
      <c r="R885" s="42"/>
      <c r="S885" s="42"/>
      <c r="T885" s="42"/>
      <c r="U885" s="42"/>
      <c r="V885" s="42"/>
      <c r="W885" s="42"/>
      <c r="X885" s="42"/>
      <c r="Y885" s="42"/>
      <c r="Z885" s="42"/>
      <c r="AA885" s="42"/>
      <c r="AB885" s="42"/>
      <c r="AC885" s="42"/>
    </row>
    <row r="886">
      <c r="A886" s="70" t="b">
        <v>0</v>
      </c>
      <c r="H886" s="549"/>
      <c r="J886" s="42"/>
      <c r="K886" s="42"/>
      <c r="L886" s="42"/>
      <c r="M886" s="42"/>
      <c r="N886" s="42"/>
      <c r="O886" s="42"/>
      <c r="P886" s="42"/>
      <c r="Q886" s="42"/>
      <c r="R886" s="42"/>
      <c r="S886" s="42"/>
      <c r="T886" s="42"/>
      <c r="U886" s="42"/>
      <c r="V886" s="42"/>
      <c r="W886" s="42"/>
      <c r="X886" s="42"/>
      <c r="Y886" s="42"/>
      <c r="Z886" s="42"/>
      <c r="AA886" s="42"/>
      <c r="AB886" s="42"/>
      <c r="AC886" s="42"/>
    </row>
    <row r="887">
      <c r="A887" s="70" t="b">
        <v>0</v>
      </c>
      <c r="H887" s="549"/>
      <c r="J887" s="42"/>
      <c r="K887" s="42"/>
      <c r="L887" s="42"/>
      <c r="M887" s="42"/>
      <c r="N887" s="42"/>
      <c r="O887" s="42"/>
      <c r="P887" s="42"/>
      <c r="Q887" s="42"/>
      <c r="R887" s="42"/>
      <c r="S887" s="42"/>
      <c r="T887" s="42"/>
      <c r="U887" s="42"/>
      <c r="V887" s="42"/>
      <c r="W887" s="42"/>
      <c r="X887" s="42"/>
      <c r="Y887" s="42"/>
      <c r="Z887" s="42"/>
      <c r="AA887" s="42"/>
      <c r="AB887" s="42"/>
      <c r="AC887" s="42"/>
    </row>
    <row r="888">
      <c r="A888" s="70" t="b">
        <v>0</v>
      </c>
      <c r="H888" s="549"/>
      <c r="J888" s="42"/>
      <c r="K888" s="42"/>
      <c r="L888" s="42"/>
      <c r="M888" s="42"/>
      <c r="N888" s="42"/>
      <c r="O888" s="42"/>
      <c r="P888" s="42"/>
      <c r="Q888" s="42"/>
      <c r="R888" s="42"/>
      <c r="S888" s="42"/>
      <c r="T888" s="42"/>
      <c r="U888" s="42"/>
      <c r="V888" s="42"/>
      <c r="W888" s="42"/>
      <c r="X888" s="42"/>
      <c r="Y888" s="42"/>
      <c r="Z888" s="42"/>
      <c r="AA888" s="42"/>
      <c r="AB888" s="42"/>
      <c r="AC888" s="42"/>
    </row>
    <row r="889">
      <c r="A889" s="70" t="b">
        <v>0</v>
      </c>
      <c r="H889" s="549"/>
      <c r="J889" s="42"/>
      <c r="K889" s="42"/>
      <c r="L889" s="42"/>
      <c r="M889" s="42"/>
      <c r="N889" s="42"/>
      <c r="O889" s="42"/>
      <c r="P889" s="42"/>
      <c r="Q889" s="42"/>
      <c r="R889" s="42"/>
      <c r="S889" s="42"/>
      <c r="T889" s="42"/>
      <c r="U889" s="42"/>
      <c r="V889" s="42"/>
      <c r="W889" s="42"/>
      <c r="X889" s="42"/>
      <c r="Y889" s="42"/>
      <c r="Z889" s="42"/>
      <c r="AA889" s="42"/>
      <c r="AB889" s="42"/>
      <c r="AC889" s="42"/>
    </row>
    <row r="890">
      <c r="A890" s="70" t="b">
        <v>0</v>
      </c>
      <c r="H890" s="549"/>
      <c r="J890" s="42"/>
      <c r="K890" s="42"/>
      <c r="L890" s="42"/>
      <c r="M890" s="42"/>
      <c r="N890" s="42"/>
      <c r="O890" s="42"/>
      <c r="P890" s="42"/>
      <c r="Q890" s="42"/>
      <c r="R890" s="42"/>
      <c r="S890" s="42"/>
      <c r="T890" s="42"/>
      <c r="U890" s="42"/>
      <c r="V890" s="42"/>
      <c r="W890" s="42"/>
      <c r="X890" s="42"/>
      <c r="Y890" s="42"/>
      <c r="Z890" s="42"/>
      <c r="AA890" s="42"/>
      <c r="AB890" s="42"/>
      <c r="AC890" s="42"/>
    </row>
    <row r="891">
      <c r="A891" s="70" t="b">
        <v>0</v>
      </c>
      <c r="H891" s="549"/>
      <c r="J891" s="42"/>
      <c r="K891" s="42"/>
      <c r="L891" s="42"/>
      <c r="M891" s="42"/>
      <c r="N891" s="42"/>
      <c r="O891" s="42"/>
      <c r="P891" s="42"/>
      <c r="Q891" s="42"/>
      <c r="R891" s="42"/>
      <c r="S891" s="42"/>
      <c r="T891" s="42"/>
      <c r="U891" s="42"/>
      <c r="V891" s="42"/>
      <c r="W891" s="42"/>
      <c r="X891" s="42"/>
      <c r="Y891" s="42"/>
      <c r="Z891" s="42"/>
      <c r="AA891" s="42"/>
      <c r="AB891" s="42"/>
      <c r="AC891" s="42"/>
    </row>
    <row r="892">
      <c r="A892" s="70" t="b">
        <v>0</v>
      </c>
      <c r="H892" s="549"/>
      <c r="J892" s="42"/>
      <c r="K892" s="42"/>
      <c r="L892" s="42"/>
      <c r="M892" s="42"/>
      <c r="N892" s="42"/>
      <c r="O892" s="42"/>
      <c r="P892" s="42"/>
      <c r="Q892" s="42"/>
      <c r="R892" s="42"/>
      <c r="S892" s="42"/>
      <c r="T892" s="42"/>
      <c r="U892" s="42"/>
      <c r="V892" s="42"/>
      <c r="W892" s="42"/>
      <c r="X892" s="42"/>
      <c r="Y892" s="42"/>
      <c r="Z892" s="42"/>
      <c r="AA892" s="42"/>
      <c r="AB892" s="42"/>
      <c r="AC892" s="42"/>
    </row>
    <row r="893">
      <c r="A893" s="70" t="b">
        <v>0</v>
      </c>
      <c r="H893" s="549"/>
      <c r="J893" s="42"/>
      <c r="K893" s="42"/>
      <c r="L893" s="42"/>
      <c r="M893" s="42"/>
      <c r="N893" s="42"/>
      <c r="O893" s="42"/>
      <c r="P893" s="42"/>
      <c r="Q893" s="42"/>
      <c r="R893" s="42"/>
      <c r="S893" s="42"/>
      <c r="T893" s="42"/>
      <c r="U893" s="42"/>
      <c r="V893" s="42"/>
      <c r="W893" s="42"/>
      <c r="X893" s="42"/>
      <c r="Y893" s="42"/>
      <c r="Z893" s="42"/>
      <c r="AA893" s="42"/>
      <c r="AB893" s="42"/>
      <c r="AC893" s="42"/>
    </row>
    <row r="894">
      <c r="A894" s="70" t="b">
        <v>0</v>
      </c>
      <c r="H894" s="549"/>
      <c r="J894" s="42"/>
      <c r="K894" s="42"/>
      <c r="L894" s="42"/>
      <c r="M894" s="42"/>
      <c r="N894" s="42"/>
      <c r="O894" s="42"/>
      <c r="P894" s="42"/>
      <c r="Q894" s="42"/>
      <c r="R894" s="42"/>
      <c r="S894" s="42"/>
      <c r="T894" s="42"/>
      <c r="U894" s="42"/>
      <c r="V894" s="42"/>
      <c r="W894" s="42"/>
      <c r="X894" s="42"/>
      <c r="Y894" s="42"/>
      <c r="Z894" s="42"/>
      <c r="AA894" s="42"/>
      <c r="AB894" s="42"/>
      <c r="AC894" s="42"/>
    </row>
    <row r="895">
      <c r="A895" s="70" t="b">
        <v>0</v>
      </c>
      <c r="H895" s="549"/>
      <c r="J895" s="42"/>
      <c r="K895" s="42"/>
      <c r="L895" s="42"/>
      <c r="M895" s="42"/>
      <c r="N895" s="42"/>
      <c r="O895" s="42"/>
      <c r="P895" s="42"/>
      <c r="Q895" s="42"/>
      <c r="R895" s="42"/>
      <c r="S895" s="42"/>
      <c r="T895" s="42"/>
      <c r="U895" s="42"/>
      <c r="V895" s="42"/>
      <c r="W895" s="42"/>
      <c r="X895" s="42"/>
      <c r="Y895" s="42"/>
      <c r="Z895" s="42"/>
      <c r="AA895" s="42"/>
      <c r="AB895" s="42"/>
      <c r="AC895" s="42"/>
    </row>
    <row r="896">
      <c r="A896" s="70" t="b">
        <v>0</v>
      </c>
      <c r="H896" s="549"/>
      <c r="J896" s="42"/>
      <c r="K896" s="42"/>
      <c r="L896" s="42"/>
      <c r="M896" s="42"/>
      <c r="N896" s="42"/>
      <c r="O896" s="42"/>
      <c r="P896" s="42"/>
      <c r="Q896" s="42"/>
      <c r="R896" s="42"/>
      <c r="S896" s="42"/>
      <c r="T896" s="42"/>
      <c r="U896" s="42"/>
      <c r="V896" s="42"/>
      <c r="W896" s="42"/>
      <c r="X896" s="42"/>
      <c r="Y896" s="42"/>
      <c r="Z896" s="42"/>
      <c r="AA896" s="42"/>
      <c r="AB896" s="42"/>
      <c r="AC896" s="42"/>
    </row>
    <row r="897">
      <c r="A897" s="70" t="b">
        <v>0</v>
      </c>
      <c r="H897" s="549"/>
      <c r="J897" s="42"/>
      <c r="K897" s="42"/>
      <c r="L897" s="42"/>
      <c r="M897" s="42"/>
      <c r="N897" s="42"/>
      <c r="O897" s="42"/>
      <c r="P897" s="42"/>
      <c r="Q897" s="42"/>
      <c r="R897" s="42"/>
      <c r="S897" s="42"/>
      <c r="T897" s="42"/>
      <c r="U897" s="42"/>
      <c r="V897" s="42"/>
      <c r="W897" s="42"/>
      <c r="X897" s="42"/>
      <c r="Y897" s="42"/>
      <c r="Z897" s="42"/>
      <c r="AA897" s="42"/>
      <c r="AB897" s="42"/>
      <c r="AC897" s="42"/>
    </row>
    <row r="898">
      <c r="A898" s="70" t="b">
        <v>0</v>
      </c>
      <c r="H898" s="549"/>
      <c r="J898" s="42"/>
      <c r="K898" s="42"/>
      <c r="L898" s="42"/>
      <c r="M898" s="42"/>
      <c r="N898" s="42"/>
      <c r="O898" s="42"/>
      <c r="P898" s="42"/>
      <c r="Q898" s="42"/>
      <c r="R898" s="42"/>
      <c r="S898" s="42"/>
      <c r="T898" s="42"/>
      <c r="U898" s="42"/>
      <c r="V898" s="42"/>
      <c r="W898" s="42"/>
      <c r="X898" s="42"/>
      <c r="Y898" s="42"/>
      <c r="Z898" s="42"/>
      <c r="AA898" s="42"/>
      <c r="AB898" s="42"/>
      <c r="AC898" s="42"/>
    </row>
    <row r="899">
      <c r="A899" s="70" t="b">
        <v>0</v>
      </c>
      <c r="H899" s="549"/>
      <c r="J899" s="42"/>
      <c r="K899" s="42"/>
      <c r="L899" s="42"/>
      <c r="M899" s="42"/>
      <c r="N899" s="42"/>
      <c r="O899" s="42"/>
      <c r="P899" s="42"/>
      <c r="Q899" s="42"/>
      <c r="R899" s="42"/>
      <c r="S899" s="42"/>
      <c r="T899" s="42"/>
      <c r="U899" s="42"/>
      <c r="V899" s="42"/>
      <c r="W899" s="42"/>
      <c r="X899" s="42"/>
      <c r="Y899" s="42"/>
      <c r="Z899" s="42"/>
      <c r="AA899" s="42"/>
      <c r="AB899" s="42"/>
      <c r="AC899" s="42"/>
    </row>
    <row r="900">
      <c r="A900" s="70" t="b">
        <v>0</v>
      </c>
      <c r="H900" s="549"/>
      <c r="J900" s="42"/>
      <c r="K900" s="42"/>
      <c r="L900" s="42"/>
      <c r="M900" s="42"/>
      <c r="N900" s="42"/>
      <c r="O900" s="42"/>
      <c r="P900" s="42"/>
      <c r="Q900" s="42"/>
      <c r="R900" s="42"/>
      <c r="S900" s="42"/>
      <c r="T900" s="42"/>
      <c r="U900" s="42"/>
      <c r="V900" s="42"/>
      <c r="W900" s="42"/>
      <c r="X900" s="42"/>
      <c r="Y900" s="42"/>
      <c r="Z900" s="42"/>
      <c r="AA900" s="42"/>
      <c r="AB900" s="42"/>
      <c r="AC900" s="42"/>
    </row>
    <row r="901">
      <c r="A901" s="70" t="b">
        <v>0</v>
      </c>
      <c r="H901" s="549"/>
      <c r="J901" s="42"/>
      <c r="K901" s="42"/>
      <c r="L901" s="42"/>
      <c r="M901" s="42"/>
      <c r="N901" s="42"/>
      <c r="O901" s="42"/>
      <c r="P901" s="42"/>
      <c r="Q901" s="42"/>
      <c r="R901" s="42"/>
      <c r="S901" s="42"/>
      <c r="T901" s="42"/>
      <c r="U901" s="42"/>
      <c r="V901" s="42"/>
      <c r="W901" s="42"/>
      <c r="X901" s="42"/>
      <c r="Y901" s="42"/>
      <c r="Z901" s="42"/>
      <c r="AA901" s="42"/>
      <c r="AB901" s="42"/>
      <c r="AC901" s="42"/>
    </row>
    <row r="902">
      <c r="A902" s="70" t="b">
        <v>0</v>
      </c>
      <c r="H902" s="549"/>
      <c r="J902" s="42"/>
      <c r="K902" s="42"/>
      <c r="L902" s="42"/>
      <c r="M902" s="42"/>
      <c r="N902" s="42"/>
      <c r="O902" s="42"/>
      <c r="P902" s="42"/>
      <c r="Q902" s="42"/>
      <c r="R902" s="42"/>
      <c r="S902" s="42"/>
      <c r="T902" s="42"/>
      <c r="U902" s="42"/>
      <c r="V902" s="42"/>
      <c r="W902" s="42"/>
      <c r="X902" s="42"/>
      <c r="Y902" s="42"/>
      <c r="Z902" s="42"/>
      <c r="AA902" s="42"/>
      <c r="AB902" s="42"/>
      <c r="AC902" s="42"/>
    </row>
    <row r="903">
      <c r="A903" s="70" t="b">
        <v>0</v>
      </c>
      <c r="H903" s="549"/>
      <c r="J903" s="42"/>
      <c r="K903" s="42"/>
      <c r="L903" s="42"/>
      <c r="M903" s="42"/>
      <c r="N903" s="42"/>
      <c r="O903" s="42"/>
      <c r="P903" s="42"/>
      <c r="Q903" s="42"/>
      <c r="R903" s="42"/>
      <c r="S903" s="42"/>
      <c r="T903" s="42"/>
      <c r="U903" s="42"/>
      <c r="V903" s="42"/>
      <c r="W903" s="42"/>
      <c r="X903" s="42"/>
      <c r="Y903" s="42"/>
      <c r="Z903" s="42"/>
      <c r="AA903" s="42"/>
      <c r="AB903" s="42"/>
      <c r="AC903" s="42"/>
    </row>
    <row r="904">
      <c r="A904" s="70" t="b">
        <v>0</v>
      </c>
      <c r="H904" s="549"/>
      <c r="J904" s="42"/>
      <c r="K904" s="42"/>
      <c r="L904" s="42"/>
      <c r="M904" s="42"/>
      <c r="N904" s="42"/>
      <c r="O904" s="42"/>
      <c r="P904" s="42"/>
      <c r="Q904" s="42"/>
      <c r="R904" s="42"/>
      <c r="S904" s="42"/>
      <c r="T904" s="42"/>
      <c r="U904" s="42"/>
      <c r="V904" s="42"/>
      <c r="W904" s="42"/>
      <c r="X904" s="42"/>
      <c r="Y904" s="42"/>
      <c r="Z904" s="42"/>
      <c r="AA904" s="42"/>
      <c r="AB904" s="42"/>
      <c r="AC904" s="42"/>
    </row>
    <row r="905">
      <c r="A905" s="70" t="b">
        <v>0</v>
      </c>
      <c r="H905" s="549"/>
      <c r="J905" s="42"/>
      <c r="K905" s="42"/>
      <c r="L905" s="42"/>
      <c r="M905" s="42"/>
      <c r="N905" s="42"/>
      <c r="O905" s="42"/>
      <c r="P905" s="42"/>
      <c r="Q905" s="42"/>
      <c r="R905" s="42"/>
      <c r="S905" s="42"/>
      <c r="T905" s="42"/>
      <c r="U905" s="42"/>
      <c r="V905" s="42"/>
      <c r="W905" s="42"/>
      <c r="X905" s="42"/>
      <c r="Y905" s="42"/>
      <c r="Z905" s="42"/>
      <c r="AA905" s="42"/>
      <c r="AB905" s="42"/>
      <c r="AC905" s="42"/>
    </row>
    <row r="906">
      <c r="A906" s="70" t="b">
        <v>0</v>
      </c>
      <c r="H906" s="549"/>
      <c r="J906" s="42"/>
      <c r="K906" s="42"/>
      <c r="L906" s="42"/>
      <c r="M906" s="42"/>
      <c r="N906" s="42"/>
      <c r="O906" s="42"/>
      <c r="P906" s="42"/>
      <c r="Q906" s="42"/>
      <c r="R906" s="42"/>
      <c r="S906" s="42"/>
      <c r="T906" s="42"/>
      <c r="U906" s="42"/>
      <c r="V906" s="42"/>
      <c r="W906" s="42"/>
      <c r="X906" s="42"/>
      <c r="Y906" s="42"/>
      <c r="Z906" s="42"/>
      <c r="AA906" s="42"/>
      <c r="AB906" s="42"/>
      <c r="AC906" s="42"/>
    </row>
    <row r="907">
      <c r="A907" s="70" t="b">
        <v>0</v>
      </c>
      <c r="H907" s="549"/>
      <c r="J907" s="42"/>
      <c r="K907" s="42"/>
      <c r="L907" s="42"/>
      <c r="M907" s="42"/>
      <c r="N907" s="42"/>
      <c r="O907" s="42"/>
      <c r="P907" s="42"/>
      <c r="Q907" s="42"/>
      <c r="R907" s="42"/>
      <c r="S907" s="42"/>
      <c r="T907" s="42"/>
      <c r="U907" s="42"/>
      <c r="V907" s="42"/>
      <c r="W907" s="42"/>
      <c r="X907" s="42"/>
      <c r="Y907" s="42"/>
      <c r="Z907" s="42"/>
      <c r="AA907" s="42"/>
      <c r="AB907" s="42"/>
      <c r="AC907" s="42"/>
    </row>
    <row r="908">
      <c r="A908" s="70" t="b">
        <v>0</v>
      </c>
      <c r="H908" s="549"/>
      <c r="J908" s="42"/>
      <c r="K908" s="42"/>
      <c r="L908" s="42"/>
      <c r="M908" s="42"/>
      <c r="N908" s="42"/>
      <c r="O908" s="42"/>
      <c r="P908" s="42"/>
      <c r="Q908" s="42"/>
      <c r="R908" s="42"/>
      <c r="S908" s="42"/>
      <c r="T908" s="42"/>
      <c r="U908" s="42"/>
      <c r="V908" s="42"/>
      <c r="W908" s="42"/>
      <c r="X908" s="42"/>
      <c r="Y908" s="42"/>
      <c r="Z908" s="42"/>
      <c r="AA908" s="42"/>
      <c r="AB908" s="42"/>
      <c r="AC908" s="42"/>
    </row>
    <row r="909">
      <c r="A909" s="70" t="b">
        <v>0</v>
      </c>
      <c r="H909" s="549"/>
      <c r="J909" s="42"/>
      <c r="K909" s="42"/>
      <c r="L909" s="42"/>
      <c r="M909" s="42"/>
      <c r="N909" s="42"/>
      <c r="O909" s="42"/>
      <c r="P909" s="42"/>
      <c r="Q909" s="42"/>
      <c r="R909" s="42"/>
      <c r="S909" s="42"/>
      <c r="T909" s="42"/>
      <c r="U909" s="42"/>
      <c r="V909" s="42"/>
      <c r="W909" s="42"/>
      <c r="X909" s="42"/>
      <c r="Y909" s="42"/>
      <c r="Z909" s="42"/>
      <c r="AA909" s="42"/>
      <c r="AB909" s="42"/>
      <c r="AC909" s="42"/>
    </row>
    <row r="910">
      <c r="A910" s="70" t="b">
        <v>0</v>
      </c>
      <c r="H910" s="549"/>
      <c r="J910" s="42"/>
      <c r="K910" s="42"/>
      <c r="L910" s="42"/>
      <c r="M910" s="42"/>
      <c r="N910" s="42"/>
      <c r="O910" s="42"/>
      <c r="P910" s="42"/>
      <c r="Q910" s="42"/>
      <c r="R910" s="42"/>
      <c r="S910" s="42"/>
      <c r="T910" s="42"/>
      <c r="U910" s="42"/>
      <c r="V910" s="42"/>
      <c r="W910" s="42"/>
      <c r="X910" s="42"/>
      <c r="Y910" s="42"/>
      <c r="Z910" s="42"/>
      <c r="AA910" s="42"/>
      <c r="AB910" s="42"/>
      <c r="AC910" s="42"/>
    </row>
    <row r="911">
      <c r="A911" s="70" t="b">
        <v>0</v>
      </c>
      <c r="H911" s="549"/>
      <c r="J911" s="42"/>
      <c r="K911" s="42"/>
      <c r="L911" s="42"/>
      <c r="M911" s="42"/>
      <c r="N911" s="42"/>
      <c r="O911" s="42"/>
      <c r="P911" s="42"/>
      <c r="Q911" s="42"/>
      <c r="R911" s="42"/>
      <c r="S911" s="42"/>
      <c r="T911" s="42"/>
      <c r="U911" s="42"/>
      <c r="V911" s="42"/>
      <c r="W911" s="42"/>
      <c r="X911" s="42"/>
      <c r="Y911" s="42"/>
      <c r="Z911" s="42"/>
      <c r="AA911" s="42"/>
      <c r="AB911" s="42"/>
      <c r="AC911" s="42"/>
    </row>
    <row r="912">
      <c r="A912" s="70" t="b">
        <v>0</v>
      </c>
      <c r="H912" s="549"/>
      <c r="J912" s="42"/>
      <c r="K912" s="42"/>
      <c r="L912" s="42"/>
      <c r="M912" s="42"/>
      <c r="N912" s="42"/>
      <c r="O912" s="42"/>
      <c r="P912" s="42"/>
      <c r="Q912" s="42"/>
      <c r="R912" s="42"/>
      <c r="S912" s="42"/>
      <c r="T912" s="42"/>
      <c r="U912" s="42"/>
      <c r="V912" s="42"/>
      <c r="W912" s="42"/>
      <c r="X912" s="42"/>
      <c r="Y912" s="42"/>
      <c r="Z912" s="42"/>
      <c r="AA912" s="42"/>
      <c r="AB912" s="42"/>
      <c r="AC912" s="42"/>
    </row>
    <row r="913">
      <c r="A913" s="70" t="b">
        <v>0</v>
      </c>
      <c r="H913" s="549"/>
      <c r="J913" s="42"/>
      <c r="K913" s="42"/>
      <c r="L913" s="42"/>
      <c r="M913" s="42"/>
      <c r="N913" s="42"/>
      <c r="O913" s="42"/>
      <c r="P913" s="42"/>
      <c r="Q913" s="42"/>
      <c r="R913" s="42"/>
      <c r="S913" s="42"/>
      <c r="T913" s="42"/>
      <c r="U913" s="42"/>
      <c r="V913" s="42"/>
      <c r="W913" s="42"/>
      <c r="X913" s="42"/>
      <c r="Y913" s="42"/>
      <c r="Z913" s="42"/>
      <c r="AA913" s="42"/>
      <c r="AB913" s="42"/>
      <c r="AC913" s="42"/>
    </row>
    <row r="914">
      <c r="A914" s="70" t="b">
        <v>0</v>
      </c>
      <c r="H914" s="549"/>
      <c r="J914" s="42"/>
      <c r="K914" s="42"/>
      <c r="L914" s="42"/>
      <c r="M914" s="42"/>
      <c r="N914" s="42"/>
      <c r="O914" s="42"/>
      <c r="P914" s="42"/>
      <c r="Q914" s="42"/>
      <c r="R914" s="42"/>
      <c r="S914" s="42"/>
      <c r="T914" s="42"/>
      <c r="U914" s="42"/>
      <c r="V914" s="42"/>
      <c r="W914" s="42"/>
      <c r="X914" s="42"/>
      <c r="Y914" s="42"/>
      <c r="Z914" s="42"/>
      <c r="AA914" s="42"/>
      <c r="AB914" s="42"/>
      <c r="AC914" s="42"/>
    </row>
    <row r="915">
      <c r="A915" s="70" t="b">
        <v>0</v>
      </c>
      <c r="H915" s="549"/>
      <c r="J915" s="42"/>
      <c r="K915" s="42"/>
      <c r="L915" s="42"/>
      <c r="M915" s="42"/>
      <c r="N915" s="42"/>
      <c r="O915" s="42"/>
      <c r="P915" s="42"/>
      <c r="Q915" s="42"/>
      <c r="R915" s="42"/>
      <c r="S915" s="42"/>
      <c r="T915" s="42"/>
      <c r="U915" s="42"/>
      <c r="V915" s="42"/>
      <c r="W915" s="42"/>
      <c r="X915" s="42"/>
      <c r="Y915" s="42"/>
      <c r="Z915" s="42"/>
      <c r="AA915" s="42"/>
      <c r="AB915" s="42"/>
      <c r="AC915" s="42"/>
    </row>
    <row r="916">
      <c r="A916" s="70" t="b">
        <v>0</v>
      </c>
      <c r="H916" s="549"/>
      <c r="J916" s="42"/>
      <c r="K916" s="42"/>
      <c r="L916" s="42"/>
      <c r="M916" s="42"/>
      <c r="N916" s="42"/>
      <c r="O916" s="42"/>
      <c r="P916" s="42"/>
      <c r="Q916" s="42"/>
      <c r="R916" s="42"/>
      <c r="S916" s="42"/>
      <c r="T916" s="42"/>
      <c r="U916" s="42"/>
      <c r="V916" s="42"/>
      <c r="W916" s="42"/>
      <c r="X916" s="42"/>
      <c r="Y916" s="42"/>
      <c r="Z916" s="42"/>
      <c r="AA916" s="42"/>
      <c r="AB916" s="42"/>
      <c r="AC916" s="42"/>
    </row>
    <row r="917">
      <c r="A917" s="70" t="b">
        <v>0</v>
      </c>
      <c r="H917" s="549"/>
      <c r="J917" s="42"/>
      <c r="K917" s="42"/>
      <c r="L917" s="42"/>
      <c r="M917" s="42"/>
      <c r="N917" s="42"/>
      <c r="O917" s="42"/>
      <c r="P917" s="42"/>
      <c r="Q917" s="42"/>
      <c r="R917" s="42"/>
      <c r="S917" s="42"/>
      <c r="T917" s="42"/>
      <c r="U917" s="42"/>
      <c r="V917" s="42"/>
      <c r="W917" s="42"/>
      <c r="X917" s="42"/>
      <c r="Y917" s="42"/>
      <c r="Z917" s="42"/>
      <c r="AA917" s="42"/>
      <c r="AB917" s="42"/>
      <c r="AC917" s="42"/>
    </row>
    <row r="918">
      <c r="A918" s="70" t="b">
        <v>0</v>
      </c>
      <c r="H918" s="549"/>
      <c r="J918" s="42"/>
      <c r="K918" s="42"/>
      <c r="L918" s="42"/>
      <c r="M918" s="42"/>
      <c r="N918" s="42"/>
      <c r="O918" s="42"/>
      <c r="P918" s="42"/>
      <c r="Q918" s="42"/>
      <c r="R918" s="42"/>
      <c r="S918" s="42"/>
      <c r="T918" s="42"/>
      <c r="U918" s="42"/>
      <c r="V918" s="42"/>
      <c r="W918" s="42"/>
      <c r="X918" s="42"/>
      <c r="Y918" s="42"/>
      <c r="Z918" s="42"/>
      <c r="AA918" s="42"/>
      <c r="AB918" s="42"/>
      <c r="AC918" s="42"/>
    </row>
    <row r="919">
      <c r="A919" s="70" t="b">
        <v>0</v>
      </c>
      <c r="H919" s="549"/>
      <c r="J919" s="42"/>
      <c r="K919" s="42"/>
      <c r="L919" s="42"/>
      <c r="M919" s="42"/>
      <c r="N919" s="42"/>
      <c r="O919" s="42"/>
      <c r="P919" s="42"/>
      <c r="Q919" s="42"/>
      <c r="R919" s="42"/>
      <c r="S919" s="42"/>
      <c r="T919" s="42"/>
      <c r="U919" s="42"/>
      <c r="V919" s="42"/>
      <c r="W919" s="42"/>
      <c r="X919" s="42"/>
      <c r="Y919" s="42"/>
      <c r="Z919" s="42"/>
      <c r="AA919" s="42"/>
      <c r="AB919" s="42"/>
      <c r="AC919" s="42"/>
    </row>
    <row r="920">
      <c r="A920" s="70" t="b">
        <v>0</v>
      </c>
      <c r="H920" s="549"/>
      <c r="J920" s="42"/>
      <c r="K920" s="42"/>
      <c r="L920" s="42"/>
      <c r="M920" s="42"/>
      <c r="N920" s="42"/>
      <c r="O920" s="42"/>
      <c r="P920" s="42"/>
      <c r="Q920" s="42"/>
      <c r="R920" s="42"/>
      <c r="S920" s="42"/>
      <c r="T920" s="42"/>
      <c r="U920" s="42"/>
      <c r="V920" s="42"/>
      <c r="W920" s="42"/>
      <c r="X920" s="42"/>
      <c r="Y920" s="42"/>
      <c r="Z920" s="42"/>
      <c r="AA920" s="42"/>
      <c r="AB920" s="42"/>
      <c r="AC920" s="42"/>
    </row>
    <row r="921">
      <c r="A921" s="70" t="b">
        <v>0</v>
      </c>
      <c r="H921" s="549"/>
      <c r="J921" s="42"/>
      <c r="K921" s="42"/>
      <c r="L921" s="42"/>
      <c r="M921" s="42"/>
      <c r="N921" s="42"/>
      <c r="O921" s="42"/>
      <c r="P921" s="42"/>
      <c r="Q921" s="42"/>
      <c r="R921" s="42"/>
      <c r="S921" s="42"/>
      <c r="T921" s="42"/>
      <c r="U921" s="42"/>
      <c r="V921" s="42"/>
      <c r="W921" s="42"/>
      <c r="X921" s="42"/>
      <c r="Y921" s="42"/>
      <c r="Z921" s="42"/>
      <c r="AA921" s="42"/>
      <c r="AB921" s="42"/>
      <c r="AC921" s="42"/>
    </row>
    <row r="922">
      <c r="A922" s="70" t="b">
        <v>0</v>
      </c>
      <c r="H922" s="549"/>
      <c r="J922" s="42"/>
      <c r="K922" s="42"/>
      <c r="L922" s="42"/>
      <c r="M922" s="42"/>
      <c r="N922" s="42"/>
      <c r="O922" s="42"/>
      <c r="P922" s="42"/>
      <c r="Q922" s="42"/>
      <c r="R922" s="42"/>
      <c r="S922" s="42"/>
      <c r="T922" s="42"/>
      <c r="U922" s="42"/>
      <c r="V922" s="42"/>
      <c r="W922" s="42"/>
      <c r="X922" s="42"/>
      <c r="Y922" s="42"/>
      <c r="Z922" s="42"/>
      <c r="AA922" s="42"/>
      <c r="AB922" s="42"/>
      <c r="AC922" s="42"/>
    </row>
    <row r="923">
      <c r="A923" s="70" t="b">
        <v>0</v>
      </c>
      <c r="H923" s="549"/>
      <c r="J923" s="42"/>
      <c r="K923" s="42"/>
      <c r="L923" s="42"/>
      <c r="M923" s="42"/>
      <c r="N923" s="42"/>
      <c r="O923" s="42"/>
      <c r="P923" s="42"/>
      <c r="Q923" s="42"/>
      <c r="R923" s="42"/>
      <c r="S923" s="42"/>
      <c r="T923" s="42"/>
      <c r="U923" s="42"/>
      <c r="V923" s="42"/>
      <c r="W923" s="42"/>
      <c r="X923" s="42"/>
      <c r="Y923" s="42"/>
      <c r="Z923" s="42"/>
      <c r="AA923" s="42"/>
      <c r="AB923" s="42"/>
      <c r="AC923" s="42"/>
    </row>
    <row r="924">
      <c r="A924" s="70" t="b">
        <v>0</v>
      </c>
      <c r="H924" s="549"/>
      <c r="J924" s="42"/>
      <c r="K924" s="42"/>
      <c r="L924" s="42"/>
      <c r="M924" s="42"/>
      <c r="N924" s="42"/>
      <c r="O924" s="42"/>
      <c r="P924" s="42"/>
      <c r="Q924" s="42"/>
      <c r="R924" s="42"/>
      <c r="S924" s="42"/>
      <c r="T924" s="42"/>
      <c r="U924" s="42"/>
      <c r="V924" s="42"/>
      <c r="W924" s="42"/>
      <c r="X924" s="42"/>
      <c r="Y924" s="42"/>
      <c r="Z924" s="42"/>
      <c r="AA924" s="42"/>
      <c r="AB924" s="42"/>
      <c r="AC924" s="42"/>
    </row>
    <row r="925">
      <c r="A925" s="70" t="b">
        <v>0</v>
      </c>
      <c r="H925" s="549"/>
      <c r="J925" s="42"/>
      <c r="K925" s="42"/>
      <c r="L925" s="42"/>
      <c r="M925" s="42"/>
      <c r="N925" s="42"/>
      <c r="O925" s="42"/>
      <c r="P925" s="42"/>
      <c r="Q925" s="42"/>
      <c r="R925" s="42"/>
      <c r="S925" s="42"/>
      <c r="T925" s="42"/>
      <c r="U925" s="42"/>
      <c r="V925" s="42"/>
      <c r="W925" s="42"/>
      <c r="X925" s="42"/>
      <c r="Y925" s="42"/>
      <c r="Z925" s="42"/>
      <c r="AA925" s="42"/>
      <c r="AB925" s="42"/>
      <c r="AC925" s="42"/>
    </row>
    <row r="926">
      <c r="A926" s="70" t="b">
        <v>0</v>
      </c>
      <c r="H926" s="549"/>
      <c r="J926" s="42"/>
      <c r="K926" s="42"/>
      <c r="L926" s="42"/>
      <c r="M926" s="42"/>
      <c r="N926" s="42"/>
      <c r="O926" s="42"/>
      <c r="P926" s="42"/>
      <c r="Q926" s="42"/>
      <c r="R926" s="42"/>
      <c r="S926" s="42"/>
      <c r="T926" s="42"/>
      <c r="U926" s="42"/>
      <c r="V926" s="42"/>
      <c r="W926" s="42"/>
      <c r="X926" s="42"/>
      <c r="Y926" s="42"/>
      <c r="Z926" s="42"/>
      <c r="AA926" s="42"/>
      <c r="AB926" s="42"/>
      <c r="AC926" s="42"/>
    </row>
    <row r="927">
      <c r="A927" s="70" t="b">
        <v>0</v>
      </c>
      <c r="H927" s="549"/>
      <c r="J927" s="42"/>
      <c r="K927" s="42"/>
      <c r="L927" s="42"/>
      <c r="M927" s="42"/>
      <c r="N927" s="42"/>
      <c r="O927" s="42"/>
      <c r="P927" s="42"/>
      <c r="Q927" s="42"/>
      <c r="R927" s="42"/>
      <c r="S927" s="42"/>
      <c r="T927" s="42"/>
      <c r="U927" s="42"/>
      <c r="V927" s="42"/>
      <c r="W927" s="42"/>
      <c r="X927" s="42"/>
      <c r="Y927" s="42"/>
      <c r="Z927" s="42"/>
      <c r="AA927" s="42"/>
      <c r="AB927" s="42"/>
      <c r="AC927" s="42"/>
    </row>
    <row r="928">
      <c r="A928" s="70" t="b">
        <v>0</v>
      </c>
      <c r="H928" s="549"/>
      <c r="J928" s="42"/>
      <c r="K928" s="42"/>
      <c r="L928" s="42"/>
      <c r="M928" s="42"/>
      <c r="N928" s="42"/>
      <c r="O928" s="42"/>
      <c r="P928" s="42"/>
      <c r="Q928" s="42"/>
      <c r="R928" s="42"/>
      <c r="S928" s="42"/>
      <c r="T928" s="42"/>
      <c r="U928" s="42"/>
      <c r="V928" s="42"/>
      <c r="W928" s="42"/>
      <c r="X928" s="42"/>
      <c r="Y928" s="42"/>
      <c r="Z928" s="42"/>
      <c r="AA928" s="42"/>
      <c r="AB928" s="42"/>
      <c r="AC928" s="42"/>
    </row>
    <row r="929">
      <c r="A929" s="70" t="b">
        <v>0</v>
      </c>
      <c r="H929" s="549"/>
      <c r="J929" s="42"/>
      <c r="K929" s="42"/>
      <c r="L929" s="42"/>
      <c r="M929" s="42"/>
      <c r="N929" s="42"/>
      <c r="O929" s="42"/>
      <c r="P929" s="42"/>
      <c r="Q929" s="42"/>
      <c r="R929" s="42"/>
      <c r="S929" s="42"/>
      <c r="T929" s="42"/>
      <c r="U929" s="42"/>
      <c r="V929" s="42"/>
      <c r="W929" s="42"/>
      <c r="X929" s="42"/>
      <c r="Y929" s="42"/>
      <c r="Z929" s="42"/>
      <c r="AA929" s="42"/>
      <c r="AB929" s="42"/>
      <c r="AC929" s="42"/>
    </row>
    <row r="930">
      <c r="A930" s="70" t="b">
        <v>0</v>
      </c>
      <c r="H930" s="549"/>
      <c r="J930" s="42"/>
      <c r="K930" s="42"/>
      <c r="L930" s="42"/>
      <c r="M930" s="42"/>
      <c r="N930" s="42"/>
      <c r="O930" s="42"/>
      <c r="P930" s="42"/>
      <c r="Q930" s="42"/>
      <c r="R930" s="42"/>
      <c r="S930" s="42"/>
      <c r="T930" s="42"/>
      <c r="U930" s="42"/>
      <c r="V930" s="42"/>
      <c r="W930" s="42"/>
      <c r="X930" s="42"/>
      <c r="Y930" s="42"/>
      <c r="Z930" s="42"/>
      <c r="AA930" s="42"/>
      <c r="AB930" s="42"/>
      <c r="AC930" s="42"/>
    </row>
    <row r="931">
      <c r="A931" s="70" t="b">
        <v>0</v>
      </c>
      <c r="H931" s="549"/>
      <c r="J931" s="42"/>
      <c r="K931" s="42"/>
      <c r="L931" s="42"/>
      <c r="M931" s="42"/>
      <c r="N931" s="42"/>
      <c r="O931" s="42"/>
      <c r="P931" s="42"/>
      <c r="Q931" s="42"/>
      <c r="R931" s="42"/>
      <c r="S931" s="42"/>
      <c r="T931" s="42"/>
      <c r="U931" s="42"/>
      <c r="V931" s="42"/>
      <c r="W931" s="42"/>
      <c r="X931" s="42"/>
      <c r="Y931" s="42"/>
      <c r="Z931" s="42"/>
      <c r="AA931" s="42"/>
      <c r="AB931" s="42"/>
      <c r="AC931" s="42"/>
    </row>
    <row r="932">
      <c r="A932" s="70" t="b">
        <v>0</v>
      </c>
      <c r="H932" s="549"/>
      <c r="J932" s="42"/>
      <c r="K932" s="42"/>
      <c r="L932" s="42"/>
      <c r="M932" s="42"/>
      <c r="N932" s="42"/>
      <c r="O932" s="42"/>
      <c r="P932" s="42"/>
      <c r="Q932" s="42"/>
      <c r="R932" s="42"/>
      <c r="S932" s="42"/>
      <c r="T932" s="42"/>
      <c r="U932" s="42"/>
      <c r="V932" s="42"/>
      <c r="W932" s="42"/>
      <c r="X932" s="42"/>
      <c r="Y932" s="42"/>
      <c r="Z932" s="42"/>
      <c r="AA932" s="42"/>
      <c r="AB932" s="42"/>
      <c r="AC932" s="42"/>
    </row>
    <row r="933">
      <c r="A933" s="70" t="b">
        <v>0</v>
      </c>
      <c r="H933" s="549"/>
      <c r="J933" s="42"/>
      <c r="K933" s="42"/>
      <c r="L933" s="42"/>
      <c r="M933" s="42"/>
      <c r="N933" s="42"/>
      <c r="O933" s="42"/>
      <c r="P933" s="42"/>
      <c r="Q933" s="42"/>
      <c r="R933" s="42"/>
      <c r="S933" s="42"/>
      <c r="T933" s="42"/>
      <c r="U933" s="42"/>
      <c r="V933" s="42"/>
      <c r="W933" s="42"/>
      <c r="X933" s="42"/>
      <c r="Y933" s="42"/>
      <c r="Z933" s="42"/>
      <c r="AA933" s="42"/>
      <c r="AB933" s="42"/>
      <c r="AC933" s="42"/>
    </row>
    <row r="934">
      <c r="A934" s="70" t="b">
        <v>0</v>
      </c>
      <c r="H934" s="549"/>
      <c r="J934" s="42"/>
      <c r="K934" s="42"/>
      <c r="L934" s="42"/>
      <c r="M934" s="42"/>
      <c r="N934" s="42"/>
      <c r="O934" s="42"/>
      <c r="P934" s="42"/>
      <c r="Q934" s="42"/>
      <c r="R934" s="42"/>
      <c r="S934" s="42"/>
      <c r="T934" s="42"/>
      <c r="U934" s="42"/>
      <c r="V934" s="42"/>
      <c r="W934" s="42"/>
      <c r="X934" s="42"/>
      <c r="Y934" s="42"/>
      <c r="Z934" s="42"/>
      <c r="AA934" s="42"/>
      <c r="AB934" s="42"/>
      <c r="AC934" s="42"/>
    </row>
    <row r="935">
      <c r="A935" s="70" t="b">
        <v>0</v>
      </c>
      <c r="H935" s="549"/>
      <c r="J935" s="42"/>
      <c r="K935" s="42"/>
      <c r="L935" s="42"/>
      <c r="M935" s="42"/>
      <c r="N935" s="42"/>
      <c r="O935" s="42"/>
      <c r="P935" s="42"/>
      <c r="Q935" s="42"/>
      <c r="R935" s="42"/>
      <c r="S935" s="42"/>
      <c r="T935" s="42"/>
      <c r="U935" s="42"/>
      <c r="V935" s="42"/>
      <c r="W935" s="42"/>
      <c r="X935" s="42"/>
      <c r="Y935" s="42"/>
      <c r="Z935" s="42"/>
      <c r="AA935" s="42"/>
      <c r="AB935" s="42"/>
      <c r="AC935" s="42"/>
    </row>
    <row r="936">
      <c r="A936" s="70" t="b">
        <v>0</v>
      </c>
      <c r="H936" s="549"/>
      <c r="J936" s="42"/>
      <c r="K936" s="42"/>
      <c r="L936" s="42"/>
      <c r="M936" s="42"/>
      <c r="N936" s="42"/>
      <c r="O936" s="42"/>
      <c r="P936" s="42"/>
      <c r="Q936" s="42"/>
      <c r="R936" s="42"/>
      <c r="S936" s="42"/>
      <c r="T936" s="42"/>
      <c r="U936" s="42"/>
      <c r="V936" s="42"/>
      <c r="W936" s="42"/>
      <c r="X936" s="42"/>
      <c r="Y936" s="42"/>
      <c r="Z936" s="42"/>
      <c r="AA936" s="42"/>
      <c r="AB936" s="42"/>
      <c r="AC936" s="42"/>
    </row>
    <row r="937">
      <c r="A937" s="70" t="b">
        <v>0</v>
      </c>
      <c r="H937" s="549"/>
      <c r="J937" s="42"/>
      <c r="K937" s="42"/>
      <c r="L937" s="42"/>
      <c r="M937" s="42"/>
      <c r="N937" s="42"/>
      <c r="O937" s="42"/>
      <c r="P937" s="42"/>
      <c r="Q937" s="42"/>
      <c r="R937" s="42"/>
      <c r="S937" s="42"/>
      <c r="T937" s="42"/>
      <c r="U937" s="42"/>
      <c r="V937" s="42"/>
      <c r="W937" s="42"/>
      <c r="X937" s="42"/>
      <c r="Y937" s="42"/>
      <c r="Z937" s="42"/>
      <c r="AA937" s="42"/>
      <c r="AB937" s="42"/>
      <c r="AC937" s="42"/>
    </row>
    <row r="938">
      <c r="A938" s="70" t="b">
        <v>0</v>
      </c>
      <c r="H938" s="549"/>
      <c r="J938" s="42"/>
      <c r="K938" s="42"/>
      <c r="L938" s="42"/>
      <c r="M938" s="42"/>
      <c r="N938" s="42"/>
      <c r="O938" s="42"/>
      <c r="P938" s="42"/>
      <c r="Q938" s="42"/>
      <c r="R938" s="42"/>
      <c r="S938" s="42"/>
      <c r="T938" s="42"/>
      <c r="U938" s="42"/>
      <c r="V938" s="42"/>
      <c r="W938" s="42"/>
      <c r="X938" s="42"/>
      <c r="Y938" s="42"/>
      <c r="Z938" s="42"/>
      <c r="AA938" s="42"/>
      <c r="AB938" s="42"/>
      <c r="AC938" s="42"/>
    </row>
    <row r="939">
      <c r="A939" s="70" t="b">
        <v>0</v>
      </c>
      <c r="H939" s="549"/>
      <c r="J939" s="42"/>
      <c r="K939" s="42"/>
      <c r="L939" s="42"/>
      <c r="M939" s="42"/>
      <c r="N939" s="42"/>
      <c r="O939" s="42"/>
      <c r="P939" s="42"/>
      <c r="Q939" s="42"/>
      <c r="R939" s="42"/>
      <c r="S939" s="42"/>
      <c r="T939" s="42"/>
      <c r="U939" s="42"/>
      <c r="V939" s="42"/>
      <c r="W939" s="42"/>
      <c r="X939" s="42"/>
      <c r="Y939" s="42"/>
      <c r="Z939" s="42"/>
      <c r="AA939" s="42"/>
      <c r="AB939" s="42"/>
      <c r="AC939" s="42"/>
    </row>
    <row r="940">
      <c r="A940" s="70" t="b">
        <v>0</v>
      </c>
      <c r="H940" s="549"/>
      <c r="J940" s="42"/>
      <c r="K940" s="42"/>
      <c r="L940" s="42"/>
      <c r="M940" s="42"/>
      <c r="N940" s="42"/>
      <c r="O940" s="42"/>
      <c r="P940" s="42"/>
      <c r="Q940" s="42"/>
      <c r="R940" s="42"/>
      <c r="S940" s="42"/>
      <c r="T940" s="42"/>
      <c r="U940" s="42"/>
      <c r="V940" s="42"/>
      <c r="W940" s="42"/>
      <c r="X940" s="42"/>
      <c r="Y940" s="42"/>
      <c r="Z940" s="42"/>
      <c r="AA940" s="42"/>
      <c r="AB940" s="42"/>
      <c r="AC940" s="42"/>
    </row>
    <row r="941">
      <c r="A941" s="70" t="b">
        <v>0</v>
      </c>
      <c r="H941" s="549"/>
      <c r="J941" s="42"/>
      <c r="K941" s="42"/>
      <c r="L941" s="42"/>
      <c r="M941" s="42"/>
      <c r="N941" s="42"/>
      <c r="O941" s="42"/>
      <c r="P941" s="42"/>
      <c r="Q941" s="42"/>
      <c r="R941" s="42"/>
      <c r="S941" s="42"/>
      <c r="T941" s="42"/>
      <c r="U941" s="42"/>
      <c r="V941" s="42"/>
      <c r="W941" s="42"/>
      <c r="X941" s="42"/>
      <c r="Y941" s="42"/>
      <c r="Z941" s="42"/>
      <c r="AA941" s="42"/>
      <c r="AB941" s="42"/>
      <c r="AC941" s="42"/>
    </row>
    <row r="942">
      <c r="A942" s="70" t="b">
        <v>0</v>
      </c>
      <c r="H942" s="549"/>
      <c r="J942" s="42"/>
      <c r="K942" s="42"/>
      <c r="L942" s="42"/>
      <c r="M942" s="42"/>
      <c r="N942" s="42"/>
      <c r="O942" s="42"/>
      <c r="P942" s="42"/>
      <c r="Q942" s="42"/>
      <c r="R942" s="42"/>
      <c r="S942" s="42"/>
      <c r="T942" s="42"/>
      <c r="U942" s="42"/>
      <c r="V942" s="42"/>
      <c r="W942" s="42"/>
      <c r="X942" s="42"/>
      <c r="Y942" s="42"/>
      <c r="Z942" s="42"/>
      <c r="AA942" s="42"/>
      <c r="AB942" s="42"/>
      <c r="AC942" s="42"/>
    </row>
    <row r="943">
      <c r="A943" s="70" t="b">
        <v>0</v>
      </c>
      <c r="H943" s="549"/>
      <c r="J943" s="42"/>
      <c r="K943" s="42"/>
      <c r="L943" s="42"/>
      <c r="M943" s="42"/>
      <c r="N943" s="42"/>
      <c r="O943" s="42"/>
      <c r="P943" s="42"/>
      <c r="Q943" s="42"/>
      <c r="R943" s="42"/>
      <c r="S943" s="42"/>
      <c r="T943" s="42"/>
      <c r="U943" s="42"/>
      <c r="V943" s="42"/>
      <c r="W943" s="42"/>
      <c r="X943" s="42"/>
      <c r="Y943" s="42"/>
      <c r="Z943" s="42"/>
      <c r="AA943" s="42"/>
      <c r="AB943" s="42"/>
      <c r="AC943" s="42"/>
    </row>
    <row r="944">
      <c r="A944" s="70" t="b">
        <v>0</v>
      </c>
      <c r="H944" s="549"/>
      <c r="J944" s="42"/>
      <c r="K944" s="42"/>
      <c r="L944" s="42"/>
      <c r="M944" s="42"/>
      <c r="N944" s="42"/>
      <c r="O944" s="42"/>
      <c r="P944" s="42"/>
      <c r="Q944" s="42"/>
      <c r="R944" s="42"/>
      <c r="S944" s="42"/>
      <c r="T944" s="42"/>
      <c r="U944" s="42"/>
      <c r="V944" s="42"/>
      <c r="W944" s="42"/>
      <c r="X944" s="42"/>
      <c r="Y944" s="42"/>
      <c r="Z944" s="42"/>
      <c r="AA944" s="42"/>
      <c r="AB944" s="42"/>
      <c r="AC944" s="42"/>
    </row>
    <row r="945">
      <c r="A945" s="70" t="b">
        <v>0</v>
      </c>
      <c r="H945" s="549"/>
      <c r="J945" s="42"/>
      <c r="K945" s="42"/>
      <c r="L945" s="42"/>
      <c r="M945" s="42"/>
      <c r="N945" s="42"/>
      <c r="O945" s="42"/>
      <c r="P945" s="42"/>
      <c r="Q945" s="42"/>
      <c r="R945" s="42"/>
      <c r="S945" s="42"/>
      <c r="T945" s="42"/>
      <c r="U945" s="42"/>
      <c r="V945" s="42"/>
      <c r="W945" s="42"/>
      <c r="X945" s="42"/>
      <c r="Y945" s="42"/>
      <c r="Z945" s="42"/>
      <c r="AA945" s="42"/>
      <c r="AB945" s="42"/>
      <c r="AC945" s="42"/>
    </row>
    <row r="946">
      <c r="A946" s="70" t="b">
        <v>0</v>
      </c>
      <c r="H946" s="549"/>
      <c r="J946" s="42"/>
      <c r="K946" s="42"/>
      <c r="L946" s="42"/>
      <c r="M946" s="42"/>
      <c r="N946" s="42"/>
      <c r="O946" s="42"/>
      <c r="P946" s="42"/>
      <c r="Q946" s="42"/>
      <c r="R946" s="42"/>
      <c r="S946" s="42"/>
      <c r="T946" s="42"/>
      <c r="U946" s="42"/>
      <c r="V946" s="42"/>
      <c r="W946" s="42"/>
      <c r="X946" s="42"/>
      <c r="Y946" s="42"/>
      <c r="Z946" s="42"/>
      <c r="AA946" s="42"/>
      <c r="AB946" s="42"/>
      <c r="AC946" s="42"/>
    </row>
    <row r="947">
      <c r="A947" s="70" t="b">
        <v>0</v>
      </c>
      <c r="H947" s="549"/>
      <c r="J947" s="42"/>
      <c r="K947" s="42"/>
      <c r="L947" s="42"/>
      <c r="M947" s="42"/>
      <c r="N947" s="42"/>
      <c r="O947" s="42"/>
      <c r="P947" s="42"/>
      <c r="Q947" s="42"/>
      <c r="R947" s="42"/>
      <c r="S947" s="42"/>
      <c r="T947" s="42"/>
      <c r="U947" s="42"/>
      <c r="V947" s="42"/>
      <c r="W947" s="42"/>
      <c r="X947" s="42"/>
      <c r="Y947" s="42"/>
      <c r="Z947" s="42"/>
      <c r="AA947" s="42"/>
      <c r="AB947" s="42"/>
      <c r="AC947" s="42"/>
    </row>
    <row r="948">
      <c r="A948" s="70" t="b">
        <v>0</v>
      </c>
      <c r="H948" s="549"/>
      <c r="J948" s="42"/>
      <c r="K948" s="42"/>
      <c r="L948" s="42"/>
      <c r="M948" s="42"/>
      <c r="N948" s="42"/>
      <c r="O948" s="42"/>
      <c r="P948" s="42"/>
      <c r="Q948" s="42"/>
      <c r="R948" s="42"/>
      <c r="S948" s="42"/>
      <c r="T948" s="42"/>
      <c r="U948" s="42"/>
      <c r="V948" s="42"/>
      <c r="W948" s="42"/>
      <c r="X948" s="42"/>
      <c r="Y948" s="42"/>
      <c r="Z948" s="42"/>
      <c r="AA948" s="42"/>
      <c r="AB948" s="42"/>
      <c r="AC948" s="42"/>
    </row>
    <row r="949">
      <c r="A949" s="70" t="b">
        <v>0</v>
      </c>
      <c r="H949" s="549"/>
      <c r="J949" s="42"/>
      <c r="K949" s="42"/>
      <c r="L949" s="42"/>
      <c r="M949" s="42"/>
      <c r="N949" s="42"/>
      <c r="O949" s="42"/>
      <c r="P949" s="42"/>
      <c r="Q949" s="42"/>
      <c r="R949" s="42"/>
      <c r="S949" s="42"/>
      <c r="T949" s="42"/>
      <c r="U949" s="42"/>
      <c r="V949" s="42"/>
      <c r="W949" s="42"/>
      <c r="X949" s="42"/>
      <c r="Y949" s="42"/>
      <c r="Z949" s="42"/>
      <c r="AA949" s="42"/>
      <c r="AB949" s="42"/>
      <c r="AC949" s="42"/>
    </row>
    <row r="950">
      <c r="A950" s="70" t="b">
        <v>0</v>
      </c>
      <c r="H950" s="549"/>
      <c r="J950" s="42"/>
      <c r="K950" s="42"/>
      <c r="L950" s="42"/>
      <c r="M950" s="42"/>
      <c r="N950" s="42"/>
      <c r="O950" s="42"/>
      <c r="P950" s="42"/>
      <c r="Q950" s="42"/>
      <c r="R950" s="42"/>
      <c r="S950" s="42"/>
      <c r="T950" s="42"/>
      <c r="U950" s="42"/>
      <c r="V950" s="42"/>
      <c r="W950" s="42"/>
      <c r="X950" s="42"/>
      <c r="Y950" s="42"/>
      <c r="Z950" s="42"/>
      <c r="AA950" s="42"/>
      <c r="AB950" s="42"/>
      <c r="AC950" s="42"/>
    </row>
    <row r="951">
      <c r="A951" s="70" t="b">
        <v>0</v>
      </c>
      <c r="H951" s="549"/>
      <c r="J951" s="42"/>
      <c r="K951" s="42"/>
      <c r="L951" s="42"/>
      <c r="M951" s="42"/>
      <c r="N951" s="42"/>
      <c r="O951" s="42"/>
      <c r="P951" s="42"/>
      <c r="Q951" s="42"/>
      <c r="R951" s="42"/>
      <c r="S951" s="42"/>
      <c r="T951" s="42"/>
      <c r="U951" s="42"/>
      <c r="V951" s="42"/>
      <c r="W951" s="42"/>
      <c r="X951" s="42"/>
      <c r="Y951" s="42"/>
      <c r="Z951" s="42"/>
      <c r="AA951" s="42"/>
      <c r="AB951" s="42"/>
      <c r="AC951" s="42"/>
    </row>
    <row r="952">
      <c r="A952" s="70" t="b">
        <v>0</v>
      </c>
      <c r="H952" s="549"/>
      <c r="J952" s="42"/>
      <c r="K952" s="42"/>
      <c r="L952" s="42"/>
      <c r="M952" s="42"/>
      <c r="N952" s="42"/>
      <c r="O952" s="42"/>
      <c r="P952" s="42"/>
      <c r="Q952" s="42"/>
      <c r="R952" s="42"/>
      <c r="S952" s="42"/>
      <c r="T952" s="42"/>
      <c r="U952" s="42"/>
      <c r="V952" s="42"/>
      <c r="W952" s="42"/>
      <c r="X952" s="42"/>
      <c r="Y952" s="42"/>
      <c r="Z952" s="42"/>
      <c r="AA952" s="42"/>
      <c r="AB952" s="42"/>
      <c r="AC952" s="42"/>
    </row>
    <row r="953">
      <c r="A953" s="70" t="b">
        <v>0</v>
      </c>
      <c r="H953" s="549"/>
      <c r="J953" s="42"/>
      <c r="K953" s="42"/>
      <c r="L953" s="42"/>
      <c r="M953" s="42"/>
      <c r="N953" s="42"/>
      <c r="O953" s="42"/>
      <c r="P953" s="42"/>
      <c r="Q953" s="42"/>
      <c r="R953" s="42"/>
      <c r="S953" s="42"/>
      <c r="T953" s="42"/>
      <c r="U953" s="42"/>
      <c r="V953" s="42"/>
      <c r="W953" s="42"/>
      <c r="X953" s="42"/>
      <c r="Y953" s="42"/>
      <c r="Z953" s="42"/>
      <c r="AA953" s="42"/>
      <c r="AB953" s="42"/>
      <c r="AC953" s="42"/>
    </row>
    <row r="954">
      <c r="A954" s="70" t="b">
        <v>0</v>
      </c>
      <c r="H954" s="549"/>
      <c r="J954" s="42"/>
      <c r="K954" s="42"/>
      <c r="L954" s="42"/>
      <c r="M954" s="42"/>
      <c r="N954" s="42"/>
      <c r="O954" s="42"/>
      <c r="P954" s="42"/>
      <c r="Q954" s="42"/>
      <c r="R954" s="42"/>
      <c r="S954" s="42"/>
      <c r="T954" s="42"/>
      <c r="U954" s="42"/>
      <c r="V954" s="42"/>
      <c r="W954" s="42"/>
      <c r="X954" s="42"/>
      <c r="Y954" s="42"/>
      <c r="Z954" s="42"/>
      <c r="AA954" s="42"/>
      <c r="AB954" s="42"/>
      <c r="AC954" s="42"/>
    </row>
    <row r="955">
      <c r="A955" s="70" t="b">
        <v>0</v>
      </c>
      <c r="H955" s="549"/>
      <c r="J955" s="42"/>
      <c r="K955" s="42"/>
      <c r="L955" s="42"/>
      <c r="M955" s="42"/>
      <c r="N955" s="42"/>
      <c r="O955" s="42"/>
      <c r="P955" s="42"/>
      <c r="Q955" s="42"/>
      <c r="R955" s="42"/>
      <c r="S955" s="42"/>
      <c r="T955" s="42"/>
      <c r="U955" s="42"/>
      <c r="V955" s="42"/>
      <c r="W955" s="42"/>
      <c r="X955" s="42"/>
      <c r="Y955" s="42"/>
      <c r="Z955" s="42"/>
      <c r="AA955" s="42"/>
      <c r="AB955" s="42"/>
      <c r="AC955" s="42"/>
    </row>
    <row r="956">
      <c r="A956" s="70" t="b">
        <v>0</v>
      </c>
      <c r="H956" s="549"/>
      <c r="J956" s="42"/>
      <c r="K956" s="42"/>
      <c r="L956" s="42"/>
      <c r="M956" s="42"/>
      <c r="N956" s="42"/>
      <c r="O956" s="42"/>
      <c r="P956" s="42"/>
      <c r="Q956" s="42"/>
      <c r="R956" s="42"/>
      <c r="S956" s="42"/>
      <c r="T956" s="42"/>
      <c r="U956" s="42"/>
      <c r="V956" s="42"/>
      <c r="W956" s="42"/>
      <c r="X956" s="42"/>
      <c r="Y956" s="42"/>
      <c r="Z956" s="42"/>
      <c r="AA956" s="42"/>
      <c r="AB956" s="42"/>
      <c r="AC956" s="42"/>
    </row>
    <row r="957">
      <c r="A957" s="70" t="b">
        <v>0</v>
      </c>
      <c r="H957" s="549"/>
      <c r="J957" s="42"/>
      <c r="K957" s="42"/>
      <c r="L957" s="42"/>
      <c r="M957" s="42"/>
      <c r="N957" s="42"/>
      <c r="O957" s="42"/>
      <c r="P957" s="42"/>
      <c r="Q957" s="42"/>
      <c r="R957" s="42"/>
      <c r="S957" s="42"/>
      <c r="T957" s="42"/>
      <c r="U957" s="42"/>
      <c r="V957" s="42"/>
      <c r="W957" s="42"/>
      <c r="X957" s="42"/>
      <c r="Y957" s="42"/>
      <c r="Z957" s="42"/>
      <c r="AA957" s="42"/>
      <c r="AB957" s="42"/>
      <c r="AC957" s="42"/>
    </row>
    <row r="958">
      <c r="A958" s="70" t="b">
        <v>0</v>
      </c>
      <c r="H958" s="549"/>
      <c r="J958" s="42"/>
      <c r="K958" s="42"/>
      <c r="L958" s="42"/>
      <c r="M958" s="42"/>
      <c r="N958" s="42"/>
      <c r="O958" s="42"/>
      <c r="P958" s="42"/>
      <c r="Q958" s="42"/>
      <c r="R958" s="42"/>
      <c r="S958" s="42"/>
      <c r="T958" s="42"/>
      <c r="U958" s="42"/>
      <c r="V958" s="42"/>
      <c r="W958" s="42"/>
      <c r="X958" s="42"/>
      <c r="Y958" s="42"/>
      <c r="Z958" s="42"/>
      <c r="AA958" s="42"/>
      <c r="AB958" s="42"/>
      <c r="AC958" s="42"/>
    </row>
    <row r="959">
      <c r="A959" s="70" t="b">
        <v>0</v>
      </c>
      <c r="H959" s="549"/>
      <c r="J959" s="42"/>
      <c r="K959" s="42"/>
      <c r="L959" s="42"/>
      <c r="M959" s="42"/>
      <c r="N959" s="42"/>
      <c r="O959" s="42"/>
      <c r="P959" s="42"/>
      <c r="Q959" s="42"/>
      <c r="R959" s="42"/>
      <c r="S959" s="42"/>
      <c r="T959" s="42"/>
      <c r="U959" s="42"/>
      <c r="V959" s="42"/>
      <c r="W959" s="42"/>
      <c r="X959" s="42"/>
      <c r="Y959" s="42"/>
      <c r="Z959" s="42"/>
      <c r="AA959" s="42"/>
      <c r="AB959" s="42"/>
      <c r="AC959" s="42"/>
    </row>
    <row r="960">
      <c r="A960" s="70" t="b">
        <v>0</v>
      </c>
      <c r="H960" s="549"/>
      <c r="J960" s="42"/>
      <c r="K960" s="42"/>
      <c r="L960" s="42"/>
      <c r="M960" s="42"/>
      <c r="N960" s="42"/>
      <c r="O960" s="42"/>
      <c r="P960" s="42"/>
      <c r="Q960" s="42"/>
      <c r="R960" s="42"/>
      <c r="S960" s="42"/>
      <c r="T960" s="42"/>
      <c r="U960" s="42"/>
      <c r="V960" s="42"/>
      <c r="W960" s="42"/>
      <c r="X960" s="42"/>
      <c r="Y960" s="42"/>
      <c r="Z960" s="42"/>
      <c r="AA960" s="42"/>
      <c r="AB960" s="42"/>
      <c r="AC960" s="42"/>
    </row>
    <row r="961">
      <c r="A961" s="70" t="b">
        <v>0</v>
      </c>
      <c r="H961" s="549"/>
      <c r="J961" s="42"/>
      <c r="K961" s="42"/>
      <c r="L961" s="42"/>
      <c r="M961" s="42"/>
      <c r="N961" s="42"/>
      <c r="O961" s="42"/>
      <c r="P961" s="42"/>
      <c r="Q961" s="42"/>
      <c r="R961" s="42"/>
      <c r="S961" s="42"/>
      <c r="T961" s="42"/>
      <c r="U961" s="42"/>
      <c r="V961" s="42"/>
      <c r="W961" s="42"/>
      <c r="X961" s="42"/>
      <c r="Y961" s="42"/>
      <c r="Z961" s="42"/>
      <c r="AA961" s="42"/>
      <c r="AB961" s="42"/>
      <c r="AC961" s="42"/>
    </row>
    <row r="962">
      <c r="A962" s="70" t="b">
        <v>0</v>
      </c>
      <c r="H962" s="549"/>
      <c r="J962" s="42"/>
      <c r="K962" s="42"/>
      <c r="L962" s="42"/>
      <c r="M962" s="42"/>
      <c r="N962" s="42"/>
      <c r="O962" s="42"/>
      <c r="P962" s="42"/>
      <c r="Q962" s="42"/>
      <c r="R962" s="42"/>
      <c r="S962" s="42"/>
      <c r="T962" s="42"/>
      <c r="U962" s="42"/>
      <c r="V962" s="42"/>
      <c r="W962" s="42"/>
      <c r="X962" s="42"/>
      <c r="Y962" s="42"/>
      <c r="Z962" s="42"/>
      <c r="AA962" s="42"/>
      <c r="AB962" s="42"/>
      <c r="AC962" s="42"/>
    </row>
    <row r="963">
      <c r="A963" s="70" t="b">
        <v>0</v>
      </c>
      <c r="H963" s="549"/>
      <c r="J963" s="42"/>
      <c r="K963" s="42"/>
      <c r="L963" s="42"/>
      <c r="M963" s="42"/>
      <c r="N963" s="42"/>
      <c r="O963" s="42"/>
      <c r="P963" s="42"/>
      <c r="Q963" s="42"/>
      <c r="R963" s="42"/>
      <c r="S963" s="42"/>
      <c r="T963" s="42"/>
      <c r="U963" s="42"/>
      <c r="V963" s="42"/>
      <c r="W963" s="42"/>
      <c r="X963" s="42"/>
      <c r="Y963" s="42"/>
      <c r="Z963" s="42"/>
      <c r="AA963" s="42"/>
      <c r="AB963" s="42"/>
      <c r="AC963" s="42"/>
    </row>
    <row r="964">
      <c r="A964" s="70" t="b">
        <v>0</v>
      </c>
      <c r="H964" s="549"/>
      <c r="J964" s="42"/>
      <c r="K964" s="42"/>
      <c r="L964" s="42"/>
      <c r="M964" s="42"/>
      <c r="N964" s="42"/>
      <c r="O964" s="42"/>
      <c r="P964" s="42"/>
      <c r="Q964" s="42"/>
      <c r="R964" s="42"/>
      <c r="S964" s="42"/>
      <c r="T964" s="42"/>
      <c r="U964" s="42"/>
      <c r="V964" s="42"/>
      <c r="W964" s="42"/>
      <c r="X964" s="42"/>
      <c r="Y964" s="42"/>
      <c r="Z964" s="42"/>
      <c r="AA964" s="42"/>
      <c r="AB964" s="42"/>
      <c r="AC964" s="42"/>
    </row>
    <row r="965">
      <c r="A965" s="70" t="b">
        <v>0</v>
      </c>
      <c r="H965" s="549"/>
      <c r="J965" s="42"/>
      <c r="K965" s="42"/>
      <c r="L965" s="42"/>
      <c r="M965" s="42"/>
      <c r="N965" s="42"/>
      <c r="O965" s="42"/>
      <c r="P965" s="42"/>
      <c r="Q965" s="42"/>
      <c r="R965" s="42"/>
      <c r="S965" s="42"/>
      <c r="T965" s="42"/>
      <c r="U965" s="42"/>
      <c r="V965" s="42"/>
      <c r="W965" s="42"/>
      <c r="X965" s="42"/>
      <c r="Y965" s="42"/>
      <c r="Z965" s="42"/>
      <c r="AA965" s="42"/>
      <c r="AB965" s="42"/>
      <c r="AC965" s="42"/>
    </row>
    <row r="966">
      <c r="A966" s="70" t="b">
        <v>0</v>
      </c>
      <c r="H966" s="549"/>
      <c r="J966" s="42"/>
      <c r="K966" s="42"/>
      <c r="L966" s="42"/>
      <c r="M966" s="42"/>
      <c r="N966" s="42"/>
      <c r="O966" s="42"/>
      <c r="P966" s="42"/>
      <c r="Q966" s="42"/>
      <c r="R966" s="42"/>
      <c r="S966" s="42"/>
      <c r="T966" s="42"/>
      <c r="U966" s="42"/>
      <c r="V966" s="42"/>
      <c r="W966" s="42"/>
      <c r="X966" s="42"/>
      <c r="Y966" s="42"/>
      <c r="Z966" s="42"/>
      <c r="AA966" s="42"/>
      <c r="AB966" s="42"/>
      <c r="AC966" s="42"/>
    </row>
    <row r="967">
      <c r="A967" s="70" t="b">
        <v>0</v>
      </c>
      <c r="H967" s="549"/>
      <c r="J967" s="42"/>
      <c r="K967" s="42"/>
      <c r="L967" s="42"/>
      <c r="M967" s="42"/>
      <c r="N967" s="42"/>
      <c r="O967" s="42"/>
      <c r="P967" s="42"/>
      <c r="Q967" s="42"/>
      <c r="R967" s="42"/>
      <c r="S967" s="42"/>
      <c r="T967" s="42"/>
      <c r="U967" s="42"/>
      <c r="V967" s="42"/>
      <c r="W967" s="42"/>
      <c r="X967" s="42"/>
      <c r="Y967" s="42"/>
      <c r="Z967" s="42"/>
      <c r="AA967" s="42"/>
      <c r="AB967" s="42"/>
      <c r="AC967" s="42"/>
    </row>
    <row r="968">
      <c r="A968" s="70" t="b">
        <v>0</v>
      </c>
      <c r="H968" s="549"/>
      <c r="J968" s="42"/>
      <c r="K968" s="42"/>
      <c r="L968" s="42"/>
      <c r="M968" s="42"/>
      <c r="N968" s="42"/>
      <c r="O968" s="42"/>
      <c r="P968" s="42"/>
      <c r="Q968" s="42"/>
      <c r="R968" s="42"/>
      <c r="S968" s="42"/>
      <c r="T968" s="42"/>
      <c r="U968" s="42"/>
      <c r="V968" s="42"/>
      <c r="W968" s="42"/>
      <c r="X968" s="42"/>
      <c r="Y968" s="42"/>
      <c r="Z968" s="42"/>
      <c r="AA968" s="42"/>
      <c r="AB968" s="42"/>
      <c r="AC968" s="42"/>
    </row>
    <row r="969">
      <c r="A969" s="70" t="b">
        <v>0</v>
      </c>
      <c r="H969" s="549"/>
      <c r="J969" s="42"/>
      <c r="K969" s="42"/>
      <c r="L969" s="42"/>
      <c r="M969" s="42"/>
      <c r="N969" s="42"/>
      <c r="O969" s="42"/>
      <c r="P969" s="42"/>
      <c r="Q969" s="42"/>
      <c r="R969" s="42"/>
      <c r="S969" s="42"/>
      <c r="T969" s="42"/>
      <c r="U969" s="42"/>
      <c r="V969" s="42"/>
      <c r="W969" s="42"/>
      <c r="X969" s="42"/>
      <c r="Y969" s="42"/>
      <c r="Z969" s="42"/>
      <c r="AA969" s="42"/>
      <c r="AB969" s="42"/>
      <c r="AC969" s="42"/>
    </row>
    <row r="970">
      <c r="A970" s="70" t="b">
        <v>0</v>
      </c>
      <c r="H970" s="549"/>
      <c r="J970" s="42"/>
      <c r="K970" s="42"/>
      <c r="L970" s="42"/>
      <c r="M970" s="42"/>
      <c r="N970" s="42"/>
      <c r="O970" s="42"/>
      <c r="P970" s="42"/>
      <c r="Q970" s="42"/>
      <c r="R970" s="42"/>
      <c r="S970" s="42"/>
      <c r="T970" s="42"/>
      <c r="U970" s="42"/>
      <c r="V970" s="42"/>
      <c r="W970" s="42"/>
      <c r="X970" s="42"/>
      <c r="Y970" s="42"/>
      <c r="Z970" s="42"/>
      <c r="AA970" s="42"/>
      <c r="AB970" s="42"/>
      <c r="AC970" s="42"/>
    </row>
    <row r="971">
      <c r="A971" s="70" t="b">
        <v>0</v>
      </c>
      <c r="H971" s="549"/>
      <c r="J971" s="42"/>
      <c r="K971" s="42"/>
      <c r="L971" s="42"/>
      <c r="M971" s="42"/>
      <c r="N971" s="42"/>
      <c r="O971" s="42"/>
      <c r="P971" s="42"/>
      <c r="Q971" s="42"/>
      <c r="R971" s="42"/>
      <c r="S971" s="42"/>
      <c r="T971" s="42"/>
      <c r="U971" s="42"/>
      <c r="V971" s="42"/>
      <c r="W971" s="42"/>
      <c r="X971" s="42"/>
      <c r="Y971" s="42"/>
      <c r="Z971" s="42"/>
      <c r="AA971" s="42"/>
      <c r="AB971" s="42"/>
      <c r="AC971" s="42"/>
    </row>
    <row r="972">
      <c r="A972" s="70" t="b">
        <v>0</v>
      </c>
      <c r="H972" s="549"/>
      <c r="J972" s="42"/>
      <c r="K972" s="42"/>
      <c r="L972" s="42"/>
      <c r="M972" s="42"/>
      <c r="N972" s="42"/>
      <c r="O972" s="42"/>
      <c r="P972" s="42"/>
      <c r="Q972" s="42"/>
      <c r="R972" s="42"/>
      <c r="S972" s="42"/>
      <c r="T972" s="42"/>
      <c r="U972" s="42"/>
      <c r="V972" s="42"/>
      <c r="W972" s="42"/>
      <c r="X972" s="42"/>
      <c r="Y972" s="42"/>
      <c r="Z972" s="42"/>
      <c r="AA972" s="42"/>
      <c r="AB972" s="42"/>
      <c r="AC972" s="42"/>
    </row>
    <row r="973">
      <c r="A973" s="70" t="b">
        <v>0</v>
      </c>
      <c r="H973" s="549"/>
      <c r="J973" s="42"/>
      <c r="K973" s="42"/>
      <c r="L973" s="42"/>
      <c r="M973" s="42"/>
      <c r="N973" s="42"/>
      <c r="O973" s="42"/>
      <c r="P973" s="42"/>
      <c r="Q973" s="42"/>
      <c r="R973" s="42"/>
      <c r="S973" s="42"/>
      <c r="T973" s="42"/>
      <c r="U973" s="42"/>
      <c r="V973" s="42"/>
      <c r="W973" s="42"/>
      <c r="X973" s="42"/>
      <c r="Y973" s="42"/>
      <c r="Z973" s="42"/>
      <c r="AA973" s="42"/>
      <c r="AB973" s="42"/>
      <c r="AC973" s="42"/>
    </row>
    <row r="974">
      <c r="A974" s="70" t="b">
        <v>0</v>
      </c>
      <c r="H974" s="549"/>
      <c r="J974" s="42"/>
      <c r="K974" s="42"/>
      <c r="L974" s="42"/>
      <c r="M974" s="42"/>
      <c r="N974" s="42"/>
      <c r="O974" s="42"/>
      <c r="P974" s="42"/>
      <c r="Q974" s="42"/>
      <c r="R974" s="42"/>
      <c r="S974" s="42"/>
      <c r="T974" s="42"/>
      <c r="U974" s="42"/>
      <c r="V974" s="42"/>
      <c r="W974" s="42"/>
      <c r="X974" s="42"/>
      <c r="Y974" s="42"/>
      <c r="Z974" s="42"/>
      <c r="AA974" s="42"/>
      <c r="AB974" s="42"/>
      <c r="AC974" s="42"/>
    </row>
    <row r="975">
      <c r="A975" s="70" t="b">
        <v>0</v>
      </c>
      <c r="H975" s="549"/>
      <c r="J975" s="42"/>
      <c r="K975" s="42"/>
      <c r="L975" s="42"/>
      <c r="M975" s="42"/>
      <c r="N975" s="42"/>
      <c r="O975" s="42"/>
      <c r="P975" s="42"/>
      <c r="Q975" s="42"/>
      <c r="R975" s="42"/>
      <c r="S975" s="42"/>
      <c r="T975" s="42"/>
      <c r="U975" s="42"/>
      <c r="V975" s="42"/>
      <c r="W975" s="42"/>
      <c r="X975" s="42"/>
      <c r="Y975" s="42"/>
      <c r="Z975" s="42"/>
      <c r="AA975" s="42"/>
      <c r="AB975" s="42"/>
      <c r="AC975" s="42"/>
    </row>
    <row r="976">
      <c r="A976" s="70" t="b">
        <v>0</v>
      </c>
      <c r="H976" s="549"/>
      <c r="J976" s="42"/>
      <c r="K976" s="42"/>
      <c r="L976" s="42"/>
      <c r="M976" s="42"/>
      <c r="N976" s="42"/>
      <c r="O976" s="42"/>
      <c r="P976" s="42"/>
      <c r="Q976" s="42"/>
      <c r="R976" s="42"/>
      <c r="S976" s="42"/>
      <c r="T976" s="42"/>
      <c r="U976" s="42"/>
      <c r="V976" s="42"/>
      <c r="W976" s="42"/>
      <c r="X976" s="42"/>
      <c r="Y976" s="42"/>
      <c r="Z976" s="42"/>
      <c r="AA976" s="42"/>
      <c r="AB976" s="42"/>
      <c r="AC976" s="42"/>
    </row>
    <row r="977">
      <c r="A977" s="70" t="b">
        <v>0</v>
      </c>
      <c r="H977" s="549"/>
      <c r="J977" s="42"/>
      <c r="K977" s="42"/>
      <c r="L977" s="42"/>
      <c r="M977" s="42"/>
      <c r="N977" s="42"/>
      <c r="O977" s="42"/>
      <c r="P977" s="42"/>
      <c r="Q977" s="42"/>
      <c r="R977" s="42"/>
      <c r="S977" s="42"/>
      <c r="T977" s="42"/>
      <c r="U977" s="42"/>
      <c r="V977" s="42"/>
      <c r="W977" s="42"/>
      <c r="X977" s="42"/>
      <c r="Y977" s="42"/>
      <c r="Z977" s="42"/>
      <c r="AA977" s="42"/>
      <c r="AB977" s="42"/>
      <c r="AC977" s="42"/>
    </row>
    <row r="978">
      <c r="A978" s="70" t="b">
        <v>0</v>
      </c>
      <c r="H978" s="549"/>
      <c r="J978" s="42"/>
      <c r="K978" s="42"/>
      <c r="L978" s="42"/>
      <c r="M978" s="42"/>
      <c r="N978" s="42"/>
      <c r="O978" s="42"/>
      <c r="P978" s="42"/>
      <c r="Q978" s="42"/>
      <c r="R978" s="42"/>
      <c r="S978" s="42"/>
      <c r="T978" s="42"/>
      <c r="U978" s="42"/>
      <c r="V978" s="42"/>
      <c r="W978" s="42"/>
      <c r="X978" s="42"/>
      <c r="Y978" s="42"/>
      <c r="Z978" s="42"/>
      <c r="AA978" s="42"/>
      <c r="AB978" s="42"/>
      <c r="AC978" s="42"/>
    </row>
    <row r="979">
      <c r="A979" s="70" t="b">
        <v>0</v>
      </c>
      <c r="H979" s="549"/>
      <c r="J979" s="42"/>
      <c r="K979" s="42"/>
      <c r="L979" s="42"/>
      <c r="M979" s="42"/>
      <c r="N979" s="42"/>
      <c r="O979" s="42"/>
      <c r="P979" s="42"/>
      <c r="Q979" s="42"/>
      <c r="R979" s="42"/>
      <c r="S979" s="42"/>
      <c r="T979" s="42"/>
      <c r="U979" s="42"/>
      <c r="V979" s="42"/>
      <c r="W979" s="42"/>
      <c r="X979" s="42"/>
      <c r="Y979" s="42"/>
      <c r="Z979" s="42"/>
      <c r="AA979" s="42"/>
      <c r="AB979" s="42"/>
      <c r="AC979" s="42"/>
    </row>
    <row r="980">
      <c r="A980" s="70" t="b">
        <v>0</v>
      </c>
      <c r="H980" s="549"/>
      <c r="J980" s="42"/>
      <c r="K980" s="42"/>
      <c r="L980" s="42"/>
      <c r="M980" s="42"/>
      <c r="N980" s="42"/>
      <c r="O980" s="42"/>
      <c r="P980" s="42"/>
      <c r="Q980" s="42"/>
      <c r="R980" s="42"/>
      <c r="S980" s="42"/>
      <c r="T980" s="42"/>
      <c r="U980" s="42"/>
      <c r="V980" s="42"/>
      <c r="W980" s="42"/>
      <c r="X980" s="42"/>
      <c r="Y980" s="42"/>
      <c r="Z980" s="42"/>
      <c r="AA980" s="42"/>
      <c r="AB980" s="42"/>
      <c r="AC980" s="42"/>
    </row>
    <row r="981">
      <c r="A981" s="70" t="b">
        <v>0</v>
      </c>
      <c r="H981" s="549"/>
      <c r="J981" s="42"/>
      <c r="K981" s="42"/>
      <c r="L981" s="42"/>
      <c r="M981" s="42"/>
      <c r="N981" s="42"/>
      <c r="O981" s="42"/>
      <c r="P981" s="42"/>
      <c r="Q981" s="42"/>
      <c r="R981" s="42"/>
      <c r="S981" s="42"/>
      <c r="T981" s="42"/>
      <c r="U981" s="42"/>
      <c r="V981" s="42"/>
      <c r="W981" s="42"/>
      <c r="X981" s="42"/>
      <c r="Y981" s="42"/>
      <c r="Z981" s="42"/>
      <c r="AA981" s="42"/>
      <c r="AB981" s="42"/>
      <c r="AC981" s="42"/>
    </row>
    <row r="982">
      <c r="A982" s="70" t="b">
        <v>0</v>
      </c>
      <c r="H982" s="549"/>
      <c r="J982" s="42"/>
      <c r="K982" s="42"/>
      <c r="L982" s="42"/>
      <c r="M982" s="42"/>
      <c r="N982" s="42"/>
      <c r="O982" s="42"/>
      <c r="P982" s="42"/>
      <c r="Q982" s="42"/>
      <c r="R982" s="42"/>
      <c r="S982" s="42"/>
      <c r="T982" s="42"/>
      <c r="U982" s="42"/>
      <c r="V982" s="42"/>
      <c r="W982" s="42"/>
      <c r="X982" s="42"/>
      <c r="Y982" s="42"/>
      <c r="Z982" s="42"/>
      <c r="AA982" s="42"/>
      <c r="AB982" s="42"/>
      <c r="AC982" s="42"/>
    </row>
    <row r="983">
      <c r="A983" s="70" t="b">
        <v>0</v>
      </c>
      <c r="H983" s="549"/>
      <c r="J983" s="42"/>
      <c r="K983" s="42"/>
      <c r="L983" s="42"/>
      <c r="M983" s="42"/>
      <c r="N983" s="42"/>
      <c r="O983" s="42"/>
      <c r="P983" s="42"/>
      <c r="Q983" s="42"/>
      <c r="R983" s="42"/>
      <c r="S983" s="42"/>
      <c r="T983" s="42"/>
      <c r="U983" s="42"/>
      <c r="V983" s="42"/>
      <c r="W983" s="42"/>
      <c r="X983" s="42"/>
      <c r="Y983" s="42"/>
      <c r="Z983" s="42"/>
      <c r="AA983" s="42"/>
      <c r="AB983" s="42"/>
      <c r="AC983" s="42"/>
    </row>
    <row r="984">
      <c r="A984" s="70" t="b">
        <v>0</v>
      </c>
      <c r="H984" s="549"/>
      <c r="J984" s="42"/>
      <c r="K984" s="42"/>
      <c r="L984" s="42"/>
      <c r="M984" s="42"/>
      <c r="N984" s="42"/>
      <c r="O984" s="42"/>
      <c r="P984" s="42"/>
      <c r="Q984" s="42"/>
      <c r="R984" s="42"/>
      <c r="S984" s="42"/>
      <c r="T984" s="42"/>
      <c r="U984" s="42"/>
      <c r="V984" s="42"/>
      <c r="W984" s="42"/>
      <c r="X984" s="42"/>
      <c r="Y984" s="42"/>
      <c r="Z984" s="42"/>
      <c r="AA984" s="42"/>
      <c r="AB984" s="42"/>
      <c r="AC984" s="42"/>
    </row>
    <row r="985">
      <c r="A985" s="70" t="b">
        <v>0</v>
      </c>
      <c r="H985" s="549"/>
      <c r="J985" s="42"/>
      <c r="K985" s="42"/>
      <c r="L985" s="42"/>
      <c r="M985" s="42"/>
      <c r="N985" s="42"/>
      <c r="O985" s="42"/>
      <c r="P985" s="42"/>
      <c r="Q985" s="42"/>
      <c r="R985" s="42"/>
      <c r="S985" s="42"/>
      <c r="T985" s="42"/>
      <c r="U985" s="42"/>
      <c r="V985" s="42"/>
      <c r="W985" s="42"/>
      <c r="X985" s="42"/>
      <c r="Y985" s="42"/>
      <c r="Z985" s="42"/>
      <c r="AA985" s="42"/>
      <c r="AB985" s="42"/>
      <c r="AC985" s="42"/>
    </row>
    <row r="986">
      <c r="A986" s="70" t="b">
        <v>0</v>
      </c>
      <c r="H986" s="549"/>
      <c r="J986" s="42"/>
      <c r="K986" s="42"/>
      <c r="L986" s="42"/>
      <c r="M986" s="42"/>
      <c r="N986" s="42"/>
      <c r="O986" s="42"/>
      <c r="P986" s="42"/>
      <c r="Q986" s="42"/>
      <c r="R986" s="42"/>
      <c r="S986" s="42"/>
      <c r="T986" s="42"/>
      <c r="U986" s="42"/>
      <c r="V986" s="42"/>
      <c r="W986" s="42"/>
      <c r="X986" s="42"/>
      <c r="Y986" s="42"/>
      <c r="Z986" s="42"/>
      <c r="AA986" s="42"/>
      <c r="AB986" s="42"/>
      <c r="AC986" s="42"/>
    </row>
    <row r="987">
      <c r="A987" s="70" t="b">
        <v>0</v>
      </c>
      <c r="H987" s="549"/>
      <c r="J987" s="42"/>
      <c r="K987" s="42"/>
      <c r="L987" s="42"/>
      <c r="M987" s="42"/>
      <c r="N987" s="42"/>
      <c r="O987" s="42"/>
      <c r="P987" s="42"/>
      <c r="Q987" s="42"/>
      <c r="R987" s="42"/>
      <c r="S987" s="42"/>
      <c r="T987" s="42"/>
      <c r="U987" s="42"/>
      <c r="V987" s="42"/>
      <c r="W987" s="42"/>
      <c r="X987" s="42"/>
      <c r="Y987" s="42"/>
      <c r="Z987" s="42"/>
      <c r="AA987" s="42"/>
      <c r="AB987" s="42"/>
      <c r="AC987" s="42"/>
    </row>
    <row r="988">
      <c r="A988" s="70" t="b">
        <v>0</v>
      </c>
      <c r="H988" s="549"/>
      <c r="J988" s="42"/>
      <c r="K988" s="42"/>
      <c r="L988" s="42"/>
      <c r="M988" s="42"/>
      <c r="N988" s="42"/>
      <c r="O988" s="42"/>
      <c r="P988" s="42"/>
      <c r="Q988" s="42"/>
      <c r="R988" s="42"/>
      <c r="S988" s="42"/>
      <c r="T988" s="42"/>
      <c r="U988" s="42"/>
      <c r="V988" s="42"/>
      <c r="W988" s="42"/>
      <c r="X988" s="42"/>
      <c r="Y988" s="42"/>
      <c r="Z988" s="42"/>
      <c r="AA988" s="42"/>
      <c r="AB988" s="42"/>
      <c r="AC988" s="42"/>
    </row>
    <row r="989">
      <c r="A989" s="70" t="b">
        <v>0</v>
      </c>
      <c r="H989" s="549"/>
      <c r="J989" s="42"/>
      <c r="K989" s="42"/>
      <c r="L989" s="42"/>
      <c r="M989" s="42"/>
      <c r="N989" s="42"/>
      <c r="O989" s="42"/>
      <c r="P989" s="42"/>
      <c r="Q989" s="42"/>
      <c r="R989" s="42"/>
      <c r="S989" s="42"/>
      <c r="T989" s="42"/>
      <c r="U989" s="42"/>
      <c r="V989" s="42"/>
      <c r="W989" s="42"/>
      <c r="X989" s="42"/>
      <c r="Y989" s="42"/>
      <c r="Z989" s="42"/>
      <c r="AA989" s="42"/>
      <c r="AB989" s="42"/>
      <c r="AC989" s="42"/>
    </row>
    <row r="990">
      <c r="A990" s="70" t="b">
        <v>0</v>
      </c>
      <c r="H990" s="549"/>
      <c r="J990" s="42"/>
      <c r="K990" s="42"/>
      <c r="L990" s="42"/>
      <c r="M990" s="42"/>
      <c r="N990" s="42"/>
      <c r="O990" s="42"/>
      <c r="P990" s="42"/>
      <c r="Q990" s="42"/>
      <c r="R990" s="42"/>
      <c r="S990" s="42"/>
      <c r="T990" s="42"/>
      <c r="U990" s="42"/>
      <c r="V990" s="42"/>
      <c r="W990" s="42"/>
      <c r="X990" s="42"/>
      <c r="Y990" s="42"/>
      <c r="Z990" s="42"/>
      <c r="AA990" s="42"/>
      <c r="AB990" s="42"/>
      <c r="AC990" s="42"/>
    </row>
    <row r="991">
      <c r="A991" s="70" t="b">
        <v>0</v>
      </c>
      <c r="H991" s="549"/>
      <c r="J991" s="42"/>
      <c r="K991" s="42"/>
      <c r="L991" s="42"/>
      <c r="M991" s="42"/>
      <c r="N991" s="42"/>
      <c r="O991" s="42"/>
      <c r="P991" s="42"/>
      <c r="Q991" s="42"/>
      <c r="R991" s="42"/>
      <c r="S991" s="42"/>
      <c r="T991" s="42"/>
      <c r="U991" s="42"/>
      <c r="V991" s="42"/>
      <c r="W991" s="42"/>
      <c r="X991" s="42"/>
      <c r="Y991" s="42"/>
      <c r="Z991" s="42"/>
      <c r="AA991" s="42"/>
      <c r="AB991" s="42"/>
      <c r="AC991" s="42"/>
    </row>
    <row r="992">
      <c r="A992" s="70" t="b">
        <v>0</v>
      </c>
      <c r="H992" s="549"/>
      <c r="J992" s="42"/>
      <c r="K992" s="42"/>
      <c r="L992" s="42"/>
      <c r="M992" s="42"/>
      <c r="N992" s="42"/>
      <c r="O992" s="42"/>
      <c r="P992" s="42"/>
      <c r="Q992" s="42"/>
      <c r="R992" s="42"/>
      <c r="S992" s="42"/>
      <c r="T992" s="42"/>
      <c r="U992" s="42"/>
      <c r="V992" s="42"/>
      <c r="W992" s="42"/>
      <c r="X992" s="42"/>
      <c r="Y992" s="42"/>
      <c r="Z992" s="42"/>
      <c r="AA992" s="42"/>
      <c r="AB992" s="42"/>
      <c r="AC992" s="42"/>
    </row>
    <row r="993">
      <c r="A993" s="70" t="b">
        <v>0</v>
      </c>
      <c r="H993" s="549"/>
      <c r="J993" s="42"/>
      <c r="K993" s="42"/>
      <c r="L993" s="42"/>
      <c r="M993" s="42"/>
      <c r="N993" s="42"/>
      <c r="O993" s="42"/>
      <c r="P993" s="42"/>
      <c r="Q993" s="42"/>
      <c r="R993" s="42"/>
      <c r="S993" s="42"/>
      <c r="T993" s="42"/>
      <c r="U993" s="42"/>
      <c r="V993" s="42"/>
      <c r="W993" s="42"/>
      <c r="X993" s="42"/>
      <c r="Y993" s="42"/>
      <c r="Z993" s="42"/>
      <c r="AA993" s="42"/>
      <c r="AB993" s="42"/>
      <c r="AC993" s="42"/>
    </row>
    <row r="994">
      <c r="A994" s="70" t="b">
        <v>0</v>
      </c>
      <c r="H994" s="549"/>
      <c r="J994" s="42"/>
      <c r="K994" s="42"/>
      <c r="L994" s="42"/>
      <c r="M994" s="42"/>
      <c r="N994" s="42"/>
      <c r="O994" s="42"/>
      <c r="P994" s="42"/>
      <c r="Q994" s="42"/>
      <c r="R994" s="42"/>
      <c r="S994" s="42"/>
      <c r="T994" s="42"/>
      <c r="U994" s="42"/>
      <c r="V994" s="42"/>
      <c r="W994" s="42"/>
      <c r="X994" s="42"/>
      <c r="Y994" s="42"/>
      <c r="Z994" s="42"/>
      <c r="AA994" s="42"/>
      <c r="AB994" s="42"/>
      <c r="AC994" s="42"/>
    </row>
    <row r="995">
      <c r="A995" s="70" t="b">
        <v>0</v>
      </c>
      <c r="H995" s="549"/>
      <c r="J995" s="42"/>
      <c r="K995" s="42"/>
      <c r="L995" s="42"/>
      <c r="M995" s="42"/>
      <c r="N995" s="42"/>
      <c r="O995" s="42"/>
      <c r="P995" s="42"/>
      <c r="Q995" s="42"/>
      <c r="R995" s="42"/>
      <c r="S995" s="42"/>
      <c r="T995" s="42"/>
      <c r="U995" s="42"/>
      <c r="V995" s="42"/>
      <c r="W995" s="42"/>
      <c r="X995" s="42"/>
      <c r="Y995" s="42"/>
      <c r="Z995" s="42"/>
      <c r="AA995" s="42"/>
      <c r="AB995" s="42"/>
      <c r="AC995" s="42"/>
    </row>
    <row r="996">
      <c r="A996" s="70" t="b">
        <v>0</v>
      </c>
      <c r="H996" s="549"/>
      <c r="J996" s="42"/>
      <c r="K996" s="42"/>
      <c r="L996" s="42"/>
      <c r="M996" s="42"/>
      <c r="N996" s="42"/>
      <c r="O996" s="42"/>
      <c r="P996" s="42"/>
      <c r="Q996" s="42"/>
      <c r="R996" s="42"/>
      <c r="S996" s="42"/>
      <c r="T996" s="42"/>
      <c r="U996" s="42"/>
      <c r="V996" s="42"/>
      <c r="W996" s="42"/>
      <c r="X996" s="42"/>
      <c r="Y996" s="42"/>
      <c r="Z996" s="42"/>
      <c r="AA996" s="42"/>
      <c r="AB996" s="42"/>
      <c r="AC996" s="42"/>
    </row>
    <row r="997">
      <c r="A997" s="70" t="b">
        <v>0</v>
      </c>
      <c r="H997" s="549"/>
      <c r="J997" s="42"/>
      <c r="K997" s="42"/>
      <c r="L997" s="42"/>
      <c r="M997" s="42"/>
      <c r="N997" s="42"/>
      <c r="O997" s="42"/>
      <c r="P997" s="42"/>
      <c r="Q997" s="42"/>
      <c r="R997" s="42"/>
      <c r="S997" s="42"/>
      <c r="T997" s="42"/>
      <c r="U997" s="42"/>
      <c r="V997" s="42"/>
      <c r="W997" s="42"/>
      <c r="X997" s="42"/>
      <c r="Y997" s="42"/>
      <c r="Z997" s="42"/>
      <c r="AA997" s="42"/>
      <c r="AB997" s="42"/>
      <c r="AC997" s="42"/>
    </row>
    <row r="998">
      <c r="A998" s="70" t="b">
        <v>0</v>
      </c>
      <c r="H998" s="549"/>
      <c r="J998" s="42"/>
      <c r="K998" s="42"/>
      <c r="L998" s="42"/>
      <c r="M998" s="42"/>
      <c r="N998" s="42"/>
      <c r="O998" s="42"/>
      <c r="P998" s="42"/>
      <c r="Q998" s="42"/>
      <c r="R998" s="42"/>
      <c r="S998" s="42"/>
      <c r="T998" s="42"/>
      <c r="U998" s="42"/>
      <c r="V998" s="42"/>
      <c r="W998" s="42"/>
      <c r="X998" s="42"/>
      <c r="Y998" s="42"/>
      <c r="Z998" s="42"/>
      <c r="AA998" s="42"/>
      <c r="AB998" s="42"/>
      <c r="AC998" s="42"/>
    </row>
    <row r="999">
      <c r="A999" s="70" t="b">
        <v>0</v>
      </c>
      <c r="H999" s="549"/>
      <c r="J999" s="42"/>
      <c r="K999" s="42"/>
      <c r="L999" s="42"/>
      <c r="M999" s="42"/>
      <c r="N999" s="42"/>
      <c r="O999" s="42"/>
      <c r="P999" s="42"/>
      <c r="Q999" s="42"/>
      <c r="R999" s="42"/>
      <c r="S999" s="42"/>
      <c r="T999" s="42"/>
      <c r="U999" s="42"/>
      <c r="V999" s="42"/>
      <c r="W999" s="42"/>
      <c r="X999" s="42"/>
      <c r="Y999" s="42"/>
      <c r="Z999" s="42"/>
      <c r="AA999" s="42"/>
      <c r="AB999" s="42"/>
      <c r="AC999" s="42"/>
    </row>
    <row r="1000">
      <c r="A1000" s="70" t="b">
        <v>0</v>
      </c>
      <c r="H1000" s="549"/>
      <c r="J1000" s="42"/>
      <c r="K1000" s="42"/>
      <c r="L1000" s="42"/>
      <c r="M1000" s="42"/>
      <c r="N1000" s="42"/>
      <c r="O1000" s="42"/>
      <c r="P1000" s="42"/>
      <c r="Q1000" s="42"/>
      <c r="R1000" s="42"/>
      <c r="S1000" s="42"/>
      <c r="T1000" s="42"/>
      <c r="U1000" s="42"/>
      <c r="V1000" s="42"/>
      <c r="W1000" s="42"/>
      <c r="X1000" s="42"/>
      <c r="Y1000" s="42"/>
      <c r="Z1000" s="42"/>
      <c r="AA1000" s="42"/>
      <c r="AB1000" s="42"/>
      <c r="AC1000" s="42"/>
    </row>
  </sheetData>
  <mergeCells count="12">
    <mergeCell ref="T2:U2"/>
    <mergeCell ref="V2:W2"/>
    <mergeCell ref="X2:Y2"/>
    <mergeCell ref="Z2:AA2"/>
    <mergeCell ref="A1:F2"/>
    <mergeCell ref="J1:AC1"/>
    <mergeCell ref="J2:K2"/>
    <mergeCell ref="L2:M2"/>
    <mergeCell ref="N2:O2"/>
    <mergeCell ref="P2:Q2"/>
    <mergeCell ref="R2:S2"/>
    <mergeCell ref="AB2:AC2"/>
  </mergeCells>
  <conditionalFormatting sqref="C4:C105">
    <cfRule type="expression" dxfId="0" priority="1">
      <formula>$C4="rare"</formula>
    </cfRule>
  </conditionalFormatting>
  <conditionalFormatting sqref="C4:C105">
    <cfRule type="expression" dxfId="1" priority="2">
      <formula>$C4="epic"</formula>
    </cfRule>
  </conditionalFormatting>
  <conditionalFormatting sqref="C4:C105">
    <cfRule type="expression" dxfId="2" priority="3">
      <formula>$C4="legendary"</formula>
    </cfRule>
  </conditionalFormatting>
  <conditionalFormatting sqref="D3:D1000">
    <cfRule type="containsText" dxfId="3" priority="4" operator="containsText" text="Crafting">
      <formula>NOT(ISERROR(SEARCH(("Crafting"),(D3))))</formula>
    </cfRule>
  </conditionalFormatting>
  <dataValidations>
    <dataValidation type="list" allowBlank="1" showErrorMessage="1" sqref="J4:J300 L4:L300 N4:N300 P4:P300">
      <formula1>'🌳Resource'!$A$3:$A$192</formula1>
    </dataValidation>
    <dataValidation type="decimal" operator="greaterThanOrEqual" allowBlank="1" showDropDown="1" showErrorMessage="1" sqref="K4:K300 M4:M300 O4:O300 Q4:Q300 S4:S300 U4:U300 W4:W300 Y4:Y300 AA4:AA300 AC4:AC300">
      <formula1>0.0</formula1>
    </dataValidation>
    <dataValidation type="list" allowBlank="1" showErrorMessage="1" sqref="E58:E105">
      <formula1>'En Configuration'!$E$4:$E$21</formula1>
    </dataValidation>
    <dataValidation type="list" allowBlank="1" showErrorMessage="1" sqref="C4:C300">
      <formula1>'En Configuration'!$A$4:$A$7</formula1>
    </dataValidation>
    <dataValidation type="list" allowBlank="1" showErrorMessage="1" sqref="D4:D300">
      <formula1>'En Configuration'!$A$11:$A$12</formula1>
    </dataValidation>
    <dataValidation type="list" allowBlank="1" sqref="E4:E57">
      <formula1>'🌳Resource'!$A$5:$A$21</formula1>
    </dataValidation>
    <dataValidation type="list" allowBlank="1" sqref="R4:R300 T4:T300 V4:V300 X4:X300 Z4:Z300 AB4:AB300">
      <formula1>'🧱Material'!$B$4:$B1000</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3.0" topLeftCell="G4" activePane="bottomRight" state="frozen"/>
      <selection activeCell="G1" sqref="G1" pane="topRight"/>
      <selection activeCell="A4" sqref="A4" pane="bottomLeft"/>
      <selection activeCell="G4" sqref="G4" pane="bottomRight"/>
    </sheetView>
  </sheetViews>
  <sheetFormatPr customHeight="1" defaultColWidth="14.43" defaultRowHeight="15.75" outlineLevelCol="1"/>
  <cols>
    <col customWidth="1" min="1" max="1" width="4.14"/>
    <col customWidth="1" min="2" max="2" width="24.14"/>
    <col min="3" max="3" width="14.43" outlineLevel="1"/>
    <col customWidth="1" min="4" max="4" width="10.71" outlineLevel="1"/>
    <col customWidth="1" min="5" max="5" width="18.14" outlineLevel="1"/>
    <col customWidth="1" min="6" max="6" width="26.57" outlineLevel="1"/>
    <col customWidth="1" min="10" max="10" width="10.86"/>
    <col customWidth="1" min="11" max="11" width="8.29"/>
    <col customWidth="1" min="12" max="12" width="10.86"/>
    <col customWidth="1" min="13" max="13" width="9.0"/>
    <col customWidth="1" min="14" max="14" width="9.86"/>
    <col customWidth="1" min="15" max="15" width="7.57"/>
    <col customWidth="1" min="16" max="16" width="11.57"/>
    <col customWidth="1" min="17" max="17" width="7.71"/>
    <col customWidth="1" min="18" max="18" width="25.57"/>
    <col customWidth="1" min="19" max="19" width="7.86"/>
    <col customWidth="1" min="20" max="20" width="21.86"/>
    <col customWidth="1" min="21" max="21" width="7.71"/>
    <col customWidth="1" min="22" max="22" width="22.0"/>
    <col customWidth="1" min="23" max="23" width="6.86"/>
    <col customWidth="1" min="24" max="24" width="25.29"/>
    <col customWidth="1" min="25" max="25" width="7.71"/>
    <col customWidth="1" min="26" max="26" width="22.0"/>
    <col customWidth="1" min="27" max="27" width="7.57"/>
    <col customWidth="1" min="28" max="28" width="21.86"/>
    <col customWidth="1" min="29" max="29" width="7.71"/>
  </cols>
  <sheetData>
    <row r="1">
      <c r="A1" s="511" t="s">
        <v>435</v>
      </c>
      <c r="G1" s="511"/>
      <c r="H1" s="511"/>
      <c r="I1" s="512"/>
      <c r="J1" s="513" t="s">
        <v>436</v>
      </c>
    </row>
    <row r="2">
      <c r="G2" s="511"/>
      <c r="H2" s="511"/>
      <c r="I2" s="512"/>
      <c r="J2" s="66" t="s">
        <v>196</v>
      </c>
      <c r="L2" s="4" t="s">
        <v>197</v>
      </c>
      <c r="N2" s="66" t="s">
        <v>437</v>
      </c>
      <c r="P2" s="4" t="s">
        <v>438</v>
      </c>
      <c r="R2" s="514" t="s">
        <v>198</v>
      </c>
      <c r="T2" s="515" t="s">
        <v>199</v>
      </c>
      <c r="V2" s="514" t="s">
        <v>439</v>
      </c>
      <c r="X2" s="515" t="s">
        <v>440</v>
      </c>
      <c r="Z2" s="514" t="s">
        <v>441</v>
      </c>
      <c r="AB2" s="515" t="s">
        <v>442</v>
      </c>
    </row>
    <row r="3">
      <c r="A3" s="516"/>
      <c r="B3" s="516" t="s">
        <v>200</v>
      </c>
      <c r="C3" s="517" t="s">
        <v>9</v>
      </c>
      <c r="D3" s="517" t="s">
        <v>443</v>
      </c>
      <c r="E3" s="517" t="s">
        <v>444</v>
      </c>
      <c r="F3" s="518" t="s">
        <v>356</v>
      </c>
      <c r="G3" s="517" t="s">
        <v>445</v>
      </c>
      <c r="H3" s="519" t="s">
        <v>24</v>
      </c>
      <c r="I3" s="517" t="s">
        <v>446</v>
      </c>
      <c r="J3" s="18" t="s">
        <v>200</v>
      </c>
      <c r="K3" s="520" t="s">
        <v>201</v>
      </c>
      <c r="L3" s="18" t="s">
        <v>200</v>
      </c>
      <c r="M3" s="520" t="s">
        <v>201</v>
      </c>
      <c r="N3" s="18" t="s">
        <v>200</v>
      </c>
      <c r="O3" s="520" t="s">
        <v>201</v>
      </c>
      <c r="P3" s="18" t="s">
        <v>200</v>
      </c>
      <c r="Q3" s="520" t="s">
        <v>201</v>
      </c>
      <c r="R3" s="59" t="s">
        <v>200</v>
      </c>
      <c r="S3" s="520" t="s">
        <v>201</v>
      </c>
      <c r="T3" s="59" t="s">
        <v>200</v>
      </c>
      <c r="U3" s="520" t="s">
        <v>201</v>
      </c>
      <c r="V3" s="59" t="s">
        <v>200</v>
      </c>
      <c r="W3" s="520" t="s">
        <v>201</v>
      </c>
      <c r="X3" s="59" t="s">
        <v>200</v>
      </c>
      <c r="Y3" s="520" t="s">
        <v>201</v>
      </c>
      <c r="Z3" s="59" t="s">
        <v>200</v>
      </c>
      <c r="AA3" s="520" t="s">
        <v>201</v>
      </c>
      <c r="AB3" s="59" t="s">
        <v>200</v>
      </c>
      <c r="AC3" s="520" t="s">
        <v>201</v>
      </c>
    </row>
    <row r="4">
      <c r="A4" s="521" t="b">
        <v>0</v>
      </c>
      <c r="B4" s="521" t="s">
        <v>500</v>
      </c>
      <c r="C4" s="521" t="s">
        <v>7</v>
      </c>
      <c r="D4" s="521" t="s">
        <v>56</v>
      </c>
      <c r="E4" s="521" t="s">
        <v>29</v>
      </c>
      <c r="F4" s="521"/>
      <c r="G4" s="523">
        <f>IF(J4&lt;&gt;"",(VLOOKUP(J4,'🌳Resource'!$A$4:$J1000,10,false)*K4),0)+IF(L4&lt;&gt;"",(VLOOKUP(L4,'🌳Resource'!$A$4:$J1000,10,false)*M4),0)+IF(N4&lt;&gt;"",(VLOOKUP(N4,'🌳Resource'!$A$4:$J1000,10,false)*O4),0) + IF(P4&lt;&gt;"",(VLOOKUP(P4,'🌳Resource'!$A$4:$J1000,10,false)*Q4),0) + IF(R4&lt;&gt;"",(VLOOKUP(R4,'🧱Material'!$B$4:$H1000,7,false)*S4),0) + IF(T4&lt;&gt;"",(VLOOKUP(T4,'🧱Material'!$B$4:$H1000,7,false)*U4),0) + IF(V4&lt;&gt;"",(VLOOKUP(V4,'🧱Material'!$B$4:$H1000,7,false)*W4),0) + IF(X4&lt;&gt;"",(VLOOKUP(X4,'🧱Material'!$B$4:$H1000,7,false)*Y4),0) + IF(Z4&lt;&gt;"",(VLOOKUP(Z4,'🧱Material'!$B$4:$H1000,7,false)*AA4),0) + IF(AB4&lt;&gt;"",(VLOOKUP(AB4,'🧱Material'!$B$4:$H1000,7,false)*AC4),0)</f>
        <v>237.5</v>
      </c>
      <c r="H4" s="523">
        <f>IF(J4&lt;&gt;"",(VLOOKUP(J4,'🌳Resource'!$A$4:$J1000,8,false)*K4),0)+IF(L4&lt;&gt;"",(VLOOKUP(L4,'🌳Resource'!$A$4:$J1000,8,false)*M4),0)+IF(N4&lt;&gt;"",(VLOOKUP(N4,'🌳Resource'!$A$4:$J1000,8,false)*O4),0) + IF(P4&lt;&gt;"",(VLOOKUP(P4,'🌳Resource'!$A$4:$J1000,8,false)*Q4),0) + IF(R4&lt;&gt;"",(VLOOKUP(R4,'🧱Material'!$B$4:$H1000,5,false)*S4),0) + IF(T4&lt;&gt;"",(VLOOKUP(T4,'🧱Material'!$B$4:$H1000,5,false)*U4),0) + IF(V4&lt;&gt;"",(VLOOKUP(V4,'🧱Material'!$B$4:$H1000,5,false)*W4),0) + IF(X4&lt;&gt;"",(VLOOKUP(X4,'🧱Material'!$B$4:$H1000,5,false)*Y4),0) + IF(Z4&lt;&gt;"",(VLOOKUP(Z4,'🧱Material'!$B$4:$H1000,5,false)*AA4),0) + IF(AB4&lt;&gt;"",(VLOOKUP(AB4,'🧱Material'!$B$4:$H1000,5,false)*AC4),0)</f>
        <v>236.5</v>
      </c>
      <c r="I4" s="523">
        <f>IF(J4&lt;&gt;"",(VLOOKUP(J4,'🌳Resource'!$A$4:$J1000,9,false)*K4),0)+IF(L4&lt;&gt;"",(VLOOKUP(L4,'🌳Resource'!$A$4:$J1000,9,false)*M4),0)+IF(N4&lt;&gt;"",(VLOOKUP(N4,'🌳Resource'!$A$4:$J1000,9,false)*O4),0) + IF(P4&lt;&gt;"",(VLOOKUP(P4,'🌳Resource'!$A$4:$J1000,9,false)*Q4),0) + IF(R4&lt;&gt;"",(VLOOKUP(R4,'🧱Material'!$B$4:$H1000,6,false)*S4),0) + IF(T4&lt;&gt;"",(VLOOKUP(T4,'🧱Material'!$B$4:$H1000,6,false)*U4),0) + IF(V4&lt;&gt;"",(VLOOKUP(V4,'🧱Material'!$B$4:$H1000,6,false)*W4),0) + IF(X4&lt;&gt;"",(VLOOKUP(X4,'🧱Material'!$B$4:$H1000,6,false)*Y4),0) + IF(Z4&lt;&gt;"",(VLOOKUP(Z4,'🧱Material'!$B$4:$H1000,6,false)*AA4),0) + IF(AB4&lt;&gt;"",(VLOOKUP(AB4,'🧱Material'!$B$4:$H1000,6,false)*AC4),0)</f>
        <v>895</v>
      </c>
      <c r="J4" s="63" t="s">
        <v>79</v>
      </c>
      <c r="K4" s="3">
        <v>100.0</v>
      </c>
      <c r="L4" s="63" t="s">
        <v>80</v>
      </c>
      <c r="M4" s="3">
        <v>55.0</v>
      </c>
      <c r="N4" s="63" t="s">
        <v>82</v>
      </c>
      <c r="O4" s="3">
        <v>55.0</v>
      </c>
      <c r="P4" s="63" t="s">
        <v>84</v>
      </c>
      <c r="Q4" s="3">
        <v>0.0</v>
      </c>
      <c r="R4" s="515"/>
      <c r="S4" s="3"/>
      <c r="T4" s="515"/>
      <c r="U4" s="3"/>
      <c r="V4" s="515"/>
      <c r="W4" s="3"/>
      <c r="X4" s="515"/>
      <c r="Y4" s="3"/>
      <c r="Z4" s="515"/>
      <c r="AA4" s="3"/>
      <c r="AB4" s="515"/>
      <c r="AC4" s="3"/>
    </row>
    <row r="5">
      <c r="A5" s="524" t="b">
        <v>1</v>
      </c>
      <c r="B5" s="524" t="str">
        <f t="shared" ref="B5:B57" si="1">"โรงงาน"&amp;E5&amp;F5</f>
        <v>โรงงานไม้</v>
      </c>
      <c r="C5" s="524" t="s">
        <v>7</v>
      </c>
      <c r="D5" s="524" t="s">
        <v>56</v>
      </c>
      <c r="E5" s="524" t="s">
        <v>33</v>
      </c>
      <c r="F5" s="524"/>
      <c r="G5" s="526">
        <f>IF(J5&lt;&gt;"",(VLOOKUP(J5,'🌳Resource'!$A$4:$J1000,10,false)*K5),0)+IF(L5&lt;&gt;"",(VLOOKUP(L5,'🌳Resource'!$A$4:$J1000,10,false)*M5),0)+IF(N5&lt;&gt;"",(VLOOKUP(N5,'🌳Resource'!$A$4:$J1000,10,false)*O5),0) + IF(P5&lt;&gt;"",(VLOOKUP(P5,'🌳Resource'!$A$4:$J1000,10,false)*Q5),0) + IF(R5&lt;&gt;"",(VLOOKUP(R5,'🧱Material'!$B$4:$H1000,7,false)*S5),0) + IF(T5&lt;&gt;"",(VLOOKUP(T5,'🧱Material'!$B$4:$H1000,7,false)*U5),0) + IF(V5&lt;&gt;"",(VLOOKUP(V5,'🧱Material'!$B$4:$H1000,7,false)*W5),0) + IF(X5&lt;&gt;"",(VLOOKUP(X5,'🧱Material'!$B$4:$H1000,7,false)*Y5),0) + IF(Z5&lt;&gt;"",(VLOOKUP(Z5,'🧱Material'!$B$4:$H1000,7,false)*AA5),0) + IF(AB5&lt;&gt;"",(VLOOKUP(AB5,'🧱Material'!$B$4:$H1000,7,false)*AC5),0)</f>
        <v>237.5</v>
      </c>
      <c r="H5" s="526">
        <f>IF(J5&lt;&gt;"",(VLOOKUP(J5,'🌳Resource'!$A$4:$J1000,8,false)*K5),0)+IF(L5&lt;&gt;"",(VLOOKUP(L5,'🌳Resource'!$A$4:$J1000,8,false)*M5),0)+IF(N5&lt;&gt;"",(VLOOKUP(N5,'🌳Resource'!$A$4:$J1000,8,false)*O5),0) + IF(P5&lt;&gt;"",(VLOOKUP(P5,'🌳Resource'!$A$4:$J1000,8,false)*Q5),0) + IF(R5&lt;&gt;"",(VLOOKUP(R5,'🧱Material'!$B$4:$H1000,5,false)*S5),0) + IF(T5&lt;&gt;"",(VLOOKUP(T5,'🧱Material'!$B$4:$H1000,5,false)*U5),0) + IF(V5&lt;&gt;"",(VLOOKUP(V5,'🧱Material'!$B$4:$H1000,5,false)*W5),0) + IF(X5&lt;&gt;"",(VLOOKUP(X5,'🧱Material'!$B$4:$H1000,5,false)*Y5),0) + IF(Z5&lt;&gt;"",(VLOOKUP(Z5,'🧱Material'!$B$4:$H1000,5,false)*AA5),0) + IF(AB5&lt;&gt;"",(VLOOKUP(AB5,'🧱Material'!$B$4:$H1000,5,false)*AC5),0)</f>
        <v>236.5</v>
      </c>
      <c r="I5" s="526">
        <f>IF(J5&lt;&gt;"",(VLOOKUP(J5,'🌳Resource'!$A$4:$J1000,9,false)*K5),0)+IF(L5&lt;&gt;"",(VLOOKUP(L5,'🌳Resource'!$A$4:$J1000,9,false)*M5),0)+IF(N5&lt;&gt;"",(VLOOKUP(N5,'🌳Resource'!$A$4:$J1000,9,false)*O5),0) + IF(P5&lt;&gt;"",(VLOOKUP(P5,'🌳Resource'!$A$4:$J1000,9,false)*Q5),0) + IF(R5&lt;&gt;"",(VLOOKUP(R5,'🧱Material'!$B$4:$H1000,6,false)*S5),0) + IF(T5&lt;&gt;"",(VLOOKUP(T5,'🧱Material'!$B$4:$H1000,6,false)*U5),0) + IF(V5&lt;&gt;"",(VLOOKUP(V5,'🧱Material'!$B$4:$H1000,6,false)*W5),0) + IF(X5&lt;&gt;"",(VLOOKUP(X5,'🧱Material'!$B$4:$H1000,6,false)*Y5),0) + IF(Z5&lt;&gt;"",(VLOOKUP(Z5,'🧱Material'!$B$4:$H1000,6,false)*AA5),0) + IF(AB5&lt;&gt;"",(VLOOKUP(AB5,'🧱Material'!$B$4:$H1000,6,false)*AC5),0)</f>
        <v>895</v>
      </c>
      <c r="J5" s="18" t="s">
        <v>79</v>
      </c>
      <c r="K5" s="520">
        <v>100.0</v>
      </c>
      <c r="L5" s="18" t="s">
        <v>80</v>
      </c>
      <c r="M5" s="520">
        <v>55.0</v>
      </c>
      <c r="N5" s="18" t="s">
        <v>82</v>
      </c>
      <c r="O5" s="520">
        <v>55.0</v>
      </c>
      <c r="P5" s="18" t="s">
        <v>84</v>
      </c>
      <c r="Q5" s="520">
        <v>0.0</v>
      </c>
      <c r="R5" s="59"/>
      <c r="S5" s="520"/>
      <c r="T5" s="59"/>
      <c r="U5" s="520"/>
      <c r="V5" s="59"/>
      <c r="W5" s="520"/>
      <c r="X5" s="59"/>
      <c r="Y5" s="520"/>
      <c r="Z5" s="59"/>
      <c r="AA5" s="520"/>
      <c r="AB5" s="59"/>
      <c r="AC5" s="520"/>
    </row>
    <row r="6">
      <c r="A6" s="521" t="b">
        <v>1</v>
      </c>
      <c r="B6" s="524" t="str">
        <f t="shared" si="1"/>
        <v>โรงงานปูน/อิฐ/ท่อปูน/เสา</v>
      </c>
      <c r="C6" s="521" t="s">
        <v>7</v>
      </c>
      <c r="D6" s="521" t="s">
        <v>56</v>
      </c>
      <c r="E6" s="521" t="s">
        <v>37</v>
      </c>
      <c r="F6" s="521"/>
      <c r="G6" s="523">
        <f>IF(J6&lt;&gt;"",(VLOOKUP(J6,'🌳Resource'!$A$4:$J1000,10,false)*K6),0)+IF(L6&lt;&gt;"",(VLOOKUP(L6,'🌳Resource'!$A$4:$J1000,10,false)*M6),0)+IF(N6&lt;&gt;"",(VLOOKUP(N6,'🌳Resource'!$A$4:$J1000,10,false)*O6),0) + IF(P6&lt;&gt;"",(VLOOKUP(P6,'🌳Resource'!$A$4:$J1000,10,false)*Q6),0) + IF(R6&lt;&gt;"",(VLOOKUP(R6,'🧱Material'!$B$4:$H1000,7,false)*S6),0) + IF(T6&lt;&gt;"",(VLOOKUP(T6,'🧱Material'!$B$4:$H1000,7,false)*U6),0) + IF(V6&lt;&gt;"",(VLOOKUP(V6,'🧱Material'!$B$4:$H1000,7,false)*W6),0) + IF(X6&lt;&gt;"",(VLOOKUP(X6,'🧱Material'!$B$4:$H1000,7,false)*Y6),0) + IF(Z6&lt;&gt;"",(VLOOKUP(Z6,'🧱Material'!$B$4:$H1000,7,false)*AA6),0) + IF(AB6&lt;&gt;"",(VLOOKUP(AB6,'🧱Material'!$B$4:$H1000,7,false)*AC6),0)</f>
        <v>237.5</v>
      </c>
      <c r="H6" s="523">
        <f>IF(J6&lt;&gt;"",(VLOOKUP(J6,'🌳Resource'!$A$4:$J1000,8,false)*K6),0)+IF(L6&lt;&gt;"",(VLOOKUP(L6,'🌳Resource'!$A$4:$J1000,8,false)*M6),0)+IF(N6&lt;&gt;"",(VLOOKUP(N6,'🌳Resource'!$A$4:$J1000,8,false)*O6),0) + IF(P6&lt;&gt;"",(VLOOKUP(P6,'🌳Resource'!$A$4:$J1000,8,false)*Q6),0) + IF(R6&lt;&gt;"",(VLOOKUP(R6,'🧱Material'!$B$4:$H1000,5,false)*S6),0) + IF(T6&lt;&gt;"",(VLOOKUP(T6,'🧱Material'!$B$4:$H1000,5,false)*U6),0) + IF(V6&lt;&gt;"",(VLOOKUP(V6,'🧱Material'!$B$4:$H1000,5,false)*W6),0) + IF(X6&lt;&gt;"",(VLOOKUP(X6,'🧱Material'!$B$4:$H1000,5,false)*Y6),0) + IF(Z6&lt;&gt;"",(VLOOKUP(Z6,'🧱Material'!$B$4:$H1000,5,false)*AA6),0) + IF(AB6&lt;&gt;"",(VLOOKUP(AB6,'🧱Material'!$B$4:$H1000,5,false)*AC6),0)</f>
        <v>236.5</v>
      </c>
      <c r="I6" s="523">
        <f>IF(J6&lt;&gt;"",(VLOOKUP(J6,'🌳Resource'!$A$4:$J1000,9,false)*K6),0)+IF(L6&lt;&gt;"",(VLOOKUP(L6,'🌳Resource'!$A$4:$J1000,9,false)*M6),0)+IF(N6&lt;&gt;"",(VLOOKUP(N6,'🌳Resource'!$A$4:$J1000,9,false)*O6),0) + IF(P6&lt;&gt;"",(VLOOKUP(P6,'🌳Resource'!$A$4:$J1000,9,false)*Q6),0) + IF(R6&lt;&gt;"",(VLOOKUP(R6,'🧱Material'!$B$4:$H1000,6,false)*S6),0) + IF(T6&lt;&gt;"",(VLOOKUP(T6,'🧱Material'!$B$4:$H1000,6,false)*U6),0) + IF(V6&lt;&gt;"",(VLOOKUP(V6,'🧱Material'!$B$4:$H1000,6,false)*W6),0) + IF(X6&lt;&gt;"",(VLOOKUP(X6,'🧱Material'!$B$4:$H1000,6,false)*Y6),0) + IF(Z6&lt;&gt;"",(VLOOKUP(Z6,'🧱Material'!$B$4:$H1000,6,false)*AA6),0) + IF(AB6&lt;&gt;"",(VLOOKUP(AB6,'🧱Material'!$B$4:$H1000,6,false)*AC6),0)</f>
        <v>895</v>
      </c>
      <c r="J6" s="63" t="s">
        <v>79</v>
      </c>
      <c r="K6" s="3">
        <v>100.0</v>
      </c>
      <c r="L6" s="63" t="s">
        <v>80</v>
      </c>
      <c r="M6" s="3">
        <v>55.0</v>
      </c>
      <c r="N6" s="63" t="s">
        <v>82</v>
      </c>
      <c r="O6" s="3">
        <v>55.0</v>
      </c>
      <c r="P6" s="63" t="s">
        <v>84</v>
      </c>
      <c r="Q6" s="3">
        <v>0.0</v>
      </c>
      <c r="R6" s="515"/>
      <c r="S6" s="3"/>
      <c r="T6" s="515"/>
      <c r="U6" s="3"/>
      <c r="V6" s="515"/>
      <c r="W6" s="3"/>
      <c r="X6" s="515"/>
      <c r="Y6" s="3"/>
      <c r="Z6" s="515"/>
      <c r="AA6" s="3"/>
      <c r="AB6" s="515"/>
      <c r="AC6" s="3"/>
    </row>
    <row r="7">
      <c r="A7" s="524" t="b">
        <v>1</v>
      </c>
      <c r="B7" s="524" t="str">
        <f t="shared" si="1"/>
        <v>โรงงานแก้ว/ผลึก</v>
      </c>
      <c r="C7" s="524" t="s">
        <v>7</v>
      </c>
      <c r="D7" s="524" t="s">
        <v>56</v>
      </c>
      <c r="E7" s="524" t="s">
        <v>41</v>
      </c>
      <c r="F7" s="527"/>
      <c r="G7" s="526">
        <f>IF(J7&lt;&gt;"",(VLOOKUP(J7,'🌳Resource'!$A$4:$J1000,10,false)*K7),0)+IF(L7&lt;&gt;"",(VLOOKUP(L7,'🌳Resource'!$A$4:$J1000,10,false)*M7),0)+IF(N7&lt;&gt;"",(VLOOKUP(N7,'🌳Resource'!$A$4:$J1000,10,false)*O7),0) + IF(P7&lt;&gt;"",(VLOOKUP(P7,'🌳Resource'!$A$4:$J1000,10,false)*Q7),0) + IF(R7&lt;&gt;"",(VLOOKUP(R7,'🧱Material'!$B$4:$H1000,7,false)*S7),0) + IF(T7&lt;&gt;"",(VLOOKUP(T7,'🧱Material'!$B$4:$H1000,7,false)*U7),0) + IF(V7&lt;&gt;"",(VLOOKUP(V7,'🧱Material'!$B$4:$H1000,7,false)*W7),0) + IF(X7&lt;&gt;"",(VLOOKUP(X7,'🧱Material'!$B$4:$H1000,7,false)*Y7),0) + IF(Z7&lt;&gt;"",(VLOOKUP(Z7,'🧱Material'!$B$4:$H1000,7,false)*AA7),0) + IF(AB7&lt;&gt;"",(VLOOKUP(AB7,'🧱Material'!$B$4:$H1000,7,false)*AC7),0)</f>
        <v>237.5</v>
      </c>
      <c r="H7" s="526">
        <f>IF(J7&lt;&gt;"",(VLOOKUP(J7,'🌳Resource'!$A$4:$J1000,8,false)*K7),0)+IF(L7&lt;&gt;"",(VLOOKUP(L7,'🌳Resource'!$A$4:$J1000,8,false)*M7),0)+IF(N7&lt;&gt;"",(VLOOKUP(N7,'🌳Resource'!$A$4:$J1000,8,false)*O7),0) + IF(P7&lt;&gt;"",(VLOOKUP(P7,'🌳Resource'!$A$4:$J1000,8,false)*Q7),0) + IF(R7&lt;&gt;"",(VLOOKUP(R7,'🧱Material'!$B$4:$H1000,5,false)*S7),0) + IF(T7&lt;&gt;"",(VLOOKUP(T7,'🧱Material'!$B$4:$H1000,5,false)*U7),0) + IF(V7&lt;&gt;"",(VLOOKUP(V7,'🧱Material'!$B$4:$H1000,5,false)*W7),0) + IF(X7&lt;&gt;"",(VLOOKUP(X7,'🧱Material'!$B$4:$H1000,5,false)*Y7),0) + IF(Z7&lt;&gt;"",(VLOOKUP(Z7,'🧱Material'!$B$4:$H1000,5,false)*AA7),0) + IF(AB7&lt;&gt;"",(VLOOKUP(AB7,'🧱Material'!$B$4:$H1000,5,false)*AC7),0)</f>
        <v>236.5</v>
      </c>
      <c r="I7" s="526">
        <f>IF(J7&lt;&gt;"",(VLOOKUP(J7,'🌳Resource'!$A$4:$J1000,9,false)*K7),0)+IF(L7&lt;&gt;"",(VLOOKUP(L7,'🌳Resource'!$A$4:$J1000,9,false)*M7),0)+IF(N7&lt;&gt;"",(VLOOKUP(N7,'🌳Resource'!$A$4:$J1000,9,false)*O7),0) + IF(P7&lt;&gt;"",(VLOOKUP(P7,'🌳Resource'!$A$4:$J1000,9,false)*Q7),0) + IF(R7&lt;&gt;"",(VLOOKUP(R7,'🧱Material'!$B$4:$H1000,6,false)*S7),0) + IF(T7&lt;&gt;"",(VLOOKUP(T7,'🧱Material'!$B$4:$H1000,6,false)*U7),0) + IF(V7&lt;&gt;"",(VLOOKUP(V7,'🧱Material'!$B$4:$H1000,6,false)*W7),0) + IF(X7&lt;&gt;"",(VLOOKUP(X7,'🧱Material'!$B$4:$H1000,6,false)*Y7),0) + IF(Z7&lt;&gt;"",(VLOOKUP(Z7,'🧱Material'!$B$4:$H1000,6,false)*AA7),0) + IF(AB7&lt;&gt;"",(VLOOKUP(AB7,'🧱Material'!$B$4:$H1000,6,false)*AC7),0)</f>
        <v>895</v>
      </c>
      <c r="J7" s="18" t="s">
        <v>79</v>
      </c>
      <c r="K7" s="520">
        <v>100.0</v>
      </c>
      <c r="L7" s="18" t="s">
        <v>80</v>
      </c>
      <c r="M7" s="520">
        <v>55.0</v>
      </c>
      <c r="N7" s="18" t="s">
        <v>82</v>
      </c>
      <c r="O7" s="520">
        <v>55.0</v>
      </c>
      <c r="P7" s="18" t="s">
        <v>84</v>
      </c>
      <c r="Q7" s="520">
        <v>0.0</v>
      </c>
      <c r="R7" s="59"/>
      <c r="S7" s="520"/>
      <c r="T7" s="59"/>
      <c r="U7" s="520"/>
      <c r="V7" s="59"/>
      <c r="W7" s="520"/>
      <c r="X7" s="59"/>
      <c r="Y7" s="520"/>
      <c r="Z7" s="59"/>
      <c r="AA7" s="520"/>
      <c r="AB7" s="59"/>
      <c r="AC7" s="520"/>
    </row>
    <row r="8">
      <c r="A8" s="521" t="b">
        <v>1</v>
      </c>
      <c r="B8" s="524" t="str">
        <f t="shared" si="1"/>
        <v>โรงงานยาง/พลาสติก/polymer</v>
      </c>
      <c r="C8" s="521" t="s">
        <v>7</v>
      </c>
      <c r="D8" s="521" t="s">
        <v>56</v>
      </c>
      <c r="E8" s="521" t="s">
        <v>44</v>
      </c>
      <c r="F8" s="528"/>
      <c r="G8" s="523">
        <f>IF(J8&lt;&gt;"",(VLOOKUP(J8,'🌳Resource'!$A$4:$J1000,10,false)*K8),0)+IF(L8&lt;&gt;"",(VLOOKUP(L8,'🌳Resource'!$A$4:$J1000,10,false)*M8),0)+IF(N8&lt;&gt;"",(VLOOKUP(N8,'🌳Resource'!$A$4:$J1000,10,false)*O8),0) + IF(P8&lt;&gt;"",(VLOOKUP(P8,'🌳Resource'!$A$4:$J1000,10,false)*Q8),0) + IF(R8&lt;&gt;"",(VLOOKUP(R8,'🧱Material'!$B$4:$H1000,7,false)*S8),0) + IF(T8&lt;&gt;"",(VLOOKUP(T8,'🧱Material'!$B$4:$H1000,7,false)*U8),0) + IF(V8&lt;&gt;"",(VLOOKUP(V8,'🧱Material'!$B$4:$H1000,7,false)*W8),0) + IF(X8&lt;&gt;"",(VLOOKUP(X8,'🧱Material'!$B$4:$H1000,7,false)*Y8),0) + IF(Z8&lt;&gt;"",(VLOOKUP(Z8,'🧱Material'!$B$4:$H1000,7,false)*AA8),0) + IF(AB8&lt;&gt;"",(VLOOKUP(AB8,'🧱Material'!$B$4:$H1000,7,false)*AC8),0)</f>
        <v>237.5</v>
      </c>
      <c r="H8" s="523">
        <f>IF(J8&lt;&gt;"",(VLOOKUP(J8,'🌳Resource'!$A$4:$J1000,8,false)*K8),0)+IF(L8&lt;&gt;"",(VLOOKUP(L8,'🌳Resource'!$A$4:$J1000,8,false)*M8),0)+IF(N8&lt;&gt;"",(VLOOKUP(N8,'🌳Resource'!$A$4:$J1000,8,false)*O8),0) + IF(P8&lt;&gt;"",(VLOOKUP(P8,'🌳Resource'!$A$4:$J1000,8,false)*Q8),0) + IF(R8&lt;&gt;"",(VLOOKUP(R8,'🧱Material'!$B$4:$H1000,5,false)*S8),0) + IF(T8&lt;&gt;"",(VLOOKUP(T8,'🧱Material'!$B$4:$H1000,5,false)*U8),0) + IF(V8&lt;&gt;"",(VLOOKUP(V8,'🧱Material'!$B$4:$H1000,5,false)*W8),0) + IF(X8&lt;&gt;"",(VLOOKUP(X8,'🧱Material'!$B$4:$H1000,5,false)*Y8),0) + IF(Z8&lt;&gt;"",(VLOOKUP(Z8,'🧱Material'!$B$4:$H1000,5,false)*AA8),0) + IF(AB8&lt;&gt;"",(VLOOKUP(AB8,'🧱Material'!$B$4:$H1000,5,false)*AC8),0)</f>
        <v>236.5</v>
      </c>
      <c r="I8" s="523">
        <f>IF(J8&lt;&gt;"",(VLOOKUP(J8,'🌳Resource'!$A$4:$J1000,9,false)*K8),0)+IF(L8&lt;&gt;"",(VLOOKUP(L8,'🌳Resource'!$A$4:$J1000,9,false)*M8),0)+IF(N8&lt;&gt;"",(VLOOKUP(N8,'🌳Resource'!$A$4:$J1000,9,false)*O8),0) + IF(P8&lt;&gt;"",(VLOOKUP(P8,'🌳Resource'!$A$4:$J1000,9,false)*Q8),0) + IF(R8&lt;&gt;"",(VLOOKUP(R8,'🧱Material'!$B$4:$H1000,6,false)*S8),0) + IF(T8&lt;&gt;"",(VLOOKUP(T8,'🧱Material'!$B$4:$H1000,6,false)*U8),0) + IF(V8&lt;&gt;"",(VLOOKUP(V8,'🧱Material'!$B$4:$H1000,6,false)*W8),0) + IF(X8&lt;&gt;"",(VLOOKUP(X8,'🧱Material'!$B$4:$H1000,6,false)*Y8),0) + IF(Z8&lt;&gt;"",(VLOOKUP(Z8,'🧱Material'!$B$4:$H1000,6,false)*AA8),0) + IF(AB8&lt;&gt;"",(VLOOKUP(AB8,'🧱Material'!$B$4:$H1000,6,false)*AC8),0)</f>
        <v>895</v>
      </c>
      <c r="J8" s="63" t="s">
        <v>79</v>
      </c>
      <c r="K8" s="3">
        <v>100.0</v>
      </c>
      <c r="L8" s="63" t="s">
        <v>80</v>
      </c>
      <c r="M8" s="3">
        <v>55.0</v>
      </c>
      <c r="N8" s="63" t="s">
        <v>82</v>
      </c>
      <c r="O8" s="3">
        <v>55.0</v>
      </c>
      <c r="P8" s="63" t="s">
        <v>84</v>
      </c>
      <c r="Q8" s="3">
        <v>0.0</v>
      </c>
      <c r="R8" s="515"/>
      <c r="S8" s="3"/>
      <c r="T8" s="515"/>
      <c r="U8" s="3"/>
      <c r="V8" s="515"/>
      <c r="W8" s="3"/>
      <c r="X8" s="515"/>
      <c r="Y8" s="3"/>
      <c r="Z8" s="515"/>
      <c r="AA8" s="3"/>
      <c r="AB8" s="515"/>
      <c r="AC8" s="3"/>
    </row>
    <row r="9">
      <c r="A9" s="524" t="b">
        <v>1</v>
      </c>
      <c r="B9" s="524" t="str">
        <f t="shared" si="1"/>
        <v>โรงงานผ้า</v>
      </c>
      <c r="C9" s="524" t="s">
        <v>7</v>
      </c>
      <c r="D9" s="527" t="s">
        <v>56</v>
      </c>
      <c r="E9" s="524" t="s">
        <v>48</v>
      </c>
      <c r="F9" s="527"/>
      <c r="G9" s="526">
        <f>IF(J9&lt;&gt;"",(VLOOKUP(J9,'🌳Resource'!$A$4:$J1000,10,false)*K9),0)+IF(L9&lt;&gt;"",(VLOOKUP(L9,'🌳Resource'!$A$4:$J1000,10,false)*M9),0)+IF(N9&lt;&gt;"",(VLOOKUP(N9,'🌳Resource'!$A$4:$J1000,10,false)*O9),0) + IF(P9&lt;&gt;"",(VLOOKUP(P9,'🌳Resource'!$A$4:$J1000,10,false)*Q9),0) + IF(R9&lt;&gt;"",(VLOOKUP(R9,'🧱Material'!$B$4:$H1000,7,false)*S9),0) + IF(T9&lt;&gt;"",(VLOOKUP(T9,'🧱Material'!$B$4:$H1000,7,false)*U9),0) + IF(V9&lt;&gt;"",(VLOOKUP(V9,'🧱Material'!$B$4:$H1000,7,false)*W9),0) + IF(X9&lt;&gt;"",(VLOOKUP(X9,'🧱Material'!$B$4:$H1000,7,false)*Y9),0) + IF(Z9&lt;&gt;"",(VLOOKUP(Z9,'🧱Material'!$B$4:$H1000,7,false)*AA9),0) + IF(AB9&lt;&gt;"",(VLOOKUP(AB9,'🧱Material'!$B$4:$H1000,7,false)*AC9),0)</f>
        <v>237.5</v>
      </c>
      <c r="H9" s="526">
        <f>IF(J9&lt;&gt;"",(VLOOKUP(J9,'🌳Resource'!$A$4:$J1000,8,false)*K9),0)+IF(L9&lt;&gt;"",(VLOOKUP(L9,'🌳Resource'!$A$4:$J1000,8,false)*M9),0)+IF(N9&lt;&gt;"",(VLOOKUP(N9,'🌳Resource'!$A$4:$J1000,8,false)*O9),0) + IF(P9&lt;&gt;"",(VLOOKUP(P9,'🌳Resource'!$A$4:$J1000,8,false)*Q9),0) + IF(R9&lt;&gt;"",(VLOOKUP(R9,'🧱Material'!$B$4:$H1000,5,false)*S9),0) + IF(T9&lt;&gt;"",(VLOOKUP(T9,'🧱Material'!$B$4:$H1000,5,false)*U9),0) + IF(V9&lt;&gt;"",(VLOOKUP(V9,'🧱Material'!$B$4:$H1000,5,false)*W9),0) + IF(X9&lt;&gt;"",(VLOOKUP(X9,'🧱Material'!$B$4:$H1000,5,false)*Y9),0) + IF(Z9&lt;&gt;"",(VLOOKUP(Z9,'🧱Material'!$B$4:$H1000,5,false)*AA9),0) + IF(AB9&lt;&gt;"",(VLOOKUP(AB9,'🧱Material'!$B$4:$H1000,5,false)*AC9),0)</f>
        <v>236.5</v>
      </c>
      <c r="I9" s="526">
        <f>IF(J9&lt;&gt;"",(VLOOKUP(J9,'🌳Resource'!$A$4:$J1000,9,false)*K9),0)+IF(L9&lt;&gt;"",(VLOOKUP(L9,'🌳Resource'!$A$4:$J1000,9,false)*M9),0)+IF(N9&lt;&gt;"",(VLOOKUP(N9,'🌳Resource'!$A$4:$J1000,9,false)*O9),0) + IF(P9&lt;&gt;"",(VLOOKUP(P9,'🌳Resource'!$A$4:$J1000,9,false)*Q9),0) + IF(R9&lt;&gt;"",(VLOOKUP(R9,'🧱Material'!$B$4:$H1000,6,false)*S9),0) + IF(T9&lt;&gt;"",(VLOOKUP(T9,'🧱Material'!$B$4:$H1000,6,false)*U9),0) + IF(V9&lt;&gt;"",(VLOOKUP(V9,'🧱Material'!$B$4:$H1000,6,false)*W9),0) + IF(X9&lt;&gt;"",(VLOOKUP(X9,'🧱Material'!$B$4:$H1000,6,false)*Y9),0) + IF(Z9&lt;&gt;"",(VLOOKUP(Z9,'🧱Material'!$B$4:$H1000,6,false)*AA9),0) + IF(AB9&lt;&gt;"",(VLOOKUP(AB9,'🧱Material'!$B$4:$H1000,6,false)*AC9),0)</f>
        <v>895</v>
      </c>
      <c r="J9" s="18" t="s">
        <v>79</v>
      </c>
      <c r="K9" s="520">
        <v>100.0</v>
      </c>
      <c r="L9" s="18" t="s">
        <v>80</v>
      </c>
      <c r="M9" s="520">
        <v>55.0</v>
      </c>
      <c r="N9" s="18" t="s">
        <v>82</v>
      </c>
      <c r="O9" s="520">
        <v>55.0</v>
      </c>
      <c r="P9" s="18" t="s">
        <v>84</v>
      </c>
      <c r="Q9" s="520">
        <v>0.0</v>
      </c>
      <c r="R9" s="59"/>
      <c r="S9" s="520"/>
      <c r="T9" s="59"/>
      <c r="U9" s="520"/>
      <c r="V9" s="59"/>
      <c r="W9" s="520"/>
      <c r="X9" s="59"/>
      <c r="Y9" s="520"/>
      <c r="Z9" s="59"/>
      <c r="AA9" s="520"/>
      <c r="AB9" s="59"/>
      <c r="AC9" s="520"/>
    </row>
    <row r="10">
      <c r="A10" s="521" t="b">
        <v>1</v>
      </c>
      <c r="B10" s="524" t="str">
        <f t="shared" si="1"/>
        <v>โรงงานเครื่องใช้ไฟฟ้า/อุปกรณ์อิเล็กทรอนิก</v>
      </c>
      <c r="C10" s="521" t="s">
        <v>7</v>
      </c>
      <c r="D10" s="528" t="s">
        <v>56</v>
      </c>
      <c r="E10" s="521" t="s">
        <v>51</v>
      </c>
      <c r="F10" s="528"/>
      <c r="G10" s="523">
        <f>IF(J10&lt;&gt;"",(VLOOKUP(J10,'🌳Resource'!$A$4:$J1000,10,false)*K10),0)+IF(L10&lt;&gt;"",(VLOOKUP(L10,'🌳Resource'!$A$4:$J1000,10,false)*M10),0)+IF(N10&lt;&gt;"",(VLOOKUP(N10,'🌳Resource'!$A$4:$J1000,10,false)*O10),0) + IF(P10&lt;&gt;"",(VLOOKUP(P10,'🌳Resource'!$A$4:$J1000,10,false)*Q10),0) + IF(R10&lt;&gt;"",(VLOOKUP(R10,'🧱Material'!$B$4:$H1000,7,false)*S10),0) + IF(T10&lt;&gt;"",(VLOOKUP(T10,'🧱Material'!$B$4:$H1000,7,false)*U10),0) + IF(V10&lt;&gt;"",(VLOOKUP(V10,'🧱Material'!$B$4:$H1000,7,false)*W10),0) + IF(X10&lt;&gt;"",(VLOOKUP(X10,'🧱Material'!$B$4:$H1000,7,false)*Y10),0) + IF(Z10&lt;&gt;"",(VLOOKUP(Z10,'🧱Material'!$B$4:$H1000,7,false)*AA10),0) + IF(AB10&lt;&gt;"",(VLOOKUP(AB10,'🧱Material'!$B$4:$H1000,7,false)*AC10),0)</f>
        <v>237.5</v>
      </c>
      <c r="H10" s="523">
        <f>IF(J10&lt;&gt;"",(VLOOKUP(J10,'🌳Resource'!$A$4:$J1000,8,false)*K10),0)+IF(L10&lt;&gt;"",(VLOOKUP(L10,'🌳Resource'!$A$4:$J1000,8,false)*M10),0)+IF(N10&lt;&gt;"",(VLOOKUP(N10,'🌳Resource'!$A$4:$J1000,8,false)*O10),0) + IF(P10&lt;&gt;"",(VLOOKUP(P10,'🌳Resource'!$A$4:$J1000,8,false)*Q10),0) + IF(R10&lt;&gt;"",(VLOOKUP(R10,'🧱Material'!$B$4:$H1000,5,false)*S10),0) + IF(T10&lt;&gt;"",(VLOOKUP(T10,'🧱Material'!$B$4:$H1000,5,false)*U10),0) + IF(V10&lt;&gt;"",(VLOOKUP(V10,'🧱Material'!$B$4:$H1000,5,false)*W10),0) + IF(X10&lt;&gt;"",(VLOOKUP(X10,'🧱Material'!$B$4:$H1000,5,false)*Y10),0) + IF(Z10&lt;&gt;"",(VLOOKUP(Z10,'🧱Material'!$B$4:$H1000,5,false)*AA10),0) + IF(AB10&lt;&gt;"",(VLOOKUP(AB10,'🧱Material'!$B$4:$H1000,5,false)*AC10),0)</f>
        <v>236.5</v>
      </c>
      <c r="I10" s="523">
        <f>IF(J10&lt;&gt;"",(VLOOKUP(J10,'🌳Resource'!$A$4:$J1000,9,false)*K10),0)+IF(L10&lt;&gt;"",(VLOOKUP(L10,'🌳Resource'!$A$4:$J1000,9,false)*M10),0)+IF(N10&lt;&gt;"",(VLOOKUP(N10,'🌳Resource'!$A$4:$J1000,9,false)*O10),0) + IF(P10&lt;&gt;"",(VLOOKUP(P10,'🌳Resource'!$A$4:$J1000,9,false)*Q10),0) + IF(R10&lt;&gt;"",(VLOOKUP(R10,'🧱Material'!$B$4:$H1000,6,false)*S10),0) + IF(T10&lt;&gt;"",(VLOOKUP(T10,'🧱Material'!$B$4:$H1000,6,false)*U10),0) + IF(V10&lt;&gt;"",(VLOOKUP(V10,'🧱Material'!$B$4:$H1000,6,false)*W10),0) + IF(X10&lt;&gt;"",(VLOOKUP(X10,'🧱Material'!$B$4:$H1000,6,false)*Y10),0) + IF(Z10&lt;&gt;"",(VLOOKUP(Z10,'🧱Material'!$B$4:$H1000,6,false)*AA10),0) + IF(AB10&lt;&gt;"",(VLOOKUP(AB10,'🧱Material'!$B$4:$H1000,6,false)*AC10),0)</f>
        <v>895</v>
      </c>
      <c r="J10" s="63" t="s">
        <v>79</v>
      </c>
      <c r="K10" s="3">
        <v>100.0</v>
      </c>
      <c r="L10" s="63" t="s">
        <v>80</v>
      </c>
      <c r="M10" s="3">
        <v>55.0</v>
      </c>
      <c r="N10" s="63" t="s">
        <v>82</v>
      </c>
      <c r="O10" s="3">
        <v>55.0</v>
      </c>
      <c r="P10" s="63" t="s">
        <v>84</v>
      </c>
      <c r="Q10" s="3">
        <v>0.0</v>
      </c>
      <c r="R10" s="515"/>
      <c r="S10" s="3"/>
      <c r="T10" s="515"/>
      <c r="U10" s="3"/>
      <c r="V10" s="515"/>
      <c r="W10" s="3"/>
      <c r="X10" s="515"/>
      <c r="Y10" s="3"/>
      <c r="Z10" s="515"/>
      <c r="AA10" s="3"/>
      <c r="AB10" s="515"/>
      <c r="AC10" s="3"/>
    </row>
    <row r="11">
      <c r="A11" s="524" t="b">
        <v>1</v>
      </c>
      <c r="B11" s="524" t="str">
        <f t="shared" si="1"/>
        <v>โรงงานวัสดุก่อสร้าง/อุปกรณ์ประปา</v>
      </c>
      <c r="C11" s="524" t="s">
        <v>7</v>
      </c>
      <c r="D11" s="527" t="s">
        <v>56</v>
      </c>
      <c r="E11" s="524" t="s">
        <v>55</v>
      </c>
      <c r="F11" s="527"/>
      <c r="G11" s="526">
        <f>IF(J11&lt;&gt;"",(VLOOKUP(J11,'🌳Resource'!$A$4:$J1000,10,false)*K11),0)+IF(L11&lt;&gt;"",(VLOOKUP(L11,'🌳Resource'!$A$4:$J1000,10,false)*M11),0)+IF(N11&lt;&gt;"",(VLOOKUP(N11,'🌳Resource'!$A$4:$J1000,10,false)*O11),0) + IF(P11&lt;&gt;"",(VLOOKUP(P11,'🌳Resource'!$A$4:$J1000,10,false)*Q11),0) + IF(R11&lt;&gt;"",(VLOOKUP(R11,'🧱Material'!$B$4:$H1000,7,false)*S11),0) + IF(T11&lt;&gt;"",(VLOOKUP(T11,'🧱Material'!$B$4:$H1000,7,false)*U11),0) + IF(V11&lt;&gt;"",(VLOOKUP(V11,'🧱Material'!$B$4:$H1000,7,false)*W11),0) + IF(X11&lt;&gt;"",(VLOOKUP(X11,'🧱Material'!$B$4:$H1000,7,false)*Y11),0) + IF(Z11&lt;&gt;"",(VLOOKUP(Z11,'🧱Material'!$B$4:$H1000,7,false)*AA11),0) + IF(AB11&lt;&gt;"",(VLOOKUP(AB11,'🧱Material'!$B$4:$H1000,7,false)*AC11),0)</f>
        <v>237.5</v>
      </c>
      <c r="H11" s="526">
        <f>IF(J11&lt;&gt;"",(VLOOKUP(J11,'🌳Resource'!$A$4:$J1000,8,false)*K11),0)+IF(L11&lt;&gt;"",(VLOOKUP(L11,'🌳Resource'!$A$4:$J1000,8,false)*M11),0)+IF(N11&lt;&gt;"",(VLOOKUP(N11,'🌳Resource'!$A$4:$J1000,8,false)*O11),0) + IF(P11&lt;&gt;"",(VLOOKUP(P11,'🌳Resource'!$A$4:$J1000,8,false)*Q11),0) + IF(R11&lt;&gt;"",(VLOOKUP(R11,'🧱Material'!$B$4:$H1000,5,false)*S11),0) + IF(T11&lt;&gt;"",(VLOOKUP(T11,'🧱Material'!$B$4:$H1000,5,false)*U11),0) + IF(V11&lt;&gt;"",(VLOOKUP(V11,'🧱Material'!$B$4:$H1000,5,false)*W11),0) + IF(X11&lt;&gt;"",(VLOOKUP(X11,'🧱Material'!$B$4:$H1000,5,false)*Y11),0) + IF(Z11&lt;&gt;"",(VLOOKUP(Z11,'🧱Material'!$B$4:$H1000,5,false)*AA11),0) + IF(AB11&lt;&gt;"",(VLOOKUP(AB11,'🧱Material'!$B$4:$H1000,5,false)*AC11),0)</f>
        <v>236.5</v>
      </c>
      <c r="I11" s="526">
        <f>IF(J11&lt;&gt;"",(VLOOKUP(J11,'🌳Resource'!$A$4:$J1000,9,false)*K11),0)+IF(L11&lt;&gt;"",(VLOOKUP(L11,'🌳Resource'!$A$4:$J1000,9,false)*M11),0)+IF(N11&lt;&gt;"",(VLOOKUP(N11,'🌳Resource'!$A$4:$J1000,9,false)*O11),0) + IF(P11&lt;&gt;"",(VLOOKUP(P11,'🌳Resource'!$A$4:$J1000,9,false)*Q11),0) + IF(R11&lt;&gt;"",(VLOOKUP(R11,'🧱Material'!$B$4:$H1000,6,false)*S11),0) + IF(T11&lt;&gt;"",(VLOOKUP(T11,'🧱Material'!$B$4:$H1000,6,false)*U11),0) + IF(V11&lt;&gt;"",(VLOOKUP(V11,'🧱Material'!$B$4:$H1000,6,false)*W11),0) + IF(X11&lt;&gt;"",(VLOOKUP(X11,'🧱Material'!$B$4:$H1000,6,false)*Y11),0) + IF(Z11&lt;&gt;"",(VLOOKUP(Z11,'🧱Material'!$B$4:$H1000,6,false)*AA11),0) + IF(AB11&lt;&gt;"",(VLOOKUP(AB11,'🧱Material'!$B$4:$H1000,6,false)*AC11),0)</f>
        <v>895</v>
      </c>
      <c r="J11" s="18" t="s">
        <v>79</v>
      </c>
      <c r="K11" s="520">
        <v>100.0</v>
      </c>
      <c r="L11" s="18" t="s">
        <v>80</v>
      </c>
      <c r="M11" s="520">
        <v>55.0</v>
      </c>
      <c r="N11" s="18" t="s">
        <v>82</v>
      </c>
      <c r="O11" s="520">
        <v>55.0</v>
      </c>
      <c r="P11" s="18" t="s">
        <v>84</v>
      </c>
      <c r="Q11" s="520">
        <v>0.0</v>
      </c>
      <c r="R11" s="59"/>
      <c r="S11" s="520"/>
      <c r="T11" s="59"/>
      <c r="U11" s="520"/>
      <c r="V11" s="59"/>
      <c r="W11" s="520"/>
      <c r="X11" s="59"/>
      <c r="Y11" s="520"/>
      <c r="Z11" s="59"/>
      <c r="AA11" s="520"/>
      <c r="AB11" s="59"/>
      <c r="AC11" s="520"/>
    </row>
    <row r="12">
      <c r="A12" s="521" t="b">
        <v>1</v>
      </c>
      <c r="B12" s="524" t="str">
        <f t="shared" si="1"/>
        <v>โรงงานเฟอร์นิเจอร์</v>
      </c>
      <c r="C12" s="521" t="s">
        <v>7</v>
      </c>
      <c r="D12" s="528" t="s">
        <v>56</v>
      </c>
      <c r="E12" s="521" t="s">
        <v>57</v>
      </c>
      <c r="F12" s="528"/>
      <c r="G12" s="523">
        <f>IF(J12&lt;&gt;"",(VLOOKUP(J12,'🌳Resource'!$A$4:$J1000,10,false)*K12),0)+IF(L12&lt;&gt;"",(VLOOKUP(L12,'🌳Resource'!$A$4:$J1000,10,false)*M12),0)+IF(N12&lt;&gt;"",(VLOOKUP(N12,'🌳Resource'!$A$4:$J1000,10,false)*O12),0) + IF(P12&lt;&gt;"",(VLOOKUP(P12,'🌳Resource'!$A$4:$J1000,10,false)*Q12),0) + IF(R12&lt;&gt;"",(VLOOKUP(R12,'🧱Material'!$B$4:$H1000,7,false)*S12),0) + IF(T12&lt;&gt;"",(VLOOKUP(T12,'🧱Material'!$B$4:$H1000,7,false)*U12),0) + IF(V12&lt;&gt;"",(VLOOKUP(V12,'🧱Material'!$B$4:$H1000,7,false)*W12),0) + IF(X12&lt;&gt;"",(VLOOKUP(X12,'🧱Material'!$B$4:$H1000,7,false)*Y12),0) + IF(Z12&lt;&gt;"",(VLOOKUP(Z12,'🧱Material'!$B$4:$H1000,7,false)*AA12),0) + IF(AB12&lt;&gt;"",(VLOOKUP(AB12,'🧱Material'!$B$4:$H1000,7,false)*AC12),0)</f>
        <v>237.5</v>
      </c>
      <c r="H12" s="523">
        <f>IF(J12&lt;&gt;"",(VLOOKUP(J12,'🌳Resource'!$A$4:$J1000,8,false)*K12),0)+IF(L12&lt;&gt;"",(VLOOKUP(L12,'🌳Resource'!$A$4:$J1000,8,false)*M12),0)+IF(N12&lt;&gt;"",(VLOOKUP(N12,'🌳Resource'!$A$4:$J1000,8,false)*O12),0) + IF(P12&lt;&gt;"",(VLOOKUP(P12,'🌳Resource'!$A$4:$J1000,8,false)*Q12),0) + IF(R12&lt;&gt;"",(VLOOKUP(R12,'🧱Material'!$B$4:$H1000,5,false)*S12),0) + IF(T12&lt;&gt;"",(VLOOKUP(T12,'🧱Material'!$B$4:$H1000,5,false)*U12),0) + IF(V12&lt;&gt;"",(VLOOKUP(V12,'🧱Material'!$B$4:$H1000,5,false)*W12),0) + IF(X12&lt;&gt;"",(VLOOKUP(X12,'🧱Material'!$B$4:$H1000,5,false)*Y12),0) + IF(Z12&lt;&gt;"",(VLOOKUP(Z12,'🧱Material'!$B$4:$H1000,5,false)*AA12),0) + IF(AB12&lt;&gt;"",(VLOOKUP(AB12,'🧱Material'!$B$4:$H1000,5,false)*AC12),0)</f>
        <v>236.5</v>
      </c>
      <c r="I12" s="523">
        <f>IF(J12&lt;&gt;"",(VLOOKUP(J12,'🌳Resource'!$A$4:$J1000,9,false)*K12),0)+IF(L12&lt;&gt;"",(VLOOKUP(L12,'🌳Resource'!$A$4:$J1000,9,false)*M12),0)+IF(N12&lt;&gt;"",(VLOOKUP(N12,'🌳Resource'!$A$4:$J1000,9,false)*O12),0) + IF(P12&lt;&gt;"",(VLOOKUP(P12,'🌳Resource'!$A$4:$J1000,9,false)*Q12),0) + IF(R12&lt;&gt;"",(VLOOKUP(R12,'🧱Material'!$B$4:$H1000,6,false)*S12),0) + IF(T12&lt;&gt;"",(VLOOKUP(T12,'🧱Material'!$B$4:$H1000,6,false)*U12),0) + IF(V12&lt;&gt;"",(VLOOKUP(V12,'🧱Material'!$B$4:$H1000,6,false)*W12),0) + IF(X12&lt;&gt;"",(VLOOKUP(X12,'🧱Material'!$B$4:$H1000,6,false)*Y12),0) + IF(Z12&lt;&gt;"",(VLOOKUP(Z12,'🧱Material'!$B$4:$H1000,6,false)*AA12),0) + IF(AB12&lt;&gt;"",(VLOOKUP(AB12,'🧱Material'!$B$4:$H1000,6,false)*AC12),0)</f>
        <v>895</v>
      </c>
      <c r="J12" s="63" t="s">
        <v>79</v>
      </c>
      <c r="K12" s="3">
        <v>100.0</v>
      </c>
      <c r="L12" s="63" t="s">
        <v>80</v>
      </c>
      <c r="M12" s="3">
        <v>55.0</v>
      </c>
      <c r="N12" s="63" t="s">
        <v>82</v>
      </c>
      <c r="O12" s="3">
        <v>55.0</v>
      </c>
      <c r="P12" s="63" t="s">
        <v>84</v>
      </c>
      <c r="Q12" s="3">
        <v>0.0</v>
      </c>
      <c r="R12" s="515"/>
      <c r="S12" s="3"/>
      <c r="T12" s="515"/>
      <c r="U12" s="3"/>
      <c r="V12" s="515"/>
      <c r="W12" s="3"/>
      <c r="X12" s="515"/>
      <c r="Y12" s="3"/>
      <c r="Z12" s="515"/>
      <c r="AA12" s="3"/>
      <c r="AB12" s="515"/>
      <c r="AC12" s="3"/>
    </row>
    <row r="13">
      <c r="A13" s="524" t="b">
        <v>1</v>
      </c>
      <c r="B13" s="524" t="str">
        <f t="shared" si="1"/>
        <v>โรงงานอุปกรณ์เกษตร/เลี้ยงสัตว์</v>
      </c>
      <c r="C13" s="524" t="s">
        <v>7</v>
      </c>
      <c r="D13" s="527" t="s">
        <v>56</v>
      </c>
      <c r="E13" s="524" t="s">
        <v>58</v>
      </c>
      <c r="F13" s="527"/>
      <c r="G13" s="526">
        <f>IF(J13&lt;&gt;"",(VLOOKUP(J13,'🌳Resource'!$A$4:$J1000,10,false)*K13),0)+IF(L13&lt;&gt;"",(VLOOKUP(L13,'🌳Resource'!$A$4:$J1000,10,false)*M13),0)+IF(N13&lt;&gt;"",(VLOOKUP(N13,'🌳Resource'!$A$4:$J1000,10,false)*O13),0) + IF(P13&lt;&gt;"",(VLOOKUP(P13,'🌳Resource'!$A$4:$J1000,10,false)*Q13),0) + IF(R13&lt;&gt;"",(VLOOKUP(R13,'🧱Material'!$B$4:$H1000,7,false)*S13),0) + IF(T13&lt;&gt;"",(VLOOKUP(T13,'🧱Material'!$B$4:$H1000,7,false)*U13),0) + IF(V13&lt;&gt;"",(VLOOKUP(V13,'🧱Material'!$B$4:$H1000,7,false)*W13),0) + IF(X13&lt;&gt;"",(VLOOKUP(X13,'🧱Material'!$B$4:$H1000,7,false)*Y13),0) + IF(Z13&lt;&gt;"",(VLOOKUP(Z13,'🧱Material'!$B$4:$H1000,7,false)*AA13),0) + IF(AB13&lt;&gt;"",(VLOOKUP(AB13,'🧱Material'!$B$4:$H1000,7,false)*AC13),0)</f>
        <v>237.5</v>
      </c>
      <c r="H13" s="526">
        <f>IF(J13&lt;&gt;"",(VLOOKUP(J13,'🌳Resource'!$A$4:$J1000,8,false)*K13),0)+IF(L13&lt;&gt;"",(VLOOKUP(L13,'🌳Resource'!$A$4:$J1000,8,false)*M13),0)+IF(N13&lt;&gt;"",(VLOOKUP(N13,'🌳Resource'!$A$4:$J1000,8,false)*O13),0) + IF(P13&lt;&gt;"",(VLOOKUP(P13,'🌳Resource'!$A$4:$J1000,8,false)*Q13),0) + IF(R13&lt;&gt;"",(VLOOKUP(R13,'🧱Material'!$B$4:$H1000,5,false)*S13),0) + IF(T13&lt;&gt;"",(VLOOKUP(T13,'🧱Material'!$B$4:$H1000,5,false)*U13),0) + IF(V13&lt;&gt;"",(VLOOKUP(V13,'🧱Material'!$B$4:$H1000,5,false)*W13),0) + IF(X13&lt;&gt;"",(VLOOKUP(X13,'🧱Material'!$B$4:$H1000,5,false)*Y13),0) + IF(Z13&lt;&gt;"",(VLOOKUP(Z13,'🧱Material'!$B$4:$H1000,5,false)*AA13),0) + IF(AB13&lt;&gt;"",(VLOOKUP(AB13,'🧱Material'!$B$4:$H1000,5,false)*AC13),0)</f>
        <v>236.5</v>
      </c>
      <c r="I13" s="526">
        <f>IF(J13&lt;&gt;"",(VLOOKUP(J13,'🌳Resource'!$A$4:$J1000,9,false)*K13),0)+IF(L13&lt;&gt;"",(VLOOKUP(L13,'🌳Resource'!$A$4:$J1000,9,false)*M13),0)+IF(N13&lt;&gt;"",(VLOOKUP(N13,'🌳Resource'!$A$4:$J1000,9,false)*O13),0) + IF(P13&lt;&gt;"",(VLOOKUP(P13,'🌳Resource'!$A$4:$J1000,9,false)*Q13),0) + IF(R13&lt;&gt;"",(VLOOKUP(R13,'🧱Material'!$B$4:$H1000,6,false)*S13),0) + IF(T13&lt;&gt;"",(VLOOKUP(T13,'🧱Material'!$B$4:$H1000,6,false)*U13),0) + IF(V13&lt;&gt;"",(VLOOKUP(V13,'🧱Material'!$B$4:$H1000,6,false)*W13),0) + IF(X13&lt;&gt;"",(VLOOKUP(X13,'🧱Material'!$B$4:$H1000,6,false)*Y13),0) + IF(Z13&lt;&gt;"",(VLOOKUP(Z13,'🧱Material'!$B$4:$H1000,6,false)*AA13),0) + IF(AB13&lt;&gt;"",(VLOOKUP(AB13,'🧱Material'!$B$4:$H1000,6,false)*AC13),0)</f>
        <v>895</v>
      </c>
      <c r="J13" s="18" t="s">
        <v>79</v>
      </c>
      <c r="K13" s="520">
        <v>100.0</v>
      </c>
      <c r="L13" s="18" t="s">
        <v>80</v>
      </c>
      <c r="M13" s="520">
        <v>55.0</v>
      </c>
      <c r="N13" s="18" t="s">
        <v>82</v>
      </c>
      <c r="O13" s="520">
        <v>55.0</v>
      </c>
      <c r="P13" s="18" t="s">
        <v>84</v>
      </c>
      <c r="Q13" s="520">
        <v>0.0</v>
      </c>
      <c r="R13" s="59"/>
      <c r="S13" s="520"/>
      <c r="T13" s="59"/>
      <c r="U13" s="520"/>
      <c r="V13" s="59"/>
      <c r="W13" s="520"/>
      <c r="X13" s="59"/>
      <c r="Y13" s="520"/>
      <c r="Z13" s="59"/>
      <c r="AA13" s="520"/>
      <c r="AB13" s="59"/>
      <c r="AC13" s="520"/>
    </row>
    <row r="14">
      <c r="A14" s="521" t="b">
        <v>1</v>
      </c>
      <c r="B14" s="524" t="str">
        <f t="shared" si="1"/>
        <v>โรงงานเคมีภัณฑ์</v>
      </c>
      <c r="C14" s="521" t="s">
        <v>7</v>
      </c>
      <c r="D14" s="528" t="s">
        <v>56</v>
      </c>
      <c r="E14" s="521" t="s">
        <v>59</v>
      </c>
      <c r="F14" s="528"/>
      <c r="G14" s="523">
        <f>IF(J14&lt;&gt;"",(VLOOKUP(J14,'🌳Resource'!$A$4:$J1000,10,false)*K14),0)+IF(L14&lt;&gt;"",(VLOOKUP(L14,'🌳Resource'!$A$4:$J1000,10,false)*M14),0)+IF(N14&lt;&gt;"",(VLOOKUP(N14,'🌳Resource'!$A$4:$J1000,10,false)*O14),0) + IF(P14&lt;&gt;"",(VLOOKUP(P14,'🌳Resource'!$A$4:$J1000,10,false)*Q14),0) + IF(R14&lt;&gt;"",(VLOOKUP(R14,'🧱Material'!$B$4:$H1000,7,false)*S14),0) + IF(T14&lt;&gt;"",(VLOOKUP(T14,'🧱Material'!$B$4:$H1000,7,false)*U14),0) + IF(V14&lt;&gt;"",(VLOOKUP(V14,'🧱Material'!$B$4:$H1000,7,false)*W14),0) + IF(X14&lt;&gt;"",(VLOOKUP(X14,'🧱Material'!$B$4:$H1000,7,false)*Y14),0) + IF(Z14&lt;&gt;"",(VLOOKUP(Z14,'🧱Material'!$B$4:$H1000,7,false)*AA14),0) + IF(AB14&lt;&gt;"",(VLOOKUP(AB14,'🧱Material'!$B$4:$H1000,7,false)*AC14),0)</f>
        <v>237.5</v>
      </c>
      <c r="H14" s="523">
        <f>IF(J14&lt;&gt;"",(VLOOKUP(J14,'🌳Resource'!$A$4:$J1000,8,false)*K14),0)+IF(L14&lt;&gt;"",(VLOOKUP(L14,'🌳Resource'!$A$4:$J1000,8,false)*M14),0)+IF(N14&lt;&gt;"",(VLOOKUP(N14,'🌳Resource'!$A$4:$J1000,8,false)*O14),0) + IF(P14&lt;&gt;"",(VLOOKUP(P14,'🌳Resource'!$A$4:$J1000,8,false)*Q14),0) + IF(R14&lt;&gt;"",(VLOOKUP(R14,'🧱Material'!$B$4:$H1000,5,false)*S14),0) + IF(T14&lt;&gt;"",(VLOOKUP(T14,'🧱Material'!$B$4:$H1000,5,false)*U14),0) + IF(V14&lt;&gt;"",(VLOOKUP(V14,'🧱Material'!$B$4:$H1000,5,false)*W14),0) + IF(X14&lt;&gt;"",(VLOOKUP(X14,'🧱Material'!$B$4:$H1000,5,false)*Y14),0) + IF(Z14&lt;&gt;"",(VLOOKUP(Z14,'🧱Material'!$B$4:$H1000,5,false)*AA14),0) + IF(AB14&lt;&gt;"",(VLOOKUP(AB14,'🧱Material'!$B$4:$H1000,5,false)*AC14),0)</f>
        <v>236.5</v>
      </c>
      <c r="I14" s="523">
        <f>IF(J14&lt;&gt;"",(VLOOKUP(J14,'🌳Resource'!$A$4:$J1000,9,false)*K14),0)+IF(L14&lt;&gt;"",(VLOOKUP(L14,'🌳Resource'!$A$4:$J1000,9,false)*M14),0)+IF(N14&lt;&gt;"",(VLOOKUP(N14,'🌳Resource'!$A$4:$J1000,9,false)*O14),0) + IF(P14&lt;&gt;"",(VLOOKUP(P14,'🌳Resource'!$A$4:$J1000,9,false)*Q14),0) + IF(R14&lt;&gt;"",(VLOOKUP(R14,'🧱Material'!$B$4:$H1000,6,false)*S14),0) + IF(T14&lt;&gt;"",(VLOOKUP(T14,'🧱Material'!$B$4:$H1000,6,false)*U14),0) + IF(V14&lt;&gt;"",(VLOOKUP(V14,'🧱Material'!$B$4:$H1000,6,false)*W14),0) + IF(X14&lt;&gt;"",(VLOOKUP(X14,'🧱Material'!$B$4:$H1000,6,false)*Y14),0) + IF(Z14&lt;&gt;"",(VLOOKUP(Z14,'🧱Material'!$B$4:$H1000,6,false)*AA14),0) + IF(AB14&lt;&gt;"",(VLOOKUP(AB14,'🧱Material'!$B$4:$H1000,6,false)*AC14),0)</f>
        <v>895</v>
      </c>
      <c r="J14" s="63" t="s">
        <v>79</v>
      </c>
      <c r="K14" s="3">
        <v>100.0</v>
      </c>
      <c r="L14" s="63" t="s">
        <v>80</v>
      </c>
      <c r="M14" s="3">
        <v>55.0</v>
      </c>
      <c r="N14" s="63" t="s">
        <v>82</v>
      </c>
      <c r="O14" s="3">
        <v>55.0</v>
      </c>
      <c r="P14" s="63" t="s">
        <v>84</v>
      </c>
      <c r="Q14" s="3">
        <v>0.0</v>
      </c>
      <c r="R14" s="515"/>
      <c r="S14" s="3"/>
      <c r="T14" s="515"/>
      <c r="U14" s="3"/>
      <c r="V14" s="515"/>
      <c r="W14" s="3"/>
      <c r="X14" s="515"/>
      <c r="Y14" s="3"/>
      <c r="Z14" s="515"/>
      <c r="AA14" s="3"/>
      <c r="AB14" s="515"/>
      <c r="AC14" s="3"/>
    </row>
    <row r="15">
      <c r="A15" s="524" t="b">
        <v>1</v>
      </c>
      <c r="B15" s="524" t="str">
        <f t="shared" si="1"/>
        <v>โรงงานชีวภัณฑ์</v>
      </c>
      <c r="C15" s="524" t="s">
        <v>7</v>
      </c>
      <c r="D15" s="527" t="s">
        <v>56</v>
      </c>
      <c r="E15" s="524" t="s">
        <v>60</v>
      </c>
      <c r="F15" s="527"/>
      <c r="G15" s="526">
        <f>IF(J15&lt;&gt;"",(VLOOKUP(J15,'🌳Resource'!$A$4:$J1000,10,false)*K15),0)+IF(L15&lt;&gt;"",(VLOOKUP(L15,'🌳Resource'!$A$4:$J1000,10,false)*M15),0)+IF(N15&lt;&gt;"",(VLOOKUP(N15,'🌳Resource'!$A$4:$J1000,10,false)*O15),0) + IF(P15&lt;&gt;"",(VLOOKUP(P15,'🌳Resource'!$A$4:$J1000,10,false)*Q15),0) + IF(R15&lt;&gt;"",(VLOOKUP(R15,'🧱Material'!$B$4:$H1000,7,false)*S15),0) + IF(T15&lt;&gt;"",(VLOOKUP(T15,'🧱Material'!$B$4:$H1000,7,false)*U15),0) + IF(V15&lt;&gt;"",(VLOOKUP(V15,'🧱Material'!$B$4:$H1000,7,false)*W15),0) + IF(X15&lt;&gt;"",(VLOOKUP(X15,'🧱Material'!$B$4:$H1000,7,false)*Y15),0) + IF(Z15&lt;&gt;"",(VLOOKUP(Z15,'🧱Material'!$B$4:$H1000,7,false)*AA15),0) + IF(AB15&lt;&gt;"",(VLOOKUP(AB15,'🧱Material'!$B$4:$H1000,7,false)*AC15),0)</f>
        <v>237.5</v>
      </c>
      <c r="H15" s="526">
        <f>IF(J15&lt;&gt;"",(VLOOKUP(J15,'🌳Resource'!$A$4:$J1000,8,false)*K15),0)+IF(L15&lt;&gt;"",(VLOOKUP(L15,'🌳Resource'!$A$4:$J1000,8,false)*M15),0)+IF(N15&lt;&gt;"",(VLOOKUP(N15,'🌳Resource'!$A$4:$J1000,8,false)*O15),0) + IF(P15&lt;&gt;"",(VLOOKUP(P15,'🌳Resource'!$A$4:$J1000,8,false)*Q15),0) + IF(R15&lt;&gt;"",(VLOOKUP(R15,'🧱Material'!$B$4:$H1000,5,false)*S15),0) + IF(T15&lt;&gt;"",(VLOOKUP(T15,'🧱Material'!$B$4:$H1000,5,false)*U15),0) + IF(V15&lt;&gt;"",(VLOOKUP(V15,'🧱Material'!$B$4:$H1000,5,false)*W15),0) + IF(X15&lt;&gt;"",(VLOOKUP(X15,'🧱Material'!$B$4:$H1000,5,false)*Y15),0) + IF(Z15&lt;&gt;"",(VLOOKUP(Z15,'🧱Material'!$B$4:$H1000,5,false)*AA15),0) + IF(AB15&lt;&gt;"",(VLOOKUP(AB15,'🧱Material'!$B$4:$H1000,5,false)*AC15),0)</f>
        <v>236.5</v>
      </c>
      <c r="I15" s="526">
        <f>IF(J15&lt;&gt;"",(VLOOKUP(J15,'🌳Resource'!$A$4:$J1000,9,false)*K15),0)+IF(L15&lt;&gt;"",(VLOOKUP(L15,'🌳Resource'!$A$4:$J1000,9,false)*M15),0)+IF(N15&lt;&gt;"",(VLOOKUP(N15,'🌳Resource'!$A$4:$J1000,9,false)*O15),0) + IF(P15&lt;&gt;"",(VLOOKUP(P15,'🌳Resource'!$A$4:$J1000,9,false)*Q15),0) + IF(R15&lt;&gt;"",(VLOOKUP(R15,'🧱Material'!$B$4:$H1000,6,false)*S15),0) + IF(T15&lt;&gt;"",(VLOOKUP(T15,'🧱Material'!$B$4:$H1000,6,false)*U15),0) + IF(V15&lt;&gt;"",(VLOOKUP(V15,'🧱Material'!$B$4:$H1000,6,false)*W15),0) + IF(X15&lt;&gt;"",(VLOOKUP(X15,'🧱Material'!$B$4:$H1000,6,false)*Y15),0) + IF(Z15&lt;&gt;"",(VLOOKUP(Z15,'🧱Material'!$B$4:$H1000,6,false)*AA15),0) + IF(AB15&lt;&gt;"",(VLOOKUP(AB15,'🧱Material'!$B$4:$H1000,6,false)*AC15),0)</f>
        <v>895</v>
      </c>
      <c r="J15" s="18" t="s">
        <v>79</v>
      </c>
      <c r="K15" s="520">
        <v>100.0</v>
      </c>
      <c r="L15" s="18" t="s">
        <v>80</v>
      </c>
      <c r="M15" s="520">
        <v>55.0</v>
      </c>
      <c r="N15" s="18" t="s">
        <v>82</v>
      </c>
      <c r="O15" s="520">
        <v>55.0</v>
      </c>
      <c r="P15" s="18" t="s">
        <v>84</v>
      </c>
      <c r="Q15" s="520">
        <v>0.0</v>
      </c>
      <c r="R15" s="59"/>
      <c r="S15" s="520"/>
      <c r="T15" s="59"/>
      <c r="U15" s="520"/>
      <c r="V15" s="59"/>
      <c r="W15" s="520"/>
      <c r="X15" s="59"/>
      <c r="Y15" s="520"/>
      <c r="Z15" s="59"/>
      <c r="AA15" s="520"/>
      <c r="AB15" s="59"/>
      <c r="AC15" s="520"/>
    </row>
    <row r="16">
      <c r="A16" s="521" t="b">
        <v>1</v>
      </c>
      <c r="B16" s="524" t="str">
        <f t="shared" si="1"/>
        <v>โรงงานของตกแต่ง</v>
      </c>
      <c r="C16" s="528" t="s">
        <v>7</v>
      </c>
      <c r="D16" s="528" t="s">
        <v>56</v>
      </c>
      <c r="E16" s="521" t="s">
        <v>61</v>
      </c>
      <c r="F16" s="528"/>
      <c r="G16" s="523">
        <f>IF(J16&lt;&gt;"",(VLOOKUP(J16,'🌳Resource'!$A$4:$J1000,10,false)*K16),0)+IF(L16&lt;&gt;"",(VLOOKUP(L16,'🌳Resource'!$A$4:$J1000,10,false)*M16),0)+IF(N16&lt;&gt;"",(VLOOKUP(N16,'🌳Resource'!$A$4:$J1000,10,false)*O16),0) + IF(P16&lt;&gt;"",(VLOOKUP(P16,'🌳Resource'!$A$4:$J1000,10,false)*Q16),0) + IF(R16&lt;&gt;"",(VLOOKUP(R16,'🧱Material'!$B$4:$H1000,7,false)*S16),0) + IF(T16&lt;&gt;"",(VLOOKUP(T16,'🧱Material'!$B$4:$H1000,7,false)*U16),0) + IF(V16&lt;&gt;"",(VLOOKUP(V16,'🧱Material'!$B$4:$H1000,7,false)*W16),0) + IF(X16&lt;&gt;"",(VLOOKUP(X16,'🧱Material'!$B$4:$H1000,7,false)*Y16),0) + IF(Z16&lt;&gt;"",(VLOOKUP(Z16,'🧱Material'!$B$4:$H1000,7,false)*AA16),0) + IF(AB16&lt;&gt;"",(VLOOKUP(AB16,'🧱Material'!$B$4:$H1000,7,false)*AC16),0)</f>
        <v>237.5</v>
      </c>
      <c r="H16" s="523">
        <f>IF(J16&lt;&gt;"",(VLOOKUP(J16,'🌳Resource'!$A$4:$J1000,8,false)*K16),0)+IF(L16&lt;&gt;"",(VLOOKUP(L16,'🌳Resource'!$A$4:$J1000,8,false)*M16),0)+IF(N16&lt;&gt;"",(VLOOKUP(N16,'🌳Resource'!$A$4:$J1000,8,false)*O16),0) + IF(P16&lt;&gt;"",(VLOOKUP(P16,'🌳Resource'!$A$4:$J1000,8,false)*Q16),0) + IF(R16&lt;&gt;"",(VLOOKUP(R16,'🧱Material'!$B$4:$H1000,5,false)*S16),0) + IF(T16&lt;&gt;"",(VLOOKUP(T16,'🧱Material'!$B$4:$H1000,5,false)*U16),0) + IF(V16&lt;&gt;"",(VLOOKUP(V16,'🧱Material'!$B$4:$H1000,5,false)*W16),0) + IF(X16&lt;&gt;"",(VLOOKUP(X16,'🧱Material'!$B$4:$H1000,5,false)*Y16),0) + IF(Z16&lt;&gt;"",(VLOOKUP(Z16,'🧱Material'!$B$4:$H1000,5,false)*AA16),0) + IF(AB16&lt;&gt;"",(VLOOKUP(AB16,'🧱Material'!$B$4:$H1000,5,false)*AC16),0)</f>
        <v>236.5</v>
      </c>
      <c r="I16" s="523">
        <f>IF(J16&lt;&gt;"",(VLOOKUP(J16,'🌳Resource'!$A$4:$J1000,9,false)*K16),0)+IF(L16&lt;&gt;"",(VLOOKUP(L16,'🌳Resource'!$A$4:$J1000,9,false)*M16),0)+IF(N16&lt;&gt;"",(VLOOKUP(N16,'🌳Resource'!$A$4:$J1000,9,false)*O16),0) + IF(P16&lt;&gt;"",(VLOOKUP(P16,'🌳Resource'!$A$4:$J1000,9,false)*Q16),0) + IF(R16&lt;&gt;"",(VLOOKUP(R16,'🧱Material'!$B$4:$H1000,6,false)*S16),0) + IF(T16&lt;&gt;"",(VLOOKUP(T16,'🧱Material'!$B$4:$H1000,6,false)*U16),0) + IF(V16&lt;&gt;"",(VLOOKUP(V16,'🧱Material'!$B$4:$H1000,6,false)*W16),0) + IF(X16&lt;&gt;"",(VLOOKUP(X16,'🧱Material'!$B$4:$H1000,6,false)*Y16),0) + IF(Z16&lt;&gt;"",(VLOOKUP(Z16,'🧱Material'!$B$4:$H1000,6,false)*AA16),0) + IF(AB16&lt;&gt;"",(VLOOKUP(AB16,'🧱Material'!$B$4:$H1000,6,false)*AC16),0)</f>
        <v>895</v>
      </c>
      <c r="J16" s="63" t="s">
        <v>79</v>
      </c>
      <c r="K16" s="3">
        <v>100.0</v>
      </c>
      <c r="L16" s="63" t="s">
        <v>80</v>
      </c>
      <c r="M16" s="3">
        <v>55.0</v>
      </c>
      <c r="N16" s="63" t="s">
        <v>82</v>
      </c>
      <c r="O16" s="3">
        <v>55.0</v>
      </c>
      <c r="P16" s="63" t="s">
        <v>84</v>
      </c>
      <c r="Q16" s="3">
        <v>0.0</v>
      </c>
      <c r="R16" s="515"/>
      <c r="S16" s="3"/>
      <c r="T16" s="515"/>
      <c r="U16" s="3"/>
      <c r="V16" s="515"/>
      <c r="W16" s="3"/>
      <c r="X16" s="515"/>
      <c r="Y16" s="3"/>
      <c r="Z16" s="515"/>
      <c r="AA16" s="3"/>
      <c r="AB16" s="515"/>
      <c r="AC16" s="3"/>
    </row>
    <row r="17">
      <c r="A17" s="524" t="b">
        <v>1</v>
      </c>
      <c r="B17" s="524" t="str">
        <f t="shared" si="1"/>
        <v>โรงงานเบ็ดเตล็ด</v>
      </c>
      <c r="C17" s="527" t="s">
        <v>7</v>
      </c>
      <c r="D17" s="527" t="s">
        <v>56</v>
      </c>
      <c r="E17" s="524" t="s">
        <v>62</v>
      </c>
      <c r="F17" s="527"/>
      <c r="G17" s="526">
        <f>IF(J17&lt;&gt;"",(VLOOKUP(J17,'🌳Resource'!$A$4:$J1000,10,false)*K17),0)+IF(L17&lt;&gt;"",(VLOOKUP(L17,'🌳Resource'!$A$4:$J1000,10,false)*M17),0)+IF(N17&lt;&gt;"",(VLOOKUP(N17,'🌳Resource'!$A$4:$J1000,10,false)*O17),0) + IF(P17&lt;&gt;"",(VLOOKUP(P17,'🌳Resource'!$A$4:$J1000,10,false)*Q17),0) + IF(R17&lt;&gt;"",(VLOOKUP(R17,'🧱Material'!$B$4:$H1000,7,false)*S17),0) + IF(T17&lt;&gt;"",(VLOOKUP(T17,'🧱Material'!$B$4:$H1000,7,false)*U17),0) + IF(V17&lt;&gt;"",(VLOOKUP(V17,'🧱Material'!$B$4:$H1000,7,false)*W17),0) + IF(X17&lt;&gt;"",(VLOOKUP(X17,'🧱Material'!$B$4:$H1000,7,false)*Y17),0) + IF(Z17&lt;&gt;"",(VLOOKUP(Z17,'🧱Material'!$B$4:$H1000,7,false)*AA17),0) + IF(AB17&lt;&gt;"",(VLOOKUP(AB17,'🧱Material'!$B$4:$H1000,7,false)*AC17),0)</f>
        <v>237.5</v>
      </c>
      <c r="H17" s="526">
        <f>IF(J17&lt;&gt;"",(VLOOKUP(J17,'🌳Resource'!$A$4:$J1000,8,false)*K17),0)+IF(L17&lt;&gt;"",(VLOOKUP(L17,'🌳Resource'!$A$4:$J1000,8,false)*M17),0)+IF(N17&lt;&gt;"",(VLOOKUP(N17,'🌳Resource'!$A$4:$J1000,8,false)*O17),0) + IF(P17&lt;&gt;"",(VLOOKUP(P17,'🌳Resource'!$A$4:$J1000,8,false)*Q17),0) + IF(R17&lt;&gt;"",(VLOOKUP(R17,'🧱Material'!$B$4:$H1000,5,false)*S17),0) + IF(T17&lt;&gt;"",(VLOOKUP(T17,'🧱Material'!$B$4:$H1000,5,false)*U17),0) + IF(V17&lt;&gt;"",(VLOOKUP(V17,'🧱Material'!$B$4:$H1000,5,false)*W17),0) + IF(X17&lt;&gt;"",(VLOOKUP(X17,'🧱Material'!$B$4:$H1000,5,false)*Y17),0) + IF(Z17&lt;&gt;"",(VLOOKUP(Z17,'🧱Material'!$B$4:$H1000,5,false)*AA17),0) + IF(AB17&lt;&gt;"",(VLOOKUP(AB17,'🧱Material'!$B$4:$H1000,5,false)*AC17),0)</f>
        <v>236.5</v>
      </c>
      <c r="I17" s="526">
        <f>IF(J17&lt;&gt;"",(VLOOKUP(J17,'🌳Resource'!$A$4:$J1000,9,false)*K17),0)+IF(L17&lt;&gt;"",(VLOOKUP(L17,'🌳Resource'!$A$4:$J1000,9,false)*M17),0)+IF(N17&lt;&gt;"",(VLOOKUP(N17,'🌳Resource'!$A$4:$J1000,9,false)*O17),0) + IF(P17&lt;&gt;"",(VLOOKUP(P17,'🌳Resource'!$A$4:$J1000,9,false)*Q17),0) + IF(R17&lt;&gt;"",(VLOOKUP(R17,'🧱Material'!$B$4:$H1000,6,false)*S17),0) + IF(T17&lt;&gt;"",(VLOOKUP(T17,'🧱Material'!$B$4:$H1000,6,false)*U17),0) + IF(V17&lt;&gt;"",(VLOOKUP(V17,'🧱Material'!$B$4:$H1000,6,false)*W17),0) + IF(X17&lt;&gt;"",(VLOOKUP(X17,'🧱Material'!$B$4:$H1000,6,false)*Y17),0) + IF(Z17&lt;&gt;"",(VLOOKUP(Z17,'🧱Material'!$B$4:$H1000,6,false)*AA17),0) + IF(AB17&lt;&gt;"",(VLOOKUP(AB17,'🧱Material'!$B$4:$H1000,6,false)*AC17),0)</f>
        <v>895</v>
      </c>
      <c r="J17" s="18" t="s">
        <v>79</v>
      </c>
      <c r="K17" s="520">
        <v>100.0</v>
      </c>
      <c r="L17" s="18" t="s">
        <v>80</v>
      </c>
      <c r="M17" s="520">
        <v>55.0</v>
      </c>
      <c r="N17" s="18" t="s">
        <v>82</v>
      </c>
      <c r="O17" s="520">
        <v>55.0</v>
      </c>
      <c r="P17" s="18" t="s">
        <v>84</v>
      </c>
      <c r="Q17" s="520">
        <v>0.0</v>
      </c>
      <c r="R17" s="59"/>
      <c r="S17" s="520"/>
      <c r="T17" s="59"/>
      <c r="U17" s="520"/>
      <c r="V17" s="59"/>
      <c r="W17" s="520"/>
      <c r="X17" s="59"/>
      <c r="Y17" s="520"/>
      <c r="Z17" s="59"/>
      <c r="AA17" s="520"/>
      <c r="AB17" s="59"/>
      <c r="AC17" s="520"/>
    </row>
    <row r="18">
      <c r="A18" s="521" t="b">
        <v>1</v>
      </c>
      <c r="B18" s="524" t="str">
        <f t="shared" si="1"/>
        <v>โรงงานเครื่องแต่งกาย</v>
      </c>
      <c r="C18" s="528" t="s">
        <v>7</v>
      </c>
      <c r="D18" s="528" t="s">
        <v>56</v>
      </c>
      <c r="E18" s="521" t="s">
        <v>63</v>
      </c>
      <c r="F18" s="528"/>
      <c r="G18" s="523">
        <f>IF(J18&lt;&gt;"",(VLOOKUP(J18,'🌳Resource'!$A$4:$J1000,10,false)*K18),0)+IF(L18&lt;&gt;"",(VLOOKUP(L18,'🌳Resource'!$A$4:$J1000,10,false)*M18),0)+IF(N18&lt;&gt;"",(VLOOKUP(N18,'🌳Resource'!$A$4:$J1000,10,false)*O18),0) + IF(P18&lt;&gt;"",(VLOOKUP(P18,'🌳Resource'!$A$4:$J1000,10,false)*Q18),0) + IF(R18&lt;&gt;"",(VLOOKUP(R18,'🧱Material'!$B$4:$H1000,7,false)*S18),0) + IF(T18&lt;&gt;"",(VLOOKUP(T18,'🧱Material'!$B$4:$H1000,7,false)*U18),0) + IF(V18&lt;&gt;"",(VLOOKUP(V18,'🧱Material'!$B$4:$H1000,7,false)*W18),0) + IF(X18&lt;&gt;"",(VLOOKUP(X18,'🧱Material'!$B$4:$H1000,7,false)*Y18),0) + IF(Z18&lt;&gt;"",(VLOOKUP(Z18,'🧱Material'!$B$4:$H1000,7,false)*AA18),0) + IF(AB18&lt;&gt;"",(VLOOKUP(AB18,'🧱Material'!$B$4:$H1000,7,false)*AC18),0)</f>
        <v>237.5</v>
      </c>
      <c r="H18" s="523">
        <f>IF(J18&lt;&gt;"",(VLOOKUP(J18,'🌳Resource'!$A$4:$J1000,8,false)*K18),0)+IF(L18&lt;&gt;"",(VLOOKUP(L18,'🌳Resource'!$A$4:$J1000,8,false)*M18),0)+IF(N18&lt;&gt;"",(VLOOKUP(N18,'🌳Resource'!$A$4:$J1000,8,false)*O18),0) + IF(P18&lt;&gt;"",(VLOOKUP(P18,'🌳Resource'!$A$4:$J1000,8,false)*Q18),0) + IF(R18&lt;&gt;"",(VLOOKUP(R18,'🧱Material'!$B$4:$H1000,5,false)*S18),0) + IF(T18&lt;&gt;"",(VLOOKUP(T18,'🧱Material'!$B$4:$H1000,5,false)*U18),0) + IF(V18&lt;&gt;"",(VLOOKUP(V18,'🧱Material'!$B$4:$H1000,5,false)*W18),0) + IF(X18&lt;&gt;"",(VLOOKUP(X18,'🧱Material'!$B$4:$H1000,5,false)*Y18),0) + IF(Z18&lt;&gt;"",(VLOOKUP(Z18,'🧱Material'!$B$4:$H1000,5,false)*AA18),0) + IF(AB18&lt;&gt;"",(VLOOKUP(AB18,'🧱Material'!$B$4:$H1000,5,false)*AC18),0)</f>
        <v>236.5</v>
      </c>
      <c r="I18" s="523">
        <f>IF(J18&lt;&gt;"",(VLOOKUP(J18,'🌳Resource'!$A$4:$J1000,9,false)*K18),0)+IF(L18&lt;&gt;"",(VLOOKUP(L18,'🌳Resource'!$A$4:$J1000,9,false)*M18),0)+IF(N18&lt;&gt;"",(VLOOKUP(N18,'🌳Resource'!$A$4:$J1000,9,false)*O18),0) + IF(P18&lt;&gt;"",(VLOOKUP(P18,'🌳Resource'!$A$4:$J1000,9,false)*Q18),0) + IF(R18&lt;&gt;"",(VLOOKUP(R18,'🧱Material'!$B$4:$H1000,6,false)*S18),0) + IF(T18&lt;&gt;"",(VLOOKUP(T18,'🧱Material'!$B$4:$H1000,6,false)*U18),0) + IF(V18&lt;&gt;"",(VLOOKUP(V18,'🧱Material'!$B$4:$H1000,6,false)*W18),0) + IF(X18&lt;&gt;"",(VLOOKUP(X18,'🧱Material'!$B$4:$H1000,6,false)*Y18),0) + IF(Z18&lt;&gt;"",(VLOOKUP(Z18,'🧱Material'!$B$4:$H1000,6,false)*AA18),0) + IF(AB18&lt;&gt;"",(VLOOKUP(AB18,'🧱Material'!$B$4:$H1000,6,false)*AC18),0)</f>
        <v>895</v>
      </c>
      <c r="J18" s="63" t="s">
        <v>79</v>
      </c>
      <c r="K18" s="3">
        <v>100.0</v>
      </c>
      <c r="L18" s="63" t="s">
        <v>80</v>
      </c>
      <c r="M18" s="3">
        <v>55.0</v>
      </c>
      <c r="N18" s="63" t="s">
        <v>82</v>
      </c>
      <c r="O18" s="3">
        <v>55.0</v>
      </c>
      <c r="P18" s="63" t="s">
        <v>84</v>
      </c>
      <c r="Q18" s="3">
        <v>0.0</v>
      </c>
      <c r="R18" s="515"/>
      <c r="S18" s="3"/>
      <c r="T18" s="515"/>
      <c r="U18" s="3"/>
      <c r="V18" s="515"/>
      <c r="W18" s="3"/>
      <c r="X18" s="515"/>
      <c r="Y18" s="3"/>
      <c r="Z18" s="515"/>
      <c r="AA18" s="3"/>
      <c r="AB18" s="515"/>
      <c r="AC18" s="3"/>
    </row>
    <row r="19">
      <c r="A19" s="524" t="b">
        <v>1</v>
      </c>
      <c r="B19" s="524" t="str">
        <f t="shared" si="1"/>
        <v>โรงงานอาหาร</v>
      </c>
      <c r="C19" s="527" t="s">
        <v>7</v>
      </c>
      <c r="D19" s="527" t="s">
        <v>56</v>
      </c>
      <c r="E19" s="524" t="s">
        <v>64</v>
      </c>
      <c r="F19" s="527"/>
      <c r="G19" s="526">
        <f>IF(J19&lt;&gt;"",(VLOOKUP(J19,'🌳Resource'!$A$4:$J1000,10,false)*K19),0)+IF(L19&lt;&gt;"",(VLOOKUP(L19,'🌳Resource'!$A$4:$J1000,10,false)*M19),0)+IF(N19&lt;&gt;"",(VLOOKUP(N19,'🌳Resource'!$A$4:$J1000,10,false)*O19),0) + IF(P19&lt;&gt;"",(VLOOKUP(P19,'🌳Resource'!$A$4:$J1000,10,false)*Q19),0) + IF(R19&lt;&gt;"",(VLOOKUP(R19,'🧱Material'!$B$4:$H1000,7,false)*S19),0) + IF(T19&lt;&gt;"",(VLOOKUP(T19,'🧱Material'!$B$4:$H1000,7,false)*U19),0) + IF(V19&lt;&gt;"",(VLOOKUP(V19,'🧱Material'!$B$4:$H1000,7,false)*W19),0) + IF(X19&lt;&gt;"",(VLOOKUP(X19,'🧱Material'!$B$4:$H1000,7,false)*Y19),0) + IF(Z19&lt;&gt;"",(VLOOKUP(Z19,'🧱Material'!$B$4:$H1000,7,false)*AA19),0) + IF(AB19&lt;&gt;"",(VLOOKUP(AB19,'🧱Material'!$B$4:$H1000,7,false)*AC19),0)</f>
        <v>237.5</v>
      </c>
      <c r="H19" s="526">
        <f>IF(J19&lt;&gt;"",(VLOOKUP(J19,'🌳Resource'!$A$4:$J1000,8,false)*K19),0)+IF(L19&lt;&gt;"",(VLOOKUP(L19,'🌳Resource'!$A$4:$J1000,8,false)*M19),0)+IF(N19&lt;&gt;"",(VLOOKUP(N19,'🌳Resource'!$A$4:$J1000,8,false)*O19),0) + IF(P19&lt;&gt;"",(VLOOKUP(P19,'🌳Resource'!$A$4:$J1000,8,false)*Q19),0) + IF(R19&lt;&gt;"",(VLOOKUP(R19,'🧱Material'!$B$4:$H1000,5,false)*S19),0) + IF(T19&lt;&gt;"",(VLOOKUP(T19,'🧱Material'!$B$4:$H1000,5,false)*U19),0) + IF(V19&lt;&gt;"",(VLOOKUP(V19,'🧱Material'!$B$4:$H1000,5,false)*W19),0) + IF(X19&lt;&gt;"",(VLOOKUP(X19,'🧱Material'!$B$4:$H1000,5,false)*Y19),0) + IF(Z19&lt;&gt;"",(VLOOKUP(Z19,'🧱Material'!$B$4:$H1000,5,false)*AA19),0) + IF(AB19&lt;&gt;"",(VLOOKUP(AB19,'🧱Material'!$B$4:$H1000,5,false)*AC19),0)</f>
        <v>236.5</v>
      </c>
      <c r="I19" s="526">
        <f>IF(J19&lt;&gt;"",(VLOOKUP(J19,'🌳Resource'!$A$4:$J1000,9,false)*K19),0)+IF(L19&lt;&gt;"",(VLOOKUP(L19,'🌳Resource'!$A$4:$J1000,9,false)*M19),0)+IF(N19&lt;&gt;"",(VLOOKUP(N19,'🌳Resource'!$A$4:$J1000,9,false)*O19),0) + IF(P19&lt;&gt;"",(VLOOKUP(P19,'🌳Resource'!$A$4:$J1000,9,false)*Q19),0) + IF(R19&lt;&gt;"",(VLOOKUP(R19,'🧱Material'!$B$4:$H1000,6,false)*S19),0) + IF(T19&lt;&gt;"",(VLOOKUP(T19,'🧱Material'!$B$4:$H1000,6,false)*U19),0) + IF(V19&lt;&gt;"",(VLOOKUP(V19,'🧱Material'!$B$4:$H1000,6,false)*W19),0) + IF(X19&lt;&gt;"",(VLOOKUP(X19,'🧱Material'!$B$4:$H1000,6,false)*Y19),0) + IF(Z19&lt;&gt;"",(VLOOKUP(Z19,'🧱Material'!$B$4:$H1000,6,false)*AA19),0) + IF(AB19&lt;&gt;"",(VLOOKUP(AB19,'🧱Material'!$B$4:$H1000,6,false)*AC19),0)</f>
        <v>895</v>
      </c>
      <c r="J19" s="18" t="s">
        <v>79</v>
      </c>
      <c r="K19" s="520">
        <v>100.0</v>
      </c>
      <c r="L19" s="18" t="s">
        <v>80</v>
      </c>
      <c r="M19" s="520">
        <v>55.0</v>
      </c>
      <c r="N19" s="18" t="s">
        <v>82</v>
      </c>
      <c r="O19" s="520">
        <v>55.0</v>
      </c>
      <c r="P19" s="18" t="s">
        <v>84</v>
      </c>
      <c r="Q19" s="520">
        <v>0.0</v>
      </c>
      <c r="R19" s="59"/>
      <c r="S19" s="520"/>
      <c r="T19" s="59"/>
      <c r="U19" s="520"/>
      <c r="V19" s="59"/>
      <c r="W19" s="520"/>
      <c r="X19" s="59"/>
      <c r="Y19" s="520"/>
      <c r="Z19" s="59"/>
      <c r="AA19" s="520"/>
      <c r="AB19" s="59"/>
      <c r="AC19" s="520"/>
    </row>
    <row r="20">
      <c r="A20" s="521" t="b">
        <v>1</v>
      </c>
      <c r="B20" s="524" t="str">
        <f t="shared" si="1"/>
        <v>โรงงานยานพาหนะ</v>
      </c>
      <c r="C20" s="528" t="s">
        <v>7</v>
      </c>
      <c r="D20" s="528" t="s">
        <v>56</v>
      </c>
      <c r="E20" s="521" t="s">
        <v>65</v>
      </c>
      <c r="F20" s="528"/>
      <c r="G20" s="523">
        <f>IF(J20&lt;&gt;"",(VLOOKUP(J20,'🌳Resource'!$A$4:$J1000,10,false)*K20),0)+IF(L20&lt;&gt;"",(VLOOKUP(L20,'🌳Resource'!$A$4:$J1000,10,false)*M20),0)+IF(N20&lt;&gt;"",(VLOOKUP(N20,'🌳Resource'!$A$4:$J1000,10,false)*O20),0) + IF(P20&lt;&gt;"",(VLOOKUP(P20,'🌳Resource'!$A$4:$J1000,10,false)*Q20),0) + IF(R20&lt;&gt;"",(VLOOKUP(R20,'🧱Material'!$B$4:$H1000,7,false)*S20),0) + IF(T20&lt;&gt;"",(VLOOKUP(T20,'🧱Material'!$B$4:$H1000,7,false)*U20),0) + IF(V20&lt;&gt;"",(VLOOKUP(V20,'🧱Material'!$B$4:$H1000,7,false)*W20),0) + IF(X20&lt;&gt;"",(VLOOKUP(X20,'🧱Material'!$B$4:$H1000,7,false)*Y20),0) + IF(Z20&lt;&gt;"",(VLOOKUP(Z20,'🧱Material'!$B$4:$H1000,7,false)*AA20),0) + IF(AB20&lt;&gt;"",(VLOOKUP(AB20,'🧱Material'!$B$4:$H1000,7,false)*AC20),0)</f>
        <v>237.5</v>
      </c>
      <c r="H20" s="523">
        <f>IF(J20&lt;&gt;"",(VLOOKUP(J20,'🌳Resource'!$A$4:$J1000,8,false)*K20),0)+IF(L20&lt;&gt;"",(VLOOKUP(L20,'🌳Resource'!$A$4:$J1000,8,false)*M20),0)+IF(N20&lt;&gt;"",(VLOOKUP(N20,'🌳Resource'!$A$4:$J1000,8,false)*O20),0) + IF(P20&lt;&gt;"",(VLOOKUP(P20,'🌳Resource'!$A$4:$J1000,8,false)*Q20),0) + IF(R20&lt;&gt;"",(VLOOKUP(R20,'🧱Material'!$B$4:$H1000,5,false)*S20),0) + IF(T20&lt;&gt;"",(VLOOKUP(T20,'🧱Material'!$B$4:$H1000,5,false)*U20),0) + IF(V20&lt;&gt;"",(VLOOKUP(V20,'🧱Material'!$B$4:$H1000,5,false)*W20),0) + IF(X20&lt;&gt;"",(VLOOKUP(X20,'🧱Material'!$B$4:$H1000,5,false)*Y20),0) + IF(Z20&lt;&gt;"",(VLOOKUP(Z20,'🧱Material'!$B$4:$H1000,5,false)*AA20),0) + IF(AB20&lt;&gt;"",(VLOOKUP(AB20,'🧱Material'!$B$4:$H1000,5,false)*AC20),0)</f>
        <v>236.5</v>
      </c>
      <c r="I20" s="523">
        <f>IF(J20&lt;&gt;"",(VLOOKUP(J20,'🌳Resource'!$A$4:$J1000,9,false)*K20),0)+IF(L20&lt;&gt;"",(VLOOKUP(L20,'🌳Resource'!$A$4:$J1000,9,false)*M20),0)+IF(N20&lt;&gt;"",(VLOOKUP(N20,'🌳Resource'!$A$4:$J1000,9,false)*O20),0) + IF(P20&lt;&gt;"",(VLOOKUP(P20,'🌳Resource'!$A$4:$J1000,9,false)*Q20),0) + IF(R20&lt;&gt;"",(VLOOKUP(R20,'🧱Material'!$B$4:$H1000,6,false)*S20),0) + IF(T20&lt;&gt;"",(VLOOKUP(T20,'🧱Material'!$B$4:$H1000,6,false)*U20),0) + IF(V20&lt;&gt;"",(VLOOKUP(V20,'🧱Material'!$B$4:$H1000,6,false)*W20),0) + IF(X20&lt;&gt;"",(VLOOKUP(X20,'🧱Material'!$B$4:$H1000,6,false)*Y20),0) + IF(Z20&lt;&gt;"",(VLOOKUP(Z20,'🧱Material'!$B$4:$H1000,6,false)*AA20),0) + IF(AB20&lt;&gt;"",(VLOOKUP(AB20,'🧱Material'!$B$4:$H1000,6,false)*AC20),0)</f>
        <v>895</v>
      </c>
      <c r="J20" s="63" t="s">
        <v>79</v>
      </c>
      <c r="K20" s="3">
        <v>100.0</v>
      </c>
      <c r="L20" s="63" t="s">
        <v>80</v>
      </c>
      <c r="M20" s="3">
        <v>55.0</v>
      </c>
      <c r="N20" s="63" t="s">
        <v>82</v>
      </c>
      <c r="O20" s="3">
        <v>55.0</v>
      </c>
      <c r="P20" s="63" t="s">
        <v>84</v>
      </c>
      <c r="Q20" s="3">
        <v>0.0</v>
      </c>
      <c r="R20" s="515"/>
      <c r="S20" s="3"/>
      <c r="T20" s="515"/>
      <c r="U20" s="3"/>
      <c r="V20" s="515"/>
      <c r="W20" s="3"/>
      <c r="X20" s="515"/>
      <c r="Y20" s="3"/>
      <c r="Z20" s="515"/>
      <c r="AA20" s="3"/>
      <c r="AB20" s="515"/>
      <c r="AC20" s="3"/>
    </row>
    <row r="21">
      <c r="A21" s="524" t="b">
        <v>1</v>
      </c>
      <c r="B21" s="531" t="str">
        <f t="shared" si="1"/>
        <v>โรงงานยุทโธปกรณ์</v>
      </c>
      <c r="C21" s="532" t="s">
        <v>7</v>
      </c>
      <c r="D21" s="532" t="s">
        <v>56</v>
      </c>
      <c r="E21" s="531" t="s">
        <v>66</v>
      </c>
      <c r="F21" s="532"/>
      <c r="G21" s="526">
        <f>IF(J21&lt;&gt;"",(VLOOKUP(J21,'🌳Resource'!$A$4:$J1000,10,false)*K21),0)+IF(L21&lt;&gt;"",(VLOOKUP(L21,'🌳Resource'!$A$4:$J1000,10,false)*M21),0)+IF(N21&lt;&gt;"",(VLOOKUP(N21,'🌳Resource'!$A$4:$J1000,10,false)*O21),0) + IF(P21&lt;&gt;"",(VLOOKUP(P21,'🌳Resource'!$A$4:$J1000,10,false)*Q21),0) + IF(R21&lt;&gt;"",(VLOOKUP(R21,'🧱Material'!$B$4:$H1000,7,false)*S21),0) + IF(T21&lt;&gt;"",(VLOOKUP(T21,'🧱Material'!$B$4:$H1000,7,false)*U21),0) + IF(V21&lt;&gt;"",(VLOOKUP(V21,'🧱Material'!$B$4:$H1000,7,false)*W21),0) + IF(X21&lt;&gt;"",(VLOOKUP(X21,'🧱Material'!$B$4:$H1000,7,false)*Y21),0) + IF(Z21&lt;&gt;"",(VLOOKUP(Z21,'🧱Material'!$B$4:$H1000,7,false)*AA21),0) + IF(AB21&lt;&gt;"",(VLOOKUP(AB21,'🧱Material'!$B$4:$H1000,7,false)*AC21),0)</f>
        <v>237.5</v>
      </c>
      <c r="H21" s="526">
        <f>IF(J21&lt;&gt;"",(VLOOKUP(J21,'🌳Resource'!$A$4:$J1000,8,false)*K21),0)+IF(L21&lt;&gt;"",(VLOOKUP(L21,'🌳Resource'!$A$4:$J1000,8,false)*M21),0)+IF(N21&lt;&gt;"",(VLOOKUP(N21,'🌳Resource'!$A$4:$J1000,8,false)*O21),0) + IF(P21&lt;&gt;"",(VLOOKUP(P21,'🌳Resource'!$A$4:$J1000,8,false)*Q21),0) + IF(R21&lt;&gt;"",(VLOOKUP(R21,'🧱Material'!$B$4:$H1000,5,false)*S21),0) + IF(T21&lt;&gt;"",(VLOOKUP(T21,'🧱Material'!$B$4:$H1000,5,false)*U21),0) + IF(V21&lt;&gt;"",(VLOOKUP(V21,'🧱Material'!$B$4:$H1000,5,false)*W21),0) + IF(X21&lt;&gt;"",(VLOOKUP(X21,'🧱Material'!$B$4:$H1000,5,false)*Y21),0) + IF(Z21&lt;&gt;"",(VLOOKUP(Z21,'🧱Material'!$B$4:$H1000,5,false)*AA21),0) + IF(AB21&lt;&gt;"",(VLOOKUP(AB21,'🧱Material'!$B$4:$H1000,5,false)*AC21),0)</f>
        <v>236.5</v>
      </c>
      <c r="I21" s="526">
        <f>IF(J21&lt;&gt;"",(VLOOKUP(J21,'🌳Resource'!$A$4:$J1000,9,false)*K21),0)+IF(L21&lt;&gt;"",(VLOOKUP(L21,'🌳Resource'!$A$4:$J1000,9,false)*M21),0)+IF(N21&lt;&gt;"",(VLOOKUP(N21,'🌳Resource'!$A$4:$J1000,9,false)*O21),0) + IF(P21&lt;&gt;"",(VLOOKUP(P21,'🌳Resource'!$A$4:$J1000,9,false)*Q21),0) + IF(R21&lt;&gt;"",(VLOOKUP(R21,'🧱Material'!$B$4:$H1000,6,false)*S21),0) + IF(T21&lt;&gt;"",(VLOOKUP(T21,'🧱Material'!$B$4:$H1000,6,false)*U21),0) + IF(V21&lt;&gt;"",(VLOOKUP(V21,'🧱Material'!$B$4:$H1000,6,false)*W21),0) + IF(X21&lt;&gt;"",(VLOOKUP(X21,'🧱Material'!$B$4:$H1000,6,false)*Y21),0) + IF(Z21&lt;&gt;"",(VLOOKUP(Z21,'🧱Material'!$B$4:$H1000,6,false)*AA21),0) + IF(AB21&lt;&gt;"",(VLOOKUP(AB21,'🧱Material'!$B$4:$H1000,6,false)*AC21),0)</f>
        <v>895</v>
      </c>
      <c r="J21" s="18" t="s">
        <v>79</v>
      </c>
      <c r="K21" s="520">
        <v>100.0</v>
      </c>
      <c r="L21" s="18" t="s">
        <v>80</v>
      </c>
      <c r="M21" s="520">
        <v>55.0</v>
      </c>
      <c r="N21" s="18" t="s">
        <v>82</v>
      </c>
      <c r="O21" s="520">
        <v>55.0</v>
      </c>
      <c r="P21" s="18" t="s">
        <v>84</v>
      </c>
      <c r="Q21" s="520">
        <v>0.0</v>
      </c>
      <c r="R21" s="59"/>
      <c r="S21" s="520"/>
      <c r="T21" s="59"/>
      <c r="U21" s="520"/>
      <c r="V21" s="59"/>
      <c r="W21" s="520"/>
      <c r="X21" s="59"/>
      <c r="Y21" s="520"/>
      <c r="Z21" s="59"/>
      <c r="AA21" s="520"/>
      <c r="AB21" s="59"/>
      <c r="AC21" s="520"/>
    </row>
    <row r="22">
      <c r="A22" s="521" t="b">
        <v>1</v>
      </c>
      <c r="B22" s="524" t="str">
        <f t="shared" si="1"/>
        <v>โรงงานโลหะ</v>
      </c>
      <c r="C22" s="521" t="s">
        <v>8</v>
      </c>
      <c r="D22" s="528" t="s">
        <v>56</v>
      </c>
      <c r="E22" s="521" t="s">
        <v>29</v>
      </c>
      <c r="F22" s="521"/>
      <c r="G22" s="523">
        <f>IF(J22&lt;&gt;"",(VLOOKUP(J22,'🌳Resource'!$A$4:$J1000,10,false)*K22),0)+IF(L22&lt;&gt;"",(VLOOKUP(L22,'🌳Resource'!$A$4:$J1000,10,false)*M22),0)+IF(N22&lt;&gt;"",(VLOOKUP(N22,'🌳Resource'!$A$4:$J1000,10,false)*O22),0) + IF(P22&lt;&gt;"",(VLOOKUP(P22,'🌳Resource'!$A$4:$J1000,10,false)*Q22),0) + IF(R22&lt;&gt;"",(VLOOKUP(R22,'🧱Material'!$B$4:$H1000,7,false)*S22),0) + IF(T22&lt;&gt;"",(VLOOKUP(T22,'🧱Material'!$B$4:$H1000,7,false)*U22),0) + IF(V22&lt;&gt;"",(VLOOKUP(V22,'🧱Material'!$B$4:$H1000,7,false)*W22),0) + IF(X22&lt;&gt;"",(VLOOKUP(X22,'🧱Material'!$B$4:$H1000,7,false)*Y22),0) + IF(Z22&lt;&gt;"",(VLOOKUP(Z22,'🧱Material'!$B$4:$H1000,7,false)*AA22),0) + IF(AB22&lt;&gt;"",(VLOOKUP(AB22,'🧱Material'!$B$4:$H1000,7,false)*AC22),0)</f>
        <v>1294</v>
      </c>
      <c r="H22" s="523">
        <f>IF(J22&lt;&gt;"",(VLOOKUP(J22,'🌳Resource'!$A$4:$J1000,8,false)*K22),0)+IF(L22&lt;&gt;"",(VLOOKUP(L22,'🌳Resource'!$A$4:$J1000,8,false)*M22),0)+IF(N22&lt;&gt;"",(VLOOKUP(N22,'🌳Resource'!$A$4:$J1000,8,false)*O22),0) + IF(P22&lt;&gt;"",(VLOOKUP(P22,'🌳Resource'!$A$4:$J1000,8,false)*Q22),0) + IF(R22&lt;&gt;"",(VLOOKUP(R22,'🧱Material'!$B$4:$H1000,5,false)*S22),0) + IF(T22&lt;&gt;"",(VLOOKUP(T22,'🧱Material'!$B$4:$H1000,5,false)*U22),0) + IF(V22&lt;&gt;"",(VLOOKUP(V22,'🧱Material'!$B$4:$H1000,5,false)*W22),0) + IF(X22&lt;&gt;"",(VLOOKUP(X22,'🧱Material'!$B$4:$H1000,5,false)*Y22),0) + IF(Z22&lt;&gt;"",(VLOOKUP(Z22,'🧱Material'!$B$4:$H1000,5,false)*AA22),0) + IF(AB22&lt;&gt;"",(VLOOKUP(AB22,'🧱Material'!$B$4:$H1000,5,false)*AC22),0)</f>
        <v>1072.046753</v>
      </c>
      <c r="I22" s="523">
        <f>IF(J22&lt;&gt;"",(VLOOKUP(J22,'🌳Resource'!$A$4:$J1000,9,false)*K22),0)+IF(L22&lt;&gt;"",(VLOOKUP(L22,'🌳Resource'!$A$4:$J1000,9,false)*M22),0)+IF(N22&lt;&gt;"",(VLOOKUP(N22,'🌳Resource'!$A$4:$J1000,9,false)*O22),0) + IF(P22&lt;&gt;"",(VLOOKUP(P22,'🌳Resource'!$A$4:$J1000,9,false)*Q22),0) + IF(R22&lt;&gt;"",(VLOOKUP(R22,'🧱Material'!$B$4:$H1000,6,false)*S22),0) + IF(T22&lt;&gt;"",(VLOOKUP(T22,'🧱Material'!$B$4:$H1000,6,false)*U22),0) + IF(V22&lt;&gt;"",(VLOOKUP(V22,'🧱Material'!$B$4:$H1000,6,false)*W22),0) + IF(X22&lt;&gt;"",(VLOOKUP(X22,'🧱Material'!$B$4:$H1000,6,false)*Y22),0) + IF(Z22&lt;&gt;"",(VLOOKUP(Z22,'🧱Material'!$B$4:$H1000,6,false)*AA22),0) + IF(AB22&lt;&gt;"",(VLOOKUP(AB22,'🧱Material'!$B$4:$H1000,6,false)*AC22),0)</f>
        <v>3872</v>
      </c>
      <c r="J22" s="63" t="s">
        <v>79</v>
      </c>
      <c r="K22" s="534">
        <v>200.0</v>
      </c>
      <c r="L22" s="63" t="s">
        <v>80</v>
      </c>
      <c r="M22" s="534">
        <v>100.0</v>
      </c>
      <c r="N22" s="63" t="s">
        <v>82</v>
      </c>
      <c r="O22" s="534">
        <v>100.0</v>
      </c>
      <c r="P22" s="63" t="s">
        <v>84</v>
      </c>
      <c r="Q22" s="534">
        <v>100.0</v>
      </c>
      <c r="R22" s="515" t="s">
        <v>449</v>
      </c>
      <c r="S22" s="3">
        <v>8.0</v>
      </c>
      <c r="T22" s="515" t="s">
        <v>450</v>
      </c>
      <c r="U22" s="3">
        <v>8.0</v>
      </c>
      <c r="V22" s="515"/>
      <c r="W22" s="3"/>
      <c r="X22" s="515"/>
      <c r="Y22" s="3"/>
      <c r="Z22" s="515"/>
      <c r="AA22" s="3"/>
      <c r="AB22" s="515"/>
      <c r="AC22" s="3"/>
    </row>
    <row r="23">
      <c r="A23" s="524" t="b">
        <v>1</v>
      </c>
      <c r="B23" s="524" t="str">
        <f t="shared" si="1"/>
        <v>โรงงานไม้</v>
      </c>
      <c r="C23" s="527" t="s">
        <v>8</v>
      </c>
      <c r="D23" s="527" t="s">
        <v>56</v>
      </c>
      <c r="E23" s="524" t="s">
        <v>33</v>
      </c>
      <c r="F23" s="524"/>
      <c r="G23" s="526">
        <f>IF(J23&lt;&gt;"",(VLOOKUP(J23,'🌳Resource'!$A$4:$J1000,10,false)*K23),0)+IF(L23&lt;&gt;"",(VLOOKUP(L23,'🌳Resource'!$A$4:$J1000,10,false)*M23),0)+IF(N23&lt;&gt;"",(VLOOKUP(N23,'🌳Resource'!$A$4:$J1000,10,false)*O23),0) + IF(P23&lt;&gt;"",(VLOOKUP(P23,'🌳Resource'!$A$4:$J1000,10,false)*Q23),0) + IF(R23&lt;&gt;"",(VLOOKUP(R23,'🧱Material'!$B$4:$H1000,7,false)*S23),0) + IF(T23&lt;&gt;"",(VLOOKUP(T23,'🧱Material'!$B$4:$H1000,7,false)*U23),0) + IF(V23&lt;&gt;"",(VLOOKUP(V23,'🧱Material'!$B$4:$H1000,7,false)*W23),0) + IF(X23&lt;&gt;"",(VLOOKUP(X23,'🧱Material'!$B$4:$H1000,7,false)*Y23),0) + IF(Z23&lt;&gt;"",(VLOOKUP(Z23,'🧱Material'!$B$4:$H1000,7,false)*AA23),0) + IF(AB23&lt;&gt;"",(VLOOKUP(AB23,'🧱Material'!$B$4:$H1000,7,false)*AC23),0)</f>
        <v>1294</v>
      </c>
      <c r="H23" s="526">
        <f>IF(J23&lt;&gt;"",(VLOOKUP(J23,'🌳Resource'!$A$4:$J1000,8,false)*K23),0)+IF(L23&lt;&gt;"",(VLOOKUP(L23,'🌳Resource'!$A$4:$J1000,8,false)*M23),0)+IF(N23&lt;&gt;"",(VLOOKUP(N23,'🌳Resource'!$A$4:$J1000,8,false)*O23),0) + IF(P23&lt;&gt;"",(VLOOKUP(P23,'🌳Resource'!$A$4:$J1000,8,false)*Q23),0) + IF(R23&lt;&gt;"",(VLOOKUP(R23,'🧱Material'!$B$4:$H1000,5,false)*S23),0) + IF(T23&lt;&gt;"",(VLOOKUP(T23,'🧱Material'!$B$4:$H1000,5,false)*U23),0) + IF(V23&lt;&gt;"",(VLOOKUP(V23,'🧱Material'!$B$4:$H1000,5,false)*W23),0) + IF(X23&lt;&gt;"",(VLOOKUP(X23,'🧱Material'!$B$4:$H1000,5,false)*Y23),0) + IF(Z23&lt;&gt;"",(VLOOKUP(Z23,'🧱Material'!$B$4:$H1000,5,false)*AA23),0) + IF(AB23&lt;&gt;"",(VLOOKUP(AB23,'🧱Material'!$B$4:$H1000,5,false)*AC23),0)</f>
        <v>1072.046753</v>
      </c>
      <c r="I23" s="526">
        <f>IF(J23&lt;&gt;"",(VLOOKUP(J23,'🌳Resource'!$A$4:$J1000,9,false)*K23),0)+IF(L23&lt;&gt;"",(VLOOKUP(L23,'🌳Resource'!$A$4:$J1000,9,false)*M23),0)+IF(N23&lt;&gt;"",(VLOOKUP(N23,'🌳Resource'!$A$4:$J1000,9,false)*O23),0) + IF(P23&lt;&gt;"",(VLOOKUP(P23,'🌳Resource'!$A$4:$J1000,9,false)*Q23),0) + IF(R23&lt;&gt;"",(VLOOKUP(R23,'🧱Material'!$B$4:$H1000,6,false)*S23),0) + IF(T23&lt;&gt;"",(VLOOKUP(T23,'🧱Material'!$B$4:$H1000,6,false)*U23),0) + IF(V23&lt;&gt;"",(VLOOKUP(V23,'🧱Material'!$B$4:$H1000,6,false)*W23),0) + IF(X23&lt;&gt;"",(VLOOKUP(X23,'🧱Material'!$B$4:$H1000,6,false)*Y23),0) + IF(Z23&lt;&gt;"",(VLOOKUP(Z23,'🧱Material'!$B$4:$H1000,6,false)*AA23),0) + IF(AB23&lt;&gt;"",(VLOOKUP(AB23,'🧱Material'!$B$4:$H1000,6,false)*AC23),0)</f>
        <v>3872</v>
      </c>
      <c r="J23" s="18" t="s">
        <v>79</v>
      </c>
      <c r="K23" s="536">
        <v>200.0</v>
      </c>
      <c r="L23" s="18" t="s">
        <v>80</v>
      </c>
      <c r="M23" s="536">
        <v>100.0</v>
      </c>
      <c r="N23" s="18" t="s">
        <v>82</v>
      </c>
      <c r="O23" s="536">
        <v>100.0</v>
      </c>
      <c r="P23" s="18" t="s">
        <v>84</v>
      </c>
      <c r="Q23" s="536">
        <v>100.0</v>
      </c>
      <c r="R23" s="59" t="s">
        <v>449</v>
      </c>
      <c r="S23" s="520">
        <v>8.0</v>
      </c>
      <c r="T23" s="59" t="s">
        <v>450</v>
      </c>
      <c r="U23" s="520">
        <v>8.0</v>
      </c>
      <c r="V23" s="59"/>
      <c r="W23" s="520"/>
      <c r="X23" s="59"/>
      <c r="Y23" s="520"/>
      <c r="Z23" s="59"/>
      <c r="AA23" s="520"/>
      <c r="AB23" s="59"/>
      <c r="AC23" s="520"/>
    </row>
    <row r="24">
      <c r="A24" s="521" t="b">
        <v>1</v>
      </c>
      <c r="B24" s="524" t="str">
        <f t="shared" si="1"/>
        <v>โรงงานปูน/อิฐ/ท่อปูน/เสา</v>
      </c>
      <c r="C24" s="528" t="s">
        <v>8</v>
      </c>
      <c r="D24" s="528" t="s">
        <v>56</v>
      </c>
      <c r="E24" s="521" t="s">
        <v>37</v>
      </c>
      <c r="F24" s="521"/>
      <c r="G24" s="523">
        <f>IF(J24&lt;&gt;"",(VLOOKUP(J24,'🌳Resource'!$A$4:$J1000,10,false)*K24),0)+IF(L24&lt;&gt;"",(VLOOKUP(L24,'🌳Resource'!$A$4:$J1000,10,false)*M24),0)+IF(N24&lt;&gt;"",(VLOOKUP(N24,'🌳Resource'!$A$4:$J1000,10,false)*O24),0) + IF(P24&lt;&gt;"",(VLOOKUP(P24,'🌳Resource'!$A$4:$J1000,10,false)*Q24),0) + IF(R24&lt;&gt;"",(VLOOKUP(R24,'🧱Material'!$B$4:$H1000,7,false)*S24),0) + IF(T24&lt;&gt;"",(VLOOKUP(T24,'🧱Material'!$B$4:$H1000,7,false)*U24),0) + IF(V24&lt;&gt;"",(VLOOKUP(V24,'🧱Material'!$B$4:$H1000,7,false)*W24),0) + IF(X24&lt;&gt;"",(VLOOKUP(X24,'🧱Material'!$B$4:$H1000,7,false)*Y24),0) + IF(Z24&lt;&gt;"",(VLOOKUP(Z24,'🧱Material'!$B$4:$H1000,7,false)*AA24),0) + IF(AB24&lt;&gt;"",(VLOOKUP(AB24,'🧱Material'!$B$4:$H1000,7,false)*AC24),0)</f>
        <v>1294</v>
      </c>
      <c r="H24" s="523">
        <f>IF(J24&lt;&gt;"",(VLOOKUP(J24,'🌳Resource'!$A$4:$J1000,8,false)*K24),0)+IF(L24&lt;&gt;"",(VLOOKUP(L24,'🌳Resource'!$A$4:$J1000,8,false)*M24),0)+IF(N24&lt;&gt;"",(VLOOKUP(N24,'🌳Resource'!$A$4:$J1000,8,false)*O24),0) + IF(P24&lt;&gt;"",(VLOOKUP(P24,'🌳Resource'!$A$4:$J1000,8,false)*Q24),0) + IF(R24&lt;&gt;"",(VLOOKUP(R24,'🧱Material'!$B$4:$H1000,5,false)*S24),0) + IF(T24&lt;&gt;"",(VLOOKUP(T24,'🧱Material'!$B$4:$H1000,5,false)*U24),0) + IF(V24&lt;&gt;"",(VLOOKUP(V24,'🧱Material'!$B$4:$H1000,5,false)*W24),0) + IF(X24&lt;&gt;"",(VLOOKUP(X24,'🧱Material'!$B$4:$H1000,5,false)*Y24),0) + IF(Z24&lt;&gt;"",(VLOOKUP(Z24,'🧱Material'!$B$4:$H1000,5,false)*AA24),0) + IF(AB24&lt;&gt;"",(VLOOKUP(AB24,'🧱Material'!$B$4:$H1000,5,false)*AC24),0)</f>
        <v>1072.046753</v>
      </c>
      <c r="I24" s="523">
        <f>IF(J24&lt;&gt;"",(VLOOKUP(J24,'🌳Resource'!$A$4:$J1000,9,false)*K24),0)+IF(L24&lt;&gt;"",(VLOOKUP(L24,'🌳Resource'!$A$4:$J1000,9,false)*M24),0)+IF(N24&lt;&gt;"",(VLOOKUP(N24,'🌳Resource'!$A$4:$J1000,9,false)*O24),0) + IF(P24&lt;&gt;"",(VLOOKUP(P24,'🌳Resource'!$A$4:$J1000,9,false)*Q24),0) + IF(R24&lt;&gt;"",(VLOOKUP(R24,'🧱Material'!$B$4:$H1000,6,false)*S24),0) + IF(T24&lt;&gt;"",(VLOOKUP(T24,'🧱Material'!$B$4:$H1000,6,false)*U24),0) + IF(V24&lt;&gt;"",(VLOOKUP(V24,'🧱Material'!$B$4:$H1000,6,false)*W24),0) + IF(X24&lt;&gt;"",(VLOOKUP(X24,'🧱Material'!$B$4:$H1000,6,false)*Y24),0) + IF(Z24&lt;&gt;"",(VLOOKUP(Z24,'🧱Material'!$B$4:$H1000,6,false)*AA24),0) + IF(AB24&lt;&gt;"",(VLOOKUP(AB24,'🧱Material'!$B$4:$H1000,6,false)*AC24),0)</f>
        <v>3872</v>
      </c>
      <c r="J24" s="63" t="s">
        <v>79</v>
      </c>
      <c r="K24" s="534">
        <v>200.0</v>
      </c>
      <c r="L24" s="63" t="s">
        <v>80</v>
      </c>
      <c r="M24" s="534">
        <v>100.0</v>
      </c>
      <c r="N24" s="63" t="s">
        <v>82</v>
      </c>
      <c r="O24" s="534">
        <v>100.0</v>
      </c>
      <c r="P24" s="63" t="s">
        <v>84</v>
      </c>
      <c r="Q24" s="534">
        <v>100.0</v>
      </c>
      <c r="R24" s="515" t="s">
        <v>449</v>
      </c>
      <c r="S24" s="3">
        <v>8.0</v>
      </c>
      <c r="T24" s="515" t="s">
        <v>450</v>
      </c>
      <c r="U24" s="3">
        <v>8.0</v>
      </c>
      <c r="V24" s="515"/>
      <c r="W24" s="3"/>
      <c r="X24" s="515"/>
      <c r="Y24" s="3"/>
      <c r="Z24" s="515"/>
      <c r="AA24" s="3"/>
      <c r="AB24" s="515"/>
      <c r="AC24" s="3"/>
    </row>
    <row r="25">
      <c r="A25" s="524" t="b">
        <v>1</v>
      </c>
      <c r="B25" s="524" t="str">
        <f t="shared" si="1"/>
        <v>โรงงานแก้ว/ผลึก</v>
      </c>
      <c r="C25" s="527" t="s">
        <v>8</v>
      </c>
      <c r="D25" s="527" t="s">
        <v>56</v>
      </c>
      <c r="E25" s="524" t="s">
        <v>41</v>
      </c>
      <c r="F25" s="527"/>
      <c r="G25" s="526">
        <f>IF(J25&lt;&gt;"",(VLOOKUP(J25,'🌳Resource'!$A$4:$J1000,10,false)*K25),0)+IF(L25&lt;&gt;"",(VLOOKUP(L25,'🌳Resource'!$A$4:$J1000,10,false)*M25),0)+IF(N25&lt;&gt;"",(VLOOKUP(N25,'🌳Resource'!$A$4:$J1000,10,false)*O25),0) + IF(P25&lt;&gt;"",(VLOOKUP(P25,'🌳Resource'!$A$4:$J1000,10,false)*Q25),0) + IF(R25&lt;&gt;"",(VLOOKUP(R25,'🧱Material'!$B$4:$H1000,7,false)*S25),0) + IF(T25&lt;&gt;"",(VLOOKUP(T25,'🧱Material'!$B$4:$H1000,7,false)*U25),0) + IF(V25&lt;&gt;"",(VLOOKUP(V25,'🧱Material'!$B$4:$H1000,7,false)*W25),0) + IF(X25&lt;&gt;"",(VLOOKUP(X25,'🧱Material'!$B$4:$H1000,7,false)*Y25),0) + IF(Z25&lt;&gt;"",(VLOOKUP(Z25,'🧱Material'!$B$4:$H1000,7,false)*AA25),0) + IF(AB25&lt;&gt;"",(VLOOKUP(AB25,'🧱Material'!$B$4:$H1000,7,false)*AC25),0)</f>
        <v>1294</v>
      </c>
      <c r="H25" s="526">
        <f>IF(J25&lt;&gt;"",(VLOOKUP(J25,'🌳Resource'!$A$4:$J1000,8,false)*K25),0)+IF(L25&lt;&gt;"",(VLOOKUP(L25,'🌳Resource'!$A$4:$J1000,8,false)*M25),0)+IF(N25&lt;&gt;"",(VLOOKUP(N25,'🌳Resource'!$A$4:$J1000,8,false)*O25),0) + IF(P25&lt;&gt;"",(VLOOKUP(P25,'🌳Resource'!$A$4:$J1000,8,false)*Q25),0) + IF(R25&lt;&gt;"",(VLOOKUP(R25,'🧱Material'!$B$4:$H1000,5,false)*S25),0) + IF(T25&lt;&gt;"",(VLOOKUP(T25,'🧱Material'!$B$4:$H1000,5,false)*U25),0) + IF(V25&lt;&gt;"",(VLOOKUP(V25,'🧱Material'!$B$4:$H1000,5,false)*W25),0) + IF(X25&lt;&gt;"",(VLOOKUP(X25,'🧱Material'!$B$4:$H1000,5,false)*Y25),0) + IF(Z25&lt;&gt;"",(VLOOKUP(Z25,'🧱Material'!$B$4:$H1000,5,false)*AA25),0) + IF(AB25&lt;&gt;"",(VLOOKUP(AB25,'🧱Material'!$B$4:$H1000,5,false)*AC25),0)</f>
        <v>1072.046753</v>
      </c>
      <c r="I25" s="526">
        <f>IF(J25&lt;&gt;"",(VLOOKUP(J25,'🌳Resource'!$A$4:$J1000,9,false)*K25),0)+IF(L25&lt;&gt;"",(VLOOKUP(L25,'🌳Resource'!$A$4:$J1000,9,false)*M25),0)+IF(N25&lt;&gt;"",(VLOOKUP(N25,'🌳Resource'!$A$4:$J1000,9,false)*O25),0) + IF(P25&lt;&gt;"",(VLOOKUP(P25,'🌳Resource'!$A$4:$J1000,9,false)*Q25),0) + IF(R25&lt;&gt;"",(VLOOKUP(R25,'🧱Material'!$B$4:$H1000,6,false)*S25),0) + IF(T25&lt;&gt;"",(VLOOKUP(T25,'🧱Material'!$B$4:$H1000,6,false)*U25),0) + IF(V25&lt;&gt;"",(VLOOKUP(V25,'🧱Material'!$B$4:$H1000,6,false)*W25),0) + IF(X25&lt;&gt;"",(VLOOKUP(X25,'🧱Material'!$B$4:$H1000,6,false)*Y25),0) + IF(Z25&lt;&gt;"",(VLOOKUP(Z25,'🧱Material'!$B$4:$H1000,6,false)*AA25),0) + IF(AB25&lt;&gt;"",(VLOOKUP(AB25,'🧱Material'!$B$4:$H1000,6,false)*AC25),0)</f>
        <v>3872</v>
      </c>
      <c r="J25" s="18" t="s">
        <v>79</v>
      </c>
      <c r="K25" s="536">
        <v>200.0</v>
      </c>
      <c r="L25" s="18" t="s">
        <v>80</v>
      </c>
      <c r="M25" s="536">
        <v>100.0</v>
      </c>
      <c r="N25" s="18" t="s">
        <v>82</v>
      </c>
      <c r="O25" s="536">
        <v>100.0</v>
      </c>
      <c r="P25" s="18" t="s">
        <v>84</v>
      </c>
      <c r="Q25" s="536">
        <v>100.0</v>
      </c>
      <c r="R25" s="59" t="s">
        <v>449</v>
      </c>
      <c r="S25" s="520">
        <v>8.0</v>
      </c>
      <c r="T25" s="59" t="s">
        <v>450</v>
      </c>
      <c r="U25" s="520">
        <v>8.0</v>
      </c>
      <c r="V25" s="59"/>
      <c r="W25" s="520"/>
      <c r="X25" s="59"/>
      <c r="Y25" s="520"/>
      <c r="Z25" s="59"/>
      <c r="AA25" s="520"/>
      <c r="AB25" s="59"/>
      <c r="AC25" s="520"/>
    </row>
    <row r="26">
      <c r="A26" s="521" t="b">
        <v>1</v>
      </c>
      <c r="B26" s="524" t="str">
        <f t="shared" si="1"/>
        <v>โรงงานยาง/พลาสติก/polymer</v>
      </c>
      <c r="C26" s="528" t="s">
        <v>8</v>
      </c>
      <c r="D26" s="528" t="s">
        <v>56</v>
      </c>
      <c r="E26" s="521" t="s">
        <v>44</v>
      </c>
      <c r="F26" s="521"/>
      <c r="G26" s="523">
        <f>IF(J26&lt;&gt;"",(VLOOKUP(J26,'🌳Resource'!$A$4:$J1000,10,false)*K26),0)+IF(L26&lt;&gt;"",(VLOOKUP(L26,'🌳Resource'!$A$4:$J1000,10,false)*M26),0)+IF(N26&lt;&gt;"",(VLOOKUP(N26,'🌳Resource'!$A$4:$J1000,10,false)*O26),0) + IF(P26&lt;&gt;"",(VLOOKUP(P26,'🌳Resource'!$A$4:$J1000,10,false)*Q26),0) + IF(R26&lt;&gt;"",(VLOOKUP(R26,'🧱Material'!$B$4:$H1000,7,false)*S26),0) + IF(T26&lt;&gt;"",(VLOOKUP(T26,'🧱Material'!$B$4:$H1000,7,false)*U26),0) + IF(V26&lt;&gt;"",(VLOOKUP(V26,'🧱Material'!$B$4:$H1000,7,false)*W26),0) + IF(X26&lt;&gt;"",(VLOOKUP(X26,'🧱Material'!$B$4:$H1000,7,false)*Y26),0) + IF(Z26&lt;&gt;"",(VLOOKUP(Z26,'🧱Material'!$B$4:$H1000,7,false)*AA26),0) + IF(AB26&lt;&gt;"",(VLOOKUP(AB26,'🧱Material'!$B$4:$H1000,7,false)*AC26),0)</f>
        <v>1294</v>
      </c>
      <c r="H26" s="523">
        <f>IF(J26&lt;&gt;"",(VLOOKUP(J26,'🌳Resource'!$A$4:$J1000,8,false)*K26),0)+IF(L26&lt;&gt;"",(VLOOKUP(L26,'🌳Resource'!$A$4:$J1000,8,false)*M26),0)+IF(N26&lt;&gt;"",(VLOOKUP(N26,'🌳Resource'!$A$4:$J1000,8,false)*O26),0) + IF(P26&lt;&gt;"",(VLOOKUP(P26,'🌳Resource'!$A$4:$J1000,8,false)*Q26),0) + IF(R26&lt;&gt;"",(VLOOKUP(R26,'🧱Material'!$B$4:$H1000,5,false)*S26),0) + IF(T26&lt;&gt;"",(VLOOKUP(T26,'🧱Material'!$B$4:$H1000,5,false)*U26),0) + IF(V26&lt;&gt;"",(VLOOKUP(V26,'🧱Material'!$B$4:$H1000,5,false)*W26),0) + IF(X26&lt;&gt;"",(VLOOKUP(X26,'🧱Material'!$B$4:$H1000,5,false)*Y26),0) + IF(Z26&lt;&gt;"",(VLOOKUP(Z26,'🧱Material'!$B$4:$H1000,5,false)*AA26),0) + IF(AB26&lt;&gt;"",(VLOOKUP(AB26,'🧱Material'!$B$4:$H1000,5,false)*AC26),0)</f>
        <v>1072.046753</v>
      </c>
      <c r="I26" s="523">
        <f>IF(J26&lt;&gt;"",(VLOOKUP(J26,'🌳Resource'!$A$4:$J1000,9,false)*K26),0)+IF(L26&lt;&gt;"",(VLOOKUP(L26,'🌳Resource'!$A$4:$J1000,9,false)*M26),0)+IF(N26&lt;&gt;"",(VLOOKUP(N26,'🌳Resource'!$A$4:$J1000,9,false)*O26),0) + IF(P26&lt;&gt;"",(VLOOKUP(P26,'🌳Resource'!$A$4:$J1000,9,false)*Q26),0) + IF(R26&lt;&gt;"",(VLOOKUP(R26,'🧱Material'!$B$4:$H1000,6,false)*S26),0) + IF(T26&lt;&gt;"",(VLOOKUP(T26,'🧱Material'!$B$4:$H1000,6,false)*U26),0) + IF(V26&lt;&gt;"",(VLOOKUP(V26,'🧱Material'!$B$4:$H1000,6,false)*W26),0) + IF(X26&lt;&gt;"",(VLOOKUP(X26,'🧱Material'!$B$4:$H1000,6,false)*Y26),0) + IF(Z26&lt;&gt;"",(VLOOKUP(Z26,'🧱Material'!$B$4:$H1000,6,false)*AA26),0) + IF(AB26&lt;&gt;"",(VLOOKUP(AB26,'🧱Material'!$B$4:$H1000,6,false)*AC26),0)</f>
        <v>3872</v>
      </c>
      <c r="J26" s="63" t="s">
        <v>79</v>
      </c>
      <c r="K26" s="534">
        <v>200.0</v>
      </c>
      <c r="L26" s="63" t="s">
        <v>80</v>
      </c>
      <c r="M26" s="534">
        <v>100.0</v>
      </c>
      <c r="N26" s="63" t="s">
        <v>82</v>
      </c>
      <c r="O26" s="534">
        <v>100.0</v>
      </c>
      <c r="P26" s="63" t="s">
        <v>84</v>
      </c>
      <c r="Q26" s="534">
        <v>100.0</v>
      </c>
      <c r="R26" s="515" t="s">
        <v>449</v>
      </c>
      <c r="S26" s="3">
        <v>8.0</v>
      </c>
      <c r="T26" s="515" t="s">
        <v>450</v>
      </c>
      <c r="U26" s="3">
        <v>8.0</v>
      </c>
      <c r="V26" s="515"/>
      <c r="W26" s="3"/>
      <c r="X26" s="515"/>
      <c r="Y26" s="3"/>
      <c r="Z26" s="515"/>
      <c r="AA26" s="3"/>
      <c r="AB26" s="515"/>
      <c r="AC26" s="3"/>
    </row>
    <row r="27">
      <c r="A27" s="524" t="b">
        <v>1</v>
      </c>
      <c r="B27" s="524" t="str">
        <f t="shared" si="1"/>
        <v>โรงงานผ้า</v>
      </c>
      <c r="C27" s="527" t="s">
        <v>8</v>
      </c>
      <c r="D27" s="527" t="s">
        <v>56</v>
      </c>
      <c r="E27" s="524" t="s">
        <v>48</v>
      </c>
      <c r="F27" s="527"/>
      <c r="G27" s="526">
        <f>IF(J27&lt;&gt;"",(VLOOKUP(J27,'🌳Resource'!$A$4:$J1000,10,false)*K27),0)+IF(L27&lt;&gt;"",(VLOOKUP(L27,'🌳Resource'!$A$4:$J1000,10,false)*M27),0)+IF(N27&lt;&gt;"",(VLOOKUP(N27,'🌳Resource'!$A$4:$J1000,10,false)*O27),0) + IF(P27&lt;&gt;"",(VLOOKUP(P27,'🌳Resource'!$A$4:$J1000,10,false)*Q27),0) + IF(R27&lt;&gt;"",(VLOOKUP(R27,'🧱Material'!$B$4:$H1000,7,false)*S27),0) + IF(T27&lt;&gt;"",(VLOOKUP(T27,'🧱Material'!$B$4:$H1000,7,false)*U27),0) + IF(V27&lt;&gt;"",(VLOOKUP(V27,'🧱Material'!$B$4:$H1000,7,false)*W27),0) + IF(X27&lt;&gt;"",(VLOOKUP(X27,'🧱Material'!$B$4:$H1000,7,false)*Y27),0) + IF(Z27&lt;&gt;"",(VLOOKUP(Z27,'🧱Material'!$B$4:$H1000,7,false)*AA27),0) + IF(AB27&lt;&gt;"",(VLOOKUP(AB27,'🧱Material'!$B$4:$H1000,7,false)*AC27),0)</f>
        <v>1294</v>
      </c>
      <c r="H27" s="526">
        <f>IF(J27&lt;&gt;"",(VLOOKUP(J27,'🌳Resource'!$A$4:$J1000,8,false)*K27),0)+IF(L27&lt;&gt;"",(VLOOKUP(L27,'🌳Resource'!$A$4:$J1000,8,false)*M27),0)+IF(N27&lt;&gt;"",(VLOOKUP(N27,'🌳Resource'!$A$4:$J1000,8,false)*O27),0) + IF(P27&lt;&gt;"",(VLOOKUP(P27,'🌳Resource'!$A$4:$J1000,8,false)*Q27),0) + IF(R27&lt;&gt;"",(VLOOKUP(R27,'🧱Material'!$B$4:$H1000,5,false)*S27),0) + IF(T27&lt;&gt;"",(VLOOKUP(T27,'🧱Material'!$B$4:$H1000,5,false)*U27),0) + IF(V27&lt;&gt;"",(VLOOKUP(V27,'🧱Material'!$B$4:$H1000,5,false)*W27),0) + IF(X27&lt;&gt;"",(VLOOKUP(X27,'🧱Material'!$B$4:$H1000,5,false)*Y27),0) + IF(Z27&lt;&gt;"",(VLOOKUP(Z27,'🧱Material'!$B$4:$H1000,5,false)*AA27),0) + IF(AB27&lt;&gt;"",(VLOOKUP(AB27,'🧱Material'!$B$4:$H1000,5,false)*AC27),0)</f>
        <v>1072.046753</v>
      </c>
      <c r="I27" s="526">
        <f>IF(J27&lt;&gt;"",(VLOOKUP(J27,'🌳Resource'!$A$4:$J1000,9,false)*K27),0)+IF(L27&lt;&gt;"",(VLOOKUP(L27,'🌳Resource'!$A$4:$J1000,9,false)*M27),0)+IF(N27&lt;&gt;"",(VLOOKUP(N27,'🌳Resource'!$A$4:$J1000,9,false)*O27),0) + IF(P27&lt;&gt;"",(VLOOKUP(P27,'🌳Resource'!$A$4:$J1000,9,false)*Q27),0) + IF(R27&lt;&gt;"",(VLOOKUP(R27,'🧱Material'!$B$4:$H1000,6,false)*S27),0) + IF(T27&lt;&gt;"",(VLOOKUP(T27,'🧱Material'!$B$4:$H1000,6,false)*U27),0) + IF(V27&lt;&gt;"",(VLOOKUP(V27,'🧱Material'!$B$4:$H1000,6,false)*W27),0) + IF(X27&lt;&gt;"",(VLOOKUP(X27,'🧱Material'!$B$4:$H1000,6,false)*Y27),0) + IF(Z27&lt;&gt;"",(VLOOKUP(Z27,'🧱Material'!$B$4:$H1000,6,false)*AA27),0) + IF(AB27&lt;&gt;"",(VLOOKUP(AB27,'🧱Material'!$B$4:$H1000,6,false)*AC27),0)</f>
        <v>3872</v>
      </c>
      <c r="J27" s="18" t="s">
        <v>79</v>
      </c>
      <c r="K27" s="536">
        <v>200.0</v>
      </c>
      <c r="L27" s="18" t="s">
        <v>80</v>
      </c>
      <c r="M27" s="536">
        <v>100.0</v>
      </c>
      <c r="N27" s="18" t="s">
        <v>82</v>
      </c>
      <c r="O27" s="536">
        <v>100.0</v>
      </c>
      <c r="P27" s="18" t="s">
        <v>84</v>
      </c>
      <c r="Q27" s="536">
        <v>100.0</v>
      </c>
      <c r="R27" s="59" t="s">
        <v>449</v>
      </c>
      <c r="S27" s="520">
        <v>8.0</v>
      </c>
      <c r="T27" s="59" t="s">
        <v>450</v>
      </c>
      <c r="U27" s="520">
        <v>8.0</v>
      </c>
      <c r="V27" s="59"/>
      <c r="W27" s="520"/>
      <c r="X27" s="59"/>
      <c r="Y27" s="520"/>
      <c r="Z27" s="59"/>
      <c r="AA27" s="520"/>
      <c r="AB27" s="59"/>
      <c r="AC27" s="520"/>
    </row>
    <row r="28">
      <c r="A28" s="521" t="b">
        <v>1</v>
      </c>
      <c r="B28" s="524" t="str">
        <f t="shared" si="1"/>
        <v>โรงงานเครื่องใช้ไฟฟ้า/อุปกรณ์อิเล็กทรอนิก</v>
      </c>
      <c r="C28" s="528" t="s">
        <v>8</v>
      </c>
      <c r="D28" s="528" t="s">
        <v>56</v>
      </c>
      <c r="E28" s="521" t="s">
        <v>51</v>
      </c>
      <c r="F28" s="521"/>
      <c r="G28" s="523">
        <f>IF(J28&lt;&gt;"",(VLOOKUP(J28,'🌳Resource'!$A$4:$J1000,10,false)*K28),0)+IF(L28&lt;&gt;"",(VLOOKUP(L28,'🌳Resource'!$A$4:$J1000,10,false)*M28),0)+IF(N28&lt;&gt;"",(VLOOKUP(N28,'🌳Resource'!$A$4:$J1000,10,false)*O28),0) + IF(P28&lt;&gt;"",(VLOOKUP(P28,'🌳Resource'!$A$4:$J1000,10,false)*Q28),0) + IF(R28&lt;&gt;"",(VLOOKUP(R28,'🧱Material'!$B$4:$H1000,7,false)*S28),0) + IF(T28&lt;&gt;"",(VLOOKUP(T28,'🧱Material'!$B$4:$H1000,7,false)*U28),0) + IF(V28&lt;&gt;"",(VLOOKUP(V28,'🧱Material'!$B$4:$H1000,7,false)*W28),0) + IF(X28&lt;&gt;"",(VLOOKUP(X28,'🧱Material'!$B$4:$H1000,7,false)*Y28),0) + IF(Z28&lt;&gt;"",(VLOOKUP(Z28,'🧱Material'!$B$4:$H1000,7,false)*AA28),0) + IF(AB28&lt;&gt;"",(VLOOKUP(AB28,'🧱Material'!$B$4:$H1000,7,false)*AC28),0)</f>
        <v>1294</v>
      </c>
      <c r="H28" s="523">
        <f>IF(J28&lt;&gt;"",(VLOOKUP(J28,'🌳Resource'!$A$4:$J1000,8,false)*K28),0)+IF(L28&lt;&gt;"",(VLOOKUP(L28,'🌳Resource'!$A$4:$J1000,8,false)*M28),0)+IF(N28&lt;&gt;"",(VLOOKUP(N28,'🌳Resource'!$A$4:$J1000,8,false)*O28),0) + IF(P28&lt;&gt;"",(VLOOKUP(P28,'🌳Resource'!$A$4:$J1000,8,false)*Q28),0) + IF(R28&lt;&gt;"",(VLOOKUP(R28,'🧱Material'!$B$4:$H1000,5,false)*S28),0) + IF(T28&lt;&gt;"",(VLOOKUP(T28,'🧱Material'!$B$4:$H1000,5,false)*U28),0) + IF(V28&lt;&gt;"",(VLOOKUP(V28,'🧱Material'!$B$4:$H1000,5,false)*W28),0) + IF(X28&lt;&gt;"",(VLOOKUP(X28,'🧱Material'!$B$4:$H1000,5,false)*Y28),0) + IF(Z28&lt;&gt;"",(VLOOKUP(Z28,'🧱Material'!$B$4:$H1000,5,false)*AA28),0) + IF(AB28&lt;&gt;"",(VLOOKUP(AB28,'🧱Material'!$B$4:$H1000,5,false)*AC28),0)</f>
        <v>1072.046753</v>
      </c>
      <c r="I28" s="523">
        <f>IF(J28&lt;&gt;"",(VLOOKUP(J28,'🌳Resource'!$A$4:$J1000,9,false)*K28),0)+IF(L28&lt;&gt;"",(VLOOKUP(L28,'🌳Resource'!$A$4:$J1000,9,false)*M28),0)+IF(N28&lt;&gt;"",(VLOOKUP(N28,'🌳Resource'!$A$4:$J1000,9,false)*O28),0) + IF(P28&lt;&gt;"",(VLOOKUP(P28,'🌳Resource'!$A$4:$J1000,9,false)*Q28),0) + IF(R28&lt;&gt;"",(VLOOKUP(R28,'🧱Material'!$B$4:$H1000,6,false)*S28),0) + IF(T28&lt;&gt;"",(VLOOKUP(T28,'🧱Material'!$B$4:$H1000,6,false)*U28),0) + IF(V28&lt;&gt;"",(VLOOKUP(V28,'🧱Material'!$B$4:$H1000,6,false)*W28),0) + IF(X28&lt;&gt;"",(VLOOKUP(X28,'🧱Material'!$B$4:$H1000,6,false)*Y28),0) + IF(Z28&lt;&gt;"",(VLOOKUP(Z28,'🧱Material'!$B$4:$H1000,6,false)*AA28),0) + IF(AB28&lt;&gt;"",(VLOOKUP(AB28,'🧱Material'!$B$4:$H1000,6,false)*AC28),0)</f>
        <v>3872</v>
      </c>
      <c r="J28" s="63" t="s">
        <v>79</v>
      </c>
      <c r="K28" s="534">
        <v>200.0</v>
      </c>
      <c r="L28" s="63" t="s">
        <v>80</v>
      </c>
      <c r="M28" s="534">
        <v>100.0</v>
      </c>
      <c r="N28" s="63" t="s">
        <v>82</v>
      </c>
      <c r="O28" s="534">
        <v>100.0</v>
      </c>
      <c r="P28" s="63" t="s">
        <v>84</v>
      </c>
      <c r="Q28" s="534">
        <v>100.0</v>
      </c>
      <c r="R28" s="515" t="s">
        <v>449</v>
      </c>
      <c r="S28" s="3">
        <v>8.0</v>
      </c>
      <c r="T28" s="515" t="s">
        <v>450</v>
      </c>
      <c r="U28" s="3">
        <v>8.0</v>
      </c>
      <c r="V28" s="515"/>
      <c r="W28" s="3"/>
      <c r="X28" s="515"/>
      <c r="Y28" s="3"/>
      <c r="Z28" s="515"/>
      <c r="AA28" s="3"/>
      <c r="AB28" s="515"/>
      <c r="AC28" s="3"/>
    </row>
    <row r="29">
      <c r="A29" s="524" t="b">
        <v>1</v>
      </c>
      <c r="B29" s="524" t="str">
        <f t="shared" si="1"/>
        <v>โรงงานวัสดุก่อสร้าง/อุปกรณ์ประปา</v>
      </c>
      <c r="C29" s="527" t="s">
        <v>8</v>
      </c>
      <c r="D29" s="527" t="s">
        <v>56</v>
      </c>
      <c r="E29" s="524" t="s">
        <v>55</v>
      </c>
      <c r="F29" s="527"/>
      <c r="G29" s="526">
        <f>IF(J29&lt;&gt;"",(VLOOKUP(J29,'🌳Resource'!$A$4:$J1000,10,false)*K29),0)+IF(L29&lt;&gt;"",(VLOOKUP(L29,'🌳Resource'!$A$4:$J1000,10,false)*M29),0)+IF(N29&lt;&gt;"",(VLOOKUP(N29,'🌳Resource'!$A$4:$J1000,10,false)*O29),0) + IF(P29&lt;&gt;"",(VLOOKUP(P29,'🌳Resource'!$A$4:$J1000,10,false)*Q29),0) + IF(R29&lt;&gt;"",(VLOOKUP(R29,'🧱Material'!$B$4:$H1000,7,false)*S29),0) + IF(T29&lt;&gt;"",(VLOOKUP(T29,'🧱Material'!$B$4:$H1000,7,false)*U29),0) + IF(V29&lt;&gt;"",(VLOOKUP(V29,'🧱Material'!$B$4:$H1000,7,false)*W29),0) + IF(X29&lt;&gt;"",(VLOOKUP(X29,'🧱Material'!$B$4:$H1000,7,false)*Y29),0) + IF(Z29&lt;&gt;"",(VLOOKUP(Z29,'🧱Material'!$B$4:$H1000,7,false)*AA29),0) + IF(AB29&lt;&gt;"",(VLOOKUP(AB29,'🧱Material'!$B$4:$H1000,7,false)*AC29),0)</f>
        <v>1294</v>
      </c>
      <c r="H29" s="526">
        <f>IF(J29&lt;&gt;"",(VLOOKUP(J29,'🌳Resource'!$A$4:$J1000,8,false)*K29),0)+IF(L29&lt;&gt;"",(VLOOKUP(L29,'🌳Resource'!$A$4:$J1000,8,false)*M29),0)+IF(N29&lt;&gt;"",(VLOOKUP(N29,'🌳Resource'!$A$4:$J1000,8,false)*O29),0) + IF(P29&lt;&gt;"",(VLOOKUP(P29,'🌳Resource'!$A$4:$J1000,8,false)*Q29),0) + IF(R29&lt;&gt;"",(VLOOKUP(R29,'🧱Material'!$B$4:$H1000,5,false)*S29),0) + IF(T29&lt;&gt;"",(VLOOKUP(T29,'🧱Material'!$B$4:$H1000,5,false)*U29),0) + IF(V29&lt;&gt;"",(VLOOKUP(V29,'🧱Material'!$B$4:$H1000,5,false)*W29),0) + IF(X29&lt;&gt;"",(VLOOKUP(X29,'🧱Material'!$B$4:$H1000,5,false)*Y29),0) + IF(Z29&lt;&gt;"",(VLOOKUP(Z29,'🧱Material'!$B$4:$H1000,5,false)*AA29),0) + IF(AB29&lt;&gt;"",(VLOOKUP(AB29,'🧱Material'!$B$4:$H1000,5,false)*AC29),0)</f>
        <v>1072.046753</v>
      </c>
      <c r="I29" s="526">
        <f>IF(J29&lt;&gt;"",(VLOOKUP(J29,'🌳Resource'!$A$4:$J1000,9,false)*K29),0)+IF(L29&lt;&gt;"",(VLOOKUP(L29,'🌳Resource'!$A$4:$J1000,9,false)*M29),0)+IF(N29&lt;&gt;"",(VLOOKUP(N29,'🌳Resource'!$A$4:$J1000,9,false)*O29),0) + IF(P29&lt;&gt;"",(VLOOKUP(P29,'🌳Resource'!$A$4:$J1000,9,false)*Q29),0) + IF(R29&lt;&gt;"",(VLOOKUP(R29,'🧱Material'!$B$4:$H1000,6,false)*S29),0) + IF(T29&lt;&gt;"",(VLOOKUP(T29,'🧱Material'!$B$4:$H1000,6,false)*U29),0) + IF(V29&lt;&gt;"",(VLOOKUP(V29,'🧱Material'!$B$4:$H1000,6,false)*W29),0) + IF(X29&lt;&gt;"",(VLOOKUP(X29,'🧱Material'!$B$4:$H1000,6,false)*Y29),0) + IF(Z29&lt;&gt;"",(VLOOKUP(Z29,'🧱Material'!$B$4:$H1000,6,false)*AA29),0) + IF(AB29&lt;&gt;"",(VLOOKUP(AB29,'🧱Material'!$B$4:$H1000,6,false)*AC29),0)</f>
        <v>3872</v>
      </c>
      <c r="J29" s="18" t="s">
        <v>79</v>
      </c>
      <c r="K29" s="536">
        <v>200.0</v>
      </c>
      <c r="L29" s="18" t="s">
        <v>80</v>
      </c>
      <c r="M29" s="536">
        <v>100.0</v>
      </c>
      <c r="N29" s="18" t="s">
        <v>82</v>
      </c>
      <c r="O29" s="536">
        <v>100.0</v>
      </c>
      <c r="P29" s="18" t="s">
        <v>84</v>
      </c>
      <c r="Q29" s="536">
        <v>100.0</v>
      </c>
      <c r="R29" s="59" t="s">
        <v>449</v>
      </c>
      <c r="S29" s="520">
        <v>8.0</v>
      </c>
      <c r="T29" s="59" t="s">
        <v>450</v>
      </c>
      <c r="U29" s="520">
        <v>8.0</v>
      </c>
      <c r="V29" s="59"/>
      <c r="W29" s="520"/>
      <c r="X29" s="59"/>
      <c r="Y29" s="520"/>
      <c r="Z29" s="59"/>
      <c r="AA29" s="520"/>
      <c r="AB29" s="59"/>
      <c r="AC29" s="520"/>
    </row>
    <row r="30">
      <c r="A30" s="521" t="b">
        <v>1</v>
      </c>
      <c r="B30" s="524" t="str">
        <f t="shared" si="1"/>
        <v>โรงงานเฟอร์นิเจอร์</v>
      </c>
      <c r="C30" s="528" t="s">
        <v>8</v>
      </c>
      <c r="D30" s="528" t="s">
        <v>56</v>
      </c>
      <c r="E30" s="521" t="s">
        <v>57</v>
      </c>
      <c r="F30" s="528"/>
      <c r="G30" s="523">
        <f>IF(J30&lt;&gt;"",(VLOOKUP(J30,'🌳Resource'!$A$4:$J1000,10,false)*K30),0)+IF(L30&lt;&gt;"",(VLOOKUP(L30,'🌳Resource'!$A$4:$J1000,10,false)*M30),0)+IF(N30&lt;&gt;"",(VLOOKUP(N30,'🌳Resource'!$A$4:$J1000,10,false)*O30),0) + IF(P30&lt;&gt;"",(VLOOKUP(P30,'🌳Resource'!$A$4:$J1000,10,false)*Q30),0) + IF(R30&lt;&gt;"",(VLOOKUP(R30,'🧱Material'!$B$4:$H1000,7,false)*S30),0) + IF(T30&lt;&gt;"",(VLOOKUP(T30,'🧱Material'!$B$4:$H1000,7,false)*U30),0) + IF(V30&lt;&gt;"",(VLOOKUP(V30,'🧱Material'!$B$4:$H1000,7,false)*W30),0) + IF(X30&lt;&gt;"",(VLOOKUP(X30,'🧱Material'!$B$4:$H1000,7,false)*Y30),0) + IF(Z30&lt;&gt;"",(VLOOKUP(Z30,'🧱Material'!$B$4:$H1000,7,false)*AA30),0) + IF(AB30&lt;&gt;"",(VLOOKUP(AB30,'🧱Material'!$B$4:$H1000,7,false)*AC30),0)</f>
        <v>1294</v>
      </c>
      <c r="H30" s="523">
        <f>IF(J30&lt;&gt;"",(VLOOKUP(J30,'🌳Resource'!$A$4:$J1000,8,false)*K30),0)+IF(L30&lt;&gt;"",(VLOOKUP(L30,'🌳Resource'!$A$4:$J1000,8,false)*M30),0)+IF(N30&lt;&gt;"",(VLOOKUP(N30,'🌳Resource'!$A$4:$J1000,8,false)*O30),0) + IF(P30&lt;&gt;"",(VLOOKUP(P30,'🌳Resource'!$A$4:$J1000,8,false)*Q30),0) + IF(R30&lt;&gt;"",(VLOOKUP(R30,'🧱Material'!$B$4:$H1000,5,false)*S30),0) + IF(T30&lt;&gt;"",(VLOOKUP(T30,'🧱Material'!$B$4:$H1000,5,false)*U30),0) + IF(V30&lt;&gt;"",(VLOOKUP(V30,'🧱Material'!$B$4:$H1000,5,false)*W30),0) + IF(X30&lt;&gt;"",(VLOOKUP(X30,'🧱Material'!$B$4:$H1000,5,false)*Y30),0) + IF(Z30&lt;&gt;"",(VLOOKUP(Z30,'🧱Material'!$B$4:$H1000,5,false)*AA30),0) + IF(AB30&lt;&gt;"",(VLOOKUP(AB30,'🧱Material'!$B$4:$H1000,5,false)*AC30),0)</f>
        <v>1072.046753</v>
      </c>
      <c r="I30" s="523">
        <f>IF(J30&lt;&gt;"",(VLOOKUP(J30,'🌳Resource'!$A$4:$J1000,9,false)*K30),0)+IF(L30&lt;&gt;"",(VLOOKUP(L30,'🌳Resource'!$A$4:$J1000,9,false)*M30),0)+IF(N30&lt;&gt;"",(VLOOKUP(N30,'🌳Resource'!$A$4:$J1000,9,false)*O30),0) + IF(P30&lt;&gt;"",(VLOOKUP(P30,'🌳Resource'!$A$4:$J1000,9,false)*Q30),0) + IF(R30&lt;&gt;"",(VLOOKUP(R30,'🧱Material'!$B$4:$H1000,6,false)*S30),0) + IF(T30&lt;&gt;"",(VLOOKUP(T30,'🧱Material'!$B$4:$H1000,6,false)*U30),0) + IF(V30&lt;&gt;"",(VLOOKUP(V30,'🧱Material'!$B$4:$H1000,6,false)*W30),0) + IF(X30&lt;&gt;"",(VLOOKUP(X30,'🧱Material'!$B$4:$H1000,6,false)*Y30),0) + IF(Z30&lt;&gt;"",(VLOOKUP(Z30,'🧱Material'!$B$4:$H1000,6,false)*AA30),0) + IF(AB30&lt;&gt;"",(VLOOKUP(AB30,'🧱Material'!$B$4:$H1000,6,false)*AC30),0)</f>
        <v>3872</v>
      </c>
      <c r="J30" s="63" t="s">
        <v>79</v>
      </c>
      <c r="K30" s="534">
        <v>200.0</v>
      </c>
      <c r="L30" s="63" t="s">
        <v>80</v>
      </c>
      <c r="M30" s="534">
        <v>100.0</v>
      </c>
      <c r="N30" s="63" t="s">
        <v>82</v>
      </c>
      <c r="O30" s="534">
        <v>100.0</v>
      </c>
      <c r="P30" s="63" t="s">
        <v>84</v>
      </c>
      <c r="Q30" s="534">
        <v>100.0</v>
      </c>
      <c r="R30" s="515" t="s">
        <v>449</v>
      </c>
      <c r="S30" s="3">
        <v>8.0</v>
      </c>
      <c r="T30" s="515" t="s">
        <v>450</v>
      </c>
      <c r="U30" s="3">
        <v>8.0</v>
      </c>
      <c r="V30" s="515"/>
      <c r="W30" s="3"/>
      <c r="X30" s="515"/>
      <c r="Y30" s="3"/>
      <c r="Z30" s="515"/>
      <c r="AA30" s="3"/>
      <c r="AB30" s="515"/>
      <c r="AC30" s="3"/>
    </row>
    <row r="31">
      <c r="A31" s="524" t="b">
        <v>1</v>
      </c>
      <c r="B31" s="524" t="str">
        <f t="shared" si="1"/>
        <v>โรงงานอุปกรณ์เกษตร/เลี้ยงสัตว์</v>
      </c>
      <c r="C31" s="527" t="s">
        <v>8</v>
      </c>
      <c r="D31" s="527" t="s">
        <v>56</v>
      </c>
      <c r="E31" s="524" t="s">
        <v>58</v>
      </c>
      <c r="F31" s="524"/>
      <c r="G31" s="526">
        <f>IF(J31&lt;&gt;"",(VLOOKUP(J31,'🌳Resource'!$A$4:$J1000,10,false)*K31),0)+IF(L31&lt;&gt;"",(VLOOKUP(L31,'🌳Resource'!$A$4:$J1000,10,false)*M31),0)+IF(N31&lt;&gt;"",(VLOOKUP(N31,'🌳Resource'!$A$4:$J1000,10,false)*O31),0) + IF(P31&lt;&gt;"",(VLOOKUP(P31,'🌳Resource'!$A$4:$J1000,10,false)*Q31),0) + IF(R31&lt;&gt;"",(VLOOKUP(R31,'🧱Material'!$B$4:$H1000,7,false)*S31),0) + IF(T31&lt;&gt;"",(VLOOKUP(T31,'🧱Material'!$B$4:$H1000,7,false)*U31),0) + IF(V31&lt;&gt;"",(VLOOKUP(V31,'🧱Material'!$B$4:$H1000,7,false)*W31),0) + IF(X31&lt;&gt;"",(VLOOKUP(X31,'🧱Material'!$B$4:$H1000,7,false)*Y31),0) + IF(Z31&lt;&gt;"",(VLOOKUP(Z31,'🧱Material'!$B$4:$H1000,7,false)*AA31),0) + IF(AB31&lt;&gt;"",(VLOOKUP(AB31,'🧱Material'!$B$4:$H1000,7,false)*AC31),0)</f>
        <v>1294</v>
      </c>
      <c r="H31" s="526">
        <f>IF(J31&lt;&gt;"",(VLOOKUP(J31,'🌳Resource'!$A$4:$J1000,8,false)*K31),0)+IF(L31&lt;&gt;"",(VLOOKUP(L31,'🌳Resource'!$A$4:$J1000,8,false)*M31),0)+IF(N31&lt;&gt;"",(VLOOKUP(N31,'🌳Resource'!$A$4:$J1000,8,false)*O31),0) + IF(P31&lt;&gt;"",(VLOOKUP(P31,'🌳Resource'!$A$4:$J1000,8,false)*Q31),0) + IF(R31&lt;&gt;"",(VLOOKUP(R31,'🧱Material'!$B$4:$H1000,5,false)*S31),0) + IF(T31&lt;&gt;"",(VLOOKUP(T31,'🧱Material'!$B$4:$H1000,5,false)*U31),0) + IF(V31&lt;&gt;"",(VLOOKUP(V31,'🧱Material'!$B$4:$H1000,5,false)*W31),0) + IF(X31&lt;&gt;"",(VLOOKUP(X31,'🧱Material'!$B$4:$H1000,5,false)*Y31),0) + IF(Z31&lt;&gt;"",(VLOOKUP(Z31,'🧱Material'!$B$4:$H1000,5,false)*AA31),0) + IF(AB31&lt;&gt;"",(VLOOKUP(AB31,'🧱Material'!$B$4:$H1000,5,false)*AC31),0)</f>
        <v>1072.046753</v>
      </c>
      <c r="I31" s="526">
        <f>IF(J31&lt;&gt;"",(VLOOKUP(J31,'🌳Resource'!$A$4:$J1000,9,false)*K31),0)+IF(L31&lt;&gt;"",(VLOOKUP(L31,'🌳Resource'!$A$4:$J1000,9,false)*M31),0)+IF(N31&lt;&gt;"",(VLOOKUP(N31,'🌳Resource'!$A$4:$J1000,9,false)*O31),0) + IF(P31&lt;&gt;"",(VLOOKUP(P31,'🌳Resource'!$A$4:$J1000,9,false)*Q31),0) + IF(R31&lt;&gt;"",(VLOOKUP(R31,'🧱Material'!$B$4:$H1000,6,false)*S31),0) + IF(T31&lt;&gt;"",(VLOOKUP(T31,'🧱Material'!$B$4:$H1000,6,false)*U31),0) + IF(V31&lt;&gt;"",(VLOOKUP(V31,'🧱Material'!$B$4:$H1000,6,false)*W31),0) + IF(X31&lt;&gt;"",(VLOOKUP(X31,'🧱Material'!$B$4:$H1000,6,false)*Y31),0) + IF(Z31&lt;&gt;"",(VLOOKUP(Z31,'🧱Material'!$B$4:$H1000,6,false)*AA31),0) + IF(AB31&lt;&gt;"",(VLOOKUP(AB31,'🧱Material'!$B$4:$H1000,6,false)*AC31),0)</f>
        <v>3872</v>
      </c>
      <c r="J31" s="18" t="s">
        <v>79</v>
      </c>
      <c r="K31" s="536">
        <v>200.0</v>
      </c>
      <c r="L31" s="18" t="s">
        <v>80</v>
      </c>
      <c r="M31" s="536">
        <v>100.0</v>
      </c>
      <c r="N31" s="18" t="s">
        <v>82</v>
      </c>
      <c r="O31" s="536">
        <v>100.0</v>
      </c>
      <c r="P31" s="18" t="s">
        <v>84</v>
      </c>
      <c r="Q31" s="536">
        <v>100.0</v>
      </c>
      <c r="R31" s="59" t="s">
        <v>449</v>
      </c>
      <c r="S31" s="520">
        <v>8.0</v>
      </c>
      <c r="T31" s="59" t="s">
        <v>450</v>
      </c>
      <c r="U31" s="520">
        <v>8.0</v>
      </c>
      <c r="V31" s="59"/>
      <c r="W31" s="520"/>
      <c r="X31" s="59"/>
      <c r="Y31" s="520"/>
      <c r="Z31" s="59"/>
      <c r="AA31" s="520"/>
      <c r="AB31" s="59"/>
      <c r="AC31" s="520"/>
    </row>
    <row r="32">
      <c r="A32" s="521" t="b">
        <v>1</v>
      </c>
      <c r="B32" s="524" t="str">
        <f t="shared" si="1"/>
        <v>โรงงานเคมีภัณฑ์</v>
      </c>
      <c r="C32" s="528" t="s">
        <v>8</v>
      </c>
      <c r="D32" s="521" t="s">
        <v>56</v>
      </c>
      <c r="E32" s="528" t="s">
        <v>59</v>
      </c>
      <c r="F32" s="521"/>
      <c r="G32" s="523">
        <f>IF(J32&lt;&gt;"",(VLOOKUP(J32,'🌳Resource'!$A$4:$J1000,10,false)*K32),0)+IF(L32&lt;&gt;"",(VLOOKUP(L32,'🌳Resource'!$A$4:$J1000,10,false)*M32),0)+IF(N32&lt;&gt;"",(VLOOKUP(N32,'🌳Resource'!$A$4:$J1000,10,false)*O32),0) + IF(P32&lt;&gt;"",(VLOOKUP(P32,'🌳Resource'!$A$4:$J1000,10,false)*Q32),0) + IF(R32&lt;&gt;"",(VLOOKUP(R32,'🧱Material'!$B$4:$H1000,7,false)*S32),0) + IF(T32&lt;&gt;"",(VLOOKUP(T32,'🧱Material'!$B$4:$H1000,7,false)*U32),0) + IF(V32&lt;&gt;"",(VLOOKUP(V32,'🧱Material'!$B$4:$H1000,7,false)*W32),0) + IF(X32&lt;&gt;"",(VLOOKUP(X32,'🧱Material'!$B$4:$H1000,7,false)*Y32),0) + IF(Z32&lt;&gt;"",(VLOOKUP(Z32,'🧱Material'!$B$4:$H1000,7,false)*AA32),0) + IF(AB32&lt;&gt;"",(VLOOKUP(AB32,'🧱Material'!$B$4:$H1000,7,false)*AC32),0)</f>
        <v>1294</v>
      </c>
      <c r="H32" s="523">
        <f>IF(J32&lt;&gt;"",(VLOOKUP(J32,'🌳Resource'!$A$4:$J1000,8,false)*K32),0)+IF(L32&lt;&gt;"",(VLOOKUP(L32,'🌳Resource'!$A$4:$J1000,8,false)*M32),0)+IF(N32&lt;&gt;"",(VLOOKUP(N32,'🌳Resource'!$A$4:$J1000,8,false)*O32),0) + IF(P32&lt;&gt;"",(VLOOKUP(P32,'🌳Resource'!$A$4:$J1000,8,false)*Q32),0) + IF(R32&lt;&gt;"",(VLOOKUP(R32,'🧱Material'!$B$4:$H1000,5,false)*S32),0) + IF(T32&lt;&gt;"",(VLOOKUP(T32,'🧱Material'!$B$4:$H1000,5,false)*U32),0) + IF(V32&lt;&gt;"",(VLOOKUP(V32,'🧱Material'!$B$4:$H1000,5,false)*W32),0) + IF(X32&lt;&gt;"",(VLOOKUP(X32,'🧱Material'!$B$4:$H1000,5,false)*Y32),0) + IF(Z32&lt;&gt;"",(VLOOKUP(Z32,'🧱Material'!$B$4:$H1000,5,false)*AA32),0) + IF(AB32&lt;&gt;"",(VLOOKUP(AB32,'🧱Material'!$B$4:$H1000,5,false)*AC32),0)</f>
        <v>1072.046753</v>
      </c>
      <c r="I32" s="523">
        <f>IF(J32&lt;&gt;"",(VLOOKUP(J32,'🌳Resource'!$A$4:$J1000,9,false)*K32),0)+IF(L32&lt;&gt;"",(VLOOKUP(L32,'🌳Resource'!$A$4:$J1000,9,false)*M32),0)+IF(N32&lt;&gt;"",(VLOOKUP(N32,'🌳Resource'!$A$4:$J1000,9,false)*O32),0) + IF(P32&lt;&gt;"",(VLOOKUP(P32,'🌳Resource'!$A$4:$J1000,9,false)*Q32),0) + IF(R32&lt;&gt;"",(VLOOKUP(R32,'🧱Material'!$B$4:$H1000,6,false)*S32),0) + IF(T32&lt;&gt;"",(VLOOKUP(T32,'🧱Material'!$B$4:$H1000,6,false)*U32),0) + IF(V32&lt;&gt;"",(VLOOKUP(V32,'🧱Material'!$B$4:$H1000,6,false)*W32),0) + IF(X32&lt;&gt;"",(VLOOKUP(X32,'🧱Material'!$B$4:$H1000,6,false)*Y32),0) + IF(Z32&lt;&gt;"",(VLOOKUP(Z32,'🧱Material'!$B$4:$H1000,6,false)*AA32),0) + IF(AB32&lt;&gt;"",(VLOOKUP(AB32,'🧱Material'!$B$4:$H1000,6,false)*AC32),0)</f>
        <v>3872</v>
      </c>
      <c r="J32" s="63" t="s">
        <v>79</v>
      </c>
      <c r="K32" s="534">
        <v>200.0</v>
      </c>
      <c r="L32" s="63" t="s">
        <v>80</v>
      </c>
      <c r="M32" s="534">
        <v>100.0</v>
      </c>
      <c r="N32" s="63" t="s">
        <v>82</v>
      </c>
      <c r="O32" s="534">
        <v>100.0</v>
      </c>
      <c r="P32" s="63" t="s">
        <v>84</v>
      </c>
      <c r="Q32" s="534">
        <v>100.0</v>
      </c>
      <c r="R32" s="515" t="s">
        <v>449</v>
      </c>
      <c r="S32" s="3">
        <v>8.0</v>
      </c>
      <c r="T32" s="515" t="s">
        <v>450</v>
      </c>
      <c r="U32" s="3">
        <v>8.0</v>
      </c>
      <c r="V32" s="515"/>
      <c r="W32" s="3"/>
      <c r="X32" s="515"/>
      <c r="Y32" s="3"/>
      <c r="Z32" s="515"/>
      <c r="AA32" s="3"/>
      <c r="AB32" s="515"/>
      <c r="AC32" s="3"/>
    </row>
    <row r="33">
      <c r="A33" s="524" t="b">
        <v>1</v>
      </c>
      <c r="B33" s="524" t="str">
        <f t="shared" si="1"/>
        <v>โรงงานชีวภัณฑ์</v>
      </c>
      <c r="C33" s="527" t="s">
        <v>8</v>
      </c>
      <c r="D33" s="527" t="s">
        <v>56</v>
      </c>
      <c r="E33" s="527" t="s">
        <v>60</v>
      </c>
      <c r="F33" s="524"/>
      <c r="G33" s="526">
        <f>IF(J33&lt;&gt;"",(VLOOKUP(J33,'🌳Resource'!$A$4:$J1000,10,false)*K33),0)+IF(L33&lt;&gt;"",(VLOOKUP(L33,'🌳Resource'!$A$4:$J1000,10,false)*M33),0)+IF(N33&lt;&gt;"",(VLOOKUP(N33,'🌳Resource'!$A$4:$J1000,10,false)*O33),0) + IF(P33&lt;&gt;"",(VLOOKUP(P33,'🌳Resource'!$A$4:$J1000,10,false)*Q33),0) + IF(R33&lt;&gt;"",(VLOOKUP(R33,'🧱Material'!$B$4:$H1000,7,false)*S33),0) + IF(T33&lt;&gt;"",(VLOOKUP(T33,'🧱Material'!$B$4:$H1000,7,false)*U33),0) + IF(V33&lt;&gt;"",(VLOOKUP(V33,'🧱Material'!$B$4:$H1000,7,false)*W33),0) + IF(X33&lt;&gt;"",(VLOOKUP(X33,'🧱Material'!$B$4:$H1000,7,false)*Y33),0) + IF(Z33&lt;&gt;"",(VLOOKUP(Z33,'🧱Material'!$B$4:$H1000,7,false)*AA33),0) + IF(AB33&lt;&gt;"",(VLOOKUP(AB33,'🧱Material'!$B$4:$H1000,7,false)*AC33),0)</f>
        <v>1294</v>
      </c>
      <c r="H33" s="526">
        <f>IF(J33&lt;&gt;"",(VLOOKUP(J33,'🌳Resource'!$A$4:$J1000,8,false)*K33),0)+IF(L33&lt;&gt;"",(VLOOKUP(L33,'🌳Resource'!$A$4:$J1000,8,false)*M33),0)+IF(N33&lt;&gt;"",(VLOOKUP(N33,'🌳Resource'!$A$4:$J1000,8,false)*O33),0) + IF(P33&lt;&gt;"",(VLOOKUP(P33,'🌳Resource'!$A$4:$J1000,8,false)*Q33),0) + IF(R33&lt;&gt;"",(VLOOKUP(R33,'🧱Material'!$B$4:$H1000,5,false)*S33),0) + IF(T33&lt;&gt;"",(VLOOKUP(T33,'🧱Material'!$B$4:$H1000,5,false)*U33),0) + IF(V33&lt;&gt;"",(VLOOKUP(V33,'🧱Material'!$B$4:$H1000,5,false)*W33),0) + IF(X33&lt;&gt;"",(VLOOKUP(X33,'🧱Material'!$B$4:$H1000,5,false)*Y33),0) + IF(Z33&lt;&gt;"",(VLOOKUP(Z33,'🧱Material'!$B$4:$H1000,5,false)*AA33),0) + IF(AB33&lt;&gt;"",(VLOOKUP(AB33,'🧱Material'!$B$4:$H1000,5,false)*AC33),0)</f>
        <v>1072.046753</v>
      </c>
      <c r="I33" s="526">
        <f>IF(J33&lt;&gt;"",(VLOOKUP(J33,'🌳Resource'!$A$4:$J1000,9,false)*K33),0)+IF(L33&lt;&gt;"",(VLOOKUP(L33,'🌳Resource'!$A$4:$J1000,9,false)*M33),0)+IF(N33&lt;&gt;"",(VLOOKUP(N33,'🌳Resource'!$A$4:$J1000,9,false)*O33),0) + IF(P33&lt;&gt;"",(VLOOKUP(P33,'🌳Resource'!$A$4:$J1000,9,false)*Q33),0) + IF(R33&lt;&gt;"",(VLOOKUP(R33,'🧱Material'!$B$4:$H1000,6,false)*S33),0) + IF(T33&lt;&gt;"",(VLOOKUP(T33,'🧱Material'!$B$4:$H1000,6,false)*U33),0) + IF(V33&lt;&gt;"",(VLOOKUP(V33,'🧱Material'!$B$4:$H1000,6,false)*W33),0) + IF(X33&lt;&gt;"",(VLOOKUP(X33,'🧱Material'!$B$4:$H1000,6,false)*Y33),0) + IF(Z33&lt;&gt;"",(VLOOKUP(Z33,'🧱Material'!$B$4:$H1000,6,false)*AA33),0) + IF(AB33&lt;&gt;"",(VLOOKUP(AB33,'🧱Material'!$B$4:$H1000,6,false)*AC33),0)</f>
        <v>3872</v>
      </c>
      <c r="J33" s="18" t="s">
        <v>79</v>
      </c>
      <c r="K33" s="536">
        <v>200.0</v>
      </c>
      <c r="L33" s="18" t="s">
        <v>80</v>
      </c>
      <c r="M33" s="536">
        <v>100.0</v>
      </c>
      <c r="N33" s="18" t="s">
        <v>82</v>
      </c>
      <c r="O33" s="536">
        <v>100.0</v>
      </c>
      <c r="P33" s="18" t="s">
        <v>84</v>
      </c>
      <c r="Q33" s="536">
        <v>100.0</v>
      </c>
      <c r="R33" s="59" t="s">
        <v>449</v>
      </c>
      <c r="S33" s="520">
        <v>8.0</v>
      </c>
      <c r="T33" s="59" t="s">
        <v>450</v>
      </c>
      <c r="U33" s="520">
        <v>8.0</v>
      </c>
      <c r="V33" s="59"/>
      <c r="W33" s="520"/>
      <c r="X33" s="59"/>
      <c r="Y33" s="520"/>
      <c r="Z33" s="59"/>
      <c r="AA33" s="520"/>
      <c r="AB33" s="59"/>
      <c r="AC33" s="520"/>
    </row>
    <row r="34">
      <c r="A34" s="521" t="b">
        <v>1</v>
      </c>
      <c r="B34" s="524" t="str">
        <f t="shared" si="1"/>
        <v>โรงงานของตกแต่ง</v>
      </c>
      <c r="C34" s="528" t="s">
        <v>8</v>
      </c>
      <c r="D34" s="528" t="s">
        <v>56</v>
      </c>
      <c r="E34" s="521" t="s">
        <v>61</v>
      </c>
      <c r="F34" s="521"/>
      <c r="G34" s="523">
        <f>IF(J34&lt;&gt;"",(VLOOKUP(J34,'🌳Resource'!$A$4:$J1000,10,false)*K34),0)+IF(L34&lt;&gt;"",(VLOOKUP(L34,'🌳Resource'!$A$4:$J1000,10,false)*M34),0)+IF(N34&lt;&gt;"",(VLOOKUP(N34,'🌳Resource'!$A$4:$J1000,10,false)*O34),0) + IF(P34&lt;&gt;"",(VLOOKUP(P34,'🌳Resource'!$A$4:$J1000,10,false)*Q34),0) + IF(R34&lt;&gt;"",(VLOOKUP(R34,'🧱Material'!$B$4:$H1000,7,false)*S34),0) + IF(T34&lt;&gt;"",(VLOOKUP(T34,'🧱Material'!$B$4:$H1000,7,false)*U34),0) + IF(V34&lt;&gt;"",(VLOOKUP(V34,'🧱Material'!$B$4:$H1000,7,false)*W34),0) + IF(X34&lt;&gt;"",(VLOOKUP(X34,'🧱Material'!$B$4:$H1000,7,false)*Y34),0) + IF(Z34&lt;&gt;"",(VLOOKUP(Z34,'🧱Material'!$B$4:$H1000,7,false)*AA34),0) + IF(AB34&lt;&gt;"",(VLOOKUP(AB34,'🧱Material'!$B$4:$H1000,7,false)*AC34),0)</f>
        <v>1294</v>
      </c>
      <c r="H34" s="523">
        <f>IF(J34&lt;&gt;"",(VLOOKUP(J34,'🌳Resource'!$A$4:$J1000,8,false)*K34),0)+IF(L34&lt;&gt;"",(VLOOKUP(L34,'🌳Resource'!$A$4:$J1000,8,false)*M34),0)+IF(N34&lt;&gt;"",(VLOOKUP(N34,'🌳Resource'!$A$4:$J1000,8,false)*O34),0) + IF(P34&lt;&gt;"",(VLOOKUP(P34,'🌳Resource'!$A$4:$J1000,8,false)*Q34),0) + IF(R34&lt;&gt;"",(VLOOKUP(R34,'🧱Material'!$B$4:$H1000,5,false)*S34),0) + IF(T34&lt;&gt;"",(VLOOKUP(T34,'🧱Material'!$B$4:$H1000,5,false)*U34),0) + IF(V34&lt;&gt;"",(VLOOKUP(V34,'🧱Material'!$B$4:$H1000,5,false)*W34),0) + IF(X34&lt;&gt;"",(VLOOKUP(X34,'🧱Material'!$B$4:$H1000,5,false)*Y34),0) + IF(Z34&lt;&gt;"",(VLOOKUP(Z34,'🧱Material'!$B$4:$H1000,5,false)*AA34),0) + IF(AB34&lt;&gt;"",(VLOOKUP(AB34,'🧱Material'!$B$4:$H1000,5,false)*AC34),0)</f>
        <v>1072.046753</v>
      </c>
      <c r="I34" s="523">
        <f>IF(J34&lt;&gt;"",(VLOOKUP(J34,'🌳Resource'!$A$4:$J1000,9,false)*K34),0)+IF(L34&lt;&gt;"",(VLOOKUP(L34,'🌳Resource'!$A$4:$J1000,9,false)*M34),0)+IF(N34&lt;&gt;"",(VLOOKUP(N34,'🌳Resource'!$A$4:$J1000,9,false)*O34),0) + IF(P34&lt;&gt;"",(VLOOKUP(P34,'🌳Resource'!$A$4:$J1000,9,false)*Q34),0) + IF(R34&lt;&gt;"",(VLOOKUP(R34,'🧱Material'!$B$4:$H1000,6,false)*S34),0) + IF(T34&lt;&gt;"",(VLOOKUP(T34,'🧱Material'!$B$4:$H1000,6,false)*U34),0) + IF(V34&lt;&gt;"",(VLOOKUP(V34,'🧱Material'!$B$4:$H1000,6,false)*W34),0) + IF(X34&lt;&gt;"",(VLOOKUP(X34,'🧱Material'!$B$4:$H1000,6,false)*Y34),0) + IF(Z34&lt;&gt;"",(VLOOKUP(Z34,'🧱Material'!$B$4:$H1000,6,false)*AA34),0) + IF(AB34&lt;&gt;"",(VLOOKUP(AB34,'🧱Material'!$B$4:$H1000,6,false)*AC34),0)</f>
        <v>3872</v>
      </c>
      <c r="J34" s="63" t="s">
        <v>79</v>
      </c>
      <c r="K34" s="534">
        <v>200.0</v>
      </c>
      <c r="L34" s="63" t="s">
        <v>80</v>
      </c>
      <c r="M34" s="534">
        <v>100.0</v>
      </c>
      <c r="N34" s="63" t="s">
        <v>82</v>
      </c>
      <c r="O34" s="534">
        <v>100.0</v>
      </c>
      <c r="P34" s="63" t="s">
        <v>84</v>
      </c>
      <c r="Q34" s="534">
        <v>100.0</v>
      </c>
      <c r="R34" s="515" t="s">
        <v>449</v>
      </c>
      <c r="S34" s="3">
        <v>8.0</v>
      </c>
      <c r="T34" s="515" t="s">
        <v>450</v>
      </c>
      <c r="U34" s="3">
        <v>8.0</v>
      </c>
      <c r="V34" s="515"/>
      <c r="W34" s="3"/>
      <c r="X34" s="515"/>
      <c r="Y34" s="3"/>
      <c r="Z34" s="515"/>
      <c r="AA34" s="3"/>
      <c r="AB34" s="515"/>
      <c r="AC34" s="3"/>
    </row>
    <row r="35">
      <c r="A35" s="524" t="b">
        <v>1</v>
      </c>
      <c r="B35" s="524" t="str">
        <f t="shared" si="1"/>
        <v>โรงงานเบ็ดเตล็ด</v>
      </c>
      <c r="C35" s="527" t="s">
        <v>8</v>
      </c>
      <c r="D35" s="527" t="s">
        <v>56</v>
      </c>
      <c r="E35" s="527" t="s">
        <v>62</v>
      </c>
      <c r="F35" s="524"/>
      <c r="G35" s="526">
        <f>IF(J35&lt;&gt;"",(VLOOKUP(J35,'🌳Resource'!$A$4:$J1000,10,false)*K35),0)+IF(L35&lt;&gt;"",(VLOOKUP(L35,'🌳Resource'!$A$4:$J1000,10,false)*M35),0)+IF(N35&lt;&gt;"",(VLOOKUP(N35,'🌳Resource'!$A$4:$J1000,10,false)*O35),0) + IF(P35&lt;&gt;"",(VLOOKUP(P35,'🌳Resource'!$A$4:$J1000,10,false)*Q35),0) + IF(R35&lt;&gt;"",(VLOOKUP(R35,'🧱Material'!$B$4:$H1000,7,false)*S35),0) + IF(T35&lt;&gt;"",(VLOOKUP(T35,'🧱Material'!$B$4:$H1000,7,false)*U35),0) + IF(V35&lt;&gt;"",(VLOOKUP(V35,'🧱Material'!$B$4:$H1000,7,false)*W35),0) + IF(X35&lt;&gt;"",(VLOOKUP(X35,'🧱Material'!$B$4:$H1000,7,false)*Y35),0) + IF(Z35&lt;&gt;"",(VLOOKUP(Z35,'🧱Material'!$B$4:$H1000,7,false)*AA35),0) + IF(AB35&lt;&gt;"",(VLOOKUP(AB35,'🧱Material'!$B$4:$H1000,7,false)*AC35),0)</f>
        <v>1294</v>
      </c>
      <c r="H35" s="526">
        <f>IF(J35&lt;&gt;"",(VLOOKUP(J35,'🌳Resource'!$A$4:$J1000,8,false)*K35),0)+IF(L35&lt;&gt;"",(VLOOKUP(L35,'🌳Resource'!$A$4:$J1000,8,false)*M35),0)+IF(N35&lt;&gt;"",(VLOOKUP(N35,'🌳Resource'!$A$4:$J1000,8,false)*O35),0) + IF(P35&lt;&gt;"",(VLOOKUP(P35,'🌳Resource'!$A$4:$J1000,8,false)*Q35),0) + IF(R35&lt;&gt;"",(VLOOKUP(R35,'🧱Material'!$B$4:$H1000,5,false)*S35),0) + IF(T35&lt;&gt;"",(VLOOKUP(T35,'🧱Material'!$B$4:$H1000,5,false)*U35),0) + IF(V35&lt;&gt;"",(VLOOKUP(V35,'🧱Material'!$B$4:$H1000,5,false)*W35),0) + IF(X35&lt;&gt;"",(VLOOKUP(X35,'🧱Material'!$B$4:$H1000,5,false)*Y35),0) + IF(Z35&lt;&gt;"",(VLOOKUP(Z35,'🧱Material'!$B$4:$H1000,5,false)*AA35),0) + IF(AB35&lt;&gt;"",(VLOOKUP(AB35,'🧱Material'!$B$4:$H1000,5,false)*AC35),0)</f>
        <v>1072.046753</v>
      </c>
      <c r="I35" s="526">
        <f>IF(J35&lt;&gt;"",(VLOOKUP(J35,'🌳Resource'!$A$4:$J1000,9,false)*K35),0)+IF(L35&lt;&gt;"",(VLOOKUP(L35,'🌳Resource'!$A$4:$J1000,9,false)*M35),0)+IF(N35&lt;&gt;"",(VLOOKUP(N35,'🌳Resource'!$A$4:$J1000,9,false)*O35),0) + IF(P35&lt;&gt;"",(VLOOKUP(P35,'🌳Resource'!$A$4:$J1000,9,false)*Q35),0) + IF(R35&lt;&gt;"",(VLOOKUP(R35,'🧱Material'!$B$4:$H1000,6,false)*S35),0) + IF(T35&lt;&gt;"",(VLOOKUP(T35,'🧱Material'!$B$4:$H1000,6,false)*U35),0) + IF(V35&lt;&gt;"",(VLOOKUP(V35,'🧱Material'!$B$4:$H1000,6,false)*W35),0) + IF(X35&lt;&gt;"",(VLOOKUP(X35,'🧱Material'!$B$4:$H1000,6,false)*Y35),0) + IF(Z35&lt;&gt;"",(VLOOKUP(Z35,'🧱Material'!$B$4:$H1000,6,false)*AA35),0) + IF(AB35&lt;&gt;"",(VLOOKUP(AB35,'🧱Material'!$B$4:$H1000,6,false)*AC35),0)</f>
        <v>3872</v>
      </c>
      <c r="J35" s="18" t="s">
        <v>79</v>
      </c>
      <c r="K35" s="536">
        <v>200.0</v>
      </c>
      <c r="L35" s="18" t="s">
        <v>80</v>
      </c>
      <c r="M35" s="536">
        <v>100.0</v>
      </c>
      <c r="N35" s="18" t="s">
        <v>82</v>
      </c>
      <c r="O35" s="536">
        <v>100.0</v>
      </c>
      <c r="P35" s="18" t="s">
        <v>84</v>
      </c>
      <c r="Q35" s="536">
        <v>100.0</v>
      </c>
      <c r="R35" s="59" t="s">
        <v>449</v>
      </c>
      <c r="S35" s="520">
        <v>8.0</v>
      </c>
      <c r="T35" s="59" t="s">
        <v>450</v>
      </c>
      <c r="U35" s="520">
        <v>8.0</v>
      </c>
      <c r="V35" s="59"/>
      <c r="W35" s="520"/>
      <c r="X35" s="59"/>
      <c r="Y35" s="520"/>
      <c r="Z35" s="59"/>
      <c r="AA35" s="520"/>
      <c r="AB35" s="59"/>
      <c r="AC35" s="520"/>
    </row>
    <row r="36">
      <c r="A36" s="521" t="b">
        <v>1</v>
      </c>
      <c r="B36" s="524" t="str">
        <f t="shared" si="1"/>
        <v>โรงงานเครื่องแต่งกาย</v>
      </c>
      <c r="C36" s="528" t="s">
        <v>8</v>
      </c>
      <c r="D36" s="528" t="s">
        <v>56</v>
      </c>
      <c r="E36" s="521" t="s">
        <v>63</v>
      </c>
      <c r="F36" s="521"/>
      <c r="G36" s="523">
        <f>IF(J36&lt;&gt;"",(VLOOKUP(J36,'🌳Resource'!$A$4:$J1000,10,false)*K36),0)+IF(L36&lt;&gt;"",(VLOOKUP(L36,'🌳Resource'!$A$4:$J1000,10,false)*M36),0)+IF(N36&lt;&gt;"",(VLOOKUP(N36,'🌳Resource'!$A$4:$J1000,10,false)*O36),0) + IF(P36&lt;&gt;"",(VLOOKUP(P36,'🌳Resource'!$A$4:$J1000,10,false)*Q36),0) + IF(R36&lt;&gt;"",(VLOOKUP(R36,'🧱Material'!$B$4:$H1000,7,false)*S36),0) + IF(T36&lt;&gt;"",(VLOOKUP(T36,'🧱Material'!$B$4:$H1000,7,false)*U36),0) + IF(V36&lt;&gt;"",(VLOOKUP(V36,'🧱Material'!$B$4:$H1000,7,false)*W36),0) + IF(X36&lt;&gt;"",(VLOOKUP(X36,'🧱Material'!$B$4:$H1000,7,false)*Y36),0) + IF(Z36&lt;&gt;"",(VLOOKUP(Z36,'🧱Material'!$B$4:$H1000,7,false)*AA36),0) + IF(AB36&lt;&gt;"",(VLOOKUP(AB36,'🧱Material'!$B$4:$H1000,7,false)*AC36),0)</f>
        <v>1294</v>
      </c>
      <c r="H36" s="523">
        <f>IF(J36&lt;&gt;"",(VLOOKUP(J36,'🌳Resource'!$A$4:$J1000,8,false)*K36),0)+IF(L36&lt;&gt;"",(VLOOKUP(L36,'🌳Resource'!$A$4:$J1000,8,false)*M36),0)+IF(N36&lt;&gt;"",(VLOOKUP(N36,'🌳Resource'!$A$4:$J1000,8,false)*O36),0) + IF(P36&lt;&gt;"",(VLOOKUP(P36,'🌳Resource'!$A$4:$J1000,8,false)*Q36),0) + IF(R36&lt;&gt;"",(VLOOKUP(R36,'🧱Material'!$B$4:$H1000,5,false)*S36),0) + IF(T36&lt;&gt;"",(VLOOKUP(T36,'🧱Material'!$B$4:$H1000,5,false)*U36),0) + IF(V36&lt;&gt;"",(VLOOKUP(V36,'🧱Material'!$B$4:$H1000,5,false)*W36),0) + IF(X36&lt;&gt;"",(VLOOKUP(X36,'🧱Material'!$B$4:$H1000,5,false)*Y36),0) + IF(Z36&lt;&gt;"",(VLOOKUP(Z36,'🧱Material'!$B$4:$H1000,5,false)*AA36),0) + IF(AB36&lt;&gt;"",(VLOOKUP(AB36,'🧱Material'!$B$4:$H1000,5,false)*AC36),0)</f>
        <v>1072.046753</v>
      </c>
      <c r="I36" s="523">
        <f>IF(J36&lt;&gt;"",(VLOOKUP(J36,'🌳Resource'!$A$4:$J1000,9,false)*K36),0)+IF(L36&lt;&gt;"",(VLOOKUP(L36,'🌳Resource'!$A$4:$J1000,9,false)*M36),0)+IF(N36&lt;&gt;"",(VLOOKUP(N36,'🌳Resource'!$A$4:$J1000,9,false)*O36),0) + IF(P36&lt;&gt;"",(VLOOKUP(P36,'🌳Resource'!$A$4:$J1000,9,false)*Q36),0) + IF(R36&lt;&gt;"",(VLOOKUP(R36,'🧱Material'!$B$4:$H1000,6,false)*S36),0) + IF(T36&lt;&gt;"",(VLOOKUP(T36,'🧱Material'!$B$4:$H1000,6,false)*U36),0) + IF(V36&lt;&gt;"",(VLOOKUP(V36,'🧱Material'!$B$4:$H1000,6,false)*W36),0) + IF(X36&lt;&gt;"",(VLOOKUP(X36,'🧱Material'!$B$4:$H1000,6,false)*Y36),0) + IF(Z36&lt;&gt;"",(VLOOKUP(Z36,'🧱Material'!$B$4:$H1000,6,false)*AA36),0) + IF(AB36&lt;&gt;"",(VLOOKUP(AB36,'🧱Material'!$B$4:$H1000,6,false)*AC36),0)</f>
        <v>3872</v>
      </c>
      <c r="J36" s="63" t="s">
        <v>79</v>
      </c>
      <c r="K36" s="534">
        <v>200.0</v>
      </c>
      <c r="L36" s="63" t="s">
        <v>80</v>
      </c>
      <c r="M36" s="534">
        <v>100.0</v>
      </c>
      <c r="N36" s="63" t="s">
        <v>82</v>
      </c>
      <c r="O36" s="534">
        <v>100.0</v>
      </c>
      <c r="P36" s="63" t="s">
        <v>84</v>
      </c>
      <c r="Q36" s="534">
        <v>100.0</v>
      </c>
      <c r="R36" s="515" t="s">
        <v>449</v>
      </c>
      <c r="S36" s="3">
        <v>8.0</v>
      </c>
      <c r="T36" s="515" t="s">
        <v>450</v>
      </c>
      <c r="U36" s="3">
        <v>8.0</v>
      </c>
      <c r="V36" s="515"/>
      <c r="W36" s="3"/>
      <c r="X36" s="515"/>
      <c r="Y36" s="3"/>
      <c r="Z36" s="515"/>
      <c r="AA36" s="3"/>
      <c r="AB36" s="515"/>
      <c r="AC36" s="3"/>
    </row>
    <row r="37">
      <c r="A37" s="524" t="b">
        <v>1</v>
      </c>
      <c r="B37" s="524" t="str">
        <f t="shared" si="1"/>
        <v>โรงงานอาหาร</v>
      </c>
      <c r="C37" s="524" t="s">
        <v>8</v>
      </c>
      <c r="D37" s="527" t="s">
        <v>56</v>
      </c>
      <c r="E37" s="524" t="s">
        <v>64</v>
      </c>
      <c r="F37" s="524"/>
      <c r="G37" s="526">
        <f>IF(J37&lt;&gt;"",(VLOOKUP(J37,'🌳Resource'!$A$4:$J1000,10,false)*K37),0)+IF(L37&lt;&gt;"",(VLOOKUP(L37,'🌳Resource'!$A$4:$J1000,10,false)*M37),0)+IF(N37&lt;&gt;"",(VLOOKUP(N37,'🌳Resource'!$A$4:$J1000,10,false)*O37),0) + IF(P37&lt;&gt;"",(VLOOKUP(P37,'🌳Resource'!$A$4:$J1000,10,false)*Q37),0) + IF(R37&lt;&gt;"",(VLOOKUP(R37,'🧱Material'!$B$4:$H1000,7,false)*S37),0) + IF(T37&lt;&gt;"",(VLOOKUP(T37,'🧱Material'!$B$4:$H1000,7,false)*U37),0) + IF(V37&lt;&gt;"",(VLOOKUP(V37,'🧱Material'!$B$4:$H1000,7,false)*W37),0) + IF(X37&lt;&gt;"",(VLOOKUP(X37,'🧱Material'!$B$4:$H1000,7,false)*Y37),0) + IF(Z37&lt;&gt;"",(VLOOKUP(Z37,'🧱Material'!$B$4:$H1000,7,false)*AA37),0) + IF(AB37&lt;&gt;"",(VLOOKUP(AB37,'🧱Material'!$B$4:$H1000,7,false)*AC37),0)</f>
        <v>1294</v>
      </c>
      <c r="H37" s="526">
        <f>IF(J37&lt;&gt;"",(VLOOKUP(J37,'🌳Resource'!$A$4:$J1000,8,false)*K37),0)+IF(L37&lt;&gt;"",(VLOOKUP(L37,'🌳Resource'!$A$4:$J1000,8,false)*M37),0)+IF(N37&lt;&gt;"",(VLOOKUP(N37,'🌳Resource'!$A$4:$J1000,8,false)*O37),0) + IF(P37&lt;&gt;"",(VLOOKUP(P37,'🌳Resource'!$A$4:$J1000,8,false)*Q37),0) + IF(R37&lt;&gt;"",(VLOOKUP(R37,'🧱Material'!$B$4:$H1000,5,false)*S37),0) + IF(T37&lt;&gt;"",(VLOOKUP(T37,'🧱Material'!$B$4:$H1000,5,false)*U37),0) + IF(V37&lt;&gt;"",(VLOOKUP(V37,'🧱Material'!$B$4:$H1000,5,false)*W37),0) + IF(X37&lt;&gt;"",(VLOOKUP(X37,'🧱Material'!$B$4:$H1000,5,false)*Y37),0) + IF(Z37&lt;&gt;"",(VLOOKUP(Z37,'🧱Material'!$B$4:$H1000,5,false)*AA37),0) + IF(AB37&lt;&gt;"",(VLOOKUP(AB37,'🧱Material'!$B$4:$H1000,5,false)*AC37),0)</f>
        <v>1072.046753</v>
      </c>
      <c r="I37" s="526">
        <f>IF(J37&lt;&gt;"",(VLOOKUP(J37,'🌳Resource'!$A$4:$J1000,9,false)*K37),0)+IF(L37&lt;&gt;"",(VLOOKUP(L37,'🌳Resource'!$A$4:$J1000,9,false)*M37),0)+IF(N37&lt;&gt;"",(VLOOKUP(N37,'🌳Resource'!$A$4:$J1000,9,false)*O37),0) + IF(P37&lt;&gt;"",(VLOOKUP(P37,'🌳Resource'!$A$4:$J1000,9,false)*Q37),0) + IF(R37&lt;&gt;"",(VLOOKUP(R37,'🧱Material'!$B$4:$H1000,6,false)*S37),0) + IF(T37&lt;&gt;"",(VLOOKUP(T37,'🧱Material'!$B$4:$H1000,6,false)*U37),0) + IF(V37&lt;&gt;"",(VLOOKUP(V37,'🧱Material'!$B$4:$H1000,6,false)*W37),0) + IF(X37&lt;&gt;"",(VLOOKUP(X37,'🧱Material'!$B$4:$H1000,6,false)*Y37),0) + IF(Z37&lt;&gt;"",(VLOOKUP(Z37,'🧱Material'!$B$4:$H1000,6,false)*AA37),0) + IF(AB37&lt;&gt;"",(VLOOKUP(AB37,'🧱Material'!$B$4:$H1000,6,false)*AC37),0)</f>
        <v>3872</v>
      </c>
      <c r="J37" s="18" t="s">
        <v>79</v>
      </c>
      <c r="K37" s="536">
        <v>200.0</v>
      </c>
      <c r="L37" s="18" t="s">
        <v>80</v>
      </c>
      <c r="M37" s="536">
        <v>100.0</v>
      </c>
      <c r="N37" s="18" t="s">
        <v>82</v>
      </c>
      <c r="O37" s="536">
        <v>100.0</v>
      </c>
      <c r="P37" s="18" t="s">
        <v>84</v>
      </c>
      <c r="Q37" s="536">
        <v>100.0</v>
      </c>
      <c r="R37" s="59" t="s">
        <v>449</v>
      </c>
      <c r="S37" s="520">
        <v>8.0</v>
      </c>
      <c r="T37" s="59" t="s">
        <v>450</v>
      </c>
      <c r="U37" s="520">
        <v>8.0</v>
      </c>
      <c r="V37" s="59"/>
      <c r="W37" s="520"/>
      <c r="X37" s="59"/>
      <c r="Y37" s="520"/>
      <c r="Z37" s="59"/>
      <c r="AA37" s="520"/>
      <c r="AB37" s="59"/>
      <c r="AC37" s="520"/>
    </row>
    <row r="38">
      <c r="A38" s="521" t="b">
        <v>1</v>
      </c>
      <c r="B38" s="524" t="str">
        <f t="shared" si="1"/>
        <v>โรงงานยานพาหนะ</v>
      </c>
      <c r="C38" s="521" t="s">
        <v>8</v>
      </c>
      <c r="D38" s="528" t="s">
        <v>56</v>
      </c>
      <c r="E38" s="521" t="s">
        <v>65</v>
      </c>
      <c r="F38" s="521"/>
      <c r="G38" s="523">
        <f>IF(J38&lt;&gt;"",(VLOOKUP(J38,'🌳Resource'!$A$4:$J1000,10,false)*K38),0)+IF(L38&lt;&gt;"",(VLOOKUP(L38,'🌳Resource'!$A$4:$J1000,10,false)*M38),0)+IF(N38&lt;&gt;"",(VLOOKUP(N38,'🌳Resource'!$A$4:$J1000,10,false)*O38),0) + IF(P38&lt;&gt;"",(VLOOKUP(P38,'🌳Resource'!$A$4:$J1000,10,false)*Q38),0) + IF(R38&lt;&gt;"",(VLOOKUP(R38,'🧱Material'!$B$4:$H1000,7,false)*S38),0) + IF(T38&lt;&gt;"",(VLOOKUP(T38,'🧱Material'!$B$4:$H1000,7,false)*U38),0) + IF(V38&lt;&gt;"",(VLOOKUP(V38,'🧱Material'!$B$4:$H1000,7,false)*W38),0) + IF(X38&lt;&gt;"",(VLOOKUP(X38,'🧱Material'!$B$4:$H1000,7,false)*Y38),0) + IF(Z38&lt;&gt;"",(VLOOKUP(Z38,'🧱Material'!$B$4:$H1000,7,false)*AA38),0) + IF(AB38&lt;&gt;"",(VLOOKUP(AB38,'🧱Material'!$B$4:$H1000,7,false)*AC38),0)</f>
        <v>1294</v>
      </c>
      <c r="H38" s="523">
        <f>IF(J38&lt;&gt;"",(VLOOKUP(J38,'🌳Resource'!$A$4:$J1000,8,false)*K38),0)+IF(L38&lt;&gt;"",(VLOOKUP(L38,'🌳Resource'!$A$4:$J1000,8,false)*M38),0)+IF(N38&lt;&gt;"",(VLOOKUP(N38,'🌳Resource'!$A$4:$J1000,8,false)*O38),0) + IF(P38&lt;&gt;"",(VLOOKUP(P38,'🌳Resource'!$A$4:$J1000,8,false)*Q38),0) + IF(R38&lt;&gt;"",(VLOOKUP(R38,'🧱Material'!$B$4:$H1000,5,false)*S38),0) + IF(T38&lt;&gt;"",(VLOOKUP(T38,'🧱Material'!$B$4:$H1000,5,false)*U38),0) + IF(V38&lt;&gt;"",(VLOOKUP(V38,'🧱Material'!$B$4:$H1000,5,false)*W38),0) + IF(X38&lt;&gt;"",(VLOOKUP(X38,'🧱Material'!$B$4:$H1000,5,false)*Y38),0) + IF(Z38&lt;&gt;"",(VLOOKUP(Z38,'🧱Material'!$B$4:$H1000,5,false)*AA38),0) + IF(AB38&lt;&gt;"",(VLOOKUP(AB38,'🧱Material'!$B$4:$H1000,5,false)*AC38),0)</f>
        <v>1072.046753</v>
      </c>
      <c r="I38" s="523">
        <f>IF(J38&lt;&gt;"",(VLOOKUP(J38,'🌳Resource'!$A$4:$J1000,9,false)*K38),0)+IF(L38&lt;&gt;"",(VLOOKUP(L38,'🌳Resource'!$A$4:$J1000,9,false)*M38),0)+IF(N38&lt;&gt;"",(VLOOKUP(N38,'🌳Resource'!$A$4:$J1000,9,false)*O38),0) + IF(P38&lt;&gt;"",(VLOOKUP(P38,'🌳Resource'!$A$4:$J1000,9,false)*Q38),0) + IF(R38&lt;&gt;"",(VLOOKUP(R38,'🧱Material'!$B$4:$H1000,6,false)*S38),0) + IF(T38&lt;&gt;"",(VLOOKUP(T38,'🧱Material'!$B$4:$H1000,6,false)*U38),0) + IF(V38&lt;&gt;"",(VLOOKUP(V38,'🧱Material'!$B$4:$H1000,6,false)*W38),0) + IF(X38&lt;&gt;"",(VLOOKUP(X38,'🧱Material'!$B$4:$H1000,6,false)*Y38),0) + IF(Z38&lt;&gt;"",(VLOOKUP(Z38,'🧱Material'!$B$4:$H1000,6,false)*AA38),0) + IF(AB38&lt;&gt;"",(VLOOKUP(AB38,'🧱Material'!$B$4:$H1000,6,false)*AC38),0)</f>
        <v>3872</v>
      </c>
      <c r="J38" s="63" t="s">
        <v>79</v>
      </c>
      <c r="K38" s="534">
        <v>200.0</v>
      </c>
      <c r="L38" s="63" t="s">
        <v>80</v>
      </c>
      <c r="M38" s="534">
        <v>100.0</v>
      </c>
      <c r="N38" s="63" t="s">
        <v>82</v>
      </c>
      <c r="O38" s="534">
        <v>100.0</v>
      </c>
      <c r="P38" s="63" t="s">
        <v>84</v>
      </c>
      <c r="Q38" s="534">
        <v>100.0</v>
      </c>
      <c r="R38" s="515" t="s">
        <v>449</v>
      </c>
      <c r="S38" s="3">
        <v>8.0</v>
      </c>
      <c r="T38" s="515" t="s">
        <v>450</v>
      </c>
      <c r="U38" s="3">
        <v>8.0</v>
      </c>
      <c r="V38" s="515"/>
      <c r="W38" s="3"/>
      <c r="X38" s="515"/>
      <c r="Y38" s="3"/>
      <c r="Z38" s="515"/>
      <c r="AA38" s="3"/>
      <c r="AB38" s="515"/>
      <c r="AC38" s="3"/>
    </row>
    <row r="39">
      <c r="A39" s="524" t="b">
        <v>1</v>
      </c>
      <c r="B39" s="524" t="str">
        <f t="shared" si="1"/>
        <v>โรงงานยุทโธปกรณ์</v>
      </c>
      <c r="C39" s="531" t="s">
        <v>8</v>
      </c>
      <c r="D39" s="531" t="s">
        <v>56</v>
      </c>
      <c r="E39" s="531" t="s">
        <v>66</v>
      </c>
      <c r="F39" s="531"/>
      <c r="G39" s="526">
        <f>IF(J39&lt;&gt;"",(VLOOKUP(J39,'🌳Resource'!$A$4:$J1000,10,false)*K39),0)+IF(L39&lt;&gt;"",(VLOOKUP(L39,'🌳Resource'!$A$4:$J1000,10,false)*M39),0)+IF(N39&lt;&gt;"",(VLOOKUP(N39,'🌳Resource'!$A$4:$J1000,10,false)*O39),0) + IF(P39&lt;&gt;"",(VLOOKUP(P39,'🌳Resource'!$A$4:$J1000,10,false)*Q39),0) + IF(R39&lt;&gt;"",(VLOOKUP(R39,'🧱Material'!$B$4:$H1000,7,false)*S39),0) + IF(T39&lt;&gt;"",(VLOOKUP(T39,'🧱Material'!$B$4:$H1000,7,false)*U39),0) + IF(V39&lt;&gt;"",(VLOOKUP(V39,'🧱Material'!$B$4:$H1000,7,false)*W39),0) + IF(X39&lt;&gt;"",(VLOOKUP(X39,'🧱Material'!$B$4:$H1000,7,false)*Y39),0) + IF(Z39&lt;&gt;"",(VLOOKUP(Z39,'🧱Material'!$B$4:$H1000,7,false)*AA39),0) + IF(AB39&lt;&gt;"",(VLOOKUP(AB39,'🧱Material'!$B$4:$H1000,7,false)*AC39),0)</f>
        <v>1294</v>
      </c>
      <c r="H39" s="526">
        <f>IF(J39&lt;&gt;"",(VLOOKUP(J39,'🌳Resource'!$A$4:$J1000,8,false)*K39),0)+IF(L39&lt;&gt;"",(VLOOKUP(L39,'🌳Resource'!$A$4:$J1000,8,false)*M39),0)+IF(N39&lt;&gt;"",(VLOOKUP(N39,'🌳Resource'!$A$4:$J1000,8,false)*O39),0) + IF(P39&lt;&gt;"",(VLOOKUP(P39,'🌳Resource'!$A$4:$J1000,8,false)*Q39),0) + IF(R39&lt;&gt;"",(VLOOKUP(R39,'🧱Material'!$B$4:$H1000,5,false)*S39),0) + IF(T39&lt;&gt;"",(VLOOKUP(T39,'🧱Material'!$B$4:$H1000,5,false)*U39),0) + IF(V39&lt;&gt;"",(VLOOKUP(V39,'🧱Material'!$B$4:$H1000,5,false)*W39),0) + IF(X39&lt;&gt;"",(VLOOKUP(X39,'🧱Material'!$B$4:$H1000,5,false)*Y39),0) + IF(Z39&lt;&gt;"",(VLOOKUP(Z39,'🧱Material'!$B$4:$H1000,5,false)*AA39),0) + IF(AB39&lt;&gt;"",(VLOOKUP(AB39,'🧱Material'!$B$4:$H1000,5,false)*AC39),0)</f>
        <v>1072.046753</v>
      </c>
      <c r="I39" s="526">
        <f>IF(J39&lt;&gt;"",(VLOOKUP(J39,'🌳Resource'!$A$4:$J1000,9,false)*K39),0)+IF(L39&lt;&gt;"",(VLOOKUP(L39,'🌳Resource'!$A$4:$J1000,9,false)*M39),0)+IF(N39&lt;&gt;"",(VLOOKUP(N39,'🌳Resource'!$A$4:$J1000,9,false)*O39),0) + IF(P39&lt;&gt;"",(VLOOKUP(P39,'🌳Resource'!$A$4:$J1000,9,false)*Q39),0) + IF(R39&lt;&gt;"",(VLOOKUP(R39,'🧱Material'!$B$4:$H1000,6,false)*S39),0) + IF(T39&lt;&gt;"",(VLOOKUP(T39,'🧱Material'!$B$4:$H1000,6,false)*U39),0) + IF(V39&lt;&gt;"",(VLOOKUP(V39,'🧱Material'!$B$4:$H1000,6,false)*W39),0) + IF(X39&lt;&gt;"",(VLOOKUP(X39,'🧱Material'!$B$4:$H1000,6,false)*Y39),0) + IF(Z39&lt;&gt;"",(VLOOKUP(Z39,'🧱Material'!$B$4:$H1000,6,false)*AA39),0) + IF(AB39&lt;&gt;"",(VLOOKUP(AB39,'🧱Material'!$B$4:$H1000,6,false)*AC39),0)</f>
        <v>3872</v>
      </c>
      <c r="J39" s="18" t="s">
        <v>79</v>
      </c>
      <c r="K39" s="536">
        <v>200.0</v>
      </c>
      <c r="L39" s="18" t="s">
        <v>80</v>
      </c>
      <c r="M39" s="536">
        <v>100.0</v>
      </c>
      <c r="N39" s="18" t="s">
        <v>82</v>
      </c>
      <c r="O39" s="536">
        <v>100.0</v>
      </c>
      <c r="P39" s="18" t="s">
        <v>84</v>
      </c>
      <c r="Q39" s="536">
        <v>100.0</v>
      </c>
      <c r="R39" s="59" t="s">
        <v>449</v>
      </c>
      <c r="S39" s="520">
        <v>8.0</v>
      </c>
      <c r="T39" s="59" t="s">
        <v>450</v>
      </c>
      <c r="U39" s="520">
        <v>8.0</v>
      </c>
      <c r="V39" s="59"/>
      <c r="W39" s="520"/>
      <c r="X39" s="59"/>
      <c r="Y39" s="520"/>
      <c r="Z39" s="59"/>
      <c r="AA39" s="520"/>
      <c r="AB39" s="59"/>
      <c r="AC39" s="520"/>
    </row>
    <row r="40">
      <c r="A40" s="550" t="b">
        <v>1</v>
      </c>
      <c r="B40" s="550" t="str">
        <f t="shared" si="1"/>
        <v>โรงงานโลหะ</v>
      </c>
      <c r="C40" s="550" t="s">
        <v>12</v>
      </c>
      <c r="D40" s="527" t="s">
        <v>56</v>
      </c>
      <c r="E40" s="524" t="s">
        <v>29</v>
      </c>
      <c r="F40" s="527"/>
      <c r="G40" s="523">
        <f>IF(J40&lt;&gt;"",(VLOOKUP(J40,'🌳Resource'!$A$4:$J1000,10,false)*K40),0)+IF(L40&lt;&gt;"",(VLOOKUP(L40,'🌳Resource'!$A$4:$J1000,10,false)*M40),0)+IF(N40&lt;&gt;"",(VLOOKUP(N40,'🌳Resource'!$A$4:$J1000,10,false)*O40),0) + IF(P40&lt;&gt;"",(VLOOKUP(P40,'🌳Resource'!$A$4:$J1000,10,false)*Q40),0) + IF(R40&lt;&gt;"",(VLOOKUP(R40,'🧱Material'!$B$4:$H1000,7,false)*S40),0) + IF(T40&lt;&gt;"",(VLOOKUP(T40,'🧱Material'!$B$4:$H1000,7,false)*U40),0) + IF(V40&lt;&gt;"",(VLOOKUP(V40,'🧱Material'!$B$4:$H1000,7,false)*W40),0) + IF(X40&lt;&gt;"",(VLOOKUP(X40,'🧱Material'!$B$4:$H1000,7,false)*Y40),0) + IF(Z40&lt;&gt;"",(VLOOKUP(Z40,'🧱Material'!$B$4:$H1000,7,false)*AA40),0) + IF(AB40&lt;&gt;"",(VLOOKUP(AB40,'🧱Material'!$B$4:$H1000,7,false)*AC40),0)</f>
        <v>2582</v>
      </c>
      <c r="H40" s="523">
        <f>IF(J40&lt;&gt;"",(VLOOKUP(J40,'🌳Resource'!$A$4:$J1000,8,false)*K40),0)+IF(L40&lt;&gt;"",(VLOOKUP(L40,'🌳Resource'!$A$4:$J1000,8,false)*M40),0)+IF(N40&lt;&gt;"",(VLOOKUP(N40,'🌳Resource'!$A$4:$J1000,8,false)*O40),0) + IF(P40&lt;&gt;"",(VLOOKUP(P40,'🌳Resource'!$A$4:$J1000,8,false)*Q40),0) + IF(R40&lt;&gt;"",(VLOOKUP(R40,'🧱Material'!$B$4:$H1000,5,false)*S40),0) + IF(T40&lt;&gt;"",(VLOOKUP(T40,'🧱Material'!$B$4:$H1000,5,false)*U40),0) + IF(V40&lt;&gt;"",(VLOOKUP(V40,'🧱Material'!$B$4:$H1000,5,false)*W40),0) + IF(X40&lt;&gt;"",(VLOOKUP(X40,'🧱Material'!$B$4:$H1000,5,false)*Y40),0) + IF(Z40&lt;&gt;"",(VLOOKUP(Z40,'🧱Material'!$B$4:$H1000,5,false)*AA40),0) + IF(AB40&lt;&gt;"",(VLOOKUP(AB40,'🧱Material'!$B$4:$H1000,5,false)*AC40),0)</f>
        <v>2166.592208</v>
      </c>
      <c r="I40" s="523">
        <f>IF(J40&lt;&gt;"",(VLOOKUP(J40,'🌳Resource'!$A$4:$J1000,9,false)*K40),0)+IF(L40&lt;&gt;"",(VLOOKUP(L40,'🌳Resource'!$A$4:$J1000,9,false)*M40),0)+IF(N40&lt;&gt;"",(VLOOKUP(N40,'🌳Resource'!$A$4:$J1000,9,false)*O40),0) + IF(P40&lt;&gt;"",(VLOOKUP(P40,'🌳Resource'!$A$4:$J1000,9,false)*Q40),0) + IF(R40&lt;&gt;"",(VLOOKUP(R40,'🧱Material'!$B$4:$H1000,6,false)*S40),0) + IF(T40&lt;&gt;"",(VLOOKUP(T40,'🧱Material'!$B$4:$H1000,6,false)*U40),0) + IF(V40&lt;&gt;"",(VLOOKUP(V40,'🧱Material'!$B$4:$H1000,6,false)*W40),0) + IF(X40&lt;&gt;"",(VLOOKUP(X40,'🧱Material'!$B$4:$H1000,6,false)*Y40),0) + IF(Z40&lt;&gt;"",(VLOOKUP(Z40,'🧱Material'!$B$4:$H1000,6,false)*AA40),0) + IF(AB40&lt;&gt;"",(VLOOKUP(AB40,'🧱Material'!$B$4:$H1000,6,false)*AC40),0)</f>
        <v>8176</v>
      </c>
      <c r="J40" s="18" t="s">
        <v>79</v>
      </c>
      <c r="K40" s="536">
        <v>720.0</v>
      </c>
      <c r="L40" s="18" t="s">
        <v>80</v>
      </c>
      <c r="M40" s="536">
        <v>180.0</v>
      </c>
      <c r="N40" s="18" t="s">
        <v>82</v>
      </c>
      <c r="O40" s="536">
        <v>180.0</v>
      </c>
      <c r="P40" s="18" t="s">
        <v>84</v>
      </c>
      <c r="Q40" s="536">
        <v>180.0</v>
      </c>
      <c r="R40" s="515" t="s">
        <v>449</v>
      </c>
      <c r="S40" s="3">
        <v>8.0</v>
      </c>
      <c r="T40" s="515" t="s">
        <v>450</v>
      </c>
      <c r="U40" s="3">
        <v>8.0</v>
      </c>
      <c r="V40" s="515" t="s">
        <v>172</v>
      </c>
      <c r="W40" s="3">
        <v>2.0</v>
      </c>
      <c r="X40" s="515"/>
      <c r="Y40" s="3"/>
      <c r="Z40" s="515"/>
      <c r="AA40" s="3"/>
      <c r="AB40" s="515"/>
      <c r="AC40" s="3"/>
    </row>
    <row r="41">
      <c r="A41" s="521" t="b">
        <v>1</v>
      </c>
      <c r="B41" s="524" t="str">
        <f t="shared" si="1"/>
        <v>โรงงานไม้</v>
      </c>
      <c r="C41" s="528" t="s">
        <v>12</v>
      </c>
      <c r="D41" s="521" t="s">
        <v>56</v>
      </c>
      <c r="E41" s="528" t="s">
        <v>33</v>
      </c>
      <c r="F41" s="528"/>
      <c r="G41" s="526">
        <f>IF(J41&lt;&gt;"",(VLOOKUP(J41,'🌳Resource'!$A$4:$J1000,10,false)*K41),0)+IF(L41&lt;&gt;"",(VLOOKUP(L41,'🌳Resource'!$A$4:$J1000,10,false)*M41),0)+IF(N41&lt;&gt;"",(VLOOKUP(N41,'🌳Resource'!$A$4:$J1000,10,false)*O41),0) + IF(P41&lt;&gt;"",(VLOOKUP(P41,'🌳Resource'!$A$4:$J1000,10,false)*Q41),0) + IF(R41&lt;&gt;"",(VLOOKUP(R41,'🧱Material'!$B$4:$H1000,7,false)*S41),0) + IF(T41&lt;&gt;"",(VLOOKUP(T41,'🧱Material'!$B$4:$H1000,7,false)*U41),0) + IF(V41&lt;&gt;"",(VLOOKUP(V41,'🧱Material'!$B$4:$H1000,7,false)*W41),0) + IF(X41&lt;&gt;"",(VLOOKUP(X41,'🧱Material'!$B$4:$H1000,7,false)*Y41),0) + IF(Z41&lt;&gt;"",(VLOOKUP(Z41,'🧱Material'!$B$4:$H1000,7,false)*AA41),0) + IF(AB41&lt;&gt;"",(VLOOKUP(AB41,'🧱Material'!$B$4:$H1000,7,false)*AC41),0)</f>
        <v>2582</v>
      </c>
      <c r="H41" s="526">
        <f>IF(J41&lt;&gt;"",(VLOOKUP(J41,'🌳Resource'!$A$4:$J1000,8,false)*K41),0)+IF(L41&lt;&gt;"",(VLOOKUP(L41,'🌳Resource'!$A$4:$J1000,8,false)*M41),0)+IF(N41&lt;&gt;"",(VLOOKUP(N41,'🌳Resource'!$A$4:$J1000,8,false)*O41),0) + IF(P41&lt;&gt;"",(VLOOKUP(P41,'🌳Resource'!$A$4:$J1000,8,false)*Q41),0) + IF(R41&lt;&gt;"",(VLOOKUP(R41,'🧱Material'!$B$4:$H1000,5,false)*S41),0) + IF(T41&lt;&gt;"",(VLOOKUP(T41,'🧱Material'!$B$4:$H1000,5,false)*U41),0) + IF(V41&lt;&gt;"",(VLOOKUP(V41,'🧱Material'!$B$4:$H1000,5,false)*W41),0) + IF(X41&lt;&gt;"",(VLOOKUP(X41,'🧱Material'!$B$4:$H1000,5,false)*Y41),0) + IF(Z41&lt;&gt;"",(VLOOKUP(Z41,'🧱Material'!$B$4:$H1000,5,false)*AA41),0) + IF(AB41&lt;&gt;"",(VLOOKUP(AB41,'🧱Material'!$B$4:$H1000,5,false)*AC41),0)</f>
        <v>2166.592208</v>
      </c>
      <c r="I41" s="526">
        <f>IF(J41&lt;&gt;"",(VLOOKUP(J41,'🌳Resource'!$A$4:$J1000,9,false)*K41),0)+IF(L41&lt;&gt;"",(VLOOKUP(L41,'🌳Resource'!$A$4:$J1000,9,false)*M41),0)+IF(N41&lt;&gt;"",(VLOOKUP(N41,'🌳Resource'!$A$4:$J1000,9,false)*O41),0) + IF(P41&lt;&gt;"",(VLOOKUP(P41,'🌳Resource'!$A$4:$J1000,9,false)*Q41),0) + IF(R41&lt;&gt;"",(VLOOKUP(R41,'🧱Material'!$B$4:$H1000,6,false)*S41),0) + IF(T41&lt;&gt;"",(VLOOKUP(T41,'🧱Material'!$B$4:$H1000,6,false)*U41),0) + IF(V41&lt;&gt;"",(VLOOKUP(V41,'🧱Material'!$B$4:$H1000,6,false)*W41),0) + IF(X41&lt;&gt;"",(VLOOKUP(X41,'🧱Material'!$B$4:$H1000,6,false)*Y41),0) + IF(Z41&lt;&gt;"",(VLOOKUP(Z41,'🧱Material'!$B$4:$H1000,6,false)*AA41),0) + IF(AB41&lt;&gt;"",(VLOOKUP(AB41,'🧱Material'!$B$4:$H1000,6,false)*AC41),0)</f>
        <v>8176</v>
      </c>
      <c r="J41" s="63" t="s">
        <v>79</v>
      </c>
      <c r="K41" s="534">
        <v>720.0</v>
      </c>
      <c r="L41" s="63" t="s">
        <v>80</v>
      </c>
      <c r="M41" s="534">
        <v>180.0</v>
      </c>
      <c r="N41" s="63" t="s">
        <v>82</v>
      </c>
      <c r="O41" s="534">
        <v>180.0</v>
      </c>
      <c r="P41" s="63" t="s">
        <v>84</v>
      </c>
      <c r="Q41" s="534">
        <v>180.0</v>
      </c>
      <c r="R41" s="59" t="s">
        <v>449</v>
      </c>
      <c r="S41" s="520">
        <v>8.0</v>
      </c>
      <c r="T41" s="59" t="s">
        <v>450</v>
      </c>
      <c r="U41" s="520">
        <v>8.0</v>
      </c>
      <c r="V41" s="59" t="s">
        <v>172</v>
      </c>
      <c r="W41" s="520">
        <v>2.0</v>
      </c>
      <c r="X41" s="59"/>
      <c r="Y41" s="520"/>
      <c r="Z41" s="59"/>
      <c r="AA41" s="520"/>
      <c r="AB41" s="59"/>
      <c r="AC41" s="520"/>
    </row>
    <row r="42">
      <c r="A42" s="524" t="b">
        <v>1</v>
      </c>
      <c r="B42" s="524" t="str">
        <f t="shared" si="1"/>
        <v>โรงงานปูน/อิฐ/ท่อปูน/เสา</v>
      </c>
      <c r="C42" s="527" t="s">
        <v>12</v>
      </c>
      <c r="D42" s="527" t="s">
        <v>56</v>
      </c>
      <c r="E42" s="527" t="s">
        <v>37</v>
      </c>
      <c r="F42" s="527"/>
      <c r="G42" s="523">
        <f>IF(J42&lt;&gt;"",(VLOOKUP(J42,'🌳Resource'!$A$4:$J1000,10,false)*K42),0)+IF(L42&lt;&gt;"",(VLOOKUP(L42,'🌳Resource'!$A$4:$J1000,10,false)*M42),0)+IF(N42&lt;&gt;"",(VLOOKUP(N42,'🌳Resource'!$A$4:$J1000,10,false)*O42),0) + IF(P42&lt;&gt;"",(VLOOKUP(P42,'🌳Resource'!$A$4:$J1000,10,false)*Q42),0) + IF(R42&lt;&gt;"",(VLOOKUP(R42,'🧱Material'!$B$4:$H1000,7,false)*S42),0) + IF(T42&lt;&gt;"",(VLOOKUP(T42,'🧱Material'!$B$4:$H1000,7,false)*U42),0) + IF(V42&lt;&gt;"",(VLOOKUP(V42,'🧱Material'!$B$4:$H1000,7,false)*W42),0) + IF(X42&lt;&gt;"",(VLOOKUP(X42,'🧱Material'!$B$4:$H1000,7,false)*Y42),0) + IF(Z42&lt;&gt;"",(VLOOKUP(Z42,'🧱Material'!$B$4:$H1000,7,false)*AA42),0) + IF(AB42&lt;&gt;"",(VLOOKUP(AB42,'🧱Material'!$B$4:$H1000,7,false)*AC42),0)</f>
        <v>2582</v>
      </c>
      <c r="H42" s="523">
        <f>IF(J42&lt;&gt;"",(VLOOKUP(J42,'🌳Resource'!$A$4:$J1000,8,false)*K42),0)+IF(L42&lt;&gt;"",(VLOOKUP(L42,'🌳Resource'!$A$4:$J1000,8,false)*M42),0)+IF(N42&lt;&gt;"",(VLOOKUP(N42,'🌳Resource'!$A$4:$J1000,8,false)*O42),0) + IF(P42&lt;&gt;"",(VLOOKUP(P42,'🌳Resource'!$A$4:$J1000,8,false)*Q42),0) + IF(R42&lt;&gt;"",(VLOOKUP(R42,'🧱Material'!$B$4:$H1000,5,false)*S42),0) + IF(T42&lt;&gt;"",(VLOOKUP(T42,'🧱Material'!$B$4:$H1000,5,false)*U42),0) + IF(V42&lt;&gt;"",(VLOOKUP(V42,'🧱Material'!$B$4:$H1000,5,false)*W42),0) + IF(X42&lt;&gt;"",(VLOOKUP(X42,'🧱Material'!$B$4:$H1000,5,false)*Y42),0) + IF(Z42&lt;&gt;"",(VLOOKUP(Z42,'🧱Material'!$B$4:$H1000,5,false)*AA42),0) + IF(AB42&lt;&gt;"",(VLOOKUP(AB42,'🧱Material'!$B$4:$H1000,5,false)*AC42),0)</f>
        <v>2166.592208</v>
      </c>
      <c r="I42" s="523">
        <f>IF(J42&lt;&gt;"",(VLOOKUP(J42,'🌳Resource'!$A$4:$J1000,9,false)*K42),0)+IF(L42&lt;&gt;"",(VLOOKUP(L42,'🌳Resource'!$A$4:$J1000,9,false)*M42),0)+IF(N42&lt;&gt;"",(VLOOKUP(N42,'🌳Resource'!$A$4:$J1000,9,false)*O42),0) + IF(P42&lt;&gt;"",(VLOOKUP(P42,'🌳Resource'!$A$4:$J1000,9,false)*Q42),0) + IF(R42&lt;&gt;"",(VLOOKUP(R42,'🧱Material'!$B$4:$H1000,6,false)*S42),0) + IF(T42&lt;&gt;"",(VLOOKUP(T42,'🧱Material'!$B$4:$H1000,6,false)*U42),0) + IF(V42&lt;&gt;"",(VLOOKUP(V42,'🧱Material'!$B$4:$H1000,6,false)*W42),0) + IF(X42&lt;&gt;"",(VLOOKUP(X42,'🧱Material'!$B$4:$H1000,6,false)*Y42),0) + IF(Z42&lt;&gt;"",(VLOOKUP(Z42,'🧱Material'!$B$4:$H1000,6,false)*AA42),0) + IF(AB42&lt;&gt;"",(VLOOKUP(AB42,'🧱Material'!$B$4:$H1000,6,false)*AC42),0)</f>
        <v>8176</v>
      </c>
      <c r="J42" s="18" t="s">
        <v>79</v>
      </c>
      <c r="K42" s="536">
        <v>720.0</v>
      </c>
      <c r="L42" s="18" t="s">
        <v>80</v>
      </c>
      <c r="M42" s="536">
        <v>180.0</v>
      </c>
      <c r="N42" s="18" t="s">
        <v>82</v>
      </c>
      <c r="O42" s="536">
        <v>180.0</v>
      </c>
      <c r="P42" s="18" t="s">
        <v>84</v>
      </c>
      <c r="Q42" s="536">
        <v>180.0</v>
      </c>
      <c r="R42" s="515" t="s">
        <v>449</v>
      </c>
      <c r="S42" s="3">
        <v>8.0</v>
      </c>
      <c r="T42" s="515" t="s">
        <v>450</v>
      </c>
      <c r="U42" s="3">
        <v>8.0</v>
      </c>
      <c r="V42" s="515" t="s">
        <v>172</v>
      </c>
      <c r="W42" s="3">
        <v>2.0</v>
      </c>
      <c r="X42" s="515"/>
      <c r="Y42" s="3"/>
      <c r="Z42" s="515"/>
      <c r="AA42" s="3"/>
      <c r="AB42" s="515"/>
      <c r="AC42" s="3"/>
    </row>
    <row r="43">
      <c r="A43" s="521" t="b">
        <v>1</v>
      </c>
      <c r="B43" s="524" t="str">
        <f t="shared" si="1"/>
        <v>โรงงานแก้ว/ผลึก</v>
      </c>
      <c r="C43" s="528" t="s">
        <v>12</v>
      </c>
      <c r="D43" s="528" t="s">
        <v>56</v>
      </c>
      <c r="E43" s="521" t="s">
        <v>41</v>
      </c>
      <c r="F43" s="528"/>
      <c r="G43" s="526">
        <f>IF(J43&lt;&gt;"",(VLOOKUP(J43,'🌳Resource'!$A$4:$J1000,10,false)*K43),0)+IF(L43&lt;&gt;"",(VLOOKUP(L43,'🌳Resource'!$A$4:$J1000,10,false)*M43),0)+IF(N43&lt;&gt;"",(VLOOKUP(N43,'🌳Resource'!$A$4:$J1000,10,false)*O43),0) + IF(P43&lt;&gt;"",(VLOOKUP(P43,'🌳Resource'!$A$4:$J1000,10,false)*Q43),0) + IF(R43&lt;&gt;"",(VLOOKUP(R43,'🧱Material'!$B$4:$H1000,7,false)*S43),0) + IF(T43&lt;&gt;"",(VLOOKUP(T43,'🧱Material'!$B$4:$H1000,7,false)*U43),0) + IF(V43&lt;&gt;"",(VLOOKUP(V43,'🧱Material'!$B$4:$H1000,7,false)*W43),0) + IF(X43&lt;&gt;"",(VLOOKUP(X43,'🧱Material'!$B$4:$H1000,7,false)*Y43),0) + IF(Z43&lt;&gt;"",(VLOOKUP(Z43,'🧱Material'!$B$4:$H1000,7,false)*AA43),0) + IF(AB43&lt;&gt;"",(VLOOKUP(AB43,'🧱Material'!$B$4:$H1000,7,false)*AC43),0)</f>
        <v>2582</v>
      </c>
      <c r="H43" s="526">
        <f>IF(J43&lt;&gt;"",(VLOOKUP(J43,'🌳Resource'!$A$4:$J1000,8,false)*K43),0)+IF(L43&lt;&gt;"",(VLOOKUP(L43,'🌳Resource'!$A$4:$J1000,8,false)*M43),0)+IF(N43&lt;&gt;"",(VLOOKUP(N43,'🌳Resource'!$A$4:$J1000,8,false)*O43),0) + IF(P43&lt;&gt;"",(VLOOKUP(P43,'🌳Resource'!$A$4:$J1000,8,false)*Q43),0) + IF(R43&lt;&gt;"",(VLOOKUP(R43,'🧱Material'!$B$4:$H1000,5,false)*S43),0) + IF(T43&lt;&gt;"",(VLOOKUP(T43,'🧱Material'!$B$4:$H1000,5,false)*U43),0) + IF(V43&lt;&gt;"",(VLOOKUP(V43,'🧱Material'!$B$4:$H1000,5,false)*W43),0) + IF(X43&lt;&gt;"",(VLOOKUP(X43,'🧱Material'!$B$4:$H1000,5,false)*Y43),0) + IF(Z43&lt;&gt;"",(VLOOKUP(Z43,'🧱Material'!$B$4:$H1000,5,false)*AA43),0) + IF(AB43&lt;&gt;"",(VLOOKUP(AB43,'🧱Material'!$B$4:$H1000,5,false)*AC43),0)</f>
        <v>2166.592208</v>
      </c>
      <c r="I43" s="526">
        <f>IF(J43&lt;&gt;"",(VLOOKUP(J43,'🌳Resource'!$A$4:$J1000,9,false)*K43),0)+IF(L43&lt;&gt;"",(VLOOKUP(L43,'🌳Resource'!$A$4:$J1000,9,false)*M43),0)+IF(N43&lt;&gt;"",(VLOOKUP(N43,'🌳Resource'!$A$4:$J1000,9,false)*O43),0) + IF(P43&lt;&gt;"",(VLOOKUP(P43,'🌳Resource'!$A$4:$J1000,9,false)*Q43),0) + IF(R43&lt;&gt;"",(VLOOKUP(R43,'🧱Material'!$B$4:$H1000,6,false)*S43),0) + IF(T43&lt;&gt;"",(VLOOKUP(T43,'🧱Material'!$B$4:$H1000,6,false)*U43),0) + IF(V43&lt;&gt;"",(VLOOKUP(V43,'🧱Material'!$B$4:$H1000,6,false)*W43),0) + IF(X43&lt;&gt;"",(VLOOKUP(X43,'🧱Material'!$B$4:$H1000,6,false)*Y43),0) + IF(Z43&lt;&gt;"",(VLOOKUP(Z43,'🧱Material'!$B$4:$H1000,6,false)*AA43),0) + IF(AB43&lt;&gt;"",(VLOOKUP(AB43,'🧱Material'!$B$4:$H1000,6,false)*AC43),0)</f>
        <v>8176</v>
      </c>
      <c r="J43" s="63" t="s">
        <v>79</v>
      </c>
      <c r="K43" s="534">
        <v>720.0</v>
      </c>
      <c r="L43" s="63" t="s">
        <v>80</v>
      </c>
      <c r="M43" s="534">
        <v>180.0</v>
      </c>
      <c r="N43" s="63" t="s">
        <v>82</v>
      </c>
      <c r="O43" s="534">
        <v>180.0</v>
      </c>
      <c r="P43" s="63" t="s">
        <v>84</v>
      </c>
      <c r="Q43" s="534">
        <v>180.0</v>
      </c>
      <c r="R43" s="59" t="s">
        <v>449</v>
      </c>
      <c r="S43" s="520">
        <v>8.0</v>
      </c>
      <c r="T43" s="59" t="s">
        <v>450</v>
      </c>
      <c r="U43" s="520">
        <v>8.0</v>
      </c>
      <c r="V43" s="59" t="s">
        <v>172</v>
      </c>
      <c r="W43" s="520">
        <v>2.0</v>
      </c>
      <c r="X43" s="59"/>
      <c r="Y43" s="520"/>
      <c r="Z43" s="59"/>
      <c r="AA43" s="520"/>
      <c r="AB43" s="59"/>
      <c r="AC43" s="520"/>
    </row>
    <row r="44">
      <c r="A44" s="524" t="b">
        <v>1</v>
      </c>
      <c r="B44" s="524" t="str">
        <f t="shared" si="1"/>
        <v>โรงงานยาง/พลาสติก/polymer</v>
      </c>
      <c r="C44" s="527" t="s">
        <v>12</v>
      </c>
      <c r="D44" s="527" t="s">
        <v>56</v>
      </c>
      <c r="E44" s="527" t="s">
        <v>44</v>
      </c>
      <c r="F44" s="527"/>
      <c r="G44" s="523">
        <f>IF(J44&lt;&gt;"",(VLOOKUP(J44,'🌳Resource'!$A$4:$J1000,10,false)*K44),0)+IF(L44&lt;&gt;"",(VLOOKUP(L44,'🌳Resource'!$A$4:$J1000,10,false)*M44),0)+IF(N44&lt;&gt;"",(VLOOKUP(N44,'🌳Resource'!$A$4:$J1000,10,false)*O44),0) + IF(P44&lt;&gt;"",(VLOOKUP(P44,'🌳Resource'!$A$4:$J1000,10,false)*Q44),0) + IF(R44&lt;&gt;"",(VLOOKUP(R44,'🧱Material'!$B$4:$H1000,7,false)*S44),0) + IF(T44&lt;&gt;"",(VLOOKUP(T44,'🧱Material'!$B$4:$H1000,7,false)*U44),0) + IF(V44&lt;&gt;"",(VLOOKUP(V44,'🧱Material'!$B$4:$H1000,7,false)*W44),0) + IF(X44&lt;&gt;"",(VLOOKUP(X44,'🧱Material'!$B$4:$H1000,7,false)*Y44),0) + IF(Z44&lt;&gt;"",(VLOOKUP(Z44,'🧱Material'!$B$4:$H1000,7,false)*AA44),0) + IF(AB44&lt;&gt;"",(VLOOKUP(AB44,'🧱Material'!$B$4:$H1000,7,false)*AC44),0)</f>
        <v>2582</v>
      </c>
      <c r="H44" s="523">
        <f>IF(J44&lt;&gt;"",(VLOOKUP(J44,'🌳Resource'!$A$4:$J1000,8,false)*K44),0)+IF(L44&lt;&gt;"",(VLOOKUP(L44,'🌳Resource'!$A$4:$J1000,8,false)*M44),0)+IF(N44&lt;&gt;"",(VLOOKUP(N44,'🌳Resource'!$A$4:$J1000,8,false)*O44),0) + IF(P44&lt;&gt;"",(VLOOKUP(P44,'🌳Resource'!$A$4:$J1000,8,false)*Q44),0) + IF(R44&lt;&gt;"",(VLOOKUP(R44,'🧱Material'!$B$4:$H1000,5,false)*S44),0) + IF(T44&lt;&gt;"",(VLOOKUP(T44,'🧱Material'!$B$4:$H1000,5,false)*U44),0) + IF(V44&lt;&gt;"",(VLOOKUP(V44,'🧱Material'!$B$4:$H1000,5,false)*W44),0) + IF(X44&lt;&gt;"",(VLOOKUP(X44,'🧱Material'!$B$4:$H1000,5,false)*Y44),0) + IF(Z44&lt;&gt;"",(VLOOKUP(Z44,'🧱Material'!$B$4:$H1000,5,false)*AA44),0) + IF(AB44&lt;&gt;"",(VLOOKUP(AB44,'🧱Material'!$B$4:$H1000,5,false)*AC44),0)</f>
        <v>2166.592208</v>
      </c>
      <c r="I44" s="523">
        <f>IF(J44&lt;&gt;"",(VLOOKUP(J44,'🌳Resource'!$A$4:$J1000,9,false)*K44),0)+IF(L44&lt;&gt;"",(VLOOKUP(L44,'🌳Resource'!$A$4:$J1000,9,false)*M44),0)+IF(N44&lt;&gt;"",(VLOOKUP(N44,'🌳Resource'!$A$4:$J1000,9,false)*O44),0) + IF(P44&lt;&gt;"",(VLOOKUP(P44,'🌳Resource'!$A$4:$J1000,9,false)*Q44),0) + IF(R44&lt;&gt;"",(VLOOKUP(R44,'🧱Material'!$B$4:$H1000,6,false)*S44),0) + IF(T44&lt;&gt;"",(VLOOKUP(T44,'🧱Material'!$B$4:$H1000,6,false)*U44),0) + IF(V44&lt;&gt;"",(VLOOKUP(V44,'🧱Material'!$B$4:$H1000,6,false)*W44),0) + IF(X44&lt;&gt;"",(VLOOKUP(X44,'🧱Material'!$B$4:$H1000,6,false)*Y44),0) + IF(Z44&lt;&gt;"",(VLOOKUP(Z44,'🧱Material'!$B$4:$H1000,6,false)*AA44),0) + IF(AB44&lt;&gt;"",(VLOOKUP(AB44,'🧱Material'!$B$4:$H1000,6,false)*AC44),0)</f>
        <v>8176</v>
      </c>
      <c r="J44" s="18" t="s">
        <v>79</v>
      </c>
      <c r="K44" s="536">
        <v>720.0</v>
      </c>
      <c r="L44" s="18" t="s">
        <v>80</v>
      </c>
      <c r="M44" s="536">
        <v>180.0</v>
      </c>
      <c r="N44" s="18" t="s">
        <v>82</v>
      </c>
      <c r="O44" s="536">
        <v>180.0</v>
      </c>
      <c r="P44" s="18" t="s">
        <v>84</v>
      </c>
      <c r="Q44" s="536">
        <v>180.0</v>
      </c>
      <c r="R44" s="515" t="s">
        <v>449</v>
      </c>
      <c r="S44" s="3">
        <v>8.0</v>
      </c>
      <c r="T44" s="515" t="s">
        <v>450</v>
      </c>
      <c r="U44" s="3">
        <v>8.0</v>
      </c>
      <c r="V44" s="515" t="s">
        <v>172</v>
      </c>
      <c r="W44" s="3">
        <v>2.0</v>
      </c>
      <c r="X44" s="515"/>
      <c r="Y44" s="3"/>
      <c r="Z44" s="515"/>
      <c r="AA44" s="3"/>
      <c r="AB44" s="515"/>
      <c r="AC44" s="3"/>
    </row>
    <row r="45">
      <c r="A45" s="521" t="b">
        <v>1</v>
      </c>
      <c r="B45" s="524" t="str">
        <f t="shared" si="1"/>
        <v>โรงงานผ้า</v>
      </c>
      <c r="C45" s="528" t="s">
        <v>12</v>
      </c>
      <c r="D45" s="528" t="s">
        <v>56</v>
      </c>
      <c r="E45" s="528" t="s">
        <v>48</v>
      </c>
      <c r="F45" s="528"/>
      <c r="G45" s="526">
        <f>IF(J45&lt;&gt;"",(VLOOKUP(J45,'🌳Resource'!$A$4:$J1000,10,false)*K45),0)+IF(L45&lt;&gt;"",(VLOOKUP(L45,'🌳Resource'!$A$4:$J1000,10,false)*M45),0)+IF(N45&lt;&gt;"",(VLOOKUP(N45,'🌳Resource'!$A$4:$J1000,10,false)*O45),0) + IF(P45&lt;&gt;"",(VLOOKUP(P45,'🌳Resource'!$A$4:$J1000,10,false)*Q45),0) + IF(R45&lt;&gt;"",(VLOOKUP(R45,'🧱Material'!$B$4:$H1000,7,false)*S45),0) + IF(T45&lt;&gt;"",(VLOOKUP(T45,'🧱Material'!$B$4:$H1000,7,false)*U45),0) + IF(V45&lt;&gt;"",(VLOOKUP(V45,'🧱Material'!$B$4:$H1000,7,false)*W45),0) + IF(X45&lt;&gt;"",(VLOOKUP(X45,'🧱Material'!$B$4:$H1000,7,false)*Y45),0) + IF(Z45&lt;&gt;"",(VLOOKUP(Z45,'🧱Material'!$B$4:$H1000,7,false)*AA45),0) + IF(AB45&lt;&gt;"",(VLOOKUP(AB45,'🧱Material'!$B$4:$H1000,7,false)*AC45),0)</f>
        <v>2582</v>
      </c>
      <c r="H45" s="526">
        <f>IF(J45&lt;&gt;"",(VLOOKUP(J45,'🌳Resource'!$A$4:$J1000,8,false)*K45),0)+IF(L45&lt;&gt;"",(VLOOKUP(L45,'🌳Resource'!$A$4:$J1000,8,false)*M45),0)+IF(N45&lt;&gt;"",(VLOOKUP(N45,'🌳Resource'!$A$4:$J1000,8,false)*O45),0) + IF(P45&lt;&gt;"",(VLOOKUP(P45,'🌳Resource'!$A$4:$J1000,8,false)*Q45),0) + IF(R45&lt;&gt;"",(VLOOKUP(R45,'🧱Material'!$B$4:$H1000,5,false)*S45),0) + IF(T45&lt;&gt;"",(VLOOKUP(T45,'🧱Material'!$B$4:$H1000,5,false)*U45),0) + IF(V45&lt;&gt;"",(VLOOKUP(V45,'🧱Material'!$B$4:$H1000,5,false)*W45),0) + IF(X45&lt;&gt;"",(VLOOKUP(X45,'🧱Material'!$B$4:$H1000,5,false)*Y45),0) + IF(Z45&lt;&gt;"",(VLOOKUP(Z45,'🧱Material'!$B$4:$H1000,5,false)*AA45),0) + IF(AB45&lt;&gt;"",(VLOOKUP(AB45,'🧱Material'!$B$4:$H1000,5,false)*AC45),0)</f>
        <v>2166.592208</v>
      </c>
      <c r="I45" s="526">
        <f>IF(J45&lt;&gt;"",(VLOOKUP(J45,'🌳Resource'!$A$4:$J1000,9,false)*K45),0)+IF(L45&lt;&gt;"",(VLOOKUP(L45,'🌳Resource'!$A$4:$J1000,9,false)*M45),0)+IF(N45&lt;&gt;"",(VLOOKUP(N45,'🌳Resource'!$A$4:$J1000,9,false)*O45),0) + IF(P45&lt;&gt;"",(VLOOKUP(P45,'🌳Resource'!$A$4:$J1000,9,false)*Q45),0) + IF(R45&lt;&gt;"",(VLOOKUP(R45,'🧱Material'!$B$4:$H1000,6,false)*S45),0) + IF(T45&lt;&gt;"",(VLOOKUP(T45,'🧱Material'!$B$4:$H1000,6,false)*U45),0) + IF(V45&lt;&gt;"",(VLOOKUP(V45,'🧱Material'!$B$4:$H1000,6,false)*W45),0) + IF(X45&lt;&gt;"",(VLOOKUP(X45,'🧱Material'!$B$4:$H1000,6,false)*Y45),0) + IF(Z45&lt;&gt;"",(VLOOKUP(Z45,'🧱Material'!$B$4:$H1000,6,false)*AA45),0) + IF(AB45&lt;&gt;"",(VLOOKUP(AB45,'🧱Material'!$B$4:$H1000,6,false)*AC45),0)</f>
        <v>8176</v>
      </c>
      <c r="J45" s="63" t="s">
        <v>79</v>
      </c>
      <c r="K45" s="534">
        <v>720.0</v>
      </c>
      <c r="L45" s="63" t="s">
        <v>80</v>
      </c>
      <c r="M45" s="534">
        <v>180.0</v>
      </c>
      <c r="N45" s="63" t="s">
        <v>82</v>
      </c>
      <c r="O45" s="534">
        <v>180.0</v>
      </c>
      <c r="P45" s="63" t="s">
        <v>84</v>
      </c>
      <c r="Q45" s="534">
        <v>180.0</v>
      </c>
      <c r="R45" s="59" t="s">
        <v>449</v>
      </c>
      <c r="S45" s="520">
        <v>8.0</v>
      </c>
      <c r="T45" s="59" t="s">
        <v>450</v>
      </c>
      <c r="U45" s="520">
        <v>8.0</v>
      </c>
      <c r="V45" s="59" t="s">
        <v>172</v>
      </c>
      <c r="W45" s="520">
        <v>2.0</v>
      </c>
      <c r="X45" s="59"/>
      <c r="Y45" s="520"/>
      <c r="Z45" s="59"/>
      <c r="AA45" s="520"/>
      <c r="AB45" s="59"/>
      <c r="AC45" s="520"/>
    </row>
    <row r="46">
      <c r="A46" s="524" t="b">
        <v>1</v>
      </c>
      <c r="B46" s="524" t="str">
        <f t="shared" si="1"/>
        <v>โรงงานเครื่องใช้ไฟฟ้า/อุปกรณ์อิเล็กทรอนิก</v>
      </c>
      <c r="C46" s="524" t="s">
        <v>12</v>
      </c>
      <c r="D46" s="527" t="s">
        <v>56</v>
      </c>
      <c r="E46" s="524" t="s">
        <v>51</v>
      </c>
      <c r="F46" s="524"/>
      <c r="G46" s="523">
        <f>IF(J46&lt;&gt;"",(VLOOKUP(J46,'🌳Resource'!$A$4:$J1000,10,false)*K46),0)+IF(L46&lt;&gt;"",(VLOOKUP(L46,'🌳Resource'!$A$4:$J1000,10,false)*M46),0)+IF(N46&lt;&gt;"",(VLOOKUP(N46,'🌳Resource'!$A$4:$J1000,10,false)*O46),0) + IF(P46&lt;&gt;"",(VLOOKUP(P46,'🌳Resource'!$A$4:$J1000,10,false)*Q46),0) + IF(R46&lt;&gt;"",(VLOOKUP(R46,'🧱Material'!$B$4:$H1000,7,false)*S46),0) + IF(T46&lt;&gt;"",(VLOOKUP(T46,'🧱Material'!$B$4:$H1000,7,false)*U46),0) + IF(V46&lt;&gt;"",(VLOOKUP(V46,'🧱Material'!$B$4:$H1000,7,false)*W46),0) + IF(X46&lt;&gt;"",(VLOOKUP(X46,'🧱Material'!$B$4:$H1000,7,false)*Y46),0) + IF(Z46&lt;&gt;"",(VLOOKUP(Z46,'🧱Material'!$B$4:$H1000,7,false)*AA46),0) + IF(AB46&lt;&gt;"",(VLOOKUP(AB46,'🧱Material'!$B$4:$H1000,7,false)*AC46),0)</f>
        <v>2582</v>
      </c>
      <c r="H46" s="523">
        <f>IF(J46&lt;&gt;"",(VLOOKUP(J46,'🌳Resource'!$A$4:$J1000,8,false)*K46),0)+IF(L46&lt;&gt;"",(VLOOKUP(L46,'🌳Resource'!$A$4:$J1000,8,false)*M46),0)+IF(N46&lt;&gt;"",(VLOOKUP(N46,'🌳Resource'!$A$4:$J1000,8,false)*O46),0) + IF(P46&lt;&gt;"",(VLOOKUP(P46,'🌳Resource'!$A$4:$J1000,8,false)*Q46),0) + IF(R46&lt;&gt;"",(VLOOKUP(R46,'🧱Material'!$B$4:$H1000,5,false)*S46),0) + IF(T46&lt;&gt;"",(VLOOKUP(T46,'🧱Material'!$B$4:$H1000,5,false)*U46),0) + IF(V46&lt;&gt;"",(VLOOKUP(V46,'🧱Material'!$B$4:$H1000,5,false)*W46),0) + IF(X46&lt;&gt;"",(VLOOKUP(X46,'🧱Material'!$B$4:$H1000,5,false)*Y46),0) + IF(Z46&lt;&gt;"",(VLOOKUP(Z46,'🧱Material'!$B$4:$H1000,5,false)*AA46),0) + IF(AB46&lt;&gt;"",(VLOOKUP(AB46,'🧱Material'!$B$4:$H1000,5,false)*AC46),0)</f>
        <v>2166.592208</v>
      </c>
      <c r="I46" s="523">
        <f>IF(J46&lt;&gt;"",(VLOOKUP(J46,'🌳Resource'!$A$4:$J1000,9,false)*K46),0)+IF(L46&lt;&gt;"",(VLOOKUP(L46,'🌳Resource'!$A$4:$J1000,9,false)*M46),0)+IF(N46&lt;&gt;"",(VLOOKUP(N46,'🌳Resource'!$A$4:$J1000,9,false)*O46),0) + IF(P46&lt;&gt;"",(VLOOKUP(P46,'🌳Resource'!$A$4:$J1000,9,false)*Q46),0) + IF(R46&lt;&gt;"",(VLOOKUP(R46,'🧱Material'!$B$4:$H1000,6,false)*S46),0) + IF(T46&lt;&gt;"",(VLOOKUP(T46,'🧱Material'!$B$4:$H1000,6,false)*U46),0) + IF(V46&lt;&gt;"",(VLOOKUP(V46,'🧱Material'!$B$4:$H1000,6,false)*W46),0) + IF(X46&lt;&gt;"",(VLOOKUP(X46,'🧱Material'!$B$4:$H1000,6,false)*Y46),0) + IF(Z46&lt;&gt;"",(VLOOKUP(Z46,'🧱Material'!$B$4:$H1000,6,false)*AA46),0) + IF(AB46&lt;&gt;"",(VLOOKUP(AB46,'🧱Material'!$B$4:$H1000,6,false)*AC46),0)</f>
        <v>8176</v>
      </c>
      <c r="J46" s="18" t="s">
        <v>79</v>
      </c>
      <c r="K46" s="536">
        <v>720.0</v>
      </c>
      <c r="L46" s="18" t="s">
        <v>80</v>
      </c>
      <c r="M46" s="536">
        <v>180.0</v>
      </c>
      <c r="N46" s="18" t="s">
        <v>82</v>
      </c>
      <c r="O46" s="536">
        <v>180.0</v>
      </c>
      <c r="P46" s="18" t="s">
        <v>84</v>
      </c>
      <c r="Q46" s="536">
        <v>180.0</v>
      </c>
      <c r="R46" s="515" t="s">
        <v>449</v>
      </c>
      <c r="S46" s="3">
        <v>8.0</v>
      </c>
      <c r="T46" s="515" t="s">
        <v>450</v>
      </c>
      <c r="U46" s="3">
        <v>8.0</v>
      </c>
      <c r="V46" s="515" t="s">
        <v>172</v>
      </c>
      <c r="W46" s="3">
        <v>2.0</v>
      </c>
      <c r="X46" s="515"/>
      <c r="Y46" s="3"/>
      <c r="Z46" s="515"/>
      <c r="AA46" s="3"/>
      <c r="AB46" s="515"/>
      <c r="AC46" s="3"/>
    </row>
    <row r="47">
      <c r="A47" s="521" t="b">
        <v>1</v>
      </c>
      <c r="B47" s="524" t="str">
        <f t="shared" si="1"/>
        <v>โรงงานวัสดุก่อสร้าง/อุปกรณ์ประปา</v>
      </c>
      <c r="C47" s="521" t="s">
        <v>12</v>
      </c>
      <c r="D47" s="528" t="s">
        <v>56</v>
      </c>
      <c r="E47" s="521" t="s">
        <v>55</v>
      </c>
      <c r="F47" s="521"/>
      <c r="G47" s="526">
        <f>IF(J47&lt;&gt;"",(VLOOKUP(J47,'🌳Resource'!$A$4:$J1000,10,false)*K47),0)+IF(L47&lt;&gt;"",(VLOOKUP(L47,'🌳Resource'!$A$4:$J1000,10,false)*M47),0)+IF(N47&lt;&gt;"",(VLOOKUP(N47,'🌳Resource'!$A$4:$J1000,10,false)*O47),0) + IF(P47&lt;&gt;"",(VLOOKUP(P47,'🌳Resource'!$A$4:$J1000,10,false)*Q47),0) + IF(R47&lt;&gt;"",(VLOOKUP(R47,'🧱Material'!$B$4:$H1000,7,false)*S47),0) + IF(T47&lt;&gt;"",(VLOOKUP(T47,'🧱Material'!$B$4:$H1000,7,false)*U47),0) + IF(V47&lt;&gt;"",(VLOOKUP(V47,'🧱Material'!$B$4:$H1000,7,false)*W47),0) + IF(X47&lt;&gt;"",(VLOOKUP(X47,'🧱Material'!$B$4:$H1000,7,false)*Y47),0) + IF(Z47&lt;&gt;"",(VLOOKUP(Z47,'🧱Material'!$B$4:$H1000,7,false)*AA47),0) + IF(AB47&lt;&gt;"",(VLOOKUP(AB47,'🧱Material'!$B$4:$H1000,7,false)*AC47),0)</f>
        <v>2582</v>
      </c>
      <c r="H47" s="526">
        <f>IF(J47&lt;&gt;"",(VLOOKUP(J47,'🌳Resource'!$A$4:$J1000,8,false)*K47),0)+IF(L47&lt;&gt;"",(VLOOKUP(L47,'🌳Resource'!$A$4:$J1000,8,false)*M47),0)+IF(N47&lt;&gt;"",(VLOOKUP(N47,'🌳Resource'!$A$4:$J1000,8,false)*O47),0) + IF(P47&lt;&gt;"",(VLOOKUP(P47,'🌳Resource'!$A$4:$J1000,8,false)*Q47),0) + IF(R47&lt;&gt;"",(VLOOKUP(R47,'🧱Material'!$B$4:$H1000,5,false)*S47),0) + IF(T47&lt;&gt;"",(VLOOKUP(T47,'🧱Material'!$B$4:$H1000,5,false)*U47),0) + IF(V47&lt;&gt;"",(VLOOKUP(V47,'🧱Material'!$B$4:$H1000,5,false)*W47),0) + IF(X47&lt;&gt;"",(VLOOKUP(X47,'🧱Material'!$B$4:$H1000,5,false)*Y47),0) + IF(Z47&lt;&gt;"",(VLOOKUP(Z47,'🧱Material'!$B$4:$H1000,5,false)*AA47),0) + IF(AB47&lt;&gt;"",(VLOOKUP(AB47,'🧱Material'!$B$4:$H1000,5,false)*AC47),0)</f>
        <v>2166.592208</v>
      </c>
      <c r="I47" s="526">
        <f>IF(J47&lt;&gt;"",(VLOOKUP(J47,'🌳Resource'!$A$4:$J1000,9,false)*K47),0)+IF(L47&lt;&gt;"",(VLOOKUP(L47,'🌳Resource'!$A$4:$J1000,9,false)*M47),0)+IF(N47&lt;&gt;"",(VLOOKUP(N47,'🌳Resource'!$A$4:$J1000,9,false)*O47),0) + IF(P47&lt;&gt;"",(VLOOKUP(P47,'🌳Resource'!$A$4:$J1000,9,false)*Q47),0) + IF(R47&lt;&gt;"",(VLOOKUP(R47,'🧱Material'!$B$4:$H1000,6,false)*S47),0) + IF(T47&lt;&gt;"",(VLOOKUP(T47,'🧱Material'!$B$4:$H1000,6,false)*U47),0) + IF(V47&lt;&gt;"",(VLOOKUP(V47,'🧱Material'!$B$4:$H1000,6,false)*W47),0) + IF(X47&lt;&gt;"",(VLOOKUP(X47,'🧱Material'!$B$4:$H1000,6,false)*Y47),0) + IF(Z47&lt;&gt;"",(VLOOKUP(Z47,'🧱Material'!$B$4:$H1000,6,false)*AA47),0) + IF(AB47&lt;&gt;"",(VLOOKUP(AB47,'🧱Material'!$B$4:$H1000,6,false)*AC47),0)</f>
        <v>8176</v>
      </c>
      <c r="J47" s="63" t="s">
        <v>79</v>
      </c>
      <c r="K47" s="534">
        <v>720.0</v>
      </c>
      <c r="L47" s="63" t="s">
        <v>80</v>
      </c>
      <c r="M47" s="534">
        <v>180.0</v>
      </c>
      <c r="N47" s="63" t="s">
        <v>82</v>
      </c>
      <c r="O47" s="534">
        <v>180.0</v>
      </c>
      <c r="P47" s="63" t="s">
        <v>84</v>
      </c>
      <c r="Q47" s="534">
        <v>180.0</v>
      </c>
      <c r="R47" s="59" t="s">
        <v>449</v>
      </c>
      <c r="S47" s="520">
        <v>8.0</v>
      </c>
      <c r="T47" s="59" t="s">
        <v>450</v>
      </c>
      <c r="U47" s="520">
        <v>8.0</v>
      </c>
      <c r="V47" s="59" t="s">
        <v>172</v>
      </c>
      <c r="W47" s="520">
        <v>2.0</v>
      </c>
      <c r="X47" s="59"/>
      <c r="Y47" s="520"/>
      <c r="Z47" s="59"/>
      <c r="AA47" s="520"/>
      <c r="AB47" s="59"/>
      <c r="AC47" s="520"/>
    </row>
    <row r="48">
      <c r="A48" s="524" t="b">
        <v>1</v>
      </c>
      <c r="B48" s="524" t="str">
        <f t="shared" si="1"/>
        <v>โรงงานเฟอร์นิเจอร์</v>
      </c>
      <c r="C48" s="524" t="s">
        <v>12</v>
      </c>
      <c r="D48" s="524" t="s">
        <v>56</v>
      </c>
      <c r="E48" s="524" t="s">
        <v>57</v>
      </c>
      <c r="F48" s="524"/>
      <c r="G48" s="523">
        <f>IF(J48&lt;&gt;"",(VLOOKUP(J48,'🌳Resource'!$A$4:$J1000,10,false)*K48),0)+IF(L48&lt;&gt;"",(VLOOKUP(L48,'🌳Resource'!$A$4:$J1000,10,false)*M48),0)+IF(N48&lt;&gt;"",(VLOOKUP(N48,'🌳Resource'!$A$4:$J1000,10,false)*O48),0) + IF(P48&lt;&gt;"",(VLOOKUP(P48,'🌳Resource'!$A$4:$J1000,10,false)*Q48),0) + IF(R48&lt;&gt;"",(VLOOKUP(R48,'🧱Material'!$B$4:$H1000,7,false)*S48),0) + IF(T48&lt;&gt;"",(VLOOKUP(T48,'🧱Material'!$B$4:$H1000,7,false)*U48),0) + IF(V48&lt;&gt;"",(VLOOKUP(V48,'🧱Material'!$B$4:$H1000,7,false)*W48),0) + IF(X48&lt;&gt;"",(VLOOKUP(X48,'🧱Material'!$B$4:$H1000,7,false)*Y48),0) + IF(Z48&lt;&gt;"",(VLOOKUP(Z48,'🧱Material'!$B$4:$H1000,7,false)*AA48),0) + IF(AB48&lt;&gt;"",(VLOOKUP(AB48,'🧱Material'!$B$4:$H1000,7,false)*AC48),0)</f>
        <v>2582</v>
      </c>
      <c r="H48" s="523">
        <f>IF(J48&lt;&gt;"",(VLOOKUP(J48,'🌳Resource'!$A$4:$J1000,8,false)*K48),0)+IF(L48&lt;&gt;"",(VLOOKUP(L48,'🌳Resource'!$A$4:$J1000,8,false)*M48),0)+IF(N48&lt;&gt;"",(VLOOKUP(N48,'🌳Resource'!$A$4:$J1000,8,false)*O48),0) + IF(P48&lt;&gt;"",(VLOOKUP(P48,'🌳Resource'!$A$4:$J1000,8,false)*Q48),0) + IF(R48&lt;&gt;"",(VLOOKUP(R48,'🧱Material'!$B$4:$H1000,5,false)*S48),0) + IF(T48&lt;&gt;"",(VLOOKUP(T48,'🧱Material'!$B$4:$H1000,5,false)*U48),0) + IF(V48&lt;&gt;"",(VLOOKUP(V48,'🧱Material'!$B$4:$H1000,5,false)*W48),0) + IF(X48&lt;&gt;"",(VLOOKUP(X48,'🧱Material'!$B$4:$H1000,5,false)*Y48),0) + IF(Z48&lt;&gt;"",(VLOOKUP(Z48,'🧱Material'!$B$4:$H1000,5,false)*AA48),0) + IF(AB48&lt;&gt;"",(VLOOKUP(AB48,'🧱Material'!$B$4:$H1000,5,false)*AC48),0)</f>
        <v>2166.592208</v>
      </c>
      <c r="I48" s="523">
        <f>IF(J48&lt;&gt;"",(VLOOKUP(J48,'🌳Resource'!$A$4:$J1000,9,false)*K48),0)+IF(L48&lt;&gt;"",(VLOOKUP(L48,'🌳Resource'!$A$4:$J1000,9,false)*M48),0)+IF(N48&lt;&gt;"",(VLOOKUP(N48,'🌳Resource'!$A$4:$J1000,9,false)*O48),0) + IF(P48&lt;&gt;"",(VLOOKUP(P48,'🌳Resource'!$A$4:$J1000,9,false)*Q48),0) + IF(R48&lt;&gt;"",(VLOOKUP(R48,'🧱Material'!$B$4:$H1000,6,false)*S48),0) + IF(T48&lt;&gt;"",(VLOOKUP(T48,'🧱Material'!$B$4:$H1000,6,false)*U48),0) + IF(V48&lt;&gt;"",(VLOOKUP(V48,'🧱Material'!$B$4:$H1000,6,false)*W48),0) + IF(X48&lt;&gt;"",(VLOOKUP(X48,'🧱Material'!$B$4:$H1000,6,false)*Y48),0) + IF(Z48&lt;&gt;"",(VLOOKUP(Z48,'🧱Material'!$B$4:$H1000,6,false)*AA48),0) + IF(AB48&lt;&gt;"",(VLOOKUP(AB48,'🧱Material'!$B$4:$H1000,6,false)*AC48),0)</f>
        <v>8176</v>
      </c>
      <c r="J48" s="18" t="s">
        <v>79</v>
      </c>
      <c r="K48" s="536">
        <v>720.0</v>
      </c>
      <c r="L48" s="18" t="s">
        <v>80</v>
      </c>
      <c r="M48" s="536">
        <v>180.0</v>
      </c>
      <c r="N48" s="18" t="s">
        <v>82</v>
      </c>
      <c r="O48" s="536">
        <v>180.0</v>
      </c>
      <c r="P48" s="18" t="s">
        <v>84</v>
      </c>
      <c r="Q48" s="536">
        <v>180.0</v>
      </c>
      <c r="R48" s="515" t="s">
        <v>449</v>
      </c>
      <c r="S48" s="3">
        <v>8.0</v>
      </c>
      <c r="T48" s="515" t="s">
        <v>450</v>
      </c>
      <c r="U48" s="3">
        <v>8.0</v>
      </c>
      <c r="V48" s="515" t="s">
        <v>172</v>
      </c>
      <c r="W48" s="3">
        <v>2.0</v>
      </c>
      <c r="X48" s="515"/>
      <c r="Y48" s="3"/>
      <c r="Z48" s="515"/>
      <c r="AA48" s="3"/>
      <c r="AB48" s="515"/>
      <c r="AC48" s="3"/>
    </row>
    <row r="49">
      <c r="A49" s="521" t="b">
        <v>1</v>
      </c>
      <c r="B49" s="524" t="str">
        <f t="shared" si="1"/>
        <v>โรงงานอุปกรณ์เกษตร/เลี้ยงสัตว์</v>
      </c>
      <c r="C49" s="521" t="s">
        <v>12</v>
      </c>
      <c r="D49" s="521" t="s">
        <v>56</v>
      </c>
      <c r="E49" s="521" t="s">
        <v>58</v>
      </c>
      <c r="F49" s="521"/>
      <c r="G49" s="526">
        <f>IF(J49&lt;&gt;"",(VLOOKUP(J49,'🌳Resource'!$A$4:$J1000,10,false)*K49),0)+IF(L49&lt;&gt;"",(VLOOKUP(L49,'🌳Resource'!$A$4:$J1000,10,false)*M49),0)+IF(N49&lt;&gt;"",(VLOOKUP(N49,'🌳Resource'!$A$4:$J1000,10,false)*O49),0) + IF(P49&lt;&gt;"",(VLOOKUP(P49,'🌳Resource'!$A$4:$J1000,10,false)*Q49),0) + IF(R49&lt;&gt;"",(VLOOKUP(R49,'🧱Material'!$B$4:$H1000,7,false)*S49),0) + IF(T49&lt;&gt;"",(VLOOKUP(T49,'🧱Material'!$B$4:$H1000,7,false)*U49),0) + IF(V49&lt;&gt;"",(VLOOKUP(V49,'🧱Material'!$B$4:$H1000,7,false)*W49),0) + IF(X49&lt;&gt;"",(VLOOKUP(X49,'🧱Material'!$B$4:$H1000,7,false)*Y49),0) + IF(Z49&lt;&gt;"",(VLOOKUP(Z49,'🧱Material'!$B$4:$H1000,7,false)*AA49),0) + IF(AB49&lt;&gt;"",(VLOOKUP(AB49,'🧱Material'!$B$4:$H1000,7,false)*AC49),0)</f>
        <v>2582</v>
      </c>
      <c r="H49" s="526">
        <f>IF(J49&lt;&gt;"",(VLOOKUP(J49,'🌳Resource'!$A$4:$J1000,8,false)*K49),0)+IF(L49&lt;&gt;"",(VLOOKUP(L49,'🌳Resource'!$A$4:$J1000,8,false)*M49),0)+IF(N49&lt;&gt;"",(VLOOKUP(N49,'🌳Resource'!$A$4:$J1000,8,false)*O49),0) + IF(P49&lt;&gt;"",(VLOOKUP(P49,'🌳Resource'!$A$4:$J1000,8,false)*Q49),0) + IF(R49&lt;&gt;"",(VLOOKUP(R49,'🧱Material'!$B$4:$H1000,5,false)*S49),0) + IF(T49&lt;&gt;"",(VLOOKUP(T49,'🧱Material'!$B$4:$H1000,5,false)*U49),0) + IF(V49&lt;&gt;"",(VLOOKUP(V49,'🧱Material'!$B$4:$H1000,5,false)*W49),0) + IF(X49&lt;&gt;"",(VLOOKUP(X49,'🧱Material'!$B$4:$H1000,5,false)*Y49),0) + IF(Z49&lt;&gt;"",(VLOOKUP(Z49,'🧱Material'!$B$4:$H1000,5,false)*AA49),0) + IF(AB49&lt;&gt;"",(VLOOKUP(AB49,'🧱Material'!$B$4:$H1000,5,false)*AC49),0)</f>
        <v>2166.592208</v>
      </c>
      <c r="I49" s="526">
        <f>IF(J49&lt;&gt;"",(VLOOKUP(J49,'🌳Resource'!$A$4:$J1000,9,false)*K49),0)+IF(L49&lt;&gt;"",(VLOOKUP(L49,'🌳Resource'!$A$4:$J1000,9,false)*M49),0)+IF(N49&lt;&gt;"",(VLOOKUP(N49,'🌳Resource'!$A$4:$J1000,9,false)*O49),0) + IF(P49&lt;&gt;"",(VLOOKUP(P49,'🌳Resource'!$A$4:$J1000,9,false)*Q49),0) + IF(R49&lt;&gt;"",(VLOOKUP(R49,'🧱Material'!$B$4:$H1000,6,false)*S49),0) + IF(T49&lt;&gt;"",(VLOOKUP(T49,'🧱Material'!$B$4:$H1000,6,false)*U49),0) + IF(V49&lt;&gt;"",(VLOOKUP(V49,'🧱Material'!$B$4:$H1000,6,false)*W49),0) + IF(X49&lt;&gt;"",(VLOOKUP(X49,'🧱Material'!$B$4:$H1000,6,false)*Y49),0) + IF(Z49&lt;&gt;"",(VLOOKUP(Z49,'🧱Material'!$B$4:$H1000,6,false)*AA49),0) + IF(AB49&lt;&gt;"",(VLOOKUP(AB49,'🧱Material'!$B$4:$H1000,6,false)*AC49),0)</f>
        <v>8176</v>
      </c>
      <c r="J49" s="63" t="s">
        <v>79</v>
      </c>
      <c r="K49" s="534">
        <v>720.0</v>
      </c>
      <c r="L49" s="63" t="s">
        <v>80</v>
      </c>
      <c r="M49" s="534">
        <v>180.0</v>
      </c>
      <c r="N49" s="63" t="s">
        <v>82</v>
      </c>
      <c r="O49" s="534">
        <v>180.0</v>
      </c>
      <c r="P49" s="63" t="s">
        <v>84</v>
      </c>
      <c r="Q49" s="534">
        <v>180.0</v>
      </c>
      <c r="R49" s="59" t="s">
        <v>449</v>
      </c>
      <c r="S49" s="520">
        <v>8.0</v>
      </c>
      <c r="T49" s="59" t="s">
        <v>450</v>
      </c>
      <c r="U49" s="520">
        <v>8.0</v>
      </c>
      <c r="V49" s="59" t="s">
        <v>172</v>
      </c>
      <c r="W49" s="520">
        <v>2.0</v>
      </c>
      <c r="X49" s="59"/>
      <c r="Y49" s="520"/>
      <c r="Z49" s="59"/>
      <c r="AA49" s="520"/>
      <c r="AB49" s="59"/>
      <c r="AC49" s="520"/>
    </row>
    <row r="50">
      <c r="A50" s="524" t="b">
        <v>1</v>
      </c>
      <c r="B50" s="524" t="str">
        <f t="shared" si="1"/>
        <v>โรงงานเคมีภัณฑ์</v>
      </c>
      <c r="C50" s="524" t="s">
        <v>12</v>
      </c>
      <c r="D50" s="524" t="s">
        <v>56</v>
      </c>
      <c r="E50" s="524" t="s">
        <v>59</v>
      </c>
      <c r="F50" s="524"/>
      <c r="G50" s="523">
        <f>IF(J50&lt;&gt;"",(VLOOKUP(J50,'🌳Resource'!$A$4:$J1000,10,false)*K50),0)+IF(L50&lt;&gt;"",(VLOOKUP(L50,'🌳Resource'!$A$4:$J1000,10,false)*M50),0)+IF(N50&lt;&gt;"",(VLOOKUP(N50,'🌳Resource'!$A$4:$J1000,10,false)*O50),0) + IF(P50&lt;&gt;"",(VLOOKUP(P50,'🌳Resource'!$A$4:$J1000,10,false)*Q50),0) + IF(R50&lt;&gt;"",(VLOOKUP(R50,'🧱Material'!$B$4:$H1000,7,false)*S50),0) + IF(T50&lt;&gt;"",(VLOOKUP(T50,'🧱Material'!$B$4:$H1000,7,false)*U50),0) + IF(V50&lt;&gt;"",(VLOOKUP(V50,'🧱Material'!$B$4:$H1000,7,false)*W50),0) + IF(X50&lt;&gt;"",(VLOOKUP(X50,'🧱Material'!$B$4:$H1000,7,false)*Y50),0) + IF(Z50&lt;&gt;"",(VLOOKUP(Z50,'🧱Material'!$B$4:$H1000,7,false)*AA50),0) + IF(AB50&lt;&gt;"",(VLOOKUP(AB50,'🧱Material'!$B$4:$H1000,7,false)*AC50),0)</f>
        <v>2582</v>
      </c>
      <c r="H50" s="523">
        <f>IF(J50&lt;&gt;"",(VLOOKUP(J50,'🌳Resource'!$A$4:$J1000,8,false)*K50),0)+IF(L50&lt;&gt;"",(VLOOKUP(L50,'🌳Resource'!$A$4:$J1000,8,false)*M50),0)+IF(N50&lt;&gt;"",(VLOOKUP(N50,'🌳Resource'!$A$4:$J1000,8,false)*O50),0) + IF(P50&lt;&gt;"",(VLOOKUP(P50,'🌳Resource'!$A$4:$J1000,8,false)*Q50),0) + IF(R50&lt;&gt;"",(VLOOKUP(R50,'🧱Material'!$B$4:$H1000,5,false)*S50),0) + IF(T50&lt;&gt;"",(VLOOKUP(T50,'🧱Material'!$B$4:$H1000,5,false)*U50),0) + IF(V50&lt;&gt;"",(VLOOKUP(V50,'🧱Material'!$B$4:$H1000,5,false)*W50),0) + IF(X50&lt;&gt;"",(VLOOKUP(X50,'🧱Material'!$B$4:$H1000,5,false)*Y50),0) + IF(Z50&lt;&gt;"",(VLOOKUP(Z50,'🧱Material'!$B$4:$H1000,5,false)*AA50),0) + IF(AB50&lt;&gt;"",(VLOOKUP(AB50,'🧱Material'!$B$4:$H1000,5,false)*AC50),0)</f>
        <v>2166.592208</v>
      </c>
      <c r="I50" s="523">
        <f>IF(J50&lt;&gt;"",(VLOOKUP(J50,'🌳Resource'!$A$4:$J1000,9,false)*K50),0)+IF(L50&lt;&gt;"",(VLOOKUP(L50,'🌳Resource'!$A$4:$J1000,9,false)*M50),0)+IF(N50&lt;&gt;"",(VLOOKUP(N50,'🌳Resource'!$A$4:$J1000,9,false)*O50),0) + IF(P50&lt;&gt;"",(VLOOKUP(P50,'🌳Resource'!$A$4:$J1000,9,false)*Q50),0) + IF(R50&lt;&gt;"",(VLOOKUP(R50,'🧱Material'!$B$4:$H1000,6,false)*S50),0) + IF(T50&lt;&gt;"",(VLOOKUP(T50,'🧱Material'!$B$4:$H1000,6,false)*U50),0) + IF(V50&lt;&gt;"",(VLOOKUP(V50,'🧱Material'!$B$4:$H1000,6,false)*W50),0) + IF(X50&lt;&gt;"",(VLOOKUP(X50,'🧱Material'!$B$4:$H1000,6,false)*Y50),0) + IF(Z50&lt;&gt;"",(VLOOKUP(Z50,'🧱Material'!$B$4:$H1000,6,false)*AA50),0) + IF(AB50&lt;&gt;"",(VLOOKUP(AB50,'🧱Material'!$B$4:$H1000,6,false)*AC50),0)</f>
        <v>8176</v>
      </c>
      <c r="J50" s="18" t="s">
        <v>79</v>
      </c>
      <c r="K50" s="536">
        <v>720.0</v>
      </c>
      <c r="L50" s="18" t="s">
        <v>80</v>
      </c>
      <c r="M50" s="536">
        <v>180.0</v>
      </c>
      <c r="N50" s="18" t="s">
        <v>82</v>
      </c>
      <c r="O50" s="536">
        <v>180.0</v>
      </c>
      <c r="P50" s="18" t="s">
        <v>84</v>
      </c>
      <c r="Q50" s="536">
        <v>180.0</v>
      </c>
      <c r="R50" s="515" t="s">
        <v>449</v>
      </c>
      <c r="S50" s="3">
        <v>8.0</v>
      </c>
      <c r="T50" s="515" t="s">
        <v>450</v>
      </c>
      <c r="U50" s="3">
        <v>8.0</v>
      </c>
      <c r="V50" s="515" t="s">
        <v>172</v>
      </c>
      <c r="W50" s="3">
        <v>2.0</v>
      </c>
      <c r="X50" s="515"/>
      <c r="Y50" s="3"/>
      <c r="Z50" s="515"/>
      <c r="AA50" s="3"/>
      <c r="AB50" s="515"/>
      <c r="AC50" s="3"/>
    </row>
    <row r="51">
      <c r="A51" s="521" t="b">
        <v>1</v>
      </c>
      <c r="B51" s="524" t="str">
        <f t="shared" si="1"/>
        <v>โรงงานชีวภัณฑ์</v>
      </c>
      <c r="C51" s="528" t="s">
        <v>12</v>
      </c>
      <c r="D51" s="528" t="s">
        <v>56</v>
      </c>
      <c r="E51" s="521" t="s">
        <v>60</v>
      </c>
      <c r="F51" s="528"/>
      <c r="G51" s="526">
        <f>IF(J51&lt;&gt;"",(VLOOKUP(J51,'🌳Resource'!$A$4:$J1000,10,false)*K51),0)+IF(L51&lt;&gt;"",(VLOOKUP(L51,'🌳Resource'!$A$4:$J1000,10,false)*M51),0)+IF(N51&lt;&gt;"",(VLOOKUP(N51,'🌳Resource'!$A$4:$J1000,10,false)*O51),0) + IF(P51&lt;&gt;"",(VLOOKUP(P51,'🌳Resource'!$A$4:$J1000,10,false)*Q51),0) + IF(R51&lt;&gt;"",(VLOOKUP(R51,'🧱Material'!$B$4:$H1000,7,false)*S51),0) + IF(T51&lt;&gt;"",(VLOOKUP(T51,'🧱Material'!$B$4:$H1000,7,false)*U51),0) + IF(V51&lt;&gt;"",(VLOOKUP(V51,'🧱Material'!$B$4:$H1000,7,false)*W51),0) + IF(X51&lt;&gt;"",(VLOOKUP(X51,'🧱Material'!$B$4:$H1000,7,false)*Y51),0) + IF(Z51&lt;&gt;"",(VLOOKUP(Z51,'🧱Material'!$B$4:$H1000,7,false)*AA51),0) + IF(AB51&lt;&gt;"",(VLOOKUP(AB51,'🧱Material'!$B$4:$H1000,7,false)*AC51),0)</f>
        <v>2582</v>
      </c>
      <c r="H51" s="526">
        <f>IF(J51&lt;&gt;"",(VLOOKUP(J51,'🌳Resource'!$A$4:$J1000,8,false)*K51),0)+IF(L51&lt;&gt;"",(VLOOKUP(L51,'🌳Resource'!$A$4:$J1000,8,false)*M51),0)+IF(N51&lt;&gt;"",(VLOOKUP(N51,'🌳Resource'!$A$4:$J1000,8,false)*O51),0) + IF(P51&lt;&gt;"",(VLOOKUP(P51,'🌳Resource'!$A$4:$J1000,8,false)*Q51),0) + IF(R51&lt;&gt;"",(VLOOKUP(R51,'🧱Material'!$B$4:$H1000,5,false)*S51),0) + IF(T51&lt;&gt;"",(VLOOKUP(T51,'🧱Material'!$B$4:$H1000,5,false)*U51),0) + IF(V51&lt;&gt;"",(VLOOKUP(V51,'🧱Material'!$B$4:$H1000,5,false)*W51),0) + IF(X51&lt;&gt;"",(VLOOKUP(X51,'🧱Material'!$B$4:$H1000,5,false)*Y51),0) + IF(Z51&lt;&gt;"",(VLOOKUP(Z51,'🧱Material'!$B$4:$H1000,5,false)*AA51),0) + IF(AB51&lt;&gt;"",(VLOOKUP(AB51,'🧱Material'!$B$4:$H1000,5,false)*AC51),0)</f>
        <v>2166.592208</v>
      </c>
      <c r="I51" s="526">
        <f>IF(J51&lt;&gt;"",(VLOOKUP(J51,'🌳Resource'!$A$4:$J1000,9,false)*K51),0)+IF(L51&lt;&gt;"",(VLOOKUP(L51,'🌳Resource'!$A$4:$J1000,9,false)*M51),0)+IF(N51&lt;&gt;"",(VLOOKUP(N51,'🌳Resource'!$A$4:$J1000,9,false)*O51),0) + IF(P51&lt;&gt;"",(VLOOKUP(P51,'🌳Resource'!$A$4:$J1000,9,false)*Q51),0) + IF(R51&lt;&gt;"",(VLOOKUP(R51,'🧱Material'!$B$4:$H1000,6,false)*S51),0) + IF(T51&lt;&gt;"",(VLOOKUP(T51,'🧱Material'!$B$4:$H1000,6,false)*U51),0) + IF(V51&lt;&gt;"",(VLOOKUP(V51,'🧱Material'!$B$4:$H1000,6,false)*W51),0) + IF(X51&lt;&gt;"",(VLOOKUP(X51,'🧱Material'!$B$4:$H1000,6,false)*Y51),0) + IF(Z51&lt;&gt;"",(VLOOKUP(Z51,'🧱Material'!$B$4:$H1000,6,false)*AA51),0) + IF(AB51&lt;&gt;"",(VLOOKUP(AB51,'🧱Material'!$B$4:$H1000,6,false)*AC51),0)</f>
        <v>8176</v>
      </c>
      <c r="J51" s="63" t="s">
        <v>79</v>
      </c>
      <c r="K51" s="534">
        <v>720.0</v>
      </c>
      <c r="L51" s="63" t="s">
        <v>80</v>
      </c>
      <c r="M51" s="534">
        <v>180.0</v>
      </c>
      <c r="N51" s="63" t="s">
        <v>82</v>
      </c>
      <c r="O51" s="534">
        <v>180.0</v>
      </c>
      <c r="P51" s="63" t="s">
        <v>84</v>
      </c>
      <c r="Q51" s="534">
        <v>180.0</v>
      </c>
      <c r="R51" s="59" t="s">
        <v>449</v>
      </c>
      <c r="S51" s="520">
        <v>8.0</v>
      </c>
      <c r="T51" s="59" t="s">
        <v>450</v>
      </c>
      <c r="U51" s="520">
        <v>8.0</v>
      </c>
      <c r="V51" s="59" t="s">
        <v>172</v>
      </c>
      <c r="W51" s="520">
        <v>2.0</v>
      </c>
      <c r="X51" s="59"/>
      <c r="Y51" s="520"/>
      <c r="Z51" s="59"/>
      <c r="AA51" s="520"/>
      <c r="AB51" s="59"/>
      <c r="AC51" s="520"/>
    </row>
    <row r="52">
      <c r="A52" s="524" t="b">
        <v>1</v>
      </c>
      <c r="B52" s="524" t="str">
        <f t="shared" si="1"/>
        <v>โรงงานของตกแต่ง</v>
      </c>
      <c r="C52" s="527" t="s">
        <v>12</v>
      </c>
      <c r="D52" s="527" t="s">
        <v>56</v>
      </c>
      <c r="E52" s="524" t="s">
        <v>61</v>
      </c>
      <c r="F52" s="527"/>
      <c r="G52" s="523">
        <f>IF(J52&lt;&gt;"",(VLOOKUP(J52,'🌳Resource'!$A$4:$J1000,10,false)*K52),0)+IF(L52&lt;&gt;"",(VLOOKUP(L52,'🌳Resource'!$A$4:$J1000,10,false)*M52),0)+IF(N52&lt;&gt;"",(VLOOKUP(N52,'🌳Resource'!$A$4:$J1000,10,false)*O52),0) + IF(P52&lt;&gt;"",(VLOOKUP(P52,'🌳Resource'!$A$4:$J1000,10,false)*Q52),0) + IF(R52&lt;&gt;"",(VLOOKUP(R52,'🧱Material'!$B$4:$H1000,7,false)*S52),0) + IF(T52&lt;&gt;"",(VLOOKUP(T52,'🧱Material'!$B$4:$H1000,7,false)*U52),0) + IF(V52&lt;&gt;"",(VLOOKUP(V52,'🧱Material'!$B$4:$H1000,7,false)*W52),0) + IF(X52&lt;&gt;"",(VLOOKUP(X52,'🧱Material'!$B$4:$H1000,7,false)*Y52),0) + IF(Z52&lt;&gt;"",(VLOOKUP(Z52,'🧱Material'!$B$4:$H1000,7,false)*AA52),0) + IF(AB52&lt;&gt;"",(VLOOKUP(AB52,'🧱Material'!$B$4:$H1000,7,false)*AC52),0)</f>
        <v>2582</v>
      </c>
      <c r="H52" s="523">
        <f>IF(J52&lt;&gt;"",(VLOOKUP(J52,'🌳Resource'!$A$4:$J1000,8,false)*K52),0)+IF(L52&lt;&gt;"",(VLOOKUP(L52,'🌳Resource'!$A$4:$J1000,8,false)*M52),0)+IF(N52&lt;&gt;"",(VLOOKUP(N52,'🌳Resource'!$A$4:$J1000,8,false)*O52),0) + IF(P52&lt;&gt;"",(VLOOKUP(P52,'🌳Resource'!$A$4:$J1000,8,false)*Q52),0) + IF(R52&lt;&gt;"",(VLOOKUP(R52,'🧱Material'!$B$4:$H1000,5,false)*S52),0) + IF(T52&lt;&gt;"",(VLOOKUP(T52,'🧱Material'!$B$4:$H1000,5,false)*U52),0) + IF(V52&lt;&gt;"",(VLOOKUP(V52,'🧱Material'!$B$4:$H1000,5,false)*W52),0) + IF(X52&lt;&gt;"",(VLOOKUP(X52,'🧱Material'!$B$4:$H1000,5,false)*Y52),0) + IF(Z52&lt;&gt;"",(VLOOKUP(Z52,'🧱Material'!$B$4:$H1000,5,false)*AA52),0) + IF(AB52&lt;&gt;"",(VLOOKUP(AB52,'🧱Material'!$B$4:$H1000,5,false)*AC52),0)</f>
        <v>2166.592208</v>
      </c>
      <c r="I52" s="523">
        <f>IF(J52&lt;&gt;"",(VLOOKUP(J52,'🌳Resource'!$A$4:$J1000,9,false)*K52),0)+IF(L52&lt;&gt;"",(VLOOKUP(L52,'🌳Resource'!$A$4:$J1000,9,false)*M52),0)+IF(N52&lt;&gt;"",(VLOOKUP(N52,'🌳Resource'!$A$4:$J1000,9,false)*O52),0) + IF(P52&lt;&gt;"",(VLOOKUP(P52,'🌳Resource'!$A$4:$J1000,9,false)*Q52),0) + IF(R52&lt;&gt;"",(VLOOKUP(R52,'🧱Material'!$B$4:$H1000,6,false)*S52),0) + IF(T52&lt;&gt;"",(VLOOKUP(T52,'🧱Material'!$B$4:$H1000,6,false)*U52),0) + IF(V52&lt;&gt;"",(VLOOKUP(V52,'🧱Material'!$B$4:$H1000,6,false)*W52),0) + IF(X52&lt;&gt;"",(VLOOKUP(X52,'🧱Material'!$B$4:$H1000,6,false)*Y52),0) + IF(Z52&lt;&gt;"",(VLOOKUP(Z52,'🧱Material'!$B$4:$H1000,6,false)*AA52),0) + IF(AB52&lt;&gt;"",(VLOOKUP(AB52,'🧱Material'!$B$4:$H1000,6,false)*AC52),0)</f>
        <v>8176</v>
      </c>
      <c r="J52" s="18" t="s">
        <v>79</v>
      </c>
      <c r="K52" s="536">
        <v>720.0</v>
      </c>
      <c r="L52" s="18" t="s">
        <v>80</v>
      </c>
      <c r="M52" s="536">
        <v>180.0</v>
      </c>
      <c r="N52" s="18" t="s">
        <v>82</v>
      </c>
      <c r="O52" s="536">
        <v>180.0</v>
      </c>
      <c r="P52" s="18" t="s">
        <v>84</v>
      </c>
      <c r="Q52" s="536">
        <v>180.0</v>
      </c>
      <c r="R52" s="515" t="s">
        <v>449</v>
      </c>
      <c r="S52" s="3">
        <v>8.0</v>
      </c>
      <c r="T52" s="515" t="s">
        <v>450</v>
      </c>
      <c r="U52" s="3">
        <v>8.0</v>
      </c>
      <c r="V52" s="515" t="s">
        <v>172</v>
      </c>
      <c r="W52" s="3">
        <v>2.0</v>
      </c>
      <c r="X52" s="515"/>
      <c r="Y52" s="3"/>
      <c r="Z52" s="515"/>
      <c r="AA52" s="3"/>
      <c r="AB52" s="515"/>
      <c r="AC52" s="3"/>
    </row>
    <row r="53">
      <c r="A53" s="521" t="b">
        <v>1</v>
      </c>
      <c r="B53" s="524" t="str">
        <f t="shared" si="1"/>
        <v>โรงงานเบ็ดเตล็ด</v>
      </c>
      <c r="C53" s="528" t="s">
        <v>12</v>
      </c>
      <c r="D53" s="528" t="s">
        <v>56</v>
      </c>
      <c r="E53" s="528" t="s">
        <v>62</v>
      </c>
      <c r="F53" s="528"/>
      <c r="G53" s="526">
        <f>IF(J53&lt;&gt;"",(VLOOKUP(J53,'🌳Resource'!$A$4:$J1000,10,false)*K53),0)+IF(L53&lt;&gt;"",(VLOOKUP(L53,'🌳Resource'!$A$4:$J1000,10,false)*M53),0)+IF(N53&lt;&gt;"",(VLOOKUP(N53,'🌳Resource'!$A$4:$J1000,10,false)*O53),0) + IF(P53&lt;&gt;"",(VLOOKUP(P53,'🌳Resource'!$A$4:$J1000,10,false)*Q53),0) + IF(R53&lt;&gt;"",(VLOOKUP(R53,'🧱Material'!$B$4:$H1000,7,false)*S53),0) + IF(T53&lt;&gt;"",(VLOOKUP(T53,'🧱Material'!$B$4:$H1000,7,false)*U53),0) + IF(V53&lt;&gt;"",(VLOOKUP(V53,'🧱Material'!$B$4:$H1000,7,false)*W53),0) + IF(X53&lt;&gt;"",(VLOOKUP(X53,'🧱Material'!$B$4:$H1000,7,false)*Y53),0) + IF(Z53&lt;&gt;"",(VLOOKUP(Z53,'🧱Material'!$B$4:$H1000,7,false)*AA53),0) + IF(AB53&lt;&gt;"",(VLOOKUP(AB53,'🧱Material'!$B$4:$H1000,7,false)*AC53),0)</f>
        <v>2582</v>
      </c>
      <c r="H53" s="526">
        <f>IF(J53&lt;&gt;"",(VLOOKUP(J53,'🌳Resource'!$A$4:$J1000,8,false)*K53),0)+IF(L53&lt;&gt;"",(VLOOKUP(L53,'🌳Resource'!$A$4:$J1000,8,false)*M53),0)+IF(N53&lt;&gt;"",(VLOOKUP(N53,'🌳Resource'!$A$4:$J1000,8,false)*O53),0) + IF(P53&lt;&gt;"",(VLOOKUP(P53,'🌳Resource'!$A$4:$J1000,8,false)*Q53),0) + IF(R53&lt;&gt;"",(VLOOKUP(R53,'🧱Material'!$B$4:$H1000,5,false)*S53),0) + IF(T53&lt;&gt;"",(VLOOKUP(T53,'🧱Material'!$B$4:$H1000,5,false)*U53),0) + IF(V53&lt;&gt;"",(VLOOKUP(V53,'🧱Material'!$B$4:$H1000,5,false)*W53),0) + IF(X53&lt;&gt;"",(VLOOKUP(X53,'🧱Material'!$B$4:$H1000,5,false)*Y53),0) + IF(Z53&lt;&gt;"",(VLOOKUP(Z53,'🧱Material'!$B$4:$H1000,5,false)*AA53),0) + IF(AB53&lt;&gt;"",(VLOOKUP(AB53,'🧱Material'!$B$4:$H1000,5,false)*AC53),0)</f>
        <v>2166.592208</v>
      </c>
      <c r="I53" s="526">
        <f>IF(J53&lt;&gt;"",(VLOOKUP(J53,'🌳Resource'!$A$4:$J1000,9,false)*K53),0)+IF(L53&lt;&gt;"",(VLOOKUP(L53,'🌳Resource'!$A$4:$J1000,9,false)*M53),0)+IF(N53&lt;&gt;"",(VLOOKUP(N53,'🌳Resource'!$A$4:$J1000,9,false)*O53),0) + IF(P53&lt;&gt;"",(VLOOKUP(P53,'🌳Resource'!$A$4:$J1000,9,false)*Q53),0) + IF(R53&lt;&gt;"",(VLOOKUP(R53,'🧱Material'!$B$4:$H1000,6,false)*S53),0) + IF(T53&lt;&gt;"",(VLOOKUP(T53,'🧱Material'!$B$4:$H1000,6,false)*U53),0) + IF(V53&lt;&gt;"",(VLOOKUP(V53,'🧱Material'!$B$4:$H1000,6,false)*W53),0) + IF(X53&lt;&gt;"",(VLOOKUP(X53,'🧱Material'!$B$4:$H1000,6,false)*Y53),0) + IF(Z53&lt;&gt;"",(VLOOKUP(Z53,'🧱Material'!$B$4:$H1000,6,false)*AA53),0) + IF(AB53&lt;&gt;"",(VLOOKUP(AB53,'🧱Material'!$B$4:$H1000,6,false)*AC53),0)</f>
        <v>8176</v>
      </c>
      <c r="J53" s="63" t="s">
        <v>79</v>
      </c>
      <c r="K53" s="534">
        <v>720.0</v>
      </c>
      <c r="L53" s="63" t="s">
        <v>80</v>
      </c>
      <c r="M53" s="534">
        <v>180.0</v>
      </c>
      <c r="N53" s="63" t="s">
        <v>82</v>
      </c>
      <c r="O53" s="534">
        <v>180.0</v>
      </c>
      <c r="P53" s="63" t="s">
        <v>84</v>
      </c>
      <c r="Q53" s="534">
        <v>180.0</v>
      </c>
      <c r="R53" s="59" t="s">
        <v>449</v>
      </c>
      <c r="S53" s="520">
        <v>8.0</v>
      </c>
      <c r="T53" s="59" t="s">
        <v>450</v>
      </c>
      <c r="U53" s="520">
        <v>8.0</v>
      </c>
      <c r="V53" s="59" t="s">
        <v>172</v>
      </c>
      <c r="W53" s="520">
        <v>2.0</v>
      </c>
      <c r="X53" s="59"/>
      <c r="Y53" s="520"/>
      <c r="Z53" s="59"/>
      <c r="AA53" s="520"/>
      <c r="AB53" s="59"/>
      <c r="AC53" s="520"/>
    </row>
    <row r="54">
      <c r="A54" s="524" t="b">
        <v>1</v>
      </c>
      <c r="B54" s="524" t="str">
        <f t="shared" si="1"/>
        <v>โรงงานเครื่องแต่งกาย</v>
      </c>
      <c r="C54" s="527" t="s">
        <v>12</v>
      </c>
      <c r="D54" s="527" t="s">
        <v>56</v>
      </c>
      <c r="E54" s="524" t="s">
        <v>63</v>
      </c>
      <c r="F54" s="527"/>
      <c r="G54" s="523">
        <f>IF(J54&lt;&gt;"",(VLOOKUP(J54,'🌳Resource'!$A$4:$J1000,10,false)*K54),0)+IF(L54&lt;&gt;"",(VLOOKUP(L54,'🌳Resource'!$A$4:$J1000,10,false)*M54),0)+IF(N54&lt;&gt;"",(VLOOKUP(N54,'🌳Resource'!$A$4:$J1000,10,false)*O54),0) + IF(P54&lt;&gt;"",(VLOOKUP(P54,'🌳Resource'!$A$4:$J1000,10,false)*Q54),0) + IF(R54&lt;&gt;"",(VLOOKUP(R54,'🧱Material'!$B$4:$H1000,7,false)*S54),0) + IF(T54&lt;&gt;"",(VLOOKUP(T54,'🧱Material'!$B$4:$H1000,7,false)*U54),0) + IF(V54&lt;&gt;"",(VLOOKUP(V54,'🧱Material'!$B$4:$H1000,7,false)*W54),0) + IF(X54&lt;&gt;"",(VLOOKUP(X54,'🧱Material'!$B$4:$H1000,7,false)*Y54),0) + IF(Z54&lt;&gt;"",(VLOOKUP(Z54,'🧱Material'!$B$4:$H1000,7,false)*AA54),0) + IF(AB54&lt;&gt;"",(VLOOKUP(AB54,'🧱Material'!$B$4:$H1000,7,false)*AC54),0)</f>
        <v>2582</v>
      </c>
      <c r="H54" s="523">
        <f>IF(J54&lt;&gt;"",(VLOOKUP(J54,'🌳Resource'!$A$4:$J1000,8,false)*K54),0)+IF(L54&lt;&gt;"",(VLOOKUP(L54,'🌳Resource'!$A$4:$J1000,8,false)*M54),0)+IF(N54&lt;&gt;"",(VLOOKUP(N54,'🌳Resource'!$A$4:$J1000,8,false)*O54),0) + IF(P54&lt;&gt;"",(VLOOKUP(P54,'🌳Resource'!$A$4:$J1000,8,false)*Q54),0) + IF(R54&lt;&gt;"",(VLOOKUP(R54,'🧱Material'!$B$4:$H1000,5,false)*S54),0) + IF(T54&lt;&gt;"",(VLOOKUP(T54,'🧱Material'!$B$4:$H1000,5,false)*U54),0) + IF(V54&lt;&gt;"",(VLOOKUP(V54,'🧱Material'!$B$4:$H1000,5,false)*W54),0) + IF(X54&lt;&gt;"",(VLOOKUP(X54,'🧱Material'!$B$4:$H1000,5,false)*Y54),0) + IF(Z54&lt;&gt;"",(VLOOKUP(Z54,'🧱Material'!$B$4:$H1000,5,false)*AA54),0) + IF(AB54&lt;&gt;"",(VLOOKUP(AB54,'🧱Material'!$B$4:$H1000,5,false)*AC54),0)</f>
        <v>2166.592208</v>
      </c>
      <c r="I54" s="523">
        <f>IF(J54&lt;&gt;"",(VLOOKUP(J54,'🌳Resource'!$A$4:$J1000,9,false)*K54),0)+IF(L54&lt;&gt;"",(VLOOKUP(L54,'🌳Resource'!$A$4:$J1000,9,false)*M54),0)+IF(N54&lt;&gt;"",(VLOOKUP(N54,'🌳Resource'!$A$4:$J1000,9,false)*O54),0) + IF(P54&lt;&gt;"",(VLOOKUP(P54,'🌳Resource'!$A$4:$J1000,9,false)*Q54),0) + IF(R54&lt;&gt;"",(VLOOKUP(R54,'🧱Material'!$B$4:$H1000,6,false)*S54),0) + IF(T54&lt;&gt;"",(VLOOKUP(T54,'🧱Material'!$B$4:$H1000,6,false)*U54),0) + IF(V54&lt;&gt;"",(VLOOKUP(V54,'🧱Material'!$B$4:$H1000,6,false)*W54),0) + IF(X54&lt;&gt;"",(VLOOKUP(X54,'🧱Material'!$B$4:$H1000,6,false)*Y54),0) + IF(Z54&lt;&gt;"",(VLOOKUP(Z54,'🧱Material'!$B$4:$H1000,6,false)*AA54),0) + IF(AB54&lt;&gt;"",(VLOOKUP(AB54,'🧱Material'!$B$4:$H1000,6,false)*AC54),0)</f>
        <v>8176</v>
      </c>
      <c r="J54" s="18" t="s">
        <v>79</v>
      </c>
      <c r="K54" s="536">
        <v>720.0</v>
      </c>
      <c r="L54" s="18" t="s">
        <v>80</v>
      </c>
      <c r="M54" s="536">
        <v>180.0</v>
      </c>
      <c r="N54" s="18" t="s">
        <v>82</v>
      </c>
      <c r="O54" s="536">
        <v>180.0</v>
      </c>
      <c r="P54" s="18" t="s">
        <v>84</v>
      </c>
      <c r="Q54" s="536">
        <v>180.0</v>
      </c>
      <c r="R54" s="515" t="s">
        <v>449</v>
      </c>
      <c r="S54" s="3">
        <v>8.0</v>
      </c>
      <c r="T54" s="515" t="s">
        <v>450</v>
      </c>
      <c r="U54" s="3">
        <v>8.0</v>
      </c>
      <c r="V54" s="515" t="s">
        <v>172</v>
      </c>
      <c r="W54" s="3">
        <v>2.0</v>
      </c>
      <c r="X54" s="515"/>
      <c r="Y54" s="3"/>
      <c r="Z54" s="515"/>
      <c r="AA54" s="3"/>
      <c r="AB54" s="515"/>
      <c r="AC54" s="3"/>
    </row>
    <row r="55">
      <c r="A55" s="521" t="b">
        <v>1</v>
      </c>
      <c r="B55" s="524" t="str">
        <f t="shared" si="1"/>
        <v>โรงงานอาหาร</v>
      </c>
      <c r="C55" s="528" t="s">
        <v>12</v>
      </c>
      <c r="D55" s="528" t="s">
        <v>56</v>
      </c>
      <c r="E55" s="521" t="s">
        <v>64</v>
      </c>
      <c r="F55" s="521"/>
      <c r="G55" s="526">
        <f>IF(J55&lt;&gt;"",(VLOOKUP(J55,'🌳Resource'!$A$4:$J1000,10,false)*K55),0)+IF(L55&lt;&gt;"",(VLOOKUP(L55,'🌳Resource'!$A$4:$J1000,10,false)*M55),0)+IF(N55&lt;&gt;"",(VLOOKUP(N55,'🌳Resource'!$A$4:$J1000,10,false)*O55),0) + IF(P55&lt;&gt;"",(VLOOKUP(P55,'🌳Resource'!$A$4:$J1000,10,false)*Q55),0) + IF(R55&lt;&gt;"",(VLOOKUP(R55,'🧱Material'!$B$4:$H1000,7,false)*S55),0) + IF(T55&lt;&gt;"",(VLOOKUP(T55,'🧱Material'!$B$4:$H1000,7,false)*U55),0) + IF(V55&lt;&gt;"",(VLOOKUP(V55,'🧱Material'!$B$4:$H1000,7,false)*W55),0) + IF(X55&lt;&gt;"",(VLOOKUP(X55,'🧱Material'!$B$4:$H1000,7,false)*Y55),0) + IF(Z55&lt;&gt;"",(VLOOKUP(Z55,'🧱Material'!$B$4:$H1000,7,false)*AA55),0) + IF(AB55&lt;&gt;"",(VLOOKUP(AB55,'🧱Material'!$B$4:$H1000,7,false)*AC55),0)</f>
        <v>2582</v>
      </c>
      <c r="H55" s="526">
        <f>IF(J55&lt;&gt;"",(VLOOKUP(J55,'🌳Resource'!$A$4:$J1000,8,false)*K55),0)+IF(L55&lt;&gt;"",(VLOOKUP(L55,'🌳Resource'!$A$4:$J1000,8,false)*M55),0)+IF(N55&lt;&gt;"",(VLOOKUP(N55,'🌳Resource'!$A$4:$J1000,8,false)*O55),0) + IF(P55&lt;&gt;"",(VLOOKUP(P55,'🌳Resource'!$A$4:$J1000,8,false)*Q55),0) + IF(R55&lt;&gt;"",(VLOOKUP(R55,'🧱Material'!$B$4:$H1000,5,false)*S55),0) + IF(T55&lt;&gt;"",(VLOOKUP(T55,'🧱Material'!$B$4:$H1000,5,false)*U55),0) + IF(V55&lt;&gt;"",(VLOOKUP(V55,'🧱Material'!$B$4:$H1000,5,false)*W55),0) + IF(X55&lt;&gt;"",(VLOOKUP(X55,'🧱Material'!$B$4:$H1000,5,false)*Y55),0) + IF(Z55&lt;&gt;"",(VLOOKUP(Z55,'🧱Material'!$B$4:$H1000,5,false)*AA55),0) + IF(AB55&lt;&gt;"",(VLOOKUP(AB55,'🧱Material'!$B$4:$H1000,5,false)*AC55),0)</f>
        <v>2166.592208</v>
      </c>
      <c r="I55" s="526">
        <f>IF(J55&lt;&gt;"",(VLOOKUP(J55,'🌳Resource'!$A$4:$J1000,9,false)*K55),0)+IF(L55&lt;&gt;"",(VLOOKUP(L55,'🌳Resource'!$A$4:$J1000,9,false)*M55),0)+IF(N55&lt;&gt;"",(VLOOKUP(N55,'🌳Resource'!$A$4:$J1000,9,false)*O55),0) + IF(P55&lt;&gt;"",(VLOOKUP(P55,'🌳Resource'!$A$4:$J1000,9,false)*Q55),0) + IF(R55&lt;&gt;"",(VLOOKUP(R55,'🧱Material'!$B$4:$H1000,6,false)*S55),0) + IF(T55&lt;&gt;"",(VLOOKUP(T55,'🧱Material'!$B$4:$H1000,6,false)*U55),0) + IF(V55&lt;&gt;"",(VLOOKUP(V55,'🧱Material'!$B$4:$H1000,6,false)*W55),0) + IF(X55&lt;&gt;"",(VLOOKUP(X55,'🧱Material'!$B$4:$H1000,6,false)*Y55),0) + IF(Z55&lt;&gt;"",(VLOOKUP(Z55,'🧱Material'!$B$4:$H1000,6,false)*AA55),0) + IF(AB55&lt;&gt;"",(VLOOKUP(AB55,'🧱Material'!$B$4:$H1000,6,false)*AC55),0)</f>
        <v>8176</v>
      </c>
      <c r="J55" s="63" t="s">
        <v>79</v>
      </c>
      <c r="K55" s="534">
        <v>720.0</v>
      </c>
      <c r="L55" s="63" t="s">
        <v>80</v>
      </c>
      <c r="M55" s="534">
        <v>180.0</v>
      </c>
      <c r="N55" s="63" t="s">
        <v>82</v>
      </c>
      <c r="O55" s="534">
        <v>180.0</v>
      </c>
      <c r="P55" s="63" t="s">
        <v>84</v>
      </c>
      <c r="Q55" s="534">
        <v>180.0</v>
      </c>
      <c r="R55" s="59" t="s">
        <v>449</v>
      </c>
      <c r="S55" s="520">
        <v>8.0</v>
      </c>
      <c r="T55" s="59" t="s">
        <v>450</v>
      </c>
      <c r="U55" s="520">
        <v>8.0</v>
      </c>
      <c r="V55" s="59" t="s">
        <v>172</v>
      </c>
      <c r="W55" s="520">
        <v>2.0</v>
      </c>
      <c r="X55" s="59"/>
      <c r="Y55" s="520"/>
      <c r="Z55" s="59"/>
      <c r="AA55" s="520"/>
      <c r="AB55" s="59"/>
      <c r="AC55" s="520"/>
    </row>
    <row r="56">
      <c r="A56" s="524" t="b">
        <v>1</v>
      </c>
      <c r="B56" s="524" t="str">
        <f t="shared" si="1"/>
        <v>โรงงานยานพาหนะ</v>
      </c>
      <c r="C56" s="524" t="s">
        <v>12</v>
      </c>
      <c r="D56" s="527" t="s">
        <v>56</v>
      </c>
      <c r="E56" s="527" t="s">
        <v>65</v>
      </c>
      <c r="F56" s="524"/>
      <c r="G56" s="523">
        <f>IF(J56&lt;&gt;"",(VLOOKUP(J56,'🌳Resource'!$A$4:$J1000,10,false)*K56),0)+IF(L56&lt;&gt;"",(VLOOKUP(L56,'🌳Resource'!$A$4:$J1000,10,false)*M56),0)+IF(N56&lt;&gt;"",(VLOOKUP(N56,'🌳Resource'!$A$4:$J1000,10,false)*O56),0) + IF(P56&lt;&gt;"",(VLOOKUP(P56,'🌳Resource'!$A$4:$J1000,10,false)*Q56),0) + IF(R56&lt;&gt;"",(VLOOKUP(R56,'🧱Material'!$B$4:$H1000,7,false)*S56),0) + IF(T56&lt;&gt;"",(VLOOKUP(T56,'🧱Material'!$B$4:$H1000,7,false)*U56),0) + IF(V56&lt;&gt;"",(VLOOKUP(V56,'🧱Material'!$B$4:$H1000,7,false)*W56),0) + IF(X56&lt;&gt;"",(VLOOKUP(X56,'🧱Material'!$B$4:$H1000,7,false)*Y56),0) + IF(Z56&lt;&gt;"",(VLOOKUP(Z56,'🧱Material'!$B$4:$H1000,7,false)*AA56),0) + IF(AB56&lt;&gt;"",(VLOOKUP(AB56,'🧱Material'!$B$4:$H1000,7,false)*AC56),0)</f>
        <v>2582</v>
      </c>
      <c r="H56" s="523">
        <f>IF(J56&lt;&gt;"",(VLOOKUP(J56,'🌳Resource'!$A$4:$J1000,8,false)*K56),0)+IF(L56&lt;&gt;"",(VLOOKUP(L56,'🌳Resource'!$A$4:$J1000,8,false)*M56),0)+IF(N56&lt;&gt;"",(VLOOKUP(N56,'🌳Resource'!$A$4:$J1000,8,false)*O56),0) + IF(P56&lt;&gt;"",(VLOOKUP(P56,'🌳Resource'!$A$4:$J1000,8,false)*Q56),0) + IF(R56&lt;&gt;"",(VLOOKUP(R56,'🧱Material'!$B$4:$H1000,5,false)*S56),0) + IF(T56&lt;&gt;"",(VLOOKUP(T56,'🧱Material'!$B$4:$H1000,5,false)*U56),0) + IF(V56&lt;&gt;"",(VLOOKUP(V56,'🧱Material'!$B$4:$H1000,5,false)*W56),0) + IF(X56&lt;&gt;"",(VLOOKUP(X56,'🧱Material'!$B$4:$H1000,5,false)*Y56),0) + IF(Z56&lt;&gt;"",(VLOOKUP(Z56,'🧱Material'!$B$4:$H1000,5,false)*AA56),0) + IF(AB56&lt;&gt;"",(VLOOKUP(AB56,'🧱Material'!$B$4:$H1000,5,false)*AC56),0)</f>
        <v>2166.592208</v>
      </c>
      <c r="I56" s="523">
        <f>IF(J56&lt;&gt;"",(VLOOKUP(J56,'🌳Resource'!$A$4:$J1000,9,false)*K56),0)+IF(L56&lt;&gt;"",(VLOOKUP(L56,'🌳Resource'!$A$4:$J1000,9,false)*M56),0)+IF(N56&lt;&gt;"",(VLOOKUP(N56,'🌳Resource'!$A$4:$J1000,9,false)*O56),0) + IF(P56&lt;&gt;"",(VLOOKUP(P56,'🌳Resource'!$A$4:$J1000,9,false)*Q56),0) + IF(R56&lt;&gt;"",(VLOOKUP(R56,'🧱Material'!$B$4:$H1000,6,false)*S56),0) + IF(T56&lt;&gt;"",(VLOOKUP(T56,'🧱Material'!$B$4:$H1000,6,false)*U56),0) + IF(V56&lt;&gt;"",(VLOOKUP(V56,'🧱Material'!$B$4:$H1000,6,false)*W56),0) + IF(X56&lt;&gt;"",(VLOOKUP(X56,'🧱Material'!$B$4:$H1000,6,false)*Y56),0) + IF(Z56&lt;&gt;"",(VLOOKUP(Z56,'🧱Material'!$B$4:$H1000,6,false)*AA56),0) + IF(AB56&lt;&gt;"",(VLOOKUP(AB56,'🧱Material'!$B$4:$H1000,6,false)*AC56),0)</f>
        <v>8176</v>
      </c>
      <c r="J56" s="18" t="s">
        <v>79</v>
      </c>
      <c r="K56" s="536">
        <v>720.0</v>
      </c>
      <c r="L56" s="18" t="s">
        <v>80</v>
      </c>
      <c r="M56" s="536">
        <v>180.0</v>
      </c>
      <c r="N56" s="18" t="s">
        <v>82</v>
      </c>
      <c r="O56" s="536">
        <v>180.0</v>
      </c>
      <c r="P56" s="18" t="s">
        <v>84</v>
      </c>
      <c r="Q56" s="536">
        <v>180.0</v>
      </c>
      <c r="R56" s="515" t="s">
        <v>449</v>
      </c>
      <c r="S56" s="3">
        <v>8.0</v>
      </c>
      <c r="T56" s="515" t="s">
        <v>450</v>
      </c>
      <c r="U56" s="3">
        <v>8.0</v>
      </c>
      <c r="V56" s="515" t="s">
        <v>172</v>
      </c>
      <c r="W56" s="3">
        <v>2.0</v>
      </c>
      <c r="X56" s="515"/>
      <c r="Y56" s="3"/>
      <c r="Z56" s="515"/>
      <c r="AA56" s="3"/>
      <c r="AB56" s="515"/>
      <c r="AC56" s="3"/>
    </row>
    <row r="57">
      <c r="A57" s="521" t="b">
        <v>1</v>
      </c>
      <c r="B57" s="524" t="str">
        <f t="shared" si="1"/>
        <v>โรงงานยุทโธปกรณ์</v>
      </c>
      <c r="C57" s="528" t="s">
        <v>12</v>
      </c>
      <c r="D57" s="528" t="s">
        <v>56</v>
      </c>
      <c r="E57" s="528" t="s">
        <v>66</v>
      </c>
      <c r="F57" s="521"/>
      <c r="G57" s="526">
        <f>IF(J57&lt;&gt;"",(VLOOKUP(J57,'🌳Resource'!$A$4:$J1000,10,false)*K57),0)+IF(L57&lt;&gt;"",(VLOOKUP(L57,'🌳Resource'!$A$4:$J1000,10,false)*M57),0)+IF(N57&lt;&gt;"",(VLOOKUP(N57,'🌳Resource'!$A$4:$J1000,10,false)*O57),0) + IF(P57&lt;&gt;"",(VLOOKUP(P57,'🌳Resource'!$A$4:$J1000,10,false)*Q57),0) + IF(R57&lt;&gt;"",(VLOOKUP(R57,'🧱Material'!$B$4:$H1000,7,false)*S57),0) + IF(T57&lt;&gt;"",(VLOOKUP(T57,'🧱Material'!$B$4:$H1000,7,false)*U57),0) + IF(V57&lt;&gt;"",(VLOOKUP(V57,'🧱Material'!$B$4:$H1000,7,false)*W57),0) + IF(X57&lt;&gt;"",(VLOOKUP(X57,'🧱Material'!$B$4:$H1000,7,false)*Y57),0) + IF(Z57&lt;&gt;"",(VLOOKUP(Z57,'🧱Material'!$B$4:$H1000,7,false)*AA57),0) + IF(AB57&lt;&gt;"",(VLOOKUP(AB57,'🧱Material'!$B$4:$H1000,7,false)*AC57),0)</f>
        <v>2582</v>
      </c>
      <c r="H57" s="526">
        <f>IF(J57&lt;&gt;"",(VLOOKUP(J57,'🌳Resource'!$A$4:$J1000,8,false)*K57),0)+IF(L57&lt;&gt;"",(VLOOKUP(L57,'🌳Resource'!$A$4:$J1000,8,false)*M57),0)+IF(N57&lt;&gt;"",(VLOOKUP(N57,'🌳Resource'!$A$4:$J1000,8,false)*O57),0) + IF(P57&lt;&gt;"",(VLOOKUP(P57,'🌳Resource'!$A$4:$J1000,8,false)*Q57),0) + IF(R57&lt;&gt;"",(VLOOKUP(R57,'🧱Material'!$B$4:$H1000,5,false)*S57),0) + IF(T57&lt;&gt;"",(VLOOKUP(T57,'🧱Material'!$B$4:$H1000,5,false)*U57),0) + IF(V57&lt;&gt;"",(VLOOKUP(V57,'🧱Material'!$B$4:$H1000,5,false)*W57),0) + IF(X57&lt;&gt;"",(VLOOKUP(X57,'🧱Material'!$B$4:$H1000,5,false)*Y57),0) + IF(Z57&lt;&gt;"",(VLOOKUP(Z57,'🧱Material'!$B$4:$H1000,5,false)*AA57),0) + IF(AB57&lt;&gt;"",(VLOOKUP(AB57,'🧱Material'!$B$4:$H1000,5,false)*AC57),0)</f>
        <v>2166.592208</v>
      </c>
      <c r="I57" s="526">
        <f>IF(J57&lt;&gt;"",(VLOOKUP(J57,'🌳Resource'!$A$4:$J1000,9,false)*K57),0)+IF(L57&lt;&gt;"",(VLOOKUP(L57,'🌳Resource'!$A$4:$J1000,9,false)*M57),0)+IF(N57&lt;&gt;"",(VLOOKUP(N57,'🌳Resource'!$A$4:$J1000,9,false)*O57),0) + IF(P57&lt;&gt;"",(VLOOKUP(P57,'🌳Resource'!$A$4:$J1000,9,false)*Q57),0) + IF(R57&lt;&gt;"",(VLOOKUP(R57,'🧱Material'!$B$4:$H1000,6,false)*S57),0) + IF(T57&lt;&gt;"",(VLOOKUP(T57,'🧱Material'!$B$4:$H1000,6,false)*U57),0) + IF(V57&lt;&gt;"",(VLOOKUP(V57,'🧱Material'!$B$4:$H1000,6,false)*W57),0) + IF(X57&lt;&gt;"",(VLOOKUP(X57,'🧱Material'!$B$4:$H1000,6,false)*Y57),0) + IF(Z57&lt;&gt;"",(VLOOKUP(Z57,'🧱Material'!$B$4:$H1000,6,false)*AA57),0) + IF(AB57&lt;&gt;"",(VLOOKUP(AB57,'🧱Material'!$B$4:$H1000,6,false)*AC57),0)</f>
        <v>8176</v>
      </c>
      <c r="J57" s="63" t="s">
        <v>79</v>
      </c>
      <c r="K57" s="534">
        <v>720.0</v>
      </c>
      <c r="L57" s="63" t="s">
        <v>80</v>
      </c>
      <c r="M57" s="534">
        <v>180.0</v>
      </c>
      <c r="N57" s="63" t="s">
        <v>82</v>
      </c>
      <c r="O57" s="534">
        <v>180.0</v>
      </c>
      <c r="P57" s="63" t="s">
        <v>84</v>
      </c>
      <c r="Q57" s="534">
        <v>180.0</v>
      </c>
      <c r="R57" s="59" t="s">
        <v>449</v>
      </c>
      <c r="S57" s="520">
        <v>8.0</v>
      </c>
      <c r="T57" s="59" t="s">
        <v>450</v>
      </c>
      <c r="U57" s="520">
        <v>8.0</v>
      </c>
      <c r="V57" s="59" t="s">
        <v>172</v>
      </c>
      <c r="W57" s="520">
        <v>2.0</v>
      </c>
      <c r="X57" s="59"/>
      <c r="Y57" s="520"/>
      <c r="Z57" s="59"/>
      <c r="AA57" s="520"/>
      <c r="AB57" s="59"/>
      <c r="AC57" s="520"/>
    </row>
    <row r="58">
      <c r="A58" s="521" t="b">
        <v>0</v>
      </c>
      <c r="B58" s="524"/>
      <c r="C58" s="528"/>
      <c r="D58" s="521"/>
      <c r="E58" s="528"/>
      <c r="F58" s="528"/>
      <c r="G58" s="523">
        <f>IF(J58&lt;&gt;"",(VLOOKUP(J58,'🌳Resource'!$A$4:$J1000,10,false)*K58),0)+IF(L58&lt;&gt;"",(VLOOKUP(L58,'🌳Resource'!$A$4:$J1000,10,false)*M58),0)+IF(N58&lt;&gt;"",(VLOOKUP(N58,'🌳Resource'!$A$4:$J1000,10,false)*O58),0) + IF(P58&lt;&gt;"",(VLOOKUP(P58,'🌳Resource'!$A$4:$J1000,10,false)*Q58),0) + IF(R58&lt;&gt;"",(VLOOKUP(R58,'🧱Material'!$B$4:$H1000,7,false)*S58),0) + IF(T58&lt;&gt;"",(VLOOKUP(T58,'🧱Material'!$B$4:$H1000,7,false)*U58),0) + IF(V58&lt;&gt;"",(VLOOKUP(V58,'🧱Material'!$B$4:$H1000,7,false)*W58),0) + IF(X58&lt;&gt;"",(VLOOKUP(X58,'🧱Material'!$B$4:$H1000,7,false)*Y58),0) + IF(Z58&lt;&gt;"",(VLOOKUP(Z58,'🧱Material'!$B$4:$H1000,7,false)*AA58),0) + IF(AB58&lt;&gt;"",(VLOOKUP(AB58,'🧱Material'!$B$4:$H1000,7,false)*AC58),0)</f>
        <v>0</v>
      </c>
      <c r="H58" s="523">
        <f>IF(J58&lt;&gt;"",(VLOOKUP(J58,'🌳Resource'!$A$4:$J1000,8,false)*K58),0)+IF(L58&lt;&gt;"",(VLOOKUP(L58,'🌳Resource'!$A$4:$J1000,8,false)*M58),0)+IF(N58&lt;&gt;"",(VLOOKUP(N58,'🌳Resource'!$A$4:$J1000,8,false)*O58),0) + IF(P58&lt;&gt;"",(VLOOKUP(P58,'🌳Resource'!$A$4:$J1000,8,false)*Q58),0) + IF(R58&lt;&gt;"",(VLOOKUP(R58,'🧱Material'!$B$4:$H1000,5,false)*S58),0) + IF(T58&lt;&gt;"",(VLOOKUP(T58,'🧱Material'!$B$4:$H1000,5,false)*U58),0) + IF(V58&lt;&gt;"",(VLOOKUP(V58,'🧱Material'!$B$4:$H1000,5,false)*W58),0) + IF(X58&lt;&gt;"",(VLOOKUP(X58,'🧱Material'!$B$4:$H1000,5,false)*Y58),0) + IF(Z58&lt;&gt;"",(VLOOKUP(Z58,'🧱Material'!$B$4:$H1000,5,false)*AA58),0) + IF(AB58&lt;&gt;"",(VLOOKUP(AB58,'🧱Material'!$B$4:$H1000,5,false)*AC58),0)</f>
        <v>0</v>
      </c>
      <c r="I58" s="523">
        <f>IF(J58&lt;&gt;"",(VLOOKUP(J58,'🌳Resource'!$A$4:$J1000,9,false)*K58),0)+IF(L58&lt;&gt;"",(VLOOKUP(L58,'🌳Resource'!$A$4:$J1000,9,false)*M58),0)+IF(N58&lt;&gt;"",(VLOOKUP(N58,'🌳Resource'!$A$4:$J1000,9,false)*O58),0) + IF(P58&lt;&gt;"",(VLOOKUP(P58,'🌳Resource'!$A$4:$J1000,9,false)*Q58),0) + IF(R58&lt;&gt;"",(VLOOKUP(R58,'🧱Material'!$B$4:$H1000,6,false)*S58),0) + IF(T58&lt;&gt;"",(VLOOKUP(T58,'🧱Material'!$B$4:$H1000,6,false)*U58),0) + IF(V58&lt;&gt;"",(VLOOKUP(V58,'🧱Material'!$B$4:$H1000,6,false)*W58),0) + IF(X58&lt;&gt;"",(VLOOKUP(X58,'🧱Material'!$B$4:$H1000,6,false)*Y58),0) + IF(Z58&lt;&gt;"",(VLOOKUP(Z58,'🧱Material'!$B$4:$H1000,6,false)*AA58),0) + IF(AB58&lt;&gt;"",(VLOOKUP(AB58,'🧱Material'!$B$4:$H1000,6,false)*AC58),0)</f>
        <v>0</v>
      </c>
      <c r="J58" s="63"/>
      <c r="K58" s="534"/>
      <c r="L58" s="63"/>
      <c r="M58" s="534"/>
      <c r="N58" s="63"/>
      <c r="O58" s="534"/>
      <c r="P58" s="63"/>
      <c r="Q58" s="534"/>
      <c r="R58" s="515"/>
      <c r="S58" s="3"/>
      <c r="T58" s="515"/>
      <c r="U58" s="3"/>
      <c r="V58" s="515"/>
      <c r="W58" s="3"/>
      <c r="X58" s="515"/>
      <c r="Y58" s="3"/>
      <c r="Z58" s="515"/>
      <c r="AA58" s="3"/>
      <c r="AB58" s="515"/>
      <c r="AC58" s="3"/>
    </row>
    <row r="59">
      <c r="A59" s="540" t="b">
        <v>0</v>
      </c>
      <c r="B59" s="524"/>
      <c r="C59" s="524"/>
      <c r="D59" s="183"/>
      <c r="E59" s="540"/>
      <c r="F59" s="183"/>
      <c r="G59" s="526">
        <f>IF(J59&lt;&gt;"",(VLOOKUP(J59,'🌳Resource'!$A$4:$J1000,10,false)*K59),0)+IF(L59&lt;&gt;"",(VLOOKUP(L59,'🌳Resource'!$A$4:$J1000,10,false)*M59),0)+IF(N59&lt;&gt;"",(VLOOKUP(N59,'🌳Resource'!$A$4:$J1000,10,false)*O59),0) + IF(P59&lt;&gt;"",(VLOOKUP(P59,'🌳Resource'!$A$4:$J1000,10,false)*Q59),0) + IF(R59&lt;&gt;"",(VLOOKUP(R59,'🧱Material'!$B$4:$H1000,7,false)*S59),0) + IF(T59&lt;&gt;"",(VLOOKUP(T59,'🧱Material'!$B$4:$H1000,7,false)*U59),0) + IF(V59&lt;&gt;"",(VLOOKUP(V59,'🧱Material'!$B$4:$H1000,7,false)*W59),0) + IF(X59&lt;&gt;"",(VLOOKUP(X59,'🧱Material'!$B$4:$H1000,7,false)*Y59),0) + IF(Z59&lt;&gt;"",(VLOOKUP(Z59,'🧱Material'!$B$4:$H1000,7,false)*AA59),0) + IF(AB59&lt;&gt;"",(VLOOKUP(AB59,'🧱Material'!$B$4:$H1000,7,false)*AC59),0)</f>
        <v>0</v>
      </c>
      <c r="H59" s="526">
        <f>IF(J59&lt;&gt;"",(VLOOKUP(J59,'🌳Resource'!$A$4:$J1000,8,false)*K59),0)+IF(L59&lt;&gt;"",(VLOOKUP(L59,'🌳Resource'!$A$4:$J1000,8,false)*M59),0)+IF(N59&lt;&gt;"",(VLOOKUP(N59,'🌳Resource'!$A$4:$J1000,8,false)*O59),0) + IF(P59&lt;&gt;"",(VLOOKUP(P59,'🌳Resource'!$A$4:$J1000,8,false)*Q59),0) + IF(R59&lt;&gt;"",(VLOOKUP(R59,'🧱Material'!$B$4:$H1000,5,false)*S59),0) + IF(T59&lt;&gt;"",(VLOOKUP(T59,'🧱Material'!$B$4:$H1000,5,false)*U59),0) + IF(V59&lt;&gt;"",(VLOOKUP(V59,'🧱Material'!$B$4:$H1000,5,false)*W59),0) + IF(X59&lt;&gt;"",(VLOOKUP(X59,'🧱Material'!$B$4:$H1000,5,false)*Y59),0) + IF(Z59&lt;&gt;"",(VLOOKUP(Z59,'🧱Material'!$B$4:$H1000,5,false)*AA59),0) + IF(AB59&lt;&gt;"",(VLOOKUP(AB59,'🧱Material'!$B$4:$H1000,5,false)*AC59),0)</f>
        <v>0</v>
      </c>
      <c r="I59" s="526">
        <f>IF(J59&lt;&gt;"",(VLOOKUP(J59,'🌳Resource'!$A$4:$J1000,9,false)*K59),0)+IF(L59&lt;&gt;"",(VLOOKUP(L59,'🌳Resource'!$A$4:$J1000,9,false)*M59),0)+IF(N59&lt;&gt;"",(VLOOKUP(N59,'🌳Resource'!$A$4:$J1000,9,false)*O59),0) + IF(P59&lt;&gt;"",(VLOOKUP(P59,'🌳Resource'!$A$4:$J1000,9,false)*Q59),0) + IF(R59&lt;&gt;"",(VLOOKUP(R59,'🧱Material'!$B$4:$H1000,6,false)*S59),0) + IF(T59&lt;&gt;"",(VLOOKUP(T59,'🧱Material'!$B$4:$H1000,6,false)*U59),0) + IF(V59&lt;&gt;"",(VLOOKUP(V59,'🧱Material'!$B$4:$H1000,6,false)*W59),0) + IF(X59&lt;&gt;"",(VLOOKUP(X59,'🧱Material'!$B$4:$H1000,6,false)*Y59),0) + IF(Z59&lt;&gt;"",(VLOOKUP(Z59,'🧱Material'!$B$4:$H1000,6,false)*AA59),0) + IF(AB59&lt;&gt;"",(VLOOKUP(AB59,'🧱Material'!$B$4:$H1000,6,false)*AC59),0)</f>
        <v>0</v>
      </c>
      <c r="J59" s="18"/>
      <c r="K59" s="536"/>
      <c r="L59" s="18"/>
      <c r="M59" s="536"/>
      <c r="N59" s="18"/>
      <c r="O59" s="536"/>
      <c r="P59" s="18"/>
      <c r="Q59" s="536"/>
      <c r="R59" s="59"/>
      <c r="S59" s="520"/>
      <c r="T59" s="59"/>
      <c r="U59" s="520"/>
      <c r="V59" s="59"/>
      <c r="W59" s="520"/>
      <c r="X59" s="59"/>
      <c r="Y59" s="520"/>
      <c r="Z59" s="59"/>
      <c r="AA59" s="520"/>
      <c r="AB59" s="59"/>
      <c r="AC59" s="520"/>
    </row>
    <row r="60">
      <c r="A60" s="542" t="b">
        <v>0</v>
      </c>
      <c r="B60" s="524"/>
      <c r="C60" s="521"/>
      <c r="D60" s="543"/>
      <c r="E60" s="542"/>
      <c r="F60" s="543"/>
      <c r="G60" s="523">
        <f>IF(J60&lt;&gt;"",(VLOOKUP(J60,'🌳Resource'!$A$4:$J1000,10,false)*K60),0)+IF(L60&lt;&gt;"",(VLOOKUP(L60,'🌳Resource'!$A$4:$J1000,10,false)*M60),0)+IF(N60&lt;&gt;"",(VLOOKUP(N60,'🌳Resource'!$A$4:$J1000,10,false)*O60),0) + IF(P60&lt;&gt;"",(VLOOKUP(P60,'🌳Resource'!$A$4:$J1000,10,false)*Q60),0) + IF(R60&lt;&gt;"",(VLOOKUP(R60,'🧱Material'!$B$4:$H1000,7,false)*S60),0) + IF(T60&lt;&gt;"",(VLOOKUP(T60,'🧱Material'!$B$4:$H1000,7,false)*U60),0) + IF(V60&lt;&gt;"",(VLOOKUP(V60,'🧱Material'!$B$4:$H1000,7,false)*W60),0) + IF(X60&lt;&gt;"",(VLOOKUP(X60,'🧱Material'!$B$4:$H1000,7,false)*Y60),0) + IF(Z60&lt;&gt;"",(VLOOKUP(Z60,'🧱Material'!$B$4:$H1000,7,false)*AA60),0) + IF(AB60&lt;&gt;"",(VLOOKUP(AB60,'🧱Material'!$B$4:$H1000,7,false)*AC60),0)</f>
        <v>0</v>
      </c>
      <c r="H60" s="523">
        <f>IF(J60&lt;&gt;"",(VLOOKUP(J60,'🌳Resource'!$A$4:$J1000,8,false)*K60),0)+IF(L60&lt;&gt;"",(VLOOKUP(L60,'🌳Resource'!$A$4:$J1000,8,false)*M60),0)+IF(N60&lt;&gt;"",(VLOOKUP(N60,'🌳Resource'!$A$4:$J1000,8,false)*O60),0) + IF(P60&lt;&gt;"",(VLOOKUP(P60,'🌳Resource'!$A$4:$J1000,8,false)*Q60),0) + IF(R60&lt;&gt;"",(VLOOKUP(R60,'🧱Material'!$B$4:$H1000,5,false)*S60),0) + IF(T60&lt;&gt;"",(VLOOKUP(T60,'🧱Material'!$B$4:$H1000,5,false)*U60),0) + IF(V60&lt;&gt;"",(VLOOKUP(V60,'🧱Material'!$B$4:$H1000,5,false)*W60),0) + IF(X60&lt;&gt;"",(VLOOKUP(X60,'🧱Material'!$B$4:$H1000,5,false)*Y60),0) + IF(Z60&lt;&gt;"",(VLOOKUP(Z60,'🧱Material'!$B$4:$H1000,5,false)*AA60),0) + IF(AB60&lt;&gt;"",(VLOOKUP(AB60,'🧱Material'!$B$4:$H1000,5,false)*AC60),0)</f>
        <v>0</v>
      </c>
      <c r="I60" s="523">
        <f>IF(J60&lt;&gt;"",(VLOOKUP(J60,'🌳Resource'!$A$4:$J1000,9,false)*K60),0)+IF(L60&lt;&gt;"",(VLOOKUP(L60,'🌳Resource'!$A$4:$J1000,9,false)*M60),0)+IF(N60&lt;&gt;"",(VLOOKUP(N60,'🌳Resource'!$A$4:$J1000,9,false)*O60),0) + IF(P60&lt;&gt;"",(VLOOKUP(P60,'🌳Resource'!$A$4:$J1000,9,false)*Q60),0) + IF(R60&lt;&gt;"",(VLOOKUP(R60,'🧱Material'!$B$4:$H1000,6,false)*S60),0) + IF(T60&lt;&gt;"",(VLOOKUP(T60,'🧱Material'!$B$4:$H1000,6,false)*U60),0) + IF(V60&lt;&gt;"",(VLOOKUP(V60,'🧱Material'!$B$4:$H1000,6,false)*W60),0) + IF(X60&lt;&gt;"",(VLOOKUP(X60,'🧱Material'!$B$4:$H1000,6,false)*Y60),0) + IF(Z60&lt;&gt;"",(VLOOKUP(Z60,'🧱Material'!$B$4:$H1000,6,false)*AA60),0) + IF(AB60&lt;&gt;"",(VLOOKUP(AB60,'🧱Material'!$B$4:$H1000,6,false)*AC60),0)</f>
        <v>0</v>
      </c>
      <c r="J60" s="63"/>
      <c r="K60" s="534"/>
      <c r="L60" s="63"/>
      <c r="M60" s="534"/>
      <c r="N60" s="63"/>
      <c r="O60" s="534"/>
      <c r="P60" s="63"/>
      <c r="Q60" s="534"/>
      <c r="R60" s="515"/>
      <c r="S60" s="3"/>
      <c r="T60" s="515"/>
      <c r="U60" s="3"/>
      <c r="V60" s="515"/>
      <c r="W60" s="3"/>
      <c r="X60" s="515"/>
      <c r="Y60" s="3"/>
      <c r="Z60" s="515"/>
      <c r="AA60" s="3"/>
      <c r="AB60" s="515"/>
      <c r="AC60" s="3"/>
    </row>
    <row r="61">
      <c r="A61" s="524" t="b">
        <v>0</v>
      </c>
      <c r="B61" s="524"/>
      <c r="C61" s="524"/>
      <c r="D61" s="527"/>
      <c r="E61" s="527"/>
      <c r="F61" s="527"/>
      <c r="G61" s="526">
        <f>IF(J61&lt;&gt;"",(VLOOKUP(J61,'🌳Resource'!$A$4:$J1000,10,false)*K61),0)+IF(L61&lt;&gt;"",(VLOOKUP(L61,'🌳Resource'!$A$4:$J1000,10,false)*M61),0)+IF(N61&lt;&gt;"",(VLOOKUP(N61,'🌳Resource'!$A$4:$J1000,10,false)*O61),0) + IF(P61&lt;&gt;"",(VLOOKUP(P61,'🌳Resource'!$A$4:$J1000,10,false)*Q61),0) + IF(R61&lt;&gt;"",(VLOOKUP(R61,'🧱Material'!$B$4:$H1000,7,false)*S61),0) + IF(T61&lt;&gt;"",(VLOOKUP(T61,'🧱Material'!$B$4:$H1000,7,false)*U61),0) + IF(V61&lt;&gt;"",(VLOOKUP(V61,'🧱Material'!$B$4:$H1000,7,false)*W61),0) + IF(X61&lt;&gt;"",(VLOOKUP(X61,'🧱Material'!$B$4:$H1000,7,false)*Y61),0) + IF(Z61&lt;&gt;"",(VLOOKUP(Z61,'🧱Material'!$B$4:$H1000,7,false)*AA61),0) + IF(AB61&lt;&gt;"",(VLOOKUP(AB61,'🧱Material'!$B$4:$H1000,7,false)*AC61),0)</f>
        <v>0</v>
      </c>
      <c r="H61" s="526">
        <f>IF(J61&lt;&gt;"",(VLOOKUP(J61,'🌳Resource'!$A$4:$J1000,8,false)*K61),0)+IF(L61&lt;&gt;"",(VLOOKUP(L61,'🌳Resource'!$A$4:$J1000,8,false)*M61),0)+IF(N61&lt;&gt;"",(VLOOKUP(N61,'🌳Resource'!$A$4:$J1000,8,false)*O61),0) + IF(P61&lt;&gt;"",(VLOOKUP(P61,'🌳Resource'!$A$4:$J1000,8,false)*Q61),0) + IF(R61&lt;&gt;"",(VLOOKUP(R61,'🧱Material'!$B$4:$H1000,5,false)*S61),0) + IF(T61&lt;&gt;"",(VLOOKUP(T61,'🧱Material'!$B$4:$H1000,5,false)*U61),0) + IF(V61&lt;&gt;"",(VLOOKUP(V61,'🧱Material'!$B$4:$H1000,5,false)*W61),0) + IF(X61&lt;&gt;"",(VLOOKUP(X61,'🧱Material'!$B$4:$H1000,5,false)*Y61),0) + IF(Z61&lt;&gt;"",(VLOOKUP(Z61,'🧱Material'!$B$4:$H1000,5,false)*AA61),0) + IF(AB61&lt;&gt;"",(VLOOKUP(AB61,'🧱Material'!$B$4:$H1000,5,false)*AC61),0)</f>
        <v>0</v>
      </c>
      <c r="I61" s="526">
        <f>IF(J61&lt;&gt;"",(VLOOKUP(J61,'🌳Resource'!$A$4:$J1000,9,false)*K61),0)+IF(L61&lt;&gt;"",(VLOOKUP(L61,'🌳Resource'!$A$4:$J1000,9,false)*M61),0)+IF(N61&lt;&gt;"",(VLOOKUP(N61,'🌳Resource'!$A$4:$J1000,9,false)*O61),0) + IF(P61&lt;&gt;"",(VLOOKUP(P61,'🌳Resource'!$A$4:$J1000,9,false)*Q61),0) + IF(R61&lt;&gt;"",(VLOOKUP(R61,'🧱Material'!$B$4:$H1000,6,false)*S61),0) + IF(T61&lt;&gt;"",(VLOOKUP(T61,'🧱Material'!$B$4:$H1000,6,false)*U61),0) + IF(V61&lt;&gt;"",(VLOOKUP(V61,'🧱Material'!$B$4:$H1000,6,false)*W61),0) + IF(X61&lt;&gt;"",(VLOOKUP(X61,'🧱Material'!$B$4:$H1000,6,false)*Y61),0) + IF(Z61&lt;&gt;"",(VLOOKUP(Z61,'🧱Material'!$B$4:$H1000,6,false)*AA61),0) + IF(AB61&lt;&gt;"",(VLOOKUP(AB61,'🧱Material'!$B$4:$H1000,6,false)*AC61),0)</f>
        <v>0</v>
      </c>
      <c r="J61" s="18"/>
      <c r="K61" s="536"/>
      <c r="L61" s="18"/>
      <c r="M61" s="536"/>
      <c r="N61" s="18"/>
      <c r="O61" s="536"/>
      <c r="P61" s="18"/>
      <c r="Q61" s="536"/>
      <c r="R61" s="59"/>
      <c r="S61" s="520"/>
      <c r="T61" s="59"/>
      <c r="U61" s="520"/>
      <c r="V61" s="59"/>
      <c r="W61" s="520"/>
      <c r="X61" s="59"/>
      <c r="Y61" s="520"/>
      <c r="Z61" s="59"/>
      <c r="AA61" s="520"/>
      <c r="AB61" s="59"/>
      <c r="AC61" s="520"/>
    </row>
    <row r="62">
      <c r="A62" s="543" t="b">
        <v>0</v>
      </c>
      <c r="B62" s="524"/>
      <c r="C62" s="521"/>
      <c r="D62" s="543"/>
      <c r="E62" s="543"/>
      <c r="F62" s="543"/>
      <c r="G62" s="523">
        <f>IF(J62&lt;&gt;"",(VLOOKUP(J62,'🌳Resource'!$A$4:$J1000,10,false)*K62),0)+IF(L62&lt;&gt;"",(VLOOKUP(L62,'🌳Resource'!$A$4:$J1000,10,false)*M62),0)+IF(N62&lt;&gt;"",(VLOOKUP(N62,'🌳Resource'!$A$4:$J1000,10,false)*O62),0) + IF(P62&lt;&gt;"",(VLOOKUP(P62,'🌳Resource'!$A$4:$J1000,10,false)*Q62),0) + IF(R62&lt;&gt;"",(VLOOKUP(R62,'🧱Material'!$B$4:$H1000,7,false)*S62),0) + IF(T62&lt;&gt;"",(VLOOKUP(T62,'🧱Material'!$B$4:$H1000,7,false)*U62),0) + IF(V62&lt;&gt;"",(VLOOKUP(V62,'🧱Material'!$B$4:$H1000,7,false)*W62),0) + IF(X62&lt;&gt;"",(VLOOKUP(X62,'🧱Material'!$B$4:$H1000,7,false)*Y62),0) + IF(Z62&lt;&gt;"",(VLOOKUP(Z62,'🧱Material'!$B$4:$H1000,7,false)*AA62),0) + IF(AB62&lt;&gt;"",(VLOOKUP(AB62,'🧱Material'!$B$4:$H1000,7,false)*AC62),0)</f>
        <v>0</v>
      </c>
      <c r="H62" s="523">
        <f>IF(J62&lt;&gt;"",(VLOOKUP(J62,'🌳Resource'!$A$4:$J1000,8,false)*K62),0)+IF(L62&lt;&gt;"",(VLOOKUP(L62,'🌳Resource'!$A$4:$J1000,8,false)*M62),0)+IF(N62&lt;&gt;"",(VLOOKUP(N62,'🌳Resource'!$A$4:$J1000,8,false)*O62),0) + IF(P62&lt;&gt;"",(VLOOKUP(P62,'🌳Resource'!$A$4:$J1000,8,false)*Q62),0) + IF(R62&lt;&gt;"",(VLOOKUP(R62,'🧱Material'!$B$4:$H1000,5,false)*S62),0) + IF(T62&lt;&gt;"",(VLOOKUP(T62,'🧱Material'!$B$4:$H1000,5,false)*U62),0) + IF(V62&lt;&gt;"",(VLOOKUP(V62,'🧱Material'!$B$4:$H1000,5,false)*W62),0) + IF(X62&lt;&gt;"",(VLOOKUP(X62,'🧱Material'!$B$4:$H1000,5,false)*Y62),0) + IF(Z62&lt;&gt;"",(VLOOKUP(Z62,'🧱Material'!$B$4:$H1000,5,false)*AA62),0) + IF(AB62&lt;&gt;"",(VLOOKUP(AB62,'🧱Material'!$B$4:$H1000,5,false)*AC62),0)</f>
        <v>0</v>
      </c>
      <c r="I62" s="523">
        <f>IF(J62&lt;&gt;"",(VLOOKUP(J62,'🌳Resource'!$A$4:$J1000,9,false)*K62),0)+IF(L62&lt;&gt;"",(VLOOKUP(L62,'🌳Resource'!$A$4:$J1000,9,false)*M62),0)+IF(N62&lt;&gt;"",(VLOOKUP(N62,'🌳Resource'!$A$4:$J1000,9,false)*O62),0) + IF(P62&lt;&gt;"",(VLOOKUP(P62,'🌳Resource'!$A$4:$J1000,9,false)*Q62),0) + IF(R62&lt;&gt;"",(VLOOKUP(R62,'🧱Material'!$B$4:$H1000,6,false)*S62),0) + IF(T62&lt;&gt;"",(VLOOKUP(T62,'🧱Material'!$B$4:$H1000,6,false)*U62),0) + IF(V62&lt;&gt;"",(VLOOKUP(V62,'🧱Material'!$B$4:$H1000,6,false)*W62),0) + IF(X62&lt;&gt;"",(VLOOKUP(X62,'🧱Material'!$B$4:$H1000,6,false)*Y62),0) + IF(Z62&lt;&gt;"",(VLOOKUP(Z62,'🧱Material'!$B$4:$H1000,6,false)*AA62),0) + IF(AB62&lt;&gt;"",(VLOOKUP(AB62,'🧱Material'!$B$4:$H1000,6,false)*AC62),0)</f>
        <v>0</v>
      </c>
      <c r="J62" s="63"/>
      <c r="K62" s="534"/>
      <c r="L62" s="63"/>
      <c r="M62" s="534"/>
      <c r="N62" s="63"/>
      <c r="O62" s="534"/>
      <c r="P62" s="63"/>
      <c r="Q62" s="534"/>
      <c r="R62" s="515"/>
      <c r="S62" s="3"/>
      <c r="T62" s="515"/>
      <c r="U62" s="3"/>
      <c r="V62" s="515"/>
      <c r="W62" s="3"/>
      <c r="X62" s="515"/>
      <c r="Y62" s="3"/>
      <c r="Z62" s="515"/>
      <c r="AA62" s="3"/>
      <c r="AB62" s="515"/>
      <c r="AC62" s="3"/>
    </row>
    <row r="63">
      <c r="A63" s="183" t="b">
        <v>0</v>
      </c>
      <c r="B63" s="524"/>
      <c r="C63" s="524"/>
      <c r="D63" s="183"/>
      <c r="E63" s="183"/>
      <c r="F63" s="183"/>
      <c r="G63" s="526">
        <f>IF(J63&lt;&gt;"",(VLOOKUP(J63,'🌳Resource'!$A$4:$J1000,10,false)*K63),0)+IF(L63&lt;&gt;"",(VLOOKUP(L63,'🌳Resource'!$A$4:$J1000,10,false)*M63),0)+IF(N63&lt;&gt;"",(VLOOKUP(N63,'🌳Resource'!$A$4:$J1000,10,false)*O63),0) + IF(P63&lt;&gt;"",(VLOOKUP(P63,'🌳Resource'!$A$4:$J1000,10,false)*Q63),0) + IF(R63&lt;&gt;"",(VLOOKUP(R63,'🧱Material'!$B$4:$H1000,7,false)*S63),0) + IF(T63&lt;&gt;"",(VLOOKUP(T63,'🧱Material'!$B$4:$H1000,7,false)*U63),0) + IF(V63&lt;&gt;"",(VLOOKUP(V63,'🧱Material'!$B$4:$H1000,7,false)*W63),0) + IF(X63&lt;&gt;"",(VLOOKUP(X63,'🧱Material'!$B$4:$H1000,7,false)*Y63),0) + IF(Z63&lt;&gt;"",(VLOOKUP(Z63,'🧱Material'!$B$4:$H1000,7,false)*AA63),0) + IF(AB63&lt;&gt;"",(VLOOKUP(AB63,'🧱Material'!$B$4:$H1000,7,false)*AC63),0)</f>
        <v>0</v>
      </c>
      <c r="H63" s="526">
        <f>IF(J63&lt;&gt;"",(VLOOKUP(J63,'🌳Resource'!$A$4:$J1000,8,false)*K63),0)+IF(L63&lt;&gt;"",(VLOOKUP(L63,'🌳Resource'!$A$4:$J1000,8,false)*M63),0)+IF(N63&lt;&gt;"",(VLOOKUP(N63,'🌳Resource'!$A$4:$J1000,8,false)*O63),0) + IF(P63&lt;&gt;"",(VLOOKUP(P63,'🌳Resource'!$A$4:$J1000,8,false)*Q63),0) + IF(R63&lt;&gt;"",(VLOOKUP(R63,'🧱Material'!$B$4:$H1000,5,false)*S63),0) + IF(T63&lt;&gt;"",(VLOOKUP(T63,'🧱Material'!$B$4:$H1000,5,false)*U63),0) + IF(V63&lt;&gt;"",(VLOOKUP(V63,'🧱Material'!$B$4:$H1000,5,false)*W63),0) + IF(X63&lt;&gt;"",(VLOOKUP(X63,'🧱Material'!$B$4:$H1000,5,false)*Y63),0) + IF(Z63&lt;&gt;"",(VLOOKUP(Z63,'🧱Material'!$B$4:$H1000,5,false)*AA63),0) + IF(AB63&lt;&gt;"",(VLOOKUP(AB63,'🧱Material'!$B$4:$H1000,5,false)*AC63),0)</f>
        <v>0</v>
      </c>
      <c r="I63" s="526">
        <f>IF(J63&lt;&gt;"",(VLOOKUP(J63,'🌳Resource'!$A$4:$J1000,9,false)*K63),0)+IF(L63&lt;&gt;"",(VLOOKUP(L63,'🌳Resource'!$A$4:$J1000,9,false)*M63),0)+IF(N63&lt;&gt;"",(VLOOKUP(N63,'🌳Resource'!$A$4:$J1000,9,false)*O63),0) + IF(P63&lt;&gt;"",(VLOOKUP(P63,'🌳Resource'!$A$4:$J1000,9,false)*Q63),0) + IF(R63&lt;&gt;"",(VLOOKUP(R63,'🧱Material'!$B$4:$H1000,6,false)*S63),0) + IF(T63&lt;&gt;"",(VLOOKUP(T63,'🧱Material'!$B$4:$H1000,6,false)*U63),0) + IF(V63&lt;&gt;"",(VLOOKUP(V63,'🧱Material'!$B$4:$H1000,6,false)*W63),0) + IF(X63&lt;&gt;"",(VLOOKUP(X63,'🧱Material'!$B$4:$H1000,6,false)*Y63),0) + IF(Z63&lt;&gt;"",(VLOOKUP(Z63,'🧱Material'!$B$4:$H1000,6,false)*AA63),0) + IF(AB63&lt;&gt;"",(VLOOKUP(AB63,'🧱Material'!$B$4:$H1000,6,false)*AC63),0)</f>
        <v>0</v>
      </c>
      <c r="J63" s="18"/>
      <c r="K63" s="536"/>
      <c r="L63" s="18"/>
      <c r="M63" s="536"/>
      <c r="N63" s="18"/>
      <c r="O63" s="536"/>
      <c r="P63" s="18"/>
      <c r="Q63" s="536"/>
      <c r="R63" s="59"/>
      <c r="S63" s="520"/>
      <c r="T63" s="59"/>
      <c r="U63" s="520"/>
      <c r="V63" s="59"/>
      <c r="W63" s="520"/>
      <c r="X63" s="59"/>
      <c r="Y63" s="520"/>
      <c r="Z63" s="59"/>
      <c r="AA63" s="520"/>
      <c r="AB63" s="59"/>
      <c r="AC63" s="520"/>
    </row>
    <row r="64">
      <c r="A64" s="521" t="b">
        <v>0</v>
      </c>
      <c r="B64" s="524"/>
      <c r="C64" s="528"/>
      <c r="D64" s="528"/>
      <c r="E64" s="528"/>
      <c r="F64" s="528"/>
      <c r="G64" s="523">
        <f>IF(J64&lt;&gt;"",(VLOOKUP(J64,'🌳Resource'!$A$4:$J1000,10,false)*K64),0)+IF(L64&lt;&gt;"",(VLOOKUP(L64,'🌳Resource'!$A$4:$J1000,10,false)*M64),0)+IF(N64&lt;&gt;"",(VLOOKUP(N64,'🌳Resource'!$A$4:$J1000,10,false)*O64),0) + IF(P64&lt;&gt;"",(VLOOKUP(P64,'🌳Resource'!$A$4:$J1000,10,false)*Q64),0) + IF(R64&lt;&gt;"",(VLOOKUP(R64,'🧱Material'!$B$4:$H1000,7,false)*S64),0) + IF(T64&lt;&gt;"",(VLOOKUP(T64,'🧱Material'!$B$4:$H1000,7,false)*U64),0) + IF(V64&lt;&gt;"",(VLOOKUP(V64,'🧱Material'!$B$4:$H1000,7,false)*W64),0) + IF(X64&lt;&gt;"",(VLOOKUP(X64,'🧱Material'!$B$4:$H1000,7,false)*Y64),0) + IF(Z64&lt;&gt;"",(VLOOKUP(Z64,'🧱Material'!$B$4:$H1000,7,false)*AA64),0) + IF(AB64&lt;&gt;"",(VLOOKUP(AB64,'🧱Material'!$B$4:$H1000,7,false)*AC64),0)</f>
        <v>0</v>
      </c>
      <c r="H64" s="523">
        <f>IF(J64&lt;&gt;"",(VLOOKUP(J64,'🌳Resource'!$A$4:$J1000,8,false)*K64),0)+IF(L64&lt;&gt;"",(VLOOKUP(L64,'🌳Resource'!$A$4:$J1000,8,false)*M64),0)+IF(N64&lt;&gt;"",(VLOOKUP(N64,'🌳Resource'!$A$4:$J1000,8,false)*O64),0) + IF(P64&lt;&gt;"",(VLOOKUP(P64,'🌳Resource'!$A$4:$J1000,8,false)*Q64),0) + IF(R64&lt;&gt;"",(VLOOKUP(R64,'🧱Material'!$B$4:$H1000,5,false)*S64),0) + IF(T64&lt;&gt;"",(VLOOKUP(T64,'🧱Material'!$B$4:$H1000,5,false)*U64),0) + IF(V64&lt;&gt;"",(VLOOKUP(V64,'🧱Material'!$B$4:$H1000,5,false)*W64),0) + IF(X64&lt;&gt;"",(VLOOKUP(X64,'🧱Material'!$B$4:$H1000,5,false)*Y64),0) + IF(Z64&lt;&gt;"",(VLOOKUP(Z64,'🧱Material'!$B$4:$H1000,5,false)*AA64),0) + IF(AB64&lt;&gt;"",(VLOOKUP(AB64,'🧱Material'!$B$4:$H1000,5,false)*AC64),0)</f>
        <v>0</v>
      </c>
      <c r="I64" s="523">
        <f>IF(J64&lt;&gt;"",(VLOOKUP(J64,'🌳Resource'!$A$4:$J1000,9,false)*K64),0)+IF(L64&lt;&gt;"",(VLOOKUP(L64,'🌳Resource'!$A$4:$J1000,9,false)*M64),0)+IF(N64&lt;&gt;"",(VLOOKUP(N64,'🌳Resource'!$A$4:$J1000,9,false)*O64),0) + IF(P64&lt;&gt;"",(VLOOKUP(P64,'🌳Resource'!$A$4:$J1000,9,false)*Q64),0) + IF(R64&lt;&gt;"",(VLOOKUP(R64,'🧱Material'!$B$4:$H1000,6,false)*S64),0) + IF(T64&lt;&gt;"",(VLOOKUP(T64,'🧱Material'!$B$4:$H1000,6,false)*U64),0) + IF(V64&lt;&gt;"",(VLOOKUP(V64,'🧱Material'!$B$4:$H1000,6,false)*W64),0) + IF(X64&lt;&gt;"",(VLOOKUP(X64,'🧱Material'!$B$4:$H1000,6,false)*Y64),0) + IF(Z64&lt;&gt;"",(VLOOKUP(Z64,'🧱Material'!$B$4:$H1000,6,false)*AA64),0) + IF(AB64&lt;&gt;"",(VLOOKUP(AB64,'🧱Material'!$B$4:$H1000,6,false)*AC64),0)</f>
        <v>0</v>
      </c>
      <c r="J64" s="63"/>
      <c r="K64" s="534"/>
      <c r="L64" s="63"/>
      <c r="M64" s="534"/>
      <c r="N64" s="63"/>
      <c r="O64" s="534"/>
      <c r="P64" s="63"/>
      <c r="Q64" s="534"/>
      <c r="R64" s="515"/>
      <c r="S64" s="3"/>
      <c r="T64" s="515"/>
      <c r="U64" s="3"/>
      <c r="V64" s="515"/>
      <c r="W64" s="3"/>
      <c r="X64" s="515"/>
      <c r="Y64" s="3"/>
      <c r="Z64" s="515"/>
      <c r="AA64" s="3"/>
      <c r="AB64" s="515"/>
      <c r="AC64" s="3"/>
    </row>
    <row r="65">
      <c r="A65" s="183" t="b">
        <v>0</v>
      </c>
      <c r="B65" s="524"/>
      <c r="C65" s="524"/>
      <c r="D65" s="183"/>
      <c r="E65" s="183"/>
      <c r="F65" s="183"/>
      <c r="G65" s="526">
        <f>IF(J65&lt;&gt;"",(VLOOKUP(J65,'🌳Resource'!$A$4:$J1000,10,false)*K65),0)+IF(L65&lt;&gt;"",(VLOOKUP(L65,'🌳Resource'!$A$4:$J1000,10,false)*M65),0)+IF(N65&lt;&gt;"",(VLOOKUP(N65,'🌳Resource'!$A$4:$J1000,10,false)*O65),0) + IF(P65&lt;&gt;"",(VLOOKUP(P65,'🌳Resource'!$A$4:$J1000,10,false)*Q65),0) + IF(R65&lt;&gt;"",(VLOOKUP(R65,'🧱Material'!$B$4:$H1000,7,false)*S65),0) + IF(T65&lt;&gt;"",(VLOOKUP(T65,'🧱Material'!$B$4:$H1000,7,false)*U65),0) + IF(V65&lt;&gt;"",(VLOOKUP(V65,'🧱Material'!$B$4:$H1000,7,false)*W65),0) + IF(X65&lt;&gt;"",(VLOOKUP(X65,'🧱Material'!$B$4:$H1000,7,false)*Y65),0) + IF(Z65&lt;&gt;"",(VLOOKUP(Z65,'🧱Material'!$B$4:$H1000,7,false)*AA65),0) + IF(AB65&lt;&gt;"",(VLOOKUP(AB65,'🧱Material'!$B$4:$H1000,7,false)*AC65),0)</f>
        <v>0</v>
      </c>
      <c r="H65" s="526">
        <f>IF(J65&lt;&gt;"",(VLOOKUP(J65,'🌳Resource'!$A$4:$J1000,8,false)*K65),0)+IF(L65&lt;&gt;"",(VLOOKUP(L65,'🌳Resource'!$A$4:$J1000,8,false)*M65),0)+IF(N65&lt;&gt;"",(VLOOKUP(N65,'🌳Resource'!$A$4:$J1000,8,false)*O65),0) + IF(P65&lt;&gt;"",(VLOOKUP(P65,'🌳Resource'!$A$4:$J1000,8,false)*Q65),0) + IF(R65&lt;&gt;"",(VLOOKUP(R65,'🧱Material'!$B$4:$H1000,5,false)*S65),0) + IF(T65&lt;&gt;"",(VLOOKUP(T65,'🧱Material'!$B$4:$H1000,5,false)*U65),0) + IF(V65&lt;&gt;"",(VLOOKUP(V65,'🧱Material'!$B$4:$H1000,5,false)*W65),0) + IF(X65&lt;&gt;"",(VLOOKUP(X65,'🧱Material'!$B$4:$H1000,5,false)*Y65),0) + IF(Z65&lt;&gt;"",(VLOOKUP(Z65,'🧱Material'!$B$4:$H1000,5,false)*AA65),0) + IF(AB65&lt;&gt;"",(VLOOKUP(AB65,'🧱Material'!$B$4:$H1000,5,false)*AC65),0)</f>
        <v>0</v>
      </c>
      <c r="I65" s="526">
        <f>IF(J65&lt;&gt;"",(VLOOKUP(J65,'🌳Resource'!$A$4:$J1000,9,false)*K65),0)+IF(L65&lt;&gt;"",(VLOOKUP(L65,'🌳Resource'!$A$4:$J1000,9,false)*M65),0)+IF(N65&lt;&gt;"",(VLOOKUP(N65,'🌳Resource'!$A$4:$J1000,9,false)*O65),0) + IF(P65&lt;&gt;"",(VLOOKUP(P65,'🌳Resource'!$A$4:$J1000,9,false)*Q65),0) + IF(R65&lt;&gt;"",(VLOOKUP(R65,'🧱Material'!$B$4:$H1000,6,false)*S65),0) + IF(T65&lt;&gt;"",(VLOOKUP(T65,'🧱Material'!$B$4:$H1000,6,false)*U65),0) + IF(V65&lt;&gt;"",(VLOOKUP(V65,'🧱Material'!$B$4:$H1000,6,false)*W65),0) + IF(X65&lt;&gt;"",(VLOOKUP(X65,'🧱Material'!$B$4:$H1000,6,false)*Y65),0) + IF(Z65&lt;&gt;"",(VLOOKUP(Z65,'🧱Material'!$B$4:$H1000,6,false)*AA65),0) + IF(AB65&lt;&gt;"",(VLOOKUP(AB65,'🧱Material'!$B$4:$H1000,6,false)*AC65),0)</f>
        <v>0</v>
      </c>
      <c r="J65" s="18"/>
      <c r="K65" s="536"/>
      <c r="L65" s="18"/>
      <c r="M65" s="536"/>
      <c r="N65" s="18"/>
      <c r="O65" s="536"/>
      <c r="P65" s="18"/>
      <c r="Q65" s="536"/>
      <c r="R65" s="59"/>
      <c r="S65" s="520"/>
      <c r="T65" s="59"/>
      <c r="U65" s="520"/>
      <c r="V65" s="59"/>
      <c r="W65" s="520"/>
      <c r="X65" s="59"/>
      <c r="Y65" s="520"/>
      <c r="Z65" s="59"/>
      <c r="AA65" s="520"/>
      <c r="AB65" s="59"/>
      <c r="AC65" s="520"/>
    </row>
    <row r="66">
      <c r="A66" s="543" t="b">
        <v>0</v>
      </c>
      <c r="B66" s="524"/>
      <c r="C66" s="521"/>
      <c r="D66" s="543"/>
      <c r="E66" s="543"/>
      <c r="F66" s="543"/>
      <c r="G66" s="523">
        <f>IF(J66&lt;&gt;"",(VLOOKUP(J66,'🌳Resource'!$A$4:$J1000,10,false)*K66),0)+IF(L66&lt;&gt;"",(VLOOKUP(L66,'🌳Resource'!$A$4:$J1000,10,false)*M66),0)+IF(N66&lt;&gt;"",(VLOOKUP(N66,'🌳Resource'!$A$4:$J1000,10,false)*O66),0) + IF(P66&lt;&gt;"",(VLOOKUP(P66,'🌳Resource'!$A$4:$J1000,10,false)*Q66),0) + IF(R66&lt;&gt;"",(VLOOKUP(R66,'🧱Material'!$B$4:$H1000,7,false)*S66),0) + IF(T66&lt;&gt;"",(VLOOKUP(T66,'🧱Material'!$B$4:$H1000,7,false)*U66),0) + IF(V66&lt;&gt;"",(VLOOKUP(V66,'🧱Material'!$B$4:$H1000,7,false)*W66),0) + IF(X66&lt;&gt;"",(VLOOKUP(X66,'🧱Material'!$B$4:$H1000,7,false)*Y66),0) + IF(Z66&lt;&gt;"",(VLOOKUP(Z66,'🧱Material'!$B$4:$H1000,7,false)*AA66),0) + IF(AB66&lt;&gt;"",(VLOOKUP(AB66,'🧱Material'!$B$4:$H1000,7,false)*AC66),0)</f>
        <v>0</v>
      </c>
      <c r="H66" s="523">
        <f>IF(J66&lt;&gt;"",(VLOOKUP(J66,'🌳Resource'!$A$4:$J1000,8,false)*K66),0)+IF(L66&lt;&gt;"",(VLOOKUP(L66,'🌳Resource'!$A$4:$J1000,8,false)*M66),0)+IF(N66&lt;&gt;"",(VLOOKUP(N66,'🌳Resource'!$A$4:$J1000,8,false)*O66),0) + IF(P66&lt;&gt;"",(VLOOKUP(P66,'🌳Resource'!$A$4:$J1000,8,false)*Q66),0) + IF(R66&lt;&gt;"",(VLOOKUP(R66,'🧱Material'!$B$4:$H1000,5,false)*S66),0) + IF(T66&lt;&gt;"",(VLOOKUP(T66,'🧱Material'!$B$4:$H1000,5,false)*U66),0) + IF(V66&lt;&gt;"",(VLOOKUP(V66,'🧱Material'!$B$4:$H1000,5,false)*W66),0) + IF(X66&lt;&gt;"",(VLOOKUP(X66,'🧱Material'!$B$4:$H1000,5,false)*Y66),0) + IF(Z66&lt;&gt;"",(VLOOKUP(Z66,'🧱Material'!$B$4:$H1000,5,false)*AA66),0) + IF(AB66&lt;&gt;"",(VLOOKUP(AB66,'🧱Material'!$B$4:$H1000,5,false)*AC66),0)</f>
        <v>0</v>
      </c>
      <c r="I66" s="523">
        <f>IF(J66&lt;&gt;"",(VLOOKUP(J66,'🌳Resource'!$A$4:$J1000,9,false)*K66),0)+IF(L66&lt;&gt;"",(VLOOKUP(L66,'🌳Resource'!$A$4:$J1000,9,false)*M66),0)+IF(N66&lt;&gt;"",(VLOOKUP(N66,'🌳Resource'!$A$4:$J1000,9,false)*O66),0) + IF(P66&lt;&gt;"",(VLOOKUP(P66,'🌳Resource'!$A$4:$J1000,9,false)*Q66),0) + IF(R66&lt;&gt;"",(VLOOKUP(R66,'🧱Material'!$B$4:$H1000,6,false)*S66),0) + IF(T66&lt;&gt;"",(VLOOKUP(T66,'🧱Material'!$B$4:$H1000,6,false)*U66),0) + IF(V66&lt;&gt;"",(VLOOKUP(V66,'🧱Material'!$B$4:$H1000,6,false)*W66),0) + IF(X66&lt;&gt;"",(VLOOKUP(X66,'🧱Material'!$B$4:$H1000,6,false)*Y66),0) + IF(Z66&lt;&gt;"",(VLOOKUP(Z66,'🧱Material'!$B$4:$H1000,6,false)*AA66),0) + IF(AB66&lt;&gt;"",(VLOOKUP(AB66,'🧱Material'!$B$4:$H1000,6,false)*AC66),0)</f>
        <v>0</v>
      </c>
      <c r="J66" s="63"/>
      <c r="K66" s="534"/>
      <c r="L66" s="63"/>
      <c r="M66" s="534"/>
      <c r="N66" s="63"/>
      <c r="O66" s="534"/>
      <c r="P66" s="63"/>
      <c r="Q66" s="534"/>
      <c r="R66" s="515"/>
      <c r="S66" s="3"/>
      <c r="T66" s="515"/>
      <c r="U66" s="3"/>
      <c r="V66" s="515"/>
      <c r="W66" s="3"/>
      <c r="X66" s="515"/>
      <c r="Y66" s="3"/>
      <c r="Z66" s="515"/>
      <c r="AA66" s="3"/>
      <c r="AB66" s="515"/>
      <c r="AC66" s="3"/>
    </row>
    <row r="67">
      <c r="A67" s="524" t="b">
        <v>0</v>
      </c>
      <c r="B67" s="524"/>
      <c r="C67" s="527"/>
      <c r="D67" s="527"/>
      <c r="E67" s="527"/>
      <c r="F67" s="527"/>
      <c r="G67" s="526">
        <f>IF(J67&lt;&gt;"",(VLOOKUP(J67,'🌳Resource'!$A$4:$J1000,10,false)*K67),0)+IF(L67&lt;&gt;"",(VLOOKUP(L67,'🌳Resource'!$A$4:$J1000,10,false)*M67),0)+IF(N67&lt;&gt;"",(VLOOKUP(N67,'🌳Resource'!$A$4:$J1000,10,false)*O67),0) + IF(P67&lt;&gt;"",(VLOOKUP(P67,'🌳Resource'!$A$4:$J1000,10,false)*Q67),0) + IF(R67&lt;&gt;"",(VLOOKUP(R67,'🧱Material'!$B$4:$H1000,7,false)*S67),0) + IF(T67&lt;&gt;"",(VLOOKUP(T67,'🧱Material'!$B$4:$H1000,7,false)*U67),0) + IF(V67&lt;&gt;"",(VLOOKUP(V67,'🧱Material'!$B$4:$H1000,7,false)*W67),0) + IF(X67&lt;&gt;"",(VLOOKUP(X67,'🧱Material'!$B$4:$H1000,7,false)*Y67),0) + IF(Z67&lt;&gt;"",(VLOOKUP(Z67,'🧱Material'!$B$4:$H1000,7,false)*AA67),0) + IF(AB67&lt;&gt;"",(VLOOKUP(AB67,'🧱Material'!$B$4:$H1000,7,false)*AC67),0)</f>
        <v>0</v>
      </c>
      <c r="H67" s="526">
        <f>IF(J67&lt;&gt;"",(VLOOKUP(J67,'🌳Resource'!$A$4:$J1000,8,false)*K67),0)+IF(L67&lt;&gt;"",(VLOOKUP(L67,'🌳Resource'!$A$4:$J1000,8,false)*M67),0)+IF(N67&lt;&gt;"",(VLOOKUP(N67,'🌳Resource'!$A$4:$J1000,8,false)*O67),0) + IF(P67&lt;&gt;"",(VLOOKUP(P67,'🌳Resource'!$A$4:$J1000,8,false)*Q67),0) + IF(R67&lt;&gt;"",(VLOOKUP(R67,'🧱Material'!$B$4:$H1000,5,false)*S67),0) + IF(T67&lt;&gt;"",(VLOOKUP(T67,'🧱Material'!$B$4:$H1000,5,false)*U67),0) + IF(V67&lt;&gt;"",(VLOOKUP(V67,'🧱Material'!$B$4:$H1000,5,false)*W67),0) + IF(X67&lt;&gt;"",(VLOOKUP(X67,'🧱Material'!$B$4:$H1000,5,false)*Y67),0) + IF(Z67&lt;&gt;"",(VLOOKUP(Z67,'🧱Material'!$B$4:$H1000,5,false)*AA67),0) + IF(AB67&lt;&gt;"",(VLOOKUP(AB67,'🧱Material'!$B$4:$H1000,5,false)*AC67),0)</f>
        <v>0</v>
      </c>
      <c r="I67" s="526">
        <f>IF(J67&lt;&gt;"",(VLOOKUP(J67,'🌳Resource'!$A$4:$J1000,9,false)*K67),0)+IF(L67&lt;&gt;"",(VLOOKUP(L67,'🌳Resource'!$A$4:$J1000,9,false)*M67),0)+IF(N67&lt;&gt;"",(VLOOKUP(N67,'🌳Resource'!$A$4:$J1000,9,false)*O67),0) + IF(P67&lt;&gt;"",(VLOOKUP(P67,'🌳Resource'!$A$4:$J1000,9,false)*Q67),0) + IF(R67&lt;&gt;"",(VLOOKUP(R67,'🧱Material'!$B$4:$H1000,6,false)*S67),0) + IF(T67&lt;&gt;"",(VLOOKUP(T67,'🧱Material'!$B$4:$H1000,6,false)*U67),0) + IF(V67&lt;&gt;"",(VLOOKUP(V67,'🧱Material'!$B$4:$H1000,6,false)*W67),0) + IF(X67&lt;&gt;"",(VLOOKUP(X67,'🧱Material'!$B$4:$H1000,6,false)*Y67),0) + IF(Z67&lt;&gt;"",(VLOOKUP(Z67,'🧱Material'!$B$4:$H1000,6,false)*AA67),0) + IF(AB67&lt;&gt;"",(VLOOKUP(AB67,'🧱Material'!$B$4:$H1000,6,false)*AC67),0)</f>
        <v>0</v>
      </c>
      <c r="J67" s="18"/>
      <c r="K67" s="536"/>
      <c r="L67" s="18"/>
      <c r="M67" s="536"/>
      <c r="N67" s="18"/>
      <c r="O67" s="536"/>
      <c r="P67" s="18"/>
      <c r="Q67" s="536"/>
      <c r="R67" s="59"/>
      <c r="S67" s="520"/>
      <c r="T67" s="59"/>
      <c r="U67" s="520"/>
      <c r="V67" s="59"/>
      <c r="W67" s="520"/>
      <c r="X67" s="59"/>
      <c r="Y67" s="520"/>
      <c r="Z67" s="59"/>
      <c r="AA67" s="520"/>
      <c r="AB67" s="59"/>
      <c r="AC67" s="520"/>
    </row>
    <row r="68">
      <c r="A68" s="543" t="b">
        <v>0</v>
      </c>
      <c r="B68" s="524"/>
      <c r="C68" s="521"/>
      <c r="D68" s="543"/>
      <c r="E68" s="543"/>
      <c r="F68" s="543"/>
      <c r="G68" s="523">
        <f>IF(J68&lt;&gt;"",(VLOOKUP(J68,'🌳Resource'!$A$4:$J1000,10,false)*K68),0)+IF(L68&lt;&gt;"",(VLOOKUP(L68,'🌳Resource'!$A$4:$J1000,10,false)*M68),0)+IF(N68&lt;&gt;"",(VLOOKUP(N68,'🌳Resource'!$A$4:$J1000,10,false)*O68),0) + IF(P68&lt;&gt;"",(VLOOKUP(P68,'🌳Resource'!$A$4:$J1000,10,false)*Q68),0) + IF(R68&lt;&gt;"",(VLOOKUP(R68,'🧱Material'!$B$4:$H1000,7,false)*S68),0) + IF(T68&lt;&gt;"",(VLOOKUP(T68,'🧱Material'!$B$4:$H1000,7,false)*U68),0) + IF(V68&lt;&gt;"",(VLOOKUP(V68,'🧱Material'!$B$4:$H1000,7,false)*W68),0) + IF(X68&lt;&gt;"",(VLOOKUP(X68,'🧱Material'!$B$4:$H1000,7,false)*Y68),0) + IF(Z68&lt;&gt;"",(VLOOKUP(Z68,'🧱Material'!$B$4:$H1000,7,false)*AA68),0) + IF(AB68&lt;&gt;"",(VLOOKUP(AB68,'🧱Material'!$B$4:$H1000,7,false)*AC68),0)</f>
        <v>0</v>
      </c>
      <c r="H68" s="523">
        <f>IF(J68&lt;&gt;"",(VLOOKUP(J68,'🌳Resource'!$A$4:$J1000,8,false)*K68),0)+IF(L68&lt;&gt;"",(VLOOKUP(L68,'🌳Resource'!$A$4:$J1000,8,false)*M68),0)+IF(N68&lt;&gt;"",(VLOOKUP(N68,'🌳Resource'!$A$4:$J1000,8,false)*O68),0) + IF(P68&lt;&gt;"",(VLOOKUP(P68,'🌳Resource'!$A$4:$J1000,8,false)*Q68),0) + IF(R68&lt;&gt;"",(VLOOKUP(R68,'🧱Material'!$B$4:$H1000,5,false)*S68),0) + IF(T68&lt;&gt;"",(VLOOKUP(T68,'🧱Material'!$B$4:$H1000,5,false)*U68),0) + IF(V68&lt;&gt;"",(VLOOKUP(V68,'🧱Material'!$B$4:$H1000,5,false)*W68),0) + IF(X68&lt;&gt;"",(VLOOKUP(X68,'🧱Material'!$B$4:$H1000,5,false)*Y68),0) + IF(Z68&lt;&gt;"",(VLOOKUP(Z68,'🧱Material'!$B$4:$H1000,5,false)*AA68),0) + IF(AB68&lt;&gt;"",(VLOOKUP(AB68,'🧱Material'!$B$4:$H1000,5,false)*AC68),0)</f>
        <v>0</v>
      </c>
      <c r="I68" s="523">
        <f>IF(J68&lt;&gt;"",(VLOOKUP(J68,'🌳Resource'!$A$4:$J1000,9,false)*K68),0)+IF(L68&lt;&gt;"",(VLOOKUP(L68,'🌳Resource'!$A$4:$J1000,9,false)*M68),0)+IF(N68&lt;&gt;"",(VLOOKUP(N68,'🌳Resource'!$A$4:$J1000,9,false)*O68),0) + IF(P68&lt;&gt;"",(VLOOKUP(P68,'🌳Resource'!$A$4:$J1000,9,false)*Q68),0) + IF(R68&lt;&gt;"",(VLOOKUP(R68,'🧱Material'!$B$4:$H1000,6,false)*S68),0) + IF(T68&lt;&gt;"",(VLOOKUP(T68,'🧱Material'!$B$4:$H1000,6,false)*U68),0) + IF(V68&lt;&gt;"",(VLOOKUP(V68,'🧱Material'!$B$4:$H1000,6,false)*W68),0) + IF(X68&lt;&gt;"",(VLOOKUP(X68,'🧱Material'!$B$4:$H1000,6,false)*Y68),0) + IF(Z68&lt;&gt;"",(VLOOKUP(Z68,'🧱Material'!$B$4:$H1000,6,false)*AA68),0) + IF(AB68&lt;&gt;"",(VLOOKUP(AB68,'🧱Material'!$B$4:$H1000,6,false)*AC68),0)</f>
        <v>0</v>
      </c>
      <c r="J68" s="63"/>
      <c r="K68" s="534"/>
      <c r="L68" s="63"/>
      <c r="M68" s="534"/>
      <c r="N68" s="63"/>
      <c r="O68" s="534"/>
      <c r="P68" s="63"/>
      <c r="Q68" s="534"/>
      <c r="R68" s="515"/>
      <c r="S68" s="3"/>
      <c r="T68" s="515"/>
      <c r="U68" s="3"/>
      <c r="V68" s="515"/>
      <c r="W68" s="3"/>
      <c r="X68" s="515"/>
      <c r="Y68" s="3"/>
      <c r="Z68" s="515"/>
      <c r="AA68" s="3"/>
      <c r="AB68" s="515"/>
      <c r="AC68" s="3"/>
    </row>
    <row r="69">
      <c r="A69" s="183" t="b">
        <v>0</v>
      </c>
      <c r="B69" s="524"/>
      <c r="C69" s="524"/>
      <c r="D69" s="183"/>
      <c r="E69" s="183"/>
      <c r="F69" s="183"/>
      <c r="G69" s="526">
        <f>IF(J69&lt;&gt;"",(VLOOKUP(J69,'🌳Resource'!$A$4:$J1000,10,false)*K69),0)+IF(L69&lt;&gt;"",(VLOOKUP(L69,'🌳Resource'!$A$4:$J1000,10,false)*M69),0)+IF(N69&lt;&gt;"",(VLOOKUP(N69,'🌳Resource'!$A$4:$J1000,10,false)*O69),0) + IF(P69&lt;&gt;"",(VLOOKUP(P69,'🌳Resource'!$A$4:$J1000,10,false)*Q69),0) + IF(R69&lt;&gt;"",(VLOOKUP(R69,'🧱Material'!$B$4:$H1000,7,false)*S69),0) + IF(T69&lt;&gt;"",(VLOOKUP(T69,'🧱Material'!$B$4:$H1000,7,false)*U69),0) + IF(V69&lt;&gt;"",(VLOOKUP(V69,'🧱Material'!$B$4:$H1000,7,false)*W69),0) + IF(X69&lt;&gt;"",(VLOOKUP(X69,'🧱Material'!$B$4:$H1000,7,false)*Y69),0) + IF(Z69&lt;&gt;"",(VLOOKUP(Z69,'🧱Material'!$B$4:$H1000,7,false)*AA69),0) + IF(AB69&lt;&gt;"",(VLOOKUP(AB69,'🧱Material'!$B$4:$H1000,7,false)*AC69),0)</f>
        <v>0</v>
      </c>
      <c r="H69" s="526">
        <f>IF(J69&lt;&gt;"",(VLOOKUP(J69,'🌳Resource'!$A$4:$J1000,8,false)*K69),0)+IF(L69&lt;&gt;"",(VLOOKUP(L69,'🌳Resource'!$A$4:$J1000,8,false)*M69),0)+IF(N69&lt;&gt;"",(VLOOKUP(N69,'🌳Resource'!$A$4:$J1000,8,false)*O69),0) + IF(P69&lt;&gt;"",(VLOOKUP(P69,'🌳Resource'!$A$4:$J1000,8,false)*Q69),0) + IF(R69&lt;&gt;"",(VLOOKUP(R69,'🧱Material'!$B$4:$H1000,5,false)*S69),0) + IF(T69&lt;&gt;"",(VLOOKUP(T69,'🧱Material'!$B$4:$H1000,5,false)*U69),0) + IF(V69&lt;&gt;"",(VLOOKUP(V69,'🧱Material'!$B$4:$H1000,5,false)*W69),0) + IF(X69&lt;&gt;"",(VLOOKUP(X69,'🧱Material'!$B$4:$H1000,5,false)*Y69),0) + IF(Z69&lt;&gt;"",(VLOOKUP(Z69,'🧱Material'!$B$4:$H1000,5,false)*AA69),0) + IF(AB69&lt;&gt;"",(VLOOKUP(AB69,'🧱Material'!$B$4:$H1000,5,false)*AC69),0)</f>
        <v>0</v>
      </c>
      <c r="I69" s="526">
        <f>IF(J69&lt;&gt;"",(VLOOKUP(J69,'🌳Resource'!$A$4:$J1000,9,false)*K69),0)+IF(L69&lt;&gt;"",(VLOOKUP(L69,'🌳Resource'!$A$4:$J1000,9,false)*M69),0)+IF(N69&lt;&gt;"",(VLOOKUP(N69,'🌳Resource'!$A$4:$J1000,9,false)*O69),0) + IF(P69&lt;&gt;"",(VLOOKUP(P69,'🌳Resource'!$A$4:$J1000,9,false)*Q69),0) + IF(R69&lt;&gt;"",(VLOOKUP(R69,'🧱Material'!$B$4:$H1000,6,false)*S69),0) + IF(T69&lt;&gt;"",(VLOOKUP(T69,'🧱Material'!$B$4:$H1000,6,false)*U69),0) + IF(V69&lt;&gt;"",(VLOOKUP(V69,'🧱Material'!$B$4:$H1000,6,false)*W69),0) + IF(X69&lt;&gt;"",(VLOOKUP(X69,'🧱Material'!$B$4:$H1000,6,false)*Y69),0) + IF(Z69&lt;&gt;"",(VLOOKUP(Z69,'🧱Material'!$B$4:$H1000,6,false)*AA69),0) + IF(AB69&lt;&gt;"",(VLOOKUP(AB69,'🧱Material'!$B$4:$H1000,6,false)*AC69),0)</f>
        <v>0</v>
      </c>
      <c r="J69" s="18"/>
      <c r="K69" s="536"/>
      <c r="L69" s="18"/>
      <c r="M69" s="536"/>
      <c r="N69" s="18"/>
      <c r="O69" s="536"/>
      <c r="P69" s="18"/>
      <c r="Q69" s="536"/>
      <c r="R69" s="59"/>
      <c r="S69" s="520"/>
      <c r="T69" s="59"/>
      <c r="U69" s="520"/>
      <c r="V69" s="59"/>
      <c r="W69" s="520"/>
      <c r="X69" s="59"/>
      <c r="Y69" s="520"/>
      <c r="Z69" s="59"/>
      <c r="AA69" s="520"/>
      <c r="AB69" s="59"/>
      <c r="AC69" s="520"/>
    </row>
    <row r="70">
      <c r="A70" s="521" t="b">
        <v>0</v>
      </c>
      <c r="B70" s="524"/>
      <c r="C70" s="528"/>
      <c r="D70" s="528"/>
      <c r="E70" s="528"/>
      <c r="F70" s="528"/>
      <c r="G70" s="523">
        <f>IF(J70&lt;&gt;"",(VLOOKUP(J70,'🌳Resource'!$A$4:$J1000,10,false)*K70),0)+IF(L70&lt;&gt;"",(VLOOKUP(L70,'🌳Resource'!$A$4:$J1000,10,false)*M70),0)+IF(N70&lt;&gt;"",(VLOOKUP(N70,'🌳Resource'!$A$4:$J1000,10,false)*O70),0) + IF(P70&lt;&gt;"",(VLOOKUP(P70,'🌳Resource'!$A$4:$J1000,10,false)*Q70),0) + IF(R70&lt;&gt;"",(VLOOKUP(R70,'🧱Material'!$B$4:$H1000,7,false)*S70),0) + IF(T70&lt;&gt;"",(VLOOKUP(T70,'🧱Material'!$B$4:$H1000,7,false)*U70),0) + IF(V70&lt;&gt;"",(VLOOKUP(V70,'🧱Material'!$B$4:$H1000,7,false)*W70),0) + IF(X70&lt;&gt;"",(VLOOKUP(X70,'🧱Material'!$B$4:$H1000,7,false)*Y70),0) + IF(Z70&lt;&gt;"",(VLOOKUP(Z70,'🧱Material'!$B$4:$H1000,7,false)*AA70),0) + IF(AB70&lt;&gt;"",(VLOOKUP(AB70,'🧱Material'!$B$4:$H1000,7,false)*AC70),0)</f>
        <v>0</v>
      </c>
      <c r="H70" s="523">
        <f>IF(J70&lt;&gt;"",(VLOOKUP(J70,'🌳Resource'!$A$4:$J1000,8,false)*K70),0)+IF(L70&lt;&gt;"",(VLOOKUP(L70,'🌳Resource'!$A$4:$J1000,8,false)*M70),0)+IF(N70&lt;&gt;"",(VLOOKUP(N70,'🌳Resource'!$A$4:$J1000,8,false)*O70),0) + IF(P70&lt;&gt;"",(VLOOKUP(P70,'🌳Resource'!$A$4:$J1000,8,false)*Q70),0) + IF(R70&lt;&gt;"",(VLOOKUP(R70,'🧱Material'!$B$4:$H1000,5,false)*S70),0) + IF(T70&lt;&gt;"",(VLOOKUP(T70,'🧱Material'!$B$4:$H1000,5,false)*U70),0) + IF(V70&lt;&gt;"",(VLOOKUP(V70,'🧱Material'!$B$4:$H1000,5,false)*W70),0) + IF(X70&lt;&gt;"",(VLOOKUP(X70,'🧱Material'!$B$4:$H1000,5,false)*Y70),0) + IF(Z70&lt;&gt;"",(VLOOKUP(Z70,'🧱Material'!$B$4:$H1000,5,false)*AA70),0) + IF(AB70&lt;&gt;"",(VLOOKUP(AB70,'🧱Material'!$B$4:$H1000,5,false)*AC70),0)</f>
        <v>0</v>
      </c>
      <c r="I70" s="523">
        <f>IF(J70&lt;&gt;"",(VLOOKUP(J70,'🌳Resource'!$A$4:$J1000,9,false)*K70),0)+IF(L70&lt;&gt;"",(VLOOKUP(L70,'🌳Resource'!$A$4:$J1000,9,false)*M70),0)+IF(N70&lt;&gt;"",(VLOOKUP(N70,'🌳Resource'!$A$4:$J1000,9,false)*O70),0) + IF(P70&lt;&gt;"",(VLOOKUP(P70,'🌳Resource'!$A$4:$J1000,9,false)*Q70),0) + IF(R70&lt;&gt;"",(VLOOKUP(R70,'🧱Material'!$B$4:$H1000,6,false)*S70),0) + IF(T70&lt;&gt;"",(VLOOKUP(T70,'🧱Material'!$B$4:$H1000,6,false)*U70),0) + IF(V70&lt;&gt;"",(VLOOKUP(V70,'🧱Material'!$B$4:$H1000,6,false)*W70),0) + IF(X70&lt;&gt;"",(VLOOKUP(X70,'🧱Material'!$B$4:$H1000,6,false)*Y70),0) + IF(Z70&lt;&gt;"",(VLOOKUP(Z70,'🧱Material'!$B$4:$H1000,6,false)*AA70),0) + IF(AB70&lt;&gt;"",(VLOOKUP(AB70,'🧱Material'!$B$4:$H1000,6,false)*AC70),0)</f>
        <v>0</v>
      </c>
      <c r="J70" s="63"/>
      <c r="K70" s="534"/>
      <c r="L70" s="63"/>
      <c r="M70" s="534"/>
      <c r="N70" s="63"/>
      <c r="O70" s="534"/>
      <c r="P70" s="63"/>
      <c r="Q70" s="534"/>
      <c r="R70" s="515"/>
      <c r="S70" s="3"/>
      <c r="T70" s="515"/>
      <c r="U70" s="3"/>
      <c r="V70" s="515"/>
      <c r="W70" s="3"/>
      <c r="X70" s="515"/>
      <c r="Y70" s="3"/>
      <c r="Z70" s="515"/>
      <c r="AA70" s="3"/>
      <c r="AB70" s="515"/>
      <c r="AC70" s="3"/>
    </row>
    <row r="71">
      <c r="A71" s="183" t="b">
        <v>0</v>
      </c>
      <c r="B71" s="524"/>
      <c r="C71" s="527"/>
      <c r="D71" s="183"/>
      <c r="E71" s="183"/>
      <c r="F71" s="183"/>
      <c r="G71" s="526">
        <f>IF(J71&lt;&gt;"",(VLOOKUP(J71,'🌳Resource'!$A$4:$J1000,10,false)*K71),0)+IF(L71&lt;&gt;"",(VLOOKUP(L71,'🌳Resource'!$A$4:$J1000,10,false)*M71),0)+IF(N71&lt;&gt;"",(VLOOKUP(N71,'🌳Resource'!$A$4:$J1000,10,false)*O71),0) + IF(P71&lt;&gt;"",(VLOOKUP(P71,'🌳Resource'!$A$4:$J1000,10,false)*Q71),0) + IF(R71&lt;&gt;"",(VLOOKUP(R71,'🧱Material'!$B$4:$H1000,7,false)*S71),0) + IF(T71&lt;&gt;"",(VLOOKUP(T71,'🧱Material'!$B$4:$H1000,7,false)*U71),0) + IF(V71&lt;&gt;"",(VLOOKUP(V71,'🧱Material'!$B$4:$H1000,7,false)*W71),0) + IF(X71&lt;&gt;"",(VLOOKUP(X71,'🧱Material'!$B$4:$H1000,7,false)*Y71),0) + IF(Z71&lt;&gt;"",(VLOOKUP(Z71,'🧱Material'!$B$4:$H1000,7,false)*AA71),0) + IF(AB71&lt;&gt;"",(VLOOKUP(AB71,'🧱Material'!$B$4:$H1000,7,false)*AC71),0)</f>
        <v>0</v>
      </c>
      <c r="H71" s="526">
        <f>IF(J71&lt;&gt;"",(VLOOKUP(J71,'🌳Resource'!$A$4:$J1000,8,false)*K71),0)+IF(L71&lt;&gt;"",(VLOOKUP(L71,'🌳Resource'!$A$4:$J1000,8,false)*M71),0)+IF(N71&lt;&gt;"",(VLOOKUP(N71,'🌳Resource'!$A$4:$J1000,8,false)*O71),0) + IF(P71&lt;&gt;"",(VLOOKUP(P71,'🌳Resource'!$A$4:$J1000,8,false)*Q71),0) + IF(R71&lt;&gt;"",(VLOOKUP(R71,'🧱Material'!$B$4:$H1000,5,false)*S71),0) + IF(T71&lt;&gt;"",(VLOOKUP(T71,'🧱Material'!$B$4:$H1000,5,false)*U71),0) + IF(V71&lt;&gt;"",(VLOOKUP(V71,'🧱Material'!$B$4:$H1000,5,false)*W71),0) + IF(X71&lt;&gt;"",(VLOOKUP(X71,'🧱Material'!$B$4:$H1000,5,false)*Y71),0) + IF(Z71&lt;&gt;"",(VLOOKUP(Z71,'🧱Material'!$B$4:$H1000,5,false)*AA71),0) + IF(AB71&lt;&gt;"",(VLOOKUP(AB71,'🧱Material'!$B$4:$H1000,5,false)*AC71),0)</f>
        <v>0</v>
      </c>
      <c r="I71" s="526">
        <f>IF(J71&lt;&gt;"",(VLOOKUP(J71,'🌳Resource'!$A$4:$J1000,9,false)*K71),0)+IF(L71&lt;&gt;"",(VLOOKUP(L71,'🌳Resource'!$A$4:$J1000,9,false)*M71),0)+IF(N71&lt;&gt;"",(VLOOKUP(N71,'🌳Resource'!$A$4:$J1000,9,false)*O71),0) + IF(P71&lt;&gt;"",(VLOOKUP(P71,'🌳Resource'!$A$4:$J1000,9,false)*Q71),0) + IF(R71&lt;&gt;"",(VLOOKUP(R71,'🧱Material'!$B$4:$H1000,6,false)*S71),0) + IF(T71&lt;&gt;"",(VLOOKUP(T71,'🧱Material'!$B$4:$H1000,6,false)*U71),0) + IF(V71&lt;&gt;"",(VLOOKUP(V71,'🧱Material'!$B$4:$H1000,6,false)*W71),0) + IF(X71&lt;&gt;"",(VLOOKUP(X71,'🧱Material'!$B$4:$H1000,6,false)*Y71),0) + IF(Z71&lt;&gt;"",(VLOOKUP(Z71,'🧱Material'!$B$4:$H1000,6,false)*AA71),0) + IF(AB71&lt;&gt;"",(VLOOKUP(AB71,'🧱Material'!$B$4:$H1000,6,false)*AC71),0)</f>
        <v>0</v>
      </c>
      <c r="J71" s="18"/>
      <c r="K71" s="536"/>
      <c r="L71" s="18"/>
      <c r="M71" s="536"/>
      <c r="N71" s="18"/>
      <c r="O71" s="536"/>
      <c r="P71" s="18"/>
      <c r="Q71" s="536"/>
      <c r="R71" s="59"/>
      <c r="S71" s="520"/>
      <c r="T71" s="59"/>
      <c r="U71" s="520"/>
      <c r="V71" s="59"/>
      <c r="W71" s="520"/>
      <c r="X71" s="59"/>
      <c r="Y71" s="520"/>
      <c r="Z71" s="59"/>
      <c r="AA71" s="520"/>
      <c r="AB71" s="59"/>
      <c r="AC71" s="520"/>
    </row>
    <row r="72">
      <c r="A72" s="543" t="b">
        <v>0</v>
      </c>
      <c r="B72" s="524"/>
      <c r="C72" s="528"/>
      <c r="D72" s="543"/>
      <c r="E72" s="543"/>
      <c r="F72" s="543"/>
      <c r="G72" s="523">
        <f>IF(J72&lt;&gt;"",(VLOOKUP(J72,'🌳Resource'!$A$4:$J1000,10,false)*K72),0)+IF(L72&lt;&gt;"",(VLOOKUP(L72,'🌳Resource'!$A$4:$J1000,10,false)*M72),0)+IF(N72&lt;&gt;"",(VLOOKUP(N72,'🌳Resource'!$A$4:$J1000,10,false)*O72),0) + IF(P72&lt;&gt;"",(VLOOKUP(P72,'🌳Resource'!$A$4:$J1000,10,false)*Q72),0) + IF(R72&lt;&gt;"",(VLOOKUP(R72,'🧱Material'!$B$4:$H1000,7,false)*S72),0) + IF(T72&lt;&gt;"",(VLOOKUP(T72,'🧱Material'!$B$4:$H1000,7,false)*U72),0) + IF(V72&lt;&gt;"",(VLOOKUP(V72,'🧱Material'!$B$4:$H1000,7,false)*W72),0) + IF(X72&lt;&gt;"",(VLOOKUP(X72,'🧱Material'!$B$4:$H1000,7,false)*Y72),0) + IF(Z72&lt;&gt;"",(VLOOKUP(Z72,'🧱Material'!$B$4:$H1000,7,false)*AA72),0) + IF(AB72&lt;&gt;"",(VLOOKUP(AB72,'🧱Material'!$B$4:$H1000,7,false)*AC72),0)</f>
        <v>0</v>
      </c>
      <c r="H72" s="523">
        <f>IF(J72&lt;&gt;"",(VLOOKUP(J72,'🌳Resource'!$A$4:$J1000,8,false)*K72),0)+IF(L72&lt;&gt;"",(VLOOKUP(L72,'🌳Resource'!$A$4:$J1000,8,false)*M72),0)+IF(N72&lt;&gt;"",(VLOOKUP(N72,'🌳Resource'!$A$4:$J1000,8,false)*O72),0) + IF(P72&lt;&gt;"",(VLOOKUP(P72,'🌳Resource'!$A$4:$J1000,8,false)*Q72),0) + IF(R72&lt;&gt;"",(VLOOKUP(R72,'🧱Material'!$B$4:$H1000,5,false)*S72),0) + IF(T72&lt;&gt;"",(VLOOKUP(T72,'🧱Material'!$B$4:$H1000,5,false)*U72),0) + IF(V72&lt;&gt;"",(VLOOKUP(V72,'🧱Material'!$B$4:$H1000,5,false)*W72),0) + IF(X72&lt;&gt;"",(VLOOKUP(X72,'🧱Material'!$B$4:$H1000,5,false)*Y72),0) + IF(Z72&lt;&gt;"",(VLOOKUP(Z72,'🧱Material'!$B$4:$H1000,5,false)*AA72),0) + IF(AB72&lt;&gt;"",(VLOOKUP(AB72,'🧱Material'!$B$4:$H1000,5,false)*AC72),0)</f>
        <v>0</v>
      </c>
      <c r="I72" s="523">
        <f>IF(J72&lt;&gt;"",(VLOOKUP(J72,'🌳Resource'!$A$4:$J1000,9,false)*K72),0)+IF(L72&lt;&gt;"",(VLOOKUP(L72,'🌳Resource'!$A$4:$J1000,9,false)*M72),0)+IF(N72&lt;&gt;"",(VLOOKUP(N72,'🌳Resource'!$A$4:$J1000,9,false)*O72),0) + IF(P72&lt;&gt;"",(VLOOKUP(P72,'🌳Resource'!$A$4:$J1000,9,false)*Q72),0) + IF(R72&lt;&gt;"",(VLOOKUP(R72,'🧱Material'!$B$4:$H1000,6,false)*S72),0) + IF(T72&lt;&gt;"",(VLOOKUP(T72,'🧱Material'!$B$4:$H1000,6,false)*U72),0) + IF(V72&lt;&gt;"",(VLOOKUP(V72,'🧱Material'!$B$4:$H1000,6,false)*W72),0) + IF(X72&lt;&gt;"",(VLOOKUP(X72,'🧱Material'!$B$4:$H1000,6,false)*Y72),0) + IF(Z72&lt;&gt;"",(VLOOKUP(Z72,'🧱Material'!$B$4:$H1000,6,false)*AA72),0) + IF(AB72&lt;&gt;"",(VLOOKUP(AB72,'🧱Material'!$B$4:$H1000,6,false)*AC72),0)</f>
        <v>0</v>
      </c>
      <c r="J72" s="63"/>
      <c r="K72" s="534"/>
      <c r="L72" s="63"/>
      <c r="M72" s="534"/>
      <c r="N72" s="63"/>
      <c r="O72" s="534"/>
      <c r="P72" s="63"/>
      <c r="Q72" s="534"/>
      <c r="R72" s="515"/>
      <c r="S72" s="3"/>
      <c r="T72" s="515"/>
      <c r="U72" s="3"/>
      <c r="V72" s="515"/>
      <c r="W72" s="3"/>
      <c r="X72" s="515"/>
      <c r="Y72" s="3"/>
      <c r="Z72" s="515"/>
      <c r="AA72" s="3"/>
      <c r="AB72" s="515"/>
      <c r="AC72" s="3"/>
    </row>
    <row r="73">
      <c r="A73" s="524" t="b">
        <v>0</v>
      </c>
      <c r="B73" s="524"/>
      <c r="C73" s="527"/>
      <c r="D73" s="527"/>
      <c r="E73" s="527"/>
      <c r="F73" s="527"/>
      <c r="G73" s="526">
        <f>IF(J73&lt;&gt;"",(VLOOKUP(J73,'🌳Resource'!$A$4:$J1000,10,false)*K73),0)+IF(L73&lt;&gt;"",(VLOOKUP(L73,'🌳Resource'!$A$4:$J1000,10,false)*M73),0)+IF(N73&lt;&gt;"",(VLOOKUP(N73,'🌳Resource'!$A$4:$J1000,10,false)*O73),0) + IF(P73&lt;&gt;"",(VLOOKUP(P73,'🌳Resource'!$A$4:$J1000,10,false)*Q73),0) + IF(R73&lt;&gt;"",(VLOOKUP(R73,'🧱Material'!$B$4:$H1000,7,false)*S73),0) + IF(T73&lt;&gt;"",(VLOOKUP(T73,'🧱Material'!$B$4:$H1000,7,false)*U73),0) + IF(V73&lt;&gt;"",(VLOOKUP(V73,'🧱Material'!$B$4:$H1000,7,false)*W73),0) + IF(X73&lt;&gt;"",(VLOOKUP(X73,'🧱Material'!$B$4:$H1000,7,false)*Y73),0) + IF(Z73&lt;&gt;"",(VLOOKUP(Z73,'🧱Material'!$B$4:$H1000,7,false)*AA73),0) + IF(AB73&lt;&gt;"",(VLOOKUP(AB73,'🧱Material'!$B$4:$H1000,7,false)*AC73),0)</f>
        <v>0</v>
      </c>
      <c r="H73" s="526">
        <f>IF(J73&lt;&gt;"",(VLOOKUP(J73,'🌳Resource'!$A$4:$J1000,8,false)*K73),0)+IF(L73&lt;&gt;"",(VLOOKUP(L73,'🌳Resource'!$A$4:$J1000,8,false)*M73),0)+IF(N73&lt;&gt;"",(VLOOKUP(N73,'🌳Resource'!$A$4:$J1000,8,false)*O73),0) + IF(P73&lt;&gt;"",(VLOOKUP(P73,'🌳Resource'!$A$4:$J1000,8,false)*Q73),0) + IF(R73&lt;&gt;"",(VLOOKUP(R73,'🧱Material'!$B$4:$H1000,5,false)*S73),0) + IF(T73&lt;&gt;"",(VLOOKUP(T73,'🧱Material'!$B$4:$H1000,5,false)*U73),0) + IF(V73&lt;&gt;"",(VLOOKUP(V73,'🧱Material'!$B$4:$H1000,5,false)*W73),0) + IF(X73&lt;&gt;"",(VLOOKUP(X73,'🧱Material'!$B$4:$H1000,5,false)*Y73),0) + IF(Z73&lt;&gt;"",(VLOOKUP(Z73,'🧱Material'!$B$4:$H1000,5,false)*AA73),0) + IF(AB73&lt;&gt;"",(VLOOKUP(AB73,'🧱Material'!$B$4:$H1000,5,false)*AC73),0)</f>
        <v>0</v>
      </c>
      <c r="I73" s="526">
        <f>IF(J73&lt;&gt;"",(VLOOKUP(J73,'🌳Resource'!$A$4:$J1000,9,false)*K73),0)+IF(L73&lt;&gt;"",(VLOOKUP(L73,'🌳Resource'!$A$4:$J1000,9,false)*M73),0)+IF(N73&lt;&gt;"",(VLOOKUP(N73,'🌳Resource'!$A$4:$J1000,9,false)*O73),0) + IF(P73&lt;&gt;"",(VLOOKUP(P73,'🌳Resource'!$A$4:$J1000,9,false)*Q73),0) + IF(R73&lt;&gt;"",(VLOOKUP(R73,'🧱Material'!$B$4:$H1000,6,false)*S73),0) + IF(T73&lt;&gt;"",(VLOOKUP(T73,'🧱Material'!$B$4:$H1000,6,false)*U73),0) + IF(V73&lt;&gt;"",(VLOOKUP(V73,'🧱Material'!$B$4:$H1000,6,false)*W73),0) + IF(X73&lt;&gt;"",(VLOOKUP(X73,'🧱Material'!$B$4:$H1000,6,false)*Y73),0) + IF(Z73&lt;&gt;"",(VLOOKUP(Z73,'🧱Material'!$B$4:$H1000,6,false)*AA73),0) + IF(AB73&lt;&gt;"",(VLOOKUP(AB73,'🧱Material'!$B$4:$H1000,6,false)*AC73),0)</f>
        <v>0</v>
      </c>
      <c r="J73" s="18"/>
      <c r="K73" s="536"/>
      <c r="L73" s="18"/>
      <c r="M73" s="536"/>
      <c r="N73" s="18"/>
      <c r="O73" s="536"/>
      <c r="P73" s="18"/>
      <c r="Q73" s="536"/>
      <c r="R73" s="59"/>
      <c r="S73" s="520"/>
      <c r="T73" s="59"/>
      <c r="U73" s="520"/>
      <c r="V73" s="59"/>
      <c r="W73" s="520"/>
      <c r="X73" s="59"/>
      <c r="Y73" s="520"/>
      <c r="Z73" s="59"/>
      <c r="AA73" s="520"/>
      <c r="AB73" s="59"/>
      <c r="AC73" s="520"/>
    </row>
    <row r="74">
      <c r="A74" s="543" t="b">
        <v>0</v>
      </c>
      <c r="B74" s="524"/>
      <c r="C74" s="551"/>
      <c r="D74" s="552"/>
      <c r="E74" s="552"/>
      <c r="F74" s="552"/>
      <c r="G74" s="523">
        <f>IF(J74&lt;&gt;"",(VLOOKUP(J74,'🌳Resource'!$A$4:$J1000,10,false)*K74),0)+IF(L74&lt;&gt;"",(VLOOKUP(L74,'🌳Resource'!$A$4:$J1000,10,false)*M74),0)+IF(N74&lt;&gt;"",(VLOOKUP(N74,'🌳Resource'!$A$4:$J1000,10,false)*O74),0) + IF(P74&lt;&gt;"",(VLOOKUP(P74,'🌳Resource'!$A$4:$J1000,10,false)*Q74),0) + IF(R74&lt;&gt;"",(VLOOKUP(R74,'🧱Material'!$B$4:$H1000,7,false)*S74),0) + IF(T74&lt;&gt;"",(VLOOKUP(T74,'🧱Material'!$B$4:$H1000,7,false)*U74),0) + IF(V74&lt;&gt;"",(VLOOKUP(V74,'🧱Material'!$B$4:$H1000,7,false)*W74),0) + IF(X74&lt;&gt;"",(VLOOKUP(X74,'🧱Material'!$B$4:$H1000,7,false)*Y74),0) + IF(Z74&lt;&gt;"",(VLOOKUP(Z74,'🧱Material'!$B$4:$H1000,7,false)*AA74),0) + IF(AB74&lt;&gt;"",(VLOOKUP(AB74,'🧱Material'!$B$4:$H1000,7,false)*AC74),0)</f>
        <v>0</v>
      </c>
      <c r="H74" s="523">
        <f>IF(J74&lt;&gt;"",(VLOOKUP(J74,'🌳Resource'!$A$4:$J1000,8,false)*K74),0)+IF(L74&lt;&gt;"",(VLOOKUP(L74,'🌳Resource'!$A$4:$J1000,8,false)*M74),0)+IF(N74&lt;&gt;"",(VLOOKUP(N74,'🌳Resource'!$A$4:$J1000,8,false)*O74),0) + IF(P74&lt;&gt;"",(VLOOKUP(P74,'🌳Resource'!$A$4:$J1000,8,false)*Q74),0) + IF(R74&lt;&gt;"",(VLOOKUP(R74,'🧱Material'!$B$4:$H1000,5,false)*S74),0) + IF(T74&lt;&gt;"",(VLOOKUP(T74,'🧱Material'!$B$4:$H1000,5,false)*U74),0) + IF(V74&lt;&gt;"",(VLOOKUP(V74,'🧱Material'!$B$4:$H1000,5,false)*W74),0) + IF(X74&lt;&gt;"",(VLOOKUP(X74,'🧱Material'!$B$4:$H1000,5,false)*Y74),0) + IF(Z74&lt;&gt;"",(VLOOKUP(Z74,'🧱Material'!$B$4:$H1000,5,false)*AA74),0) + IF(AB74&lt;&gt;"",(VLOOKUP(AB74,'🧱Material'!$B$4:$H1000,5,false)*AC74),0)</f>
        <v>0</v>
      </c>
      <c r="I74" s="523">
        <f>IF(J74&lt;&gt;"",(VLOOKUP(J74,'🌳Resource'!$A$4:$J1000,9,false)*K74),0)+IF(L74&lt;&gt;"",(VLOOKUP(L74,'🌳Resource'!$A$4:$J1000,9,false)*M74),0)+IF(N74&lt;&gt;"",(VLOOKUP(N74,'🌳Resource'!$A$4:$J1000,9,false)*O74),0) + IF(P74&lt;&gt;"",(VLOOKUP(P74,'🌳Resource'!$A$4:$J1000,9,false)*Q74),0) + IF(R74&lt;&gt;"",(VLOOKUP(R74,'🧱Material'!$B$4:$H1000,6,false)*S74),0) + IF(T74&lt;&gt;"",(VLOOKUP(T74,'🧱Material'!$B$4:$H1000,6,false)*U74),0) + IF(V74&lt;&gt;"",(VLOOKUP(V74,'🧱Material'!$B$4:$H1000,6,false)*W74),0) + IF(X74&lt;&gt;"",(VLOOKUP(X74,'🧱Material'!$B$4:$H1000,6,false)*Y74),0) + IF(Z74&lt;&gt;"",(VLOOKUP(Z74,'🧱Material'!$B$4:$H1000,6,false)*AA74),0) + IF(AB74&lt;&gt;"",(VLOOKUP(AB74,'🧱Material'!$B$4:$H1000,6,false)*AC74),0)</f>
        <v>0</v>
      </c>
      <c r="J74" s="63"/>
      <c r="K74" s="534"/>
      <c r="L74" s="63"/>
      <c r="M74" s="534"/>
      <c r="N74" s="63"/>
      <c r="O74" s="534"/>
      <c r="P74" s="63"/>
      <c r="Q74" s="534"/>
      <c r="R74" s="515"/>
      <c r="S74" s="3"/>
      <c r="T74" s="515"/>
      <c r="U74" s="3"/>
      <c r="V74" s="515"/>
      <c r="W74" s="3"/>
      <c r="X74" s="515"/>
      <c r="Y74" s="3"/>
      <c r="Z74" s="515"/>
      <c r="AA74" s="3"/>
      <c r="AB74" s="515"/>
      <c r="AC74" s="3"/>
    </row>
    <row r="75">
      <c r="A75" s="183" t="b">
        <v>0</v>
      </c>
      <c r="B75" s="524"/>
      <c r="C75" s="527"/>
      <c r="D75" s="183"/>
      <c r="E75" s="183"/>
      <c r="F75" s="183"/>
      <c r="G75" s="526">
        <f>IF(J75&lt;&gt;"",(VLOOKUP(J75,'🌳Resource'!$A$4:$J1000,10,false)*K75),0)+IF(L75&lt;&gt;"",(VLOOKUP(L75,'🌳Resource'!$A$4:$J1000,10,false)*M75),0)+IF(N75&lt;&gt;"",(VLOOKUP(N75,'🌳Resource'!$A$4:$J1000,10,false)*O75),0) + IF(P75&lt;&gt;"",(VLOOKUP(P75,'🌳Resource'!$A$4:$J1000,10,false)*Q75),0) + IF(R75&lt;&gt;"",(VLOOKUP(R75,'🧱Material'!$B$4:$H1000,7,false)*S75),0) + IF(T75&lt;&gt;"",(VLOOKUP(T75,'🧱Material'!$B$4:$H1000,7,false)*U75),0) + IF(V75&lt;&gt;"",(VLOOKUP(V75,'🧱Material'!$B$4:$H1000,7,false)*W75),0) + IF(X75&lt;&gt;"",(VLOOKUP(X75,'🧱Material'!$B$4:$H1000,7,false)*Y75),0) + IF(Z75&lt;&gt;"",(VLOOKUP(Z75,'🧱Material'!$B$4:$H1000,7,false)*AA75),0) + IF(AB75&lt;&gt;"",(VLOOKUP(AB75,'🧱Material'!$B$4:$H1000,7,false)*AC75),0)</f>
        <v>0</v>
      </c>
      <c r="H75" s="526">
        <f>IF(J75&lt;&gt;"",(VLOOKUP(J75,'🌳Resource'!$A$4:$J1000,8,false)*K75),0)+IF(L75&lt;&gt;"",(VLOOKUP(L75,'🌳Resource'!$A$4:$J1000,8,false)*M75),0)+IF(N75&lt;&gt;"",(VLOOKUP(N75,'🌳Resource'!$A$4:$J1000,8,false)*O75),0) + IF(P75&lt;&gt;"",(VLOOKUP(P75,'🌳Resource'!$A$4:$J1000,8,false)*Q75),0) + IF(R75&lt;&gt;"",(VLOOKUP(R75,'🧱Material'!$B$4:$H1000,5,false)*S75),0) + IF(T75&lt;&gt;"",(VLOOKUP(T75,'🧱Material'!$B$4:$H1000,5,false)*U75),0) + IF(V75&lt;&gt;"",(VLOOKUP(V75,'🧱Material'!$B$4:$H1000,5,false)*W75),0) + IF(X75&lt;&gt;"",(VLOOKUP(X75,'🧱Material'!$B$4:$H1000,5,false)*Y75),0) + IF(Z75&lt;&gt;"",(VLOOKUP(Z75,'🧱Material'!$B$4:$H1000,5,false)*AA75),0) + IF(AB75&lt;&gt;"",(VLOOKUP(AB75,'🧱Material'!$B$4:$H1000,5,false)*AC75),0)</f>
        <v>0</v>
      </c>
      <c r="I75" s="526">
        <f>IF(J75&lt;&gt;"",(VLOOKUP(J75,'🌳Resource'!$A$4:$J1000,9,false)*K75),0)+IF(L75&lt;&gt;"",(VLOOKUP(L75,'🌳Resource'!$A$4:$J1000,9,false)*M75),0)+IF(N75&lt;&gt;"",(VLOOKUP(N75,'🌳Resource'!$A$4:$J1000,9,false)*O75),0) + IF(P75&lt;&gt;"",(VLOOKUP(P75,'🌳Resource'!$A$4:$J1000,9,false)*Q75),0) + IF(R75&lt;&gt;"",(VLOOKUP(R75,'🧱Material'!$B$4:$H1000,6,false)*S75),0) + IF(T75&lt;&gt;"",(VLOOKUP(T75,'🧱Material'!$B$4:$H1000,6,false)*U75),0) + IF(V75&lt;&gt;"",(VLOOKUP(V75,'🧱Material'!$B$4:$H1000,6,false)*W75),0) + IF(X75&lt;&gt;"",(VLOOKUP(X75,'🧱Material'!$B$4:$H1000,6,false)*Y75),0) + IF(Z75&lt;&gt;"",(VLOOKUP(Z75,'🧱Material'!$B$4:$H1000,6,false)*AA75),0) + IF(AB75&lt;&gt;"",(VLOOKUP(AB75,'🧱Material'!$B$4:$H1000,6,false)*AC75),0)</f>
        <v>0</v>
      </c>
      <c r="J75" s="18"/>
      <c r="K75" s="536"/>
      <c r="L75" s="18"/>
      <c r="M75" s="536"/>
      <c r="N75" s="18"/>
      <c r="O75" s="536"/>
      <c r="P75" s="18"/>
      <c r="Q75" s="536"/>
      <c r="R75" s="59"/>
      <c r="S75" s="520"/>
      <c r="T75" s="59"/>
      <c r="U75" s="520"/>
      <c r="V75" s="59"/>
      <c r="W75" s="520"/>
      <c r="X75" s="59"/>
      <c r="Y75" s="520"/>
      <c r="Z75" s="59"/>
      <c r="AA75" s="520"/>
      <c r="AB75" s="59"/>
      <c r="AC75" s="520"/>
    </row>
    <row r="76">
      <c r="A76" s="521" t="b">
        <v>0</v>
      </c>
      <c r="B76" s="524"/>
      <c r="C76" s="528"/>
      <c r="D76" s="528"/>
      <c r="E76" s="528"/>
      <c r="F76" s="528"/>
      <c r="G76" s="523">
        <f>IF(J76&lt;&gt;"",(VLOOKUP(J76,'🌳Resource'!$A$4:$J1000,10,false)*K76),0)+IF(L76&lt;&gt;"",(VLOOKUP(L76,'🌳Resource'!$A$4:$J1000,10,false)*M76),0)+IF(N76&lt;&gt;"",(VLOOKUP(N76,'🌳Resource'!$A$4:$J1000,10,false)*O76),0) + IF(P76&lt;&gt;"",(VLOOKUP(P76,'🌳Resource'!$A$4:$J1000,10,false)*Q76),0) + IF(R76&lt;&gt;"",(VLOOKUP(R76,'🧱Material'!$B$4:$H1000,7,false)*S76),0) + IF(T76&lt;&gt;"",(VLOOKUP(T76,'🧱Material'!$B$4:$H1000,7,false)*U76),0) + IF(V76&lt;&gt;"",(VLOOKUP(V76,'🧱Material'!$B$4:$H1000,7,false)*W76),0) + IF(X76&lt;&gt;"",(VLOOKUP(X76,'🧱Material'!$B$4:$H1000,7,false)*Y76),0) + IF(Z76&lt;&gt;"",(VLOOKUP(Z76,'🧱Material'!$B$4:$H1000,7,false)*AA76),0) + IF(AB76&lt;&gt;"",(VLOOKUP(AB76,'🧱Material'!$B$4:$H1000,7,false)*AC76),0)</f>
        <v>0</v>
      </c>
      <c r="H76" s="523">
        <f>IF(J76&lt;&gt;"",(VLOOKUP(J76,'🌳Resource'!$A$4:$J1000,8,false)*K76),0)+IF(L76&lt;&gt;"",(VLOOKUP(L76,'🌳Resource'!$A$4:$J1000,8,false)*M76),0)+IF(N76&lt;&gt;"",(VLOOKUP(N76,'🌳Resource'!$A$4:$J1000,8,false)*O76),0) + IF(P76&lt;&gt;"",(VLOOKUP(P76,'🌳Resource'!$A$4:$J1000,8,false)*Q76),0) + IF(R76&lt;&gt;"",(VLOOKUP(R76,'🧱Material'!$B$4:$H1000,5,false)*S76),0) + IF(T76&lt;&gt;"",(VLOOKUP(T76,'🧱Material'!$B$4:$H1000,5,false)*U76),0) + IF(V76&lt;&gt;"",(VLOOKUP(V76,'🧱Material'!$B$4:$H1000,5,false)*W76),0) + IF(X76&lt;&gt;"",(VLOOKUP(X76,'🧱Material'!$B$4:$H1000,5,false)*Y76),0) + IF(Z76&lt;&gt;"",(VLOOKUP(Z76,'🧱Material'!$B$4:$H1000,5,false)*AA76),0) + IF(AB76&lt;&gt;"",(VLOOKUP(AB76,'🧱Material'!$B$4:$H1000,5,false)*AC76),0)</f>
        <v>0</v>
      </c>
      <c r="I76" s="523">
        <f>IF(J76&lt;&gt;"",(VLOOKUP(J76,'🌳Resource'!$A$4:$J1000,9,false)*K76),0)+IF(L76&lt;&gt;"",(VLOOKUP(L76,'🌳Resource'!$A$4:$J1000,9,false)*M76),0)+IF(N76&lt;&gt;"",(VLOOKUP(N76,'🌳Resource'!$A$4:$J1000,9,false)*O76),0) + IF(P76&lt;&gt;"",(VLOOKUP(P76,'🌳Resource'!$A$4:$J1000,9,false)*Q76),0) + IF(R76&lt;&gt;"",(VLOOKUP(R76,'🧱Material'!$B$4:$H1000,6,false)*S76),0) + IF(T76&lt;&gt;"",(VLOOKUP(T76,'🧱Material'!$B$4:$H1000,6,false)*U76),0) + IF(V76&lt;&gt;"",(VLOOKUP(V76,'🧱Material'!$B$4:$H1000,6,false)*W76),0) + IF(X76&lt;&gt;"",(VLOOKUP(X76,'🧱Material'!$B$4:$H1000,6,false)*Y76),0) + IF(Z76&lt;&gt;"",(VLOOKUP(Z76,'🧱Material'!$B$4:$H1000,6,false)*AA76),0) + IF(AB76&lt;&gt;"",(VLOOKUP(AB76,'🧱Material'!$B$4:$H1000,6,false)*AC76),0)</f>
        <v>0</v>
      </c>
      <c r="J76" s="63"/>
      <c r="K76" s="534"/>
      <c r="L76" s="63"/>
      <c r="M76" s="534"/>
      <c r="N76" s="63"/>
      <c r="O76" s="534"/>
      <c r="P76" s="63"/>
      <c r="Q76" s="534"/>
      <c r="R76" s="515"/>
      <c r="S76" s="3"/>
      <c r="T76" s="515"/>
      <c r="U76" s="3"/>
      <c r="V76" s="515"/>
      <c r="W76" s="3"/>
      <c r="X76" s="515"/>
      <c r="Y76" s="3"/>
      <c r="Z76" s="515"/>
      <c r="AA76" s="3"/>
      <c r="AB76" s="515"/>
      <c r="AC76" s="3"/>
    </row>
    <row r="77">
      <c r="A77" s="183" t="b">
        <v>0</v>
      </c>
      <c r="B77" s="524"/>
      <c r="C77" s="527"/>
      <c r="D77" s="183"/>
      <c r="E77" s="183"/>
      <c r="F77" s="183"/>
      <c r="G77" s="526">
        <f>IF(J77&lt;&gt;"",(VLOOKUP(J77,'🌳Resource'!$A$4:$J1000,10,false)*K77),0)+IF(L77&lt;&gt;"",(VLOOKUP(L77,'🌳Resource'!$A$4:$J1000,10,false)*M77),0)+IF(N77&lt;&gt;"",(VLOOKUP(N77,'🌳Resource'!$A$4:$J1000,10,false)*O77),0) + IF(P77&lt;&gt;"",(VLOOKUP(P77,'🌳Resource'!$A$4:$J1000,10,false)*Q77),0) + IF(R77&lt;&gt;"",(VLOOKUP(R77,'🧱Material'!$B$4:$H1000,7,false)*S77),0) + IF(T77&lt;&gt;"",(VLOOKUP(T77,'🧱Material'!$B$4:$H1000,7,false)*U77),0) + IF(V77&lt;&gt;"",(VLOOKUP(V77,'🧱Material'!$B$4:$H1000,7,false)*W77),0) + IF(X77&lt;&gt;"",(VLOOKUP(X77,'🧱Material'!$B$4:$H1000,7,false)*Y77),0) + IF(Z77&lt;&gt;"",(VLOOKUP(Z77,'🧱Material'!$B$4:$H1000,7,false)*AA77),0) + IF(AB77&lt;&gt;"",(VLOOKUP(AB77,'🧱Material'!$B$4:$H1000,7,false)*AC77),0)</f>
        <v>0</v>
      </c>
      <c r="H77" s="526">
        <f>IF(J77&lt;&gt;"",(VLOOKUP(J77,'🌳Resource'!$A$4:$J1000,8,false)*K77),0)+IF(L77&lt;&gt;"",(VLOOKUP(L77,'🌳Resource'!$A$4:$J1000,8,false)*M77),0)+IF(N77&lt;&gt;"",(VLOOKUP(N77,'🌳Resource'!$A$4:$J1000,8,false)*O77),0) + IF(P77&lt;&gt;"",(VLOOKUP(P77,'🌳Resource'!$A$4:$J1000,8,false)*Q77),0) + IF(R77&lt;&gt;"",(VLOOKUP(R77,'🧱Material'!$B$4:$H1000,5,false)*S77),0) + IF(T77&lt;&gt;"",(VLOOKUP(T77,'🧱Material'!$B$4:$H1000,5,false)*U77),0) + IF(V77&lt;&gt;"",(VLOOKUP(V77,'🧱Material'!$B$4:$H1000,5,false)*W77),0) + IF(X77&lt;&gt;"",(VLOOKUP(X77,'🧱Material'!$B$4:$H1000,5,false)*Y77),0) + IF(Z77&lt;&gt;"",(VLOOKUP(Z77,'🧱Material'!$B$4:$H1000,5,false)*AA77),0) + IF(AB77&lt;&gt;"",(VLOOKUP(AB77,'🧱Material'!$B$4:$H1000,5,false)*AC77),0)</f>
        <v>0</v>
      </c>
      <c r="I77" s="526">
        <f>IF(J77&lt;&gt;"",(VLOOKUP(J77,'🌳Resource'!$A$4:$J1000,9,false)*K77),0)+IF(L77&lt;&gt;"",(VLOOKUP(L77,'🌳Resource'!$A$4:$J1000,9,false)*M77),0)+IF(N77&lt;&gt;"",(VLOOKUP(N77,'🌳Resource'!$A$4:$J1000,9,false)*O77),0) + IF(P77&lt;&gt;"",(VLOOKUP(P77,'🌳Resource'!$A$4:$J1000,9,false)*Q77),0) + IF(R77&lt;&gt;"",(VLOOKUP(R77,'🧱Material'!$B$4:$H1000,6,false)*S77),0) + IF(T77&lt;&gt;"",(VLOOKUP(T77,'🧱Material'!$B$4:$H1000,6,false)*U77),0) + IF(V77&lt;&gt;"",(VLOOKUP(V77,'🧱Material'!$B$4:$H1000,6,false)*W77),0) + IF(X77&lt;&gt;"",(VLOOKUP(X77,'🧱Material'!$B$4:$H1000,6,false)*Y77),0) + IF(Z77&lt;&gt;"",(VLOOKUP(Z77,'🧱Material'!$B$4:$H1000,6,false)*AA77),0) + IF(AB77&lt;&gt;"",(VLOOKUP(AB77,'🧱Material'!$B$4:$H1000,6,false)*AC77),0)</f>
        <v>0</v>
      </c>
      <c r="J77" s="18"/>
      <c r="K77" s="536"/>
      <c r="L77" s="18"/>
      <c r="M77" s="536"/>
      <c r="N77" s="18"/>
      <c r="O77" s="536"/>
      <c r="P77" s="18"/>
      <c r="Q77" s="536"/>
      <c r="R77" s="59"/>
      <c r="S77" s="520"/>
      <c r="T77" s="59"/>
      <c r="U77" s="520"/>
      <c r="V77" s="59"/>
      <c r="W77" s="520"/>
      <c r="X77" s="59"/>
      <c r="Y77" s="520"/>
      <c r="Z77" s="59"/>
      <c r="AA77" s="520"/>
      <c r="AB77" s="59"/>
      <c r="AC77" s="520"/>
    </row>
    <row r="78">
      <c r="A78" s="543" t="b">
        <v>0</v>
      </c>
      <c r="B78" s="524"/>
      <c r="C78" s="528"/>
      <c r="D78" s="543"/>
      <c r="E78" s="543"/>
      <c r="F78" s="543"/>
      <c r="G78" s="523">
        <f>IF(J78&lt;&gt;"",(VLOOKUP(J78,'🌳Resource'!$A$4:$J1000,10,false)*K78),0)+IF(L78&lt;&gt;"",(VLOOKUP(L78,'🌳Resource'!$A$4:$J1000,10,false)*M78),0)+IF(N78&lt;&gt;"",(VLOOKUP(N78,'🌳Resource'!$A$4:$J1000,10,false)*O78),0) + IF(P78&lt;&gt;"",(VLOOKUP(P78,'🌳Resource'!$A$4:$J1000,10,false)*Q78),0) + IF(R78&lt;&gt;"",(VLOOKUP(R78,'🧱Material'!$B$4:$H1000,7,false)*S78),0) + IF(T78&lt;&gt;"",(VLOOKUP(T78,'🧱Material'!$B$4:$H1000,7,false)*U78),0) + IF(V78&lt;&gt;"",(VLOOKUP(V78,'🧱Material'!$B$4:$H1000,7,false)*W78),0) + IF(X78&lt;&gt;"",(VLOOKUP(X78,'🧱Material'!$B$4:$H1000,7,false)*Y78),0) + IF(Z78&lt;&gt;"",(VLOOKUP(Z78,'🧱Material'!$B$4:$H1000,7,false)*AA78),0) + IF(AB78&lt;&gt;"",(VLOOKUP(AB78,'🧱Material'!$B$4:$H1000,7,false)*AC78),0)</f>
        <v>0</v>
      </c>
      <c r="H78" s="523">
        <f>IF(J78&lt;&gt;"",(VLOOKUP(J78,'🌳Resource'!$A$4:$J1000,8,false)*K78),0)+IF(L78&lt;&gt;"",(VLOOKUP(L78,'🌳Resource'!$A$4:$J1000,8,false)*M78),0)+IF(N78&lt;&gt;"",(VLOOKUP(N78,'🌳Resource'!$A$4:$J1000,8,false)*O78),0) + IF(P78&lt;&gt;"",(VLOOKUP(P78,'🌳Resource'!$A$4:$J1000,8,false)*Q78),0) + IF(R78&lt;&gt;"",(VLOOKUP(R78,'🧱Material'!$B$4:$H1000,5,false)*S78),0) + IF(T78&lt;&gt;"",(VLOOKUP(T78,'🧱Material'!$B$4:$H1000,5,false)*U78),0) + IF(V78&lt;&gt;"",(VLOOKUP(V78,'🧱Material'!$B$4:$H1000,5,false)*W78),0) + IF(X78&lt;&gt;"",(VLOOKUP(X78,'🧱Material'!$B$4:$H1000,5,false)*Y78),0) + IF(Z78&lt;&gt;"",(VLOOKUP(Z78,'🧱Material'!$B$4:$H1000,5,false)*AA78),0) + IF(AB78&lt;&gt;"",(VLOOKUP(AB78,'🧱Material'!$B$4:$H1000,5,false)*AC78),0)</f>
        <v>0</v>
      </c>
      <c r="I78" s="523">
        <f>IF(J78&lt;&gt;"",(VLOOKUP(J78,'🌳Resource'!$A$4:$J1000,9,false)*K78),0)+IF(L78&lt;&gt;"",(VLOOKUP(L78,'🌳Resource'!$A$4:$J1000,9,false)*M78),0)+IF(N78&lt;&gt;"",(VLOOKUP(N78,'🌳Resource'!$A$4:$J1000,9,false)*O78),0) + IF(P78&lt;&gt;"",(VLOOKUP(P78,'🌳Resource'!$A$4:$J1000,9,false)*Q78),0) + IF(R78&lt;&gt;"",(VLOOKUP(R78,'🧱Material'!$B$4:$H1000,6,false)*S78),0) + IF(T78&lt;&gt;"",(VLOOKUP(T78,'🧱Material'!$B$4:$H1000,6,false)*U78),0) + IF(V78&lt;&gt;"",(VLOOKUP(V78,'🧱Material'!$B$4:$H1000,6,false)*W78),0) + IF(X78&lt;&gt;"",(VLOOKUP(X78,'🧱Material'!$B$4:$H1000,6,false)*Y78),0) + IF(Z78&lt;&gt;"",(VLOOKUP(Z78,'🧱Material'!$B$4:$H1000,6,false)*AA78),0) + IF(AB78&lt;&gt;"",(VLOOKUP(AB78,'🧱Material'!$B$4:$H1000,6,false)*AC78),0)</f>
        <v>0</v>
      </c>
      <c r="J78" s="63"/>
      <c r="K78" s="534"/>
      <c r="L78" s="63"/>
      <c r="M78" s="534"/>
      <c r="N78" s="63"/>
      <c r="O78" s="534"/>
      <c r="P78" s="63"/>
      <c r="Q78" s="534"/>
      <c r="R78" s="515"/>
      <c r="S78" s="3"/>
      <c r="T78" s="515"/>
      <c r="U78" s="3"/>
      <c r="V78" s="515"/>
      <c r="W78" s="3"/>
      <c r="X78" s="515"/>
      <c r="Y78" s="3"/>
      <c r="Z78" s="515"/>
      <c r="AA78" s="3"/>
      <c r="AB78" s="515"/>
      <c r="AC78" s="3"/>
    </row>
    <row r="79">
      <c r="A79" s="524" t="b">
        <v>0</v>
      </c>
      <c r="B79" s="524"/>
      <c r="C79" s="527"/>
      <c r="D79" s="527"/>
      <c r="E79" s="527"/>
      <c r="F79" s="527"/>
      <c r="G79" s="526">
        <f>IF(J79&lt;&gt;"",(VLOOKUP(J79,'🌳Resource'!$A$4:$J1000,10,false)*K79),0)+IF(L79&lt;&gt;"",(VLOOKUP(L79,'🌳Resource'!$A$4:$J1000,10,false)*M79),0)+IF(N79&lt;&gt;"",(VLOOKUP(N79,'🌳Resource'!$A$4:$J1000,10,false)*O79),0) + IF(P79&lt;&gt;"",(VLOOKUP(P79,'🌳Resource'!$A$4:$J1000,10,false)*Q79),0) + IF(R79&lt;&gt;"",(VLOOKUP(R79,'🧱Material'!$B$4:$H1000,7,false)*S79),0) + IF(T79&lt;&gt;"",(VLOOKUP(T79,'🧱Material'!$B$4:$H1000,7,false)*U79),0) + IF(V79&lt;&gt;"",(VLOOKUP(V79,'🧱Material'!$B$4:$H1000,7,false)*W79),0) + IF(X79&lt;&gt;"",(VLOOKUP(X79,'🧱Material'!$B$4:$H1000,7,false)*Y79),0) + IF(Z79&lt;&gt;"",(VLOOKUP(Z79,'🧱Material'!$B$4:$H1000,7,false)*AA79),0) + IF(AB79&lt;&gt;"",(VLOOKUP(AB79,'🧱Material'!$B$4:$H1000,7,false)*AC79),0)</f>
        <v>0</v>
      </c>
      <c r="H79" s="526">
        <f>IF(J79&lt;&gt;"",(VLOOKUP(J79,'🌳Resource'!$A$4:$J1000,8,false)*K79),0)+IF(L79&lt;&gt;"",(VLOOKUP(L79,'🌳Resource'!$A$4:$J1000,8,false)*M79),0)+IF(N79&lt;&gt;"",(VLOOKUP(N79,'🌳Resource'!$A$4:$J1000,8,false)*O79),0) + IF(P79&lt;&gt;"",(VLOOKUP(P79,'🌳Resource'!$A$4:$J1000,8,false)*Q79),0) + IF(R79&lt;&gt;"",(VLOOKUP(R79,'🧱Material'!$B$4:$H1000,5,false)*S79),0) + IF(T79&lt;&gt;"",(VLOOKUP(T79,'🧱Material'!$B$4:$H1000,5,false)*U79),0) + IF(V79&lt;&gt;"",(VLOOKUP(V79,'🧱Material'!$B$4:$H1000,5,false)*W79),0) + IF(X79&lt;&gt;"",(VLOOKUP(X79,'🧱Material'!$B$4:$H1000,5,false)*Y79),0) + IF(Z79&lt;&gt;"",(VLOOKUP(Z79,'🧱Material'!$B$4:$H1000,5,false)*AA79),0) + IF(AB79&lt;&gt;"",(VLOOKUP(AB79,'🧱Material'!$B$4:$H1000,5,false)*AC79),0)</f>
        <v>0</v>
      </c>
      <c r="I79" s="526">
        <f>IF(J79&lt;&gt;"",(VLOOKUP(J79,'🌳Resource'!$A$4:$J1000,9,false)*K79),0)+IF(L79&lt;&gt;"",(VLOOKUP(L79,'🌳Resource'!$A$4:$J1000,9,false)*M79),0)+IF(N79&lt;&gt;"",(VLOOKUP(N79,'🌳Resource'!$A$4:$J1000,9,false)*O79),0) + IF(P79&lt;&gt;"",(VLOOKUP(P79,'🌳Resource'!$A$4:$J1000,9,false)*Q79),0) + IF(R79&lt;&gt;"",(VLOOKUP(R79,'🧱Material'!$B$4:$H1000,6,false)*S79),0) + IF(T79&lt;&gt;"",(VLOOKUP(T79,'🧱Material'!$B$4:$H1000,6,false)*U79),0) + IF(V79&lt;&gt;"",(VLOOKUP(V79,'🧱Material'!$B$4:$H1000,6,false)*W79),0) + IF(X79&lt;&gt;"",(VLOOKUP(X79,'🧱Material'!$B$4:$H1000,6,false)*Y79),0) + IF(Z79&lt;&gt;"",(VLOOKUP(Z79,'🧱Material'!$B$4:$H1000,6,false)*AA79),0) + IF(AB79&lt;&gt;"",(VLOOKUP(AB79,'🧱Material'!$B$4:$H1000,6,false)*AC79),0)</f>
        <v>0</v>
      </c>
      <c r="J79" s="18"/>
      <c r="K79" s="536"/>
      <c r="L79" s="18"/>
      <c r="M79" s="536"/>
      <c r="N79" s="18"/>
      <c r="O79" s="536"/>
      <c r="P79" s="18"/>
      <c r="Q79" s="536"/>
      <c r="R79" s="59"/>
      <c r="S79" s="520"/>
      <c r="T79" s="59"/>
      <c r="U79" s="520"/>
      <c r="V79" s="59"/>
      <c r="W79" s="520"/>
      <c r="X79" s="59"/>
      <c r="Y79" s="520"/>
      <c r="Z79" s="59"/>
      <c r="AA79" s="520"/>
      <c r="AB79" s="59"/>
      <c r="AC79" s="520"/>
    </row>
    <row r="80">
      <c r="A80" s="543" t="b">
        <v>0</v>
      </c>
      <c r="B80" s="524"/>
      <c r="C80" s="528"/>
      <c r="D80" s="543"/>
      <c r="E80" s="543"/>
      <c r="F80" s="543"/>
      <c r="G80" s="523">
        <f>IF(J80&lt;&gt;"",(VLOOKUP(J80,'🌳Resource'!$A$4:$J1000,10,false)*K80),0)+IF(L80&lt;&gt;"",(VLOOKUP(L80,'🌳Resource'!$A$4:$J1000,10,false)*M80),0)+IF(N80&lt;&gt;"",(VLOOKUP(N80,'🌳Resource'!$A$4:$J1000,10,false)*O80),0) + IF(P80&lt;&gt;"",(VLOOKUP(P80,'🌳Resource'!$A$4:$J1000,10,false)*Q80),0) + IF(R80&lt;&gt;"",(VLOOKUP(R80,'🧱Material'!$B$4:$H1000,7,false)*S80),0) + IF(T80&lt;&gt;"",(VLOOKUP(T80,'🧱Material'!$B$4:$H1000,7,false)*U80),0) + IF(V80&lt;&gt;"",(VLOOKUP(V80,'🧱Material'!$B$4:$H1000,7,false)*W80),0) + IF(X80&lt;&gt;"",(VLOOKUP(X80,'🧱Material'!$B$4:$H1000,7,false)*Y80),0) + IF(Z80&lt;&gt;"",(VLOOKUP(Z80,'🧱Material'!$B$4:$H1000,7,false)*AA80),0) + IF(AB80&lt;&gt;"",(VLOOKUP(AB80,'🧱Material'!$B$4:$H1000,7,false)*AC80),0)</f>
        <v>0</v>
      </c>
      <c r="H80" s="523">
        <f>IF(J80&lt;&gt;"",(VLOOKUP(J80,'🌳Resource'!$A$4:$J1000,8,false)*K80),0)+IF(L80&lt;&gt;"",(VLOOKUP(L80,'🌳Resource'!$A$4:$J1000,8,false)*M80),0)+IF(N80&lt;&gt;"",(VLOOKUP(N80,'🌳Resource'!$A$4:$J1000,8,false)*O80),0) + IF(P80&lt;&gt;"",(VLOOKUP(P80,'🌳Resource'!$A$4:$J1000,8,false)*Q80),0) + IF(R80&lt;&gt;"",(VLOOKUP(R80,'🧱Material'!$B$4:$H1000,5,false)*S80),0) + IF(T80&lt;&gt;"",(VLOOKUP(T80,'🧱Material'!$B$4:$H1000,5,false)*U80),0) + IF(V80&lt;&gt;"",(VLOOKUP(V80,'🧱Material'!$B$4:$H1000,5,false)*W80),0) + IF(X80&lt;&gt;"",(VLOOKUP(X80,'🧱Material'!$B$4:$H1000,5,false)*Y80),0) + IF(Z80&lt;&gt;"",(VLOOKUP(Z80,'🧱Material'!$B$4:$H1000,5,false)*AA80),0) + IF(AB80&lt;&gt;"",(VLOOKUP(AB80,'🧱Material'!$B$4:$H1000,5,false)*AC80),0)</f>
        <v>0</v>
      </c>
      <c r="I80" s="523">
        <f>IF(J80&lt;&gt;"",(VLOOKUP(J80,'🌳Resource'!$A$4:$J1000,9,false)*K80),0)+IF(L80&lt;&gt;"",(VLOOKUP(L80,'🌳Resource'!$A$4:$J1000,9,false)*M80),0)+IF(N80&lt;&gt;"",(VLOOKUP(N80,'🌳Resource'!$A$4:$J1000,9,false)*O80),0) + IF(P80&lt;&gt;"",(VLOOKUP(P80,'🌳Resource'!$A$4:$J1000,9,false)*Q80),0) + IF(R80&lt;&gt;"",(VLOOKUP(R80,'🧱Material'!$B$4:$H1000,6,false)*S80),0) + IF(T80&lt;&gt;"",(VLOOKUP(T80,'🧱Material'!$B$4:$H1000,6,false)*U80),0) + IF(V80&lt;&gt;"",(VLOOKUP(V80,'🧱Material'!$B$4:$H1000,6,false)*W80),0) + IF(X80&lt;&gt;"",(VLOOKUP(X80,'🧱Material'!$B$4:$H1000,6,false)*Y80),0) + IF(Z80&lt;&gt;"",(VLOOKUP(Z80,'🧱Material'!$B$4:$H1000,6,false)*AA80),0) + IF(AB80&lt;&gt;"",(VLOOKUP(AB80,'🧱Material'!$B$4:$H1000,6,false)*AC80),0)</f>
        <v>0</v>
      </c>
      <c r="J80" s="63"/>
      <c r="K80" s="534"/>
      <c r="L80" s="63"/>
      <c r="M80" s="534"/>
      <c r="N80" s="63"/>
      <c r="O80" s="534"/>
      <c r="P80" s="63"/>
      <c r="Q80" s="534"/>
      <c r="R80" s="515"/>
      <c r="S80" s="3"/>
      <c r="T80" s="515"/>
      <c r="U80" s="3"/>
      <c r="V80" s="515"/>
      <c r="W80" s="3"/>
      <c r="X80" s="515"/>
      <c r="Y80" s="3"/>
      <c r="Z80" s="515"/>
      <c r="AA80" s="3"/>
      <c r="AB80" s="515"/>
      <c r="AC80" s="3"/>
    </row>
    <row r="81">
      <c r="A81" s="183" t="b">
        <v>0</v>
      </c>
      <c r="B81" s="524"/>
      <c r="C81" s="527"/>
      <c r="D81" s="183"/>
      <c r="E81" s="183"/>
      <c r="F81" s="183"/>
      <c r="G81" s="526">
        <f>IF(J81&lt;&gt;"",(VLOOKUP(J81,'🌳Resource'!$A$4:$J1000,10,false)*K81),0)+IF(L81&lt;&gt;"",(VLOOKUP(L81,'🌳Resource'!$A$4:$J1000,10,false)*M81),0)+IF(N81&lt;&gt;"",(VLOOKUP(N81,'🌳Resource'!$A$4:$J1000,10,false)*O81),0) + IF(P81&lt;&gt;"",(VLOOKUP(P81,'🌳Resource'!$A$4:$J1000,10,false)*Q81),0) + IF(R81&lt;&gt;"",(VLOOKUP(R81,'🧱Material'!$B$4:$H1000,7,false)*S81),0) + IF(T81&lt;&gt;"",(VLOOKUP(T81,'🧱Material'!$B$4:$H1000,7,false)*U81),0) + IF(V81&lt;&gt;"",(VLOOKUP(V81,'🧱Material'!$B$4:$H1000,7,false)*W81),0) + IF(X81&lt;&gt;"",(VLOOKUP(X81,'🧱Material'!$B$4:$H1000,7,false)*Y81),0) + IF(Z81&lt;&gt;"",(VLOOKUP(Z81,'🧱Material'!$B$4:$H1000,7,false)*AA81),0) + IF(AB81&lt;&gt;"",(VLOOKUP(AB81,'🧱Material'!$B$4:$H1000,7,false)*AC81),0)</f>
        <v>0</v>
      </c>
      <c r="H81" s="526">
        <f>IF(J81&lt;&gt;"",(VLOOKUP(J81,'🌳Resource'!$A$4:$J1000,8,false)*K81),0)+IF(L81&lt;&gt;"",(VLOOKUP(L81,'🌳Resource'!$A$4:$J1000,8,false)*M81),0)+IF(N81&lt;&gt;"",(VLOOKUP(N81,'🌳Resource'!$A$4:$J1000,8,false)*O81),0) + IF(P81&lt;&gt;"",(VLOOKUP(P81,'🌳Resource'!$A$4:$J1000,8,false)*Q81),0) + IF(R81&lt;&gt;"",(VLOOKUP(R81,'🧱Material'!$B$4:$H1000,5,false)*S81),0) + IF(T81&lt;&gt;"",(VLOOKUP(T81,'🧱Material'!$B$4:$H1000,5,false)*U81),0) + IF(V81&lt;&gt;"",(VLOOKUP(V81,'🧱Material'!$B$4:$H1000,5,false)*W81),0) + IF(X81&lt;&gt;"",(VLOOKUP(X81,'🧱Material'!$B$4:$H1000,5,false)*Y81),0) + IF(Z81&lt;&gt;"",(VLOOKUP(Z81,'🧱Material'!$B$4:$H1000,5,false)*AA81),0) + IF(AB81&lt;&gt;"",(VLOOKUP(AB81,'🧱Material'!$B$4:$H1000,5,false)*AC81),0)</f>
        <v>0</v>
      </c>
      <c r="I81" s="526">
        <f>IF(J81&lt;&gt;"",(VLOOKUP(J81,'🌳Resource'!$A$4:$J1000,9,false)*K81),0)+IF(L81&lt;&gt;"",(VLOOKUP(L81,'🌳Resource'!$A$4:$J1000,9,false)*M81),0)+IF(N81&lt;&gt;"",(VLOOKUP(N81,'🌳Resource'!$A$4:$J1000,9,false)*O81),0) + IF(P81&lt;&gt;"",(VLOOKUP(P81,'🌳Resource'!$A$4:$J1000,9,false)*Q81),0) + IF(R81&lt;&gt;"",(VLOOKUP(R81,'🧱Material'!$B$4:$H1000,6,false)*S81),0) + IF(T81&lt;&gt;"",(VLOOKUP(T81,'🧱Material'!$B$4:$H1000,6,false)*U81),0) + IF(V81&lt;&gt;"",(VLOOKUP(V81,'🧱Material'!$B$4:$H1000,6,false)*W81),0) + IF(X81&lt;&gt;"",(VLOOKUP(X81,'🧱Material'!$B$4:$H1000,6,false)*Y81),0) + IF(Z81&lt;&gt;"",(VLOOKUP(Z81,'🧱Material'!$B$4:$H1000,6,false)*AA81),0) + IF(AB81&lt;&gt;"",(VLOOKUP(AB81,'🧱Material'!$B$4:$H1000,6,false)*AC81),0)</f>
        <v>0</v>
      </c>
      <c r="J81" s="18"/>
      <c r="K81" s="536"/>
      <c r="L81" s="18"/>
      <c r="M81" s="536"/>
      <c r="N81" s="18"/>
      <c r="O81" s="536"/>
      <c r="P81" s="18"/>
      <c r="Q81" s="536"/>
      <c r="R81" s="59"/>
      <c r="S81" s="520"/>
      <c r="T81" s="59"/>
      <c r="U81" s="520"/>
      <c r="V81" s="59"/>
      <c r="W81" s="520"/>
      <c r="X81" s="59"/>
      <c r="Y81" s="520"/>
      <c r="Z81" s="59"/>
      <c r="AA81" s="520"/>
      <c r="AB81" s="59"/>
      <c r="AC81" s="520"/>
    </row>
    <row r="82">
      <c r="A82" s="521" t="b">
        <v>0</v>
      </c>
      <c r="B82" s="524"/>
      <c r="C82" s="528"/>
      <c r="D82" s="528"/>
      <c r="E82" s="528"/>
      <c r="F82" s="528"/>
      <c r="G82" s="523">
        <f>IF(J82&lt;&gt;"",(VLOOKUP(J82,'🌳Resource'!$A$4:$J1000,10,false)*K82),0)+IF(L82&lt;&gt;"",(VLOOKUP(L82,'🌳Resource'!$A$4:$J1000,10,false)*M82),0)+IF(N82&lt;&gt;"",(VLOOKUP(N82,'🌳Resource'!$A$4:$J1000,10,false)*O82),0) + IF(P82&lt;&gt;"",(VLOOKUP(P82,'🌳Resource'!$A$4:$J1000,10,false)*Q82),0) + IF(R82&lt;&gt;"",(VLOOKUP(R82,'🧱Material'!$B$4:$H1000,7,false)*S82),0) + IF(T82&lt;&gt;"",(VLOOKUP(T82,'🧱Material'!$B$4:$H1000,7,false)*U82),0) + IF(V82&lt;&gt;"",(VLOOKUP(V82,'🧱Material'!$B$4:$H1000,7,false)*W82),0) + IF(X82&lt;&gt;"",(VLOOKUP(X82,'🧱Material'!$B$4:$H1000,7,false)*Y82),0) + IF(Z82&lt;&gt;"",(VLOOKUP(Z82,'🧱Material'!$B$4:$H1000,7,false)*AA82),0) + IF(AB82&lt;&gt;"",(VLOOKUP(AB82,'🧱Material'!$B$4:$H1000,7,false)*AC82),0)</f>
        <v>0</v>
      </c>
      <c r="H82" s="523">
        <f>IF(J82&lt;&gt;"",(VLOOKUP(J82,'🌳Resource'!$A$4:$J1000,8,false)*K82),0)+IF(L82&lt;&gt;"",(VLOOKUP(L82,'🌳Resource'!$A$4:$J1000,8,false)*M82),0)+IF(N82&lt;&gt;"",(VLOOKUP(N82,'🌳Resource'!$A$4:$J1000,8,false)*O82),0) + IF(P82&lt;&gt;"",(VLOOKUP(P82,'🌳Resource'!$A$4:$J1000,8,false)*Q82),0) + IF(R82&lt;&gt;"",(VLOOKUP(R82,'🧱Material'!$B$4:$H1000,5,false)*S82),0) + IF(T82&lt;&gt;"",(VLOOKUP(T82,'🧱Material'!$B$4:$H1000,5,false)*U82),0) + IF(V82&lt;&gt;"",(VLOOKUP(V82,'🧱Material'!$B$4:$H1000,5,false)*W82),0) + IF(X82&lt;&gt;"",(VLOOKUP(X82,'🧱Material'!$B$4:$H1000,5,false)*Y82),0) + IF(Z82&lt;&gt;"",(VLOOKUP(Z82,'🧱Material'!$B$4:$H1000,5,false)*AA82),0) + IF(AB82&lt;&gt;"",(VLOOKUP(AB82,'🧱Material'!$B$4:$H1000,5,false)*AC82),0)</f>
        <v>0</v>
      </c>
      <c r="I82" s="523">
        <f>IF(J82&lt;&gt;"",(VLOOKUP(J82,'🌳Resource'!$A$4:$J1000,9,false)*K82),0)+IF(L82&lt;&gt;"",(VLOOKUP(L82,'🌳Resource'!$A$4:$J1000,9,false)*M82),0)+IF(N82&lt;&gt;"",(VLOOKUP(N82,'🌳Resource'!$A$4:$J1000,9,false)*O82),0) + IF(P82&lt;&gt;"",(VLOOKUP(P82,'🌳Resource'!$A$4:$J1000,9,false)*Q82),0) + IF(R82&lt;&gt;"",(VLOOKUP(R82,'🧱Material'!$B$4:$H1000,6,false)*S82),0) + IF(T82&lt;&gt;"",(VLOOKUP(T82,'🧱Material'!$B$4:$H1000,6,false)*U82),0) + IF(V82&lt;&gt;"",(VLOOKUP(V82,'🧱Material'!$B$4:$H1000,6,false)*W82),0) + IF(X82&lt;&gt;"",(VLOOKUP(X82,'🧱Material'!$B$4:$H1000,6,false)*Y82),0) + IF(Z82&lt;&gt;"",(VLOOKUP(Z82,'🧱Material'!$B$4:$H1000,6,false)*AA82),0) + IF(AB82&lt;&gt;"",(VLOOKUP(AB82,'🧱Material'!$B$4:$H1000,6,false)*AC82),0)</f>
        <v>0</v>
      </c>
      <c r="J82" s="63"/>
      <c r="K82" s="534"/>
      <c r="L82" s="63"/>
      <c r="M82" s="534"/>
      <c r="N82" s="63"/>
      <c r="O82" s="534"/>
      <c r="P82" s="63"/>
      <c r="Q82" s="534"/>
      <c r="R82" s="515"/>
      <c r="S82" s="3"/>
      <c r="T82" s="515"/>
      <c r="U82" s="3"/>
      <c r="V82" s="515"/>
      <c r="W82" s="3"/>
      <c r="X82" s="515"/>
      <c r="Y82" s="3"/>
      <c r="Z82" s="515"/>
      <c r="AA82" s="3"/>
      <c r="AB82" s="515"/>
      <c r="AC82" s="3"/>
    </row>
    <row r="83">
      <c r="A83" s="183" t="b">
        <v>0</v>
      </c>
      <c r="B83" s="524"/>
      <c r="C83" s="527"/>
      <c r="D83" s="183"/>
      <c r="E83" s="183"/>
      <c r="F83" s="183"/>
      <c r="G83" s="526">
        <f>IF(J83&lt;&gt;"",(VLOOKUP(J83,'🌳Resource'!$A$4:$J1000,10,false)*K83),0)+IF(L83&lt;&gt;"",(VLOOKUP(L83,'🌳Resource'!$A$4:$J1000,10,false)*M83),0)+IF(N83&lt;&gt;"",(VLOOKUP(N83,'🌳Resource'!$A$4:$J1000,10,false)*O83),0) + IF(P83&lt;&gt;"",(VLOOKUP(P83,'🌳Resource'!$A$4:$J1000,10,false)*Q83),0) + IF(R83&lt;&gt;"",(VLOOKUP(R83,'🧱Material'!$B$4:$H1000,7,false)*S83),0) + IF(T83&lt;&gt;"",(VLOOKUP(T83,'🧱Material'!$B$4:$H1000,7,false)*U83),0) + IF(V83&lt;&gt;"",(VLOOKUP(V83,'🧱Material'!$B$4:$H1000,7,false)*W83),0) + IF(X83&lt;&gt;"",(VLOOKUP(X83,'🧱Material'!$B$4:$H1000,7,false)*Y83),0) + IF(Z83&lt;&gt;"",(VLOOKUP(Z83,'🧱Material'!$B$4:$H1000,7,false)*AA83),0) + IF(AB83&lt;&gt;"",(VLOOKUP(AB83,'🧱Material'!$B$4:$H1000,7,false)*AC83),0)</f>
        <v>0</v>
      </c>
      <c r="H83" s="526">
        <f>IF(J83&lt;&gt;"",(VLOOKUP(J83,'🌳Resource'!$A$4:$J1000,8,false)*K83),0)+IF(L83&lt;&gt;"",(VLOOKUP(L83,'🌳Resource'!$A$4:$J1000,8,false)*M83),0)+IF(N83&lt;&gt;"",(VLOOKUP(N83,'🌳Resource'!$A$4:$J1000,8,false)*O83),0) + IF(P83&lt;&gt;"",(VLOOKUP(P83,'🌳Resource'!$A$4:$J1000,8,false)*Q83),0) + IF(R83&lt;&gt;"",(VLOOKUP(R83,'🧱Material'!$B$4:$H1000,5,false)*S83),0) + IF(T83&lt;&gt;"",(VLOOKUP(T83,'🧱Material'!$B$4:$H1000,5,false)*U83),0) + IF(V83&lt;&gt;"",(VLOOKUP(V83,'🧱Material'!$B$4:$H1000,5,false)*W83),0) + IF(X83&lt;&gt;"",(VLOOKUP(X83,'🧱Material'!$B$4:$H1000,5,false)*Y83),0) + IF(Z83&lt;&gt;"",(VLOOKUP(Z83,'🧱Material'!$B$4:$H1000,5,false)*AA83),0) + IF(AB83&lt;&gt;"",(VLOOKUP(AB83,'🧱Material'!$B$4:$H1000,5,false)*AC83),0)</f>
        <v>0</v>
      </c>
      <c r="I83" s="526">
        <f>IF(J83&lt;&gt;"",(VLOOKUP(J83,'🌳Resource'!$A$4:$J1000,9,false)*K83),0)+IF(L83&lt;&gt;"",(VLOOKUP(L83,'🌳Resource'!$A$4:$J1000,9,false)*M83),0)+IF(N83&lt;&gt;"",(VLOOKUP(N83,'🌳Resource'!$A$4:$J1000,9,false)*O83),0) + IF(P83&lt;&gt;"",(VLOOKUP(P83,'🌳Resource'!$A$4:$J1000,9,false)*Q83),0) + IF(R83&lt;&gt;"",(VLOOKUP(R83,'🧱Material'!$B$4:$H1000,6,false)*S83),0) + IF(T83&lt;&gt;"",(VLOOKUP(T83,'🧱Material'!$B$4:$H1000,6,false)*U83),0) + IF(V83&lt;&gt;"",(VLOOKUP(V83,'🧱Material'!$B$4:$H1000,6,false)*W83),0) + IF(X83&lt;&gt;"",(VLOOKUP(X83,'🧱Material'!$B$4:$H1000,6,false)*Y83),0) + IF(Z83&lt;&gt;"",(VLOOKUP(Z83,'🧱Material'!$B$4:$H1000,6,false)*AA83),0) + IF(AB83&lt;&gt;"",(VLOOKUP(AB83,'🧱Material'!$B$4:$H1000,6,false)*AC83),0)</f>
        <v>0</v>
      </c>
      <c r="J83" s="18"/>
      <c r="K83" s="536"/>
      <c r="L83" s="18"/>
      <c r="M83" s="536"/>
      <c r="N83" s="18"/>
      <c r="O83" s="536"/>
      <c r="P83" s="18"/>
      <c r="Q83" s="536"/>
      <c r="R83" s="59"/>
      <c r="S83" s="520"/>
      <c r="T83" s="59"/>
      <c r="U83" s="520"/>
      <c r="V83" s="59"/>
      <c r="W83" s="520"/>
      <c r="X83" s="59"/>
      <c r="Y83" s="520"/>
      <c r="Z83" s="59"/>
      <c r="AA83" s="520"/>
      <c r="AB83" s="59"/>
      <c r="AC83" s="520"/>
    </row>
    <row r="84">
      <c r="A84" s="543" t="b">
        <v>0</v>
      </c>
      <c r="B84" s="524"/>
      <c r="C84" s="528"/>
      <c r="D84" s="543"/>
      <c r="E84" s="543"/>
      <c r="F84" s="543"/>
      <c r="G84" s="523">
        <f>IF(J84&lt;&gt;"",(VLOOKUP(J84,'🌳Resource'!$A$4:$J1000,10,false)*K84),0)+IF(L84&lt;&gt;"",(VLOOKUP(L84,'🌳Resource'!$A$4:$J1000,10,false)*M84),0)+IF(N84&lt;&gt;"",(VLOOKUP(N84,'🌳Resource'!$A$4:$J1000,10,false)*O84),0) + IF(P84&lt;&gt;"",(VLOOKUP(P84,'🌳Resource'!$A$4:$J1000,10,false)*Q84),0) + IF(R84&lt;&gt;"",(VLOOKUP(R84,'🧱Material'!$B$4:$H1000,7,false)*S84),0) + IF(T84&lt;&gt;"",(VLOOKUP(T84,'🧱Material'!$B$4:$H1000,7,false)*U84),0) + IF(V84&lt;&gt;"",(VLOOKUP(V84,'🧱Material'!$B$4:$H1000,7,false)*W84),0) + IF(X84&lt;&gt;"",(VLOOKUP(X84,'🧱Material'!$B$4:$H1000,7,false)*Y84),0) + IF(Z84&lt;&gt;"",(VLOOKUP(Z84,'🧱Material'!$B$4:$H1000,7,false)*AA84),0) + IF(AB84&lt;&gt;"",(VLOOKUP(AB84,'🧱Material'!$B$4:$H1000,7,false)*AC84),0)</f>
        <v>0</v>
      </c>
      <c r="H84" s="523">
        <f>IF(J84&lt;&gt;"",(VLOOKUP(J84,'🌳Resource'!$A$4:$J1000,8,false)*K84),0)+IF(L84&lt;&gt;"",(VLOOKUP(L84,'🌳Resource'!$A$4:$J1000,8,false)*M84),0)+IF(N84&lt;&gt;"",(VLOOKUP(N84,'🌳Resource'!$A$4:$J1000,8,false)*O84),0) + IF(P84&lt;&gt;"",(VLOOKUP(P84,'🌳Resource'!$A$4:$J1000,8,false)*Q84),0) + IF(R84&lt;&gt;"",(VLOOKUP(R84,'🧱Material'!$B$4:$H1000,5,false)*S84),0) + IF(T84&lt;&gt;"",(VLOOKUP(T84,'🧱Material'!$B$4:$H1000,5,false)*U84),0) + IF(V84&lt;&gt;"",(VLOOKUP(V84,'🧱Material'!$B$4:$H1000,5,false)*W84),0) + IF(X84&lt;&gt;"",(VLOOKUP(X84,'🧱Material'!$B$4:$H1000,5,false)*Y84),0) + IF(Z84&lt;&gt;"",(VLOOKUP(Z84,'🧱Material'!$B$4:$H1000,5,false)*AA84),0) + IF(AB84&lt;&gt;"",(VLOOKUP(AB84,'🧱Material'!$B$4:$H1000,5,false)*AC84),0)</f>
        <v>0</v>
      </c>
      <c r="I84" s="523">
        <f>IF(J84&lt;&gt;"",(VLOOKUP(J84,'🌳Resource'!$A$4:$J1000,9,false)*K84),0)+IF(L84&lt;&gt;"",(VLOOKUP(L84,'🌳Resource'!$A$4:$J1000,9,false)*M84),0)+IF(N84&lt;&gt;"",(VLOOKUP(N84,'🌳Resource'!$A$4:$J1000,9,false)*O84),0) + IF(P84&lt;&gt;"",(VLOOKUP(P84,'🌳Resource'!$A$4:$J1000,9,false)*Q84),0) + IF(R84&lt;&gt;"",(VLOOKUP(R84,'🧱Material'!$B$4:$H1000,6,false)*S84),0) + IF(T84&lt;&gt;"",(VLOOKUP(T84,'🧱Material'!$B$4:$H1000,6,false)*U84),0) + IF(V84&lt;&gt;"",(VLOOKUP(V84,'🧱Material'!$B$4:$H1000,6,false)*W84),0) + IF(X84&lt;&gt;"",(VLOOKUP(X84,'🧱Material'!$B$4:$H1000,6,false)*Y84),0) + IF(Z84&lt;&gt;"",(VLOOKUP(Z84,'🧱Material'!$B$4:$H1000,6,false)*AA84),0) + IF(AB84&lt;&gt;"",(VLOOKUP(AB84,'🧱Material'!$B$4:$H1000,6,false)*AC84),0)</f>
        <v>0</v>
      </c>
      <c r="J84" s="63"/>
      <c r="K84" s="534"/>
      <c r="L84" s="63"/>
      <c r="M84" s="534"/>
      <c r="N84" s="63"/>
      <c r="O84" s="534"/>
      <c r="P84" s="63"/>
      <c r="Q84" s="534"/>
      <c r="R84" s="515"/>
      <c r="S84" s="3"/>
      <c r="T84" s="515"/>
      <c r="U84" s="3"/>
      <c r="V84" s="515"/>
      <c r="W84" s="3"/>
      <c r="X84" s="515"/>
      <c r="Y84" s="3"/>
      <c r="Z84" s="515"/>
      <c r="AA84" s="3"/>
      <c r="AB84" s="515"/>
      <c r="AC84" s="3"/>
    </row>
    <row r="85">
      <c r="A85" s="524" t="b">
        <v>0</v>
      </c>
      <c r="B85" s="524"/>
      <c r="C85" s="527"/>
      <c r="D85" s="527"/>
      <c r="E85" s="527"/>
      <c r="F85" s="527"/>
      <c r="G85" s="526">
        <f>IF(J85&lt;&gt;"",(VLOOKUP(J85,'🌳Resource'!$A$4:$J1000,10,false)*K85),0)+IF(L85&lt;&gt;"",(VLOOKUP(L85,'🌳Resource'!$A$4:$J1000,10,false)*M85),0)+IF(N85&lt;&gt;"",(VLOOKUP(N85,'🌳Resource'!$A$4:$J1000,10,false)*O85),0) + IF(P85&lt;&gt;"",(VLOOKUP(P85,'🌳Resource'!$A$4:$J1000,10,false)*Q85),0) + IF(R85&lt;&gt;"",(VLOOKUP(R85,'🧱Material'!$B$4:$H1000,7,false)*S85),0) + IF(T85&lt;&gt;"",(VLOOKUP(T85,'🧱Material'!$B$4:$H1000,7,false)*U85),0) + IF(V85&lt;&gt;"",(VLOOKUP(V85,'🧱Material'!$B$4:$H1000,7,false)*W85),0) + IF(X85&lt;&gt;"",(VLOOKUP(X85,'🧱Material'!$B$4:$H1000,7,false)*Y85),0) + IF(Z85&lt;&gt;"",(VLOOKUP(Z85,'🧱Material'!$B$4:$H1000,7,false)*AA85),0) + IF(AB85&lt;&gt;"",(VLOOKUP(AB85,'🧱Material'!$B$4:$H1000,7,false)*AC85),0)</f>
        <v>0</v>
      </c>
      <c r="H85" s="526">
        <f>IF(J85&lt;&gt;"",(VLOOKUP(J85,'🌳Resource'!$A$4:$J1000,8,false)*K85),0)+IF(L85&lt;&gt;"",(VLOOKUP(L85,'🌳Resource'!$A$4:$J1000,8,false)*M85),0)+IF(N85&lt;&gt;"",(VLOOKUP(N85,'🌳Resource'!$A$4:$J1000,8,false)*O85),0) + IF(P85&lt;&gt;"",(VLOOKUP(P85,'🌳Resource'!$A$4:$J1000,8,false)*Q85),0) + IF(R85&lt;&gt;"",(VLOOKUP(R85,'🧱Material'!$B$4:$H1000,5,false)*S85),0) + IF(T85&lt;&gt;"",(VLOOKUP(T85,'🧱Material'!$B$4:$H1000,5,false)*U85),0) + IF(V85&lt;&gt;"",(VLOOKUP(V85,'🧱Material'!$B$4:$H1000,5,false)*W85),0) + IF(X85&lt;&gt;"",(VLOOKUP(X85,'🧱Material'!$B$4:$H1000,5,false)*Y85),0) + IF(Z85&lt;&gt;"",(VLOOKUP(Z85,'🧱Material'!$B$4:$H1000,5,false)*AA85),0) + IF(AB85&lt;&gt;"",(VLOOKUP(AB85,'🧱Material'!$B$4:$H1000,5,false)*AC85),0)</f>
        <v>0</v>
      </c>
      <c r="I85" s="526">
        <f>IF(J85&lt;&gt;"",(VLOOKUP(J85,'🌳Resource'!$A$4:$J1000,9,false)*K85),0)+IF(L85&lt;&gt;"",(VLOOKUP(L85,'🌳Resource'!$A$4:$J1000,9,false)*M85),0)+IF(N85&lt;&gt;"",(VLOOKUP(N85,'🌳Resource'!$A$4:$J1000,9,false)*O85),0) + IF(P85&lt;&gt;"",(VLOOKUP(P85,'🌳Resource'!$A$4:$J1000,9,false)*Q85),0) + IF(R85&lt;&gt;"",(VLOOKUP(R85,'🧱Material'!$B$4:$H1000,6,false)*S85),0) + IF(T85&lt;&gt;"",(VLOOKUP(T85,'🧱Material'!$B$4:$H1000,6,false)*U85),0) + IF(V85&lt;&gt;"",(VLOOKUP(V85,'🧱Material'!$B$4:$H1000,6,false)*W85),0) + IF(X85&lt;&gt;"",(VLOOKUP(X85,'🧱Material'!$B$4:$H1000,6,false)*Y85),0) + IF(Z85&lt;&gt;"",(VLOOKUP(Z85,'🧱Material'!$B$4:$H1000,6,false)*AA85),0) + IF(AB85&lt;&gt;"",(VLOOKUP(AB85,'🧱Material'!$B$4:$H1000,6,false)*AC85),0)</f>
        <v>0</v>
      </c>
      <c r="J85" s="18"/>
      <c r="K85" s="536"/>
      <c r="L85" s="18"/>
      <c r="M85" s="536"/>
      <c r="N85" s="18"/>
      <c r="O85" s="536"/>
      <c r="P85" s="18"/>
      <c r="Q85" s="536"/>
      <c r="R85" s="59"/>
      <c r="S85" s="520"/>
      <c r="T85" s="59"/>
      <c r="U85" s="520"/>
      <c r="V85" s="59"/>
      <c r="W85" s="520"/>
      <c r="X85" s="59"/>
      <c r="Y85" s="520"/>
      <c r="Z85" s="59"/>
      <c r="AA85" s="520"/>
      <c r="AB85" s="59"/>
      <c r="AC85" s="520"/>
    </row>
    <row r="86">
      <c r="A86" s="543" t="b">
        <v>0</v>
      </c>
      <c r="B86" s="524"/>
      <c r="C86" s="528"/>
      <c r="D86" s="543"/>
      <c r="E86" s="543"/>
      <c r="F86" s="543"/>
      <c r="G86" s="523">
        <f>IF(J86&lt;&gt;"",(VLOOKUP(J86,'🌳Resource'!$A$4:$J1000,10,false)*K86),0)+IF(L86&lt;&gt;"",(VLOOKUP(L86,'🌳Resource'!$A$4:$J1000,10,false)*M86),0)+IF(N86&lt;&gt;"",(VLOOKUP(N86,'🌳Resource'!$A$4:$J1000,10,false)*O86),0) + IF(P86&lt;&gt;"",(VLOOKUP(P86,'🌳Resource'!$A$4:$J1000,10,false)*Q86),0) + IF(R86&lt;&gt;"",(VLOOKUP(R86,'🧱Material'!$B$4:$H1000,7,false)*S86),0) + IF(T86&lt;&gt;"",(VLOOKUP(T86,'🧱Material'!$B$4:$H1000,7,false)*U86),0) + IF(V86&lt;&gt;"",(VLOOKUP(V86,'🧱Material'!$B$4:$H1000,7,false)*W86),0) + IF(X86&lt;&gt;"",(VLOOKUP(X86,'🧱Material'!$B$4:$H1000,7,false)*Y86),0) + IF(Z86&lt;&gt;"",(VLOOKUP(Z86,'🧱Material'!$B$4:$H1000,7,false)*AA86),0) + IF(AB86&lt;&gt;"",(VLOOKUP(AB86,'🧱Material'!$B$4:$H1000,7,false)*AC86),0)</f>
        <v>0</v>
      </c>
      <c r="H86" s="523">
        <f>IF(J86&lt;&gt;"",(VLOOKUP(J86,'🌳Resource'!$A$4:$J1000,8,false)*K86),0)+IF(L86&lt;&gt;"",(VLOOKUP(L86,'🌳Resource'!$A$4:$J1000,8,false)*M86),0)+IF(N86&lt;&gt;"",(VLOOKUP(N86,'🌳Resource'!$A$4:$J1000,8,false)*O86),0) + IF(P86&lt;&gt;"",(VLOOKUP(P86,'🌳Resource'!$A$4:$J1000,8,false)*Q86),0) + IF(R86&lt;&gt;"",(VLOOKUP(R86,'🧱Material'!$B$4:$H1000,5,false)*S86),0) + IF(T86&lt;&gt;"",(VLOOKUP(T86,'🧱Material'!$B$4:$H1000,5,false)*U86),0) + IF(V86&lt;&gt;"",(VLOOKUP(V86,'🧱Material'!$B$4:$H1000,5,false)*W86),0) + IF(X86&lt;&gt;"",(VLOOKUP(X86,'🧱Material'!$B$4:$H1000,5,false)*Y86),0) + IF(Z86&lt;&gt;"",(VLOOKUP(Z86,'🧱Material'!$B$4:$H1000,5,false)*AA86),0) + IF(AB86&lt;&gt;"",(VLOOKUP(AB86,'🧱Material'!$B$4:$H1000,5,false)*AC86),0)</f>
        <v>0</v>
      </c>
      <c r="I86" s="523">
        <f>IF(J86&lt;&gt;"",(VLOOKUP(J86,'🌳Resource'!$A$4:$J1000,9,false)*K86),0)+IF(L86&lt;&gt;"",(VLOOKUP(L86,'🌳Resource'!$A$4:$J1000,9,false)*M86),0)+IF(N86&lt;&gt;"",(VLOOKUP(N86,'🌳Resource'!$A$4:$J1000,9,false)*O86),0) + IF(P86&lt;&gt;"",(VLOOKUP(P86,'🌳Resource'!$A$4:$J1000,9,false)*Q86),0) + IF(R86&lt;&gt;"",(VLOOKUP(R86,'🧱Material'!$B$4:$H1000,6,false)*S86),0) + IF(T86&lt;&gt;"",(VLOOKUP(T86,'🧱Material'!$B$4:$H1000,6,false)*U86),0) + IF(V86&lt;&gt;"",(VLOOKUP(V86,'🧱Material'!$B$4:$H1000,6,false)*W86),0) + IF(X86&lt;&gt;"",(VLOOKUP(X86,'🧱Material'!$B$4:$H1000,6,false)*Y86),0) + IF(Z86&lt;&gt;"",(VLOOKUP(Z86,'🧱Material'!$B$4:$H1000,6,false)*AA86),0) + IF(AB86&lt;&gt;"",(VLOOKUP(AB86,'🧱Material'!$B$4:$H1000,6,false)*AC86),0)</f>
        <v>0</v>
      </c>
      <c r="J86" s="63"/>
      <c r="K86" s="534"/>
      <c r="L86" s="63"/>
      <c r="M86" s="534"/>
      <c r="N86" s="63"/>
      <c r="O86" s="534"/>
      <c r="P86" s="63"/>
      <c r="Q86" s="534"/>
      <c r="R86" s="515"/>
      <c r="S86" s="3"/>
      <c r="T86" s="515"/>
      <c r="U86" s="3"/>
      <c r="V86" s="515"/>
      <c r="W86" s="3"/>
      <c r="X86" s="515"/>
      <c r="Y86" s="3"/>
      <c r="Z86" s="515"/>
      <c r="AA86" s="3"/>
      <c r="AB86" s="515"/>
      <c r="AC86" s="3"/>
    </row>
    <row r="87">
      <c r="A87" s="183" t="b">
        <v>0</v>
      </c>
      <c r="B87" s="524"/>
      <c r="C87" s="527"/>
      <c r="D87" s="183"/>
      <c r="E87" s="183"/>
      <c r="F87" s="183"/>
      <c r="G87" s="526">
        <f>IF(J87&lt;&gt;"",(VLOOKUP(J87,'🌳Resource'!$A$4:$J1000,10,false)*K87),0)+IF(L87&lt;&gt;"",(VLOOKUP(L87,'🌳Resource'!$A$4:$J1000,10,false)*M87),0)+IF(N87&lt;&gt;"",(VLOOKUP(N87,'🌳Resource'!$A$4:$J1000,10,false)*O87),0) + IF(P87&lt;&gt;"",(VLOOKUP(P87,'🌳Resource'!$A$4:$J1000,10,false)*Q87),0) + IF(R87&lt;&gt;"",(VLOOKUP(R87,'🧱Material'!$B$4:$H1000,7,false)*S87),0) + IF(T87&lt;&gt;"",(VLOOKUP(T87,'🧱Material'!$B$4:$H1000,7,false)*U87),0) + IF(V87&lt;&gt;"",(VLOOKUP(V87,'🧱Material'!$B$4:$H1000,7,false)*W87),0) + IF(X87&lt;&gt;"",(VLOOKUP(X87,'🧱Material'!$B$4:$H1000,7,false)*Y87),0) + IF(Z87&lt;&gt;"",(VLOOKUP(Z87,'🧱Material'!$B$4:$H1000,7,false)*AA87),0) + IF(AB87&lt;&gt;"",(VLOOKUP(AB87,'🧱Material'!$B$4:$H1000,7,false)*AC87),0)</f>
        <v>0</v>
      </c>
      <c r="H87" s="526">
        <f>IF(J87&lt;&gt;"",(VLOOKUP(J87,'🌳Resource'!$A$4:$J1000,8,false)*K87),0)+IF(L87&lt;&gt;"",(VLOOKUP(L87,'🌳Resource'!$A$4:$J1000,8,false)*M87),0)+IF(N87&lt;&gt;"",(VLOOKUP(N87,'🌳Resource'!$A$4:$J1000,8,false)*O87),0) + IF(P87&lt;&gt;"",(VLOOKUP(P87,'🌳Resource'!$A$4:$J1000,8,false)*Q87),0) + IF(R87&lt;&gt;"",(VLOOKUP(R87,'🧱Material'!$B$4:$H1000,5,false)*S87),0) + IF(T87&lt;&gt;"",(VLOOKUP(T87,'🧱Material'!$B$4:$H1000,5,false)*U87),0) + IF(V87&lt;&gt;"",(VLOOKUP(V87,'🧱Material'!$B$4:$H1000,5,false)*W87),0) + IF(X87&lt;&gt;"",(VLOOKUP(X87,'🧱Material'!$B$4:$H1000,5,false)*Y87),0) + IF(Z87&lt;&gt;"",(VLOOKUP(Z87,'🧱Material'!$B$4:$H1000,5,false)*AA87),0) + IF(AB87&lt;&gt;"",(VLOOKUP(AB87,'🧱Material'!$B$4:$H1000,5,false)*AC87),0)</f>
        <v>0</v>
      </c>
      <c r="I87" s="526">
        <f>IF(J87&lt;&gt;"",(VLOOKUP(J87,'🌳Resource'!$A$4:$J1000,9,false)*K87),0)+IF(L87&lt;&gt;"",(VLOOKUP(L87,'🌳Resource'!$A$4:$J1000,9,false)*M87),0)+IF(N87&lt;&gt;"",(VLOOKUP(N87,'🌳Resource'!$A$4:$J1000,9,false)*O87),0) + IF(P87&lt;&gt;"",(VLOOKUP(P87,'🌳Resource'!$A$4:$J1000,9,false)*Q87),0) + IF(R87&lt;&gt;"",(VLOOKUP(R87,'🧱Material'!$B$4:$H1000,6,false)*S87),0) + IF(T87&lt;&gt;"",(VLOOKUP(T87,'🧱Material'!$B$4:$H1000,6,false)*U87),0) + IF(V87&lt;&gt;"",(VLOOKUP(V87,'🧱Material'!$B$4:$H1000,6,false)*W87),0) + IF(X87&lt;&gt;"",(VLOOKUP(X87,'🧱Material'!$B$4:$H1000,6,false)*Y87),0) + IF(Z87&lt;&gt;"",(VLOOKUP(Z87,'🧱Material'!$B$4:$H1000,6,false)*AA87),0) + IF(AB87&lt;&gt;"",(VLOOKUP(AB87,'🧱Material'!$B$4:$H1000,6,false)*AC87),0)</f>
        <v>0</v>
      </c>
      <c r="J87" s="18"/>
      <c r="K87" s="536"/>
      <c r="L87" s="18"/>
      <c r="M87" s="536"/>
      <c r="N87" s="18"/>
      <c r="O87" s="536"/>
      <c r="P87" s="18"/>
      <c r="Q87" s="536"/>
      <c r="R87" s="59"/>
      <c r="S87" s="520"/>
      <c r="T87" s="59"/>
      <c r="U87" s="520"/>
      <c r="V87" s="59"/>
      <c r="W87" s="520"/>
      <c r="X87" s="59"/>
      <c r="Y87" s="520"/>
      <c r="Z87" s="59"/>
      <c r="AA87" s="520"/>
      <c r="AB87" s="59"/>
      <c r="AC87" s="520"/>
    </row>
    <row r="88">
      <c r="A88" s="521" t="b">
        <v>0</v>
      </c>
      <c r="B88" s="524"/>
      <c r="C88" s="528"/>
      <c r="D88" s="528"/>
      <c r="E88" s="528"/>
      <c r="F88" s="528"/>
      <c r="G88" s="523">
        <f>IF(J88&lt;&gt;"",(VLOOKUP(J88,'🌳Resource'!$A$4:$J1000,10,false)*K88),0)+IF(L88&lt;&gt;"",(VLOOKUP(L88,'🌳Resource'!$A$4:$J1000,10,false)*M88),0)+IF(N88&lt;&gt;"",(VLOOKUP(N88,'🌳Resource'!$A$4:$J1000,10,false)*O88),0) + IF(P88&lt;&gt;"",(VLOOKUP(P88,'🌳Resource'!$A$4:$J1000,10,false)*Q88),0) + IF(R88&lt;&gt;"",(VLOOKUP(R88,'🧱Material'!$B$4:$H1000,7,false)*S88),0) + IF(T88&lt;&gt;"",(VLOOKUP(T88,'🧱Material'!$B$4:$H1000,7,false)*U88),0) + IF(V88&lt;&gt;"",(VLOOKUP(V88,'🧱Material'!$B$4:$H1000,7,false)*W88),0) + IF(X88&lt;&gt;"",(VLOOKUP(X88,'🧱Material'!$B$4:$H1000,7,false)*Y88),0) + IF(Z88&lt;&gt;"",(VLOOKUP(Z88,'🧱Material'!$B$4:$H1000,7,false)*AA88),0) + IF(AB88&lt;&gt;"",(VLOOKUP(AB88,'🧱Material'!$B$4:$H1000,7,false)*AC88),0)</f>
        <v>0</v>
      </c>
      <c r="H88" s="523">
        <f>IF(J88&lt;&gt;"",(VLOOKUP(J88,'🌳Resource'!$A$4:$J1000,8,false)*K88),0)+IF(L88&lt;&gt;"",(VLOOKUP(L88,'🌳Resource'!$A$4:$J1000,8,false)*M88),0)+IF(N88&lt;&gt;"",(VLOOKUP(N88,'🌳Resource'!$A$4:$J1000,8,false)*O88),0) + IF(P88&lt;&gt;"",(VLOOKUP(P88,'🌳Resource'!$A$4:$J1000,8,false)*Q88),0) + IF(R88&lt;&gt;"",(VLOOKUP(R88,'🧱Material'!$B$4:$H1000,5,false)*S88),0) + IF(T88&lt;&gt;"",(VLOOKUP(T88,'🧱Material'!$B$4:$H1000,5,false)*U88),0) + IF(V88&lt;&gt;"",(VLOOKUP(V88,'🧱Material'!$B$4:$H1000,5,false)*W88),0) + IF(X88&lt;&gt;"",(VLOOKUP(X88,'🧱Material'!$B$4:$H1000,5,false)*Y88),0) + IF(Z88&lt;&gt;"",(VLOOKUP(Z88,'🧱Material'!$B$4:$H1000,5,false)*AA88),0) + IF(AB88&lt;&gt;"",(VLOOKUP(AB88,'🧱Material'!$B$4:$H1000,5,false)*AC88),0)</f>
        <v>0</v>
      </c>
      <c r="I88" s="523">
        <f>IF(J88&lt;&gt;"",(VLOOKUP(J88,'🌳Resource'!$A$4:$J1000,9,false)*K88),0)+IF(L88&lt;&gt;"",(VLOOKUP(L88,'🌳Resource'!$A$4:$J1000,9,false)*M88),0)+IF(N88&lt;&gt;"",(VLOOKUP(N88,'🌳Resource'!$A$4:$J1000,9,false)*O88),0) + IF(P88&lt;&gt;"",(VLOOKUP(P88,'🌳Resource'!$A$4:$J1000,9,false)*Q88),0) + IF(R88&lt;&gt;"",(VLOOKUP(R88,'🧱Material'!$B$4:$H1000,6,false)*S88),0) + IF(T88&lt;&gt;"",(VLOOKUP(T88,'🧱Material'!$B$4:$H1000,6,false)*U88),0) + IF(V88&lt;&gt;"",(VLOOKUP(V88,'🧱Material'!$B$4:$H1000,6,false)*W88),0) + IF(X88&lt;&gt;"",(VLOOKUP(X88,'🧱Material'!$B$4:$H1000,6,false)*Y88),0) + IF(Z88&lt;&gt;"",(VLOOKUP(Z88,'🧱Material'!$B$4:$H1000,6,false)*AA88),0) + IF(AB88&lt;&gt;"",(VLOOKUP(AB88,'🧱Material'!$B$4:$H1000,6,false)*AC88),0)</f>
        <v>0</v>
      </c>
      <c r="J88" s="63"/>
      <c r="K88" s="534"/>
      <c r="L88" s="63"/>
      <c r="M88" s="534"/>
      <c r="N88" s="63"/>
      <c r="O88" s="534"/>
      <c r="P88" s="63"/>
      <c r="Q88" s="534"/>
      <c r="R88" s="515"/>
      <c r="S88" s="3"/>
      <c r="T88" s="515"/>
      <c r="U88" s="3"/>
      <c r="V88" s="515"/>
      <c r="W88" s="3"/>
      <c r="X88" s="515"/>
      <c r="Y88" s="3"/>
      <c r="Z88" s="515"/>
      <c r="AA88" s="3"/>
      <c r="AB88" s="515"/>
      <c r="AC88" s="3"/>
    </row>
    <row r="89">
      <c r="A89" s="183" t="b">
        <v>0</v>
      </c>
      <c r="B89" s="524"/>
      <c r="C89" s="527"/>
      <c r="D89" s="183"/>
      <c r="E89" s="183"/>
      <c r="F89" s="183"/>
      <c r="G89" s="526">
        <f>IF(J89&lt;&gt;"",(VLOOKUP(J89,'🌳Resource'!$A$4:$J1000,10,false)*K89),0)+IF(L89&lt;&gt;"",(VLOOKUP(L89,'🌳Resource'!$A$4:$J1000,10,false)*M89),0)+IF(N89&lt;&gt;"",(VLOOKUP(N89,'🌳Resource'!$A$4:$J1000,10,false)*O89),0) + IF(P89&lt;&gt;"",(VLOOKUP(P89,'🌳Resource'!$A$4:$J1000,10,false)*Q89),0) + IF(R89&lt;&gt;"",(VLOOKUP(R89,'🧱Material'!$B$4:$H1000,7,false)*S89),0) + IF(T89&lt;&gt;"",(VLOOKUP(T89,'🧱Material'!$B$4:$H1000,7,false)*U89),0) + IF(V89&lt;&gt;"",(VLOOKUP(V89,'🧱Material'!$B$4:$H1000,7,false)*W89),0) + IF(X89&lt;&gt;"",(VLOOKUP(X89,'🧱Material'!$B$4:$H1000,7,false)*Y89),0) + IF(Z89&lt;&gt;"",(VLOOKUP(Z89,'🧱Material'!$B$4:$H1000,7,false)*AA89),0) + IF(AB89&lt;&gt;"",(VLOOKUP(AB89,'🧱Material'!$B$4:$H1000,7,false)*AC89),0)</f>
        <v>0</v>
      </c>
      <c r="H89" s="526">
        <f>IF(J89&lt;&gt;"",(VLOOKUP(J89,'🌳Resource'!$A$4:$J1000,8,false)*K89),0)+IF(L89&lt;&gt;"",(VLOOKUP(L89,'🌳Resource'!$A$4:$J1000,8,false)*M89),0)+IF(N89&lt;&gt;"",(VLOOKUP(N89,'🌳Resource'!$A$4:$J1000,8,false)*O89),0) + IF(P89&lt;&gt;"",(VLOOKUP(P89,'🌳Resource'!$A$4:$J1000,8,false)*Q89),0) + IF(R89&lt;&gt;"",(VLOOKUP(R89,'🧱Material'!$B$4:$H1000,5,false)*S89),0) + IF(T89&lt;&gt;"",(VLOOKUP(T89,'🧱Material'!$B$4:$H1000,5,false)*U89),0) + IF(V89&lt;&gt;"",(VLOOKUP(V89,'🧱Material'!$B$4:$H1000,5,false)*W89),0) + IF(X89&lt;&gt;"",(VLOOKUP(X89,'🧱Material'!$B$4:$H1000,5,false)*Y89),0) + IF(Z89&lt;&gt;"",(VLOOKUP(Z89,'🧱Material'!$B$4:$H1000,5,false)*AA89),0) + IF(AB89&lt;&gt;"",(VLOOKUP(AB89,'🧱Material'!$B$4:$H1000,5,false)*AC89),0)</f>
        <v>0</v>
      </c>
      <c r="I89" s="526">
        <f>IF(J89&lt;&gt;"",(VLOOKUP(J89,'🌳Resource'!$A$4:$J1000,9,false)*K89),0)+IF(L89&lt;&gt;"",(VLOOKUP(L89,'🌳Resource'!$A$4:$J1000,9,false)*M89),0)+IF(N89&lt;&gt;"",(VLOOKUP(N89,'🌳Resource'!$A$4:$J1000,9,false)*O89),0) + IF(P89&lt;&gt;"",(VLOOKUP(P89,'🌳Resource'!$A$4:$J1000,9,false)*Q89),0) + IF(R89&lt;&gt;"",(VLOOKUP(R89,'🧱Material'!$B$4:$H1000,6,false)*S89),0) + IF(T89&lt;&gt;"",(VLOOKUP(T89,'🧱Material'!$B$4:$H1000,6,false)*U89),0) + IF(V89&lt;&gt;"",(VLOOKUP(V89,'🧱Material'!$B$4:$H1000,6,false)*W89),0) + IF(X89&lt;&gt;"",(VLOOKUP(X89,'🧱Material'!$B$4:$H1000,6,false)*Y89),0) + IF(Z89&lt;&gt;"",(VLOOKUP(Z89,'🧱Material'!$B$4:$H1000,6,false)*AA89),0) + IF(AB89&lt;&gt;"",(VLOOKUP(AB89,'🧱Material'!$B$4:$H1000,6,false)*AC89),0)</f>
        <v>0</v>
      </c>
      <c r="J89" s="18"/>
      <c r="K89" s="536"/>
      <c r="L89" s="18"/>
      <c r="M89" s="536"/>
      <c r="N89" s="18"/>
      <c r="O89" s="536"/>
      <c r="P89" s="18"/>
      <c r="Q89" s="536"/>
      <c r="R89" s="59"/>
      <c r="S89" s="520"/>
      <c r="T89" s="59"/>
      <c r="U89" s="520"/>
      <c r="V89" s="59"/>
      <c r="W89" s="520"/>
      <c r="X89" s="59"/>
      <c r="Y89" s="520"/>
      <c r="Z89" s="59"/>
      <c r="AA89" s="520"/>
      <c r="AB89" s="59"/>
      <c r="AC89" s="520"/>
    </row>
    <row r="90">
      <c r="A90" s="543" t="b">
        <v>0</v>
      </c>
      <c r="B90" s="524"/>
      <c r="C90" s="528"/>
      <c r="D90" s="543"/>
      <c r="E90" s="543"/>
      <c r="F90" s="543"/>
      <c r="G90" s="523">
        <f>IF(J90&lt;&gt;"",(VLOOKUP(J90,'🌳Resource'!$A$4:$J1000,10,false)*K90),0)+IF(L90&lt;&gt;"",(VLOOKUP(L90,'🌳Resource'!$A$4:$J1000,10,false)*M90),0)+IF(N90&lt;&gt;"",(VLOOKUP(N90,'🌳Resource'!$A$4:$J1000,10,false)*O90),0) + IF(P90&lt;&gt;"",(VLOOKUP(P90,'🌳Resource'!$A$4:$J1000,10,false)*Q90),0) + IF(R90&lt;&gt;"",(VLOOKUP(R90,'🧱Material'!$B$4:$H1000,7,false)*S90),0) + IF(T90&lt;&gt;"",(VLOOKUP(T90,'🧱Material'!$B$4:$H1000,7,false)*U90),0) + IF(V90&lt;&gt;"",(VLOOKUP(V90,'🧱Material'!$B$4:$H1000,7,false)*W90),0) + IF(X90&lt;&gt;"",(VLOOKUP(X90,'🧱Material'!$B$4:$H1000,7,false)*Y90),0) + IF(Z90&lt;&gt;"",(VLOOKUP(Z90,'🧱Material'!$B$4:$H1000,7,false)*AA90),0) + IF(AB90&lt;&gt;"",(VLOOKUP(AB90,'🧱Material'!$B$4:$H1000,7,false)*AC90),0)</f>
        <v>0</v>
      </c>
      <c r="H90" s="523">
        <f>IF(J90&lt;&gt;"",(VLOOKUP(J90,'🌳Resource'!$A$4:$J1000,8,false)*K90),0)+IF(L90&lt;&gt;"",(VLOOKUP(L90,'🌳Resource'!$A$4:$J1000,8,false)*M90),0)+IF(N90&lt;&gt;"",(VLOOKUP(N90,'🌳Resource'!$A$4:$J1000,8,false)*O90),0) + IF(P90&lt;&gt;"",(VLOOKUP(P90,'🌳Resource'!$A$4:$J1000,8,false)*Q90),0) + IF(R90&lt;&gt;"",(VLOOKUP(R90,'🧱Material'!$B$4:$H1000,5,false)*S90),0) + IF(T90&lt;&gt;"",(VLOOKUP(T90,'🧱Material'!$B$4:$H1000,5,false)*U90),0) + IF(V90&lt;&gt;"",(VLOOKUP(V90,'🧱Material'!$B$4:$H1000,5,false)*W90),0) + IF(X90&lt;&gt;"",(VLOOKUP(X90,'🧱Material'!$B$4:$H1000,5,false)*Y90),0) + IF(Z90&lt;&gt;"",(VLOOKUP(Z90,'🧱Material'!$B$4:$H1000,5,false)*AA90),0) + IF(AB90&lt;&gt;"",(VLOOKUP(AB90,'🧱Material'!$B$4:$H1000,5,false)*AC90),0)</f>
        <v>0</v>
      </c>
      <c r="I90" s="523">
        <f>IF(J90&lt;&gt;"",(VLOOKUP(J90,'🌳Resource'!$A$4:$J1000,9,false)*K90),0)+IF(L90&lt;&gt;"",(VLOOKUP(L90,'🌳Resource'!$A$4:$J1000,9,false)*M90),0)+IF(N90&lt;&gt;"",(VLOOKUP(N90,'🌳Resource'!$A$4:$J1000,9,false)*O90),0) + IF(P90&lt;&gt;"",(VLOOKUP(P90,'🌳Resource'!$A$4:$J1000,9,false)*Q90),0) + IF(R90&lt;&gt;"",(VLOOKUP(R90,'🧱Material'!$B$4:$H1000,6,false)*S90),0) + IF(T90&lt;&gt;"",(VLOOKUP(T90,'🧱Material'!$B$4:$H1000,6,false)*U90),0) + IF(V90&lt;&gt;"",(VLOOKUP(V90,'🧱Material'!$B$4:$H1000,6,false)*W90),0) + IF(X90&lt;&gt;"",(VLOOKUP(X90,'🧱Material'!$B$4:$H1000,6,false)*Y90),0) + IF(Z90&lt;&gt;"",(VLOOKUP(Z90,'🧱Material'!$B$4:$H1000,6,false)*AA90),0) + IF(AB90&lt;&gt;"",(VLOOKUP(AB90,'🧱Material'!$B$4:$H1000,6,false)*AC90),0)</f>
        <v>0</v>
      </c>
      <c r="J90" s="63"/>
      <c r="K90" s="534"/>
      <c r="L90" s="63"/>
      <c r="M90" s="534"/>
      <c r="N90" s="63"/>
      <c r="O90" s="534"/>
      <c r="P90" s="63"/>
      <c r="Q90" s="534"/>
      <c r="R90" s="515"/>
      <c r="S90" s="3"/>
      <c r="T90" s="515"/>
      <c r="U90" s="3"/>
      <c r="V90" s="515"/>
      <c r="W90" s="3"/>
      <c r="X90" s="515"/>
      <c r="Y90" s="3"/>
      <c r="Z90" s="515"/>
      <c r="AA90" s="3"/>
      <c r="AB90" s="515"/>
      <c r="AC90" s="3"/>
    </row>
    <row r="91">
      <c r="A91" s="550" t="b">
        <v>0</v>
      </c>
      <c r="B91" s="524"/>
      <c r="C91" s="553"/>
      <c r="D91" s="553"/>
      <c r="E91" s="553"/>
      <c r="F91" s="553"/>
      <c r="G91" s="526">
        <f>IF(J91&lt;&gt;"",(VLOOKUP(J91,'🌳Resource'!$A$4:$J1000,10,false)*K91),0)+IF(L91&lt;&gt;"",(VLOOKUP(L91,'🌳Resource'!$A$4:$J1000,10,false)*M91),0)+IF(N91&lt;&gt;"",(VLOOKUP(N91,'🌳Resource'!$A$4:$J1000,10,false)*O91),0) + IF(P91&lt;&gt;"",(VLOOKUP(P91,'🌳Resource'!$A$4:$J1000,10,false)*Q91),0) + IF(R91&lt;&gt;"",(VLOOKUP(R91,'🧱Material'!$B$4:$H1000,7,false)*S91),0) + IF(T91&lt;&gt;"",(VLOOKUP(T91,'🧱Material'!$B$4:$H1000,7,false)*U91),0) + IF(V91&lt;&gt;"",(VLOOKUP(V91,'🧱Material'!$B$4:$H1000,7,false)*W91),0) + IF(X91&lt;&gt;"",(VLOOKUP(X91,'🧱Material'!$B$4:$H1000,7,false)*Y91),0) + IF(Z91&lt;&gt;"",(VLOOKUP(Z91,'🧱Material'!$B$4:$H1000,7,false)*AA91),0) + IF(AB91&lt;&gt;"",(VLOOKUP(AB91,'🧱Material'!$B$4:$H1000,7,false)*AC91),0)</f>
        <v>0</v>
      </c>
      <c r="H91" s="526">
        <f>IF(J91&lt;&gt;"",(VLOOKUP(J91,'🌳Resource'!$A$4:$J1000,8,false)*K91),0)+IF(L91&lt;&gt;"",(VLOOKUP(L91,'🌳Resource'!$A$4:$J1000,8,false)*M91),0)+IF(N91&lt;&gt;"",(VLOOKUP(N91,'🌳Resource'!$A$4:$J1000,8,false)*O91),0) + IF(P91&lt;&gt;"",(VLOOKUP(P91,'🌳Resource'!$A$4:$J1000,8,false)*Q91),0) + IF(R91&lt;&gt;"",(VLOOKUP(R91,'🧱Material'!$B$4:$H1000,5,false)*S91),0) + IF(T91&lt;&gt;"",(VLOOKUP(T91,'🧱Material'!$B$4:$H1000,5,false)*U91),0) + IF(V91&lt;&gt;"",(VLOOKUP(V91,'🧱Material'!$B$4:$H1000,5,false)*W91),0) + IF(X91&lt;&gt;"",(VLOOKUP(X91,'🧱Material'!$B$4:$H1000,5,false)*Y91),0) + IF(Z91&lt;&gt;"",(VLOOKUP(Z91,'🧱Material'!$B$4:$H1000,5,false)*AA91),0) + IF(AB91&lt;&gt;"",(VLOOKUP(AB91,'🧱Material'!$B$4:$H1000,5,false)*AC91),0)</f>
        <v>0</v>
      </c>
      <c r="I91" s="526">
        <f>IF(J91&lt;&gt;"",(VLOOKUP(J91,'🌳Resource'!$A$4:$J1000,9,false)*K91),0)+IF(L91&lt;&gt;"",(VLOOKUP(L91,'🌳Resource'!$A$4:$J1000,9,false)*M91),0)+IF(N91&lt;&gt;"",(VLOOKUP(N91,'🌳Resource'!$A$4:$J1000,9,false)*O91),0) + IF(P91&lt;&gt;"",(VLOOKUP(P91,'🌳Resource'!$A$4:$J1000,9,false)*Q91),0) + IF(R91&lt;&gt;"",(VLOOKUP(R91,'🧱Material'!$B$4:$H1000,6,false)*S91),0) + IF(T91&lt;&gt;"",(VLOOKUP(T91,'🧱Material'!$B$4:$H1000,6,false)*U91),0) + IF(V91&lt;&gt;"",(VLOOKUP(V91,'🧱Material'!$B$4:$H1000,6,false)*W91),0) + IF(X91&lt;&gt;"",(VLOOKUP(X91,'🧱Material'!$B$4:$H1000,6,false)*Y91),0) + IF(Z91&lt;&gt;"",(VLOOKUP(Z91,'🧱Material'!$B$4:$H1000,6,false)*AA91),0) + IF(AB91&lt;&gt;"",(VLOOKUP(AB91,'🧱Material'!$B$4:$H1000,6,false)*AC91),0)</f>
        <v>0</v>
      </c>
      <c r="J91" s="18"/>
      <c r="K91" s="536"/>
      <c r="L91" s="18"/>
      <c r="M91" s="536"/>
      <c r="N91" s="18"/>
      <c r="O91" s="536"/>
      <c r="P91" s="18"/>
      <c r="Q91" s="536"/>
      <c r="R91" s="59"/>
      <c r="S91" s="520"/>
      <c r="T91" s="59"/>
      <c r="U91" s="520"/>
      <c r="V91" s="59"/>
      <c r="W91" s="520"/>
      <c r="X91" s="59"/>
      <c r="Y91" s="520"/>
      <c r="Z91" s="59"/>
      <c r="AA91" s="520"/>
      <c r="AB91" s="59"/>
      <c r="AC91" s="520"/>
    </row>
    <row r="92">
      <c r="A92" s="543" t="b">
        <v>0</v>
      </c>
      <c r="B92" s="524"/>
      <c r="C92" s="528"/>
      <c r="D92" s="543"/>
      <c r="E92" s="543"/>
      <c r="F92" s="543"/>
      <c r="G92" s="523">
        <f>IF(J92&lt;&gt;"",(VLOOKUP(J92,'🌳Resource'!$A$4:$J1000,10,false)*K92),0)+IF(L92&lt;&gt;"",(VLOOKUP(L92,'🌳Resource'!$A$4:$J1000,10,false)*M92),0)+IF(N92&lt;&gt;"",(VLOOKUP(N92,'🌳Resource'!$A$4:$J1000,10,false)*O92),0) + IF(P92&lt;&gt;"",(VLOOKUP(P92,'🌳Resource'!$A$4:$J1000,10,false)*Q92),0) + IF(R92&lt;&gt;"",(VLOOKUP(R92,'🧱Material'!$B$4:$H1000,7,false)*S92),0) + IF(T92&lt;&gt;"",(VLOOKUP(T92,'🧱Material'!$B$4:$H1000,7,false)*U92),0) + IF(V92&lt;&gt;"",(VLOOKUP(V92,'🧱Material'!$B$4:$H1000,7,false)*W92),0) + IF(X92&lt;&gt;"",(VLOOKUP(X92,'🧱Material'!$B$4:$H1000,7,false)*Y92),0) + IF(Z92&lt;&gt;"",(VLOOKUP(Z92,'🧱Material'!$B$4:$H1000,7,false)*AA92),0) + IF(AB92&lt;&gt;"",(VLOOKUP(AB92,'🧱Material'!$B$4:$H1000,7,false)*AC92),0)</f>
        <v>0</v>
      </c>
      <c r="H92" s="523">
        <f>IF(J92&lt;&gt;"",(VLOOKUP(J92,'🌳Resource'!$A$4:$J1000,8,false)*K92),0)+IF(L92&lt;&gt;"",(VLOOKUP(L92,'🌳Resource'!$A$4:$J1000,8,false)*M92),0)+IF(N92&lt;&gt;"",(VLOOKUP(N92,'🌳Resource'!$A$4:$J1000,8,false)*O92),0) + IF(P92&lt;&gt;"",(VLOOKUP(P92,'🌳Resource'!$A$4:$J1000,8,false)*Q92),0) + IF(R92&lt;&gt;"",(VLOOKUP(R92,'🧱Material'!$B$4:$H1000,5,false)*S92),0) + IF(T92&lt;&gt;"",(VLOOKUP(T92,'🧱Material'!$B$4:$H1000,5,false)*U92),0) + IF(V92&lt;&gt;"",(VLOOKUP(V92,'🧱Material'!$B$4:$H1000,5,false)*W92),0) + IF(X92&lt;&gt;"",(VLOOKUP(X92,'🧱Material'!$B$4:$H1000,5,false)*Y92),0) + IF(Z92&lt;&gt;"",(VLOOKUP(Z92,'🧱Material'!$B$4:$H1000,5,false)*AA92),0) + IF(AB92&lt;&gt;"",(VLOOKUP(AB92,'🧱Material'!$B$4:$H1000,5,false)*AC92),0)</f>
        <v>0</v>
      </c>
      <c r="I92" s="523">
        <f>IF(J92&lt;&gt;"",(VLOOKUP(J92,'🌳Resource'!$A$4:$J1000,9,false)*K92),0)+IF(L92&lt;&gt;"",(VLOOKUP(L92,'🌳Resource'!$A$4:$J1000,9,false)*M92),0)+IF(N92&lt;&gt;"",(VLOOKUP(N92,'🌳Resource'!$A$4:$J1000,9,false)*O92),0) + IF(P92&lt;&gt;"",(VLOOKUP(P92,'🌳Resource'!$A$4:$J1000,9,false)*Q92),0) + IF(R92&lt;&gt;"",(VLOOKUP(R92,'🧱Material'!$B$4:$H1000,6,false)*S92),0) + IF(T92&lt;&gt;"",(VLOOKUP(T92,'🧱Material'!$B$4:$H1000,6,false)*U92),0) + IF(V92&lt;&gt;"",(VLOOKUP(V92,'🧱Material'!$B$4:$H1000,6,false)*W92),0) + IF(X92&lt;&gt;"",(VLOOKUP(X92,'🧱Material'!$B$4:$H1000,6,false)*Y92),0) + IF(Z92&lt;&gt;"",(VLOOKUP(Z92,'🧱Material'!$B$4:$H1000,6,false)*AA92),0) + IF(AB92&lt;&gt;"",(VLOOKUP(AB92,'🧱Material'!$B$4:$H1000,6,false)*AC92),0)</f>
        <v>0</v>
      </c>
      <c r="J92" s="63"/>
      <c r="K92" s="534"/>
      <c r="L92" s="63"/>
      <c r="M92" s="534"/>
      <c r="N92" s="63"/>
      <c r="O92" s="534"/>
      <c r="P92" s="63"/>
      <c r="Q92" s="534"/>
      <c r="R92" s="515"/>
      <c r="S92" s="3"/>
      <c r="T92" s="515"/>
      <c r="U92" s="3"/>
      <c r="V92" s="515"/>
      <c r="W92" s="3"/>
      <c r="X92" s="515"/>
      <c r="Y92" s="3"/>
      <c r="Z92" s="515"/>
      <c r="AA92" s="3"/>
      <c r="AB92" s="515"/>
      <c r="AC92" s="3"/>
    </row>
    <row r="93">
      <c r="A93" s="183" t="b">
        <v>0</v>
      </c>
      <c r="B93" s="524"/>
      <c r="C93" s="527"/>
      <c r="D93" s="183"/>
      <c r="E93" s="183"/>
      <c r="F93" s="183"/>
      <c r="G93" s="526">
        <f>IF(J93&lt;&gt;"",(VLOOKUP(J93,'🌳Resource'!$A$4:$J1000,10,false)*K93),0)+IF(L93&lt;&gt;"",(VLOOKUP(L93,'🌳Resource'!$A$4:$J1000,10,false)*M93),0)+IF(N93&lt;&gt;"",(VLOOKUP(N93,'🌳Resource'!$A$4:$J1000,10,false)*O93),0) + IF(P93&lt;&gt;"",(VLOOKUP(P93,'🌳Resource'!$A$4:$J1000,10,false)*Q93),0) + IF(R93&lt;&gt;"",(VLOOKUP(R93,'🧱Material'!$B$4:$H1000,7,false)*S93),0) + IF(T93&lt;&gt;"",(VLOOKUP(T93,'🧱Material'!$B$4:$H1000,7,false)*U93),0) + IF(V93&lt;&gt;"",(VLOOKUP(V93,'🧱Material'!$B$4:$H1000,7,false)*W93),0) + IF(X93&lt;&gt;"",(VLOOKUP(X93,'🧱Material'!$B$4:$H1000,7,false)*Y93),0) + IF(Z93&lt;&gt;"",(VLOOKUP(Z93,'🧱Material'!$B$4:$H1000,7,false)*AA93),0) + IF(AB93&lt;&gt;"",(VLOOKUP(AB93,'🧱Material'!$B$4:$H1000,7,false)*AC93),0)</f>
        <v>0</v>
      </c>
      <c r="H93" s="526">
        <f>IF(J93&lt;&gt;"",(VLOOKUP(J93,'🌳Resource'!$A$4:$J1000,8,false)*K93),0)+IF(L93&lt;&gt;"",(VLOOKUP(L93,'🌳Resource'!$A$4:$J1000,8,false)*M93),0)+IF(N93&lt;&gt;"",(VLOOKUP(N93,'🌳Resource'!$A$4:$J1000,8,false)*O93),0) + IF(P93&lt;&gt;"",(VLOOKUP(P93,'🌳Resource'!$A$4:$J1000,8,false)*Q93),0) + IF(R93&lt;&gt;"",(VLOOKUP(R93,'🧱Material'!$B$4:$H1000,5,false)*S93),0) + IF(T93&lt;&gt;"",(VLOOKUP(T93,'🧱Material'!$B$4:$H1000,5,false)*U93),0) + IF(V93&lt;&gt;"",(VLOOKUP(V93,'🧱Material'!$B$4:$H1000,5,false)*W93),0) + IF(X93&lt;&gt;"",(VLOOKUP(X93,'🧱Material'!$B$4:$H1000,5,false)*Y93),0) + IF(Z93&lt;&gt;"",(VLOOKUP(Z93,'🧱Material'!$B$4:$H1000,5,false)*AA93),0) + IF(AB93&lt;&gt;"",(VLOOKUP(AB93,'🧱Material'!$B$4:$H1000,5,false)*AC93),0)</f>
        <v>0</v>
      </c>
      <c r="I93" s="526">
        <f>IF(J93&lt;&gt;"",(VLOOKUP(J93,'🌳Resource'!$A$4:$J1000,9,false)*K93),0)+IF(L93&lt;&gt;"",(VLOOKUP(L93,'🌳Resource'!$A$4:$J1000,9,false)*M93),0)+IF(N93&lt;&gt;"",(VLOOKUP(N93,'🌳Resource'!$A$4:$J1000,9,false)*O93),0) + IF(P93&lt;&gt;"",(VLOOKUP(P93,'🌳Resource'!$A$4:$J1000,9,false)*Q93),0) + IF(R93&lt;&gt;"",(VLOOKUP(R93,'🧱Material'!$B$4:$H1000,6,false)*S93),0) + IF(T93&lt;&gt;"",(VLOOKUP(T93,'🧱Material'!$B$4:$H1000,6,false)*U93),0) + IF(V93&lt;&gt;"",(VLOOKUP(V93,'🧱Material'!$B$4:$H1000,6,false)*W93),0) + IF(X93&lt;&gt;"",(VLOOKUP(X93,'🧱Material'!$B$4:$H1000,6,false)*Y93),0) + IF(Z93&lt;&gt;"",(VLOOKUP(Z93,'🧱Material'!$B$4:$H1000,6,false)*AA93),0) + IF(AB93&lt;&gt;"",(VLOOKUP(AB93,'🧱Material'!$B$4:$H1000,6,false)*AC93),0)</f>
        <v>0</v>
      </c>
      <c r="J93" s="18"/>
      <c r="K93" s="536"/>
      <c r="L93" s="18"/>
      <c r="M93" s="536"/>
      <c r="N93" s="18"/>
      <c r="O93" s="536"/>
      <c r="P93" s="18"/>
      <c r="Q93" s="536"/>
      <c r="R93" s="59"/>
      <c r="S93" s="520"/>
      <c r="T93" s="59"/>
      <c r="U93" s="520"/>
      <c r="V93" s="59"/>
      <c r="W93" s="520"/>
      <c r="X93" s="59"/>
      <c r="Y93" s="520"/>
      <c r="Z93" s="59"/>
      <c r="AA93" s="520"/>
      <c r="AB93" s="59"/>
      <c r="AC93" s="520"/>
    </row>
    <row r="94">
      <c r="A94" s="521" t="b">
        <v>0</v>
      </c>
      <c r="B94" s="524"/>
      <c r="C94" s="528"/>
      <c r="D94" s="528"/>
      <c r="E94" s="528"/>
      <c r="F94" s="528"/>
      <c r="G94" s="523">
        <f>IF(J94&lt;&gt;"",(VLOOKUP(J94,'🌳Resource'!$A$4:$J1000,10,false)*K94),0)+IF(L94&lt;&gt;"",(VLOOKUP(L94,'🌳Resource'!$A$4:$J1000,10,false)*M94),0)+IF(N94&lt;&gt;"",(VLOOKUP(N94,'🌳Resource'!$A$4:$J1000,10,false)*O94),0) + IF(P94&lt;&gt;"",(VLOOKUP(P94,'🌳Resource'!$A$4:$J1000,10,false)*Q94),0) + IF(R94&lt;&gt;"",(VLOOKUP(R94,'🧱Material'!$B$4:$H1000,7,false)*S94),0) + IF(T94&lt;&gt;"",(VLOOKUP(T94,'🧱Material'!$B$4:$H1000,7,false)*U94),0) + IF(V94&lt;&gt;"",(VLOOKUP(V94,'🧱Material'!$B$4:$H1000,7,false)*W94),0) + IF(X94&lt;&gt;"",(VLOOKUP(X94,'🧱Material'!$B$4:$H1000,7,false)*Y94),0) + IF(Z94&lt;&gt;"",(VLOOKUP(Z94,'🧱Material'!$B$4:$H1000,7,false)*AA94),0) + IF(AB94&lt;&gt;"",(VLOOKUP(AB94,'🧱Material'!$B$4:$H1000,7,false)*AC94),0)</f>
        <v>0</v>
      </c>
      <c r="H94" s="523">
        <f>IF(J94&lt;&gt;"",(VLOOKUP(J94,'🌳Resource'!$A$4:$J1000,8,false)*K94),0)+IF(L94&lt;&gt;"",(VLOOKUP(L94,'🌳Resource'!$A$4:$J1000,8,false)*M94),0)+IF(N94&lt;&gt;"",(VLOOKUP(N94,'🌳Resource'!$A$4:$J1000,8,false)*O94),0) + IF(P94&lt;&gt;"",(VLOOKUP(P94,'🌳Resource'!$A$4:$J1000,8,false)*Q94),0) + IF(R94&lt;&gt;"",(VLOOKUP(R94,'🧱Material'!$B$4:$H1000,5,false)*S94),0) + IF(T94&lt;&gt;"",(VLOOKUP(T94,'🧱Material'!$B$4:$H1000,5,false)*U94),0) + IF(V94&lt;&gt;"",(VLOOKUP(V94,'🧱Material'!$B$4:$H1000,5,false)*W94),0) + IF(X94&lt;&gt;"",(VLOOKUP(X94,'🧱Material'!$B$4:$H1000,5,false)*Y94),0) + IF(Z94&lt;&gt;"",(VLOOKUP(Z94,'🧱Material'!$B$4:$H1000,5,false)*AA94),0) + IF(AB94&lt;&gt;"",(VLOOKUP(AB94,'🧱Material'!$B$4:$H1000,5,false)*AC94),0)</f>
        <v>0</v>
      </c>
      <c r="I94" s="523">
        <f>IF(J94&lt;&gt;"",(VLOOKUP(J94,'🌳Resource'!$A$4:$J1000,9,false)*K94),0)+IF(L94&lt;&gt;"",(VLOOKUP(L94,'🌳Resource'!$A$4:$J1000,9,false)*M94),0)+IF(N94&lt;&gt;"",(VLOOKUP(N94,'🌳Resource'!$A$4:$J1000,9,false)*O94),0) + IF(P94&lt;&gt;"",(VLOOKUP(P94,'🌳Resource'!$A$4:$J1000,9,false)*Q94),0) + IF(R94&lt;&gt;"",(VLOOKUP(R94,'🧱Material'!$B$4:$H1000,6,false)*S94),0) + IF(T94&lt;&gt;"",(VLOOKUP(T94,'🧱Material'!$B$4:$H1000,6,false)*U94),0) + IF(V94&lt;&gt;"",(VLOOKUP(V94,'🧱Material'!$B$4:$H1000,6,false)*W94),0) + IF(X94&lt;&gt;"",(VLOOKUP(X94,'🧱Material'!$B$4:$H1000,6,false)*Y94),0) + IF(Z94&lt;&gt;"",(VLOOKUP(Z94,'🧱Material'!$B$4:$H1000,6,false)*AA94),0) + IF(AB94&lt;&gt;"",(VLOOKUP(AB94,'🧱Material'!$B$4:$H1000,6,false)*AC94),0)</f>
        <v>0</v>
      </c>
      <c r="J94" s="544"/>
      <c r="K94" s="534"/>
      <c r="L94" s="544"/>
      <c r="M94" s="534"/>
      <c r="N94" s="544"/>
      <c r="O94" s="534"/>
      <c r="P94" s="544"/>
      <c r="Q94" s="534"/>
      <c r="R94" s="515"/>
      <c r="S94" s="3"/>
      <c r="T94" s="515"/>
      <c r="U94" s="3"/>
      <c r="V94" s="515"/>
      <c r="W94" s="3"/>
      <c r="X94" s="515"/>
      <c r="Y94" s="3"/>
      <c r="Z94" s="515"/>
      <c r="AA94" s="3"/>
      <c r="AB94" s="515"/>
      <c r="AC94" s="3"/>
    </row>
    <row r="95">
      <c r="A95" s="183" t="b">
        <v>0</v>
      </c>
      <c r="B95" s="524"/>
      <c r="C95" s="527"/>
      <c r="D95" s="183"/>
      <c r="E95" s="183"/>
      <c r="F95" s="183"/>
      <c r="G95" s="526">
        <f>IF(J95&lt;&gt;"",(VLOOKUP(J95,'🌳Resource'!$A$4:$J1000,10,false)*K95),0)+IF(L95&lt;&gt;"",(VLOOKUP(L95,'🌳Resource'!$A$4:$J1000,10,false)*M95),0)+IF(N95&lt;&gt;"",(VLOOKUP(N95,'🌳Resource'!$A$4:$J1000,10,false)*O95),0) + IF(P95&lt;&gt;"",(VLOOKUP(P95,'🌳Resource'!$A$4:$J1000,10,false)*Q95),0) + IF(R95&lt;&gt;"",(VLOOKUP(R95,'🧱Material'!$B$4:$H1000,7,false)*S95),0) + IF(T95&lt;&gt;"",(VLOOKUP(T95,'🧱Material'!$B$4:$H1000,7,false)*U95),0) + IF(V95&lt;&gt;"",(VLOOKUP(V95,'🧱Material'!$B$4:$H1000,7,false)*W95),0) + IF(X95&lt;&gt;"",(VLOOKUP(X95,'🧱Material'!$B$4:$H1000,7,false)*Y95),0) + IF(Z95&lt;&gt;"",(VLOOKUP(Z95,'🧱Material'!$B$4:$H1000,7,false)*AA95),0) + IF(AB95&lt;&gt;"",(VLOOKUP(AB95,'🧱Material'!$B$4:$H1000,7,false)*AC95),0)</f>
        <v>0</v>
      </c>
      <c r="H95" s="526">
        <f>IF(J95&lt;&gt;"",(VLOOKUP(J95,'🌳Resource'!$A$4:$J1000,8,false)*K95),0)+IF(L95&lt;&gt;"",(VLOOKUP(L95,'🌳Resource'!$A$4:$J1000,8,false)*M95),0)+IF(N95&lt;&gt;"",(VLOOKUP(N95,'🌳Resource'!$A$4:$J1000,8,false)*O95),0) + IF(P95&lt;&gt;"",(VLOOKUP(P95,'🌳Resource'!$A$4:$J1000,8,false)*Q95),0) + IF(R95&lt;&gt;"",(VLOOKUP(R95,'🧱Material'!$B$4:$H1000,5,false)*S95),0) + IF(T95&lt;&gt;"",(VLOOKUP(T95,'🧱Material'!$B$4:$H1000,5,false)*U95),0) + IF(V95&lt;&gt;"",(VLOOKUP(V95,'🧱Material'!$B$4:$H1000,5,false)*W95),0) + IF(X95&lt;&gt;"",(VLOOKUP(X95,'🧱Material'!$B$4:$H1000,5,false)*Y95),0) + IF(Z95&lt;&gt;"",(VLOOKUP(Z95,'🧱Material'!$B$4:$H1000,5,false)*AA95),0) + IF(AB95&lt;&gt;"",(VLOOKUP(AB95,'🧱Material'!$B$4:$H1000,5,false)*AC95),0)</f>
        <v>0</v>
      </c>
      <c r="I95" s="526">
        <f>IF(J95&lt;&gt;"",(VLOOKUP(J95,'🌳Resource'!$A$4:$J1000,9,false)*K95),0)+IF(L95&lt;&gt;"",(VLOOKUP(L95,'🌳Resource'!$A$4:$J1000,9,false)*M95),0)+IF(N95&lt;&gt;"",(VLOOKUP(N95,'🌳Resource'!$A$4:$J1000,9,false)*O95),0) + IF(P95&lt;&gt;"",(VLOOKUP(P95,'🌳Resource'!$A$4:$J1000,9,false)*Q95),0) + IF(R95&lt;&gt;"",(VLOOKUP(R95,'🧱Material'!$B$4:$H1000,6,false)*S95),0) + IF(T95&lt;&gt;"",(VLOOKUP(T95,'🧱Material'!$B$4:$H1000,6,false)*U95),0) + IF(V95&lt;&gt;"",(VLOOKUP(V95,'🧱Material'!$B$4:$H1000,6,false)*W95),0) + IF(X95&lt;&gt;"",(VLOOKUP(X95,'🧱Material'!$B$4:$H1000,6,false)*Y95),0) + IF(Z95&lt;&gt;"",(VLOOKUP(Z95,'🧱Material'!$B$4:$H1000,6,false)*AA95),0) + IF(AB95&lt;&gt;"",(VLOOKUP(AB95,'🧱Material'!$B$4:$H1000,6,false)*AC95),0)</f>
        <v>0</v>
      </c>
      <c r="J95" s="18"/>
      <c r="K95" s="536"/>
      <c r="L95" s="18"/>
      <c r="M95" s="536"/>
      <c r="N95" s="18"/>
      <c r="O95" s="536"/>
      <c r="P95" s="18"/>
      <c r="Q95" s="536"/>
      <c r="R95" s="59"/>
      <c r="S95" s="520"/>
      <c r="T95" s="59"/>
      <c r="U95" s="520"/>
      <c r="V95" s="59"/>
      <c r="W95" s="520"/>
      <c r="X95" s="59"/>
      <c r="Y95" s="520"/>
      <c r="Z95" s="59"/>
      <c r="AA95" s="520"/>
      <c r="AB95" s="59"/>
      <c r="AC95" s="520"/>
    </row>
    <row r="96">
      <c r="A96" s="543" t="b">
        <v>0</v>
      </c>
      <c r="B96" s="524"/>
      <c r="C96" s="528"/>
      <c r="D96" s="543"/>
      <c r="E96" s="543"/>
      <c r="F96" s="543"/>
      <c r="G96" s="523">
        <f>IF(J96&lt;&gt;"",(VLOOKUP(J96,'🌳Resource'!$A$4:$J1000,10,false)*K96),0)+IF(L96&lt;&gt;"",(VLOOKUP(L96,'🌳Resource'!$A$4:$J1000,10,false)*M96),0)+IF(N96&lt;&gt;"",(VLOOKUP(N96,'🌳Resource'!$A$4:$J1000,10,false)*O96),0) + IF(P96&lt;&gt;"",(VLOOKUP(P96,'🌳Resource'!$A$4:$J1000,10,false)*Q96),0) + IF(R96&lt;&gt;"",(VLOOKUP(R96,'🧱Material'!$B$4:$H1000,7,false)*S96),0) + IF(T96&lt;&gt;"",(VLOOKUP(T96,'🧱Material'!$B$4:$H1000,7,false)*U96),0) + IF(V96&lt;&gt;"",(VLOOKUP(V96,'🧱Material'!$B$4:$H1000,7,false)*W96),0) + IF(X96&lt;&gt;"",(VLOOKUP(X96,'🧱Material'!$B$4:$H1000,7,false)*Y96),0) + IF(Z96&lt;&gt;"",(VLOOKUP(Z96,'🧱Material'!$B$4:$H1000,7,false)*AA96),0) + IF(AB96&lt;&gt;"",(VLOOKUP(AB96,'🧱Material'!$B$4:$H1000,7,false)*AC96),0)</f>
        <v>0</v>
      </c>
      <c r="H96" s="523">
        <f>IF(J96&lt;&gt;"",(VLOOKUP(J96,'🌳Resource'!$A$4:$J1000,8,false)*K96),0)+IF(L96&lt;&gt;"",(VLOOKUP(L96,'🌳Resource'!$A$4:$J1000,8,false)*M96),0)+IF(N96&lt;&gt;"",(VLOOKUP(N96,'🌳Resource'!$A$4:$J1000,8,false)*O96),0) + IF(P96&lt;&gt;"",(VLOOKUP(P96,'🌳Resource'!$A$4:$J1000,8,false)*Q96),0) + IF(R96&lt;&gt;"",(VLOOKUP(R96,'🧱Material'!$B$4:$H1000,5,false)*S96),0) + IF(T96&lt;&gt;"",(VLOOKUP(T96,'🧱Material'!$B$4:$H1000,5,false)*U96),0) + IF(V96&lt;&gt;"",(VLOOKUP(V96,'🧱Material'!$B$4:$H1000,5,false)*W96),0) + IF(X96&lt;&gt;"",(VLOOKUP(X96,'🧱Material'!$B$4:$H1000,5,false)*Y96),0) + IF(Z96&lt;&gt;"",(VLOOKUP(Z96,'🧱Material'!$B$4:$H1000,5,false)*AA96),0) + IF(AB96&lt;&gt;"",(VLOOKUP(AB96,'🧱Material'!$B$4:$H1000,5,false)*AC96),0)</f>
        <v>0</v>
      </c>
      <c r="I96" s="523">
        <f>IF(J96&lt;&gt;"",(VLOOKUP(J96,'🌳Resource'!$A$4:$J1000,9,false)*K96),0)+IF(L96&lt;&gt;"",(VLOOKUP(L96,'🌳Resource'!$A$4:$J1000,9,false)*M96),0)+IF(N96&lt;&gt;"",(VLOOKUP(N96,'🌳Resource'!$A$4:$J1000,9,false)*O96),0) + IF(P96&lt;&gt;"",(VLOOKUP(P96,'🌳Resource'!$A$4:$J1000,9,false)*Q96),0) + IF(R96&lt;&gt;"",(VLOOKUP(R96,'🧱Material'!$B$4:$H1000,6,false)*S96),0) + IF(T96&lt;&gt;"",(VLOOKUP(T96,'🧱Material'!$B$4:$H1000,6,false)*U96),0) + IF(V96&lt;&gt;"",(VLOOKUP(V96,'🧱Material'!$B$4:$H1000,6,false)*W96),0) + IF(X96&lt;&gt;"",(VLOOKUP(X96,'🧱Material'!$B$4:$H1000,6,false)*Y96),0) + IF(Z96&lt;&gt;"",(VLOOKUP(Z96,'🧱Material'!$B$4:$H1000,6,false)*AA96),0) + IF(AB96&lt;&gt;"",(VLOOKUP(AB96,'🧱Material'!$B$4:$H1000,6,false)*AC96),0)</f>
        <v>0</v>
      </c>
      <c r="J96" s="63"/>
      <c r="K96" s="534"/>
      <c r="L96" s="63"/>
      <c r="M96" s="534"/>
      <c r="N96" s="63"/>
      <c r="O96" s="534"/>
      <c r="P96" s="63"/>
      <c r="Q96" s="534"/>
      <c r="R96" s="515"/>
      <c r="S96" s="3"/>
      <c r="T96" s="515"/>
      <c r="U96" s="3"/>
      <c r="V96" s="515"/>
      <c r="W96" s="3"/>
      <c r="X96" s="515"/>
      <c r="Y96" s="3"/>
      <c r="Z96" s="515"/>
      <c r="AA96" s="3"/>
      <c r="AB96" s="515"/>
      <c r="AC96" s="3"/>
    </row>
    <row r="97">
      <c r="A97" s="524" t="b">
        <v>0</v>
      </c>
      <c r="B97" s="524"/>
      <c r="C97" s="527"/>
      <c r="D97" s="527"/>
      <c r="E97" s="527"/>
      <c r="F97" s="527"/>
      <c r="G97" s="526">
        <f>IF(J97&lt;&gt;"",(VLOOKUP(J97,'🌳Resource'!$A$4:$J1000,10,false)*K97),0)+IF(L97&lt;&gt;"",(VLOOKUP(L97,'🌳Resource'!$A$4:$J1000,10,false)*M97),0)+IF(N97&lt;&gt;"",(VLOOKUP(N97,'🌳Resource'!$A$4:$J1000,10,false)*O97),0) + IF(P97&lt;&gt;"",(VLOOKUP(P97,'🌳Resource'!$A$4:$J1000,10,false)*Q97),0) + IF(R97&lt;&gt;"",(VLOOKUP(R97,'🧱Material'!$B$4:$H1000,7,false)*S97),0) + IF(T97&lt;&gt;"",(VLOOKUP(T97,'🧱Material'!$B$4:$H1000,7,false)*U97),0) + IF(V97&lt;&gt;"",(VLOOKUP(V97,'🧱Material'!$B$4:$H1000,7,false)*W97),0) + IF(X97&lt;&gt;"",(VLOOKUP(X97,'🧱Material'!$B$4:$H1000,7,false)*Y97),0) + IF(Z97&lt;&gt;"",(VLOOKUP(Z97,'🧱Material'!$B$4:$H1000,7,false)*AA97),0) + IF(AB97&lt;&gt;"",(VLOOKUP(AB97,'🧱Material'!$B$4:$H1000,7,false)*AC97),0)</f>
        <v>0</v>
      </c>
      <c r="H97" s="526">
        <f>IF(J97&lt;&gt;"",(VLOOKUP(J97,'🌳Resource'!$A$4:$J1000,8,false)*K97),0)+IF(L97&lt;&gt;"",(VLOOKUP(L97,'🌳Resource'!$A$4:$J1000,8,false)*M97),0)+IF(N97&lt;&gt;"",(VLOOKUP(N97,'🌳Resource'!$A$4:$J1000,8,false)*O97),0) + IF(P97&lt;&gt;"",(VLOOKUP(P97,'🌳Resource'!$A$4:$J1000,8,false)*Q97),0) + IF(R97&lt;&gt;"",(VLOOKUP(R97,'🧱Material'!$B$4:$H1000,5,false)*S97),0) + IF(T97&lt;&gt;"",(VLOOKUP(T97,'🧱Material'!$B$4:$H1000,5,false)*U97),0) + IF(V97&lt;&gt;"",(VLOOKUP(V97,'🧱Material'!$B$4:$H1000,5,false)*W97),0) + IF(X97&lt;&gt;"",(VLOOKUP(X97,'🧱Material'!$B$4:$H1000,5,false)*Y97),0) + IF(Z97&lt;&gt;"",(VLOOKUP(Z97,'🧱Material'!$B$4:$H1000,5,false)*AA97),0) + IF(AB97&lt;&gt;"",(VLOOKUP(AB97,'🧱Material'!$B$4:$H1000,5,false)*AC97),0)</f>
        <v>0</v>
      </c>
      <c r="I97" s="526">
        <f>IF(J97&lt;&gt;"",(VLOOKUP(J97,'🌳Resource'!$A$4:$J1000,9,false)*K97),0)+IF(L97&lt;&gt;"",(VLOOKUP(L97,'🌳Resource'!$A$4:$J1000,9,false)*M97),0)+IF(N97&lt;&gt;"",(VLOOKUP(N97,'🌳Resource'!$A$4:$J1000,9,false)*O97),0) + IF(P97&lt;&gt;"",(VLOOKUP(P97,'🌳Resource'!$A$4:$J1000,9,false)*Q97),0) + IF(R97&lt;&gt;"",(VLOOKUP(R97,'🧱Material'!$B$4:$H1000,6,false)*S97),0) + IF(T97&lt;&gt;"",(VLOOKUP(T97,'🧱Material'!$B$4:$H1000,6,false)*U97),0) + IF(V97&lt;&gt;"",(VLOOKUP(V97,'🧱Material'!$B$4:$H1000,6,false)*W97),0) + IF(X97&lt;&gt;"",(VLOOKUP(X97,'🧱Material'!$B$4:$H1000,6,false)*Y97),0) + IF(Z97&lt;&gt;"",(VLOOKUP(Z97,'🧱Material'!$B$4:$H1000,6,false)*AA97),0) + IF(AB97&lt;&gt;"",(VLOOKUP(AB97,'🧱Material'!$B$4:$H1000,6,false)*AC97),0)</f>
        <v>0</v>
      </c>
      <c r="J97" s="18"/>
      <c r="K97" s="536"/>
      <c r="L97" s="18"/>
      <c r="M97" s="536"/>
      <c r="N97" s="18"/>
      <c r="O97" s="536"/>
      <c r="P97" s="18"/>
      <c r="Q97" s="536"/>
      <c r="R97" s="59"/>
      <c r="S97" s="520"/>
      <c r="T97" s="59"/>
      <c r="U97" s="520"/>
      <c r="V97" s="59"/>
      <c r="W97" s="520"/>
      <c r="X97" s="59"/>
      <c r="Y97" s="520"/>
      <c r="Z97" s="59"/>
      <c r="AA97" s="520"/>
      <c r="AB97" s="59"/>
      <c r="AC97" s="520"/>
    </row>
    <row r="98">
      <c r="A98" s="543" t="b">
        <v>0</v>
      </c>
      <c r="B98" s="524"/>
      <c r="C98" s="528"/>
      <c r="D98" s="543"/>
      <c r="E98" s="543"/>
      <c r="F98" s="543"/>
      <c r="G98" s="523">
        <f>IF(J98&lt;&gt;"",(VLOOKUP(J98,'🌳Resource'!$A$4:$J1000,10,false)*K98),0)+IF(L98&lt;&gt;"",(VLOOKUP(L98,'🌳Resource'!$A$4:$J1000,10,false)*M98),0)+IF(N98&lt;&gt;"",(VLOOKUP(N98,'🌳Resource'!$A$4:$J1000,10,false)*O98),0) + IF(P98&lt;&gt;"",(VLOOKUP(P98,'🌳Resource'!$A$4:$J1000,10,false)*Q98),0) + IF(R98&lt;&gt;"",(VLOOKUP(R98,'🧱Material'!$B$4:$H1000,7,false)*S98),0) + IF(T98&lt;&gt;"",(VLOOKUP(T98,'🧱Material'!$B$4:$H1000,7,false)*U98),0) + IF(V98&lt;&gt;"",(VLOOKUP(V98,'🧱Material'!$B$4:$H1000,7,false)*W98),0) + IF(X98&lt;&gt;"",(VLOOKUP(X98,'🧱Material'!$B$4:$H1000,7,false)*Y98),0) + IF(Z98&lt;&gt;"",(VLOOKUP(Z98,'🧱Material'!$B$4:$H1000,7,false)*AA98),0) + IF(AB98&lt;&gt;"",(VLOOKUP(AB98,'🧱Material'!$B$4:$H1000,7,false)*AC98),0)</f>
        <v>0</v>
      </c>
      <c r="H98" s="523">
        <f>IF(J98&lt;&gt;"",(VLOOKUP(J98,'🌳Resource'!$A$4:$J1000,8,false)*K98),0)+IF(L98&lt;&gt;"",(VLOOKUP(L98,'🌳Resource'!$A$4:$J1000,8,false)*M98),0)+IF(N98&lt;&gt;"",(VLOOKUP(N98,'🌳Resource'!$A$4:$J1000,8,false)*O98),0) + IF(P98&lt;&gt;"",(VLOOKUP(P98,'🌳Resource'!$A$4:$J1000,8,false)*Q98),0) + IF(R98&lt;&gt;"",(VLOOKUP(R98,'🧱Material'!$B$4:$H1000,5,false)*S98),0) + IF(T98&lt;&gt;"",(VLOOKUP(T98,'🧱Material'!$B$4:$H1000,5,false)*U98),0) + IF(V98&lt;&gt;"",(VLOOKUP(V98,'🧱Material'!$B$4:$H1000,5,false)*W98),0) + IF(X98&lt;&gt;"",(VLOOKUP(X98,'🧱Material'!$B$4:$H1000,5,false)*Y98),0) + IF(Z98&lt;&gt;"",(VLOOKUP(Z98,'🧱Material'!$B$4:$H1000,5,false)*AA98),0) + IF(AB98&lt;&gt;"",(VLOOKUP(AB98,'🧱Material'!$B$4:$H1000,5,false)*AC98),0)</f>
        <v>0</v>
      </c>
      <c r="I98" s="523">
        <f>IF(J98&lt;&gt;"",(VLOOKUP(J98,'🌳Resource'!$A$4:$J1000,9,false)*K98),0)+IF(L98&lt;&gt;"",(VLOOKUP(L98,'🌳Resource'!$A$4:$J1000,9,false)*M98),0)+IF(N98&lt;&gt;"",(VLOOKUP(N98,'🌳Resource'!$A$4:$J1000,9,false)*O98),0) + IF(P98&lt;&gt;"",(VLOOKUP(P98,'🌳Resource'!$A$4:$J1000,9,false)*Q98),0) + IF(R98&lt;&gt;"",(VLOOKUP(R98,'🧱Material'!$B$4:$H1000,6,false)*S98),0) + IF(T98&lt;&gt;"",(VLOOKUP(T98,'🧱Material'!$B$4:$H1000,6,false)*U98),0) + IF(V98&lt;&gt;"",(VLOOKUP(V98,'🧱Material'!$B$4:$H1000,6,false)*W98),0) + IF(X98&lt;&gt;"",(VLOOKUP(X98,'🧱Material'!$B$4:$H1000,6,false)*Y98),0) + IF(Z98&lt;&gt;"",(VLOOKUP(Z98,'🧱Material'!$B$4:$H1000,6,false)*AA98),0) + IF(AB98&lt;&gt;"",(VLOOKUP(AB98,'🧱Material'!$B$4:$H1000,6,false)*AC98),0)</f>
        <v>0</v>
      </c>
      <c r="J98" s="63"/>
      <c r="K98" s="534"/>
      <c r="L98" s="63"/>
      <c r="M98" s="534"/>
      <c r="N98" s="63"/>
      <c r="O98" s="534"/>
      <c r="P98" s="63"/>
      <c r="Q98" s="534"/>
      <c r="R98" s="515"/>
      <c r="S98" s="3"/>
      <c r="T98" s="515"/>
      <c r="U98" s="3"/>
      <c r="V98" s="515"/>
      <c r="W98" s="3"/>
      <c r="X98" s="515"/>
      <c r="Y98" s="3"/>
      <c r="Z98" s="515"/>
      <c r="AA98" s="3"/>
      <c r="AB98" s="515"/>
      <c r="AC98" s="3"/>
    </row>
    <row r="99">
      <c r="A99" s="183" t="b">
        <v>0</v>
      </c>
      <c r="B99" s="524"/>
      <c r="C99" s="527"/>
      <c r="D99" s="183"/>
      <c r="E99" s="183"/>
      <c r="F99" s="183"/>
      <c r="G99" s="526">
        <f>IF(J99&lt;&gt;"",(VLOOKUP(J99,'🌳Resource'!$A$4:$J1000,10,false)*K99),0)+IF(L99&lt;&gt;"",(VLOOKUP(L99,'🌳Resource'!$A$4:$J1000,10,false)*M99),0)+IF(N99&lt;&gt;"",(VLOOKUP(N99,'🌳Resource'!$A$4:$J1000,10,false)*O99),0) + IF(P99&lt;&gt;"",(VLOOKUP(P99,'🌳Resource'!$A$4:$J1000,10,false)*Q99),0) + IF(R99&lt;&gt;"",(VLOOKUP(R99,'🧱Material'!$B$4:$H1000,7,false)*S99),0) + IF(T99&lt;&gt;"",(VLOOKUP(T99,'🧱Material'!$B$4:$H1000,7,false)*U99),0) + IF(V99&lt;&gt;"",(VLOOKUP(V99,'🧱Material'!$B$4:$H1000,7,false)*W99),0) + IF(X99&lt;&gt;"",(VLOOKUP(X99,'🧱Material'!$B$4:$H1000,7,false)*Y99),0) + IF(Z99&lt;&gt;"",(VLOOKUP(Z99,'🧱Material'!$B$4:$H1000,7,false)*AA99),0) + IF(AB99&lt;&gt;"",(VLOOKUP(AB99,'🧱Material'!$B$4:$H1000,7,false)*AC99),0)</f>
        <v>0</v>
      </c>
      <c r="H99" s="526">
        <f>IF(J99&lt;&gt;"",(VLOOKUP(J99,'🌳Resource'!$A$4:$J1000,8,false)*K99),0)+IF(L99&lt;&gt;"",(VLOOKUP(L99,'🌳Resource'!$A$4:$J1000,8,false)*M99),0)+IF(N99&lt;&gt;"",(VLOOKUP(N99,'🌳Resource'!$A$4:$J1000,8,false)*O99),0) + IF(P99&lt;&gt;"",(VLOOKUP(P99,'🌳Resource'!$A$4:$J1000,8,false)*Q99),0) + IF(R99&lt;&gt;"",(VLOOKUP(R99,'🧱Material'!$B$4:$H1000,5,false)*S99),0) + IF(T99&lt;&gt;"",(VLOOKUP(T99,'🧱Material'!$B$4:$H1000,5,false)*U99),0) + IF(V99&lt;&gt;"",(VLOOKUP(V99,'🧱Material'!$B$4:$H1000,5,false)*W99),0) + IF(X99&lt;&gt;"",(VLOOKUP(X99,'🧱Material'!$B$4:$H1000,5,false)*Y99),0) + IF(Z99&lt;&gt;"",(VLOOKUP(Z99,'🧱Material'!$B$4:$H1000,5,false)*AA99),0) + IF(AB99&lt;&gt;"",(VLOOKUP(AB99,'🧱Material'!$B$4:$H1000,5,false)*AC99),0)</f>
        <v>0</v>
      </c>
      <c r="I99" s="526">
        <f>IF(J99&lt;&gt;"",(VLOOKUP(J99,'🌳Resource'!$A$4:$J1000,9,false)*K99),0)+IF(L99&lt;&gt;"",(VLOOKUP(L99,'🌳Resource'!$A$4:$J1000,9,false)*M99),0)+IF(N99&lt;&gt;"",(VLOOKUP(N99,'🌳Resource'!$A$4:$J1000,9,false)*O99),0) + IF(P99&lt;&gt;"",(VLOOKUP(P99,'🌳Resource'!$A$4:$J1000,9,false)*Q99),0) + IF(R99&lt;&gt;"",(VLOOKUP(R99,'🧱Material'!$B$4:$H1000,6,false)*S99),0) + IF(T99&lt;&gt;"",(VLOOKUP(T99,'🧱Material'!$B$4:$H1000,6,false)*U99),0) + IF(V99&lt;&gt;"",(VLOOKUP(V99,'🧱Material'!$B$4:$H1000,6,false)*W99),0) + IF(X99&lt;&gt;"",(VLOOKUP(X99,'🧱Material'!$B$4:$H1000,6,false)*Y99),0) + IF(Z99&lt;&gt;"",(VLOOKUP(Z99,'🧱Material'!$B$4:$H1000,6,false)*AA99),0) + IF(AB99&lt;&gt;"",(VLOOKUP(AB99,'🧱Material'!$B$4:$H1000,6,false)*AC99),0)</f>
        <v>0</v>
      </c>
      <c r="J99" s="18"/>
      <c r="K99" s="536"/>
      <c r="L99" s="18"/>
      <c r="M99" s="536"/>
      <c r="N99" s="18"/>
      <c r="O99" s="536"/>
      <c r="P99" s="18"/>
      <c r="Q99" s="536"/>
      <c r="R99" s="59"/>
      <c r="S99" s="520"/>
      <c r="T99" s="59"/>
      <c r="U99" s="520"/>
      <c r="V99" s="59"/>
      <c r="W99" s="520"/>
      <c r="X99" s="59"/>
      <c r="Y99" s="520"/>
      <c r="Z99" s="59"/>
      <c r="AA99" s="520"/>
      <c r="AB99" s="59"/>
      <c r="AC99" s="520"/>
    </row>
    <row r="100">
      <c r="A100" s="521" t="b">
        <v>0</v>
      </c>
      <c r="B100" s="524"/>
      <c r="C100" s="528"/>
      <c r="D100" s="528"/>
      <c r="E100" s="528"/>
      <c r="F100" s="528"/>
      <c r="G100" s="523">
        <f>IF(J100&lt;&gt;"",(VLOOKUP(J100,'🌳Resource'!$A$4:$J1000,10,false)*K100),0)+IF(L100&lt;&gt;"",(VLOOKUP(L100,'🌳Resource'!$A$4:$J1000,10,false)*M100),0)+IF(N100&lt;&gt;"",(VLOOKUP(N100,'🌳Resource'!$A$4:$J1000,10,false)*O100),0) + IF(P100&lt;&gt;"",(VLOOKUP(P100,'🌳Resource'!$A$4:$J1000,10,false)*Q100),0) + IF(R100&lt;&gt;"",(VLOOKUP(R100,'🧱Material'!$B$4:$H1000,7,false)*S100),0) + IF(T100&lt;&gt;"",(VLOOKUP(T100,'🧱Material'!$B$4:$H1000,7,false)*U100),0) + IF(V100&lt;&gt;"",(VLOOKUP(V100,'🧱Material'!$B$4:$H1000,7,false)*W100),0) + IF(X100&lt;&gt;"",(VLOOKUP(X100,'🧱Material'!$B$4:$H1000,7,false)*Y100),0) + IF(Z100&lt;&gt;"",(VLOOKUP(Z100,'🧱Material'!$B$4:$H1000,7,false)*AA100),0) + IF(AB100&lt;&gt;"",(VLOOKUP(AB100,'🧱Material'!$B$4:$H1000,7,false)*AC100),0)</f>
        <v>0</v>
      </c>
      <c r="H100" s="523">
        <f>IF(J100&lt;&gt;"",(VLOOKUP(J100,'🌳Resource'!$A$4:$J1000,8,false)*K100),0)+IF(L100&lt;&gt;"",(VLOOKUP(L100,'🌳Resource'!$A$4:$J1000,8,false)*M100),0)+IF(N100&lt;&gt;"",(VLOOKUP(N100,'🌳Resource'!$A$4:$J1000,8,false)*O100),0) + IF(P100&lt;&gt;"",(VLOOKUP(P100,'🌳Resource'!$A$4:$J1000,8,false)*Q100),0) + IF(R100&lt;&gt;"",(VLOOKUP(R100,'🧱Material'!$B$4:$H1000,5,false)*S100),0) + IF(T100&lt;&gt;"",(VLOOKUP(T100,'🧱Material'!$B$4:$H1000,5,false)*U100),0) + IF(V100&lt;&gt;"",(VLOOKUP(V100,'🧱Material'!$B$4:$H1000,5,false)*W100),0) + IF(X100&lt;&gt;"",(VLOOKUP(X100,'🧱Material'!$B$4:$H1000,5,false)*Y100),0) + IF(Z100&lt;&gt;"",(VLOOKUP(Z100,'🧱Material'!$B$4:$H1000,5,false)*AA100),0) + IF(AB100&lt;&gt;"",(VLOOKUP(AB100,'🧱Material'!$B$4:$H1000,5,false)*AC100),0)</f>
        <v>0</v>
      </c>
      <c r="I100" s="523">
        <f>IF(J100&lt;&gt;"",(VLOOKUP(J100,'🌳Resource'!$A$4:$J1000,9,false)*K100),0)+IF(L100&lt;&gt;"",(VLOOKUP(L100,'🌳Resource'!$A$4:$J1000,9,false)*M100),0)+IF(N100&lt;&gt;"",(VLOOKUP(N100,'🌳Resource'!$A$4:$J1000,9,false)*O100),0) + IF(P100&lt;&gt;"",(VLOOKUP(P100,'🌳Resource'!$A$4:$J1000,9,false)*Q100),0) + IF(R100&lt;&gt;"",(VLOOKUP(R100,'🧱Material'!$B$4:$H1000,6,false)*S100),0) + IF(T100&lt;&gt;"",(VLOOKUP(T100,'🧱Material'!$B$4:$H1000,6,false)*U100),0) + IF(V100&lt;&gt;"",(VLOOKUP(V100,'🧱Material'!$B$4:$H1000,6,false)*W100),0) + IF(X100&lt;&gt;"",(VLOOKUP(X100,'🧱Material'!$B$4:$H1000,6,false)*Y100),0) + IF(Z100&lt;&gt;"",(VLOOKUP(Z100,'🧱Material'!$B$4:$H1000,6,false)*AA100),0) + IF(AB100&lt;&gt;"",(VLOOKUP(AB100,'🧱Material'!$B$4:$H1000,6,false)*AC100),0)</f>
        <v>0</v>
      </c>
      <c r="J100" s="63"/>
      <c r="K100" s="534"/>
      <c r="L100" s="63"/>
      <c r="M100" s="534"/>
      <c r="N100" s="63"/>
      <c r="O100" s="534"/>
      <c r="P100" s="63"/>
      <c r="Q100" s="534"/>
      <c r="R100" s="515"/>
      <c r="S100" s="3"/>
      <c r="T100" s="515"/>
      <c r="U100" s="3"/>
      <c r="V100" s="515"/>
      <c r="W100" s="3"/>
      <c r="X100" s="515"/>
      <c r="Y100" s="3"/>
      <c r="Z100" s="515"/>
      <c r="AA100" s="3"/>
      <c r="AB100" s="515"/>
      <c r="AC100" s="3"/>
    </row>
    <row r="101">
      <c r="A101" s="183" t="b">
        <v>0</v>
      </c>
      <c r="B101" s="524"/>
      <c r="C101" s="527"/>
      <c r="D101" s="183"/>
      <c r="E101" s="183"/>
      <c r="F101" s="183"/>
      <c r="G101" s="526">
        <f>IF(J101&lt;&gt;"",(VLOOKUP(J101,'🌳Resource'!$A$4:$J1000,10,false)*K101),0)+IF(L101&lt;&gt;"",(VLOOKUP(L101,'🌳Resource'!$A$4:$J1000,10,false)*M101),0)+IF(N101&lt;&gt;"",(VLOOKUP(N101,'🌳Resource'!$A$4:$J1000,10,false)*O101),0) + IF(P101&lt;&gt;"",(VLOOKUP(P101,'🌳Resource'!$A$4:$J1000,10,false)*Q101),0) + IF(R101&lt;&gt;"",(VLOOKUP(R101,'🧱Material'!$B$4:$H1000,7,false)*S101),0) + IF(T101&lt;&gt;"",(VLOOKUP(T101,'🧱Material'!$B$4:$H1000,7,false)*U101),0) + IF(V101&lt;&gt;"",(VLOOKUP(V101,'🧱Material'!$B$4:$H1000,7,false)*W101),0) + IF(X101&lt;&gt;"",(VLOOKUP(X101,'🧱Material'!$B$4:$H1000,7,false)*Y101),0) + IF(Z101&lt;&gt;"",(VLOOKUP(Z101,'🧱Material'!$B$4:$H1000,7,false)*AA101),0) + IF(AB101&lt;&gt;"",(VLOOKUP(AB101,'🧱Material'!$B$4:$H1000,7,false)*AC101),0)</f>
        <v>0</v>
      </c>
      <c r="H101" s="526">
        <f>IF(J101&lt;&gt;"",(VLOOKUP(J101,'🌳Resource'!$A$4:$J1000,8,false)*K101),0)+IF(L101&lt;&gt;"",(VLOOKUP(L101,'🌳Resource'!$A$4:$J1000,8,false)*M101),0)+IF(N101&lt;&gt;"",(VLOOKUP(N101,'🌳Resource'!$A$4:$J1000,8,false)*O101),0) + IF(P101&lt;&gt;"",(VLOOKUP(P101,'🌳Resource'!$A$4:$J1000,8,false)*Q101),0) + IF(R101&lt;&gt;"",(VLOOKUP(R101,'🧱Material'!$B$4:$H1000,5,false)*S101),0) + IF(T101&lt;&gt;"",(VLOOKUP(T101,'🧱Material'!$B$4:$H1000,5,false)*U101),0) + IF(V101&lt;&gt;"",(VLOOKUP(V101,'🧱Material'!$B$4:$H1000,5,false)*W101),0) + IF(X101&lt;&gt;"",(VLOOKUP(X101,'🧱Material'!$B$4:$H1000,5,false)*Y101),0) + IF(Z101&lt;&gt;"",(VLOOKUP(Z101,'🧱Material'!$B$4:$H1000,5,false)*AA101),0) + IF(AB101&lt;&gt;"",(VLOOKUP(AB101,'🧱Material'!$B$4:$H1000,5,false)*AC101),0)</f>
        <v>0</v>
      </c>
      <c r="I101" s="526">
        <f>IF(J101&lt;&gt;"",(VLOOKUP(J101,'🌳Resource'!$A$4:$J1000,9,false)*K101),0)+IF(L101&lt;&gt;"",(VLOOKUP(L101,'🌳Resource'!$A$4:$J1000,9,false)*M101),0)+IF(N101&lt;&gt;"",(VLOOKUP(N101,'🌳Resource'!$A$4:$J1000,9,false)*O101),0) + IF(P101&lt;&gt;"",(VLOOKUP(P101,'🌳Resource'!$A$4:$J1000,9,false)*Q101),0) + IF(R101&lt;&gt;"",(VLOOKUP(R101,'🧱Material'!$B$4:$H1000,6,false)*S101),0) + IF(T101&lt;&gt;"",(VLOOKUP(T101,'🧱Material'!$B$4:$H1000,6,false)*U101),0) + IF(V101&lt;&gt;"",(VLOOKUP(V101,'🧱Material'!$B$4:$H1000,6,false)*W101),0) + IF(X101&lt;&gt;"",(VLOOKUP(X101,'🧱Material'!$B$4:$H1000,6,false)*Y101),0) + IF(Z101&lt;&gt;"",(VLOOKUP(Z101,'🧱Material'!$B$4:$H1000,6,false)*AA101),0) + IF(AB101&lt;&gt;"",(VLOOKUP(AB101,'🧱Material'!$B$4:$H1000,6,false)*AC101),0)</f>
        <v>0</v>
      </c>
      <c r="J101" s="18"/>
      <c r="K101" s="536"/>
      <c r="L101" s="18"/>
      <c r="M101" s="536"/>
      <c r="N101" s="18"/>
      <c r="O101" s="536"/>
      <c r="P101" s="18"/>
      <c r="Q101" s="536"/>
      <c r="R101" s="59"/>
      <c r="S101" s="520"/>
      <c r="T101" s="59"/>
      <c r="U101" s="520"/>
      <c r="V101" s="59"/>
      <c r="W101" s="520"/>
      <c r="X101" s="59"/>
      <c r="Y101" s="520"/>
      <c r="Z101" s="59"/>
      <c r="AA101" s="520"/>
      <c r="AB101" s="59"/>
      <c r="AC101" s="520"/>
    </row>
    <row r="102">
      <c r="A102" s="521" t="b">
        <v>0</v>
      </c>
      <c r="B102" s="524"/>
      <c r="C102" s="528"/>
      <c r="D102" s="528"/>
      <c r="E102" s="528"/>
      <c r="F102" s="528"/>
      <c r="G102" s="523">
        <f>IF(J102&lt;&gt;"",(VLOOKUP(J102,'🌳Resource'!$A$4:$J1000,10,false)*K102),0)+IF(L102&lt;&gt;"",(VLOOKUP(L102,'🌳Resource'!$A$4:$J1000,10,false)*M102),0)+IF(N102&lt;&gt;"",(VLOOKUP(N102,'🌳Resource'!$A$4:$J1000,10,false)*O102),0) + IF(P102&lt;&gt;"",(VLOOKUP(P102,'🌳Resource'!$A$4:$J1000,10,false)*Q102),0) + IF(R102&lt;&gt;"",(VLOOKUP(R102,'🧱Material'!$B$4:$H1000,7,false)*S102),0) + IF(T102&lt;&gt;"",(VLOOKUP(T102,'🧱Material'!$B$4:$H1000,7,false)*U102),0) + IF(V102&lt;&gt;"",(VLOOKUP(V102,'🧱Material'!$B$4:$H1000,7,false)*W102),0) + IF(X102&lt;&gt;"",(VLOOKUP(X102,'🧱Material'!$B$4:$H1000,7,false)*Y102),0) + IF(Z102&lt;&gt;"",(VLOOKUP(Z102,'🧱Material'!$B$4:$H1000,7,false)*AA102),0) + IF(AB102&lt;&gt;"",(VLOOKUP(AB102,'🧱Material'!$B$4:$H1000,7,false)*AC102),0)</f>
        <v>0</v>
      </c>
      <c r="H102" s="523">
        <f>IF(J102&lt;&gt;"",(VLOOKUP(J102,'🌳Resource'!$A$4:$J1000,8,false)*K102),0)+IF(L102&lt;&gt;"",(VLOOKUP(L102,'🌳Resource'!$A$4:$J1000,8,false)*M102),0)+IF(N102&lt;&gt;"",(VLOOKUP(N102,'🌳Resource'!$A$4:$J1000,8,false)*O102),0) + IF(P102&lt;&gt;"",(VLOOKUP(P102,'🌳Resource'!$A$4:$J1000,8,false)*Q102),0) + IF(R102&lt;&gt;"",(VLOOKUP(R102,'🧱Material'!$B$4:$H1000,5,false)*S102),0) + IF(T102&lt;&gt;"",(VLOOKUP(T102,'🧱Material'!$B$4:$H1000,5,false)*U102),0) + IF(V102&lt;&gt;"",(VLOOKUP(V102,'🧱Material'!$B$4:$H1000,5,false)*W102),0) + IF(X102&lt;&gt;"",(VLOOKUP(X102,'🧱Material'!$B$4:$H1000,5,false)*Y102),0) + IF(Z102&lt;&gt;"",(VLOOKUP(Z102,'🧱Material'!$B$4:$H1000,5,false)*AA102),0) + IF(AB102&lt;&gt;"",(VLOOKUP(AB102,'🧱Material'!$B$4:$H1000,5,false)*AC102),0)</f>
        <v>0</v>
      </c>
      <c r="I102" s="523">
        <f>IF(J102&lt;&gt;"",(VLOOKUP(J102,'🌳Resource'!$A$4:$J1000,9,false)*K102),0)+IF(L102&lt;&gt;"",(VLOOKUP(L102,'🌳Resource'!$A$4:$J1000,9,false)*M102),0)+IF(N102&lt;&gt;"",(VLOOKUP(N102,'🌳Resource'!$A$4:$J1000,9,false)*O102),0) + IF(P102&lt;&gt;"",(VLOOKUP(P102,'🌳Resource'!$A$4:$J1000,9,false)*Q102),0) + IF(R102&lt;&gt;"",(VLOOKUP(R102,'🧱Material'!$B$4:$H1000,6,false)*S102),0) + IF(T102&lt;&gt;"",(VLOOKUP(T102,'🧱Material'!$B$4:$H1000,6,false)*U102),0) + IF(V102&lt;&gt;"",(VLOOKUP(V102,'🧱Material'!$B$4:$H1000,6,false)*W102),0) + IF(X102&lt;&gt;"",(VLOOKUP(X102,'🧱Material'!$B$4:$H1000,6,false)*Y102),0) + IF(Z102&lt;&gt;"",(VLOOKUP(Z102,'🧱Material'!$B$4:$H1000,6,false)*AA102),0) + IF(AB102&lt;&gt;"",(VLOOKUP(AB102,'🧱Material'!$B$4:$H1000,6,false)*AC102),0)</f>
        <v>0</v>
      </c>
      <c r="J102" s="63"/>
      <c r="K102" s="534"/>
      <c r="L102" s="63"/>
      <c r="M102" s="534"/>
      <c r="N102" s="63"/>
      <c r="O102" s="534"/>
      <c r="P102" s="63"/>
      <c r="Q102" s="534"/>
      <c r="R102" s="515"/>
      <c r="S102" s="3"/>
      <c r="T102" s="515"/>
      <c r="U102" s="3"/>
      <c r="V102" s="515"/>
      <c r="W102" s="3"/>
      <c r="X102" s="515"/>
      <c r="Y102" s="3"/>
      <c r="Z102" s="515"/>
      <c r="AA102" s="3"/>
      <c r="AB102" s="515"/>
      <c r="AC102" s="3"/>
    </row>
    <row r="103">
      <c r="A103" s="524" t="b">
        <v>0</v>
      </c>
      <c r="B103" s="524"/>
      <c r="C103" s="527"/>
      <c r="D103" s="527"/>
      <c r="E103" s="527"/>
      <c r="F103" s="527"/>
      <c r="G103" s="526">
        <f>IF(J103&lt;&gt;"",(VLOOKUP(J103,'🌳Resource'!$A$4:$J1000,10,false)*K103),0)+IF(L103&lt;&gt;"",(VLOOKUP(L103,'🌳Resource'!$A$4:$J1000,10,false)*M103),0)+IF(N103&lt;&gt;"",(VLOOKUP(N103,'🌳Resource'!$A$4:$J1000,10,false)*O103),0) + IF(P103&lt;&gt;"",(VLOOKUP(P103,'🌳Resource'!$A$4:$J1000,10,false)*Q103),0) + IF(R103&lt;&gt;"",(VLOOKUP(R103,'🧱Material'!$B$4:$H1000,7,false)*S103),0) + IF(T103&lt;&gt;"",(VLOOKUP(T103,'🧱Material'!$B$4:$H1000,7,false)*U103),0) + IF(V103&lt;&gt;"",(VLOOKUP(V103,'🧱Material'!$B$4:$H1000,7,false)*W103),0) + IF(X103&lt;&gt;"",(VLOOKUP(X103,'🧱Material'!$B$4:$H1000,7,false)*Y103),0) + IF(Z103&lt;&gt;"",(VLOOKUP(Z103,'🧱Material'!$B$4:$H1000,7,false)*AA103),0) + IF(AB103&lt;&gt;"",(VLOOKUP(AB103,'🧱Material'!$B$4:$H1000,7,false)*AC103),0)</f>
        <v>0</v>
      </c>
      <c r="H103" s="526">
        <f>IF(J103&lt;&gt;"",(VLOOKUP(J103,'🌳Resource'!$A$4:$J1000,8,false)*K103),0)+IF(L103&lt;&gt;"",(VLOOKUP(L103,'🌳Resource'!$A$4:$J1000,8,false)*M103),0)+IF(N103&lt;&gt;"",(VLOOKUP(N103,'🌳Resource'!$A$4:$J1000,8,false)*O103),0) + IF(P103&lt;&gt;"",(VLOOKUP(P103,'🌳Resource'!$A$4:$J1000,8,false)*Q103),0) + IF(R103&lt;&gt;"",(VLOOKUP(R103,'🧱Material'!$B$4:$H1000,5,false)*S103),0) + IF(T103&lt;&gt;"",(VLOOKUP(T103,'🧱Material'!$B$4:$H1000,5,false)*U103),0) + IF(V103&lt;&gt;"",(VLOOKUP(V103,'🧱Material'!$B$4:$H1000,5,false)*W103),0) + IF(X103&lt;&gt;"",(VLOOKUP(X103,'🧱Material'!$B$4:$H1000,5,false)*Y103),0) + IF(Z103&lt;&gt;"",(VLOOKUP(Z103,'🧱Material'!$B$4:$H1000,5,false)*AA103),0) + IF(AB103&lt;&gt;"",(VLOOKUP(AB103,'🧱Material'!$B$4:$H1000,5,false)*AC103),0)</f>
        <v>0</v>
      </c>
      <c r="I103" s="526">
        <f>IF(J103&lt;&gt;"",(VLOOKUP(J103,'🌳Resource'!$A$4:$J1000,9,false)*K103),0)+IF(L103&lt;&gt;"",(VLOOKUP(L103,'🌳Resource'!$A$4:$J1000,9,false)*M103),0)+IF(N103&lt;&gt;"",(VLOOKUP(N103,'🌳Resource'!$A$4:$J1000,9,false)*O103),0) + IF(P103&lt;&gt;"",(VLOOKUP(P103,'🌳Resource'!$A$4:$J1000,9,false)*Q103),0) + IF(R103&lt;&gt;"",(VLOOKUP(R103,'🧱Material'!$B$4:$H1000,6,false)*S103),0) + IF(T103&lt;&gt;"",(VLOOKUP(T103,'🧱Material'!$B$4:$H1000,6,false)*U103),0) + IF(V103&lt;&gt;"",(VLOOKUP(V103,'🧱Material'!$B$4:$H1000,6,false)*W103),0) + IF(X103&lt;&gt;"",(VLOOKUP(X103,'🧱Material'!$B$4:$H1000,6,false)*Y103),0) + IF(Z103&lt;&gt;"",(VLOOKUP(Z103,'🧱Material'!$B$4:$H1000,6,false)*AA103),0) + IF(AB103&lt;&gt;"",(VLOOKUP(AB103,'🧱Material'!$B$4:$H1000,6,false)*AC103),0)</f>
        <v>0</v>
      </c>
      <c r="J103" s="18"/>
      <c r="K103" s="536"/>
      <c r="L103" s="18"/>
      <c r="M103" s="536"/>
      <c r="N103" s="18"/>
      <c r="O103" s="536"/>
      <c r="P103" s="18"/>
      <c r="Q103" s="536"/>
      <c r="R103" s="59"/>
      <c r="S103" s="520"/>
      <c r="T103" s="59"/>
      <c r="U103" s="520"/>
      <c r="V103" s="59"/>
      <c r="W103" s="520"/>
      <c r="X103" s="59"/>
      <c r="Y103" s="520"/>
      <c r="Z103" s="59"/>
      <c r="AA103" s="520"/>
      <c r="AB103" s="59"/>
      <c r="AC103" s="520"/>
    </row>
    <row r="104">
      <c r="A104" s="521" t="b">
        <v>0</v>
      </c>
      <c r="B104" s="524"/>
      <c r="C104" s="528"/>
      <c r="D104" s="528"/>
      <c r="E104" s="528"/>
      <c r="F104" s="528"/>
      <c r="G104" s="523">
        <f>IF(J104&lt;&gt;"",(VLOOKUP(J104,'🌳Resource'!$A$4:$J1000,10,false)*K104),0)+IF(L104&lt;&gt;"",(VLOOKUP(L104,'🌳Resource'!$A$4:$J1000,10,false)*M104),0)+IF(N104&lt;&gt;"",(VLOOKUP(N104,'🌳Resource'!$A$4:$J1000,10,false)*O104),0) + IF(P104&lt;&gt;"",(VLOOKUP(P104,'🌳Resource'!$A$4:$J1000,10,false)*Q104),0) + IF(R104&lt;&gt;"",(VLOOKUP(R104,'🧱Material'!$B$4:$H1000,7,false)*S104),0) + IF(T104&lt;&gt;"",(VLOOKUP(T104,'🧱Material'!$B$4:$H1000,7,false)*U104),0) + IF(V104&lt;&gt;"",(VLOOKUP(V104,'🧱Material'!$B$4:$H1000,7,false)*W104),0) + IF(X104&lt;&gt;"",(VLOOKUP(X104,'🧱Material'!$B$4:$H1000,7,false)*Y104),0) + IF(Z104&lt;&gt;"",(VLOOKUP(Z104,'🧱Material'!$B$4:$H1000,7,false)*AA104),0) + IF(AB104&lt;&gt;"",(VLOOKUP(AB104,'🧱Material'!$B$4:$H1000,7,false)*AC104),0)</f>
        <v>0</v>
      </c>
      <c r="H104" s="523">
        <f>IF(J104&lt;&gt;"",(VLOOKUP(J104,'🌳Resource'!$A$4:$J1000,8,false)*K104),0)+IF(L104&lt;&gt;"",(VLOOKUP(L104,'🌳Resource'!$A$4:$J1000,8,false)*M104),0)+IF(N104&lt;&gt;"",(VLOOKUP(N104,'🌳Resource'!$A$4:$J1000,8,false)*O104),0) + IF(P104&lt;&gt;"",(VLOOKUP(P104,'🌳Resource'!$A$4:$J1000,8,false)*Q104),0) + IF(R104&lt;&gt;"",(VLOOKUP(R104,'🧱Material'!$B$4:$H1000,5,false)*S104),0) + IF(T104&lt;&gt;"",(VLOOKUP(T104,'🧱Material'!$B$4:$H1000,5,false)*U104),0) + IF(V104&lt;&gt;"",(VLOOKUP(V104,'🧱Material'!$B$4:$H1000,5,false)*W104),0) + IF(X104&lt;&gt;"",(VLOOKUP(X104,'🧱Material'!$B$4:$H1000,5,false)*Y104),0) + IF(Z104&lt;&gt;"",(VLOOKUP(Z104,'🧱Material'!$B$4:$H1000,5,false)*AA104),0) + IF(AB104&lt;&gt;"",(VLOOKUP(AB104,'🧱Material'!$B$4:$H1000,5,false)*AC104),0)</f>
        <v>0</v>
      </c>
      <c r="I104" s="523">
        <f>IF(J104&lt;&gt;"",(VLOOKUP(J104,'🌳Resource'!$A$4:$J1000,9,false)*K104),0)+IF(L104&lt;&gt;"",(VLOOKUP(L104,'🌳Resource'!$A$4:$J1000,9,false)*M104),0)+IF(N104&lt;&gt;"",(VLOOKUP(N104,'🌳Resource'!$A$4:$J1000,9,false)*O104),0) + IF(P104&lt;&gt;"",(VLOOKUP(P104,'🌳Resource'!$A$4:$J1000,9,false)*Q104),0) + IF(R104&lt;&gt;"",(VLOOKUP(R104,'🧱Material'!$B$4:$H1000,6,false)*S104),0) + IF(T104&lt;&gt;"",(VLOOKUP(T104,'🧱Material'!$B$4:$H1000,6,false)*U104),0) + IF(V104&lt;&gt;"",(VLOOKUP(V104,'🧱Material'!$B$4:$H1000,6,false)*W104),0) + IF(X104&lt;&gt;"",(VLOOKUP(X104,'🧱Material'!$B$4:$H1000,6,false)*Y104),0) + IF(Z104&lt;&gt;"",(VLOOKUP(Z104,'🧱Material'!$B$4:$H1000,6,false)*AA104),0) + IF(AB104&lt;&gt;"",(VLOOKUP(AB104,'🧱Material'!$B$4:$H1000,6,false)*AC104),0)</f>
        <v>0</v>
      </c>
      <c r="J104" s="63"/>
      <c r="K104" s="534"/>
      <c r="L104" s="63"/>
      <c r="M104" s="534"/>
      <c r="N104" s="63"/>
      <c r="O104" s="534"/>
      <c r="P104" s="63"/>
      <c r="Q104" s="534"/>
      <c r="R104" s="515"/>
      <c r="S104" s="3"/>
      <c r="T104" s="515"/>
      <c r="U104" s="3"/>
      <c r="V104" s="515"/>
      <c r="W104" s="3"/>
      <c r="X104" s="515"/>
      <c r="Y104" s="3"/>
      <c r="Z104" s="515"/>
      <c r="AA104" s="3"/>
      <c r="AB104" s="515"/>
      <c r="AC104" s="3"/>
    </row>
    <row r="105">
      <c r="A105" s="524" t="b">
        <v>0</v>
      </c>
      <c r="B105" s="524"/>
      <c r="C105" s="527"/>
      <c r="D105" s="527"/>
      <c r="E105" s="527"/>
      <c r="F105" s="527"/>
      <c r="G105" s="526">
        <f>IF(J105&lt;&gt;"",(VLOOKUP(J105,'🌳Resource'!$A$4:$J1000,10,false)*K105),0)+IF(L105&lt;&gt;"",(VLOOKUP(L105,'🌳Resource'!$A$4:$J1000,10,false)*M105),0)+IF(N105&lt;&gt;"",(VLOOKUP(N105,'🌳Resource'!$A$4:$J1000,10,false)*O105),0) + IF(P105&lt;&gt;"",(VLOOKUP(P105,'🌳Resource'!$A$4:$J1000,10,false)*Q105),0) + IF(R105&lt;&gt;"",(VLOOKUP(R105,'🧱Material'!$B$4:$H1000,7,false)*S105),0) + IF(T105&lt;&gt;"",(VLOOKUP(T105,'🧱Material'!$B$4:$H1000,7,false)*U105),0) + IF(V105&lt;&gt;"",(VLOOKUP(V105,'🧱Material'!$B$4:$H1000,7,false)*W105),0) + IF(X105&lt;&gt;"",(VLOOKUP(X105,'🧱Material'!$B$4:$H1000,7,false)*Y105),0) + IF(Z105&lt;&gt;"",(VLOOKUP(Z105,'🧱Material'!$B$4:$H1000,7,false)*AA105),0) + IF(AB105&lt;&gt;"",(VLOOKUP(AB105,'🧱Material'!$B$4:$H1000,7,false)*AC105),0)</f>
        <v>0</v>
      </c>
      <c r="H105" s="526">
        <f>IF(J105&lt;&gt;"",(VLOOKUP(J105,'🌳Resource'!$A$4:$J1000,8,false)*K105),0)+IF(L105&lt;&gt;"",(VLOOKUP(L105,'🌳Resource'!$A$4:$J1000,8,false)*M105),0)+IF(N105&lt;&gt;"",(VLOOKUP(N105,'🌳Resource'!$A$4:$J1000,8,false)*O105),0) + IF(P105&lt;&gt;"",(VLOOKUP(P105,'🌳Resource'!$A$4:$J1000,8,false)*Q105),0) + IF(R105&lt;&gt;"",(VLOOKUP(R105,'🧱Material'!$B$4:$H1000,5,false)*S105),0) + IF(T105&lt;&gt;"",(VLOOKUP(T105,'🧱Material'!$B$4:$H1000,5,false)*U105),0) + IF(V105&lt;&gt;"",(VLOOKUP(V105,'🧱Material'!$B$4:$H1000,5,false)*W105),0) + IF(X105&lt;&gt;"",(VLOOKUP(X105,'🧱Material'!$B$4:$H1000,5,false)*Y105),0) + IF(Z105&lt;&gt;"",(VLOOKUP(Z105,'🧱Material'!$B$4:$H1000,5,false)*AA105),0) + IF(AB105&lt;&gt;"",(VLOOKUP(AB105,'🧱Material'!$B$4:$H1000,5,false)*AC105),0)</f>
        <v>0</v>
      </c>
      <c r="I105" s="526">
        <f>IF(J105&lt;&gt;"",(VLOOKUP(J105,'🌳Resource'!$A$4:$J1000,9,false)*K105),0)+IF(L105&lt;&gt;"",(VLOOKUP(L105,'🌳Resource'!$A$4:$J1000,9,false)*M105),0)+IF(N105&lt;&gt;"",(VLOOKUP(N105,'🌳Resource'!$A$4:$J1000,9,false)*O105),0) + IF(P105&lt;&gt;"",(VLOOKUP(P105,'🌳Resource'!$A$4:$J1000,9,false)*Q105),0) + IF(R105&lt;&gt;"",(VLOOKUP(R105,'🧱Material'!$B$4:$H1000,6,false)*S105),0) + IF(T105&lt;&gt;"",(VLOOKUP(T105,'🧱Material'!$B$4:$H1000,6,false)*U105),0) + IF(V105&lt;&gt;"",(VLOOKUP(V105,'🧱Material'!$B$4:$H1000,6,false)*W105),0) + IF(X105&lt;&gt;"",(VLOOKUP(X105,'🧱Material'!$B$4:$H1000,6,false)*Y105),0) + IF(Z105&lt;&gt;"",(VLOOKUP(Z105,'🧱Material'!$B$4:$H1000,6,false)*AA105),0) + IF(AB105&lt;&gt;"",(VLOOKUP(AB105,'🧱Material'!$B$4:$H1000,6,false)*AC105),0)</f>
        <v>0</v>
      </c>
      <c r="J105" s="18"/>
      <c r="K105" s="536"/>
      <c r="L105" s="18"/>
      <c r="M105" s="536"/>
      <c r="N105" s="18"/>
      <c r="O105" s="536"/>
      <c r="P105" s="18"/>
      <c r="Q105" s="536"/>
      <c r="R105" s="59"/>
      <c r="S105" s="520"/>
      <c r="T105" s="59"/>
      <c r="U105" s="520"/>
      <c r="V105" s="59"/>
      <c r="W105" s="520"/>
      <c r="X105" s="59"/>
      <c r="Y105" s="520"/>
      <c r="Z105" s="59"/>
      <c r="AA105" s="520"/>
      <c r="AB105" s="59"/>
      <c r="AC105" s="520"/>
    </row>
    <row r="106">
      <c r="A106" s="521" t="b">
        <v>0</v>
      </c>
      <c r="B106" s="524"/>
      <c r="C106" s="528"/>
      <c r="D106" s="528"/>
      <c r="E106" s="528"/>
      <c r="F106" s="528"/>
      <c r="G106" s="523">
        <f>IF(J106&lt;&gt;"",(VLOOKUP(J106,'🌳Resource'!$A$4:$J1000,10,false)*K106),0)+IF(L106&lt;&gt;"",(VLOOKUP(L106,'🌳Resource'!$A$4:$J1000,10,false)*M106),0)+IF(N106&lt;&gt;"",(VLOOKUP(N106,'🌳Resource'!$A$4:$J1000,10,false)*O106),0) + IF(P106&lt;&gt;"",(VLOOKUP(P106,'🌳Resource'!$A$4:$J1000,10,false)*Q106),0) + IF(R106&lt;&gt;"",(VLOOKUP(R106,'🧱Material'!$B$4:$H1000,7,false)*S106),0) + IF(T106&lt;&gt;"",(VLOOKUP(T106,'🧱Material'!$B$4:$H1000,7,false)*U106),0) + IF(V106&lt;&gt;"",(VLOOKUP(V106,'🧱Material'!$B$4:$H1000,7,false)*W106),0) + IF(X106&lt;&gt;"",(VLOOKUP(X106,'🧱Material'!$B$4:$H1000,7,false)*Y106),0) + IF(Z106&lt;&gt;"",(VLOOKUP(Z106,'🧱Material'!$B$4:$H1000,7,false)*AA106),0) + IF(AB106&lt;&gt;"",(VLOOKUP(AB106,'🧱Material'!$B$4:$H1000,7,false)*AC106),0)</f>
        <v>0</v>
      </c>
      <c r="H106" s="523">
        <f>IF(J106&lt;&gt;"",(VLOOKUP(J106,'🌳Resource'!$A$4:$J1000,8,false)*K106),0)+IF(L106&lt;&gt;"",(VLOOKUP(L106,'🌳Resource'!$A$4:$J1000,8,false)*M106),0)+IF(N106&lt;&gt;"",(VLOOKUP(N106,'🌳Resource'!$A$4:$J1000,8,false)*O106),0) + IF(P106&lt;&gt;"",(VLOOKUP(P106,'🌳Resource'!$A$4:$J1000,8,false)*Q106),0) + IF(R106&lt;&gt;"",(VLOOKUP(R106,'🧱Material'!$B$4:$H1000,5,false)*S106),0) + IF(T106&lt;&gt;"",(VLOOKUP(T106,'🧱Material'!$B$4:$H1000,5,false)*U106),0) + IF(V106&lt;&gt;"",(VLOOKUP(V106,'🧱Material'!$B$4:$H1000,5,false)*W106),0) + IF(X106&lt;&gt;"",(VLOOKUP(X106,'🧱Material'!$B$4:$H1000,5,false)*Y106),0) + IF(Z106&lt;&gt;"",(VLOOKUP(Z106,'🧱Material'!$B$4:$H1000,5,false)*AA106),0) + IF(AB106&lt;&gt;"",(VLOOKUP(AB106,'🧱Material'!$B$4:$H1000,5,false)*AC106),0)</f>
        <v>0</v>
      </c>
      <c r="I106" s="523">
        <f>IF(J106&lt;&gt;"",(VLOOKUP(J106,'🌳Resource'!$A$4:$J1000,9,false)*K106),0)+IF(L106&lt;&gt;"",(VLOOKUP(L106,'🌳Resource'!$A$4:$J1000,9,false)*M106),0)+IF(N106&lt;&gt;"",(VLOOKUP(N106,'🌳Resource'!$A$4:$J1000,9,false)*O106),0) + IF(P106&lt;&gt;"",(VLOOKUP(P106,'🌳Resource'!$A$4:$J1000,9,false)*Q106),0) + IF(R106&lt;&gt;"",(VLOOKUP(R106,'🧱Material'!$B$4:$H1000,6,false)*S106),0) + IF(T106&lt;&gt;"",(VLOOKUP(T106,'🧱Material'!$B$4:$H1000,6,false)*U106),0) + IF(V106&lt;&gt;"",(VLOOKUP(V106,'🧱Material'!$B$4:$H1000,6,false)*W106),0) + IF(X106&lt;&gt;"",(VLOOKUP(X106,'🧱Material'!$B$4:$H1000,6,false)*Y106),0) + IF(Z106&lt;&gt;"",(VLOOKUP(Z106,'🧱Material'!$B$4:$H1000,6,false)*AA106),0) + IF(AB106&lt;&gt;"",(VLOOKUP(AB106,'🧱Material'!$B$4:$H1000,6,false)*AC106),0)</f>
        <v>0</v>
      </c>
      <c r="J106" s="63"/>
      <c r="K106" s="534"/>
      <c r="L106" s="63"/>
      <c r="M106" s="534"/>
      <c r="N106" s="63"/>
      <c r="O106" s="534"/>
      <c r="P106" s="63"/>
      <c r="Q106" s="534"/>
      <c r="R106" s="515"/>
      <c r="S106" s="3"/>
      <c r="T106" s="515"/>
      <c r="U106" s="3"/>
      <c r="V106" s="515"/>
      <c r="W106" s="3"/>
      <c r="X106" s="515"/>
      <c r="Y106" s="3"/>
      <c r="Z106" s="515"/>
      <c r="AA106" s="3"/>
      <c r="AB106" s="515"/>
      <c r="AC106" s="3"/>
    </row>
    <row r="107">
      <c r="A107" s="524" t="b">
        <v>0</v>
      </c>
      <c r="B107" s="524"/>
      <c r="C107" s="527"/>
      <c r="D107" s="527"/>
      <c r="E107" s="527"/>
      <c r="F107" s="527"/>
      <c r="G107" s="526">
        <f>IF(J107&lt;&gt;"",(VLOOKUP(J107,'🌳Resource'!$A$4:$J1000,10,false)*K107),0)+IF(L107&lt;&gt;"",(VLOOKUP(L107,'🌳Resource'!$A$4:$J1000,10,false)*M107),0)+IF(N107&lt;&gt;"",(VLOOKUP(N107,'🌳Resource'!$A$4:$J1000,10,false)*O107),0) + IF(P107&lt;&gt;"",(VLOOKUP(P107,'🌳Resource'!$A$4:$J1000,10,false)*Q107),0) + IF(R107&lt;&gt;"",(VLOOKUP(R107,'🧱Material'!$B$4:$H1000,7,false)*S107),0) + IF(T107&lt;&gt;"",(VLOOKUP(T107,'🧱Material'!$B$4:$H1000,7,false)*U107),0) + IF(V107&lt;&gt;"",(VLOOKUP(V107,'🧱Material'!$B$4:$H1000,7,false)*W107),0) + IF(X107&lt;&gt;"",(VLOOKUP(X107,'🧱Material'!$B$4:$H1000,7,false)*Y107),0) + IF(Z107&lt;&gt;"",(VLOOKUP(Z107,'🧱Material'!$B$4:$H1000,7,false)*AA107),0) + IF(AB107&lt;&gt;"",(VLOOKUP(AB107,'🧱Material'!$B$4:$H1000,7,false)*AC107),0)</f>
        <v>0</v>
      </c>
      <c r="H107" s="526">
        <f>IF(J107&lt;&gt;"",(VLOOKUP(J107,'🌳Resource'!$A$4:$J1000,8,false)*K107),0)+IF(L107&lt;&gt;"",(VLOOKUP(L107,'🌳Resource'!$A$4:$J1000,8,false)*M107),0)+IF(N107&lt;&gt;"",(VLOOKUP(N107,'🌳Resource'!$A$4:$J1000,8,false)*O107),0) + IF(P107&lt;&gt;"",(VLOOKUP(P107,'🌳Resource'!$A$4:$J1000,8,false)*Q107),0) + IF(R107&lt;&gt;"",(VLOOKUP(R107,'🧱Material'!$B$4:$H1000,5,false)*S107),0) + IF(T107&lt;&gt;"",(VLOOKUP(T107,'🧱Material'!$B$4:$H1000,5,false)*U107),0) + IF(V107&lt;&gt;"",(VLOOKUP(V107,'🧱Material'!$B$4:$H1000,5,false)*W107),0) + IF(X107&lt;&gt;"",(VLOOKUP(X107,'🧱Material'!$B$4:$H1000,5,false)*Y107),0) + IF(Z107&lt;&gt;"",(VLOOKUP(Z107,'🧱Material'!$B$4:$H1000,5,false)*AA107),0) + IF(AB107&lt;&gt;"",(VLOOKUP(AB107,'🧱Material'!$B$4:$H1000,5,false)*AC107),0)</f>
        <v>0</v>
      </c>
      <c r="I107" s="526">
        <f>IF(J107&lt;&gt;"",(VLOOKUP(J107,'🌳Resource'!$A$4:$J1000,9,false)*K107),0)+IF(L107&lt;&gt;"",(VLOOKUP(L107,'🌳Resource'!$A$4:$J1000,9,false)*M107),0)+IF(N107&lt;&gt;"",(VLOOKUP(N107,'🌳Resource'!$A$4:$J1000,9,false)*O107),0) + IF(P107&lt;&gt;"",(VLOOKUP(P107,'🌳Resource'!$A$4:$J1000,9,false)*Q107),0) + IF(R107&lt;&gt;"",(VLOOKUP(R107,'🧱Material'!$B$4:$H1000,6,false)*S107),0) + IF(T107&lt;&gt;"",(VLOOKUP(T107,'🧱Material'!$B$4:$H1000,6,false)*U107),0) + IF(V107&lt;&gt;"",(VLOOKUP(V107,'🧱Material'!$B$4:$H1000,6,false)*W107),0) + IF(X107&lt;&gt;"",(VLOOKUP(X107,'🧱Material'!$B$4:$H1000,6,false)*Y107),0) + IF(Z107&lt;&gt;"",(VLOOKUP(Z107,'🧱Material'!$B$4:$H1000,6,false)*AA107),0) + IF(AB107&lt;&gt;"",(VLOOKUP(AB107,'🧱Material'!$B$4:$H1000,6,false)*AC107),0)</f>
        <v>0</v>
      </c>
      <c r="J107" s="18"/>
      <c r="K107" s="536"/>
      <c r="L107" s="18"/>
      <c r="M107" s="536"/>
      <c r="N107" s="18"/>
      <c r="O107" s="536"/>
      <c r="P107" s="18"/>
      <c r="Q107" s="536"/>
      <c r="R107" s="59"/>
      <c r="S107" s="520"/>
      <c r="T107" s="59"/>
      <c r="U107" s="520"/>
      <c r="V107" s="59"/>
      <c r="W107" s="520"/>
      <c r="X107" s="59"/>
      <c r="Y107" s="520"/>
      <c r="Z107" s="59"/>
      <c r="AA107" s="520"/>
      <c r="AB107" s="59"/>
      <c r="AC107" s="520"/>
    </row>
    <row r="108">
      <c r="A108" s="521" t="b">
        <v>0</v>
      </c>
      <c r="B108" s="524"/>
      <c r="C108" s="521"/>
      <c r="D108" s="528"/>
      <c r="E108" s="528"/>
      <c r="F108" s="528"/>
      <c r="G108" s="523">
        <f>IF(J108&lt;&gt;"",(VLOOKUP(J108,'🌳Resource'!$A$4:$J1000,10,false)*K108),0)+IF(L108&lt;&gt;"",(VLOOKUP(L108,'🌳Resource'!$A$4:$J1000,10,false)*M108),0)+IF(N108&lt;&gt;"",(VLOOKUP(N108,'🌳Resource'!$A$4:$J1000,10,false)*O108),0) + IF(P108&lt;&gt;"",(VLOOKUP(P108,'🌳Resource'!$A$4:$J1000,10,false)*Q108),0) + IF(R108&lt;&gt;"",(VLOOKUP(R108,'🧱Material'!$B$4:$H1000,7,false)*S108),0) + IF(T108&lt;&gt;"",(VLOOKUP(T108,'🧱Material'!$B$4:$H1000,7,false)*U108),0) + IF(V108&lt;&gt;"",(VLOOKUP(V108,'🧱Material'!$B$4:$H1000,7,false)*W108),0) + IF(X108&lt;&gt;"",(VLOOKUP(X108,'🧱Material'!$B$4:$H1000,7,false)*Y108),0) + IF(Z108&lt;&gt;"",(VLOOKUP(Z108,'🧱Material'!$B$4:$H1000,7,false)*AA108),0) + IF(AB108&lt;&gt;"",(VLOOKUP(AB108,'🧱Material'!$B$4:$H1000,7,false)*AC108),0)</f>
        <v>0</v>
      </c>
      <c r="H108" s="523">
        <f>IF(J108&lt;&gt;"",(VLOOKUP(J108,'🌳Resource'!$A$4:$J1000,8,false)*K108),0)+IF(L108&lt;&gt;"",(VLOOKUP(L108,'🌳Resource'!$A$4:$J1000,8,false)*M108),0)+IF(N108&lt;&gt;"",(VLOOKUP(N108,'🌳Resource'!$A$4:$J1000,8,false)*O108),0) + IF(P108&lt;&gt;"",(VLOOKUP(P108,'🌳Resource'!$A$4:$J1000,8,false)*Q108),0) + IF(R108&lt;&gt;"",(VLOOKUP(R108,'🧱Material'!$B$4:$H1000,5,false)*S108),0) + IF(T108&lt;&gt;"",(VLOOKUP(T108,'🧱Material'!$B$4:$H1000,5,false)*U108),0) + IF(V108&lt;&gt;"",(VLOOKUP(V108,'🧱Material'!$B$4:$H1000,5,false)*W108),0) + IF(X108&lt;&gt;"",(VLOOKUP(X108,'🧱Material'!$B$4:$H1000,5,false)*Y108),0) + IF(Z108&lt;&gt;"",(VLOOKUP(Z108,'🧱Material'!$B$4:$H1000,5,false)*AA108),0) + IF(AB108&lt;&gt;"",(VLOOKUP(AB108,'🧱Material'!$B$4:$H1000,5,false)*AC108),0)</f>
        <v>0</v>
      </c>
      <c r="I108" s="523">
        <f>IF(J108&lt;&gt;"",(VLOOKUP(J108,'🌳Resource'!$A$4:$J1000,9,false)*K108),0)+IF(L108&lt;&gt;"",(VLOOKUP(L108,'🌳Resource'!$A$4:$J1000,9,false)*M108),0)+IF(N108&lt;&gt;"",(VLOOKUP(N108,'🌳Resource'!$A$4:$J1000,9,false)*O108),0) + IF(P108&lt;&gt;"",(VLOOKUP(P108,'🌳Resource'!$A$4:$J1000,9,false)*Q108),0) + IF(R108&lt;&gt;"",(VLOOKUP(R108,'🧱Material'!$B$4:$H1000,6,false)*S108),0) + IF(T108&lt;&gt;"",(VLOOKUP(T108,'🧱Material'!$B$4:$H1000,6,false)*U108),0) + IF(V108&lt;&gt;"",(VLOOKUP(V108,'🧱Material'!$B$4:$H1000,6,false)*W108),0) + IF(X108&lt;&gt;"",(VLOOKUP(X108,'🧱Material'!$B$4:$H1000,6,false)*Y108),0) + IF(Z108&lt;&gt;"",(VLOOKUP(Z108,'🧱Material'!$B$4:$H1000,6,false)*AA108),0) + IF(AB108&lt;&gt;"",(VLOOKUP(AB108,'🧱Material'!$B$4:$H1000,6,false)*AC108),0)</f>
        <v>0</v>
      </c>
      <c r="J108" s="63"/>
      <c r="K108" s="534"/>
      <c r="L108" s="63"/>
      <c r="M108" s="534"/>
      <c r="N108" s="63"/>
      <c r="O108" s="534"/>
      <c r="P108" s="63"/>
      <c r="Q108" s="534"/>
      <c r="R108" s="515"/>
      <c r="S108" s="3"/>
      <c r="T108" s="515"/>
      <c r="U108" s="3"/>
      <c r="V108" s="515"/>
      <c r="W108" s="3"/>
      <c r="X108" s="515"/>
      <c r="Y108" s="3"/>
      <c r="Z108" s="515"/>
      <c r="AA108" s="3"/>
      <c r="AB108" s="515"/>
      <c r="AC108" s="3"/>
    </row>
    <row r="109">
      <c r="A109" s="550" t="b">
        <v>0</v>
      </c>
      <c r="B109" s="524"/>
      <c r="C109" s="553"/>
      <c r="D109" s="553"/>
      <c r="E109" s="553"/>
      <c r="F109" s="553"/>
      <c r="G109" s="526">
        <f>IF(J109&lt;&gt;"",(VLOOKUP(J109,'🌳Resource'!$A$4:$J1000,10,false)*K109),0)+IF(L109&lt;&gt;"",(VLOOKUP(L109,'🌳Resource'!$A$4:$J1000,10,false)*M109),0)+IF(N109&lt;&gt;"",(VLOOKUP(N109,'🌳Resource'!$A$4:$J1000,10,false)*O109),0) + IF(P109&lt;&gt;"",(VLOOKUP(P109,'🌳Resource'!$A$4:$J1000,10,false)*Q109),0) + IF(R109&lt;&gt;"",(VLOOKUP(R109,'🧱Material'!$B$4:$H1000,7,false)*S109),0) + IF(T109&lt;&gt;"",(VLOOKUP(T109,'🧱Material'!$B$4:$H1000,7,false)*U109),0) + IF(V109&lt;&gt;"",(VLOOKUP(V109,'🧱Material'!$B$4:$H1000,7,false)*W109),0) + IF(X109&lt;&gt;"",(VLOOKUP(X109,'🧱Material'!$B$4:$H1000,7,false)*Y109),0) + IF(Z109&lt;&gt;"",(VLOOKUP(Z109,'🧱Material'!$B$4:$H1000,7,false)*AA109),0) + IF(AB109&lt;&gt;"",(VLOOKUP(AB109,'🧱Material'!$B$4:$H1000,7,false)*AC109),0)</f>
        <v>0</v>
      </c>
      <c r="H109" s="526">
        <f>IF(J109&lt;&gt;"",(VLOOKUP(J109,'🌳Resource'!$A$4:$J1000,8,false)*K109),0)+IF(L109&lt;&gt;"",(VLOOKUP(L109,'🌳Resource'!$A$4:$J1000,8,false)*M109),0)+IF(N109&lt;&gt;"",(VLOOKUP(N109,'🌳Resource'!$A$4:$J1000,8,false)*O109),0) + IF(P109&lt;&gt;"",(VLOOKUP(P109,'🌳Resource'!$A$4:$J1000,8,false)*Q109),0) + IF(R109&lt;&gt;"",(VLOOKUP(R109,'🧱Material'!$B$4:$H1000,5,false)*S109),0) + IF(T109&lt;&gt;"",(VLOOKUP(T109,'🧱Material'!$B$4:$H1000,5,false)*U109),0) + IF(V109&lt;&gt;"",(VLOOKUP(V109,'🧱Material'!$B$4:$H1000,5,false)*W109),0) + IF(X109&lt;&gt;"",(VLOOKUP(X109,'🧱Material'!$B$4:$H1000,5,false)*Y109),0) + IF(Z109&lt;&gt;"",(VLOOKUP(Z109,'🧱Material'!$B$4:$H1000,5,false)*AA109),0) + IF(AB109&lt;&gt;"",(VLOOKUP(AB109,'🧱Material'!$B$4:$H1000,5,false)*AC109),0)</f>
        <v>0</v>
      </c>
      <c r="I109" s="526">
        <f>IF(J109&lt;&gt;"",(VLOOKUP(J109,'🌳Resource'!$A$4:$J1000,9,false)*K109),0)+IF(L109&lt;&gt;"",(VLOOKUP(L109,'🌳Resource'!$A$4:$J1000,9,false)*M109),0)+IF(N109&lt;&gt;"",(VLOOKUP(N109,'🌳Resource'!$A$4:$J1000,9,false)*O109),0) + IF(P109&lt;&gt;"",(VLOOKUP(P109,'🌳Resource'!$A$4:$J1000,9,false)*Q109),0) + IF(R109&lt;&gt;"",(VLOOKUP(R109,'🧱Material'!$B$4:$H1000,6,false)*S109),0) + IF(T109&lt;&gt;"",(VLOOKUP(T109,'🧱Material'!$B$4:$H1000,6,false)*U109),0) + IF(V109&lt;&gt;"",(VLOOKUP(V109,'🧱Material'!$B$4:$H1000,6,false)*W109),0) + IF(X109&lt;&gt;"",(VLOOKUP(X109,'🧱Material'!$B$4:$H1000,6,false)*Y109),0) + IF(Z109&lt;&gt;"",(VLOOKUP(Z109,'🧱Material'!$B$4:$H1000,6,false)*AA109),0) + IF(AB109&lt;&gt;"",(VLOOKUP(AB109,'🧱Material'!$B$4:$H1000,6,false)*AC109),0)</f>
        <v>0</v>
      </c>
      <c r="J109" s="18"/>
      <c r="K109" s="536"/>
      <c r="L109" s="18"/>
      <c r="M109" s="536"/>
      <c r="N109" s="18"/>
      <c r="O109" s="536"/>
      <c r="P109" s="18"/>
      <c r="Q109" s="536"/>
      <c r="R109" s="59"/>
      <c r="S109" s="520"/>
      <c r="T109" s="59"/>
      <c r="U109" s="520"/>
      <c r="V109" s="59"/>
      <c r="W109" s="520"/>
      <c r="X109" s="59"/>
      <c r="Y109" s="520"/>
      <c r="Z109" s="59"/>
      <c r="AA109" s="520"/>
      <c r="AB109" s="59"/>
      <c r="AC109" s="520"/>
    </row>
    <row r="110">
      <c r="A110" s="521" t="b">
        <v>0</v>
      </c>
      <c r="B110" s="524"/>
      <c r="C110" s="528"/>
      <c r="D110" s="528"/>
      <c r="E110" s="528"/>
      <c r="F110" s="528"/>
      <c r="G110" s="523">
        <f>IF(J110&lt;&gt;"",(VLOOKUP(J110,'🌳Resource'!$A$4:$J1000,10,false)*K110),0)+IF(L110&lt;&gt;"",(VLOOKUP(L110,'🌳Resource'!$A$4:$J1000,10,false)*M110),0)+IF(N110&lt;&gt;"",(VLOOKUP(N110,'🌳Resource'!$A$4:$J1000,10,false)*O110),0) + IF(P110&lt;&gt;"",(VLOOKUP(P110,'🌳Resource'!$A$4:$J1000,10,false)*Q110),0) + IF(R110&lt;&gt;"",(VLOOKUP(R110,'🧱Material'!$B$4:$H1000,7,false)*S110),0) + IF(T110&lt;&gt;"",(VLOOKUP(T110,'🧱Material'!$B$4:$H1000,7,false)*U110),0) + IF(V110&lt;&gt;"",(VLOOKUP(V110,'🧱Material'!$B$4:$H1000,7,false)*W110),0) + IF(X110&lt;&gt;"",(VLOOKUP(X110,'🧱Material'!$B$4:$H1000,7,false)*Y110),0) + IF(Z110&lt;&gt;"",(VLOOKUP(Z110,'🧱Material'!$B$4:$H1000,7,false)*AA110),0) + IF(AB110&lt;&gt;"",(VLOOKUP(AB110,'🧱Material'!$B$4:$H1000,7,false)*AC110),0)</f>
        <v>0</v>
      </c>
      <c r="H110" s="523">
        <f>IF(J110&lt;&gt;"",(VLOOKUP(J110,'🌳Resource'!$A$4:$J1000,8,false)*K110),0)+IF(L110&lt;&gt;"",(VLOOKUP(L110,'🌳Resource'!$A$4:$J1000,8,false)*M110),0)+IF(N110&lt;&gt;"",(VLOOKUP(N110,'🌳Resource'!$A$4:$J1000,8,false)*O110),0) + IF(P110&lt;&gt;"",(VLOOKUP(P110,'🌳Resource'!$A$4:$J1000,8,false)*Q110),0) + IF(R110&lt;&gt;"",(VLOOKUP(R110,'🧱Material'!$B$4:$H1000,5,false)*S110),0) + IF(T110&lt;&gt;"",(VLOOKUP(T110,'🧱Material'!$B$4:$H1000,5,false)*U110),0) + IF(V110&lt;&gt;"",(VLOOKUP(V110,'🧱Material'!$B$4:$H1000,5,false)*W110),0) + IF(X110&lt;&gt;"",(VLOOKUP(X110,'🧱Material'!$B$4:$H1000,5,false)*Y110),0) + IF(Z110&lt;&gt;"",(VLOOKUP(Z110,'🧱Material'!$B$4:$H1000,5,false)*AA110),0) + IF(AB110&lt;&gt;"",(VLOOKUP(AB110,'🧱Material'!$B$4:$H1000,5,false)*AC110),0)</f>
        <v>0</v>
      </c>
      <c r="I110" s="523">
        <f>IF(J110&lt;&gt;"",(VLOOKUP(J110,'🌳Resource'!$A$4:$J1000,9,false)*K110),0)+IF(L110&lt;&gt;"",(VLOOKUP(L110,'🌳Resource'!$A$4:$J1000,9,false)*M110),0)+IF(N110&lt;&gt;"",(VLOOKUP(N110,'🌳Resource'!$A$4:$J1000,9,false)*O110),0) + IF(P110&lt;&gt;"",(VLOOKUP(P110,'🌳Resource'!$A$4:$J1000,9,false)*Q110),0) + IF(R110&lt;&gt;"",(VLOOKUP(R110,'🧱Material'!$B$4:$H1000,6,false)*S110),0) + IF(T110&lt;&gt;"",(VLOOKUP(T110,'🧱Material'!$B$4:$H1000,6,false)*U110),0) + IF(V110&lt;&gt;"",(VLOOKUP(V110,'🧱Material'!$B$4:$H1000,6,false)*W110),0) + IF(X110&lt;&gt;"",(VLOOKUP(X110,'🧱Material'!$B$4:$H1000,6,false)*Y110),0) + IF(Z110&lt;&gt;"",(VLOOKUP(Z110,'🧱Material'!$B$4:$H1000,6,false)*AA110),0) + IF(AB110&lt;&gt;"",(VLOOKUP(AB110,'🧱Material'!$B$4:$H1000,6,false)*AC110),0)</f>
        <v>0</v>
      </c>
      <c r="J110" s="63"/>
      <c r="K110" s="534"/>
      <c r="L110" s="63"/>
      <c r="M110" s="534"/>
      <c r="N110" s="63"/>
      <c r="O110" s="534"/>
      <c r="P110" s="63"/>
      <c r="Q110" s="534"/>
      <c r="R110" s="515"/>
      <c r="S110" s="3"/>
      <c r="T110" s="515"/>
      <c r="U110" s="3"/>
      <c r="V110" s="515"/>
      <c r="W110" s="3"/>
      <c r="X110" s="515"/>
      <c r="Y110" s="3"/>
      <c r="Z110" s="515"/>
      <c r="AA110" s="3"/>
      <c r="AB110" s="515"/>
      <c r="AC110" s="3"/>
    </row>
    <row r="111">
      <c r="A111" s="524" t="b">
        <v>0</v>
      </c>
      <c r="B111" s="524"/>
      <c r="C111" s="527"/>
      <c r="D111" s="527"/>
      <c r="E111" s="527"/>
      <c r="F111" s="527"/>
      <c r="G111" s="526">
        <f>IF(J111&lt;&gt;"",(VLOOKUP(J111,'🌳Resource'!$A$4:$J1000,10,false)*K111),0)+IF(L111&lt;&gt;"",(VLOOKUP(L111,'🌳Resource'!$A$4:$J1000,10,false)*M111),0)+IF(N111&lt;&gt;"",(VLOOKUP(N111,'🌳Resource'!$A$4:$J1000,10,false)*O111),0) + IF(P111&lt;&gt;"",(VLOOKUP(P111,'🌳Resource'!$A$4:$J1000,10,false)*Q111),0) + IF(R111&lt;&gt;"",(VLOOKUP(R111,'🧱Material'!$B$4:$H1000,7,false)*S111),0) + IF(T111&lt;&gt;"",(VLOOKUP(T111,'🧱Material'!$B$4:$H1000,7,false)*U111),0) + IF(V111&lt;&gt;"",(VLOOKUP(V111,'🧱Material'!$B$4:$H1000,7,false)*W111),0) + IF(X111&lt;&gt;"",(VLOOKUP(X111,'🧱Material'!$B$4:$H1000,7,false)*Y111),0) + IF(Z111&lt;&gt;"",(VLOOKUP(Z111,'🧱Material'!$B$4:$H1000,7,false)*AA111),0) + IF(AB111&lt;&gt;"",(VLOOKUP(AB111,'🧱Material'!$B$4:$H1000,7,false)*AC111),0)</f>
        <v>0</v>
      </c>
      <c r="H111" s="526">
        <f>IF(J111&lt;&gt;"",(VLOOKUP(J111,'🌳Resource'!$A$4:$J1000,8,false)*K111),0)+IF(L111&lt;&gt;"",(VLOOKUP(L111,'🌳Resource'!$A$4:$J1000,8,false)*M111),0)+IF(N111&lt;&gt;"",(VLOOKUP(N111,'🌳Resource'!$A$4:$J1000,8,false)*O111),0) + IF(P111&lt;&gt;"",(VLOOKUP(P111,'🌳Resource'!$A$4:$J1000,8,false)*Q111),0) + IF(R111&lt;&gt;"",(VLOOKUP(R111,'🧱Material'!$B$4:$H1000,5,false)*S111),0) + IF(T111&lt;&gt;"",(VLOOKUP(T111,'🧱Material'!$B$4:$H1000,5,false)*U111),0) + IF(V111&lt;&gt;"",(VLOOKUP(V111,'🧱Material'!$B$4:$H1000,5,false)*W111),0) + IF(X111&lt;&gt;"",(VLOOKUP(X111,'🧱Material'!$B$4:$H1000,5,false)*Y111),0) + IF(Z111&lt;&gt;"",(VLOOKUP(Z111,'🧱Material'!$B$4:$H1000,5,false)*AA111),0) + IF(AB111&lt;&gt;"",(VLOOKUP(AB111,'🧱Material'!$B$4:$H1000,5,false)*AC111),0)</f>
        <v>0</v>
      </c>
      <c r="I111" s="526">
        <f>IF(J111&lt;&gt;"",(VLOOKUP(J111,'🌳Resource'!$A$4:$J1000,9,false)*K111),0)+IF(L111&lt;&gt;"",(VLOOKUP(L111,'🌳Resource'!$A$4:$J1000,9,false)*M111),0)+IF(N111&lt;&gt;"",(VLOOKUP(N111,'🌳Resource'!$A$4:$J1000,9,false)*O111),0) + IF(P111&lt;&gt;"",(VLOOKUP(P111,'🌳Resource'!$A$4:$J1000,9,false)*Q111),0) + IF(R111&lt;&gt;"",(VLOOKUP(R111,'🧱Material'!$B$4:$H1000,6,false)*S111),0) + IF(T111&lt;&gt;"",(VLOOKUP(T111,'🧱Material'!$B$4:$H1000,6,false)*U111),0) + IF(V111&lt;&gt;"",(VLOOKUP(V111,'🧱Material'!$B$4:$H1000,6,false)*W111),0) + IF(X111&lt;&gt;"",(VLOOKUP(X111,'🧱Material'!$B$4:$H1000,6,false)*Y111),0) + IF(Z111&lt;&gt;"",(VLOOKUP(Z111,'🧱Material'!$B$4:$H1000,6,false)*AA111),0) + IF(AB111&lt;&gt;"",(VLOOKUP(AB111,'🧱Material'!$B$4:$H1000,6,false)*AC111),0)</f>
        <v>0</v>
      </c>
      <c r="J111" s="18"/>
      <c r="K111" s="536"/>
      <c r="L111" s="18"/>
      <c r="M111" s="536"/>
      <c r="N111" s="18"/>
      <c r="O111" s="536"/>
      <c r="P111" s="18"/>
      <c r="Q111" s="536"/>
      <c r="R111" s="59"/>
      <c r="S111" s="520"/>
      <c r="T111" s="59"/>
      <c r="U111" s="520"/>
      <c r="V111" s="59"/>
      <c r="W111" s="520"/>
      <c r="X111" s="59"/>
      <c r="Y111" s="520"/>
      <c r="Z111" s="59"/>
      <c r="AA111" s="520"/>
      <c r="AB111" s="59"/>
      <c r="AC111" s="520"/>
    </row>
    <row r="112">
      <c r="A112" s="521" t="b">
        <v>0</v>
      </c>
      <c r="B112" s="524"/>
      <c r="C112" s="528"/>
      <c r="D112" s="528"/>
      <c r="E112" s="528"/>
      <c r="F112" s="528"/>
      <c r="G112" s="523">
        <f>IF(J112&lt;&gt;"",(VLOOKUP(J112,'🌳Resource'!$A$4:$J1000,10,false)*K112),0)+IF(L112&lt;&gt;"",(VLOOKUP(L112,'🌳Resource'!$A$4:$J1000,10,false)*M112),0)+IF(N112&lt;&gt;"",(VLOOKUP(N112,'🌳Resource'!$A$4:$J1000,10,false)*O112),0) + IF(P112&lt;&gt;"",(VLOOKUP(P112,'🌳Resource'!$A$4:$J1000,10,false)*Q112),0) + IF(R112&lt;&gt;"",(VLOOKUP(R112,'🧱Material'!$B$4:$H1000,7,false)*S112),0) + IF(T112&lt;&gt;"",(VLOOKUP(T112,'🧱Material'!$B$4:$H1000,7,false)*U112),0) + IF(V112&lt;&gt;"",(VLOOKUP(V112,'🧱Material'!$B$4:$H1000,7,false)*W112),0) + IF(X112&lt;&gt;"",(VLOOKUP(X112,'🧱Material'!$B$4:$H1000,7,false)*Y112),0) + IF(Z112&lt;&gt;"",(VLOOKUP(Z112,'🧱Material'!$B$4:$H1000,7,false)*AA112),0) + IF(AB112&lt;&gt;"",(VLOOKUP(AB112,'🧱Material'!$B$4:$H1000,7,false)*AC112),0)</f>
        <v>0</v>
      </c>
      <c r="H112" s="523">
        <f>IF(J112&lt;&gt;"",(VLOOKUP(J112,'🌳Resource'!$A$4:$J1000,8,false)*K112),0)+IF(L112&lt;&gt;"",(VLOOKUP(L112,'🌳Resource'!$A$4:$J1000,8,false)*M112),0)+IF(N112&lt;&gt;"",(VLOOKUP(N112,'🌳Resource'!$A$4:$J1000,8,false)*O112),0) + IF(P112&lt;&gt;"",(VLOOKUP(P112,'🌳Resource'!$A$4:$J1000,8,false)*Q112),0) + IF(R112&lt;&gt;"",(VLOOKUP(R112,'🧱Material'!$B$4:$H1000,5,false)*S112),0) + IF(T112&lt;&gt;"",(VLOOKUP(T112,'🧱Material'!$B$4:$H1000,5,false)*U112),0) + IF(V112&lt;&gt;"",(VLOOKUP(V112,'🧱Material'!$B$4:$H1000,5,false)*W112),0) + IF(X112&lt;&gt;"",(VLOOKUP(X112,'🧱Material'!$B$4:$H1000,5,false)*Y112),0) + IF(Z112&lt;&gt;"",(VLOOKUP(Z112,'🧱Material'!$B$4:$H1000,5,false)*AA112),0) + IF(AB112&lt;&gt;"",(VLOOKUP(AB112,'🧱Material'!$B$4:$H1000,5,false)*AC112),0)</f>
        <v>0</v>
      </c>
      <c r="I112" s="523">
        <f>IF(J112&lt;&gt;"",(VLOOKUP(J112,'🌳Resource'!$A$4:$J1000,9,false)*K112),0)+IF(L112&lt;&gt;"",(VLOOKUP(L112,'🌳Resource'!$A$4:$J1000,9,false)*M112),0)+IF(N112&lt;&gt;"",(VLOOKUP(N112,'🌳Resource'!$A$4:$J1000,9,false)*O112),0) + IF(P112&lt;&gt;"",(VLOOKUP(P112,'🌳Resource'!$A$4:$J1000,9,false)*Q112),0) + IF(R112&lt;&gt;"",(VLOOKUP(R112,'🧱Material'!$B$4:$H1000,6,false)*S112),0) + IF(T112&lt;&gt;"",(VLOOKUP(T112,'🧱Material'!$B$4:$H1000,6,false)*U112),0) + IF(V112&lt;&gt;"",(VLOOKUP(V112,'🧱Material'!$B$4:$H1000,6,false)*W112),0) + IF(X112&lt;&gt;"",(VLOOKUP(X112,'🧱Material'!$B$4:$H1000,6,false)*Y112),0) + IF(Z112&lt;&gt;"",(VLOOKUP(Z112,'🧱Material'!$B$4:$H1000,6,false)*AA112),0) + IF(AB112&lt;&gt;"",(VLOOKUP(AB112,'🧱Material'!$B$4:$H1000,6,false)*AC112),0)</f>
        <v>0</v>
      </c>
      <c r="J112" s="63"/>
      <c r="K112" s="534"/>
      <c r="L112" s="63"/>
      <c r="M112" s="534"/>
      <c r="N112" s="63"/>
      <c r="O112" s="534"/>
      <c r="P112" s="63"/>
      <c r="Q112" s="534"/>
      <c r="R112" s="515"/>
      <c r="S112" s="3"/>
      <c r="T112" s="515"/>
      <c r="U112" s="3"/>
      <c r="V112" s="515"/>
      <c r="W112" s="3"/>
      <c r="X112" s="515"/>
      <c r="Y112" s="3"/>
      <c r="Z112" s="515"/>
      <c r="AA112" s="3"/>
      <c r="AB112" s="515"/>
      <c r="AC112" s="3"/>
    </row>
    <row r="113">
      <c r="A113" s="524" t="b">
        <v>0</v>
      </c>
      <c r="B113" s="524"/>
      <c r="C113" s="527"/>
      <c r="D113" s="527"/>
      <c r="E113" s="527"/>
      <c r="F113" s="527"/>
      <c r="G113" s="526">
        <f>IF(J113&lt;&gt;"",(VLOOKUP(J113,'🌳Resource'!$A$4:$J1000,10,false)*K113),0)+IF(L113&lt;&gt;"",(VLOOKUP(L113,'🌳Resource'!$A$4:$J1000,10,false)*M113),0)+IF(N113&lt;&gt;"",(VLOOKUP(N113,'🌳Resource'!$A$4:$J1000,10,false)*O113),0) + IF(P113&lt;&gt;"",(VLOOKUP(P113,'🌳Resource'!$A$4:$J1000,10,false)*Q113),0) + IF(R113&lt;&gt;"",(VLOOKUP(R113,'🧱Material'!$B$4:$H1000,7,false)*S113),0) + IF(T113&lt;&gt;"",(VLOOKUP(T113,'🧱Material'!$B$4:$H1000,7,false)*U113),0) + IF(V113&lt;&gt;"",(VLOOKUP(V113,'🧱Material'!$B$4:$H1000,7,false)*W113),0) + IF(X113&lt;&gt;"",(VLOOKUP(X113,'🧱Material'!$B$4:$H1000,7,false)*Y113),0) + IF(Z113&lt;&gt;"",(VLOOKUP(Z113,'🧱Material'!$B$4:$H1000,7,false)*AA113),0) + IF(AB113&lt;&gt;"",(VLOOKUP(AB113,'🧱Material'!$B$4:$H1000,7,false)*AC113),0)</f>
        <v>0</v>
      </c>
      <c r="H113" s="526">
        <f>IF(J113&lt;&gt;"",(VLOOKUP(J113,'🌳Resource'!$A$4:$J1000,8,false)*K113),0)+IF(L113&lt;&gt;"",(VLOOKUP(L113,'🌳Resource'!$A$4:$J1000,8,false)*M113),0)+IF(N113&lt;&gt;"",(VLOOKUP(N113,'🌳Resource'!$A$4:$J1000,8,false)*O113),0) + IF(P113&lt;&gt;"",(VLOOKUP(P113,'🌳Resource'!$A$4:$J1000,8,false)*Q113),0) + IF(R113&lt;&gt;"",(VLOOKUP(R113,'🧱Material'!$B$4:$H1000,5,false)*S113),0) + IF(T113&lt;&gt;"",(VLOOKUP(T113,'🧱Material'!$B$4:$H1000,5,false)*U113),0) + IF(V113&lt;&gt;"",(VLOOKUP(V113,'🧱Material'!$B$4:$H1000,5,false)*W113),0) + IF(X113&lt;&gt;"",(VLOOKUP(X113,'🧱Material'!$B$4:$H1000,5,false)*Y113),0) + IF(Z113&lt;&gt;"",(VLOOKUP(Z113,'🧱Material'!$B$4:$H1000,5,false)*AA113),0) + IF(AB113&lt;&gt;"",(VLOOKUP(AB113,'🧱Material'!$B$4:$H1000,5,false)*AC113),0)</f>
        <v>0</v>
      </c>
      <c r="I113" s="526">
        <f>IF(J113&lt;&gt;"",(VLOOKUP(J113,'🌳Resource'!$A$4:$J1000,9,false)*K113),0)+IF(L113&lt;&gt;"",(VLOOKUP(L113,'🌳Resource'!$A$4:$J1000,9,false)*M113),0)+IF(N113&lt;&gt;"",(VLOOKUP(N113,'🌳Resource'!$A$4:$J1000,9,false)*O113),0) + IF(P113&lt;&gt;"",(VLOOKUP(P113,'🌳Resource'!$A$4:$J1000,9,false)*Q113),0) + IF(R113&lt;&gt;"",(VLOOKUP(R113,'🧱Material'!$B$4:$H1000,6,false)*S113),0) + IF(T113&lt;&gt;"",(VLOOKUP(T113,'🧱Material'!$B$4:$H1000,6,false)*U113),0) + IF(V113&lt;&gt;"",(VLOOKUP(V113,'🧱Material'!$B$4:$H1000,6,false)*W113),0) + IF(X113&lt;&gt;"",(VLOOKUP(X113,'🧱Material'!$B$4:$H1000,6,false)*Y113),0) + IF(Z113&lt;&gt;"",(VLOOKUP(Z113,'🧱Material'!$B$4:$H1000,6,false)*AA113),0) + IF(AB113&lt;&gt;"",(VLOOKUP(AB113,'🧱Material'!$B$4:$H1000,6,false)*AC113),0)</f>
        <v>0</v>
      </c>
      <c r="J113" s="18"/>
      <c r="K113" s="536"/>
      <c r="L113" s="18"/>
      <c r="M113" s="536"/>
      <c r="N113" s="18"/>
      <c r="O113" s="536"/>
      <c r="P113" s="18"/>
      <c r="Q113" s="536"/>
      <c r="R113" s="59"/>
      <c r="S113" s="520"/>
      <c r="T113" s="59"/>
      <c r="U113" s="520"/>
      <c r="V113" s="59"/>
      <c r="W113" s="520"/>
      <c r="X113" s="59"/>
      <c r="Y113" s="520"/>
      <c r="Z113" s="59"/>
      <c r="AA113" s="520"/>
      <c r="AB113" s="59"/>
      <c r="AC113" s="520"/>
    </row>
    <row r="114">
      <c r="A114" s="521" t="b">
        <v>0</v>
      </c>
      <c r="B114" s="524"/>
      <c r="C114" s="528"/>
      <c r="D114" s="528"/>
      <c r="E114" s="528"/>
      <c r="F114" s="528"/>
      <c r="G114" s="523">
        <f>IF(J114&lt;&gt;"",(VLOOKUP(J114,'🌳Resource'!$A$4:$J1000,10,false)*K114),0)+IF(L114&lt;&gt;"",(VLOOKUP(L114,'🌳Resource'!$A$4:$J1000,10,false)*M114),0)+IF(N114&lt;&gt;"",(VLOOKUP(N114,'🌳Resource'!$A$4:$J1000,10,false)*O114),0) + IF(P114&lt;&gt;"",(VLOOKUP(P114,'🌳Resource'!$A$4:$J1000,10,false)*Q114),0) + IF(R114&lt;&gt;"",(VLOOKUP(R114,'🧱Material'!$B$4:$H1000,7,false)*S114),0) + IF(T114&lt;&gt;"",(VLOOKUP(T114,'🧱Material'!$B$4:$H1000,7,false)*U114),0) + IF(V114&lt;&gt;"",(VLOOKUP(V114,'🧱Material'!$B$4:$H1000,7,false)*W114),0) + IF(X114&lt;&gt;"",(VLOOKUP(X114,'🧱Material'!$B$4:$H1000,7,false)*Y114),0) + IF(Z114&lt;&gt;"",(VLOOKUP(Z114,'🧱Material'!$B$4:$H1000,7,false)*AA114),0) + IF(AB114&lt;&gt;"",(VLOOKUP(AB114,'🧱Material'!$B$4:$H1000,7,false)*AC114),0)</f>
        <v>0</v>
      </c>
      <c r="H114" s="523">
        <f>IF(J114&lt;&gt;"",(VLOOKUP(J114,'🌳Resource'!$A$4:$J1000,8,false)*K114),0)+IF(L114&lt;&gt;"",(VLOOKUP(L114,'🌳Resource'!$A$4:$J1000,8,false)*M114),0)+IF(N114&lt;&gt;"",(VLOOKUP(N114,'🌳Resource'!$A$4:$J1000,8,false)*O114),0) + IF(P114&lt;&gt;"",(VLOOKUP(P114,'🌳Resource'!$A$4:$J1000,8,false)*Q114),0) + IF(R114&lt;&gt;"",(VLOOKUP(R114,'🧱Material'!$B$4:$H1000,5,false)*S114),0) + IF(T114&lt;&gt;"",(VLOOKUP(T114,'🧱Material'!$B$4:$H1000,5,false)*U114),0) + IF(V114&lt;&gt;"",(VLOOKUP(V114,'🧱Material'!$B$4:$H1000,5,false)*W114),0) + IF(X114&lt;&gt;"",(VLOOKUP(X114,'🧱Material'!$B$4:$H1000,5,false)*Y114),0) + IF(Z114&lt;&gt;"",(VLOOKUP(Z114,'🧱Material'!$B$4:$H1000,5,false)*AA114),0) + IF(AB114&lt;&gt;"",(VLOOKUP(AB114,'🧱Material'!$B$4:$H1000,5,false)*AC114),0)</f>
        <v>0</v>
      </c>
      <c r="I114" s="523">
        <f>IF(J114&lt;&gt;"",(VLOOKUP(J114,'🌳Resource'!$A$4:$J1000,9,false)*K114),0)+IF(L114&lt;&gt;"",(VLOOKUP(L114,'🌳Resource'!$A$4:$J1000,9,false)*M114),0)+IF(N114&lt;&gt;"",(VLOOKUP(N114,'🌳Resource'!$A$4:$J1000,9,false)*O114),0) + IF(P114&lt;&gt;"",(VLOOKUP(P114,'🌳Resource'!$A$4:$J1000,9,false)*Q114),0) + IF(R114&lt;&gt;"",(VLOOKUP(R114,'🧱Material'!$B$4:$H1000,6,false)*S114),0) + IF(T114&lt;&gt;"",(VLOOKUP(T114,'🧱Material'!$B$4:$H1000,6,false)*U114),0) + IF(V114&lt;&gt;"",(VLOOKUP(V114,'🧱Material'!$B$4:$H1000,6,false)*W114),0) + IF(X114&lt;&gt;"",(VLOOKUP(X114,'🧱Material'!$B$4:$H1000,6,false)*Y114),0) + IF(Z114&lt;&gt;"",(VLOOKUP(Z114,'🧱Material'!$B$4:$H1000,6,false)*AA114),0) + IF(AB114&lt;&gt;"",(VLOOKUP(AB114,'🧱Material'!$B$4:$H1000,6,false)*AC114),0)</f>
        <v>0</v>
      </c>
      <c r="J114" s="63"/>
      <c r="K114" s="534"/>
      <c r="L114" s="63"/>
      <c r="M114" s="534"/>
      <c r="N114" s="63"/>
      <c r="O114" s="534"/>
      <c r="P114" s="63"/>
      <c r="Q114" s="534"/>
      <c r="R114" s="515"/>
      <c r="S114" s="3"/>
      <c r="T114" s="515"/>
      <c r="U114" s="3"/>
      <c r="V114" s="515"/>
      <c r="W114" s="3"/>
      <c r="X114" s="515"/>
      <c r="Y114" s="3"/>
      <c r="Z114" s="515"/>
      <c r="AA114" s="3"/>
      <c r="AB114" s="515"/>
      <c r="AC114" s="3"/>
    </row>
    <row r="115">
      <c r="A115" s="524" t="b">
        <v>0</v>
      </c>
      <c r="B115" s="524"/>
      <c r="C115" s="527"/>
      <c r="D115" s="527"/>
      <c r="E115" s="527"/>
      <c r="F115" s="527"/>
      <c r="G115" s="526">
        <f>IF(J115&lt;&gt;"",(VLOOKUP(J115,'🌳Resource'!$A$4:$J1000,10,false)*K115),0)+IF(L115&lt;&gt;"",(VLOOKUP(L115,'🌳Resource'!$A$4:$J1000,10,false)*M115),0)+IF(N115&lt;&gt;"",(VLOOKUP(N115,'🌳Resource'!$A$4:$J1000,10,false)*O115),0) + IF(P115&lt;&gt;"",(VLOOKUP(P115,'🌳Resource'!$A$4:$J1000,10,false)*Q115),0) + IF(R115&lt;&gt;"",(VLOOKUP(R115,'🧱Material'!$B$4:$H1000,7,false)*S115),0) + IF(T115&lt;&gt;"",(VLOOKUP(T115,'🧱Material'!$B$4:$H1000,7,false)*U115),0) + IF(V115&lt;&gt;"",(VLOOKUP(V115,'🧱Material'!$B$4:$H1000,7,false)*W115),0) + IF(X115&lt;&gt;"",(VLOOKUP(X115,'🧱Material'!$B$4:$H1000,7,false)*Y115),0) + IF(Z115&lt;&gt;"",(VLOOKUP(Z115,'🧱Material'!$B$4:$H1000,7,false)*AA115),0) + IF(AB115&lt;&gt;"",(VLOOKUP(AB115,'🧱Material'!$B$4:$H1000,7,false)*AC115),0)</f>
        <v>0</v>
      </c>
      <c r="H115" s="526">
        <f>IF(J115&lt;&gt;"",(VLOOKUP(J115,'🌳Resource'!$A$4:$J1000,8,false)*K115),0)+IF(L115&lt;&gt;"",(VLOOKUP(L115,'🌳Resource'!$A$4:$J1000,8,false)*M115),0)+IF(N115&lt;&gt;"",(VLOOKUP(N115,'🌳Resource'!$A$4:$J1000,8,false)*O115),0) + IF(P115&lt;&gt;"",(VLOOKUP(P115,'🌳Resource'!$A$4:$J1000,8,false)*Q115),0) + IF(R115&lt;&gt;"",(VLOOKUP(R115,'🧱Material'!$B$4:$H1000,5,false)*S115),0) + IF(T115&lt;&gt;"",(VLOOKUP(T115,'🧱Material'!$B$4:$H1000,5,false)*U115),0) + IF(V115&lt;&gt;"",(VLOOKUP(V115,'🧱Material'!$B$4:$H1000,5,false)*W115),0) + IF(X115&lt;&gt;"",(VLOOKUP(X115,'🧱Material'!$B$4:$H1000,5,false)*Y115),0) + IF(Z115&lt;&gt;"",(VLOOKUP(Z115,'🧱Material'!$B$4:$H1000,5,false)*AA115),0) + IF(AB115&lt;&gt;"",(VLOOKUP(AB115,'🧱Material'!$B$4:$H1000,5,false)*AC115),0)</f>
        <v>0</v>
      </c>
      <c r="I115" s="526">
        <f>IF(J115&lt;&gt;"",(VLOOKUP(J115,'🌳Resource'!$A$4:$J1000,9,false)*K115),0)+IF(L115&lt;&gt;"",(VLOOKUP(L115,'🌳Resource'!$A$4:$J1000,9,false)*M115),0)+IF(N115&lt;&gt;"",(VLOOKUP(N115,'🌳Resource'!$A$4:$J1000,9,false)*O115),0) + IF(P115&lt;&gt;"",(VLOOKUP(P115,'🌳Resource'!$A$4:$J1000,9,false)*Q115),0) + IF(R115&lt;&gt;"",(VLOOKUP(R115,'🧱Material'!$B$4:$H1000,6,false)*S115),0) + IF(T115&lt;&gt;"",(VLOOKUP(T115,'🧱Material'!$B$4:$H1000,6,false)*U115),0) + IF(V115&lt;&gt;"",(VLOOKUP(V115,'🧱Material'!$B$4:$H1000,6,false)*W115),0) + IF(X115&lt;&gt;"",(VLOOKUP(X115,'🧱Material'!$B$4:$H1000,6,false)*Y115),0) + IF(Z115&lt;&gt;"",(VLOOKUP(Z115,'🧱Material'!$B$4:$H1000,6,false)*AA115),0) + IF(AB115&lt;&gt;"",(VLOOKUP(AB115,'🧱Material'!$B$4:$H1000,6,false)*AC115),0)</f>
        <v>0</v>
      </c>
      <c r="J115" s="18"/>
      <c r="K115" s="536"/>
      <c r="L115" s="18"/>
      <c r="M115" s="536"/>
      <c r="N115" s="18"/>
      <c r="O115" s="536"/>
      <c r="P115" s="18"/>
      <c r="Q115" s="536"/>
      <c r="R115" s="59"/>
      <c r="S115" s="520"/>
      <c r="T115" s="59"/>
      <c r="U115" s="520"/>
      <c r="V115" s="59"/>
      <c r="W115" s="520"/>
      <c r="X115" s="59"/>
      <c r="Y115" s="520"/>
      <c r="Z115" s="59"/>
      <c r="AA115" s="520"/>
      <c r="AB115" s="59"/>
      <c r="AC115" s="520"/>
    </row>
    <row r="116">
      <c r="A116" s="521" t="b">
        <v>0</v>
      </c>
      <c r="B116" s="524"/>
      <c r="C116" s="528"/>
      <c r="D116" s="528"/>
      <c r="E116" s="528"/>
      <c r="F116" s="528"/>
      <c r="G116" s="523">
        <f>IF(J116&lt;&gt;"",(VLOOKUP(J116,'🌳Resource'!$A$4:$J1000,10,false)*K116),0)+IF(L116&lt;&gt;"",(VLOOKUP(L116,'🌳Resource'!$A$4:$J1000,10,false)*M116),0)+IF(N116&lt;&gt;"",(VLOOKUP(N116,'🌳Resource'!$A$4:$J1000,10,false)*O116),0) + IF(P116&lt;&gt;"",(VLOOKUP(P116,'🌳Resource'!$A$4:$J1000,10,false)*Q116),0) + IF(R116&lt;&gt;"",(VLOOKUP(R116,'🧱Material'!$B$4:$H1000,7,false)*S116),0) + IF(T116&lt;&gt;"",(VLOOKUP(T116,'🧱Material'!$B$4:$H1000,7,false)*U116),0) + IF(V116&lt;&gt;"",(VLOOKUP(V116,'🧱Material'!$B$4:$H1000,7,false)*W116),0) + IF(X116&lt;&gt;"",(VLOOKUP(X116,'🧱Material'!$B$4:$H1000,7,false)*Y116),0) + IF(Z116&lt;&gt;"",(VLOOKUP(Z116,'🧱Material'!$B$4:$H1000,7,false)*AA116),0) + IF(AB116&lt;&gt;"",(VLOOKUP(AB116,'🧱Material'!$B$4:$H1000,7,false)*AC116),0)</f>
        <v>0</v>
      </c>
      <c r="H116" s="523">
        <f>IF(J116&lt;&gt;"",(VLOOKUP(J116,'🌳Resource'!$A$4:$J1000,8,false)*K116),0)+IF(L116&lt;&gt;"",(VLOOKUP(L116,'🌳Resource'!$A$4:$J1000,8,false)*M116),0)+IF(N116&lt;&gt;"",(VLOOKUP(N116,'🌳Resource'!$A$4:$J1000,8,false)*O116),0) + IF(P116&lt;&gt;"",(VLOOKUP(P116,'🌳Resource'!$A$4:$J1000,8,false)*Q116),0) + IF(R116&lt;&gt;"",(VLOOKUP(R116,'🧱Material'!$B$4:$H1000,5,false)*S116),0) + IF(T116&lt;&gt;"",(VLOOKUP(T116,'🧱Material'!$B$4:$H1000,5,false)*U116),0) + IF(V116&lt;&gt;"",(VLOOKUP(V116,'🧱Material'!$B$4:$H1000,5,false)*W116),0) + IF(X116&lt;&gt;"",(VLOOKUP(X116,'🧱Material'!$B$4:$H1000,5,false)*Y116),0) + IF(Z116&lt;&gt;"",(VLOOKUP(Z116,'🧱Material'!$B$4:$H1000,5,false)*AA116),0) + IF(AB116&lt;&gt;"",(VLOOKUP(AB116,'🧱Material'!$B$4:$H1000,5,false)*AC116),0)</f>
        <v>0</v>
      </c>
      <c r="I116" s="523">
        <f>IF(J116&lt;&gt;"",(VLOOKUP(J116,'🌳Resource'!$A$4:$J1000,9,false)*K116),0)+IF(L116&lt;&gt;"",(VLOOKUP(L116,'🌳Resource'!$A$4:$J1000,9,false)*M116),0)+IF(N116&lt;&gt;"",(VLOOKUP(N116,'🌳Resource'!$A$4:$J1000,9,false)*O116),0) + IF(P116&lt;&gt;"",(VLOOKUP(P116,'🌳Resource'!$A$4:$J1000,9,false)*Q116),0) + IF(R116&lt;&gt;"",(VLOOKUP(R116,'🧱Material'!$B$4:$H1000,6,false)*S116),0) + IF(T116&lt;&gt;"",(VLOOKUP(T116,'🧱Material'!$B$4:$H1000,6,false)*U116),0) + IF(V116&lt;&gt;"",(VLOOKUP(V116,'🧱Material'!$B$4:$H1000,6,false)*W116),0) + IF(X116&lt;&gt;"",(VLOOKUP(X116,'🧱Material'!$B$4:$H1000,6,false)*Y116),0) + IF(Z116&lt;&gt;"",(VLOOKUP(Z116,'🧱Material'!$B$4:$H1000,6,false)*AA116),0) + IF(AB116&lt;&gt;"",(VLOOKUP(AB116,'🧱Material'!$B$4:$H1000,6,false)*AC116),0)</f>
        <v>0</v>
      </c>
      <c r="J116" s="63"/>
      <c r="K116" s="534"/>
      <c r="L116" s="63"/>
      <c r="M116" s="534"/>
      <c r="N116" s="63"/>
      <c r="O116" s="534"/>
      <c r="P116" s="63"/>
      <c r="Q116" s="534"/>
      <c r="R116" s="515"/>
      <c r="S116" s="3"/>
      <c r="T116" s="515"/>
      <c r="U116" s="3"/>
      <c r="V116" s="515"/>
      <c r="W116" s="3"/>
      <c r="X116" s="515"/>
      <c r="Y116" s="3"/>
      <c r="Z116" s="515"/>
      <c r="AA116" s="3"/>
      <c r="AB116" s="515"/>
      <c r="AC116" s="3"/>
    </row>
    <row r="117">
      <c r="A117" s="524" t="b">
        <v>0</v>
      </c>
      <c r="B117" s="524"/>
      <c r="C117" s="527"/>
      <c r="D117" s="527"/>
      <c r="E117" s="527"/>
      <c r="F117" s="527"/>
      <c r="G117" s="526">
        <f>IF(J117&lt;&gt;"",(VLOOKUP(J117,'🌳Resource'!$A$4:$J1000,10,false)*K117),0)+IF(L117&lt;&gt;"",(VLOOKUP(L117,'🌳Resource'!$A$4:$J1000,10,false)*M117),0)+IF(N117&lt;&gt;"",(VLOOKUP(N117,'🌳Resource'!$A$4:$J1000,10,false)*O117),0) + IF(P117&lt;&gt;"",(VLOOKUP(P117,'🌳Resource'!$A$4:$J1000,10,false)*Q117),0) + IF(R117&lt;&gt;"",(VLOOKUP(R117,'🧱Material'!$B$4:$H1000,7,false)*S117),0) + IF(T117&lt;&gt;"",(VLOOKUP(T117,'🧱Material'!$B$4:$H1000,7,false)*U117),0) + IF(V117&lt;&gt;"",(VLOOKUP(V117,'🧱Material'!$B$4:$H1000,7,false)*W117),0) + IF(X117&lt;&gt;"",(VLOOKUP(X117,'🧱Material'!$B$4:$H1000,7,false)*Y117),0) + IF(Z117&lt;&gt;"",(VLOOKUP(Z117,'🧱Material'!$B$4:$H1000,7,false)*AA117),0) + IF(AB117&lt;&gt;"",(VLOOKUP(AB117,'🧱Material'!$B$4:$H1000,7,false)*AC117),0)</f>
        <v>0</v>
      </c>
      <c r="H117" s="526">
        <f>IF(J117&lt;&gt;"",(VLOOKUP(J117,'🌳Resource'!$A$4:$J1000,8,false)*K117),0)+IF(L117&lt;&gt;"",(VLOOKUP(L117,'🌳Resource'!$A$4:$J1000,8,false)*M117),0)+IF(N117&lt;&gt;"",(VLOOKUP(N117,'🌳Resource'!$A$4:$J1000,8,false)*O117),0) + IF(P117&lt;&gt;"",(VLOOKUP(P117,'🌳Resource'!$A$4:$J1000,8,false)*Q117),0) + IF(R117&lt;&gt;"",(VLOOKUP(R117,'🧱Material'!$B$4:$H1000,5,false)*S117),0) + IF(T117&lt;&gt;"",(VLOOKUP(T117,'🧱Material'!$B$4:$H1000,5,false)*U117),0) + IF(V117&lt;&gt;"",(VLOOKUP(V117,'🧱Material'!$B$4:$H1000,5,false)*W117),0) + IF(X117&lt;&gt;"",(VLOOKUP(X117,'🧱Material'!$B$4:$H1000,5,false)*Y117),0) + IF(Z117&lt;&gt;"",(VLOOKUP(Z117,'🧱Material'!$B$4:$H1000,5,false)*AA117),0) + IF(AB117&lt;&gt;"",(VLOOKUP(AB117,'🧱Material'!$B$4:$H1000,5,false)*AC117),0)</f>
        <v>0</v>
      </c>
      <c r="I117" s="526">
        <f>IF(J117&lt;&gt;"",(VLOOKUP(J117,'🌳Resource'!$A$4:$J1000,9,false)*K117),0)+IF(L117&lt;&gt;"",(VLOOKUP(L117,'🌳Resource'!$A$4:$J1000,9,false)*M117),0)+IF(N117&lt;&gt;"",(VLOOKUP(N117,'🌳Resource'!$A$4:$J1000,9,false)*O117),0) + IF(P117&lt;&gt;"",(VLOOKUP(P117,'🌳Resource'!$A$4:$J1000,9,false)*Q117),0) + IF(R117&lt;&gt;"",(VLOOKUP(R117,'🧱Material'!$B$4:$H1000,6,false)*S117),0) + IF(T117&lt;&gt;"",(VLOOKUP(T117,'🧱Material'!$B$4:$H1000,6,false)*U117),0) + IF(V117&lt;&gt;"",(VLOOKUP(V117,'🧱Material'!$B$4:$H1000,6,false)*W117),0) + IF(X117&lt;&gt;"",(VLOOKUP(X117,'🧱Material'!$B$4:$H1000,6,false)*Y117),0) + IF(Z117&lt;&gt;"",(VLOOKUP(Z117,'🧱Material'!$B$4:$H1000,6,false)*AA117),0) + IF(AB117&lt;&gt;"",(VLOOKUP(AB117,'🧱Material'!$B$4:$H1000,6,false)*AC117),0)</f>
        <v>0</v>
      </c>
      <c r="J117" s="18"/>
      <c r="K117" s="536"/>
      <c r="L117" s="18"/>
      <c r="M117" s="536"/>
      <c r="N117" s="18"/>
      <c r="O117" s="536"/>
      <c r="P117" s="18"/>
      <c r="Q117" s="536"/>
      <c r="R117" s="59"/>
      <c r="S117" s="520"/>
      <c r="T117" s="59"/>
      <c r="U117" s="520"/>
      <c r="V117" s="59"/>
      <c r="W117" s="520"/>
      <c r="X117" s="59"/>
      <c r="Y117" s="520"/>
      <c r="Z117" s="59"/>
      <c r="AA117" s="520"/>
      <c r="AB117" s="59"/>
      <c r="AC117" s="520"/>
    </row>
    <row r="118">
      <c r="A118" s="521" t="b">
        <v>0</v>
      </c>
      <c r="B118" s="524"/>
      <c r="C118" s="528"/>
      <c r="D118" s="528"/>
      <c r="E118" s="528"/>
      <c r="F118" s="528"/>
      <c r="G118" s="523">
        <f>IF(J118&lt;&gt;"",(VLOOKUP(J118,'🌳Resource'!$A$4:$J1000,10,false)*K118),0)+IF(L118&lt;&gt;"",(VLOOKUP(L118,'🌳Resource'!$A$4:$J1000,10,false)*M118),0)+IF(N118&lt;&gt;"",(VLOOKUP(N118,'🌳Resource'!$A$4:$J1000,10,false)*O118),0) + IF(P118&lt;&gt;"",(VLOOKUP(P118,'🌳Resource'!$A$4:$J1000,10,false)*Q118),0) + IF(R118&lt;&gt;"",(VLOOKUP(R118,'🧱Material'!$B$4:$H1000,7,false)*S118),0) + IF(T118&lt;&gt;"",(VLOOKUP(T118,'🧱Material'!$B$4:$H1000,7,false)*U118),0) + IF(V118&lt;&gt;"",(VLOOKUP(V118,'🧱Material'!$B$4:$H1000,7,false)*W118),0) + IF(X118&lt;&gt;"",(VLOOKUP(X118,'🧱Material'!$B$4:$H1000,7,false)*Y118),0) + IF(Z118&lt;&gt;"",(VLOOKUP(Z118,'🧱Material'!$B$4:$H1000,7,false)*AA118),0) + IF(AB118&lt;&gt;"",(VLOOKUP(AB118,'🧱Material'!$B$4:$H1000,7,false)*AC118),0)</f>
        <v>0</v>
      </c>
      <c r="H118" s="523">
        <f>IF(J118&lt;&gt;"",(VLOOKUP(J118,'🌳Resource'!$A$4:$J1000,8,false)*K118),0)+IF(L118&lt;&gt;"",(VLOOKUP(L118,'🌳Resource'!$A$4:$J1000,8,false)*M118),0)+IF(N118&lt;&gt;"",(VLOOKUP(N118,'🌳Resource'!$A$4:$J1000,8,false)*O118),0) + IF(P118&lt;&gt;"",(VLOOKUP(P118,'🌳Resource'!$A$4:$J1000,8,false)*Q118),0) + IF(R118&lt;&gt;"",(VLOOKUP(R118,'🧱Material'!$B$4:$H1000,5,false)*S118),0) + IF(T118&lt;&gt;"",(VLOOKUP(T118,'🧱Material'!$B$4:$H1000,5,false)*U118),0) + IF(V118&lt;&gt;"",(VLOOKUP(V118,'🧱Material'!$B$4:$H1000,5,false)*W118),0) + IF(X118&lt;&gt;"",(VLOOKUP(X118,'🧱Material'!$B$4:$H1000,5,false)*Y118),0) + IF(Z118&lt;&gt;"",(VLOOKUP(Z118,'🧱Material'!$B$4:$H1000,5,false)*AA118),0) + IF(AB118&lt;&gt;"",(VLOOKUP(AB118,'🧱Material'!$B$4:$H1000,5,false)*AC118),0)</f>
        <v>0</v>
      </c>
      <c r="I118" s="523">
        <f>IF(J118&lt;&gt;"",(VLOOKUP(J118,'🌳Resource'!$A$4:$J1000,9,false)*K118),0)+IF(L118&lt;&gt;"",(VLOOKUP(L118,'🌳Resource'!$A$4:$J1000,9,false)*M118),0)+IF(N118&lt;&gt;"",(VLOOKUP(N118,'🌳Resource'!$A$4:$J1000,9,false)*O118),0) + IF(P118&lt;&gt;"",(VLOOKUP(P118,'🌳Resource'!$A$4:$J1000,9,false)*Q118),0) + IF(R118&lt;&gt;"",(VLOOKUP(R118,'🧱Material'!$B$4:$H1000,6,false)*S118),0) + IF(T118&lt;&gt;"",(VLOOKUP(T118,'🧱Material'!$B$4:$H1000,6,false)*U118),0) + IF(V118&lt;&gt;"",(VLOOKUP(V118,'🧱Material'!$B$4:$H1000,6,false)*W118),0) + IF(X118&lt;&gt;"",(VLOOKUP(X118,'🧱Material'!$B$4:$H1000,6,false)*Y118),0) + IF(Z118&lt;&gt;"",(VLOOKUP(Z118,'🧱Material'!$B$4:$H1000,6,false)*AA118),0) + IF(AB118&lt;&gt;"",(VLOOKUP(AB118,'🧱Material'!$B$4:$H1000,6,false)*AC118),0)</f>
        <v>0</v>
      </c>
      <c r="J118" s="63"/>
      <c r="K118" s="534"/>
      <c r="L118" s="63"/>
      <c r="M118" s="534"/>
      <c r="N118" s="63"/>
      <c r="O118" s="534"/>
      <c r="P118" s="63"/>
      <c r="Q118" s="534"/>
      <c r="R118" s="515"/>
      <c r="S118" s="3"/>
      <c r="T118" s="515"/>
      <c r="U118" s="3"/>
      <c r="V118" s="515"/>
      <c r="W118" s="3"/>
      <c r="X118" s="515"/>
      <c r="Y118" s="3"/>
      <c r="Z118" s="515"/>
      <c r="AA118" s="3"/>
      <c r="AB118" s="515"/>
      <c r="AC118" s="3"/>
    </row>
    <row r="119">
      <c r="A119" s="524" t="b">
        <v>0</v>
      </c>
      <c r="B119" s="524"/>
      <c r="C119" s="527"/>
      <c r="D119" s="527"/>
      <c r="E119" s="527"/>
      <c r="F119" s="527"/>
      <c r="G119" s="526">
        <f>IF(J119&lt;&gt;"",(VLOOKUP(J119,'🌳Resource'!$A$4:$J1000,10,false)*K119),0)+IF(L119&lt;&gt;"",(VLOOKUP(L119,'🌳Resource'!$A$4:$J1000,10,false)*M119),0)+IF(N119&lt;&gt;"",(VLOOKUP(N119,'🌳Resource'!$A$4:$J1000,10,false)*O119),0) + IF(P119&lt;&gt;"",(VLOOKUP(P119,'🌳Resource'!$A$4:$J1000,10,false)*Q119),0) + IF(R119&lt;&gt;"",(VLOOKUP(R119,'🧱Material'!$B$4:$H1000,7,false)*S119),0) + IF(T119&lt;&gt;"",(VLOOKUP(T119,'🧱Material'!$B$4:$H1000,7,false)*U119),0) + IF(V119&lt;&gt;"",(VLOOKUP(V119,'🧱Material'!$B$4:$H1000,7,false)*W119),0) + IF(X119&lt;&gt;"",(VLOOKUP(X119,'🧱Material'!$B$4:$H1000,7,false)*Y119),0) + IF(Z119&lt;&gt;"",(VLOOKUP(Z119,'🧱Material'!$B$4:$H1000,7,false)*AA119),0) + IF(AB119&lt;&gt;"",(VLOOKUP(AB119,'🧱Material'!$B$4:$H1000,7,false)*AC119),0)</f>
        <v>0</v>
      </c>
      <c r="H119" s="526">
        <f>IF(J119&lt;&gt;"",(VLOOKUP(J119,'🌳Resource'!$A$4:$J1000,8,false)*K119),0)+IF(L119&lt;&gt;"",(VLOOKUP(L119,'🌳Resource'!$A$4:$J1000,8,false)*M119),0)+IF(N119&lt;&gt;"",(VLOOKUP(N119,'🌳Resource'!$A$4:$J1000,8,false)*O119),0) + IF(P119&lt;&gt;"",(VLOOKUP(P119,'🌳Resource'!$A$4:$J1000,8,false)*Q119),0) + IF(R119&lt;&gt;"",(VLOOKUP(R119,'🧱Material'!$B$4:$H1000,5,false)*S119),0) + IF(T119&lt;&gt;"",(VLOOKUP(T119,'🧱Material'!$B$4:$H1000,5,false)*U119),0) + IF(V119&lt;&gt;"",(VLOOKUP(V119,'🧱Material'!$B$4:$H1000,5,false)*W119),0) + IF(X119&lt;&gt;"",(VLOOKUP(X119,'🧱Material'!$B$4:$H1000,5,false)*Y119),0) + IF(Z119&lt;&gt;"",(VLOOKUP(Z119,'🧱Material'!$B$4:$H1000,5,false)*AA119),0) + IF(AB119&lt;&gt;"",(VLOOKUP(AB119,'🧱Material'!$B$4:$H1000,5,false)*AC119),0)</f>
        <v>0</v>
      </c>
      <c r="I119" s="526">
        <f>IF(J119&lt;&gt;"",(VLOOKUP(J119,'🌳Resource'!$A$4:$J1000,9,false)*K119),0)+IF(L119&lt;&gt;"",(VLOOKUP(L119,'🌳Resource'!$A$4:$J1000,9,false)*M119),0)+IF(N119&lt;&gt;"",(VLOOKUP(N119,'🌳Resource'!$A$4:$J1000,9,false)*O119),0) + IF(P119&lt;&gt;"",(VLOOKUP(P119,'🌳Resource'!$A$4:$J1000,9,false)*Q119),0) + IF(R119&lt;&gt;"",(VLOOKUP(R119,'🧱Material'!$B$4:$H1000,6,false)*S119),0) + IF(T119&lt;&gt;"",(VLOOKUP(T119,'🧱Material'!$B$4:$H1000,6,false)*U119),0) + IF(V119&lt;&gt;"",(VLOOKUP(V119,'🧱Material'!$B$4:$H1000,6,false)*W119),0) + IF(X119&lt;&gt;"",(VLOOKUP(X119,'🧱Material'!$B$4:$H1000,6,false)*Y119),0) + IF(Z119&lt;&gt;"",(VLOOKUP(Z119,'🧱Material'!$B$4:$H1000,6,false)*AA119),0) + IF(AB119&lt;&gt;"",(VLOOKUP(AB119,'🧱Material'!$B$4:$H1000,6,false)*AC119),0)</f>
        <v>0</v>
      </c>
      <c r="J119" s="18"/>
      <c r="K119" s="536"/>
      <c r="L119" s="18"/>
      <c r="M119" s="536"/>
      <c r="N119" s="18"/>
      <c r="O119" s="536"/>
      <c r="P119" s="18"/>
      <c r="Q119" s="536"/>
      <c r="R119" s="59"/>
      <c r="S119" s="520"/>
      <c r="T119" s="59"/>
      <c r="U119" s="520"/>
      <c r="V119" s="59"/>
      <c r="W119" s="520"/>
      <c r="X119" s="59"/>
      <c r="Y119" s="520"/>
      <c r="Z119" s="59"/>
      <c r="AA119" s="520"/>
      <c r="AB119" s="59"/>
      <c r="AC119" s="520"/>
    </row>
    <row r="120">
      <c r="A120" s="521" t="b">
        <v>0</v>
      </c>
      <c r="B120" s="524"/>
      <c r="C120" s="528"/>
      <c r="D120" s="528"/>
      <c r="E120" s="528"/>
      <c r="F120" s="528"/>
      <c r="G120" s="523">
        <f>IF(J120&lt;&gt;"",(VLOOKUP(J120,'🌳Resource'!$A$4:$J1000,10,false)*K120),0)+IF(L120&lt;&gt;"",(VLOOKUP(L120,'🌳Resource'!$A$4:$J1000,10,false)*M120),0)+IF(N120&lt;&gt;"",(VLOOKUP(N120,'🌳Resource'!$A$4:$J1000,10,false)*O120),0) + IF(P120&lt;&gt;"",(VLOOKUP(P120,'🌳Resource'!$A$4:$J1000,10,false)*Q120),0) + IF(R120&lt;&gt;"",(VLOOKUP(R120,'🧱Material'!$B$4:$H1000,7,false)*S120),0) + IF(T120&lt;&gt;"",(VLOOKUP(T120,'🧱Material'!$B$4:$H1000,7,false)*U120),0) + IF(V120&lt;&gt;"",(VLOOKUP(V120,'🧱Material'!$B$4:$H1000,7,false)*W120),0) + IF(X120&lt;&gt;"",(VLOOKUP(X120,'🧱Material'!$B$4:$H1000,7,false)*Y120),0) + IF(Z120&lt;&gt;"",(VLOOKUP(Z120,'🧱Material'!$B$4:$H1000,7,false)*AA120),0) + IF(AB120&lt;&gt;"",(VLOOKUP(AB120,'🧱Material'!$B$4:$H1000,7,false)*AC120),0)</f>
        <v>0</v>
      </c>
      <c r="H120" s="523">
        <f>IF(J120&lt;&gt;"",(VLOOKUP(J120,'🌳Resource'!$A$4:$J1000,8,false)*K120),0)+IF(L120&lt;&gt;"",(VLOOKUP(L120,'🌳Resource'!$A$4:$J1000,8,false)*M120),0)+IF(N120&lt;&gt;"",(VLOOKUP(N120,'🌳Resource'!$A$4:$J1000,8,false)*O120),0) + IF(P120&lt;&gt;"",(VLOOKUP(P120,'🌳Resource'!$A$4:$J1000,8,false)*Q120),0) + IF(R120&lt;&gt;"",(VLOOKUP(R120,'🧱Material'!$B$4:$H1000,5,false)*S120),0) + IF(T120&lt;&gt;"",(VLOOKUP(T120,'🧱Material'!$B$4:$H1000,5,false)*U120),0) + IF(V120&lt;&gt;"",(VLOOKUP(V120,'🧱Material'!$B$4:$H1000,5,false)*W120),0) + IF(X120&lt;&gt;"",(VLOOKUP(X120,'🧱Material'!$B$4:$H1000,5,false)*Y120),0) + IF(Z120&lt;&gt;"",(VLOOKUP(Z120,'🧱Material'!$B$4:$H1000,5,false)*AA120),0) + IF(AB120&lt;&gt;"",(VLOOKUP(AB120,'🧱Material'!$B$4:$H1000,5,false)*AC120),0)</f>
        <v>0</v>
      </c>
      <c r="I120" s="523">
        <f>IF(J120&lt;&gt;"",(VLOOKUP(J120,'🌳Resource'!$A$4:$J1000,9,false)*K120),0)+IF(L120&lt;&gt;"",(VLOOKUP(L120,'🌳Resource'!$A$4:$J1000,9,false)*M120),0)+IF(N120&lt;&gt;"",(VLOOKUP(N120,'🌳Resource'!$A$4:$J1000,9,false)*O120),0) + IF(P120&lt;&gt;"",(VLOOKUP(P120,'🌳Resource'!$A$4:$J1000,9,false)*Q120),0) + IF(R120&lt;&gt;"",(VLOOKUP(R120,'🧱Material'!$B$4:$H1000,6,false)*S120),0) + IF(T120&lt;&gt;"",(VLOOKUP(T120,'🧱Material'!$B$4:$H1000,6,false)*U120),0) + IF(V120&lt;&gt;"",(VLOOKUP(V120,'🧱Material'!$B$4:$H1000,6,false)*W120),0) + IF(X120&lt;&gt;"",(VLOOKUP(X120,'🧱Material'!$B$4:$H1000,6,false)*Y120),0) + IF(Z120&lt;&gt;"",(VLOOKUP(Z120,'🧱Material'!$B$4:$H1000,6,false)*AA120),0) + IF(AB120&lt;&gt;"",(VLOOKUP(AB120,'🧱Material'!$B$4:$H1000,6,false)*AC120),0)</f>
        <v>0</v>
      </c>
      <c r="J120" s="63"/>
      <c r="K120" s="534"/>
      <c r="L120" s="63"/>
      <c r="M120" s="534"/>
      <c r="N120" s="63"/>
      <c r="O120" s="534"/>
      <c r="P120" s="63"/>
      <c r="Q120" s="534"/>
      <c r="R120" s="515"/>
      <c r="S120" s="3"/>
      <c r="T120" s="515"/>
      <c r="U120" s="3"/>
      <c r="V120" s="515"/>
      <c r="W120" s="3"/>
      <c r="X120" s="515"/>
      <c r="Y120" s="3"/>
      <c r="Z120" s="515"/>
      <c r="AA120" s="3"/>
      <c r="AB120" s="515"/>
      <c r="AC120" s="3"/>
    </row>
    <row r="121">
      <c r="A121" s="524" t="b">
        <v>0</v>
      </c>
      <c r="B121" s="524"/>
      <c r="C121" s="527"/>
      <c r="D121" s="527"/>
      <c r="E121" s="527"/>
      <c r="F121" s="527"/>
      <c r="G121" s="526">
        <f>IF(J121&lt;&gt;"",(VLOOKUP(J121,'🌳Resource'!$A$4:$J1000,10,false)*K121),0)+IF(L121&lt;&gt;"",(VLOOKUP(L121,'🌳Resource'!$A$4:$J1000,10,false)*M121),0)+IF(N121&lt;&gt;"",(VLOOKUP(N121,'🌳Resource'!$A$4:$J1000,10,false)*O121),0) + IF(P121&lt;&gt;"",(VLOOKUP(P121,'🌳Resource'!$A$4:$J1000,10,false)*Q121),0) + IF(R121&lt;&gt;"",(VLOOKUP(R121,'🧱Material'!$B$4:$H1000,7,false)*S121),0) + IF(T121&lt;&gt;"",(VLOOKUP(T121,'🧱Material'!$B$4:$H1000,7,false)*U121),0) + IF(V121&lt;&gt;"",(VLOOKUP(V121,'🧱Material'!$B$4:$H1000,7,false)*W121),0) + IF(X121&lt;&gt;"",(VLOOKUP(X121,'🧱Material'!$B$4:$H1000,7,false)*Y121),0) + IF(Z121&lt;&gt;"",(VLOOKUP(Z121,'🧱Material'!$B$4:$H1000,7,false)*AA121),0) + IF(AB121&lt;&gt;"",(VLOOKUP(AB121,'🧱Material'!$B$4:$H1000,7,false)*AC121),0)</f>
        <v>0</v>
      </c>
      <c r="H121" s="526">
        <f>IF(J121&lt;&gt;"",(VLOOKUP(J121,'🌳Resource'!$A$4:$J1000,8,false)*K121),0)+IF(L121&lt;&gt;"",(VLOOKUP(L121,'🌳Resource'!$A$4:$J1000,8,false)*M121),0)+IF(N121&lt;&gt;"",(VLOOKUP(N121,'🌳Resource'!$A$4:$J1000,8,false)*O121),0) + IF(P121&lt;&gt;"",(VLOOKUP(P121,'🌳Resource'!$A$4:$J1000,8,false)*Q121),0) + IF(R121&lt;&gt;"",(VLOOKUP(R121,'🧱Material'!$B$4:$H1000,5,false)*S121),0) + IF(T121&lt;&gt;"",(VLOOKUP(T121,'🧱Material'!$B$4:$H1000,5,false)*U121),0) + IF(V121&lt;&gt;"",(VLOOKUP(V121,'🧱Material'!$B$4:$H1000,5,false)*W121),0) + IF(X121&lt;&gt;"",(VLOOKUP(X121,'🧱Material'!$B$4:$H1000,5,false)*Y121),0) + IF(Z121&lt;&gt;"",(VLOOKUP(Z121,'🧱Material'!$B$4:$H1000,5,false)*AA121),0) + IF(AB121&lt;&gt;"",(VLOOKUP(AB121,'🧱Material'!$B$4:$H1000,5,false)*AC121),0)</f>
        <v>0</v>
      </c>
      <c r="I121" s="526">
        <f>IF(J121&lt;&gt;"",(VLOOKUP(J121,'🌳Resource'!$A$4:$J1000,9,false)*K121),0)+IF(L121&lt;&gt;"",(VLOOKUP(L121,'🌳Resource'!$A$4:$J1000,9,false)*M121),0)+IF(N121&lt;&gt;"",(VLOOKUP(N121,'🌳Resource'!$A$4:$J1000,9,false)*O121),0) + IF(P121&lt;&gt;"",(VLOOKUP(P121,'🌳Resource'!$A$4:$J1000,9,false)*Q121),0) + IF(R121&lt;&gt;"",(VLOOKUP(R121,'🧱Material'!$B$4:$H1000,6,false)*S121),0) + IF(T121&lt;&gt;"",(VLOOKUP(T121,'🧱Material'!$B$4:$H1000,6,false)*U121),0) + IF(V121&lt;&gt;"",(VLOOKUP(V121,'🧱Material'!$B$4:$H1000,6,false)*W121),0) + IF(X121&lt;&gt;"",(VLOOKUP(X121,'🧱Material'!$B$4:$H1000,6,false)*Y121),0) + IF(Z121&lt;&gt;"",(VLOOKUP(Z121,'🧱Material'!$B$4:$H1000,6,false)*AA121),0) + IF(AB121&lt;&gt;"",(VLOOKUP(AB121,'🧱Material'!$B$4:$H1000,6,false)*AC121),0)</f>
        <v>0</v>
      </c>
      <c r="J121" s="18"/>
      <c r="K121" s="536"/>
      <c r="L121" s="18"/>
      <c r="M121" s="536"/>
      <c r="N121" s="18"/>
      <c r="O121" s="536"/>
      <c r="P121" s="18"/>
      <c r="Q121" s="536"/>
      <c r="R121" s="59"/>
      <c r="S121" s="520"/>
      <c r="T121" s="59"/>
      <c r="U121" s="520"/>
      <c r="V121" s="59"/>
      <c r="W121" s="520"/>
      <c r="X121" s="59"/>
      <c r="Y121" s="520"/>
      <c r="Z121" s="59"/>
      <c r="AA121" s="520"/>
      <c r="AB121" s="59"/>
      <c r="AC121" s="520"/>
    </row>
    <row r="122">
      <c r="A122" s="521" t="b">
        <v>0</v>
      </c>
      <c r="B122" s="524"/>
      <c r="C122" s="528"/>
      <c r="D122" s="528"/>
      <c r="E122" s="528"/>
      <c r="F122" s="528"/>
      <c r="G122" s="523">
        <f>IF(J122&lt;&gt;"",(VLOOKUP(J122,'🌳Resource'!$A$4:$J1000,10,false)*K122),0)+IF(L122&lt;&gt;"",(VLOOKUP(L122,'🌳Resource'!$A$4:$J1000,10,false)*M122),0)+IF(N122&lt;&gt;"",(VLOOKUP(N122,'🌳Resource'!$A$4:$J1000,10,false)*O122),0) + IF(P122&lt;&gt;"",(VLOOKUP(P122,'🌳Resource'!$A$4:$J1000,10,false)*Q122),0) + IF(R122&lt;&gt;"",(VLOOKUP(R122,'🧱Material'!$B$4:$H1000,7,false)*S122),0) + IF(T122&lt;&gt;"",(VLOOKUP(T122,'🧱Material'!$B$4:$H1000,7,false)*U122),0) + IF(V122&lt;&gt;"",(VLOOKUP(V122,'🧱Material'!$B$4:$H1000,7,false)*W122),0) + IF(X122&lt;&gt;"",(VLOOKUP(X122,'🧱Material'!$B$4:$H1000,7,false)*Y122),0) + IF(Z122&lt;&gt;"",(VLOOKUP(Z122,'🧱Material'!$B$4:$H1000,7,false)*AA122),0) + IF(AB122&lt;&gt;"",(VLOOKUP(AB122,'🧱Material'!$B$4:$H1000,7,false)*AC122),0)</f>
        <v>0</v>
      </c>
      <c r="H122" s="523">
        <f>IF(J122&lt;&gt;"",(VLOOKUP(J122,'🌳Resource'!$A$4:$J1000,8,false)*K122),0)+IF(L122&lt;&gt;"",(VLOOKUP(L122,'🌳Resource'!$A$4:$J1000,8,false)*M122),0)+IF(N122&lt;&gt;"",(VLOOKUP(N122,'🌳Resource'!$A$4:$J1000,8,false)*O122),0) + IF(P122&lt;&gt;"",(VLOOKUP(P122,'🌳Resource'!$A$4:$J1000,8,false)*Q122),0) + IF(R122&lt;&gt;"",(VLOOKUP(R122,'🧱Material'!$B$4:$H1000,5,false)*S122),0) + IF(T122&lt;&gt;"",(VLOOKUP(T122,'🧱Material'!$B$4:$H1000,5,false)*U122),0) + IF(V122&lt;&gt;"",(VLOOKUP(V122,'🧱Material'!$B$4:$H1000,5,false)*W122),0) + IF(X122&lt;&gt;"",(VLOOKUP(X122,'🧱Material'!$B$4:$H1000,5,false)*Y122),0) + IF(Z122&lt;&gt;"",(VLOOKUP(Z122,'🧱Material'!$B$4:$H1000,5,false)*AA122),0) + IF(AB122&lt;&gt;"",(VLOOKUP(AB122,'🧱Material'!$B$4:$H1000,5,false)*AC122),0)</f>
        <v>0</v>
      </c>
      <c r="I122" s="523">
        <f>IF(J122&lt;&gt;"",(VLOOKUP(J122,'🌳Resource'!$A$4:$J1000,9,false)*K122),0)+IF(L122&lt;&gt;"",(VLOOKUP(L122,'🌳Resource'!$A$4:$J1000,9,false)*M122),0)+IF(N122&lt;&gt;"",(VLOOKUP(N122,'🌳Resource'!$A$4:$J1000,9,false)*O122),0) + IF(P122&lt;&gt;"",(VLOOKUP(P122,'🌳Resource'!$A$4:$J1000,9,false)*Q122),0) + IF(R122&lt;&gt;"",(VLOOKUP(R122,'🧱Material'!$B$4:$H1000,6,false)*S122),0) + IF(T122&lt;&gt;"",(VLOOKUP(T122,'🧱Material'!$B$4:$H1000,6,false)*U122),0) + IF(V122&lt;&gt;"",(VLOOKUP(V122,'🧱Material'!$B$4:$H1000,6,false)*W122),0) + IF(X122&lt;&gt;"",(VLOOKUP(X122,'🧱Material'!$B$4:$H1000,6,false)*Y122),0) + IF(Z122&lt;&gt;"",(VLOOKUP(Z122,'🧱Material'!$B$4:$H1000,6,false)*AA122),0) + IF(AB122&lt;&gt;"",(VLOOKUP(AB122,'🧱Material'!$B$4:$H1000,6,false)*AC122),0)</f>
        <v>0</v>
      </c>
      <c r="J122" s="63"/>
      <c r="K122" s="534"/>
      <c r="L122" s="63"/>
      <c r="M122" s="534"/>
      <c r="N122" s="63"/>
      <c r="O122" s="534"/>
      <c r="P122" s="63"/>
      <c r="Q122" s="534"/>
      <c r="R122" s="515"/>
      <c r="S122" s="3"/>
      <c r="T122" s="515"/>
      <c r="U122" s="3"/>
      <c r="V122" s="515"/>
      <c r="W122" s="3"/>
      <c r="X122" s="515"/>
      <c r="Y122" s="3"/>
      <c r="Z122" s="515"/>
      <c r="AA122" s="3"/>
      <c r="AB122" s="515"/>
      <c r="AC122" s="3"/>
    </row>
    <row r="123">
      <c r="A123" s="524" t="b">
        <v>0</v>
      </c>
      <c r="B123" s="524"/>
      <c r="C123" s="527"/>
      <c r="D123" s="527"/>
      <c r="E123" s="527"/>
      <c r="F123" s="527"/>
      <c r="G123" s="526">
        <f>IF(J123&lt;&gt;"",(VLOOKUP(J123,'🌳Resource'!$A$4:$J1000,10,false)*K123),0)+IF(L123&lt;&gt;"",(VLOOKUP(L123,'🌳Resource'!$A$4:$J1000,10,false)*M123),0)+IF(N123&lt;&gt;"",(VLOOKUP(N123,'🌳Resource'!$A$4:$J1000,10,false)*O123),0) + IF(P123&lt;&gt;"",(VLOOKUP(P123,'🌳Resource'!$A$4:$J1000,10,false)*Q123),0) + IF(R123&lt;&gt;"",(VLOOKUP(R123,'🧱Material'!$B$4:$H1000,7,false)*S123),0) + IF(T123&lt;&gt;"",(VLOOKUP(T123,'🧱Material'!$B$4:$H1000,7,false)*U123),0) + IF(V123&lt;&gt;"",(VLOOKUP(V123,'🧱Material'!$B$4:$H1000,7,false)*W123),0) + IF(X123&lt;&gt;"",(VLOOKUP(X123,'🧱Material'!$B$4:$H1000,7,false)*Y123),0) + IF(Z123&lt;&gt;"",(VLOOKUP(Z123,'🧱Material'!$B$4:$H1000,7,false)*AA123),0) + IF(AB123&lt;&gt;"",(VLOOKUP(AB123,'🧱Material'!$B$4:$H1000,7,false)*AC123),0)</f>
        <v>0</v>
      </c>
      <c r="H123" s="526">
        <f>IF(J123&lt;&gt;"",(VLOOKUP(J123,'🌳Resource'!$A$4:$J1000,8,false)*K123),0)+IF(L123&lt;&gt;"",(VLOOKUP(L123,'🌳Resource'!$A$4:$J1000,8,false)*M123),0)+IF(N123&lt;&gt;"",(VLOOKUP(N123,'🌳Resource'!$A$4:$J1000,8,false)*O123),0) + IF(P123&lt;&gt;"",(VLOOKUP(P123,'🌳Resource'!$A$4:$J1000,8,false)*Q123),0) + IF(R123&lt;&gt;"",(VLOOKUP(R123,'🧱Material'!$B$4:$H1000,5,false)*S123),0) + IF(T123&lt;&gt;"",(VLOOKUP(T123,'🧱Material'!$B$4:$H1000,5,false)*U123),0) + IF(V123&lt;&gt;"",(VLOOKUP(V123,'🧱Material'!$B$4:$H1000,5,false)*W123),0) + IF(X123&lt;&gt;"",(VLOOKUP(X123,'🧱Material'!$B$4:$H1000,5,false)*Y123),0) + IF(Z123&lt;&gt;"",(VLOOKUP(Z123,'🧱Material'!$B$4:$H1000,5,false)*AA123),0) + IF(AB123&lt;&gt;"",(VLOOKUP(AB123,'🧱Material'!$B$4:$H1000,5,false)*AC123),0)</f>
        <v>0</v>
      </c>
      <c r="I123" s="526">
        <f>IF(J123&lt;&gt;"",(VLOOKUP(J123,'🌳Resource'!$A$4:$J1000,9,false)*K123),0)+IF(L123&lt;&gt;"",(VLOOKUP(L123,'🌳Resource'!$A$4:$J1000,9,false)*M123),0)+IF(N123&lt;&gt;"",(VLOOKUP(N123,'🌳Resource'!$A$4:$J1000,9,false)*O123),0) + IF(P123&lt;&gt;"",(VLOOKUP(P123,'🌳Resource'!$A$4:$J1000,9,false)*Q123),0) + IF(R123&lt;&gt;"",(VLOOKUP(R123,'🧱Material'!$B$4:$H1000,6,false)*S123),0) + IF(T123&lt;&gt;"",(VLOOKUP(T123,'🧱Material'!$B$4:$H1000,6,false)*U123),0) + IF(V123&lt;&gt;"",(VLOOKUP(V123,'🧱Material'!$B$4:$H1000,6,false)*W123),0) + IF(X123&lt;&gt;"",(VLOOKUP(X123,'🧱Material'!$B$4:$H1000,6,false)*Y123),0) + IF(Z123&lt;&gt;"",(VLOOKUP(Z123,'🧱Material'!$B$4:$H1000,6,false)*AA123),0) + IF(AB123&lt;&gt;"",(VLOOKUP(AB123,'🧱Material'!$B$4:$H1000,6,false)*AC123),0)</f>
        <v>0</v>
      </c>
      <c r="J123" s="18"/>
      <c r="K123" s="536"/>
      <c r="L123" s="18"/>
      <c r="M123" s="536"/>
      <c r="N123" s="18"/>
      <c r="O123" s="536"/>
      <c r="P123" s="18"/>
      <c r="Q123" s="536"/>
      <c r="R123" s="59"/>
      <c r="S123" s="520"/>
      <c r="T123" s="59"/>
      <c r="U123" s="520"/>
      <c r="V123" s="59"/>
      <c r="W123" s="520"/>
      <c r="X123" s="59"/>
      <c r="Y123" s="520"/>
      <c r="Z123" s="59"/>
      <c r="AA123" s="520"/>
      <c r="AB123" s="59"/>
      <c r="AC123" s="520"/>
    </row>
    <row r="124">
      <c r="A124" s="521" t="b">
        <v>0</v>
      </c>
      <c r="B124" s="524"/>
      <c r="C124" s="528"/>
      <c r="D124" s="528"/>
      <c r="E124" s="528"/>
      <c r="F124" s="528"/>
      <c r="G124" s="523">
        <f>IF(J124&lt;&gt;"",(VLOOKUP(J124,'🌳Resource'!$A$4:$J1000,10,false)*K124),0)+IF(L124&lt;&gt;"",(VLOOKUP(L124,'🌳Resource'!$A$4:$J1000,10,false)*M124),0)+IF(N124&lt;&gt;"",(VLOOKUP(N124,'🌳Resource'!$A$4:$J1000,10,false)*O124),0) + IF(P124&lt;&gt;"",(VLOOKUP(P124,'🌳Resource'!$A$4:$J1000,10,false)*Q124),0) + IF(R124&lt;&gt;"",(VLOOKUP(R124,'🧱Material'!$B$4:$H1000,7,false)*S124),0) + IF(T124&lt;&gt;"",(VLOOKUP(T124,'🧱Material'!$B$4:$H1000,7,false)*U124),0) + IF(V124&lt;&gt;"",(VLOOKUP(V124,'🧱Material'!$B$4:$H1000,7,false)*W124),0) + IF(X124&lt;&gt;"",(VLOOKUP(X124,'🧱Material'!$B$4:$H1000,7,false)*Y124),0) + IF(Z124&lt;&gt;"",(VLOOKUP(Z124,'🧱Material'!$B$4:$H1000,7,false)*AA124),0) + IF(AB124&lt;&gt;"",(VLOOKUP(AB124,'🧱Material'!$B$4:$H1000,7,false)*AC124),0)</f>
        <v>0</v>
      </c>
      <c r="H124" s="523">
        <f>IF(J124&lt;&gt;"",(VLOOKUP(J124,'🌳Resource'!$A$4:$J1000,8,false)*K124),0)+IF(L124&lt;&gt;"",(VLOOKUP(L124,'🌳Resource'!$A$4:$J1000,8,false)*M124),0)+IF(N124&lt;&gt;"",(VLOOKUP(N124,'🌳Resource'!$A$4:$J1000,8,false)*O124),0) + IF(P124&lt;&gt;"",(VLOOKUP(P124,'🌳Resource'!$A$4:$J1000,8,false)*Q124),0) + IF(R124&lt;&gt;"",(VLOOKUP(R124,'🧱Material'!$B$4:$H1000,5,false)*S124),0) + IF(T124&lt;&gt;"",(VLOOKUP(T124,'🧱Material'!$B$4:$H1000,5,false)*U124),0) + IF(V124&lt;&gt;"",(VLOOKUP(V124,'🧱Material'!$B$4:$H1000,5,false)*W124),0) + IF(X124&lt;&gt;"",(VLOOKUP(X124,'🧱Material'!$B$4:$H1000,5,false)*Y124),0) + IF(Z124&lt;&gt;"",(VLOOKUP(Z124,'🧱Material'!$B$4:$H1000,5,false)*AA124),0) + IF(AB124&lt;&gt;"",(VLOOKUP(AB124,'🧱Material'!$B$4:$H1000,5,false)*AC124),0)</f>
        <v>0</v>
      </c>
      <c r="I124" s="523">
        <f>IF(J124&lt;&gt;"",(VLOOKUP(J124,'🌳Resource'!$A$4:$J1000,9,false)*K124),0)+IF(L124&lt;&gt;"",(VLOOKUP(L124,'🌳Resource'!$A$4:$J1000,9,false)*M124),0)+IF(N124&lt;&gt;"",(VLOOKUP(N124,'🌳Resource'!$A$4:$J1000,9,false)*O124),0) + IF(P124&lt;&gt;"",(VLOOKUP(P124,'🌳Resource'!$A$4:$J1000,9,false)*Q124),0) + IF(R124&lt;&gt;"",(VLOOKUP(R124,'🧱Material'!$B$4:$H1000,6,false)*S124),0) + IF(T124&lt;&gt;"",(VLOOKUP(T124,'🧱Material'!$B$4:$H1000,6,false)*U124),0) + IF(V124&lt;&gt;"",(VLOOKUP(V124,'🧱Material'!$B$4:$H1000,6,false)*W124),0) + IF(X124&lt;&gt;"",(VLOOKUP(X124,'🧱Material'!$B$4:$H1000,6,false)*Y124),0) + IF(Z124&lt;&gt;"",(VLOOKUP(Z124,'🧱Material'!$B$4:$H1000,6,false)*AA124),0) + IF(AB124&lt;&gt;"",(VLOOKUP(AB124,'🧱Material'!$B$4:$H1000,6,false)*AC124),0)</f>
        <v>0</v>
      </c>
      <c r="J124" s="63"/>
      <c r="K124" s="534"/>
      <c r="L124" s="63"/>
      <c r="M124" s="534"/>
      <c r="N124" s="63"/>
      <c r="O124" s="534"/>
      <c r="P124" s="63"/>
      <c r="Q124" s="534"/>
      <c r="R124" s="515"/>
      <c r="S124" s="3"/>
      <c r="T124" s="515"/>
      <c r="U124" s="3"/>
      <c r="V124" s="515"/>
      <c r="W124" s="3"/>
      <c r="X124" s="515"/>
      <c r="Y124" s="3"/>
      <c r="Z124" s="515"/>
      <c r="AA124" s="3"/>
      <c r="AB124" s="515"/>
      <c r="AC124" s="3"/>
    </row>
    <row r="125">
      <c r="A125" s="524" t="b">
        <v>0</v>
      </c>
      <c r="B125" s="524"/>
      <c r="C125" s="527"/>
      <c r="D125" s="527"/>
      <c r="E125" s="527"/>
      <c r="F125" s="527"/>
      <c r="G125" s="526">
        <f>IF(J125&lt;&gt;"",(VLOOKUP(J125,'🌳Resource'!$A$4:$J1000,10,false)*K125),0)+IF(L125&lt;&gt;"",(VLOOKUP(L125,'🌳Resource'!$A$4:$J1000,10,false)*M125),0)+IF(N125&lt;&gt;"",(VLOOKUP(N125,'🌳Resource'!$A$4:$J1000,10,false)*O125),0) + IF(P125&lt;&gt;"",(VLOOKUP(P125,'🌳Resource'!$A$4:$J1000,10,false)*Q125),0) + IF(R125&lt;&gt;"",(VLOOKUP(R125,'🧱Material'!$B$4:$H1000,7,false)*S125),0) + IF(T125&lt;&gt;"",(VLOOKUP(T125,'🧱Material'!$B$4:$H1000,7,false)*U125),0) + IF(V125&lt;&gt;"",(VLOOKUP(V125,'🧱Material'!$B$4:$H1000,7,false)*W125),0) + IF(X125&lt;&gt;"",(VLOOKUP(X125,'🧱Material'!$B$4:$H1000,7,false)*Y125),0) + IF(Z125&lt;&gt;"",(VLOOKUP(Z125,'🧱Material'!$B$4:$H1000,7,false)*AA125),0) + IF(AB125&lt;&gt;"",(VLOOKUP(AB125,'🧱Material'!$B$4:$H1000,7,false)*AC125),0)</f>
        <v>0</v>
      </c>
      <c r="H125" s="526">
        <f>IF(J125&lt;&gt;"",(VLOOKUP(J125,'🌳Resource'!$A$4:$J1000,8,false)*K125),0)+IF(L125&lt;&gt;"",(VLOOKUP(L125,'🌳Resource'!$A$4:$J1000,8,false)*M125),0)+IF(N125&lt;&gt;"",(VLOOKUP(N125,'🌳Resource'!$A$4:$J1000,8,false)*O125),0) + IF(P125&lt;&gt;"",(VLOOKUP(P125,'🌳Resource'!$A$4:$J1000,8,false)*Q125),0) + IF(R125&lt;&gt;"",(VLOOKUP(R125,'🧱Material'!$B$4:$H1000,5,false)*S125),0) + IF(T125&lt;&gt;"",(VLOOKUP(T125,'🧱Material'!$B$4:$H1000,5,false)*U125),0) + IF(V125&lt;&gt;"",(VLOOKUP(V125,'🧱Material'!$B$4:$H1000,5,false)*W125),0) + IF(X125&lt;&gt;"",(VLOOKUP(X125,'🧱Material'!$B$4:$H1000,5,false)*Y125),0) + IF(Z125&lt;&gt;"",(VLOOKUP(Z125,'🧱Material'!$B$4:$H1000,5,false)*AA125),0) + IF(AB125&lt;&gt;"",(VLOOKUP(AB125,'🧱Material'!$B$4:$H1000,5,false)*AC125),0)</f>
        <v>0</v>
      </c>
      <c r="I125" s="526">
        <f>IF(J125&lt;&gt;"",(VLOOKUP(J125,'🌳Resource'!$A$4:$J1000,9,false)*K125),0)+IF(L125&lt;&gt;"",(VLOOKUP(L125,'🌳Resource'!$A$4:$J1000,9,false)*M125),0)+IF(N125&lt;&gt;"",(VLOOKUP(N125,'🌳Resource'!$A$4:$J1000,9,false)*O125),0) + IF(P125&lt;&gt;"",(VLOOKUP(P125,'🌳Resource'!$A$4:$J1000,9,false)*Q125),0) + IF(R125&lt;&gt;"",(VLOOKUP(R125,'🧱Material'!$B$4:$H1000,6,false)*S125),0) + IF(T125&lt;&gt;"",(VLOOKUP(T125,'🧱Material'!$B$4:$H1000,6,false)*U125),0) + IF(V125&lt;&gt;"",(VLOOKUP(V125,'🧱Material'!$B$4:$H1000,6,false)*W125),0) + IF(X125&lt;&gt;"",(VLOOKUP(X125,'🧱Material'!$B$4:$H1000,6,false)*Y125),0) + IF(Z125&lt;&gt;"",(VLOOKUP(Z125,'🧱Material'!$B$4:$H1000,6,false)*AA125),0) + IF(AB125&lt;&gt;"",(VLOOKUP(AB125,'🧱Material'!$B$4:$H1000,6,false)*AC125),0)</f>
        <v>0</v>
      </c>
      <c r="J125" s="18"/>
      <c r="K125" s="536"/>
      <c r="L125" s="18"/>
      <c r="M125" s="536"/>
      <c r="N125" s="18"/>
      <c r="O125" s="536"/>
      <c r="P125" s="18"/>
      <c r="Q125" s="536"/>
      <c r="R125" s="59"/>
      <c r="S125" s="520"/>
      <c r="T125" s="59"/>
      <c r="U125" s="520"/>
      <c r="V125" s="59"/>
      <c r="W125" s="520"/>
      <c r="X125" s="59"/>
      <c r="Y125" s="520"/>
      <c r="Z125" s="59"/>
      <c r="AA125" s="520"/>
      <c r="AB125" s="59"/>
      <c r="AC125" s="520"/>
    </row>
    <row r="126">
      <c r="A126" s="521" t="b">
        <v>0</v>
      </c>
      <c r="B126" s="524"/>
      <c r="C126" s="551"/>
      <c r="D126" s="551"/>
      <c r="E126" s="551"/>
      <c r="F126" s="551"/>
      <c r="G126" s="523">
        <f>IF(J126&lt;&gt;"",(VLOOKUP(J126,'🌳Resource'!$A$4:$J1000,10,false)*K126),0)+IF(L126&lt;&gt;"",(VLOOKUP(L126,'🌳Resource'!$A$4:$J1000,10,false)*M126),0)+IF(N126&lt;&gt;"",(VLOOKUP(N126,'🌳Resource'!$A$4:$J1000,10,false)*O126),0) + IF(P126&lt;&gt;"",(VLOOKUP(P126,'🌳Resource'!$A$4:$J1000,10,false)*Q126),0) + IF(R126&lt;&gt;"",(VLOOKUP(R126,'🧱Material'!$B$4:$H1000,7,false)*S126),0) + IF(T126&lt;&gt;"",(VLOOKUP(T126,'🧱Material'!$B$4:$H1000,7,false)*U126),0) + IF(V126&lt;&gt;"",(VLOOKUP(V126,'🧱Material'!$B$4:$H1000,7,false)*W126),0) + IF(X126&lt;&gt;"",(VLOOKUP(X126,'🧱Material'!$B$4:$H1000,7,false)*Y126),0) + IF(Z126&lt;&gt;"",(VLOOKUP(Z126,'🧱Material'!$B$4:$H1000,7,false)*AA126),0) + IF(AB126&lt;&gt;"",(VLOOKUP(AB126,'🧱Material'!$B$4:$H1000,7,false)*AC126),0)</f>
        <v>0</v>
      </c>
      <c r="H126" s="523">
        <f>IF(J126&lt;&gt;"",(VLOOKUP(J126,'🌳Resource'!$A$4:$J1000,8,false)*K126),0)+IF(L126&lt;&gt;"",(VLOOKUP(L126,'🌳Resource'!$A$4:$J1000,8,false)*M126),0)+IF(N126&lt;&gt;"",(VLOOKUP(N126,'🌳Resource'!$A$4:$J1000,8,false)*O126),0) + IF(P126&lt;&gt;"",(VLOOKUP(P126,'🌳Resource'!$A$4:$J1000,8,false)*Q126),0) + IF(R126&lt;&gt;"",(VLOOKUP(R126,'🧱Material'!$B$4:$H1000,5,false)*S126),0) + IF(T126&lt;&gt;"",(VLOOKUP(T126,'🧱Material'!$B$4:$H1000,5,false)*U126),0) + IF(V126&lt;&gt;"",(VLOOKUP(V126,'🧱Material'!$B$4:$H1000,5,false)*W126),0) + IF(X126&lt;&gt;"",(VLOOKUP(X126,'🧱Material'!$B$4:$H1000,5,false)*Y126),0) + IF(Z126&lt;&gt;"",(VLOOKUP(Z126,'🧱Material'!$B$4:$H1000,5,false)*AA126),0) + IF(AB126&lt;&gt;"",(VLOOKUP(AB126,'🧱Material'!$B$4:$H1000,5,false)*AC126),0)</f>
        <v>0</v>
      </c>
      <c r="I126" s="523">
        <f>IF(J126&lt;&gt;"",(VLOOKUP(J126,'🌳Resource'!$A$4:$J1000,9,false)*K126),0)+IF(L126&lt;&gt;"",(VLOOKUP(L126,'🌳Resource'!$A$4:$J1000,9,false)*M126),0)+IF(N126&lt;&gt;"",(VLOOKUP(N126,'🌳Resource'!$A$4:$J1000,9,false)*O126),0) + IF(P126&lt;&gt;"",(VLOOKUP(P126,'🌳Resource'!$A$4:$J1000,9,false)*Q126),0) + IF(R126&lt;&gt;"",(VLOOKUP(R126,'🧱Material'!$B$4:$H1000,6,false)*S126),0) + IF(T126&lt;&gt;"",(VLOOKUP(T126,'🧱Material'!$B$4:$H1000,6,false)*U126),0) + IF(V126&lt;&gt;"",(VLOOKUP(V126,'🧱Material'!$B$4:$H1000,6,false)*W126),0) + IF(X126&lt;&gt;"",(VLOOKUP(X126,'🧱Material'!$B$4:$H1000,6,false)*Y126),0) + IF(Z126&lt;&gt;"",(VLOOKUP(Z126,'🧱Material'!$B$4:$H1000,6,false)*AA126),0) + IF(AB126&lt;&gt;"",(VLOOKUP(AB126,'🧱Material'!$B$4:$H1000,6,false)*AC126),0)</f>
        <v>0</v>
      </c>
      <c r="J126" s="63"/>
      <c r="K126" s="534"/>
      <c r="L126" s="63"/>
      <c r="M126" s="534"/>
      <c r="N126" s="63"/>
      <c r="O126" s="534"/>
      <c r="P126" s="63"/>
      <c r="Q126" s="534"/>
      <c r="R126" s="515"/>
      <c r="S126" s="3"/>
      <c r="T126" s="515"/>
      <c r="U126" s="3"/>
      <c r="V126" s="515"/>
      <c r="W126" s="3"/>
      <c r="X126" s="515"/>
      <c r="Y126" s="3"/>
      <c r="Z126" s="515"/>
      <c r="AA126" s="3"/>
      <c r="AB126" s="515"/>
      <c r="AC126" s="3"/>
    </row>
    <row r="127">
      <c r="A127" s="524" t="b">
        <v>0</v>
      </c>
      <c r="B127" s="524"/>
      <c r="C127" s="527"/>
      <c r="D127" s="527"/>
      <c r="E127" s="527"/>
      <c r="F127" s="527"/>
      <c r="G127" s="526">
        <f>IF(J127&lt;&gt;"",(VLOOKUP(J127,'🌳Resource'!$A$4:$J1000,10,false)*K127),0)+IF(L127&lt;&gt;"",(VLOOKUP(L127,'🌳Resource'!$A$4:$J1000,10,false)*M127),0)+IF(N127&lt;&gt;"",(VLOOKUP(N127,'🌳Resource'!$A$4:$J1000,10,false)*O127),0) + IF(P127&lt;&gt;"",(VLOOKUP(P127,'🌳Resource'!$A$4:$J1000,10,false)*Q127),0) + IF(R127&lt;&gt;"",(VLOOKUP(R127,'🧱Material'!$B$4:$H1000,7,false)*S127),0) + IF(T127&lt;&gt;"",(VLOOKUP(T127,'🧱Material'!$B$4:$H1000,7,false)*U127),0) + IF(V127&lt;&gt;"",(VLOOKUP(V127,'🧱Material'!$B$4:$H1000,7,false)*W127),0) + IF(X127&lt;&gt;"",(VLOOKUP(X127,'🧱Material'!$B$4:$H1000,7,false)*Y127),0) + IF(Z127&lt;&gt;"",(VLOOKUP(Z127,'🧱Material'!$B$4:$H1000,7,false)*AA127),0) + IF(AB127&lt;&gt;"",(VLOOKUP(AB127,'🧱Material'!$B$4:$H1000,7,false)*AC127),0)</f>
        <v>0</v>
      </c>
      <c r="H127" s="526">
        <f>IF(J127&lt;&gt;"",(VLOOKUP(J127,'🌳Resource'!$A$4:$J1000,8,false)*K127),0)+IF(L127&lt;&gt;"",(VLOOKUP(L127,'🌳Resource'!$A$4:$J1000,8,false)*M127),0)+IF(N127&lt;&gt;"",(VLOOKUP(N127,'🌳Resource'!$A$4:$J1000,8,false)*O127),0) + IF(P127&lt;&gt;"",(VLOOKUP(P127,'🌳Resource'!$A$4:$J1000,8,false)*Q127),0) + IF(R127&lt;&gt;"",(VLOOKUP(R127,'🧱Material'!$B$4:$H1000,5,false)*S127),0) + IF(T127&lt;&gt;"",(VLOOKUP(T127,'🧱Material'!$B$4:$H1000,5,false)*U127),0) + IF(V127&lt;&gt;"",(VLOOKUP(V127,'🧱Material'!$B$4:$H1000,5,false)*W127),0) + IF(X127&lt;&gt;"",(VLOOKUP(X127,'🧱Material'!$B$4:$H1000,5,false)*Y127),0) + IF(Z127&lt;&gt;"",(VLOOKUP(Z127,'🧱Material'!$B$4:$H1000,5,false)*AA127),0) + IF(AB127&lt;&gt;"",(VLOOKUP(AB127,'🧱Material'!$B$4:$H1000,5,false)*AC127),0)</f>
        <v>0</v>
      </c>
      <c r="I127" s="526">
        <f>IF(J127&lt;&gt;"",(VLOOKUP(J127,'🌳Resource'!$A$4:$J1000,9,false)*K127),0)+IF(L127&lt;&gt;"",(VLOOKUP(L127,'🌳Resource'!$A$4:$J1000,9,false)*M127),0)+IF(N127&lt;&gt;"",(VLOOKUP(N127,'🌳Resource'!$A$4:$J1000,9,false)*O127),0) + IF(P127&lt;&gt;"",(VLOOKUP(P127,'🌳Resource'!$A$4:$J1000,9,false)*Q127),0) + IF(R127&lt;&gt;"",(VLOOKUP(R127,'🧱Material'!$B$4:$H1000,6,false)*S127),0) + IF(T127&lt;&gt;"",(VLOOKUP(T127,'🧱Material'!$B$4:$H1000,6,false)*U127),0) + IF(V127&lt;&gt;"",(VLOOKUP(V127,'🧱Material'!$B$4:$H1000,6,false)*W127),0) + IF(X127&lt;&gt;"",(VLOOKUP(X127,'🧱Material'!$B$4:$H1000,6,false)*Y127),0) + IF(Z127&lt;&gt;"",(VLOOKUP(Z127,'🧱Material'!$B$4:$H1000,6,false)*AA127),0) + IF(AB127&lt;&gt;"",(VLOOKUP(AB127,'🧱Material'!$B$4:$H1000,6,false)*AC127),0)</f>
        <v>0</v>
      </c>
      <c r="J127" s="18"/>
      <c r="K127" s="536"/>
      <c r="L127" s="18"/>
      <c r="M127" s="536"/>
      <c r="N127" s="18"/>
      <c r="O127" s="536"/>
      <c r="P127" s="18"/>
      <c r="Q127" s="536"/>
      <c r="R127" s="59"/>
      <c r="S127" s="520"/>
      <c r="T127" s="59"/>
      <c r="U127" s="520"/>
      <c r="V127" s="59"/>
      <c r="W127" s="520"/>
      <c r="X127" s="59"/>
      <c r="Y127" s="520"/>
      <c r="Z127" s="59"/>
      <c r="AA127" s="520"/>
      <c r="AB127" s="59"/>
      <c r="AC127" s="520"/>
    </row>
    <row r="128">
      <c r="A128" s="521" t="b">
        <v>0</v>
      </c>
      <c r="B128" s="524"/>
      <c r="C128" s="528"/>
      <c r="D128" s="528"/>
      <c r="E128" s="528"/>
      <c r="F128" s="528"/>
      <c r="G128" s="523">
        <f>IF(J128&lt;&gt;"",(VLOOKUP(J128,'🌳Resource'!$A$4:$J1000,10,false)*K128),0)+IF(L128&lt;&gt;"",(VLOOKUP(L128,'🌳Resource'!$A$4:$J1000,10,false)*M128),0)+IF(N128&lt;&gt;"",(VLOOKUP(N128,'🌳Resource'!$A$4:$J1000,10,false)*O128),0) + IF(P128&lt;&gt;"",(VLOOKUP(P128,'🌳Resource'!$A$4:$J1000,10,false)*Q128),0) + IF(R128&lt;&gt;"",(VLOOKUP(R128,'🧱Material'!$B$4:$H1000,7,false)*S128),0) + IF(T128&lt;&gt;"",(VLOOKUP(T128,'🧱Material'!$B$4:$H1000,7,false)*U128),0) + IF(V128&lt;&gt;"",(VLOOKUP(V128,'🧱Material'!$B$4:$H1000,7,false)*W128),0) + IF(X128&lt;&gt;"",(VLOOKUP(X128,'🧱Material'!$B$4:$H1000,7,false)*Y128),0) + IF(Z128&lt;&gt;"",(VLOOKUP(Z128,'🧱Material'!$B$4:$H1000,7,false)*AA128),0) + IF(AB128&lt;&gt;"",(VLOOKUP(AB128,'🧱Material'!$B$4:$H1000,7,false)*AC128),0)</f>
        <v>0</v>
      </c>
      <c r="H128" s="523">
        <f>IF(J128&lt;&gt;"",(VLOOKUP(J128,'🌳Resource'!$A$4:$J1000,8,false)*K128),0)+IF(L128&lt;&gt;"",(VLOOKUP(L128,'🌳Resource'!$A$4:$J1000,8,false)*M128),0)+IF(N128&lt;&gt;"",(VLOOKUP(N128,'🌳Resource'!$A$4:$J1000,8,false)*O128),0) + IF(P128&lt;&gt;"",(VLOOKUP(P128,'🌳Resource'!$A$4:$J1000,8,false)*Q128),0) + IF(R128&lt;&gt;"",(VLOOKUP(R128,'🧱Material'!$B$4:$H1000,5,false)*S128),0) + IF(T128&lt;&gt;"",(VLOOKUP(T128,'🧱Material'!$B$4:$H1000,5,false)*U128),0) + IF(V128&lt;&gt;"",(VLOOKUP(V128,'🧱Material'!$B$4:$H1000,5,false)*W128),0) + IF(X128&lt;&gt;"",(VLOOKUP(X128,'🧱Material'!$B$4:$H1000,5,false)*Y128),0) + IF(Z128&lt;&gt;"",(VLOOKUP(Z128,'🧱Material'!$B$4:$H1000,5,false)*AA128),0) + IF(AB128&lt;&gt;"",(VLOOKUP(AB128,'🧱Material'!$B$4:$H1000,5,false)*AC128),0)</f>
        <v>0</v>
      </c>
      <c r="I128" s="523">
        <f>IF(J128&lt;&gt;"",(VLOOKUP(J128,'🌳Resource'!$A$4:$J1000,9,false)*K128),0)+IF(L128&lt;&gt;"",(VLOOKUP(L128,'🌳Resource'!$A$4:$J1000,9,false)*M128),0)+IF(N128&lt;&gt;"",(VLOOKUP(N128,'🌳Resource'!$A$4:$J1000,9,false)*O128),0) + IF(P128&lt;&gt;"",(VLOOKUP(P128,'🌳Resource'!$A$4:$J1000,9,false)*Q128),0) + IF(R128&lt;&gt;"",(VLOOKUP(R128,'🧱Material'!$B$4:$H1000,6,false)*S128),0) + IF(T128&lt;&gt;"",(VLOOKUP(T128,'🧱Material'!$B$4:$H1000,6,false)*U128),0) + IF(V128&lt;&gt;"",(VLOOKUP(V128,'🧱Material'!$B$4:$H1000,6,false)*W128),0) + IF(X128&lt;&gt;"",(VLOOKUP(X128,'🧱Material'!$B$4:$H1000,6,false)*Y128),0) + IF(Z128&lt;&gt;"",(VLOOKUP(Z128,'🧱Material'!$B$4:$H1000,6,false)*AA128),0) + IF(AB128&lt;&gt;"",(VLOOKUP(AB128,'🧱Material'!$B$4:$H1000,6,false)*AC128),0)</f>
        <v>0</v>
      </c>
      <c r="J128" s="63"/>
      <c r="K128" s="534"/>
      <c r="L128" s="63"/>
      <c r="M128" s="534"/>
      <c r="N128" s="63"/>
      <c r="O128" s="534"/>
      <c r="P128" s="63"/>
      <c r="Q128" s="534"/>
      <c r="R128" s="515"/>
      <c r="S128" s="3"/>
      <c r="T128" s="515"/>
      <c r="U128" s="3"/>
      <c r="V128" s="515"/>
      <c r="W128" s="3"/>
      <c r="X128" s="515"/>
      <c r="Y128" s="3"/>
      <c r="Z128" s="515"/>
      <c r="AA128" s="3"/>
      <c r="AB128" s="515"/>
      <c r="AC128" s="3"/>
    </row>
    <row r="129">
      <c r="A129" s="524" t="b">
        <v>0</v>
      </c>
      <c r="B129" s="524"/>
      <c r="C129" s="527"/>
      <c r="D129" s="527"/>
      <c r="E129" s="527"/>
      <c r="F129" s="527"/>
      <c r="G129" s="526">
        <f>IF(J129&lt;&gt;"",(VLOOKUP(J129,'🌳Resource'!$A$4:$J1000,10,false)*K129),0)+IF(L129&lt;&gt;"",(VLOOKUP(L129,'🌳Resource'!$A$4:$J1000,10,false)*M129),0)+IF(N129&lt;&gt;"",(VLOOKUP(N129,'🌳Resource'!$A$4:$J1000,10,false)*O129),0) + IF(P129&lt;&gt;"",(VLOOKUP(P129,'🌳Resource'!$A$4:$J1000,10,false)*Q129),0) + IF(R129&lt;&gt;"",(VLOOKUP(R129,'🧱Material'!$B$4:$H1000,7,false)*S129),0) + IF(T129&lt;&gt;"",(VLOOKUP(T129,'🧱Material'!$B$4:$H1000,7,false)*U129),0) + IF(V129&lt;&gt;"",(VLOOKUP(V129,'🧱Material'!$B$4:$H1000,7,false)*W129),0) + IF(X129&lt;&gt;"",(VLOOKUP(X129,'🧱Material'!$B$4:$H1000,7,false)*Y129),0) + IF(Z129&lt;&gt;"",(VLOOKUP(Z129,'🧱Material'!$B$4:$H1000,7,false)*AA129),0) + IF(AB129&lt;&gt;"",(VLOOKUP(AB129,'🧱Material'!$B$4:$H1000,7,false)*AC129),0)</f>
        <v>0</v>
      </c>
      <c r="H129" s="526">
        <f>IF(J129&lt;&gt;"",(VLOOKUP(J129,'🌳Resource'!$A$4:$J1000,8,false)*K129),0)+IF(L129&lt;&gt;"",(VLOOKUP(L129,'🌳Resource'!$A$4:$J1000,8,false)*M129),0)+IF(N129&lt;&gt;"",(VLOOKUP(N129,'🌳Resource'!$A$4:$J1000,8,false)*O129),0) + IF(P129&lt;&gt;"",(VLOOKUP(P129,'🌳Resource'!$A$4:$J1000,8,false)*Q129),0) + IF(R129&lt;&gt;"",(VLOOKUP(R129,'🧱Material'!$B$4:$H1000,5,false)*S129),0) + IF(T129&lt;&gt;"",(VLOOKUP(T129,'🧱Material'!$B$4:$H1000,5,false)*U129),0) + IF(V129&lt;&gt;"",(VLOOKUP(V129,'🧱Material'!$B$4:$H1000,5,false)*W129),0) + IF(X129&lt;&gt;"",(VLOOKUP(X129,'🧱Material'!$B$4:$H1000,5,false)*Y129),0) + IF(Z129&lt;&gt;"",(VLOOKUP(Z129,'🧱Material'!$B$4:$H1000,5,false)*AA129),0) + IF(AB129&lt;&gt;"",(VLOOKUP(AB129,'🧱Material'!$B$4:$H1000,5,false)*AC129),0)</f>
        <v>0</v>
      </c>
      <c r="I129" s="526">
        <f>IF(J129&lt;&gt;"",(VLOOKUP(J129,'🌳Resource'!$A$4:$J1000,9,false)*K129),0)+IF(L129&lt;&gt;"",(VLOOKUP(L129,'🌳Resource'!$A$4:$J1000,9,false)*M129),0)+IF(N129&lt;&gt;"",(VLOOKUP(N129,'🌳Resource'!$A$4:$J1000,9,false)*O129),0) + IF(P129&lt;&gt;"",(VLOOKUP(P129,'🌳Resource'!$A$4:$J1000,9,false)*Q129),0) + IF(R129&lt;&gt;"",(VLOOKUP(R129,'🧱Material'!$B$4:$H1000,6,false)*S129),0) + IF(T129&lt;&gt;"",(VLOOKUP(T129,'🧱Material'!$B$4:$H1000,6,false)*U129),0) + IF(V129&lt;&gt;"",(VLOOKUP(V129,'🧱Material'!$B$4:$H1000,6,false)*W129),0) + IF(X129&lt;&gt;"",(VLOOKUP(X129,'🧱Material'!$B$4:$H1000,6,false)*Y129),0) + IF(Z129&lt;&gt;"",(VLOOKUP(Z129,'🧱Material'!$B$4:$H1000,6,false)*AA129),0) + IF(AB129&lt;&gt;"",(VLOOKUP(AB129,'🧱Material'!$B$4:$H1000,6,false)*AC129),0)</f>
        <v>0</v>
      </c>
      <c r="J129" s="18"/>
      <c r="K129" s="536"/>
      <c r="L129" s="18"/>
      <c r="M129" s="536"/>
      <c r="N129" s="18"/>
      <c r="O129" s="536"/>
      <c r="P129" s="18"/>
      <c r="Q129" s="536"/>
      <c r="R129" s="59"/>
      <c r="S129" s="520"/>
      <c r="T129" s="59"/>
      <c r="U129" s="520"/>
      <c r="V129" s="59"/>
      <c r="W129" s="520"/>
      <c r="X129" s="59"/>
      <c r="Y129" s="520"/>
      <c r="Z129" s="59"/>
      <c r="AA129" s="520"/>
      <c r="AB129" s="59"/>
      <c r="AC129" s="520"/>
    </row>
    <row r="130">
      <c r="A130" s="521" t="b">
        <v>0</v>
      </c>
      <c r="B130" s="524"/>
      <c r="C130" s="528"/>
      <c r="D130" s="528"/>
      <c r="E130" s="528"/>
      <c r="F130" s="528"/>
      <c r="G130" s="523">
        <f>IF(J130&lt;&gt;"",(VLOOKUP(J130,'🌳Resource'!$A$4:$J1000,10,false)*K130),0)+IF(L130&lt;&gt;"",(VLOOKUP(L130,'🌳Resource'!$A$4:$J1000,10,false)*M130),0)+IF(N130&lt;&gt;"",(VLOOKUP(N130,'🌳Resource'!$A$4:$J1000,10,false)*O130),0) + IF(P130&lt;&gt;"",(VLOOKUP(P130,'🌳Resource'!$A$4:$J1000,10,false)*Q130),0) + IF(R130&lt;&gt;"",(VLOOKUP(R130,'🧱Material'!$B$4:$H1000,7,false)*S130),0) + IF(T130&lt;&gt;"",(VLOOKUP(T130,'🧱Material'!$B$4:$H1000,7,false)*U130),0) + IF(V130&lt;&gt;"",(VLOOKUP(V130,'🧱Material'!$B$4:$H1000,7,false)*W130),0) + IF(X130&lt;&gt;"",(VLOOKUP(X130,'🧱Material'!$B$4:$H1000,7,false)*Y130),0) + IF(Z130&lt;&gt;"",(VLOOKUP(Z130,'🧱Material'!$B$4:$H1000,7,false)*AA130),0) + IF(AB130&lt;&gt;"",(VLOOKUP(AB130,'🧱Material'!$B$4:$H1000,7,false)*AC130),0)</f>
        <v>0</v>
      </c>
      <c r="H130" s="523">
        <f>IF(J130&lt;&gt;"",(VLOOKUP(J130,'🌳Resource'!$A$4:$J1000,8,false)*K130),0)+IF(L130&lt;&gt;"",(VLOOKUP(L130,'🌳Resource'!$A$4:$J1000,8,false)*M130),0)+IF(N130&lt;&gt;"",(VLOOKUP(N130,'🌳Resource'!$A$4:$J1000,8,false)*O130),0) + IF(P130&lt;&gt;"",(VLOOKUP(P130,'🌳Resource'!$A$4:$J1000,8,false)*Q130),0) + IF(R130&lt;&gt;"",(VLOOKUP(R130,'🧱Material'!$B$4:$H1000,5,false)*S130),0) + IF(T130&lt;&gt;"",(VLOOKUP(T130,'🧱Material'!$B$4:$H1000,5,false)*U130),0) + IF(V130&lt;&gt;"",(VLOOKUP(V130,'🧱Material'!$B$4:$H1000,5,false)*W130),0) + IF(X130&lt;&gt;"",(VLOOKUP(X130,'🧱Material'!$B$4:$H1000,5,false)*Y130),0) + IF(Z130&lt;&gt;"",(VLOOKUP(Z130,'🧱Material'!$B$4:$H1000,5,false)*AA130),0) + IF(AB130&lt;&gt;"",(VLOOKUP(AB130,'🧱Material'!$B$4:$H1000,5,false)*AC130),0)</f>
        <v>0</v>
      </c>
      <c r="I130" s="523">
        <f>IF(J130&lt;&gt;"",(VLOOKUP(J130,'🌳Resource'!$A$4:$J1000,9,false)*K130),0)+IF(L130&lt;&gt;"",(VLOOKUP(L130,'🌳Resource'!$A$4:$J1000,9,false)*M130),0)+IF(N130&lt;&gt;"",(VLOOKUP(N130,'🌳Resource'!$A$4:$J1000,9,false)*O130),0) + IF(P130&lt;&gt;"",(VLOOKUP(P130,'🌳Resource'!$A$4:$J1000,9,false)*Q130),0) + IF(R130&lt;&gt;"",(VLOOKUP(R130,'🧱Material'!$B$4:$H1000,6,false)*S130),0) + IF(T130&lt;&gt;"",(VLOOKUP(T130,'🧱Material'!$B$4:$H1000,6,false)*U130),0) + IF(V130&lt;&gt;"",(VLOOKUP(V130,'🧱Material'!$B$4:$H1000,6,false)*W130),0) + IF(X130&lt;&gt;"",(VLOOKUP(X130,'🧱Material'!$B$4:$H1000,6,false)*Y130),0) + IF(Z130&lt;&gt;"",(VLOOKUP(Z130,'🧱Material'!$B$4:$H1000,6,false)*AA130),0) + IF(AB130&lt;&gt;"",(VLOOKUP(AB130,'🧱Material'!$B$4:$H1000,6,false)*AC130),0)</f>
        <v>0</v>
      </c>
      <c r="J130" s="63"/>
      <c r="K130" s="534"/>
      <c r="L130" s="63"/>
      <c r="M130" s="534"/>
      <c r="N130" s="63"/>
      <c r="O130" s="534"/>
      <c r="P130" s="63"/>
      <c r="Q130" s="534"/>
      <c r="R130" s="515"/>
      <c r="S130" s="3"/>
      <c r="T130" s="515"/>
      <c r="U130" s="3"/>
      <c r="V130" s="515"/>
      <c r="W130" s="3"/>
      <c r="X130" s="515"/>
      <c r="Y130" s="3"/>
      <c r="Z130" s="515"/>
      <c r="AA130" s="3"/>
      <c r="AB130" s="515"/>
      <c r="AC130" s="3"/>
    </row>
    <row r="131">
      <c r="A131" s="524" t="b">
        <v>0</v>
      </c>
      <c r="B131" s="524"/>
      <c r="C131" s="527"/>
      <c r="D131" s="527"/>
      <c r="E131" s="527"/>
      <c r="F131" s="527"/>
      <c r="G131" s="526">
        <f>IF(J131&lt;&gt;"",(VLOOKUP(J131,'🌳Resource'!$A$4:$J1000,10,false)*K131),0)+IF(L131&lt;&gt;"",(VLOOKUP(L131,'🌳Resource'!$A$4:$J1000,10,false)*M131),0)+IF(N131&lt;&gt;"",(VLOOKUP(N131,'🌳Resource'!$A$4:$J1000,10,false)*O131),0) + IF(P131&lt;&gt;"",(VLOOKUP(P131,'🌳Resource'!$A$4:$J1000,10,false)*Q131),0) + IF(R131&lt;&gt;"",(VLOOKUP(R131,'🧱Material'!$B$4:$H1000,7,false)*S131),0) + IF(T131&lt;&gt;"",(VLOOKUP(T131,'🧱Material'!$B$4:$H1000,7,false)*U131),0) + IF(V131&lt;&gt;"",(VLOOKUP(V131,'🧱Material'!$B$4:$H1000,7,false)*W131),0) + IF(X131&lt;&gt;"",(VLOOKUP(X131,'🧱Material'!$B$4:$H1000,7,false)*Y131),0) + IF(Z131&lt;&gt;"",(VLOOKUP(Z131,'🧱Material'!$B$4:$H1000,7,false)*AA131),0) + IF(AB131&lt;&gt;"",(VLOOKUP(AB131,'🧱Material'!$B$4:$H1000,7,false)*AC131),0)</f>
        <v>0</v>
      </c>
      <c r="H131" s="526">
        <f>IF(J131&lt;&gt;"",(VLOOKUP(J131,'🌳Resource'!$A$4:$J1000,8,false)*K131),0)+IF(L131&lt;&gt;"",(VLOOKUP(L131,'🌳Resource'!$A$4:$J1000,8,false)*M131),0)+IF(N131&lt;&gt;"",(VLOOKUP(N131,'🌳Resource'!$A$4:$J1000,8,false)*O131),0) + IF(P131&lt;&gt;"",(VLOOKUP(P131,'🌳Resource'!$A$4:$J1000,8,false)*Q131),0) + IF(R131&lt;&gt;"",(VLOOKUP(R131,'🧱Material'!$B$4:$H1000,5,false)*S131),0) + IF(T131&lt;&gt;"",(VLOOKUP(T131,'🧱Material'!$B$4:$H1000,5,false)*U131),0) + IF(V131&lt;&gt;"",(VLOOKUP(V131,'🧱Material'!$B$4:$H1000,5,false)*W131),0) + IF(X131&lt;&gt;"",(VLOOKUP(X131,'🧱Material'!$B$4:$H1000,5,false)*Y131),0) + IF(Z131&lt;&gt;"",(VLOOKUP(Z131,'🧱Material'!$B$4:$H1000,5,false)*AA131),0) + IF(AB131&lt;&gt;"",(VLOOKUP(AB131,'🧱Material'!$B$4:$H1000,5,false)*AC131),0)</f>
        <v>0</v>
      </c>
      <c r="I131" s="526">
        <f>IF(J131&lt;&gt;"",(VLOOKUP(J131,'🌳Resource'!$A$4:$J1000,9,false)*K131),0)+IF(L131&lt;&gt;"",(VLOOKUP(L131,'🌳Resource'!$A$4:$J1000,9,false)*M131),0)+IF(N131&lt;&gt;"",(VLOOKUP(N131,'🌳Resource'!$A$4:$J1000,9,false)*O131),0) + IF(P131&lt;&gt;"",(VLOOKUP(P131,'🌳Resource'!$A$4:$J1000,9,false)*Q131),0) + IF(R131&lt;&gt;"",(VLOOKUP(R131,'🧱Material'!$B$4:$H1000,6,false)*S131),0) + IF(T131&lt;&gt;"",(VLOOKUP(T131,'🧱Material'!$B$4:$H1000,6,false)*U131),0) + IF(V131&lt;&gt;"",(VLOOKUP(V131,'🧱Material'!$B$4:$H1000,6,false)*W131),0) + IF(X131&lt;&gt;"",(VLOOKUP(X131,'🧱Material'!$B$4:$H1000,6,false)*Y131),0) + IF(Z131&lt;&gt;"",(VLOOKUP(Z131,'🧱Material'!$B$4:$H1000,6,false)*AA131),0) + IF(AB131&lt;&gt;"",(VLOOKUP(AB131,'🧱Material'!$B$4:$H1000,6,false)*AC131),0)</f>
        <v>0</v>
      </c>
      <c r="J131" s="18"/>
      <c r="K131" s="536"/>
      <c r="L131" s="18"/>
      <c r="M131" s="536"/>
      <c r="N131" s="18"/>
      <c r="O131" s="536"/>
      <c r="P131" s="18"/>
      <c r="Q131" s="536"/>
      <c r="R131" s="59"/>
      <c r="S131" s="520"/>
      <c r="T131" s="59"/>
      <c r="U131" s="520"/>
      <c r="V131" s="59"/>
      <c r="W131" s="520"/>
      <c r="X131" s="59"/>
      <c r="Y131" s="520"/>
      <c r="Z131" s="59"/>
      <c r="AA131" s="520"/>
      <c r="AB131" s="59"/>
      <c r="AC131" s="520"/>
    </row>
    <row r="132">
      <c r="A132" s="521" t="b">
        <v>0</v>
      </c>
      <c r="B132" s="524"/>
      <c r="C132" s="528"/>
      <c r="D132" s="528"/>
      <c r="E132" s="528"/>
      <c r="F132" s="528"/>
      <c r="G132" s="523">
        <f>IF(J132&lt;&gt;"",(VLOOKUP(J132,'🌳Resource'!$A$4:$J1000,10,false)*K132),0)+IF(L132&lt;&gt;"",(VLOOKUP(L132,'🌳Resource'!$A$4:$J1000,10,false)*M132),0)+IF(N132&lt;&gt;"",(VLOOKUP(N132,'🌳Resource'!$A$4:$J1000,10,false)*O132),0) + IF(P132&lt;&gt;"",(VLOOKUP(P132,'🌳Resource'!$A$4:$J1000,10,false)*Q132),0) + IF(R132&lt;&gt;"",(VLOOKUP(R132,'🧱Material'!$B$4:$H1000,7,false)*S132),0) + IF(T132&lt;&gt;"",(VLOOKUP(T132,'🧱Material'!$B$4:$H1000,7,false)*U132),0) + IF(V132&lt;&gt;"",(VLOOKUP(V132,'🧱Material'!$B$4:$H1000,7,false)*W132),0) + IF(X132&lt;&gt;"",(VLOOKUP(X132,'🧱Material'!$B$4:$H1000,7,false)*Y132),0) + IF(Z132&lt;&gt;"",(VLOOKUP(Z132,'🧱Material'!$B$4:$H1000,7,false)*AA132),0) + IF(AB132&lt;&gt;"",(VLOOKUP(AB132,'🧱Material'!$B$4:$H1000,7,false)*AC132),0)</f>
        <v>0</v>
      </c>
      <c r="H132" s="523">
        <f>IF(J132&lt;&gt;"",(VLOOKUP(J132,'🌳Resource'!$A$4:$J1000,8,false)*K132),0)+IF(L132&lt;&gt;"",(VLOOKUP(L132,'🌳Resource'!$A$4:$J1000,8,false)*M132),0)+IF(N132&lt;&gt;"",(VLOOKUP(N132,'🌳Resource'!$A$4:$J1000,8,false)*O132),0) + IF(P132&lt;&gt;"",(VLOOKUP(P132,'🌳Resource'!$A$4:$J1000,8,false)*Q132),0) + IF(R132&lt;&gt;"",(VLOOKUP(R132,'🧱Material'!$B$4:$H1000,5,false)*S132),0) + IF(T132&lt;&gt;"",(VLOOKUP(T132,'🧱Material'!$B$4:$H1000,5,false)*U132),0) + IF(V132&lt;&gt;"",(VLOOKUP(V132,'🧱Material'!$B$4:$H1000,5,false)*W132),0) + IF(X132&lt;&gt;"",(VLOOKUP(X132,'🧱Material'!$B$4:$H1000,5,false)*Y132),0) + IF(Z132&lt;&gt;"",(VLOOKUP(Z132,'🧱Material'!$B$4:$H1000,5,false)*AA132),0) + IF(AB132&lt;&gt;"",(VLOOKUP(AB132,'🧱Material'!$B$4:$H1000,5,false)*AC132),0)</f>
        <v>0</v>
      </c>
      <c r="I132" s="523">
        <f>IF(J132&lt;&gt;"",(VLOOKUP(J132,'🌳Resource'!$A$4:$J1000,9,false)*K132),0)+IF(L132&lt;&gt;"",(VLOOKUP(L132,'🌳Resource'!$A$4:$J1000,9,false)*M132),0)+IF(N132&lt;&gt;"",(VLOOKUP(N132,'🌳Resource'!$A$4:$J1000,9,false)*O132),0) + IF(P132&lt;&gt;"",(VLOOKUP(P132,'🌳Resource'!$A$4:$J1000,9,false)*Q132),0) + IF(R132&lt;&gt;"",(VLOOKUP(R132,'🧱Material'!$B$4:$H1000,6,false)*S132),0) + IF(T132&lt;&gt;"",(VLOOKUP(T132,'🧱Material'!$B$4:$H1000,6,false)*U132),0) + IF(V132&lt;&gt;"",(VLOOKUP(V132,'🧱Material'!$B$4:$H1000,6,false)*W132),0) + IF(X132&lt;&gt;"",(VLOOKUP(X132,'🧱Material'!$B$4:$H1000,6,false)*Y132),0) + IF(Z132&lt;&gt;"",(VLOOKUP(Z132,'🧱Material'!$B$4:$H1000,6,false)*AA132),0) + IF(AB132&lt;&gt;"",(VLOOKUP(AB132,'🧱Material'!$B$4:$H1000,6,false)*AC132),0)</f>
        <v>0</v>
      </c>
      <c r="J132" s="63"/>
      <c r="K132" s="534"/>
      <c r="L132" s="63"/>
      <c r="M132" s="534"/>
      <c r="N132" s="63"/>
      <c r="O132" s="534"/>
      <c r="P132" s="63"/>
      <c r="Q132" s="534"/>
      <c r="R132" s="515"/>
      <c r="S132" s="3"/>
      <c r="T132" s="515"/>
      <c r="U132" s="3"/>
      <c r="V132" s="515"/>
      <c r="W132" s="3"/>
      <c r="X132" s="515"/>
      <c r="Y132" s="3"/>
      <c r="Z132" s="515"/>
      <c r="AA132" s="3"/>
      <c r="AB132" s="515"/>
      <c r="AC132" s="3"/>
    </row>
    <row r="133">
      <c r="A133" s="524" t="b">
        <v>0</v>
      </c>
      <c r="B133" s="524"/>
      <c r="C133" s="527"/>
      <c r="D133" s="527"/>
      <c r="E133" s="527"/>
      <c r="F133" s="527"/>
      <c r="G133" s="526">
        <f>IF(J133&lt;&gt;"",(VLOOKUP(J133,'🌳Resource'!$A$4:$J1000,10,false)*K133),0)+IF(L133&lt;&gt;"",(VLOOKUP(L133,'🌳Resource'!$A$4:$J1000,10,false)*M133),0)+IF(N133&lt;&gt;"",(VLOOKUP(N133,'🌳Resource'!$A$4:$J1000,10,false)*O133),0) + IF(P133&lt;&gt;"",(VLOOKUP(P133,'🌳Resource'!$A$4:$J1000,10,false)*Q133),0) + IF(R133&lt;&gt;"",(VLOOKUP(R133,'🧱Material'!$B$4:$H1000,7,false)*S133),0) + IF(T133&lt;&gt;"",(VLOOKUP(T133,'🧱Material'!$B$4:$H1000,7,false)*U133),0) + IF(V133&lt;&gt;"",(VLOOKUP(V133,'🧱Material'!$B$4:$H1000,7,false)*W133),0) + IF(X133&lt;&gt;"",(VLOOKUP(X133,'🧱Material'!$B$4:$H1000,7,false)*Y133),0) + IF(Z133&lt;&gt;"",(VLOOKUP(Z133,'🧱Material'!$B$4:$H1000,7,false)*AA133),0) + IF(AB133&lt;&gt;"",(VLOOKUP(AB133,'🧱Material'!$B$4:$H1000,7,false)*AC133),0)</f>
        <v>0</v>
      </c>
      <c r="H133" s="526">
        <f>IF(J133&lt;&gt;"",(VLOOKUP(J133,'🌳Resource'!$A$4:$J1000,8,false)*K133),0)+IF(L133&lt;&gt;"",(VLOOKUP(L133,'🌳Resource'!$A$4:$J1000,8,false)*M133),0)+IF(N133&lt;&gt;"",(VLOOKUP(N133,'🌳Resource'!$A$4:$J1000,8,false)*O133),0) + IF(P133&lt;&gt;"",(VLOOKUP(P133,'🌳Resource'!$A$4:$J1000,8,false)*Q133),0) + IF(R133&lt;&gt;"",(VLOOKUP(R133,'🧱Material'!$B$4:$H1000,5,false)*S133),0) + IF(T133&lt;&gt;"",(VLOOKUP(T133,'🧱Material'!$B$4:$H1000,5,false)*U133),0) + IF(V133&lt;&gt;"",(VLOOKUP(V133,'🧱Material'!$B$4:$H1000,5,false)*W133),0) + IF(X133&lt;&gt;"",(VLOOKUP(X133,'🧱Material'!$B$4:$H1000,5,false)*Y133),0) + IF(Z133&lt;&gt;"",(VLOOKUP(Z133,'🧱Material'!$B$4:$H1000,5,false)*AA133),0) + IF(AB133&lt;&gt;"",(VLOOKUP(AB133,'🧱Material'!$B$4:$H1000,5,false)*AC133),0)</f>
        <v>0</v>
      </c>
      <c r="I133" s="526">
        <f>IF(J133&lt;&gt;"",(VLOOKUP(J133,'🌳Resource'!$A$4:$J1000,9,false)*K133),0)+IF(L133&lt;&gt;"",(VLOOKUP(L133,'🌳Resource'!$A$4:$J1000,9,false)*M133),0)+IF(N133&lt;&gt;"",(VLOOKUP(N133,'🌳Resource'!$A$4:$J1000,9,false)*O133),0) + IF(P133&lt;&gt;"",(VLOOKUP(P133,'🌳Resource'!$A$4:$J1000,9,false)*Q133),0) + IF(R133&lt;&gt;"",(VLOOKUP(R133,'🧱Material'!$B$4:$H1000,6,false)*S133),0) + IF(T133&lt;&gt;"",(VLOOKUP(T133,'🧱Material'!$B$4:$H1000,6,false)*U133),0) + IF(V133&lt;&gt;"",(VLOOKUP(V133,'🧱Material'!$B$4:$H1000,6,false)*W133),0) + IF(X133&lt;&gt;"",(VLOOKUP(X133,'🧱Material'!$B$4:$H1000,6,false)*Y133),0) + IF(Z133&lt;&gt;"",(VLOOKUP(Z133,'🧱Material'!$B$4:$H1000,6,false)*AA133),0) + IF(AB133&lt;&gt;"",(VLOOKUP(AB133,'🧱Material'!$B$4:$H1000,6,false)*AC133),0)</f>
        <v>0</v>
      </c>
      <c r="J133" s="18"/>
      <c r="K133" s="536"/>
      <c r="L133" s="18"/>
      <c r="M133" s="536"/>
      <c r="N133" s="18"/>
      <c r="O133" s="536"/>
      <c r="P133" s="18"/>
      <c r="Q133" s="536"/>
      <c r="R133" s="59"/>
      <c r="S133" s="520"/>
      <c r="T133" s="59"/>
      <c r="U133" s="520"/>
      <c r="V133" s="59"/>
      <c r="W133" s="520"/>
      <c r="X133" s="59"/>
      <c r="Y133" s="520"/>
      <c r="Z133" s="59"/>
      <c r="AA133" s="520"/>
      <c r="AB133" s="59"/>
      <c r="AC133" s="520"/>
    </row>
    <row r="134">
      <c r="A134" s="521" t="b">
        <v>0</v>
      </c>
      <c r="B134" s="524"/>
      <c r="C134" s="528"/>
      <c r="D134" s="528"/>
      <c r="E134" s="528"/>
      <c r="F134" s="528"/>
      <c r="G134" s="523">
        <f>IF(J134&lt;&gt;"",(VLOOKUP(J134,'🌳Resource'!$A$4:$J1000,10,false)*K134),0)+IF(L134&lt;&gt;"",(VLOOKUP(L134,'🌳Resource'!$A$4:$J1000,10,false)*M134),0)+IF(N134&lt;&gt;"",(VLOOKUP(N134,'🌳Resource'!$A$4:$J1000,10,false)*O134),0) + IF(P134&lt;&gt;"",(VLOOKUP(P134,'🌳Resource'!$A$4:$J1000,10,false)*Q134),0) + IF(R134&lt;&gt;"",(VLOOKUP(R134,'🧱Material'!$B$4:$H1000,7,false)*S134),0) + IF(T134&lt;&gt;"",(VLOOKUP(T134,'🧱Material'!$B$4:$H1000,7,false)*U134),0) + IF(V134&lt;&gt;"",(VLOOKUP(V134,'🧱Material'!$B$4:$H1000,7,false)*W134),0) + IF(X134&lt;&gt;"",(VLOOKUP(X134,'🧱Material'!$B$4:$H1000,7,false)*Y134),0) + IF(Z134&lt;&gt;"",(VLOOKUP(Z134,'🧱Material'!$B$4:$H1000,7,false)*AA134),0) + IF(AB134&lt;&gt;"",(VLOOKUP(AB134,'🧱Material'!$B$4:$H1000,7,false)*AC134),0)</f>
        <v>0</v>
      </c>
      <c r="H134" s="523">
        <f>IF(J134&lt;&gt;"",(VLOOKUP(J134,'🌳Resource'!$A$4:$J1000,8,false)*K134),0)+IF(L134&lt;&gt;"",(VLOOKUP(L134,'🌳Resource'!$A$4:$J1000,8,false)*M134),0)+IF(N134&lt;&gt;"",(VLOOKUP(N134,'🌳Resource'!$A$4:$J1000,8,false)*O134),0) + IF(P134&lt;&gt;"",(VLOOKUP(P134,'🌳Resource'!$A$4:$J1000,8,false)*Q134),0) + IF(R134&lt;&gt;"",(VLOOKUP(R134,'🧱Material'!$B$4:$H1000,5,false)*S134),0) + IF(T134&lt;&gt;"",(VLOOKUP(T134,'🧱Material'!$B$4:$H1000,5,false)*U134),0) + IF(V134&lt;&gt;"",(VLOOKUP(V134,'🧱Material'!$B$4:$H1000,5,false)*W134),0) + IF(X134&lt;&gt;"",(VLOOKUP(X134,'🧱Material'!$B$4:$H1000,5,false)*Y134),0) + IF(Z134&lt;&gt;"",(VLOOKUP(Z134,'🧱Material'!$B$4:$H1000,5,false)*AA134),0) + IF(AB134&lt;&gt;"",(VLOOKUP(AB134,'🧱Material'!$B$4:$H1000,5,false)*AC134),0)</f>
        <v>0</v>
      </c>
      <c r="I134" s="523">
        <f>IF(J134&lt;&gt;"",(VLOOKUP(J134,'🌳Resource'!$A$4:$J1000,9,false)*K134),0)+IF(L134&lt;&gt;"",(VLOOKUP(L134,'🌳Resource'!$A$4:$J1000,9,false)*M134),0)+IF(N134&lt;&gt;"",(VLOOKUP(N134,'🌳Resource'!$A$4:$J1000,9,false)*O134),0) + IF(P134&lt;&gt;"",(VLOOKUP(P134,'🌳Resource'!$A$4:$J1000,9,false)*Q134),0) + IF(R134&lt;&gt;"",(VLOOKUP(R134,'🧱Material'!$B$4:$H1000,6,false)*S134),0) + IF(T134&lt;&gt;"",(VLOOKUP(T134,'🧱Material'!$B$4:$H1000,6,false)*U134),0) + IF(V134&lt;&gt;"",(VLOOKUP(V134,'🧱Material'!$B$4:$H1000,6,false)*W134),0) + IF(X134&lt;&gt;"",(VLOOKUP(X134,'🧱Material'!$B$4:$H1000,6,false)*Y134),0) + IF(Z134&lt;&gt;"",(VLOOKUP(Z134,'🧱Material'!$B$4:$H1000,6,false)*AA134),0) + IF(AB134&lt;&gt;"",(VLOOKUP(AB134,'🧱Material'!$B$4:$H1000,6,false)*AC134),0)</f>
        <v>0</v>
      </c>
      <c r="J134" s="63"/>
      <c r="K134" s="534"/>
      <c r="L134" s="63"/>
      <c r="M134" s="534"/>
      <c r="N134" s="63"/>
      <c r="O134" s="534"/>
      <c r="P134" s="63"/>
      <c r="Q134" s="534"/>
      <c r="R134" s="515"/>
      <c r="S134" s="3"/>
      <c r="T134" s="515"/>
      <c r="U134" s="3"/>
      <c r="V134" s="515"/>
      <c r="W134" s="3"/>
      <c r="X134" s="515"/>
      <c r="Y134" s="3"/>
      <c r="Z134" s="515"/>
      <c r="AA134" s="3"/>
      <c r="AB134" s="515"/>
      <c r="AC134" s="3"/>
    </row>
    <row r="135">
      <c r="A135" s="524" t="b">
        <v>0</v>
      </c>
      <c r="B135" s="524"/>
      <c r="C135" s="527"/>
      <c r="D135" s="527"/>
      <c r="E135" s="527"/>
      <c r="F135" s="527"/>
      <c r="G135" s="526">
        <f>IF(J135&lt;&gt;"",(VLOOKUP(J135,'🌳Resource'!$A$4:$J1000,10,false)*K135),0)+IF(L135&lt;&gt;"",(VLOOKUP(L135,'🌳Resource'!$A$4:$J1000,10,false)*M135),0)+IF(N135&lt;&gt;"",(VLOOKUP(N135,'🌳Resource'!$A$4:$J1000,10,false)*O135),0) + IF(P135&lt;&gt;"",(VLOOKUP(P135,'🌳Resource'!$A$4:$J1000,10,false)*Q135),0) + IF(R135&lt;&gt;"",(VLOOKUP(R135,'🧱Material'!$B$4:$H1000,7,false)*S135),0) + IF(T135&lt;&gt;"",(VLOOKUP(T135,'🧱Material'!$B$4:$H1000,7,false)*U135),0) + IF(V135&lt;&gt;"",(VLOOKUP(V135,'🧱Material'!$B$4:$H1000,7,false)*W135),0) + IF(X135&lt;&gt;"",(VLOOKUP(X135,'🧱Material'!$B$4:$H1000,7,false)*Y135),0) + IF(Z135&lt;&gt;"",(VLOOKUP(Z135,'🧱Material'!$B$4:$H1000,7,false)*AA135),0) + IF(AB135&lt;&gt;"",(VLOOKUP(AB135,'🧱Material'!$B$4:$H1000,7,false)*AC135),0)</f>
        <v>0</v>
      </c>
      <c r="H135" s="526">
        <f>IF(J135&lt;&gt;"",(VLOOKUP(J135,'🌳Resource'!$A$4:$J1000,8,false)*K135),0)+IF(L135&lt;&gt;"",(VLOOKUP(L135,'🌳Resource'!$A$4:$J1000,8,false)*M135),0)+IF(N135&lt;&gt;"",(VLOOKUP(N135,'🌳Resource'!$A$4:$J1000,8,false)*O135),0) + IF(P135&lt;&gt;"",(VLOOKUP(P135,'🌳Resource'!$A$4:$J1000,8,false)*Q135),0) + IF(R135&lt;&gt;"",(VLOOKUP(R135,'🧱Material'!$B$4:$H1000,5,false)*S135),0) + IF(T135&lt;&gt;"",(VLOOKUP(T135,'🧱Material'!$B$4:$H1000,5,false)*U135),0) + IF(V135&lt;&gt;"",(VLOOKUP(V135,'🧱Material'!$B$4:$H1000,5,false)*W135),0) + IF(X135&lt;&gt;"",(VLOOKUP(X135,'🧱Material'!$B$4:$H1000,5,false)*Y135),0) + IF(Z135&lt;&gt;"",(VLOOKUP(Z135,'🧱Material'!$B$4:$H1000,5,false)*AA135),0) + IF(AB135&lt;&gt;"",(VLOOKUP(AB135,'🧱Material'!$B$4:$H1000,5,false)*AC135),0)</f>
        <v>0</v>
      </c>
      <c r="I135" s="526">
        <f>IF(J135&lt;&gt;"",(VLOOKUP(J135,'🌳Resource'!$A$4:$J1000,9,false)*K135),0)+IF(L135&lt;&gt;"",(VLOOKUP(L135,'🌳Resource'!$A$4:$J1000,9,false)*M135),0)+IF(N135&lt;&gt;"",(VLOOKUP(N135,'🌳Resource'!$A$4:$J1000,9,false)*O135),0) + IF(P135&lt;&gt;"",(VLOOKUP(P135,'🌳Resource'!$A$4:$J1000,9,false)*Q135),0) + IF(R135&lt;&gt;"",(VLOOKUP(R135,'🧱Material'!$B$4:$H1000,6,false)*S135),0) + IF(T135&lt;&gt;"",(VLOOKUP(T135,'🧱Material'!$B$4:$H1000,6,false)*U135),0) + IF(V135&lt;&gt;"",(VLOOKUP(V135,'🧱Material'!$B$4:$H1000,6,false)*W135),0) + IF(X135&lt;&gt;"",(VLOOKUP(X135,'🧱Material'!$B$4:$H1000,6,false)*Y135),0) + IF(Z135&lt;&gt;"",(VLOOKUP(Z135,'🧱Material'!$B$4:$H1000,6,false)*AA135),0) + IF(AB135&lt;&gt;"",(VLOOKUP(AB135,'🧱Material'!$B$4:$H1000,6,false)*AC135),0)</f>
        <v>0</v>
      </c>
      <c r="J135" s="18"/>
      <c r="K135" s="536"/>
      <c r="L135" s="18"/>
      <c r="M135" s="536"/>
      <c r="N135" s="18"/>
      <c r="O135" s="536"/>
      <c r="P135" s="18"/>
      <c r="Q135" s="536"/>
      <c r="R135" s="59"/>
      <c r="S135" s="520"/>
      <c r="T135" s="59"/>
      <c r="U135" s="520"/>
      <c r="V135" s="59"/>
      <c r="W135" s="520"/>
      <c r="X135" s="59"/>
      <c r="Y135" s="520"/>
      <c r="Z135" s="59"/>
      <c r="AA135" s="520"/>
      <c r="AB135" s="59"/>
      <c r="AC135" s="520"/>
    </row>
    <row r="136">
      <c r="A136" s="521" t="b">
        <v>0</v>
      </c>
      <c r="B136" s="524"/>
      <c r="C136" s="528"/>
      <c r="D136" s="528"/>
      <c r="E136" s="528"/>
      <c r="F136" s="528"/>
      <c r="G136" s="523">
        <f>IF(J136&lt;&gt;"",(VLOOKUP(J136,'🌳Resource'!$A$4:$J1000,10,false)*K136),0)+IF(L136&lt;&gt;"",(VLOOKUP(L136,'🌳Resource'!$A$4:$J1000,10,false)*M136),0)+IF(N136&lt;&gt;"",(VLOOKUP(N136,'🌳Resource'!$A$4:$J1000,10,false)*O136),0) + IF(P136&lt;&gt;"",(VLOOKUP(P136,'🌳Resource'!$A$4:$J1000,10,false)*Q136),0) + IF(R136&lt;&gt;"",(VLOOKUP(R136,'🧱Material'!$B$4:$H1000,7,false)*S136),0) + IF(T136&lt;&gt;"",(VLOOKUP(T136,'🧱Material'!$B$4:$H1000,7,false)*U136),0) + IF(V136&lt;&gt;"",(VLOOKUP(V136,'🧱Material'!$B$4:$H1000,7,false)*W136),0) + IF(X136&lt;&gt;"",(VLOOKUP(X136,'🧱Material'!$B$4:$H1000,7,false)*Y136),0) + IF(Z136&lt;&gt;"",(VLOOKUP(Z136,'🧱Material'!$B$4:$H1000,7,false)*AA136),0) + IF(AB136&lt;&gt;"",(VLOOKUP(AB136,'🧱Material'!$B$4:$H1000,7,false)*AC136),0)</f>
        <v>0</v>
      </c>
      <c r="H136" s="523">
        <f>IF(J136&lt;&gt;"",(VLOOKUP(J136,'🌳Resource'!$A$4:$J1000,8,false)*K136),0)+IF(L136&lt;&gt;"",(VLOOKUP(L136,'🌳Resource'!$A$4:$J1000,8,false)*M136),0)+IF(N136&lt;&gt;"",(VLOOKUP(N136,'🌳Resource'!$A$4:$J1000,8,false)*O136),0) + IF(P136&lt;&gt;"",(VLOOKUP(P136,'🌳Resource'!$A$4:$J1000,8,false)*Q136),0) + IF(R136&lt;&gt;"",(VLOOKUP(R136,'🧱Material'!$B$4:$H1000,5,false)*S136),0) + IF(T136&lt;&gt;"",(VLOOKUP(T136,'🧱Material'!$B$4:$H1000,5,false)*U136),0) + IF(V136&lt;&gt;"",(VLOOKUP(V136,'🧱Material'!$B$4:$H1000,5,false)*W136),0) + IF(X136&lt;&gt;"",(VLOOKUP(X136,'🧱Material'!$B$4:$H1000,5,false)*Y136),0) + IF(Z136&lt;&gt;"",(VLOOKUP(Z136,'🧱Material'!$B$4:$H1000,5,false)*AA136),0) + IF(AB136&lt;&gt;"",(VLOOKUP(AB136,'🧱Material'!$B$4:$H1000,5,false)*AC136),0)</f>
        <v>0</v>
      </c>
      <c r="I136" s="523">
        <f>IF(J136&lt;&gt;"",(VLOOKUP(J136,'🌳Resource'!$A$4:$J1000,9,false)*K136),0)+IF(L136&lt;&gt;"",(VLOOKUP(L136,'🌳Resource'!$A$4:$J1000,9,false)*M136),0)+IF(N136&lt;&gt;"",(VLOOKUP(N136,'🌳Resource'!$A$4:$J1000,9,false)*O136),0) + IF(P136&lt;&gt;"",(VLOOKUP(P136,'🌳Resource'!$A$4:$J1000,9,false)*Q136),0) + IF(R136&lt;&gt;"",(VLOOKUP(R136,'🧱Material'!$B$4:$H1000,6,false)*S136),0) + IF(T136&lt;&gt;"",(VLOOKUP(T136,'🧱Material'!$B$4:$H1000,6,false)*U136),0) + IF(V136&lt;&gt;"",(VLOOKUP(V136,'🧱Material'!$B$4:$H1000,6,false)*W136),0) + IF(X136&lt;&gt;"",(VLOOKUP(X136,'🧱Material'!$B$4:$H1000,6,false)*Y136),0) + IF(Z136&lt;&gt;"",(VLOOKUP(Z136,'🧱Material'!$B$4:$H1000,6,false)*AA136),0) + IF(AB136&lt;&gt;"",(VLOOKUP(AB136,'🧱Material'!$B$4:$H1000,6,false)*AC136),0)</f>
        <v>0</v>
      </c>
      <c r="J136" s="63"/>
      <c r="K136" s="534"/>
      <c r="L136" s="63"/>
      <c r="M136" s="534"/>
      <c r="N136" s="63"/>
      <c r="O136" s="534"/>
      <c r="P136" s="63"/>
      <c r="Q136" s="534"/>
      <c r="R136" s="515"/>
      <c r="S136" s="3"/>
      <c r="T136" s="515"/>
      <c r="U136" s="3"/>
      <c r="V136" s="515"/>
      <c r="W136" s="3"/>
      <c r="X136" s="515"/>
      <c r="Y136" s="3"/>
      <c r="Z136" s="515"/>
      <c r="AA136" s="3"/>
      <c r="AB136" s="515"/>
      <c r="AC136" s="3"/>
    </row>
    <row r="137">
      <c r="A137" s="524" t="b">
        <v>0</v>
      </c>
      <c r="B137" s="524"/>
      <c r="C137" s="527"/>
      <c r="D137" s="527"/>
      <c r="E137" s="527"/>
      <c r="F137" s="527"/>
      <c r="G137" s="526">
        <f>IF(J137&lt;&gt;"",(VLOOKUP(J137,'🌳Resource'!$A$4:$J1000,10,false)*K137),0)+IF(L137&lt;&gt;"",(VLOOKUP(L137,'🌳Resource'!$A$4:$J1000,10,false)*M137),0)+IF(N137&lt;&gt;"",(VLOOKUP(N137,'🌳Resource'!$A$4:$J1000,10,false)*O137),0) + IF(P137&lt;&gt;"",(VLOOKUP(P137,'🌳Resource'!$A$4:$J1000,10,false)*Q137),0) + IF(R137&lt;&gt;"",(VLOOKUP(R137,'🧱Material'!$B$4:$H1000,7,false)*S137),0) + IF(T137&lt;&gt;"",(VLOOKUP(T137,'🧱Material'!$B$4:$H1000,7,false)*U137),0) + IF(V137&lt;&gt;"",(VLOOKUP(V137,'🧱Material'!$B$4:$H1000,7,false)*W137),0) + IF(X137&lt;&gt;"",(VLOOKUP(X137,'🧱Material'!$B$4:$H1000,7,false)*Y137),0) + IF(Z137&lt;&gt;"",(VLOOKUP(Z137,'🧱Material'!$B$4:$H1000,7,false)*AA137),0) + IF(AB137&lt;&gt;"",(VLOOKUP(AB137,'🧱Material'!$B$4:$H1000,7,false)*AC137),0)</f>
        <v>0</v>
      </c>
      <c r="H137" s="526">
        <f>IF(J137&lt;&gt;"",(VLOOKUP(J137,'🌳Resource'!$A$4:$J1000,8,false)*K137),0)+IF(L137&lt;&gt;"",(VLOOKUP(L137,'🌳Resource'!$A$4:$J1000,8,false)*M137),0)+IF(N137&lt;&gt;"",(VLOOKUP(N137,'🌳Resource'!$A$4:$J1000,8,false)*O137),0) + IF(P137&lt;&gt;"",(VLOOKUP(P137,'🌳Resource'!$A$4:$J1000,8,false)*Q137),0) + IF(R137&lt;&gt;"",(VLOOKUP(R137,'🧱Material'!$B$4:$H1000,5,false)*S137),0) + IF(T137&lt;&gt;"",(VLOOKUP(T137,'🧱Material'!$B$4:$H1000,5,false)*U137),0) + IF(V137&lt;&gt;"",(VLOOKUP(V137,'🧱Material'!$B$4:$H1000,5,false)*W137),0) + IF(X137&lt;&gt;"",(VLOOKUP(X137,'🧱Material'!$B$4:$H1000,5,false)*Y137),0) + IF(Z137&lt;&gt;"",(VLOOKUP(Z137,'🧱Material'!$B$4:$H1000,5,false)*AA137),0) + IF(AB137&lt;&gt;"",(VLOOKUP(AB137,'🧱Material'!$B$4:$H1000,5,false)*AC137),0)</f>
        <v>0</v>
      </c>
      <c r="I137" s="526">
        <f>IF(J137&lt;&gt;"",(VLOOKUP(J137,'🌳Resource'!$A$4:$J1000,9,false)*K137),0)+IF(L137&lt;&gt;"",(VLOOKUP(L137,'🌳Resource'!$A$4:$J1000,9,false)*M137),0)+IF(N137&lt;&gt;"",(VLOOKUP(N137,'🌳Resource'!$A$4:$J1000,9,false)*O137),0) + IF(P137&lt;&gt;"",(VLOOKUP(P137,'🌳Resource'!$A$4:$J1000,9,false)*Q137),0) + IF(R137&lt;&gt;"",(VLOOKUP(R137,'🧱Material'!$B$4:$H1000,6,false)*S137),0) + IF(T137&lt;&gt;"",(VLOOKUP(T137,'🧱Material'!$B$4:$H1000,6,false)*U137),0) + IF(V137&lt;&gt;"",(VLOOKUP(V137,'🧱Material'!$B$4:$H1000,6,false)*W137),0) + IF(X137&lt;&gt;"",(VLOOKUP(X137,'🧱Material'!$B$4:$H1000,6,false)*Y137),0) + IF(Z137&lt;&gt;"",(VLOOKUP(Z137,'🧱Material'!$B$4:$H1000,6,false)*AA137),0) + IF(AB137&lt;&gt;"",(VLOOKUP(AB137,'🧱Material'!$B$4:$H1000,6,false)*AC137),0)</f>
        <v>0</v>
      </c>
      <c r="J137" s="18"/>
      <c r="K137" s="536"/>
      <c r="L137" s="18"/>
      <c r="M137" s="536"/>
      <c r="N137" s="18"/>
      <c r="O137" s="536"/>
      <c r="P137" s="18"/>
      <c r="Q137" s="536"/>
      <c r="R137" s="59"/>
      <c r="S137" s="520"/>
      <c r="T137" s="59"/>
      <c r="U137" s="520"/>
      <c r="V137" s="59"/>
      <c r="W137" s="520"/>
      <c r="X137" s="59"/>
      <c r="Y137" s="520"/>
      <c r="Z137" s="59"/>
      <c r="AA137" s="520"/>
      <c r="AB137" s="59"/>
      <c r="AC137" s="520"/>
    </row>
    <row r="138">
      <c r="A138" s="521" t="b">
        <v>0</v>
      </c>
      <c r="B138" s="524"/>
      <c r="C138" s="528"/>
      <c r="D138" s="528"/>
      <c r="E138" s="528"/>
      <c r="F138" s="528"/>
      <c r="G138" s="523">
        <f>IF(J138&lt;&gt;"",(VLOOKUP(J138,'🌳Resource'!$A$4:$J1000,10,false)*K138),0)+IF(L138&lt;&gt;"",(VLOOKUP(L138,'🌳Resource'!$A$4:$J1000,10,false)*M138),0)+IF(N138&lt;&gt;"",(VLOOKUP(N138,'🌳Resource'!$A$4:$J1000,10,false)*O138),0) + IF(P138&lt;&gt;"",(VLOOKUP(P138,'🌳Resource'!$A$4:$J1000,10,false)*Q138),0) + IF(R138&lt;&gt;"",(VLOOKUP(R138,'🧱Material'!$B$4:$H1000,7,false)*S138),0) + IF(T138&lt;&gt;"",(VLOOKUP(T138,'🧱Material'!$B$4:$H1000,7,false)*U138),0) + IF(V138&lt;&gt;"",(VLOOKUP(V138,'🧱Material'!$B$4:$H1000,7,false)*W138),0) + IF(X138&lt;&gt;"",(VLOOKUP(X138,'🧱Material'!$B$4:$H1000,7,false)*Y138),0) + IF(Z138&lt;&gt;"",(VLOOKUP(Z138,'🧱Material'!$B$4:$H1000,7,false)*AA138),0) + IF(AB138&lt;&gt;"",(VLOOKUP(AB138,'🧱Material'!$B$4:$H1000,7,false)*AC138),0)</f>
        <v>0</v>
      </c>
      <c r="H138" s="523">
        <f>IF(J138&lt;&gt;"",(VLOOKUP(J138,'🌳Resource'!$A$4:$J1000,8,false)*K138),0)+IF(L138&lt;&gt;"",(VLOOKUP(L138,'🌳Resource'!$A$4:$J1000,8,false)*M138),0)+IF(N138&lt;&gt;"",(VLOOKUP(N138,'🌳Resource'!$A$4:$J1000,8,false)*O138),0) + IF(P138&lt;&gt;"",(VLOOKUP(P138,'🌳Resource'!$A$4:$J1000,8,false)*Q138),0) + IF(R138&lt;&gt;"",(VLOOKUP(R138,'🧱Material'!$B$4:$H1000,5,false)*S138),0) + IF(T138&lt;&gt;"",(VLOOKUP(T138,'🧱Material'!$B$4:$H1000,5,false)*U138),0) + IF(V138&lt;&gt;"",(VLOOKUP(V138,'🧱Material'!$B$4:$H1000,5,false)*W138),0) + IF(X138&lt;&gt;"",(VLOOKUP(X138,'🧱Material'!$B$4:$H1000,5,false)*Y138),0) + IF(Z138&lt;&gt;"",(VLOOKUP(Z138,'🧱Material'!$B$4:$H1000,5,false)*AA138),0) + IF(AB138&lt;&gt;"",(VLOOKUP(AB138,'🧱Material'!$B$4:$H1000,5,false)*AC138),0)</f>
        <v>0</v>
      </c>
      <c r="I138" s="523">
        <f>IF(J138&lt;&gt;"",(VLOOKUP(J138,'🌳Resource'!$A$4:$J1000,9,false)*K138),0)+IF(L138&lt;&gt;"",(VLOOKUP(L138,'🌳Resource'!$A$4:$J1000,9,false)*M138),0)+IF(N138&lt;&gt;"",(VLOOKUP(N138,'🌳Resource'!$A$4:$J1000,9,false)*O138),0) + IF(P138&lt;&gt;"",(VLOOKUP(P138,'🌳Resource'!$A$4:$J1000,9,false)*Q138),0) + IF(R138&lt;&gt;"",(VLOOKUP(R138,'🧱Material'!$B$4:$H1000,6,false)*S138),0) + IF(T138&lt;&gt;"",(VLOOKUP(T138,'🧱Material'!$B$4:$H1000,6,false)*U138),0) + IF(V138&lt;&gt;"",(VLOOKUP(V138,'🧱Material'!$B$4:$H1000,6,false)*W138),0) + IF(X138&lt;&gt;"",(VLOOKUP(X138,'🧱Material'!$B$4:$H1000,6,false)*Y138),0) + IF(Z138&lt;&gt;"",(VLOOKUP(Z138,'🧱Material'!$B$4:$H1000,6,false)*AA138),0) + IF(AB138&lt;&gt;"",(VLOOKUP(AB138,'🧱Material'!$B$4:$H1000,6,false)*AC138),0)</f>
        <v>0</v>
      </c>
      <c r="J138" s="63"/>
      <c r="K138" s="534"/>
      <c r="L138" s="63"/>
      <c r="M138" s="534"/>
      <c r="N138" s="63"/>
      <c r="O138" s="534"/>
      <c r="P138" s="63"/>
      <c r="Q138" s="534"/>
      <c r="R138" s="515"/>
      <c r="S138" s="3"/>
      <c r="T138" s="515"/>
      <c r="U138" s="3"/>
      <c r="V138" s="515"/>
      <c r="W138" s="3"/>
      <c r="X138" s="515"/>
      <c r="Y138" s="3"/>
      <c r="Z138" s="515"/>
      <c r="AA138" s="3"/>
      <c r="AB138" s="515"/>
      <c r="AC138" s="3"/>
    </row>
    <row r="139">
      <c r="A139" s="524" t="b">
        <v>0</v>
      </c>
      <c r="B139" s="524"/>
      <c r="C139" s="527"/>
      <c r="D139" s="527"/>
      <c r="E139" s="527"/>
      <c r="F139" s="527"/>
      <c r="G139" s="526">
        <f>IF(J139&lt;&gt;"",(VLOOKUP(J139,'🌳Resource'!$A$4:$J1000,10,false)*K139),0)+IF(L139&lt;&gt;"",(VLOOKUP(L139,'🌳Resource'!$A$4:$J1000,10,false)*M139),0)+IF(N139&lt;&gt;"",(VLOOKUP(N139,'🌳Resource'!$A$4:$J1000,10,false)*O139),0) + IF(P139&lt;&gt;"",(VLOOKUP(P139,'🌳Resource'!$A$4:$J1000,10,false)*Q139),0) + IF(R139&lt;&gt;"",(VLOOKUP(R139,'🧱Material'!$B$4:$H1000,7,false)*S139),0) + IF(T139&lt;&gt;"",(VLOOKUP(T139,'🧱Material'!$B$4:$H1000,7,false)*U139),0) + IF(V139&lt;&gt;"",(VLOOKUP(V139,'🧱Material'!$B$4:$H1000,7,false)*W139),0) + IF(X139&lt;&gt;"",(VLOOKUP(X139,'🧱Material'!$B$4:$H1000,7,false)*Y139),0) + IF(Z139&lt;&gt;"",(VLOOKUP(Z139,'🧱Material'!$B$4:$H1000,7,false)*AA139),0) + IF(AB139&lt;&gt;"",(VLOOKUP(AB139,'🧱Material'!$B$4:$H1000,7,false)*AC139),0)</f>
        <v>0</v>
      </c>
      <c r="H139" s="526">
        <f>IF(J139&lt;&gt;"",(VLOOKUP(J139,'🌳Resource'!$A$4:$J1000,8,false)*K139),0)+IF(L139&lt;&gt;"",(VLOOKUP(L139,'🌳Resource'!$A$4:$J1000,8,false)*M139),0)+IF(N139&lt;&gt;"",(VLOOKUP(N139,'🌳Resource'!$A$4:$J1000,8,false)*O139),0) + IF(P139&lt;&gt;"",(VLOOKUP(P139,'🌳Resource'!$A$4:$J1000,8,false)*Q139),0) + IF(R139&lt;&gt;"",(VLOOKUP(R139,'🧱Material'!$B$4:$H1000,5,false)*S139),0) + IF(T139&lt;&gt;"",(VLOOKUP(T139,'🧱Material'!$B$4:$H1000,5,false)*U139),0) + IF(V139&lt;&gt;"",(VLOOKUP(V139,'🧱Material'!$B$4:$H1000,5,false)*W139),0) + IF(X139&lt;&gt;"",(VLOOKUP(X139,'🧱Material'!$B$4:$H1000,5,false)*Y139),0) + IF(Z139&lt;&gt;"",(VLOOKUP(Z139,'🧱Material'!$B$4:$H1000,5,false)*AA139),0) + IF(AB139&lt;&gt;"",(VLOOKUP(AB139,'🧱Material'!$B$4:$H1000,5,false)*AC139),0)</f>
        <v>0</v>
      </c>
      <c r="I139" s="526">
        <f>IF(J139&lt;&gt;"",(VLOOKUP(J139,'🌳Resource'!$A$4:$J1000,9,false)*K139),0)+IF(L139&lt;&gt;"",(VLOOKUP(L139,'🌳Resource'!$A$4:$J1000,9,false)*M139),0)+IF(N139&lt;&gt;"",(VLOOKUP(N139,'🌳Resource'!$A$4:$J1000,9,false)*O139),0) + IF(P139&lt;&gt;"",(VLOOKUP(P139,'🌳Resource'!$A$4:$J1000,9,false)*Q139),0) + IF(R139&lt;&gt;"",(VLOOKUP(R139,'🧱Material'!$B$4:$H1000,6,false)*S139),0) + IF(T139&lt;&gt;"",(VLOOKUP(T139,'🧱Material'!$B$4:$H1000,6,false)*U139),0) + IF(V139&lt;&gt;"",(VLOOKUP(V139,'🧱Material'!$B$4:$H1000,6,false)*W139),0) + IF(X139&lt;&gt;"",(VLOOKUP(X139,'🧱Material'!$B$4:$H1000,6,false)*Y139),0) + IF(Z139&lt;&gt;"",(VLOOKUP(Z139,'🧱Material'!$B$4:$H1000,6,false)*AA139),0) + IF(AB139&lt;&gt;"",(VLOOKUP(AB139,'🧱Material'!$B$4:$H1000,6,false)*AC139),0)</f>
        <v>0</v>
      </c>
      <c r="J139" s="18"/>
      <c r="K139" s="536"/>
      <c r="L139" s="18"/>
      <c r="M139" s="536"/>
      <c r="N139" s="18"/>
      <c r="O139" s="536"/>
      <c r="P139" s="18"/>
      <c r="Q139" s="536"/>
      <c r="R139" s="59"/>
      <c r="S139" s="520"/>
      <c r="T139" s="59"/>
      <c r="U139" s="520"/>
      <c r="V139" s="59"/>
      <c r="W139" s="520"/>
      <c r="X139" s="59"/>
      <c r="Y139" s="520"/>
      <c r="Z139" s="59"/>
      <c r="AA139" s="520"/>
      <c r="AB139" s="59"/>
      <c r="AC139" s="520"/>
    </row>
    <row r="140">
      <c r="A140" s="521" t="b">
        <v>0</v>
      </c>
      <c r="B140" s="524"/>
      <c r="C140" s="528"/>
      <c r="D140" s="528"/>
      <c r="E140" s="528"/>
      <c r="F140" s="528"/>
      <c r="G140" s="523">
        <f>IF(J140&lt;&gt;"",(VLOOKUP(J140,'🌳Resource'!$A$4:$J1000,10,false)*K140),0)+IF(L140&lt;&gt;"",(VLOOKUP(L140,'🌳Resource'!$A$4:$J1000,10,false)*M140),0)+IF(N140&lt;&gt;"",(VLOOKUP(N140,'🌳Resource'!$A$4:$J1000,10,false)*O140),0) + IF(P140&lt;&gt;"",(VLOOKUP(P140,'🌳Resource'!$A$4:$J1000,10,false)*Q140),0) + IF(R140&lt;&gt;"",(VLOOKUP(R140,'🧱Material'!$B$4:$H1000,7,false)*S140),0) + IF(T140&lt;&gt;"",(VLOOKUP(T140,'🧱Material'!$B$4:$H1000,7,false)*U140),0) + IF(V140&lt;&gt;"",(VLOOKUP(V140,'🧱Material'!$B$4:$H1000,7,false)*W140),0) + IF(X140&lt;&gt;"",(VLOOKUP(X140,'🧱Material'!$B$4:$H1000,7,false)*Y140),0) + IF(Z140&lt;&gt;"",(VLOOKUP(Z140,'🧱Material'!$B$4:$H1000,7,false)*AA140),0) + IF(AB140&lt;&gt;"",(VLOOKUP(AB140,'🧱Material'!$B$4:$H1000,7,false)*AC140),0)</f>
        <v>0</v>
      </c>
      <c r="H140" s="523">
        <f>IF(J140&lt;&gt;"",(VLOOKUP(J140,'🌳Resource'!$A$4:$J1000,8,false)*K140),0)+IF(L140&lt;&gt;"",(VLOOKUP(L140,'🌳Resource'!$A$4:$J1000,8,false)*M140),0)+IF(N140&lt;&gt;"",(VLOOKUP(N140,'🌳Resource'!$A$4:$J1000,8,false)*O140),0) + IF(P140&lt;&gt;"",(VLOOKUP(P140,'🌳Resource'!$A$4:$J1000,8,false)*Q140),0) + IF(R140&lt;&gt;"",(VLOOKUP(R140,'🧱Material'!$B$4:$H1000,5,false)*S140),0) + IF(T140&lt;&gt;"",(VLOOKUP(T140,'🧱Material'!$B$4:$H1000,5,false)*U140),0) + IF(V140&lt;&gt;"",(VLOOKUP(V140,'🧱Material'!$B$4:$H1000,5,false)*W140),0) + IF(X140&lt;&gt;"",(VLOOKUP(X140,'🧱Material'!$B$4:$H1000,5,false)*Y140),0) + IF(Z140&lt;&gt;"",(VLOOKUP(Z140,'🧱Material'!$B$4:$H1000,5,false)*AA140),0) + IF(AB140&lt;&gt;"",(VLOOKUP(AB140,'🧱Material'!$B$4:$H1000,5,false)*AC140),0)</f>
        <v>0</v>
      </c>
      <c r="I140" s="523">
        <f>IF(J140&lt;&gt;"",(VLOOKUP(J140,'🌳Resource'!$A$4:$J1000,9,false)*K140),0)+IF(L140&lt;&gt;"",(VLOOKUP(L140,'🌳Resource'!$A$4:$J1000,9,false)*M140),0)+IF(N140&lt;&gt;"",(VLOOKUP(N140,'🌳Resource'!$A$4:$J1000,9,false)*O140),0) + IF(P140&lt;&gt;"",(VLOOKUP(P140,'🌳Resource'!$A$4:$J1000,9,false)*Q140),0) + IF(R140&lt;&gt;"",(VLOOKUP(R140,'🧱Material'!$B$4:$H1000,6,false)*S140),0) + IF(T140&lt;&gt;"",(VLOOKUP(T140,'🧱Material'!$B$4:$H1000,6,false)*U140),0) + IF(V140&lt;&gt;"",(VLOOKUP(V140,'🧱Material'!$B$4:$H1000,6,false)*W140),0) + IF(X140&lt;&gt;"",(VLOOKUP(X140,'🧱Material'!$B$4:$H1000,6,false)*Y140),0) + IF(Z140&lt;&gt;"",(VLOOKUP(Z140,'🧱Material'!$B$4:$H1000,6,false)*AA140),0) + IF(AB140&lt;&gt;"",(VLOOKUP(AB140,'🧱Material'!$B$4:$H1000,6,false)*AC140),0)</f>
        <v>0</v>
      </c>
      <c r="J140" s="63"/>
      <c r="K140" s="534"/>
      <c r="L140" s="63"/>
      <c r="M140" s="534"/>
      <c r="N140" s="63"/>
      <c r="O140" s="534"/>
      <c r="P140" s="63"/>
      <c r="Q140" s="534"/>
      <c r="R140" s="515"/>
      <c r="S140" s="3"/>
      <c r="T140" s="515"/>
      <c r="U140" s="3"/>
      <c r="V140" s="515"/>
      <c r="W140" s="3"/>
      <c r="X140" s="515"/>
      <c r="Y140" s="3"/>
      <c r="Z140" s="515"/>
      <c r="AA140" s="3"/>
      <c r="AB140" s="515"/>
      <c r="AC140" s="3"/>
    </row>
    <row r="141">
      <c r="A141" s="524" t="b">
        <v>0</v>
      </c>
      <c r="B141" s="524"/>
      <c r="C141" s="527"/>
      <c r="D141" s="527"/>
      <c r="E141" s="527"/>
      <c r="F141" s="527"/>
      <c r="G141" s="526">
        <f>IF(J141&lt;&gt;"",(VLOOKUP(J141,'🌳Resource'!$A$4:$J1000,10,false)*K141),0)+IF(L141&lt;&gt;"",(VLOOKUP(L141,'🌳Resource'!$A$4:$J1000,10,false)*M141),0)+IF(N141&lt;&gt;"",(VLOOKUP(N141,'🌳Resource'!$A$4:$J1000,10,false)*O141),0) + IF(P141&lt;&gt;"",(VLOOKUP(P141,'🌳Resource'!$A$4:$J1000,10,false)*Q141),0) + IF(R141&lt;&gt;"",(VLOOKUP(R141,'🧱Material'!$B$4:$H1000,7,false)*S141),0) + IF(T141&lt;&gt;"",(VLOOKUP(T141,'🧱Material'!$B$4:$H1000,7,false)*U141),0) + IF(V141&lt;&gt;"",(VLOOKUP(V141,'🧱Material'!$B$4:$H1000,7,false)*W141),0) + IF(X141&lt;&gt;"",(VLOOKUP(X141,'🧱Material'!$B$4:$H1000,7,false)*Y141),0) + IF(Z141&lt;&gt;"",(VLOOKUP(Z141,'🧱Material'!$B$4:$H1000,7,false)*AA141),0) + IF(AB141&lt;&gt;"",(VLOOKUP(AB141,'🧱Material'!$B$4:$H1000,7,false)*AC141),0)</f>
        <v>0</v>
      </c>
      <c r="H141" s="526">
        <f>IF(J141&lt;&gt;"",(VLOOKUP(J141,'🌳Resource'!$A$4:$J1000,8,false)*K141),0)+IF(L141&lt;&gt;"",(VLOOKUP(L141,'🌳Resource'!$A$4:$J1000,8,false)*M141),0)+IF(N141&lt;&gt;"",(VLOOKUP(N141,'🌳Resource'!$A$4:$J1000,8,false)*O141),0) + IF(P141&lt;&gt;"",(VLOOKUP(P141,'🌳Resource'!$A$4:$J1000,8,false)*Q141),0) + IF(R141&lt;&gt;"",(VLOOKUP(R141,'🧱Material'!$B$4:$H1000,5,false)*S141),0) + IF(T141&lt;&gt;"",(VLOOKUP(T141,'🧱Material'!$B$4:$H1000,5,false)*U141),0) + IF(V141&lt;&gt;"",(VLOOKUP(V141,'🧱Material'!$B$4:$H1000,5,false)*W141),0) + IF(X141&lt;&gt;"",(VLOOKUP(X141,'🧱Material'!$B$4:$H1000,5,false)*Y141),0) + IF(Z141&lt;&gt;"",(VLOOKUP(Z141,'🧱Material'!$B$4:$H1000,5,false)*AA141),0) + IF(AB141&lt;&gt;"",(VLOOKUP(AB141,'🧱Material'!$B$4:$H1000,5,false)*AC141),0)</f>
        <v>0</v>
      </c>
      <c r="I141" s="526">
        <f>IF(J141&lt;&gt;"",(VLOOKUP(J141,'🌳Resource'!$A$4:$J1000,9,false)*K141),0)+IF(L141&lt;&gt;"",(VLOOKUP(L141,'🌳Resource'!$A$4:$J1000,9,false)*M141),0)+IF(N141&lt;&gt;"",(VLOOKUP(N141,'🌳Resource'!$A$4:$J1000,9,false)*O141),0) + IF(P141&lt;&gt;"",(VLOOKUP(P141,'🌳Resource'!$A$4:$J1000,9,false)*Q141),0) + IF(R141&lt;&gt;"",(VLOOKUP(R141,'🧱Material'!$B$4:$H1000,6,false)*S141),0) + IF(T141&lt;&gt;"",(VLOOKUP(T141,'🧱Material'!$B$4:$H1000,6,false)*U141),0) + IF(V141&lt;&gt;"",(VLOOKUP(V141,'🧱Material'!$B$4:$H1000,6,false)*W141),0) + IF(X141&lt;&gt;"",(VLOOKUP(X141,'🧱Material'!$B$4:$H1000,6,false)*Y141),0) + IF(Z141&lt;&gt;"",(VLOOKUP(Z141,'🧱Material'!$B$4:$H1000,6,false)*AA141),0) + IF(AB141&lt;&gt;"",(VLOOKUP(AB141,'🧱Material'!$B$4:$H1000,6,false)*AC141),0)</f>
        <v>0</v>
      </c>
      <c r="J141" s="18"/>
      <c r="K141" s="536"/>
      <c r="L141" s="18"/>
      <c r="M141" s="536"/>
      <c r="N141" s="18"/>
      <c r="O141" s="536"/>
      <c r="P141" s="18"/>
      <c r="Q141" s="536"/>
      <c r="R141" s="59"/>
      <c r="S141" s="520"/>
      <c r="T141" s="59"/>
      <c r="U141" s="520"/>
      <c r="V141" s="59"/>
      <c r="W141" s="520"/>
      <c r="X141" s="59"/>
      <c r="Y141" s="520"/>
      <c r="Z141" s="59"/>
      <c r="AA141" s="520"/>
      <c r="AB141" s="59"/>
      <c r="AC141" s="520"/>
    </row>
    <row r="142">
      <c r="A142" s="521" t="b">
        <v>0</v>
      </c>
      <c r="B142" s="524"/>
      <c r="C142" s="528"/>
      <c r="D142" s="528"/>
      <c r="E142" s="528"/>
      <c r="F142" s="528"/>
      <c r="G142" s="523">
        <f>IF(J142&lt;&gt;"",(VLOOKUP(J142,'🌳Resource'!$A$4:$J1000,10,false)*K142),0)+IF(L142&lt;&gt;"",(VLOOKUP(L142,'🌳Resource'!$A$4:$J1000,10,false)*M142),0)+IF(N142&lt;&gt;"",(VLOOKUP(N142,'🌳Resource'!$A$4:$J1000,10,false)*O142),0) + IF(P142&lt;&gt;"",(VLOOKUP(P142,'🌳Resource'!$A$4:$J1000,10,false)*Q142),0) + IF(R142&lt;&gt;"",(VLOOKUP(R142,'🧱Material'!$B$4:$H1000,7,false)*S142),0) + IF(T142&lt;&gt;"",(VLOOKUP(T142,'🧱Material'!$B$4:$H1000,7,false)*U142),0) + IF(V142&lt;&gt;"",(VLOOKUP(V142,'🧱Material'!$B$4:$H1000,7,false)*W142),0) + IF(X142&lt;&gt;"",(VLOOKUP(X142,'🧱Material'!$B$4:$H1000,7,false)*Y142),0) + IF(Z142&lt;&gt;"",(VLOOKUP(Z142,'🧱Material'!$B$4:$H1000,7,false)*AA142),0) + IF(AB142&lt;&gt;"",(VLOOKUP(AB142,'🧱Material'!$B$4:$H1000,7,false)*AC142),0)</f>
        <v>0</v>
      </c>
      <c r="H142" s="523">
        <f>IF(J142&lt;&gt;"",(VLOOKUP(J142,'🌳Resource'!$A$4:$J1000,8,false)*K142),0)+IF(L142&lt;&gt;"",(VLOOKUP(L142,'🌳Resource'!$A$4:$J1000,8,false)*M142),0)+IF(N142&lt;&gt;"",(VLOOKUP(N142,'🌳Resource'!$A$4:$J1000,8,false)*O142),0) + IF(P142&lt;&gt;"",(VLOOKUP(P142,'🌳Resource'!$A$4:$J1000,8,false)*Q142),0) + IF(R142&lt;&gt;"",(VLOOKUP(R142,'🧱Material'!$B$4:$H1000,5,false)*S142),0) + IF(T142&lt;&gt;"",(VLOOKUP(T142,'🧱Material'!$B$4:$H1000,5,false)*U142),0) + IF(V142&lt;&gt;"",(VLOOKUP(V142,'🧱Material'!$B$4:$H1000,5,false)*W142),0) + IF(X142&lt;&gt;"",(VLOOKUP(X142,'🧱Material'!$B$4:$H1000,5,false)*Y142),0) + IF(Z142&lt;&gt;"",(VLOOKUP(Z142,'🧱Material'!$B$4:$H1000,5,false)*AA142),0) + IF(AB142&lt;&gt;"",(VLOOKUP(AB142,'🧱Material'!$B$4:$H1000,5,false)*AC142),0)</f>
        <v>0</v>
      </c>
      <c r="I142" s="523">
        <f>IF(J142&lt;&gt;"",(VLOOKUP(J142,'🌳Resource'!$A$4:$J1000,9,false)*K142),0)+IF(L142&lt;&gt;"",(VLOOKUP(L142,'🌳Resource'!$A$4:$J1000,9,false)*M142),0)+IF(N142&lt;&gt;"",(VLOOKUP(N142,'🌳Resource'!$A$4:$J1000,9,false)*O142),0) + IF(P142&lt;&gt;"",(VLOOKUP(P142,'🌳Resource'!$A$4:$J1000,9,false)*Q142),0) + IF(R142&lt;&gt;"",(VLOOKUP(R142,'🧱Material'!$B$4:$H1000,6,false)*S142),0) + IF(T142&lt;&gt;"",(VLOOKUP(T142,'🧱Material'!$B$4:$H1000,6,false)*U142),0) + IF(V142&lt;&gt;"",(VLOOKUP(V142,'🧱Material'!$B$4:$H1000,6,false)*W142),0) + IF(X142&lt;&gt;"",(VLOOKUP(X142,'🧱Material'!$B$4:$H1000,6,false)*Y142),0) + IF(Z142&lt;&gt;"",(VLOOKUP(Z142,'🧱Material'!$B$4:$H1000,6,false)*AA142),0) + IF(AB142&lt;&gt;"",(VLOOKUP(AB142,'🧱Material'!$B$4:$H1000,6,false)*AC142),0)</f>
        <v>0</v>
      </c>
      <c r="J142" s="63"/>
      <c r="K142" s="534"/>
      <c r="L142" s="63"/>
      <c r="M142" s="534"/>
      <c r="N142" s="63"/>
      <c r="O142" s="534"/>
      <c r="P142" s="63"/>
      <c r="Q142" s="534"/>
      <c r="R142" s="515"/>
      <c r="S142" s="3"/>
      <c r="T142" s="515"/>
      <c r="U142" s="3"/>
      <c r="V142" s="515"/>
      <c r="W142" s="3"/>
      <c r="X142" s="515"/>
      <c r="Y142" s="3"/>
      <c r="Z142" s="515"/>
      <c r="AA142" s="3"/>
      <c r="AB142" s="515"/>
      <c r="AC142" s="3"/>
    </row>
    <row r="143">
      <c r="A143" s="524" t="b">
        <v>0</v>
      </c>
      <c r="B143" s="524"/>
      <c r="C143" s="553"/>
      <c r="D143" s="553"/>
      <c r="E143" s="553"/>
      <c r="F143" s="553"/>
      <c r="G143" s="526">
        <f>IF(J143&lt;&gt;"",(VLOOKUP(J143,'🌳Resource'!$A$4:$J1000,10,false)*K143),0)+IF(L143&lt;&gt;"",(VLOOKUP(L143,'🌳Resource'!$A$4:$J1000,10,false)*M143),0)+IF(N143&lt;&gt;"",(VLOOKUP(N143,'🌳Resource'!$A$4:$J1000,10,false)*O143),0) + IF(P143&lt;&gt;"",(VLOOKUP(P143,'🌳Resource'!$A$4:$J1000,10,false)*Q143),0) + IF(R143&lt;&gt;"",(VLOOKUP(R143,'🧱Material'!$B$4:$H1000,7,false)*S143),0) + IF(T143&lt;&gt;"",(VLOOKUP(T143,'🧱Material'!$B$4:$H1000,7,false)*U143),0) + IF(V143&lt;&gt;"",(VLOOKUP(V143,'🧱Material'!$B$4:$H1000,7,false)*W143),0) + IF(X143&lt;&gt;"",(VLOOKUP(X143,'🧱Material'!$B$4:$H1000,7,false)*Y143),0) + IF(Z143&lt;&gt;"",(VLOOKUP(Z143,'🧱Material'!$B$4:$H1000,7,false)*AA143),0) + IF(AB143&lt;&gt;"",(VLOOKUP(AB143,'🧱Material'!$B$4:$H1000,7,false)*AC143),0)</f>
        <v>0</v>
      </c>
      <c r="H143" s="526">
        <f>IF(J143&lt;&gt;"",(VLOOKUP(J143,'🌳Resource'!$A$4:$J1000,8,false)*K143),0)+IF(L143&lt;&gt;"",(VLOOKUP(L143,'🌳Resource'!$A$4:$J1000,8,false)*M143),0)+IF(N143&lt;&gt;"",(VLOOKUP(N143,'🌳Resource'!$A$4:$J1000,8,false)*O143),0) + IF(P143&lt;&gt;"",(VLOOKUP(P143,'🌳Resource'!$A$4:$J1000,8,false)*Q143),0) + IF(R143&lt;&gt;"",(VLOOKUP(R143,'🧱Material'!$B$4:$H1000,5,false)*S143),0) + IF(T143&lt;&gt;"",(VLOOKUP(T143,'🧱Material'!$B$4:$H1000,5,false)*U143),0) + IF(V143&lt;&gt;"",(VLOOKUP(V143,'🧱Material'!$B$4:$H1000,5,false)*W143),0) + IF(X143&lt;&gt;"",(VLOOKUP(X143,'🧱Material'!$B$4:$H1000,5,false)*Y143),0) + IF(Z143&lt;&gt;"",(VLOOKUP(Z143,'🧱Material'!$B$4:$H1000,5,false)*AA143),0) + IF(AB143&lt;&gt;"",(VLOOKUP(AB143,'🧱Material'!$B$4:$H1000,5,false)*AC143),0)</f>
        <v>0</v>
      </c>
      <c r="I143" s="526">
        <f>IF(J143&lt;&gt;"",(VLOOKUP(J143,'🌳Resource'!$A$4:$J1000,9,false)*K143),0)+IF(L143&lt;&gt;"",(VLOOKUP(L143,'🌳Resource'!$A$4:$J1000,9,false)*M143),0)+IF(N143&lt;&gt;"",(VLOOKUP(N143,'🌳Resource'!$A$4:$J1000,9,false)*O143),0) + IF(P143&lt;&gt;"",(VLOOKUP(P143,'🌳Resource'!$A$4:$J1000,9,false)*Q143),0) + IF(R143&lt;&gt;"",(VLOOKUP(R143,'🧱Material'!$B$4:$H1000,6,false)*S143),0) + IF(T143&lt;&gt;"",(VLOOKUP(T143,'🧱Material'!$B$4:$H1000,6,false)*U143),0) + IF(V143&lt;&gt;"",(VLOOKUP(V143,'🧱Material'!$B$4:$H1000,6,false)*W143),0) + IF(X143&lt;&gt;"",(VLOOKUP(X143,'🧱Material'!$B$4:$H1000,6,false)*Y143),0) + IF(Z143&lt;&gt;"",(VLOOKUP(Z143,'🧱Material'!$B$4:$H1000,6,false)*AA143),0) + IF(AB143&lt;&gt;"",(VLOOKUP(AB143,'🧱Material'!$B$4:$H1000,6,false)*AC143),0)</f>
        <v>0</v>
      </c>
      <c r="J143" s="18"/>
      <c r="K143" s="536"/>
      <c r="L143" s="18"/>
      <c r="M143" s="536"/>
      <c r="N143" s="18"/>
      <c r="O143" s="536"/>
      <c r="P143" s="18"/>
      <c r="Q143" s="536"/>
      <c r="R143" s="59"/>
      <c r="S143" s="520"/>
      <c r="T143" s="59"/>
      <c r="U143" s="520"/>
      <c r="V143" s="59"/>
      <c r="W143" s="520"/>
      <c r="X143" s="59"/>
      <c r="Y143" s="520"/>
      <c r="Z143" s="59"/>
      <c r="AA143" s="520"/>
      <c r="AB143" s="59"/>
      <c r="AC143" s="520"/>
    </row>
    <row r="144">
      <c r="A144" s="521" t="b">
        <v>0</v>
      </c>
      <c r="B144" s="524"/>
      <c r="C144" s="528"/>
      <c r="D144" s="528"/>
      <c r="E144" s="528"/>
      <c r="F144" s="528"/>
      <c r="G144" s="523">
        <f>IF(J144&lt;&gt;"",(VLOOKUP(J144,'🌳Resource'!$A$4:$J1000,10,false)*K144),0)+IF(L144&lt;&gt;"",(VLOOKUP(L144,'🌳Resource'!$A$4:$J1000,10,false)*M144),0)+IF(N144&lt;&gt;"",(VLOOKUP(N144,'🌳Resource'!$A$4:$J1000,10,false)*O144),0) + IF(P144&lt;&gt;"",(VLOOKUP(P144,'🌳Resource'!$A$4:$J1000,10,false)*Q144),0) + IF(R144&lt;&gt;"",(VLOOKUP(R144,'🧱Material'!$B$4:$H1000,7,false)*S144),0) + IF(T144&lt;&gt;"",(VLOOKUP(T144,'🧱Material'!$B$4:$H1000,7,false)*U144),0) + IF(V144&lt;&gt;"",(VLOOKUP(V144,'🧱Material'!$B$4:$H1000,7,false)*W144),0) + IF(X144&lt;&gt;"",(VLOOKUP(X144,'🧱Material'!$B$4:$H1000,7,false)*Y144),0) + IF(Z144&lt;&gt;"",(VLOOKUP(Z144,'🧱Material'!$B$4:$H1000,7,false)*AA144),0) + IF(AB144&lt;&gt;"",(VLOOKUP(AB144,'🧱Material'!$B$4:$H1000,7,false)*AC144),0)</f>
        <v>0</v>
      </c>
      <c r="H144" s="523">
        <f>IF(J144&lt;&gt;"",(VLOOKUP(J144,'🌳Resource'!$A$4:$J1000,8,false)*K144),0)+IF(L144&lt;&gt;"",(VLOOKUP(L144,'🌳Resource'!$A$4:$J1000,8,false)*M144),0)+IF(N144&lt;&gt;"",(VLOOKUP(N144,'🌳Resource'!$A$4:$J1000,8,false)*O144),0) + IF(P144&lt;&gt;"",(VLOOKUP(P144,'🌳Resource'!$A$4:$J1000,8,false)*Q144),0) + IF(R144&lt;&gt;"",(VLOOKUP(R144,'🧱Material'!$B$4:$H1000,5,false)*S144),0) + IF(T144&lt;&gt;"",(VLOOKUP(T144,'🧱Material'!$B$4:$H1000,5,false)*U144),0) + IF(V144&lt;&gt;"",(VLOOKUP(V144,'🧱Material'!$B$4:$H1000,5,false)*W144),0) + IF(X144&lt;&gt;"",(VLOOKUP(X144,'🧱Material'!$B$4:$H1000,5,false)*Y144),0) + IF(Z144&lt;&gt;"",(VLOOKUP(Z144,'🧱Material'!$B$4:$H1000,5,false)*AA144),0) + IF(AB144&lt;&gt;"",(VLOOKUP(AB144,'🧱Material'!$B$4:$H1000,5,false)*AC144),0)</f>
        <v>0</v>
      </c>
      <c r="I144" s="523">
        <f>IF(J144&lt;&gt;"",(VLOOKUP(J144,'🌳Resource'!$A$4:$J1000,9,false)*K144),0)+IF(L144&lt;&gt;"",(VLOOKUP(L144,'🌳Resource'!$A$4:$J1000,9,false)*M144),0)+IF(N144&lt;&gt;"",(VLOOKUP(N144,'🌳Resource'!$A$4:$J1000,9,false)*O144),0) + IF(P144&lt;&gt;"",(VLOOKUP(P144,'🌳Resource'!$A$4:$J1000,9,false)*Q144),0) + IF(R144&lt;&gt;"",(VLOOKUP(R144,'🧱Material'!$B$4:$H1000,6,false)*S144),0) + IF(T144&lt;&gt;"",(VLOOKUP(T144,'🧱Material'!$B$4:$H1000,6,false)*U144),0) + IF(V144&lt;&gt;"",(VLOOKUP(V144,'🧱Material'!$B$4:$H1000,6,false)*W144),0) + IF(X144&lt;&gt;"",(VLOOKUP(X144,'🧱Material'!$B$4:$H1000,6,false)*Y144),0) + IF(Z144&lt;&gt;"",(VLOOKUP(Z144,'🧱Material'!$B$4:$H1000,6,false)*AA144),0) + IF(AB144&lt;&gt;"",(VLOOKUP(AB144,'🧱Material'!$B$4:$H1000,6,false)*AC144),0)</f>
        <v>0</v>
      </c>
      <c r="J144" s="63"/>
      <c r="K144" s="534"/>
      <c r="L144" s="63"/>
      <c r="M144" s="534"/>
      <c r="N144" s="63"/>
      <c r="O144" s="534"/>
      <c r="P144" s="63"/>
      <c r="Q144" s="534"/>
      <c r="R144" s="515"/>
      <c r="S144" s="3"/>
      <c r="T144" s="515"/>
      <c r="U144" s="3"/>
      <c r="V144" s="515"/>
      <c r="W144" s="3"/>
      <c r="X144" s="515"/>
      <c r="Y144" s="3"/>
      <c r="Z144" s="515"/>
      <c r="AA144" s="3"/>
      <c r="AB144" s="515"/>
      <c r="AC144" s="3"/>
    </row>
    <row r="145">
      <c r="A145" s="524" t="b">
        <v>0</v>
      </c>
      <c r="B145" s="524"/>
      <c r="C145" s="527"/>
      <c r="D145" s="527"/>
      <c r="E145" s="527"/>
      <c r="F145" s="527"/>
      <c r="G145" s="526">
        <f>IF(J145&lt;&gt;"",(VLOOKUP(J145,'🌳Resource'!$A$4:$J1000,10,false)*K145),0)+IF(L145&lt;&gt;"",(VLOOKUP(L145,'🌳Resource'!$A$4:$J1000,10,false)*M145),0)+IF(N145&lt;&gt;"",(VLOOKUP(N145,'🌳Resource'!$A$4:$J1000,10,false)*O145),0) + IF(P145&lt;&gt;"",(VLOOKUP(P145,'🌳Resource'!$A$4:$J1000,10,false)*Q145),0) + IF(R145&lt;&gt;"",(VLOOKUP(R145,'🧱Material'!$B$4:$H1000,7,false)*S145),0) + IF(T145&lt;&gt;"",(VLOOKUP(T145,'🧱Material'!$B$4:$H1000,7,false)*U145),0) + IF(V145&lt;&gt;"",(VLOOKUP(V145,'🧱Material'!$B$4:$H1000,7,false)*W145),0) + IF(X145&lt;&gt;"",(VLOOKUP(X145,'🧱Material'!$B$4:$H1000,7,false)*Y145),0) + IF(Z145&lt;&gt;"",(VLOOKUP(Z145,'🧱Material'!$B$4:$H1000,7,false)*AA145),0) + IF(AB145&lt;&gt;"",(VLOOKUP(AB145,'🧱Material'!$B$4:$H1000,7,false)*AC145),0)</f>
        <v>0</v>
      </c>
      <c r="H145" s="526">
        <f>IF(J145&lt;&gt;"",(VLOOKUP(J145,'🌳Resource'!$A$4:$J1000,8,false)*K145),0)+IF(L145&lt;&gt;"",(VLOOKUP(L145,'🌳Resource'!$A$4:$J1000,8,false)*M145),0)+IF(N145&lt;&gt;"",(VLOOKUP(N145,'🌳Resource'!$A$4:$J1000,8,false)*O145),0) + IF(P145&lt;&gt;"",(VLOOKUP(P145,'🌳Resource'!$A$4:$J1000,8,false)*Q145),0) + IF(R145&lt;&gt;"",(VLOOKUP(R145,'🧱Material'!$B$4:$H1000,5,false)*S145),0) + IF(T145&lt;&gt;"",(VLOOKUP(T145,'🧱Material'!$B$4:$H1000,5,false)*U145),0) + IF(V145&lt;&gt;"",(VLOOKUP(V145,'🧱Material'!$B$4:$H1000,5,false)*W145),0) + IF(X145&lt;&gt;"",(VLOOKUP(X145,'🧱Material'!$B$4:$H1000,5,false)*Y145),0) + IF(Z145&lt;&gt;"",(VLOOKUP(Z145,'🧱Material'!$B$4:$H1000,5,false)*AA145),0) + IF(AB145&lt;&gt;"",(VLOOKUP(AB145,'🧱Material'!$B$4:$H1000,5,false)*AC145),0)</f>
        <v>0</v>
      </c>
      <c r="I145" s="526">
        <f>IF(J145&lt;&gt;"",(VLOOKUP(J145,'🌳Resource'!$A$4:$J1000,9,false)*K145),0)+IF(L145&lt;&gt;"",(VLOOKUP(L145,'🌳Resource'!$A$4:$J1000,9,false)*M145),0)+IF(N145&lt;&gt;"",(VLOOKUP(N145,'🌳Resource'!$A$4:$J1000,9,false)*O145),0) + IF(P145&lt;&gt;"",(VLOOKUP(P145,'🌳Resource'!$A$4:$J1000,9,false)*Q145),0) + IF(R145&lt;&gt;"",(VLOOKUP(R145,'🧱Material'!$B$4:$H1000,6,false)*S145),0) + IF(T145&lt;&gt;"",(VLOOKUP(T145,'🧱Material'!$B$4:$H1000,6,false)*U145),0) + IF(V145&lt;&gt;"",(VLOOKUP(V145,'🧱Material'!$B$4:$H1000,6,false)*W145),0) + IF(X145&lt;&gt;"",(VLOOKUP(X145,'🧱Material'!$B$4:$H1000,6,false)*Y145),0) + IF(Z145&lt;&gt;"",(VLOOKUP(Z145,'🧱Material'!$B$4:$H1000,6,false)*AA145),0) + IF(AB145&lt;&gt;"",(VLOOKUP(AB145,'🧱Material'!$B$4:$H1000,6,false)*AC145),0)</f>
        <v>0</v>
      </c>
      <c r="J145" s="18"/>
      <c r="K145" s="536"/>
      <c r="L145" s="18"/>
      <c r="M145" s="536"/>
      <c r="N145" s="18"/>
      <c r="O145" s="536"/>
      <c r="P145" s="18"/>
      <c r="Q145" s="536"/>
      <c r="R145" s="59"/>
      <c r="S145" s="520"/>
      <c r="T145" s="59"/>
      <c r="U145" s="520"/>
      <c r="V145" s="59"/>
      <c r="W145" s="520"/>
      <c r="X145" s="59"/>
      <c r="Y145" s="520"/>
      <c r="Z145" s="59"/>
      <c r="AA145" s="520"/>
      <c r="AB145" s="59"/>
      <c r="AC145" s="520"/>
    </row>
    <row r="146">
      <c r="A146" s="521" t="b">
        <v>0</v>
      </c>
      <c r="B146" s="524"/>
      <c r="C146" s="528"/>
      <c r="D146" s="528"/>
      <c r="E146" s="528"/>
      <c r="F146" s="528"/>
      <c r="G146" s="523">
        <f>IF(J146&lt;&gt;"",(VLOOKUP(J146,'🌳Resource'!$A$4:$J1000,10,false)*K146),0)+IF(L146&lt;&gt;"",(VLOOKUP(L146,'🌳Resource'!$A$4:$J1000,10,false)*M146),0)+IF(N146&lt;&gt;"",(VLOOKUP(N146,'🌳Resource'!$A$4:$J1000,10,false)*O146),0) + IF(P146&lt;&gt;"",(VLOOKUP(P146,'🌳Resource'!$A$4:$J1000,10,false)*Q146),0) + IF(R146&lt;&gt;"",(VLOOKUP(R146,'🧱Material'!$B$4:$H1000,7,false)*S146),0) + IF(T146&lt;&gt;"",(VLOOKUP(T146,'🧱Material'!$B$4:$H1000,7,false)*U146),0) + IF(V146&lt;&gt;"",(VLOOKUP(V146,'🧱Material'!$B$4:$H1000,7,false)*W146),0) + IF(X146&lt;&gt;"",(VLOOKUP(X146,'🧱Material'!$B$4:$H1000,7,false)*Y146),0) + IF(Z146&lt;&gt;"",(VLOOKUP(Z146,'🧱Material'!$B$4:$H1000,7,false)*AA146),0) + IF(AB146&lt;&gt;"",(VLOOKUP(AB146,'🧱Material'!$B$4:$H1000,7,false)*AC146),0)</f>
        <v>0</v>
      </c>
      <c r="H146" s="523">
        <f>IF(J146&lt;&gt;"",(VLOOKUP(J146,'🌳Resource'!$A$4:$J1000,8,false)*K146),0)+IF(L146&lt;&gt;"",(VLOOKUP(L146,'🌳Resource'!$A$4:$J1000,8,false)*M146),0)+IF(N146&lt;&gt;"",(VLOOKUP(N146,'🌳Resource'!$A$4:$J1000,8,false)*O146),0) + IF(P146&lt;&gt;"",(VLOOKUP(P146,'🌳Resource'!$A$4:$J1000,8,false)*Q146),0) + IF(R146&lt;&gt;"",(VLOOKUP(R146,'🧱Material'!$B$4:$H1000,5,false)*S146),0) + IF(T146&lt;&gt;"",(VLOOKUP(T146,'🧱Material'!$B$4:$H1000,5,false)*U146),0) + IF(V146&lt;&gt;"",(VLOOKUP(V146,'🧱Material'!$B$4:$H1000,5,false)*W146),0) + IF(X146&lt;&gt;"",(VLOOKUP(X146,'🧱Material'!$B$4:$H1000,5,false)*Y146),0) + IF(Z146&lt;&gt;"",(VLOOKUP(Z146,'🧱Material'!$B$4:$H1000,5,false)*AA146),0) + IF(AB146&lt;&gt;"",(VLOOKUP(AB146,'🧱Material'!$B$4:$H1000,5,false)*AC146),0)</f>
        <v>0</v>
      </c>
      <c r="I146" s="523">
        <f>IF(J146&lt;&gt;"",(VLOOKUP(J146,'🌳Resource'!$A$4:$J1000,9,false)*K146),0)+IF(L146&lt;&gt;"",(VLOOKUP(L146,'🌳Resource'!$A$4:$J1000,9,false)*M146),0)+IF(N146&lt;&gt;"",(VLOOKUP(N146,'🌳Resource'!$A$4:$J1000,9,false)*O146),0) + IF(P146&lt;&gt;"",(VLOOKUP(P146,'🌳Resource'!$A$4:$J1000,9,false)*Q146),0) + IF(R146&lt;&gt;"",(VLOOKUP(R146,'🧱Material'!$B$4:$H1000,6,false)*S146),0) + IF(T146&lt;&gt;"",(VLOOKUP(T146,'🧱Material'!$B$4:$H1000,6,false)*U146),0) + IF(V146&lt;&gt;"",(VLOOKUP(V146,'🧱Material'!$B$4:$H1000,6,false)*W146),0) + IF(X146&lt;&gt;"",(VLOOKUP(X146,'🧱Material'!$B$4:$H1000,6,false)*Y146),0) + IF(Z146&lt;&gt;"",(VLOOKUP(Z146,'🧱Material'!$B$4:$H1000,6,false)*AA146),0) + IF(AB146&lt;&gt;"",(VLOOKUP(AB146,'🧱Material'!$B$4:$H1000,6,false)*AC146),0)</f>
        <v>0</v>
      </c>
      <c r="J146" s="63"/>
      <c r="K146" s="534"/>
      <c r="L146" s="63"/>
      <c r="M146" s="534"/>
      <c r="N146" s="63"/>
      <c r="O146" s="534"/>
      <c r="P146" s="63"/>
      <c r="Q146" s="534"/>
      <c r="R146" s="515"/>
      <c r="S146" s="3"/>
      <c r="T146" s="515"/>
      <c r="U146" s="3"/>
      <c r="V146" s="515"/>
      <c r="W146" s="3"/>
      <c r="X146" s="515"/>
      <c r="Y146" s="3"/>
      <c r="Z146" s="515"/>
      <c r="AA146" s="3"/>
      <c r="AB146" s="515"/>
      <c r="AC146" s="3"/>
    </row>
    <row r="147">
      <c r="A147" s="524" t="b">
        <v>0</v>
      </c>
      <c r="B147" s="524"/>
      <c r="C147" s="527"/>
      <c r="D147" s="527"/>
      <c r="E147" s="527"/>
      <c r="F147" s="527"/>
      <c r="G147" s="526">
        <f>IF(J147&lt;&gt;"",(VLOOKUP(J147,'🌳Resource'!$A$4:$J1000,10,false)*K147),0)+IF(L147&lt;&gt;"",(VLOOKUP(L147,'🌳Resource'!$A$4:$J1000,10,false)*M147),0)+IF(N147&lt;&gt;"",(VLOOKUP(N147,'🌳Resource'!$A$4:$J1000,10,false)*O147),0) + IF(P147&lt;&gt;"",(VLOOKUP(P147,'🌳Resource'!$A$4:$J1000,10,false)*Q147),0) + IF(R147&lt;&gt;"",(VLOOKUP(R147,'🧱Material'!$B$4:$H1000,7,false)*S147),0) + IF(T147&lt;&gt;"",(VLOOKUP(T147,'🧱Material'!$B$4:$H1000,7,false)*U147),0) + IF(V147&lt;&gt;"",(VLOOKUP(V147,'🧱Material'!$B$4:$H1000,7,false)*W147),0) + IF(X147&lt;&gt;"",(VLOOKUP(X147,'🧱Material'!$B$4:$H1000,7,false)*Y147),0) + IF(Z147&lt;&gt;"",(VLOOKUP(Z147,'🧱Material'!$B$4:$H1000,7,false)*AA147),0) + IF(AB147&lt;&gt;"",(VLOOKUP(AB147,'🧱Material'!$B$4:$H1000,7,false)*AC147),0)</f>
        <v>0</v>
      </c>
      <c r="H147" s="526">
        <f>IF(J147&lt;&gt;"",(VLOOKUP(J147,'🌳Resource'!$A$4:$J1000,8,false)*K147),0)+IF(L147&lt;&gt;"",(VLOOKUP(L147,'🌳Resource'!$A$4:$J1000,8,false)*M147),0)+IF(N147&lt;&gt;"",(VLOOKUP(N147,'🌳Resource'!$A$4:$J1000,8,false)*O147),0) + IF(P147&lt;&gt;"",(VLOOKUP(P147,'🌳Resource'!$A$4:$J1000,8,false)*Q147),0) + IF(R147&lt;&gt;"",(VLOOKUP(R147,'🧱Material'!$B$4:$H1000,5,false)*S147),0) + IF(T147&lt;&gt;"",(VLOOKUP(T147,'🧱Material'!$B$4:$H1000,5,false)*U147),0) + IF(V147&lt;&gt;"",(VLOOKUP(V147,'🧱Material'!$B$4:$H1000,5,false)*W147),0) + IF(X147&lt;&gt;"",(VLOOKUP(X147,'🧱Material'!$B$4:$H1000,5,false)*Y147),0) + IF(Z147&lt;&gt;"",(VLOOKUP(Z147,'🧱Material'!$B$4:$H1000,5,false)*AA147),0) + IF(AB147&lt;&gt;"",(VLOOKUP(AB147,'🧱Material'!$B$4:$H1000,5,false)*AC147),0)</f>
        <v>0</v>
      </c>
      <c r="I147" s="526">
        <f>IF(J147&lt;&gt;"",(VLOOKUP(J147,'🌳Resource'!$A$4:$J1000,9,false)*K147),0)+IF(L147&lt;&gt;"",(VLOOKUP(L147,'🌳Resource'!$A$4:$J1000,9,false)*M147),0)+IF(N147&lt;&gt;"",(VLOOKUP(N147,'🌳Resource'!$A$4:$J1000,9,false)*O147),0) + IF(P147&lt;&gt;"",(VLOOKUP(P147,'🌳Resource'!$A$4:$J1000,9,false)*Q147),0) + IF(R147&lt;&gt;"",(VLOOKUP(R147,'🧱Material'!$B$4:$H1000,6,false)*S147),0) + IF(T147&lt;&gt;"",(VLOOKUP(T147,'🧱Material'!$B$4:$H1000,6,false)*U147),0) + IF(V147&lt;&gt;"",(VLOOKUP(V147,'🧱Material'!$B$4:$H1000,6,false)*W147),0) + IF(X147&lt;&gt;"",(VLOOKUP(X147,'🧱Material'!$B$4:$H1000,6,false)*Y147),0) + IF(Z147&lt;&gt;"",(VLOOKUP(Z147,'🧱Material'!$B$4:$H1000,6,false)*AA147),0) + IF(AB147&lt;&gt;"",(VLOOKUP(AB147,'🧱Material'!$B$4:$H1000,6,false)*AC147),0)</f>
        <v>0</v>
      </c>
      <c r="J147" s="18"/>
      <c r="K147" s="536"/>
      <c r="L147" s="18"/>
      <c r="M147" s="536"/>
      <c r="N147" s="18"/>
      <c r="O147" s="536"/>
      <c r="P147" s="18"/>
      <c r="Q147" s="536"/>
      <c r="R147" s="59"/>
      <c r="S147" s="520"/>
      <c r="T147" s="59"/>
      <c r="U147" s="520"/>
      <c r="V147" s="59"/>
      <c r="W147" s="520"/>
      <c r="X147" s="59"/>
      <c r="Y147" s="520"/>
      <c r="Z147" s="59"/>
      <c r="AA147" s="520"/>
      <c r="AB147" s="59"/>
      <c r="AC147" s="520"/>
    </row>
    <row r="148">
      <c r="A148" s="521" t="b">
        <v>0</v>
      </c>
      <c r="B148" s="524"/>
      <c r="C148" s="528"/>
      <c r="D148" s="528"/>
      <c r="E148" s="528"/>
      <c r="F148" s="528"/>
      <c r="G148" s="523">
        <f>IF(J148&lt;&gt;"",(VLOOKUP(J148,'🌳Resource'!$A$4:$J1000,10,false)*K148),0)+IF(L148&lt;&gt;"",(VLOOKUP(L148,'🌳Resource'!$A$4:$J1000,10,false)*M148),0)+IF(N148&lt;&gt;"",(VLOOKUP(N148,'🌳Resource'!$A$4:$J1000,10,false)*O148),0) + IF(P148&lt;&gt;"",(VLOOKUP(P148,'🌳Resource'!$A$4:$J1000,10,false)*Q148),0) + IF(R148&lt;&gt;"",(VLOOKUP(R148,'🧱Material'!$B$4:$H1000,7,false)*S148),0) + IF(T148&lt;&gt;"",(VLOOKUP(T148,'🧱Material'!$B$4:$H1000,7,false)*U148),0) + IF(V148&lt;&gt;"",(VLOOKUP(V148,'🧱Material'!$B$4:$H1000,7,false)*W148),0) + IF(X148&lt;&gt;"",(VLOOKUP(X148,'🧱Material'!$B$4:$H1000,7,false)*Y148),0) + IF(Z148&lt;&gt;"",(VLOOKUP(Z148,'🧱Material'!$B$4:$H1000,7,false)*AA148),0) + IF(AB148&lt;&gt;"",(VLOOKUP(AB148,'🧱Material'!$B$4:$H1000,7,false)*AC148),0)</f>
        <v>0</v>
      </c>
      <c r="H148" s="523">
        <f>IF(J148&lt;&gt;"",(VLOOKUP(J148,'🌳Resource'!$A$4:$J1000,8,false)*K148),0)+IF(L148&lt;&gt;"",(VLOOKUP(L148,'🌳Resource'!$A$4:$J1000,8,false)*M148),0)+IF(N148&lt;&gt;"",(VLOOKUP(N148,'🌳Resource'!$A$4:$J1000,8,false)*O148),0) + IF(P148&lt;&gt;"",(VLOOKUP(P148,'🌳Resource'!$A$4:$J1000,8,false)*Q148),0) + IF(R148&lt;&gt;"",(VLOOKUP(R148,'🧱Material'!$B$4:$H1000,5,false)*S148),0) + IF(T148&lt;&gt;"",(VLOOKUP(T148,'🧱Material'!$B$4:$H1000,5,false)*U148),0) + IF(V148&lt;&gt;"",(VLOOKUP(V148,'🧱Material'!$B$4:$H1000,5,false)*W148),0) + IF(X148&lt;&gt;"",(VLOOKUP(X148,'🧱Material'!$B$4:$H1000,5,false)*Y148),0) + IF(Z148&lt;&gt;"",(VLOOKUP(Z148,'🧱Material'!$B$4:$H1000,5,false)*AA148),0) + IF(AB148&lt;&gt;"",(VLOOKUP(AB148,'🧱Material'!$B$4:$H1000,5,false)*AC148),0)</f>
        <v>0</v>
      </c>
      <c r="I148" s="523">
        <f>IF(J148&lt;&gt;"",(VLOOKUP(J148,'🌳Resource'!$A$4:$J1000,9,false)*K148),0)+IF(L148&lt;&gt;"",(VLOOKUP(L148,'🌳Resource'!$A$4:$J1000,9,false)*M148),0)+IF(N148&lt;&gt;"",(VLOOKUP(N148,'🌳Resource'!$A$4:$J1000,9,false)*O148),0) + IF(P148&lt;&gt;"",(VLOOKUP(P148,'🌳Resource'!$A$4:$J1000,9,false)*Q148),0) + IF(R148&lt;&gt;"",(VLOOKUP(R148,'🧱Material'!$B$4:$H1000,6,false)*S148),0) + IF(T148&lt;&gt;"",(VLOOKUP(T148,'🧱Material'!$B$4:$H1000,6,false)*U148),0) + IF(V148&lt;&gt;"",(VLOOKUP(V148,'🧱Material'!$B$4:$H1000,6,false)*W148),0) + IF(X148&lt;&gt;"",(VLOOKUP(X148,'🧱Material'!$B$4:$H1000,6,false)*Y148),0) + IF(Z148&lt;&gt;"",(VLOOKUP(Z148,'🧱Material'!$B$4:$H1000,6,false)*AA148),0) + IF(AB148&lt;&gt;"",(VLOOKUP(AB148,'🧱Material'!$B$4:$H1000,6,false)*AC148),0)</f>
        <v>0</v>
      </c>
      <c r="J148" s="63"/>
      <c r="K148" s="534"/>
      <c r="L148" s="63"/>
      <c r="M148" s="534"/>
      <c r="N148" s="63"/>
      <c r="O148" s="534"/>
      <c r="P148" s="63"/>
      <c r="Q148" s="534"/>
      <c r="R148" s="515"/>
      <c r="S148" s="3"/>
      <c r="T148" s="515"/>
      <c r="U148" s="3"/>
      <c r="V148" s="515"/>
      <c r="W148" s="3"/>
      <c r="X148" s="515"/>
      <c r="Y148" s="3"/>
      <c r="Z148" s="515"/>
      <c r="AA148" s="3"/>
      <c r="AB148" s="515"/>
      <c r="AC148" s="3"/>
    </row>
    <row r="149">
      <c r="A149" s="524" t="b">
        <v>0</v>
      </c>
      <c r="B149" s="524"/>
      <c r="C149" s="527"/>
      <c r="D149" s="527"/>
      <c r="E149" s="527"/>
      <c r="F149" s="527"/>
      <c r="G149" s="526">
        <f>IF(J149&lt;&gt;"",(VLOOKUP(J149,'🌳Resource'!$A$4:$J1000,10,false)*K149),0)+IF(L149&lt;&gt;"",(VLOOKUP(L149,'🌳Resource'!$A$4:$J1000,10,false)*M149),0)+IF(N149&lt;&gt;"",(VLOOKUP(N149,'🌳Resource'!$A$4:$J1000,10,false)*O149),0) + IF(P149&lt;&gt;"",(VLOOKUP(P149,'🌳Resource'!$A$4:$J1000,10,false)*Q149),0) + IF(R149&lt;&gt;"",(VLOOKUP(R149,'🧱Material'!$B$4:$H1000,7,false)*S149),0) + IF(T149&lt;&gt;"",(VLOOKUP(T149,'🧱Material'!$B$4:$H1000,7,false)*U149),0) + IF(V149&lt;&gt;"",(VLOOKUP(V149,'🧱Material'!$B$4:$H1000,7,false)*W149),0) + IF(X149&lt;&gt;"",(VLOOKUP(X149,'🧱Material'!$B$4:$H1000,7,false)*Y149),0) + IF(Z149&lt;&gt;"",(VLOOKUP(Z149,'🧱Material'!$B$4:$H1000,7,false)*AA149),0) + IF(AB149&lt;&gt;"",(VLOOKUP(AB149,'🧱Material'!$B$4:$H1000,7,false)*AC149),0)</f>
        <v>0</v>
      </c>
      <c r="H149" s="526">
        <f>IF(J149&lt;&gt;"",(VLOOKUP(J149,'🌳Resource'!$A$4:$J1000,8,false)*K149),0)+IF(L149&lt;&gt;"",(VLOOKUP(L149,'🌳Resource'!$A$4:$J1000,8,false)*M149),0)+IF(N149&lt;&gt;"",(VLOOKUP(N149,'🌳Resource'!$A$4:$J1000,8,false)*O149),0) + IF(P149&lt;&gt;"",(VLOOKUP(P149,'🌳Resource'!$A$4:$J1000,8,false)*Q149),0) + IF(R149&lt;&gt;"",(VLOOKUP(R149,'🧱Material'!$B$4:$H1000,5,false)*S149),0) + IF(T149&lt;&gt;"",(VLOOKUP(T149,'🧱Material'!$B$4:$H1000,5,false)*U149),0) + IF(V149&lt;&gt;"",(VLOOKUP(V149,'🧱Material'!$B$4:$H1000,5,false)*W149),0) + IF(X149&lt;&gt;"",(VLOOKUP(X149,'🧱Material'!$B$4:$H1000,5,false)*Y149),0) + IF(Z149&lt;&gt;"",(VLOOKUP(Z149,'🧱Material'!$B$4:$H1000,5,false)*AA149),0) + IF(AB149&lt;&gt;"",(VLOOKUP(AB149,'🧱Material'!$B$4:$H1000,5,false)*AC149),0)</f>
        <v>0</v>
      </c>
      <c r="I149" s="526">
        <f>IF(J149&lt;&gt;"",(VLOOKUP(J149,'🌳Resource'!$A$4:$J1000,9,false)*K149),0)+IF(L149&lt;&gt;"",(VLOOKUP(L149,'🌳Resource'!$A$4:$J1000,9,false)*M149),0)+IF(N149&lt;&gt;"",(VLOOKUP(N149,'🌳Resource'!$A$4:$J1000,9,false)*O149),0) + IF(P149&lt;&gt;"",(VLOOKUP(P149,'🌳Resource'!$A$4:$J1000,9,false)*Q149),0) + IF(R149&lt;&gt;"",(VLOOKUP(R149,'🧱Material'!$B$4:$H1000,6,false)*S149),0) + IF(T149&lt;&gt;"",(VLOOKUP(T149,'🧱Material'!$B$4:$H1000,6,false)*U149),0) + IF(V149&lt;&gt;"",(VLOOKUP(V149,'🧱Material'!$B$4:$H1000,6,false)*W149),0) + IF(X149&lt;&gt;"",(VLOOKUP(X149,'🧱Material'!$B$4:$H1000,6,false)*Y149),0) + IF(Z149&lt;&gt;"",(VLOOKUP(Z149,'🧱Material'!$B$4:$H1000,6,false)*AA149),0) + IF(AB149&lt;&gt;"",(VLOOKUP(AB149,'🧱Material'!$B$4:$H1000,6,false)*AC149),0)</f>
        <v>0</v>
      </c>
      <c r="J149" s="18"/>
      <c r="K149" s="536"/>
      <c r="L149" s="18"/>
      <c r="M149" s="536"/>
      <c r="N149" s="18"/>
      <c r="O149" s="536"/>
      <c r="P149" s="18"/>
      <c r="Q149" s="536"/>
      <c r="R149" s="59"/>
      <c r="S149" s="520"/>
      <c r="T149" s="59"/>
      <c r="U149" s="520"/>
      <c r="V149" s="59"/>
      <c r="W149" s="520"/>
      <c r="X149" s="59"/>
      <c r="Y149" s="520"/>
      <c r="Z149" s="59"/>
      <c r="AA149" s="520"/>
      <c r="AB149" s="59"/>
      <c r="AC149" s="520"/>
    </row>
    <row r="150">
      <c r="A150" s="521" t="b">
        <v>0</v>
      </c>
      <c r="B150" s="524"/>
      <c r="C150" s="528"/>
      <c r="D150" s="528"/>
      <c r="E150" s="528"/>
      <c r="F150" s="528"/>
      <c r="G150" s="523">
        <f>IF(J150&lt;&gt;"",(VLOOKUP(J150,'🌳Resource'!$A$4:$J1000,10,false)*K150),0)+IF(L150&lt;&gt;"",(VLOOKUP(L150,'🌳Resource'!$A$4:$J1000,10,false)*M150),0)+IF(N150&lt;&gt;"",(VLOOKUP(N150,'🌳Resource'!$A$4:$J1000,10,false)*O150),0) + IF(P150&lt;&gt;"",(VLOOKUP(P150,'🌳Resource'!$A$4:$J1000,10,false)*Q150),0) + IF(R150&lt;&gt;"",(VLOOKUP(R150,'🧱Material'!$B$4:$H1000,7,false)*S150),0) + IF(T150&lt;&gt;"",(VLOOKUP(T150,'🧱Material'!$B$4:$H1000,7,false)*U150),0) + IF(V150&lt;&gt;"",(VLOOKUP(V150,'🧱Material'!$B$4:$H1000,7,false)*W150),0) + IF(X150&lt;&gt;"",(VLOOKUP(X150,'🧱Material'!$B$4:$H1000,7,false)*Y150),0) + IF(Z150&lt;&gt;"",(VLOOKUP(Z150,'🧱Material'!$B$4:$H1000,7,false)*AA150),0) + IF(AB150&lt;&gt;"",(VLOOKUP(AB150,'🧱Material'!$B$4:$H1000,7,false)*AC150),0)</f>
        <v>0</v>
      </c>
      <c r="H150" s="523">
        <f>IF(J150&lt;&gt;"",(VLOOKUP(J150,'🌳Resource'!$A$4:$J1000,8,false)*K150),0)+IF(L150&lt;&gt;"",(VLOOKUP(L150,'🌳Resource'!$A$4:$J1000,8,false)*M150),0)+IF(N150&lt;&gt;"",(VLOOKUP(N150,'🌳Resource'!$A$4:$J1000,8,false)*O150),0) + IF(P150&lt;&gt;"",(VLOOKUP(P150,'🌳Resource'!$A$4:$J1000,8,false)*Q150),0) + IF(R150&lt;&gt;"",(VLOOKUP(R150,'🧱Material'!$B$4:$H1000,5,false)*S150),0) + IF(T150&lt;&gt;"",(VLOOKUP(T150,'🧱Material'!$B$4:$H1000,5,false)*U150),0) + IF(V150&lt;&gt;"",(VLOOKUP(V150,'🧱Material'!$B$4:$H1000,5,false)*W150),0) + IF(X150&lt;&gt;"",(VLOOKUP(X150,'🧱Material'!$B$4:$H1000,5,false)*Y150),0) + IF(Z150&lt;&gt;"",(VLOOKUP(Z150,'🧱Material'!$B$4:$H1000,5,false)*AA150),0) + IF(AB150&lt;&gt;"",(VLOOKUP(AB150,'🧱Material'!$B$4:$H1000,5,false)*AC150),0)</f>
        <v>0</v>
      </c>
      <c r="I150" s="523">
        <f>IF(J150&lt;&gt;"",(VLOOKUP(J150,'🌳Resource'!$A$4:$J1000,9,false)*K150),0)+IF(L150&lt;&gt;"",(VLOOKUP(L150,'🌳Resource'!$A$4:$J1000,9,false)*M150),0)+IF(N150&lt;&gt;"",(VLOOKUP(N150,'🌳Resource'!$A$4:$J1000,9,false)*O150),0) + IF(P150&lt;&gt;"",(VLOOKUP(P150,'🌳Resource'!$A$4:$J1000,9,false)*Q150),0) + IF(R150&lt;&gt;"",(VLOOKUP(R150,'🧱Material'!$B$4:$H1000,6,false)*S150),0) + IF(T150&lt;&gt;"",(VLOOKUP(T150,'🧱Material'!$B$4:$H1000,6,false)*U150),0) + IF(V150&lt;&gt;"",(VLOOKUP(V150,'🧱Material'!$B$4:$H1000,6,false)*W150),0) + IF(X150&lt;&gt;"",(VLOOKUP(X150,'🧱Material'!$B$4:$H1000,6,false)*Y150),0) + IF(Z150&lt;&gt;"",(VLOOKUP(Z150,'🧱Material'!$B$4:$H1000,6,false)*AA150),0) + IF(AB150&lt;&gt;"",(VLOOKUP(AB150,'🧱Material'!$B$4:$H1000,6,false)*AC150),0)</f>
        <v>0</v>
      </c>
      <c r="J150" s="63"/>
      <c r="K150" s="534"/>
      <c r="L150" s="63"/>
      <c r="M150" s="534"/>
      <c r="N150" s="63"/>
      <c r="O150" s="534"/>
      <c r="P150" s="63"/>
      <c r="Q150" s="534"/>
      <c r="R150" s="515"/>
      <c r="S150" s="3"/>
      <c r="T150" s="515"/>
      <c r="U150" s="3"/>
      <c r="V150" s="515"/>
      <c r="W150" s="3"/>
      <c r="X150" s="515"/>
      <c r="Y150" s="3"/>
      <c r="Z150" s="515"/>
      <c r="AA150" s="3"/>
      <c r="AB150" s="515"/>
      <c r="AC150" s="3"/>
    </row>
    <row r="151">
      <c r="A151" s="524" t="b">
        <v>0</v>
      </c>
      <c r="B151" s="524"/>
      <c r="C151" s="527"/>
      <c r="D151" s="527"/>
      <c r="E151" s="527"/>
      <c r="F151" s="527"/>
      <c r="G151" s="526">
        <f>IF(J151&lt;&gt;"",(VLOOKUP(J151,'🌳Resource'!$A$4:$J1000,10,false)*K151),0)+IF(L151&lt;&gt;"",(VLOOKUP(L151,'🌳Resource'!$A$4:$J1000,10,false)*M151),0)+IF(N151&lt;&gt;"",(VLOOKUP(N151,'🌳Resource'!$A$4:$J1000,10,false)*O151),0) + IF(P151&lt;&gt;"",(VLOOKUP(P151,'🌳Resource'!$A$4:$J1000,10,false)*Q151),0) + IF(R151&lt;&gt;"",(VLOOKUP(R151,'🧱Material'!$B$4:$H1000,7,false)*S151),0) + IF(T151&lt;&gt;"",(VLOOKUP(T151,'🧱Material'!$B$4:$H1000,7,false)*U151),0) + IF(V151&lt;&gt;"",(VLOOKUP(V151,'🧱Material'!$B$4:$H1000,7,false)*W151),0) + IF(X151&lt;&gt;"",(VLOOKUP(X151,'🧱Material'!$B$4:$H1000,7,false)*Y151),0) + IF(Z151&lt;&gt;"",(VLOOKUP(Z151,'🧱Material'!$B$4:$H1000,7,false)*AA151),0) + IF(AB151&lt;&gt;"",(VLOOKUP(AB151,'🧱Material'!$B$4:$H1000,7,false)*AC151),0)</f>
        <v>0</v>
      </c>
      <c r="H151" s="526">
        <f>IF(J151&lt;&gt;"",(VLOOKUP(J151,'🌳Resource'!$A$4:$J1000,8,false)*K151),0)+IF(L151&lt;&gt;"",(VLOOKUP(L151,'🌳Resource'!$A$4:$J1000,8,false)*M151),0)+IF(N151&lt;&gt;"",(VLOOKUP(N151,'🌳Resource'!$A$4:$J1000,8,false)*O151),0) + IF(P151&lt;&gt;"",(VLOOKUP(P151,'🌳Resource'!$A$4:$J1000,8,false)*Q151),0) + IF(R151&lt;&gt;"",(VLOOKUP(R151,'🧱Material'!$B$4:$H1000,5,false)*S151),0) + IF(T151&lt;&gt;"",(VLOOKUP(T151,'🧱Material'!$B$4:$H1000,5,false)*U151),0) + IF(V151&lt;&gt;"",(VLOOKUP(V151,'🧱Material'!$B$4:$H1000,5,false)*W151),0) + IF(X151&lt;&gt;"",(VLOOKUP(X151,'🧱Material'!$B$4:$H1000,5,false)*Y151),0) + IF(Z151&lt;&gt;"",(VLOOKUP(Z151,'🧱Material'!$B$4:$H1000,5,false)*AA151),0) + IF(AB151&lt;&gt;"",(VLOOKUP(AB151,'🧱Material'!$B$4:$H1000,5,false)*AC151),0)</f>
        <v>0</v>
      </c>
      <c r="I151" s="526">
        <f>IF(J151&lt;&gt;"",(VLOOKUP(J151,'🌳Resource'!$A$4:$J1000,9,false)*K151),0)+IF(L151&lt;&gt;"",(VLOOKUP(L151,'🌳Resource'!$A$4:$J1000,9,false)*M151),0)+IF(N151&lt;&gt;"",(VLOOKUP(N151,'🌳Resource'!$A$4:$J1000,9,false)*O151),0) + IF(P151&lt;&gt;"",(VLOOKUP(P151,'🌳Resource'!$A$4:$J1000,9,false)*Q151),0) + IF(R151&lt;&gt;"",(VLOOKUP(R151,'🧱Material'!$B$4:$H1000,6,false)*S151),0) + IF(T151&lt;&gt;"",(VLOOKUP(T151,'🧱Material'!$B$4:$H1000,6,false)*U151),0) + IF(V151&lt;&gt;"",(VLOOKUP(V151,'🧱Material'!$B$4:$H1000,6,false)*W151),0) + IF(X151&lt;&gt;"",(VLOOKUP(X151,'🧱Material'!$B$4:$H1000,6,false)*Y151),0) + IF(Z151&lt;&gt;"",(VLOOKUP(Z151,'🧱Material'!$B$4:$H1000,6,false)*AA151),0) + IF(AB151&lt;&gt;"",(VLOOKUP(AB151,'🧱Material'!$B$4:$H1000,6,false)*AC151),0)</f>
        <v>0</v>
      </c>
      <c r="J151" s="18"/>
      <c r="K151" s="536"/>
      <c r="L151" s="18"/>
      <c r="M151" s="536"/>
      <c r="N151" s="18"/>
      <c r="O151" s="536"/>
      <c r="P151" s="18"/>
      <c r="Q151" s="536"/>
      <c r="R151" s="59"/>
      <c r="S151" s="520"/>
      <c r="T151" s="59"/>
      <c r="U151" s="520"/>
      <c r="V151" s="59"/>
      <c r="W151" s="520"/>
      <c r="X151" s="59"/>
      <c r="Y151" s="520"/>
      <c r="Z151" s="59"/>
      <c r="AA151" s="520"/>
      <c r="AB151" s="59"/>
      <c r="AC151" s="520"/>
    </row>
    <row r="152">
      <c r="A152" s="521" t="b">
        <v>0</v>
      </c>
      <c r="B152" s="524"/>
      <c r="C152" s="528"/>
      <c r="D152" s="528"/>
      <c r="E152" s="528"/>
      <c r="F152" s="528"/>
      <c r="G152" s="523">
        <f>IF(J152&lt;&gt;"",(VLOOKUP(J152,'🌳Resource'!$A$4:$J1000,10,false)*K152),0)+IF(L152&lt;&gt;"",(VLOOKUP(L152,'🌳Resource'!$A$4:$J1000,10,false)*M152),0)+IF(N152&lt;&gt;"",(VLOOKUP(N152,'🌳Resource'!$A$4:$J1000,10,false)*O152),0) + IF(P152&lt;&gt;"",(VLOOKUP(P152,'🌳Resource'!$A$4:$J1000,10,false)*Q152),0) + IF(R152&lt;&gt;"",(VLOOKUP(R152,'🧱Material'!$B$4:$H1000,7,false)*S152),0) + IF(T152&lt;&gt;"",(VLOOKUP(T152,'🧱Material'!$B$4:$H1000,7,false)*U152),0) + IF(V152&lt;&gt;"",(VLOOKUP(V152,'🧱Material'!$B$4:$H1000,7,false)*W152),0) + IF(X152&lt;&gt;"",(VLOOKUP(X152,'🧱Material'!$B$4:$H1000,7,false)*Y152),0) + IF(Z152&lt;&gt;"",(VLOOKUP(Z152,'🧱Material'!$B$4:$H1000,7,false)*AA152),0) + IF(AB152&lt;&gt;"",(VLOOKUP(AB152,'🧱Material'!$B$4:$H1000,7,false)*AC152),0)</f>
        <v>0</v>
      </c>
      <c r="H152" s="523">
        <f>IF(J152&lt;&gt;"",(VLOOKUP(J152,'🌳Resource'!$A$4:$J1000,8,false)*K152),0)+IF(L152&lt;&gt;"",(VLOOKUP(L152,'🌳Resource'!$A$4:$J1000,8,false)*M152),0)+IF(N152&lt;&gt;"",(VLOOKUP(N152,'🌳Resource'!$A$4:$J1000,8,false)*O152),0) + IF(P152&lt;&gt;"",(VLOOKUP(P152,'🌳Resource'!$A$4:$J1000,8,false)*Q152),0) + IF(R152&lt;&gt;"",(VLOOKUP(R152,'🧱Material'!$B$4:$H1000,5,false)*S152),0) + IF(T152&lt;&gt;"",(VLOOKUP(T152,'🧱Material'!$B$4:$H1000,5,false)*U152),0) + IF(V152&lt;&gt;"",(VLOOKUP(V152,'🧱Material'!$B$4:$H1000,5,false)*W152),0) + IF(X152&lt;&gt;"",(VLOOKUP(X152,'🧱Material'!$B$4:$H1000,5,false)*Y152),0) + IF(Z152&lt;&gt;"",(VLOOKUP(Z152,'🧱Material'!$B$4:$H1000,5,false)*AA152),0) + IF(AB152&lt;&gt;"",(VLOOKUP(AB152,'🧱Material'!$B$4:$H1000,5,false)*AC152),0)</f>
        <v>0</v>
      </c>
      <c r="I152" s="523">
        <f>IF(J152&lt;&gt;"",(VLOOKUP(J152,'🌳Resource'!$A$4:$J1000,9,false)*K152),0)+IF(L152&lt;&gt;"",(VLOOKUP(L152,'🌳Resource'!$A$4:$J1000,9,false)*M152),0)+IF(N152&lt;&gt;"",(VLOOKUP(N152,'🌳Resource'!$A$4:$J1000,9,false)*O152),0) + IF(P152&lt;&gt;"",(VLOOKUP(P152,'🌳Resource'!$A$4:$J1000,9,false)*Q152),0) + IF(R152&lt;&gt;"",(VLOOKUP(R152,'🧱Material'!$B$4:$H1000,6,false)*S152),0) + IF(T152&lt;&gt;"",(VLOOKUP(T152,'🧱Material'!$B$4:$H1000,6,false)*U152),0) + IF(V152&lt;&gt;"",(VLOOKUP(V152,'🧱Material'!$B$4:$H1000,6,false)*W152),0) + IF(X152&lt;&gt;"",(VLOOKUP(X152,'🧱Material'!$B$4:$H1000,6,false)*Y152),0) + IF(Z152&lt;&gt;"",(VLOOKUP(Z152,'🧱Material'!$B$4:$H1000,6,false)*AA152),0) + IF(AB152&lt;&gt;"",(VLOOKUP(AB152,'🧱Material'!$B$4:$H1000,6,false)*AC152),0)</f>
        <v>0</v>
      </c>
      <c r="J152" s="63"/>
      <c r="K152" s="534"/>
      <c r="L152" s="63"/>
      <c r="M152" s="534"/>
      <c r="N152" s="63"/>
      <c r="O152" s="534"/>
      <c r="P152" s="63"/>
      <c r="Q152" s="534"/>
      <c r="R152" s="515"/>
      <c r="S152" s="3"/>
      <c r="T152" s="515"/>
      <c r="U152" s="3"/>
      <c r="V152" s="515"/>
      <c r="W152" s="3"/>
      <c r="X152" s="515"/>
      <c r="Y152" s="3"/>
      <c r="Z152" s="515"/>
      <c r="AA152" s="3"/>
      <c r="AB152" s="515"/>
      <c r="AC152" s="3"/>
    </row>
    <row r="153">
      <c r="A153" s="524" t="b">
        <v>0</v>
      </c>
      <c r="B153" s="524"/>
      <c r="C153" s="527"/>
      <c r="D153" s="527"/>
      <c r="E153" s="527"/>
      <c r="F153" s="527"/>
      <c r="G153" s="526">
        <f>IF(J153&lt;&gt;"",(VLOOKUP(J153,'🌳Resource'!$A$4:$J1000,10,false)*K153),0)+IF(L153&lt;&gt;"",(VLOOKUP(L153,'🌳Resource'!$A$4:$J1000,10,false)*M153),0)+IF(N153&lt;&gt;"",(VLOOKUP(N153,'🌳Resource'!$A$4:$J1000,10,false)*O153),0) + IF(P153&lt;&gt;"",(VLOOKUP(P153,'🌳Resource'!$A$4:$J1000,10,false)*Q153),0) + IF(R153&lt;&gt;"",(VLOOKUP(R153,'🧱Material'!$B$4:$H1000,7,false)*S153),0) + IF(T153&lt;&gt;"",(VLOOKUP(T153,'🧱Material'!$B$4:$H1000,7,false)*U153),0) + IF(V153&lt;&gt;"",(VLOOKUP(V153,'🧱Material'!$B$4:$H1000,7,false)*W153),0) + IF(X153&lt;&gt;"",(VLOOKUP(X153,'🧱Material'!$B$4:$H1000,7,false)*Y153),0) + IF(Z153&lt;&gt;"",(VLOOKUP(Z153,'🧱Material'!$B$4:$H1000,7,false)*AA153),0) + IF(AB153&lt;&gt;"",(VLOOKUP(AB153,'🧱Material'!$B$4:$H1000,7,false)*AC153),0)</f>
        <v>0</v>
      </c>
      <c r="H153" s="526">
        <f>IF(J153&lt;&gt;"",(VLOOKUP(J153,'🌳Resource'!$A$4:$J1000,8,false)*K153),0)+IF(L153&lt;&gt;"",(VLOOKUP(L153,'🌳Resource'!$A$4:$J1000,8,false)*M153),0)+IF(N153&lt;&gt;"",(VLOOKUP(N153,'🌳Resource'!$A$4:$J1000,8,false)*O153),0) + IF(P153&lt;&gt;"",(VLOOKUP(P153,'🌳Resource'!$A$4:$J1000,8,false)*Q153),0) + IF(R153&lt;&gt;"",(VLOOKUP(R153,'🧱Material'!$B$4:$H1000,5,false)*S153),0) + IF(T153&lt;&gt;"",(VLOOKUP(T153,'🧱Material'!$B$4:$H1000,5,false)*U153),0) + IF(V153&lt;&gt;"",(VLOOKUP(V153,'🧱Material'!$B$4:$H1000,5,false)*W153),0) + IF(X153&lt;&gt;"",(VLOOKUP(X153,'🧱Material'!$B$4:$H1000,5,false)*Y153),0) + IF(Z153&lt;&gt;"",(VLOOKUP(Z153,'🧱Material'!$B$4:$H1000,5,false)*AA153),0) + IF(AB153&lt;&gt;"",(VLOOKUP(AB153,'🧱Material'!$B$4:$H1000,5,false)*AC153),0)</f>
        <v>0</v>
      </c>
      <c r="I153" s="526">
        <f>IF(J153&lt;&gt;"",(VLOOKUP(J153,'🌳Resource'!$A$4:$J1000,9,false)*K153),0)+IF(L153&lt;&gt;"",(VLOOKUP(L153,'🌳Resource'!$A$4:$J1000,9,false)*M153),0)+IF(N153&lt;&gt;"",(VLOOKUP(N153,'🌳Resource'!$A$4:$J1000,9,false)*O153),0) + IF(P153&lt;&gt;"",(VLOOKUP(P153,'🌳Resource'!$A$4:$J1000,9,false)*Q153),0) + IF(R153&lt;&gt;"",(VLOOKUP(R153,'🧱Material'!$B$4:$H1000,6,false)*S153),0) + IF(T153&lt;&gt;"",(VLOOKUP(T153,'🧱Material'!$B$4:$H1000,6,false)*U153),0) + IF(V153&lt;&gt;"",(VLOOKUP(V153,'🧱Material'!$B$4:$H1000,6,false)*W153),0) + IF(X153&lt;&gt;"",(VLOOKUP(X153,'🧱Material'!$B$4:$H1000,6,false)*Y153),0) + IF(Z153&lt;&gt;"",(VLOOKUP(Z153,'🧱Material'!$B$4:$H1000,6,false)*AA153),0) + IF(AB153&lt;&gt;"",(VLOOKUP(AB153,'🧱Material'!$B$4:$H1000,6,false)*AC153),0)</f>
        <v>0</v>
      </c>
      <c r="J153" s="18"/>
      <c r="K153" s="536"/>
      <c r="L153" s="18"/>
      <c r="M153" s="536"/>
      <c r="N153" s="18"/>
      <c r="O153" s="536"/>
      <c r="P153" s="18"/>
      <c r="Q153" s="536"/>
      <c r="R153" s="59"/>
      <c r="S153" s="520"/>
      <c r="T153" s="59"/>
      <c r="U153" s="520"/>
      <c r="V153" s="59"/>
      <c r="W153" s="520"/>
      <c r="X153" s="59"/>
      <c r="Y153" s="520"/>
      <c r="Z153" s="59"/>
      <c r="AA153" s="520"/>
      <c r="AB153" s="59"/>
      <c r="AC153" s="520"/>
    </row>
    <row r="154">
      <c r="A154" s="521" t="b">
        <v>0</v>
      </c>
      <c r="B154" s="524"/>
      <c r="C154" s="528"/>
      <c r="D154" s="528"/>
      <c r="E154" s="528"/>
      <c r="F154" s="528"/>
      <c r="G154" s="523">
        <f>IF(J154&lt;&gt;"",(VLOOKUP(J154,'🌳Resource'!$A$4:$J1000,10,false)*K154),0)+IF(L154&lt;&gt;"",(VLOOKUP(L154,'🌳Resource'!$A$4:$J1000,10,false)*M154),0)+IF(N154&lt;&gt;"",(VLOOKUP(N154,'🌳Resource'!$A$4:$J1000,10,false)*O154),0) + IF(P154&lt;&gt;"",(VLOOKUP(P154,'🌳Resource'!$A$4:$J1000,10,false)*Q154),0) + IF(R154&lt;&gt;"",(VLOOKUP(R154,'🧱Material'!$B$4:$H1000,7,false)*S154),0) + IF(T154&lt;&gt;"",(VLOOKUP(T154,'🧱Material'!$B$4:$H1000,7,false)*U154),0) + IF(V154&lt;&gt;"",(VLOOKUP(V154,'🧱Material'!$B$4:$H1000,7,false)*W154),0) + IF(X154&lt;&gt;"",(VLOOKUP(X154,'🧱Material'!$B$4:$H1000,7,false)*Y154),0) + IF(Z154&lt;&gt;"",(VLOOKUP(Z154,'🧱Material'!$B$4:$H1000,7,false)*AA154),0) + IF(AB154&lt;&gt;"",(VLOOKUP(AB154,'🧱Material'!$B$4:$H1000,7,false)*AC154),0)</f>
        <v>0</v>
      </c>
      <c r="H154" s="523">
        <f>IF(J154&lt;&gt;"",(VLOOKUP(J154,'🌳Resource'!$A$4:$J1000,8,false)*K154),0)+IF(L154&lt;&gt;"",(VLOOKUP(L154,'🌳Resource'!$A$4:$J1000,8,false)*M154),0)+IF(N154&lt;&gt;"",(VLOOKUP(N154,'🌳Resource'!$A$4:$J1000,8,false)*O154),0) + IF(P154&lt;&gt;"",(VLOOKUP(P154,'🌳Resource'!$A$4:$J1000,8,false)*Q154),0) + IF(R154&lt;&gt;"",(VLOOKUP(R154,'🧱Material'!$B$4:$H1000,5,false)*S154),0) + IF(T154&lt;&gt;"",(VLOOKUP(T154,'🧱Material'!$B$4:$H1000,5,false)*U154),0) + IF(V154&lt;&gt;"",(VLOOKUP(V154,'🧱Material'!$B$4:$H1000,5,false)*W154),0) + IF(X154&lt;&gt;"",(VLOOKUP(X154,'🧱Material'!$B$4:$H1000,5,false)*Y154),0) + IF(Z154&lt;&gt;"",(VLOOKUP(Z154,'🧱Material'!$B$4:$H1000,5,false)*AA154),0) + IF(AB154&lt;&gt;"",(VLOOKUP(AB154,'🧱Material'!$B$4:$H1000,5,false)*AC154),0)</f>
        <v>0</v>
      </c>
      <c r="I154" s="523">
        <f>IF(J154&lt;&gt;"",(VLOOKUP(J154,'🌳Resource'!$A$4:$J1000,9,false)*K154),0)+IF(L154&lt;&gt;"",(VLOOKUP(L154,'🌳Resource'!$A$4:$J1000,9,false)*M154),0)+IF(N154&lt;&gt;"",(VLOOKUP(N154,'🌳Resource'!$A$4:$J1000,9,false)*O154),0) + IF(P154&lt;&gt;"",(VLOOKUP(P154,'🌳Resource'!$A$4:$J1000,9,false)*Q154),0) + IF(R154&lt;&gt;"",(VLOOKUP(R154,'🧱Material'!$B$4:$H1000,6,false)*S154),0) + IF(T154&lt;&gt;"",(VLOOKUP(T154,'🧱Material'!$B$4:$H1000,6,false)*U154),0) + IF(V154&lt;&gt;"",(VLOOKUP(V154,'🧱Material'!$B$4:$H1000,6,false)*W154),0) + IF(X154&lt;&gt;"",(VLOOKUP(X154,'🧱Material'!$B$4:$H1000,6,false)*Y154),0) + IF(Z154&lt;&gt;"",(VLOOKUP(Z154,'🧱Material'!$B$4:$H1000,6,false)*AA154),0) + IF(AB154&lt;&gt;"",(VLOOKUP(AB154,'🧱Material'!$B$4:$H1000,6,false)*AC154),0)</f>
        <v>0</v>
      </c>
      <c r="J154" s="63"/>
      <c r="K154" s="534"/>
      <c r="L154" s="63"/>
      <c r="M154" s="534"/>
      <c r="N154" s="63"/>
      <c r="O154" s="534"/>
      <c r="P154" s="63"/>
      <c r="Q154" s="534"/>
      <c r="R154" s="515"/>
      <c r="S154" s="3"/>
      <c r="T154" s="515"/>
      <c r="U154" s="3"/>
      <c r="V154" s="515"/>
      <c r="W154" s="3"/>
      <c r="X154" s="515"/>
      <c r="Y154" s="3"/>
      <c r="Z154" s="515"/>
      <c r="AA154" s="3"/>
      <c r="AB154" s="515"/>
      <c r="AC154" s="3"/>
    </row>
    <row r="155">
      <c r="A155" s="524" t="b">
        <v>0</v>
      </c>
      <c r="B155" s="524"/>
      <c r="C155" s="527"/>
      <c r="D155" s="527"/>
      <c r="E155" s="527"/>
      <c r="F155" s="527"/>
      <c r="G155" s="526">
        <f>IF(J155&lt;&gt;"",(VLOOKUP(J155,'🌳Resource'!$A$4:$J1000,10,false)*K155),0)+IF(L155&lt;&gt;"",(VLOOKUP(L155,'🌳Resource'!$A$4:$J1000,10,false)*M155),0)+IF(N155&lt;&gt;"",(VLOOKUP(N155,'🌳Resource'!$A$4:$J1000,10,false)*O155),0) + IF(P155&lt;&gt;"",(VLOOKUP(P155,'🌳Resource'!$A$4:$J1000,10,false)*Q155),0) + IF(R155&lt;&gt;"",(VLOOKUP(R155,'🧱Material'!$B$4:$H1000,7,false)*S155),0) + IF(T155&lt;&gt;"",(VLOOKUP(T155,'🧱Material'!$B$4:$H1000,7,false)*U155),0) + IF(V155&lt;&gt;"",(VLOOKUP(V155,'🧱Material'!$B$4:$H1000,7,false)*W155),0) + IF(X155&lt;&gt;"",(VLOOKUP(X155,'🧱Material'!$B$4:$H1000,7,false)*Y155),0) + IF(Z155&lt;&gt;"",(VLOOKUP(Z155,'🧱Material'!$B$4:$H1000,7,false)*AA155),0) + IF(AB155&lt;&gt;"",(VLOOKUP(AB155,'🧱Material'!$B$4:$H1000,7,false)*AC155),0)</f>
        <v>0</v>
      </c>
      <c r="H155" s="526">
        <f>IF(J155&lt;&gt;"",(VLOOKUP(J155,'🌳Resource'!$A$4:$J1000,8,false)*K155),0)+IF(L155&lt;&gt;"",(VLOOKUP(L155,'🌳Resource'!$A$4:$J1000,8,false)*M155),0)+IF(N155&lt;&gt;"",(VLOOKUP(N155,'🌳Resource'!$A$4:$J1000,8,false)*O155),0) + IF(P155&lt;&gt;"",(VLOOKUP(P155,'🌳Resource'!$A$4:$J1000,8,false)*Q155),0) + IF(R155&lt;&gt;"",(VLOOKUP(R155,'🧱Material'!$B$4:$H1000,5,false)*S155),0) + IF(T155&lt;&gt;"",(VLOOKUP(T155,'🧱Material'!$B$4:$H1000,5,false)*U155),0) + IF(V155&lt;&gt;"",(VLOOKUP(V155,'🧱Material'!$B$4:$H1000,5,false)*W155),0) + IF(X155&lt;&gt;"",(VLOOKUP(X155,'🧱Material'!$B$4:$H1000,5,false)*Y155),0) + IF(Z155&lt;&gt;"",(VLOOKUP(Z155,'🧱Material'!$B$4:$H1000,5,false)*AA155),0) + IF(AB155&lt;&gt;"",(VLOOKUP(AB155,'🧱Material'!$B$4:$H1000,5,false)*AC155),0)</f>
        <v>0</v>
      </c>
      <c r="I155" s="526">
        <f>IF(J155&lt;&gt;"",(VLOOKUP(J155,'🌳Resource'!$A$4:$J1000,9,false)*K155),0)+IF(L155&lt;&gt;"",(VLOOKUP(L155,'🌳Resource'!$A$4:$J1000,9,false)*M155),0)+IF(N155&lt;&gt;"",(VLOOKUP(N155,'🌳Resource'!$A$4:$J1000,9,false)*O155),0) + IF(P155&lt;&gt;"",(VLOOKUP(P155,'🌳Resource'!$A$4:$J1000,9,false)*Q155),0) + IF(R155&lt;&gt;"",(VLOOKUP(R155,'🧱Material'!$B$4:$H1000,6,false)*S155),0) + IF(T155&lt;&gt;"",(VLOOKUP(T155,'🧱Material'!$B$4:$H1000,6,false)*U155),0) + IF(V155&lt;&gt;"",(VLOOKUP(V155,'🧱Material'!$B$4:$H1000,6,false)*W155),0) + IF(X155&lt;&gt;"",(VLOOKUP(X155,'🧱Material'!$B$4:$H1000,6,false)*Y155),0) + IF(Z155&lt;&gt;"",(VLOOKUP(Z155,'🧱Material'!$B$4:$H1000,6,false)*AA155),0) + IF(AB155&lt;&gt;"",(VLOOKUP(AB155,'🧱Material'!$B$4:$H1000,6,false)*AC155),0)</f>
        <v>0</v>
      </c>
      <c r="J155" s="18"/>
      <c r="K155" s="536"/>
      <c r="L155" s="18"/>
      <c r="M155" s="536"/>
      <c r="N155" s="18"/>
      <c r="O155" s="536"/>
      <c r="P155" s="18"/>
      <c r="Q155" s="536"/>
      <c r="R155" s="59"/>
      <c r="S155" s="520"/>
      <c r="T155" s="59"/>
      <c r="U155" s="520"/>
      <c r="V155" s="59"/>
      <c r="W155" s="520"/>
      <c r="X155" s="59"/>
      <c r="Y155" s="520"/>
      <c r="Z155" s="59"/>
      <c r="AA155" s="520"/>
      <c r="AB155" s="59"/>
      <c r="AC155" s="520"/>
    </row>
    <row r="156">
      <c r="A156" s="521" t="b">
        <v>0</v>
      </c>
      <c r="B156" s="524"/>
      <c r="C156" s="528"/>
      <c r="D156" s="528"/>
      <c r="E156" s="528"/>
      <c r="F156" s="528"/>
      <c r="G156" s="523">
        <f>IF(J156&lt;&gt;"",(VLOOKUP(J156,'🌳Resource'!$A$4:$J1000,10,false)*K156),0)+IF(L156&lt;&gt;"",(VLOOKUP(L156,'🌳Resource'!$A$4:$J1000,10,false)*M156),0)+IF(N156&lt;&gt;"",(VLOOKUP(N156,'🌳Resource'!$A$4:$J1000,10,false)*O156),0) + IF(P156&lt;&gt;"",(VLOOKUP(P156,'🌳Resource'!$A$4:$J1000,10,false)*Q156),0) + IF(R156&lt;&gt;"",(VLOOKUP(R156,'🧱Material'!$B$4:$H1000,7,false)*S156),0) + IF(T156&lt;&gt;"",(VLOOKUP(T156,'🧱Material'!$B$4:$H1000,7,false)*U156),0) + IF(V156&lt;&gt;"",(VLOOKUP(V156,'🧱Material'!$B$4:$H1000,7,false)*W156),0) + IF(X156&lt;&gt;"",(VLOOKUP(X156,'🧱Material'!$B$4:$H1000,7,false)*Y156),0) + IF(Z156&lt;&gt;"",(VLOOKUP(Z156,'🧱Material'!$B$4:$H1000,7,false)*AA156),0) + IF(AB156&lt;&gt;"",(VLOOKUP(AB156,'🧱Material'!$B$4:$H1000,7,false)*AC156),0)</f>
        <v>0</v>
      </c>
      <c r="H156" s="523">
        <f>IF(J156&lt;&gt;"",(VLOOKUP(J156,'🌳Resource'!$A$4:$J1000,8,false)*K156),0)+IF(L156&lt;&gt;"",(VLOOKUP(L156,'🌳Resource'!$A$4:$J1000,8,false)*M156),0)+IF(N156&lt;&gt;"",(VLOOKUP(N156,'🌳Resource'!$A$4:$J1000,8,false)*O156),0) + IF(P156&lt;&gt;"",(VLOOKUP(P156,'🌳Resource'!$A$4:$J1000,8,false)*Q156),0) + IF(R156&lt;&gt;"",(VLOOKUP(R156,'🧱Material'!$B$4:$H1000,5,false)*S156),0) + IF(T156&lt;&gt;"",(VLOOKUP(T156,'🧱Material'!$B$4:$H1000,5,false)*U156),0) + IF(V156&lt;&gt;"",(VLOOKUP(V156,'🧱Material'!$B$4:$H1000,5,false)*W156),0) + IF(X156&lt;&gt;"",(VLOOKUP(X156,'🧱Material'!$B$4:$H1000,5,false)*Y156),0) + IF(Z156&lt;&gt;"",(VLOOKUP(Z156,'🧱Material'!$B$4:$H1000,5,false)*AA156),0) + IF(AB156&lt;&gt;"",(VLOOKUP(AB156,'🧱Material'!$B$4:$H1000,5,false)*AC156),0)</f>
        <v>0</v>
      </c>
      <c r="I156" s="523">
        <f>IF(J156&lt;&gt;"",(VLOOKUP(J156,'🌳Resource'!$A$4:$J1000,9,false)*K156),0)+IF(L156&lt;&gt;"",(VLOOKUP(L156,'🌳Resource'!$A$4:$J1000,9,false)*M156),0)+IF(N156&lt;&gt;"",(VLOOKUP(N156,'🌳Resource'!$A$4:$J1000,9,false)*O156),0) + IF(P156&lt;&gt;"",(VLOOKUP(P156,'🌳Resource'!$A$4:$J1000,9,false)*Q156),0) + IF(R156&lt;&gt;"",(VLOOKUP(R156,'🧱Material'!$B$4:$H1000,6,false)*S156),0) + IF(T156&lt;&gt;"",(VLOOKUP(T156,'🧱Material'!$B$4:$H1000,6,false)*U156),0) + IF(V156&lt;&gt;"",(VLOOKUP(V156,'🧱Material'!$B$4:$H1000,6,false)*W156),0) + IF(X156&lt;&gt;"",(VLOOKUP(X156,'🧱Material'!$B$4:$H1000,6,false)*Y156),0) + IF(Z156&lt;&gt;"",(VLOOKUP(Z156,'🧱Material'!$B$4:$H1000,6,false)*AA156),0) + IF(AB156&lt;&gt;"",(VLOOKUP(AB156,'🧱Material'!$B$4:$H1000,6,false)*AC156),0)</f>
        <v>0</v>
      </c>
      <c r="J156" s="63"/>
      <c r="K156" s="534"/>
      <c r="L156" s="63"/>
      <c r="M156" s="534"/>
      <c r="N156" s="63"/>
      <c r="O156" s="534"/>
      <c r="P156" s="63"/>
      <c r="Q156" s="534"/>
      <c r="R156" s="515"/>
      <c r="S156" s="3"/>
      <c r="T156" s="515"/>
      <c r="U156" s="3"/>
      <c r="V156" s="515"/>
      <c r="W156" s="3"/>
      <c r="X156" s="515"/>
      <c r="Y156" s="3"/>
      <c r="Z156" s="515"/>
      <c r="AA156" s="3"/>
      <c r="AB156" s="515"/>
      <c r="AC156" s="3"/>
    </row>
    <row r="157">
      <c r="A157" s="525" t="b">
        <v>0</v>
      </c>
      <c r="B157" s="524"/>
      <c r="C157" s="527"/>
      <c r="D157" s="527"/>
      <c r="E157" s="527"/>
      <c r="F157" s="527"/>
      <c r="G157" s="526">
        <f>IF(J157&lt;&gt;"",(VLOOKUP(J157,'🌳Resource'!$A$4:$J1000,10,false)*K157),0)+IF(L157&lt;&gt;"",(VLOOKUP(L157,'🌳Resource'!$A$4:$J1000,10,false)*M157),0)+IF(N157&lt;&gt;"",(VLOOKUP(N157,'🌳Resource'!$A$4:$J1000,10,false)*O157),0) + IF(P157&lt;&gt;"",(VLOOKUP(P157,'🌳Resource'!$A$4:$J1000,10,false)*Q157),0) + IF(R157&lt;&gt;"",(VLOOKUP(R157,'🧱Material'!$B$4:$H1000,7,false)*S157),0) + IF(T157&lt;&gt;"",(VLOOKUP(T157,'🧱Material'!$B$4:$H1000,7,false)*U157),0) + IF(V157&lt;&gt;"",(VLOOKUP(V157,'🧱Material'!$B$4:$H1000,7,false)*W157),0) + IF(X157&lt;&gt;"",(VLOOKUP(X157,'🧱Material'!$B$4:$H1000,7,false)*Y157),0) + IF(Z157&lt;&gt;"",(VLOOKUP(Z157,'🧱Material'!$B$4:$H1000,7,false)*AA157),0) + IF(AB157&lt;&gt;"",(VLOOKUP(AB157,'🧱Material'!$B$4:$H1000,7,false)*AC157),0)</f>
        <v>0</v>
      </c>
      <c r="H157" s="526">
        <f>IF(J157&lt;&gt;"",(VLOOKUP(J157,'🌳Resource'!$A$4:$J1000,8,false)*K157),0)+IF(L157&lt;&gt;"",(VLOOKUP(L157,'🌳Resource'!$A$4:$J1000,8,false)*M157),0)+IF(N157&lt;&gt;"",(VLOOKUP(N157,'🌳Resource'!$A$4:$J1000,8,false)*O157),0) + IF(P157&lt;&gt;"",(VLOOKUP(P157,'🌳Resource'!$A$4:$J1000,8,false)*Q157),0) + IF(R157&lt;&gt;"",(VLOOKUP(R157,'🧱Material'!$B$4:$H1000,5,false)*S157),0) + IF(T157&lt;&gt;"",(VLOOKUP(T157,'🧱Material'!$B$4:$H1000,5,false)*U157),0) + IF(V157&lt;&gt;"",(VLOOKUP(V157,'🧱Material'!$B$4:$H1000,5,false)*W157),0) + IF(X157&lt;&gt;"",(VLOOKUP(X157,'🧱Material'!$B$4:$H1000,5,false)*Y157),0) + IF(Z157&lt;&gt;"",(VLOOKUP(Z157,'🧱Material'!$B$4:$H1000,5,false)*AA157),0) + IF(AB157&lt;&gt;"",(VLOOKUP(AB157,'🧱Material'!$B$4:$H1000,5,false)*AC157),0)</f>
        <v>0</v>
      </c>
      <c r="I157" s="526">
        <f>IF(J157&lt;&gt;"",(VLOOKUP(J157,'🌳Resource'!$A$4:$J1000,9,false)*K157),0)+IF(L157&lt;&gt;"",(VLOOKUP(L157,'🌳Resource'!$A$4:$J1000,9,false)*M157),0)+IF(N157&lt;&gt;"",(VLOOKUP(N157,'🌳Resource'!$A$4:$J1000,9,false)*O157),0) + IF(P157&lt;&gt;"",(VLOOKUP(P157,'🌳Resource'!$A$4:$J1000,9,false)*Q157),0) + IF(R157&lt;&gt;"",(VLOOKUP(R157,'🧱Material'!$B$4:$H1000,6,false)*S157),0) + IF(T157&lt;&gt;"",(VLOOKUP(T157,'🧱Material'!$B$4:$H1000,6,false)*U157),0) + IF(V157&lt;&gt;"",(VLOOKUP(V157,'🧱Material'!$B$4:$H1000,6,false)*W157),0) + IF(X157&lt;&gt;"",(VLOOKUP(X157,'🧱Material'!$B$4:$H1000,6,false)*Y157),0) + IF(Z157&lt;&gt;"",(VLOOKUP(Z157,'🧱Material'!$B$4:$H1000,6,false)*AA157),0) + IF(AB157&lt;&gt;"",(VLOOKUP(AB157,'🧱Material'!$B$4:$H1000,6,false)*AC157),0)</f>
        <v>0</v>
      </c>
      <c r="J157" s="18"/>
      <c r="K157" s="536"/>
      <c r="L157" s="18"/>
      <c r="M157" s="536"/>
      <c r="N157" s="18"/>
      <c r="O157" s="536"/>
      <c r="P157" s="18"/>
      <c r="Q157" s="536"/>
      <c r="R157" s="59"/>
      <c r="S157" s="520"/>
      <c r="T157" s="59"/>
      <c r="U157" s="520"/>
      <c r="V157" s="59"/>
      <c r="W157" s="520"/>
      <c r="X157" s="59"/>
      <c r="Y157" s="520"/>
      <c r="Z157" s="59"/>
      <c r="AA157" s="520"/>
      <c r="AB157" s="59"/>
      <c r="AC157" s="520"/>
    </row>
    <row r="158">
      <c r="A158" s="522" t="b">
        <v>0</v>
      </c>
      <c r="B158" s="524"/>
      <c r="C158" s="528"/>
      <c r="D158" s="528"/>
      <c r="E158" s="528"/>
      <c r="F158" s="528"/>
      <c r="G158" s="523">
        <f>IF(J158&lt;&gt;"",(VLOOKUP(J158,'🌳Resource'!$A$4:$J1000,10,false)*K158),0)+IF(L158&lt;&gt;"",(VLOOKUP(L158,'🌳Resource'!$A$4:$J1000,10,false)*M158),0)+IF(N158&lt;&gt;"",(VLOOKUP(N158,'🌳Resource'!$A$4:$J1000,10,false)*O158),0) + IF(P158&lt;&gt;"",(VLOOKUP(P158,'🌳Resource'!$A$4:$J1000,10,false)*Q158),0) + IF(R158&lt;&gt;"",(VLOOKUP(R158,'🧱Material'!$B$4:$H1000,7,false)*S158),0) + IF(T158&lt;&gt;"",(VLOOKUP(T158,'🧱Material'!$B$4:$H1000,7,false)*U158),0) + IF(V158&lt;&gt;"",(VLOOKUP(V158,'🧱Material'!$B$4:$H1000,7,false)*W158),0) + IF(X158&lt;&gt;"",(VLOOKUP(X158,'🧱Material'!$B$4:$H1000,7,false)*Y158),0) + IF(Z158&lt;&gt;"",(VLOOKUP(Z158,'🧱Material'!$B$4:$H1000,7,false)*AA158),0) + IF(AB158&lt;&gt;"",(VLOOKUP(AB158,'🧱Material'!$B$4:$H1000,7,false)*AC158),0)</f>
        <v>0</v>
      </c>
      <c r="H158" s="523">
        <f>IF(J158&lt;&gt;"",(VLOOKUP(J158,'🌳Resource'!$A$4:$J1000,8,false)*K158),0)+IF(L158&lt;&gt;"",(VLOOKUP(L158,'🌳Resource'!$A$4:$J1000,8,false)*M158),0)+IF(N158&lt;&gt;"",(VLOOKUP(N158,'🌳Resource'!$A$4:$J1000,8,false)*O158),0) + IF(P158&lt;&gt;"",(VLOOKUP(P158,'🌳Resource'!$A$4:$J1000,8,false)*Q158),0) + IF(R158&lt;&gt;"",(VLOOKUP(R158,'🧱Material'!$B$4:$H1000,5,false)*S158),0) + IF(T158&lt;&gt;"",(VLOOKUP(T158,'🧱Material'!$B$4:$H1000,5,false)*U158),0) + IF(V158&lt;&gt;"",(VLOOKUP(V158,'🧱Material'!$B$4:$H1000,5,false)*W158),0) + IF(X158&lt;&gt;"",(VLOOKUP(X158,'🧱Material'!$B$4:$H1000,5,false)*Y158),0) + IF(Z158&lt;&gt;"",(VLOOKUP(Z158,'🧱Material'!$B$4:$H1000,5,false)*AA158),0) + IF(AB158&lt;&gt;"",(VLOOKUP(AB158,'🧱Material'!$B$4:$H1000,5,false)*AC158),0)</f>
        <v>0</v>
      </c>
      <c r="I158" s="523">
        <f>IF(J158&lt;&gt;"",(VLOOKUP(J158,'🌳Resource'!$A$4:$J1000,9,false)*K158),0)+IF(L158&lt;&gt;"",(VLOOKUP(L158,'🌳Resource'!$A$4:$J1000,9,false)*M158),0)+IF(N158&lt;&gt;"",(VLOOKUP(N158,'🌳Resource'!$A$4:$J1000,9,false)*O158),0) + IF(P158&lt;&gt;"",(VLOOKUP(P158,'🌳Resource'!$A$4:$J1000,9,false)*Q158),0) + IF(R158&lt;&gt;"",(VLOOKUP(R158,'🧱Material'!$B$4:$H1000,6,false)*S158),0) + IF(T158&lt;&gt;"",(VLOOKUP(T158,'🧱Material'!$B$4:$H1000,6,false)*U158),0) + IF(V158&lt;&gt;"",(VLOOKUP(V158,'🧱Material'!$B$4:$H1000,6,false)*W158),0) + IF(X158&lt;&gt;"",(VLOOKUP(X158,'🧱Material'!$B$4:$H1000,6,false)*Y158),0) + IF(Z158&lt;&gt;"",(VLOOKUP(Z158,'🧱Material'!$B$4:$H1000,6,false)*AA158),0) + IF(AB158&lt;&gt;"",(VLOOKUP(AB158,'🧱Material'!$B$4:$H1000,6,false)*AC158),0)</f>
        <v>0</v>
      </c>
      <c r="J158" s="63"/>
      <c r="K158" s="534"/>
      <c r="L158" s="63"/>
      <c r="M158" s="534"/>
      <c r="N158" s="63"/>
      <c r="O158" s="534"/>
      <c r="P158" s="63"/>
      <c r="Q158" s="534"/>
      <c r="R158" s="515"/>
      <c r="S158" s="3"/>
      <c r="T158" s="515"/>
      <c r="U158" s="3"/>
      <c r="V158" s="515"/>
      <c r="W158" s="3"/>
      <c r="X158" s="515"/>
      <c r="Y158" s="3"/>
      <c r="Z158" s="515"/>
      <c r="AA158" s="3"/>
      <c r="AB158" s="515"/>
      <c r="AC158" s="3"/>
    </row>
    <row r="159">
      <c r="A159" s="525" t="b">
        <v>0</v>
      </c>
      <c r="B159" s="524"/>
      <c r="C159" s="527"/>
      <c r="D159" s="527"/>
      <c r="E159" s="527"/>
      <c r="F159" s="527"/>
      <c r="G159" s="526">
        <f>IF(J159&lt;&gt;"",(VLOOKUP(J159,'🌳Resource'!$A$4:$J1000,10,false)*K159),0)+IF(L159&lt;&gt;"",(VLOOKUP(L159,'🌳Resource'!$A$4:$J1000,10,false)*M159),0)+IF(N159&lt;&gt;"",(VLOOKUP(N159,'🌳Resource'!$A$4:$J1000,10,false)*O159),0) + IF(P159&lt;&gt;"",(VLOOKUP(P159,'🌳Resource'!$A$4:$J1000,10,false)*Q159),0) + IF(R159&lt;&gt;"",(VLOOKUP(R159,'🧱Material'!$B$4:$H1000,7,false)*S159),0) + IF(T159&lt;&gt;"",(VLOOKUP(T159,'🧱Material'!$B$4:$H1000,7,false)*U159),0) + IF(V159&lt;&gt;"",(VLOOKUP(V159,'🧱Material'!$B$4:$H1000,7,false)*W159),0) + IF(X159&lt;&gt;"",(VLOOKUP(X159,'🧱Material'!$B$4:$H1000,7,false)*Y159),0) + IF(Z159&lt;&gt;"",(VLOOKUP(Z159,'🧱Material'!$B$4:$H1000,7,false)*AA159),0) + IF(AB159&lt;&gt;"",(VLOOKUP(AB159,'🧱Material'!$B$4:$H1000,7,false)*AC159),0)</f>
        <v>0</v>
      </c>
      <c r="H159" s="526">
        <f>IF(J159&lt;&gt;"",(VLOOKUP(J159,'🌳Resource'!$A$4:$J1000,8,false)*K159),0)+IF(L159&lt;&gt;"",(VLOOKUP(L159,'🌳Resource'!$A$4:$J1000,8,false)*M159),0)+IF(N159&lt;&gt;"",(VLOOKUP(N159,'🌳Resource'!$A$4:$J1000,8,false)*O159),0) + IF(P159&lt;&gt;"",(VLOOKUP(P159,'🌳Resource'!$A$4:$J1000,8,false)*Q159),0) + IF(R159&lt;&gt;"",(VLOOKUP(R159,'🧱Material'!$B$4:$H1000,5,false)*S159),0) + IF(T159&lt;&gt;"",(VLOOKUP(T159,'🧱Material'!$B$4:$H1000,5,false)*U159),0) + IF(V159&lt;&gt;"",(VLOOKUP(V159,'🧱Material'!$B$4:$H1000,5,false)*W159),0) + IF(X159&lt;&gt;"",(VLOOKUP(X159,'🧱Material'!$B$4:$H1000,5,false)*Y159),0) + IF(Z159&lt;&gt;"",(VLOOKUP(Z159,'🧱Material'!$B$4:$H1000,5,false)*AA159),0) + IF(AB159&lt;&gt;"",(VLOOKUP(AB159,'🧱Material'!$B$4:$H1000,5,false)*AC159),0)</f>
        <v>0</v>
      </c>
      <c r="I159" s="526">
        <f>IF(J159&lt;&gt;"",(VLOOKUP(J159,'🌳Resource'!$A$4:$J1000,9,false)*K159),0)+IF(L159&lt;&gt;"",(VLOOKUP(L159,'🌳Resource'!$A$4:$J1000,9,false)*M159),0)+IF(N159&lt;&gt;"",(VLOOKUP(N159,'🌳Resource'!$A$4:$J1000,9,false)*O159),0) + IF(P159&lt;&gt;"",(VLOOKUP(P159,'🌳Resource'!$A$4:$J1000,9,false)*Q159),0) + IF(R159&lt;&gt;"",(VLOOKUP(R159,'🧱Material'!$B$4:$H1000,6,false)*S159),0) + IF(T159&lt;&gt;"",(VLOOKUP(T159,'🧱Material'!$B$4:$H1000,6,false)*U159),0) + IF(V159&lt;&gt;"",(VLOOKUP(V159,'🧱Material'!$B$4:$H1000,6,false)*W159),0) + IF(X159&lt;&gt;"",(VLOOKUP(X159,'🧱Material'!$B$4:$H1000,6,false)*Y159),0) + IF(Z159&lt;&gt;"",(VLOOKUP(Z159,'🧱Material'!$B$4:$H1000,6,false)*AA159),0) + IF(AB159&lt;&gt;"",(VLOOKUP(AB159,'🧱Material'!$B$4:$H1000,6,false)*AC159),0)</f>
        <v>0</v>
      </c>
      <c r="J159" s="18"/>
      <c r="K159" s="536"/>
      <c r="L159" s="18"/>
      <c r="M159" s="536"/>
      <c r="N159" s="18"/>
      <c r="O159" s="536"/>
      <c r="P159" s="18"/>
      <c r="Q159" s="536"/>
      <c r="R159" s="59"/>
      <c r="S159" s="520"/>
      <c r="T159" s="59"/>
      <c r="U159" s="520"/>
      <c r="V159" s="59"/>
      <c r="W159" s="520"/>
      <c r="X159" s="59"/>
      <c r="Y159" s="520"/>
      <c r="Z159" s="59"/>
      <c r="AA159" s="520"/>
      <c r="AB159" s="59"/>
      <c r="AC159" s="520"/>
    </row>
    <row r="160">
      <c r="A160" s="522" t="b">
        <v>0</v>
      </c>
      <c r="B160" s="524"/>
      <c r="C160" s="530"/>
      <c r="D160" s="530"/>
      <c r="E160" s="530"/>
      <c r="F160" s="530"/>
      <c r="G160" s="523">
        <f>IF(J160&lt;&gt;"",(VLOOKUP(J160,'🌳Resource'!$A$4:$J1000,10,false)*K160),0)+IF(L160&lt;&gt;"",(VLOOKUP(L160,'🌳Resource'!$A$4:$J1000,10,false)*M160),0)+IF(N160&lt;&gt;"",(VLOOKUP(N160,'🌳Resource'!$A$4:$J1000,10,false)*O160),0) + IF(P160&lt;&gt;"",(VLOOKUP(P160,'🌳Resource'!$A$4:$J1000,10,false)*Q160),0) + IF(R160&lt;&gt;"",(VLOOKUP(R160,'🧱Material'!$B$4:$H1000,7,false)*S160),0) + IF(T160&lt;&gt;"",(VLOOKUP(T160,'🧱Material'!$B$4:$H1000,7,false)*U160),0) + IF(V160&lt;&gt;"",(VLOOKUP(V160,'🧱Material'!$B$4:$H1000,7,false)*W160),0) + IF(X160&lt;&gt;"",(VLOOKUP(X160,'🧱Material'!$B$4:$H1000,7,false)*Y160),0) + IF(Z160&lt;&gt;"",(VLOOKUP(Z160,'🧱Material'!$B$4:$H1000,7,false)*AA160),0) + IF(AB160&lt;&gt;"",(VLOOKUP(AB160,'🧱Material'!$B$4:$H1000,7,false)*AC160),0)</f>
        <v>0</v>
      </c>
      <c r="H160" s="523">
        <f>IF(J160&lt;&gt;"",(VLOOKUP(J160,'🌳Resource'!$A$4:$J1000,8,false)*K160),0)+IF(L160&lt;&gt;"",(VLOOKUP(L160,'🌳Resource'!$A$4:$J1000,8,false)*M160),0)+IF(N160&lt;&gt;"",(VLOOKUP(N160,'🌳Resource'!$A$4:$J1000,8,false)*O160),0) + IF(P160&lt;&gt;"",(VLOOKUP(P160,'🌳Resource'!$A$4:$J1000,8,false)*Q160),0) + IF(R160&lt;&gt;"",(VLOOKUP(R160,'🧱Material'!$B$4:$H1000,5,false)*S160),0) + IF(T160&lt;&gt;"",(VLOOKUP(T160,'🧱Material'!$B$4:$H1000,5,false)*U160),0) + IF(V160&lt;&gt;"",(VLOOKUP(V160,'🧱Material'!$B$4:$H1000,5,false)*W160),0) + IF(X160&lt;&gt;"",(VLOOKUP(X160,'🧱Material'!$B$4:$H1000,5,false)*Y160),0) + IF(Z160&lt;&gt;"",(VLOOKUP(Z160,'🧱Material'!$B$4:$H1000,5,false)*AA160),0) + IF(AB160&lt;&gt;"",(VLOOKUP(AB160,'🧱Material'!$B$4:$H1000,5,false)*AC160),0)</f>
        <v>0</v>
      </c>
      <c r="I160" s="523">
        <f>IF(J160&lt;&gt;"",(VLOOKUP(J160,'🌳Resource'!$A$4:$J1000,9,false)*K160),0)+IF(L160&lt;&gt;"",(VLOOKUP(L160,'🌳Resource'!$A$4:$J1000,9,false)*M160),0)+IF(N160&lt;&gt;"",(VLOOKUP(N160,'🌳Resource'!$A$4:$J1000,9,false)*O160),0) + IF(P160&lt;&gt;"",(VLOOKUP(P160,'🌳Resource'!$A$4:$J1000,9,false)*Q160),0) + IF(R160&lt;&gt;"",(VLOOKUP(R160,'🧱Material'!$B$4:$H1000,6,false)*S160),0) + IF(T160&lt;&gt;"",(VLOOKUP(T160,'🧱Material'!$B$4:$H1000,6,false)*U160),0) + IF(V160&lt;&gt;"",(VLOOKUP(V160,'🧱Material'!$B$4:$H1000,6,false)*W160),0) + IF(X160&lt;&gt;"",(VLOOKUP(X160,'🧱Material'!$B$4:$H1000,6,false)*Y160),0) + IF(Z160&lt;&gt;"",(VLOOKUP(Z160,'🧱Material'!$B$4:$H1000,6,false)*AA160),0) + IF(AB160&lt;&gt;"",(VLOOKUP(AB160,'🧱Material'!$B$4:$H1000,6,false)*AC160),0)</f>
        <v>0</v>
      </c>
      <c r="J160" s="533"/>
      <c r="K160" s="534"/>
      <c r="L160" s="533"/>
      <c r="M160" s="534"/>
      <c r="N160" s="533"/>
      <c r="O160" s="534"/>
      <c r="P160" s="533"/>
      <c r="Q160" s="534"/>
      <c r="R160" s="515"/>
      <c r="S160" s="3"/>
      <c r="T160" s="515"/>
      <c r="U160" s="3"/>
      <c r="V160" s="515"/>
      <c r="W160" s="3"/>
      <c r="X160" s="515"/>
      <c r="Y160" s="3"/>
      <c r="Z160" s="515"/>
      <c r="AA160" s="3"/>
      <c r="AB160" s="515"/>
      <c r="AC160" s="3"/>
    </row>
    <row r="161">
      <c r="A161" s="525" t="b">
        <v>0</v>
      </c>
      <c r="B161" s="524"/>
      <c r="C161" s="529"/>
      <c r="D161" s="529"/>
      <c r="E161" s="529"/>
      <c r="F161" s="529"/>
      <c r="G161" s="526">
        <f>IF(J161&lt;&gt;"",(VLOOKUP(J161,'🌳Resource'!$A$4:$J1000,10,false)*K161),0)+IF(L161&lt;&gt;"",(VLOOKUP(L161,'🌳Resource'!$A$4:$J1000,10,false)*M161),0)+IF(N161&lt;&gt;"",(VLOOKUP(N161,'🌳Resource'!$A$4:$J1000,10,false)*O161),0) + IF(P161&lt;&gt;"",(VLOOKUP(P161,'🌳Resource'!$A$4:$J1000,10,false)*Q161),0) + IF(R161&lt;&gt;"",(VLOOKUP(R161,'🧱Material'!$B$4:$H1000,7,false)*S161),0) + IF(T161&lt;&gt;"",(VLOOKUP(T161,'🧱Material'!$B$4:$H1000,7,false)*U161),0) + IF(V161&lt;&gt;"",(VLOOKUP(V161,'🧱Material'!$B$4:$H1000,7,false)*W161),0) + IF(X161&lt;&gt;"",(VLOOKUP(X161,'🧱Material'!$B$4:$H1000,7,false)*Y161),0) + IF(Z161&lt;&gt;"",(VLOOKUP(Z161,'🧱Material'!$B$4:$H1000,7,false)*AA161),0) + IF(AB161&lt;&gt;"",(VLOOKUP(AB161,'🧱Material'!$B$4:$H1000,7,false)*AC161),0)</f>
        <v>0</v>
      </c>
      <c r="H161" s="526">
        <f>IF(J161&lt;&gt;"",(VLOOKUP(J161,'🌳Resource'!$A$4:$J1000,8,false)*K161),0)+IF(L161&lt;&gt;"",(VLOOKUP(L161,'🌳Resource'!$A$4:$J1000,8,false)*M161),0)+IF(N161&lt;&gt;"",(VLOOKUP(N161,'🌳Resource'!$A$4:$J1000,8,false)*O161),0) + IF(P161&lt;&gt;"",(VLOOKUP(P161,'🌳Resource'!$A$4:$J1000,8,false)*Q161),0) + IF(R161&lt;&gt;"",(VLOOKUP(R161,'🧱Material'!$B$4:$H1000,5,false)*S161),0) + IF(T161&lt;&gt;"",(VLOOKUP(T161,'🧱Material'!$B$4:$H1000,5,false)*U161),0) + IF(V161&lt;&gt;"",(VLOOKUP(V161,'🧱Material'!$B$4:$H1000,5,false)*W161),0) + IF(X161&lt;&gt;"",(VLOOKUP(X161,'🧱Material'!$B$4:$H1000,5,false)*Y161),0) + IF(Z161&lt;&gt;"",(VLOOKUP(Z161,'🧱Material'!$B$4:$H1000,5,false)*AA161),0) + IF(AB161&lt;&gt;"",(VLOOKUP(AB161,'🧱Material'!$B$4:$H1000,5,false)*AC161),0)</f>
        <v>0</v>
      </c>
      <c r="I161" s="526">
        <f>IF(J161&lt;&gt;"",(VLOOKUP(J161,'🌳Resource'!$A$4:$J1000,9,false)*K161),0)+IF(L161&lt;&gt;"",(VLOOKUP(L161,'🌳Resource'!$A$4:$J1000,9,false)*M161),0)+IF(N161&lt;&gt;"",(VLOOKUP(N161,'🌳Resource'!$A$4:$J1000,9,false)*O161),0) + IF(P161&lt;&gt;"",(VLOOKUP(P161,'🌳Resource'!$A$4:$J1000,9,false)*Q161),0) + IF(R161&lt;&gt;"",(VLOOKUP(R161,'🧱Material'!$B$4:$H1000,6,false)*S161),0) + IF(T161&lt;&gt;"",(VLOOKUP(T161,'🧱Material'!$B$4:$H1000,6,false)*U161),0) + IF(V161&lt;&gt;"",(VLOOKUP(V161,'🧱Material'!$B$4:$H1000,6,false)*W161),0) + IF(X161&lt;&gt;"",(VLOOKUP(X161,'🧱Material'!$B$4:$H1000,6,false)*Y161),0) + IF(Z161&lt;&gt;"",(VLOOKUP(Z161,'🧱Material'!$B$4:$H1000,6,false)*AA161),0) + IF(AB161&lt;&gt;"",(VLOOKUP(AB161,'🧱Material'!$B$4:$H1000,6,false)*AC161),0)</f>
        <v>0</v>
      </c>
      <c r="J161" s="535"/>
      <c r="K161" s="536"/>
      <c r="L161" s="535"/>
      <c r="M161" s="536"/>
      <c r="N161" s="535"/>
      <c r="O161" s="536"/>
      <c r="P161" s="535"/>
      <c r="Q161" s="536"/>
      <c r="R161" s="59"/>
      <c r="S161" s="520"/>
      <c r="T161" s="59"/>
      <c r="U161" s="520"/>
      <c r="V161" s="59"/>
      <c r="W161" s="520"/>
      <c r="X161" s="59"/>
      <c r="Y161" s="520"/>
      <c r="Z161" s="59"/>
      <c r="AA161" s="520"/>
      <c r="AB161" s="59"/>
      <c r="AC161" s="520"/>
    </row>
    <row r="162">
      <c r="A162" s="522" t="b">
        <v>0</v>
      </c>
      <c r="B162" s="524"/>
      <c r="C162" s="530"/>
      <c r="D162" s="530"/>
      <c r="E162" s="530"/>
      <c r="F162" s="530"/>
      <c r="G162" s="523">
        <f>IF(J162&lt;&gt;"",(VLOOKUP(J162,'🌳Resource'!$A$4:$J1000,10,false)*K162),0)+IF(L162&lt;&gt;"",(VLOOKUP(L162,'🌳Resource'!$A$4:$J1000,10,false)*M162),0)+IF(N162&lt;&gt;"",(VLOOKUP(N162,'🌳Resource'!$A$4:$J1000,10,false)*O162),0) + IF(P162&lt;&gt;"",(VLOOKUP(P162,'🌳Resource'!$A$4:$J1000,10,false)*Q162),0) + IF(R162&lt;&gt;"",(VLOOKUP(R162,'🧱Material'!$B$4:$H1000,7,false)*S162),0) + IF(T162&lt;&gt;"",(VLOOKUP(T162,'🧱Material'!$B$4:$H1000,7,false)*U162),0) + IF(V162&lt;&gt;"",(VLOOKUP(V162,'🧱Material'!$B$4:$H1000,7,false)*W162),0) + IF(X162&lt;&gt;"",(VLOOKUP(X162,'🧱Material'!$B$4:$H1000,7,false)*Y162),0) + IF(Z162&lt;&gt;"",(VLOOKUP(Z162,'🧱Material'!$B$4:$H1000,7,false)*AA162),0) + IF(AB162&lt;&gt;"",(VLOOKUP(AB162,'🧱Material'!$B$4:$H1000,7,false)*AC162),0)</f>
        <v>0</v>
      </c>
      <c r="H162" s="523">
        <f>IF(J162&lt;&gt;"",(VLOOKUP(J162,'🌳Resource'!$A$4:$J1000,8,false)*K162),0)+IF(L162&lt;&gt;"",(VLOOKUP(L162,'🌳Resource'!$A$4:$J1000,8,false)*M162),0)+IF(N162&lt;&gt;"",(VLOOKUP(N162,'🌳Resource'!$A$4:$J1000,8,false)*O162),0) + IF(P162&lt;&gt;"",(VLOOKUP(P162,'🌳Resource'!$A$4:$J1000,8,false)*Q162),0) + IF(R162&lt;&gt;"",(VLOOKUP(R162,'🧱Material'!$B$4:$H1000,5,false)*S162),0) + IF(T162&lt;&gt;"",(VLOOKUP(T162,'🧱Material'!$B$4:$H1000,5,false)*U162),0) + IF(V162&lt;&gt;"",(VLOOKUP(V162,'🧱Material'!$B$4:$H1000,5,false)*W162),0) + IF(X162&lt;&gt;"",(VLOOKUP(X162,'🧱Material'!$B$4:$H1000,5,false)*Y162),0) + IF(Z162&lt;&gt;"",(VLOOKUP(Z162,'🧱Material'!$B$4:$H1000,5,false)*AA162),0) + IF(AB162&lt;&gt;"",(VLOOKUP(AB162,'🧱Material'!$B$4:$H1000,5,false)*AC162),0)</f>
        <v>0</v>
      </c>
      <c r="I162" s="523">
        <f>IF(J162&lt;&gt;"",(VLOOKUP(J162,'🌳Resource'!$A$4:$J1000,9,false)*K162),0)+IF(L162&lt;&gt;"",(VLOOKUP(L162,'🌳Resource'!$A$4:$J1000,9,false)*M162),0)+IF(N162&lt;&gt;"",(VLOOKUP(N162,'🌳Resource'!$A$4:$J1000,9,false)*O162),0) + IF(P162&lt;&gt;"",(VLOOKUP(P162,'🌳Resource'!$A$4:$J1000,9,false)*Q162),0) + IF(R162&lt;&gt;"",(VLOOKUP(R162,'🧱Material'!$B$4:$H1000,6,false)*S162),0) + IF(T162&lt;&gt;"",(VLOOKUP(T162,'🧱Material'!$B$4:$H1000,6,false)*U162),0) + IF(V162&lt;&gt;"",(VLOOKUP(V162,'🧱Material'!$B$4:$H1000,6,false)*W162),0) + IF(X162&lt;&gt;"",(VLOOKUP(X162,'🧱Material'!$B$4:$H1000,6,false)*Y162),0) + IF(Z162&lt;&gt;"",(VLOOKUP(Z162,'🧱Material'!$B$4:$H1000,6,false)*AA162),0) + IF(AB162&lt;&gt;"",(VLOOKUP(AB162,'🧱Material'!$B$4:$H1000,6,false)*AC162),0)</f>
        <v>0</v>
      </c>
      <c r="J162" s="533"/>
      <c r="K162" s="534"/>
      <c r="L162" s="533"/>
      <c r="M162" s="534"/>
      <c r="N162" s="533"/>
      <c r="O162" s="534"/>
      <c r="P162" s="533"/>
      <c r="Q162" s="534"/>
      <c r="R162" s="515"/>
      <c r="S162" s="3"/>
      <c r="T162" s="515"/>
      <c r="U162" s="3"/>
      <c r="V162" s="515"/>
      <c r="W162" s="3"/>
      <c r="X162" s="515"/>
      <c r="Y162" s="3"/>
      <c r="Z162" s="515"/>
      <c r="AA162" s="3"/>
      <c r="AB162" s="515"/>
      <c r="AC162" s="3"/>
    </row>
    <row r="163">
      <c r="A163" s="525" t="b">
        <v>0</v>
      </c>
      <c r="B163" s="524"/>
      <c r="C163" s="529"/>
      <c r="D163" s="529"/>
      <c r="E163" s="529"/>
      <c r="F163" s="529"/>
      <c r="G163" s="526">
        <f>IF(J163&lt;&gt;"",(VLOOKUP(J163,'🌳Resource'!$A$4:$J1000,10,false)*K163),0)+IF(L163&lt;&gt;"",(VLOOKUP(L163,'🌳Resource'!$A$4:$J1000,10,false)*M163),0)+IF(N163&lt;&gt;"",(VLOOKUP(N163,'🌳Resource'!$A$4:$J1000,10,false)*O163),0) + IF(P163&lt;&gt;"",(VLOOKUP(P163,'🌳Resource'!$A$4:$J1000,10,false)*Q163),0) + IF(R163&lt;&gt;"",(VLOOKUP(R163,'🧱Material'!$B$4:$H1000,7,false)*S163),0) + IF(T163&lt;&gt;"",(VLOOKUP(T163,'🧱Material'!$B$4:$H1000,7,false)*U163),0) + IF(V163&lt;&gt;"",(VLOOKUP(V163,'🧱Material'!$B$4:$H1000,7,false)*W163),0) + IF(X163&lt;&gt;"",(VLOOKUP(X163,'🧱Material'!$B$4:$H1000,7,false)*Y163),0) + IF(Z163&lt;&gt;"",(VLOOKUP(Z163,'🧱Material'!$B$4:$H1000,7,false)*AA163),0) + IF(AB163&lt;&gt;"",(VLOOKUP(AB163,'🧱Material'!$B$4:$H1000,7,false)*AC163),0)</f>
        <v>0</v>
      </c>
      <c r="H163" s="526">
        <f>IF(J163&lt;&gt;"",(VLOOKUP(J163,'🌳Resource'!$A$4:$J1000,8,false)*K163),0)+IF(L163&lt;&gt;"",(VLOOKUP(L163,'🌳Resource'!$A$4:$J1000,8,false)*M163),0)+IF(N163&lt;&gt;"",(VLOOKUP(N163,'🌳Resource'!$A$4:$J1000,8,false)*O163),0) + IF(P163&lt;&gt;"",(VLOOKUP(P163,'🌳Resource'!$A$4:$J1000,8,false)*Q163),0) + IF(R163&lt;&gt;"",(VLOOKUP(R163,'🧱Material'!$B$4:$H1000,5,false)*S163),0) + IF(T163&lt;&gt;"",(VLOOKUP(T163,'🧱Material'!$B$4:$H1000,5,false)*U163),0) + IF(V163&lt;&gt;"",(VLOOKUP(V163,'🧱Material'!$B$4:$H1000,5,false)*W163),0) + IF(X163&lt;&gt;"",(VLOOKUP(X163,'🧱Material'!$B$4:$H1000,5,false)*Y163),0) + IF(Z163&lt;&gt;"",(VLOOKUP(Z163,'🧱Material'!$B$4:$H1000,5,false)*AA163),0) + IF(AB163&lt;&gt;"",(VLOOKUP(AB163,'🧱Material'!$B$4:$H1000,5,false)*AC163),0)</f>
        <v>0</v>
      </c>
      <c r="I163" s="526">
        <f>IF(J163&lt;&gt;"",(VLOOKUP(J163,'🌳Resource'!$A$4:$J1000,9,false)*K163),0)+IF(L163&lt;&gt;"",(VLOOKUP(L163,'🌳Resource'!$A$4:$J1000,9,false)*M163),0)+IF(N163&lt;&gt;"",(VLOOKUP(N163,'🌳Resource'!$A$4:$J1000,9,false)*O163),0) + IF(P163&lt;&gt;"",(VLOOKUP(P163,'🌳Resource'!$A$4:$J1000,9,false)*Q163),0) + IF(R163&lt;&gt;"",(VLOOKUP(R163,'🧱Material'!$B$4:$H1000,6,false)*S163),0) + IF(T163&lt;&gt;"",(VLOOKUP(T163,'🧱Material'!$B$4:$H1000,6,false)*U163),0) + IF(V163&lt;&gt;"",(VLOOKUP(V163,'🧱Material'!$B$4:$H1000,6,false)*W163),0) + IF(X163&lt;&gt;"",(VLOOKUP(X163,'🧱Material'!$B$4:$H1000,6,false)*Y163),0) + IF(Z163&lt;&gt;"",(VLOOKUP(Z163,'🧱Material'!$B$4:$H1000,6,false)*AA163),0) + IF(AB163&lt;&gt;"",(VLOOKUP(AB163,'🧱Material'!$B$4:$H1000,6,false)*AC163),0)</f>
        <v>0</v>
      </c>
      <c r="J163" s="535"/>
      <c r="K163" s="536"/>
      <c r="L163" s="535"/>
      <c r="M163" s="536"/>
      <c r="N163" s="535"/>
      <c r="O163" s="536"/>
      <c r="P163" s="535"/>
      <c r="Q163" s="536"/>
      <c r="R163" s="59"/>
      <c r="S163" s="520"/>
      <c r="T163" s="59"/>
      <c r="U163" s="520"/>
      <c r="V163" s="59"/>
      <c r="W163" s="520"/>
      <c r="X163" s="59"/>
      <c r="Y163" s="520"/>
      <c r="Z163" s="59"/>
      <c r="AA163" s="520"/>
      <c r="AB163" s="59"/>
      <c r="AC163" s="520"/>
    </row>
    <row r="164">
      <c r="A164" s="522" t="b">
        <v>0</v>
      </c>
      <c r="B164" s="524"/>
      <c r="C164" s="530"/>
      <c r="D164" s="530"/>
      <c r="E164" s="530"/>
      <c r="F164" s="530"/>
      <c r="G164" s="523">
        <f>IF(J164&lt;&gt;"",(VLOOKUP(J164,'🌳Resource'!$A$4:$J1000,10,false)*K164),0)+IF(L164&lt;&gt;"",(VLOOKUP(L164,'🌳Resource'!$A$4:$J1000,10,false)*M164),0)+IF(N164&lt;&gt;"",(VLOOKUP(N164,'🌳Resource'!$A$4:$J1000,10,false)*O164),0) + IF(P164&lt;&gt;"",(VLOOKUP(P164,'🌳Resource'!$A$4:$J1000,10,false)*Q164),0) + IF(R164&lt;&gt;"",(VLOOKUP(R164,'🧱Material'!$B$4:$H1000,7,false)*S164),0) + IF(T164&lt;&gt;"",(VLOOKUP(T164,'🧱Material'!$B$4:$H1000,7,false)*U164),0) + IF(V164&lt;&gt;"",(VLOOKUP(V164,'🧱Material'!$B$4:$H1000,7,false)*W164),0) + IF(X164&lt;&gt;"",(VLOOKUP(X164,'🧱Material'!$B$4:$H1000,7,false)*Y164),0) + IF(Z164&lt;&gt;"",(VLOOKUP(Z164,'🧱Material'!$B$4:$H1000,7,false)*AA164),0) + IF(AB164&lt;&gt;"",(VLOOKUP(AB164,'🧱Material'!$B$4:$H1000,7,false)*AC164),0)</f>
        <v>0</v>
      </c>
      <c r="H164" s="523">
        <f>IF(J164&lt;&gt;"",(VLOOKUP(J164,'🌳Resource'!$A$4:$J1000,8,false)*K164),0)+IF(L164&lt;&gt;"",(VLOOKUP(L164,'🌳Resource'!$A$4:$J1000,8,false)*M164),0)+IF(N164&lt;&gt;"",(VLOOKUP(N164,'🌳Resource'!$A$4:$J1000,8,false)*O164),0) + IF(P164&lt;&gt;"",(VLOOKUP(P164,'🌳Resource'!$A$4:$J1000,8,false)*Q164),0) + IF(R164&lt;&gt;"",(VLOOKUP(R164,'🧱Material'!$B$4:$H1000,5,false)*S164),0) + IF(T164&lt;&gt;"",(VLOOKUP(T164,'🧱Material'!$B$4:$H1000,5,false)*U164),0) + IF(V164&lt;&gt;"",(VLOOKUP(V164,'🧱Material'!$B$4:$H1000,5,false)*W164),0) + IF(X164&lt;&gt;"",(VLOOKUP(X164,'🧱Material'!$B$4:$H1000,5,false)*Y164),0) + IF(Z164&lt;&gt;"",(VLOOKUP(Z164,'🧱Material'!$B$4:$H1000,5,false)*AA164),0) + IF(AB164&lt;&gt;"",(VLOOKUP(AB164,'🧱Material'!$B$4:$H1000,5,false)*AC164),0)</f>
        <v>0</v>
      </c>
      <c r="I164" s="523">
        <f>IF(J164&lt;&gt;"",(VLOOKUP(J164,'🌳Resource'!$A$4:$J1000,9,false)*K164),0)+IF(L164&lt;&gt;"",(VLOOKUP(L164,'🌳Resource'!$A$4:$J1000,9,false)*M164),0)+IF(N164&lt;&gt;"",(VLOOKUP(N164,'🌳Resource'!$A$4:$J1000,9,false)*O164),0) + IF(P164&lt;&gt;"",(VLOOKUP(P164,'🌳Resource'!$A$4:$J1000,9,false)*Q164),0) + IF(R164&lt;&gt;"",(VLOOKUP(R164,'🧱Material'!$B$4:$H1000,6,false)*S164),0) + IF(T164&lt;&gt;"",(VLOOKUP(T164,'🧱Material'!$B$4:$H1000,6,false)*U164),0) + IF(V164&lt;&gt;"",(VLOOKUP(V164,'🧱Material'!$B$4:$H1000,6,false)*W164),0) + IF(X164&lt;&gt;"",(VLOOKUP(X164,'🧱Material'!$B$4:$H1000,6,false)*Y164),0) + IF(Z164&lt;&gt;"",(VLOOKUP(Z164,'🧱Material'!$B$4:$H1000,6,false)*AA164),0) + IF(AB164&lt;&gt;"",(VLOOKUP(AB164,'🧱Material'!$B$4:$H1000,6,false)*AC164),0)</f>
        <v>0</v>
      </c>
      <c r="J164" s="533"/>
      <c r="K164" s="534"/>
      <c r="L164" s="533"/>
      <c r="M164" s="534"/>
      <c r="N164" s="533"/>
      <c r="O164" s="534"/>
      <c r="P164" s="533"/>
      <c r="Q164" s="534"/>
      <c r="R164" s="515"/>
      <c r="S164" s="3"/>
      <c r="T164" s="515"/>
      <c r="U164" s="3"/>
      <c r="V164" s="515"/>
      <c r="W164" s="3"/>
      <c r="X164" s="515"/>
      <c r="Y164" s="3"/>
      <c r="Z164" s="515"/>
      <c r="AA164" s="3"/>
      <c r="AB164" s="515"/>
      <c r="AC164" s="3"/>
    </row>
    <row r="165">
      <c r="A165" s="525" t="b">
        <v>0</v>
      </c>
      <c r="B165" s="524"/>
      <c r="C165" s="529"/>
      <c r="D165" s="529"/>
      <c r="E165" s="529"/>
      <c r="F165" s="529"/>
      <c r="G165" s="526">
        <f>IF(J165&lt;&gt;"",(VLOOKUP(J165,'🌳Resource'!$A$4:$J1000,10,false)*K165),0)+IF(L165&lt;&gt;"",(VLOOKUP(L165,'🌳Resource'!$A$4:$J1000,10,false)*M165),0)+IF(N165&lt;&gt;"",(VLOOKUP(N165,'🌳Resource'!$A$4:$J1000,10,false)*O165),0) + IF(P165&lt;&gt;"",(VLOOKUP(P165,'🌳Resource'!$A$4:$J1000,10,false)*Q165),0) + IF(R165&lt;&gt;"",(VLOOKUP(R165,'🧱Material'!$B$4:$H1000,7,false)*S165),0) + IF(T165&lt;&gt;"",(VLOOKUP(T165,'🧱Material'!$B$4:$H1000,7,false)*U165),0) + IF(V165&lt;&gt;"",(VLOOKUP(V165,'🧱Material'!$B$4:$H1000,7,false)*W165),0) + IF(X165&lt;&gt;"",(VLOOKUP(X165,'🧱Material'!$B$4:$H1000,7,false)*Y165),0) + IF(Z165&lt;&gt;"",(VLOOKUP(Z165,'🧱Material'!$B$4:$H1000,7,false)*AA165),0) + IF(AB165&lt;&gt;"",(VLOOKUP(AB165,'🧱Material'!$B$4:$H1000,7,false)*AC165),0)</f>
        <v>0</v>
      </c>
      <c r="H165" s="526">
        <f>IF(J165&lt;&gt;"",(VLOOKUP(J165,'🌳Resource'!$A$4:$J1000,8,false)*K165),0)+IF(L165&lt;&gt;"",(VLOOKUP(L165,'🌳Resource'!$A$4:$J1000,8,false)*M165),0)+IF(N165&lt;&gt;"",(VLOOKUP(N165,'🌳Resource'!$A$4:$J1000,8,false)*O165),0) + IF(P165&lt;&gt;"",(VLOOKUP(P165,'🌳Resource'!$A$4:$J1000,8,false)*Q165),0) + IF(R165&lt;&gt;"",(VLOOKUP(R165,'🧱Material'!$B$4:$H1000,5,false)*S165),0) + IF(T165&lt;&gt;"",(VLOOKUP(T165,'🧱Material'!$B$4:$H1000,5,false)*U165),0) + IF(V165&lt;&gt;"",(VLOOKUP(V165,'🧱Material'!$B$4:$H1000,5,false)*W165),0) + IF(X165&lt;&gt;"",(VLOOKUP(X165,'🧱Material'!$B$4:$H1000,5,false)*Y165),0) + IF(Z165&lt;&gt;"",(VLOOKUP(Z165,'🧱Material'!$B$4:$H1000,5,false)*AA165),0) + IF(AB165&lt;&gt;"",(VLOOKUP(AB165,'🧱Material'!$B$4:$H1000,5,false)*AC165),0)</f>
        <v>0</v>
      </c>
      <c r="I165" s="526">
        <f>IF(J165&lt;&gt;"",(VLOOKUP(J165,'🌳Resource'!$A$4:$J1000,9,false)*K165),0)+IF(L165&lt;&gt;"",(VLOOKUP(L165,'🌳Resource'!$A$4:$J1000,9,false)*M165),0)+IF(N165&lt;&gt;"",(VLOOKUP(N165,'🌳Resource'!$A$4:$J1000,9,false)*O165),0) + IF(P165&lt;&gt;"",(VLOOKUP(P165,'🌳Resource'!$A$4:$J1000,9,false)*Q165),0) + IF(R165&lt;&gt;"",(VLOOKUP(R165,'🧱Material'!$B$4:$H1000,6,false)*S165),0) + IF(T165&lt;&gt;"",(VLOOKUP(T165,'🧱Material'!$B$4:$H1000,6,false)*U165),0) + IF(V165&lt;&gt;"",(VLOOKUP(V165,'🧱Material'!$B$4:$H1000,6,false)*W165),0) + IF(X165&lt;&gt;"",(VLOOKUP(X165,'🧱Material'!$B$4:$H1000,6,false)*Y165),0) + IF(Z165&lt;&gt;"",(VLOOKUP(Z165,'🧱Material'!$B$4:$H1000,6,false)*AA165),0) + IF(AB165&lt;&gt;"",(VLOOKUP(AB165,'🧱Material'!$B$4:$H1000,6,false)*AC165),0)</f>
        <v>0</v>
      </c>
      <c r="J165" s="535"/>
      <c r="K165" s="536"/>
      <c r="L165" s="535"/>
      <c r="M165" s="536"/>
      <c r="N165" s="535"/>
      <c r="O165" s="536"/>
      <c r="P165" s="535"/>
      <c r="Q165" s="536"/>
      <c r="R165" s="59"/>
      <c r="S165" s="520"/>
      <c r="T165" s="59"/>
      <c r="U165" s="520"/>
      <c r="V165" s="59"/>
      <c r="W165" s="520"/>
      <c r="X165" s="59"/>
      <c r="Y165" s="520"/>
      <c r="Z165" s="59"/>
      <c r="AA165" s="520"/>
      <c r="AB165" s="59"/>
      <c r="AC165" s="520"/>
    </row>
    <row r="166">
      <c r="A166" s="522" t="b">
        <v>0</v>
      </c>
      <c r="B166" s="524"/>
      <c r="C166" s="530"/>
      <c r="D166" s="530"/>
      <c r="E166" s="530"/>
      <c r="F166" s="530"/>
      <c r="G166" s="523">
        <f>IF(J166&lt;&gt;"",(VLOOKUP(J166,'🌳Resource'!$A$4:$J1000,10,false)*K166),0)+IF(L166&lt;&gt;"",(VLOOKUP(L166,'🌳Resource'!$A$4:$J1000,10,false)*M166),0)+IF(N166&lt;&gt;"",(VLOOKUP(N166,'🌳Resource'!$A$4:$J1000,10,false)*O166),0) + IF(P166&lt;&gt;"",(VLOOKUP(P166,'🌳Resource'!$A$4:$J1000,10,false)*Q166),0) + IF(R166&lt;&gt;"",(VLOOKUP(R166,'🧱Material'!$B$4:$H1000,7,false)*S166),0) + IF(T166&lt;&gt;"",(VLOOKUP(T166,'🧱Material'!$B$4:$H1000,7,false)*U166),0) + IF(V166&lt;&gt;"",(VLOOKUP(V166,'🧱Material'!$B$4:$H1000,7,false)*W166),0) + IF(X166&lt;&gt;"",(VLOOKUP(X166,'🧱Material'!$B$4:$H1000,7,false)*Y166),0) + IF(Z166&lt;&gt;"",(VLOOKUP(Z166,'🧱Material'!$B$4:$H1000,7,false)*AA166),0) + IF(AB166&lt;&gt;"",(VLOOKUP(AB166,'🧱Material'!$B$4:$H1000,7,false)*AC166),0)</f>
        <v>0</v>
      </c>
      <c r="H166" s="523">
        <f>IF(J166&lt;&gt;"",(VLOOKUP(J166,'🌳Resource'!$A$4:$J1000,8,false)*K166),0)+IF(L166&lt;&gt;"",(VLOOKUP(L166,'🌳Resource'!$A$4:$J1000,8,false)*M166),0)+IF(N166&lt;&gt;"",(VLOOKUP(N166,'🌳Resource'!$A$4:$J1000,8,false)*O166),0) + IF(P166&lt;&gt;"",(VLOOKUP(P166,'🌳Resource'!$A$4:$J1000,8,false)*Q166),0) + IF(R166&lt;&gt;"",(VLOOKUP(R166,'🧱Material'!$B$4:$H1000,5,false)*S166),0) + IF(T166&lt;&gt;"",(VLOOKUP(T166,'🧱Material'!$B$4:$H1000,5,false)*U166),0) + IF(V166&lt;&gt;"",(VLOOKUP(V166,'🧱Material'!$B$4:$H1000,5,false)*W166),0) + IF(X166&lt;&gt;"",(VLOOKUP(X166,'🧱Material'!$B$4:$H1000,5,false)*Y166),0) + IF(Z166&lt;&gt;"",(VLOOKUP(Z166,'🧱Material'!$B$4:$H1000,5,false)*AA166),0) + IF(AB166&lt;&gt;"",(VLOOKUP(AB166,'🧱Material'!$B$4:$H1000,5,false)*AC166),0)</f>
        <v>0</v>
      </c>
      <c r="I166" s="523">
        <f>IF(J166&lt;&gt;"",(VLOOKUP(J166,'🌳Resource'!$A$4:$J1000,9,false)*K166),0)+IF(L166&lt;&gt;"",(VLOOKUP(L166,'🌳Resource'!$A$4:$J1000,9,false)*M166),0)+IF(N166&lt;&gt;"",(VLOOKUP(N166,'🌳Resource'!$A$4:$J1000,9,false)*O166),0) + IF(P166&lt;&gt;"",(VLOOKUP(P166,'🌳Resource'!$A$4:$J1000,9,false)*Q166),0) + IF(R166&lt;&gt;"",(VLOOKUP(R166,'🧱Material'!$B$4:$H1000,6,false)*S166),0) + IF(T166&lt;&gt;"",(VLOOKUP(T166,'🧱Material'!$B$4:$H1000,6,false)*U166),0) + IF(V166&lt;&gt;"",(VLOOKUP(V166,'🧱Material'!$B$4:$H1000,6,false)*W166),0) + IF(X166&lt;&gt;"",(VLOOKUP(X166,'🧱Material'!$B$4:$H1000,6,false)*Y166),0) + IF(Z166&lt;&gt;"",(VLOOKUP(Z166,'🧱Material'!$B$4:$H1000,6,false)*AA166),0) + IF(AB166&lt;&gt;"",(VLOOKUP(AB166,'🧱Material'!$B$4:$H1000,6,false)*AC166),0)</f>
        <v>0</v>
      </c>
      <c r="J166" s="533"/>
      <c r="K166" s="534"/>
      <c r="L166" s="533"/>
      <c r="M166" s="534"/>
      <c r="N166" s="533"/>
      <c r="O166" s="534"/>
      <c r="P166" s="533"/>
      <c r="Q166" s="534"/>
      <c r="R166" s="515"/>
      <c r="S166" s="3"/>
      <c r="T166" s="515"/>
      <c r="U166" s="3"/>
      <c r="V166" s="515"/>
      <c r="W166" s="3"/>
      <c r="X166" s="515"/>
      <c r="Y166" s="3"/>
      <c r="Z166" s="515"/>
      <c r="AA166" s="3"/>
      <c r="AB166" s="515"/>
      <c r="AC166" s="3"/>
    </row>
    <row r="167">
      <c r="A167" s="525" t="b">
        <v>0</v>
      </c>
      <c r="B167" s="524"/>
      <c r="C167" s="529"/>
      <c r="D167" s="529"/>
      <c r="E167" s="529"/>
      <c r="F167" s="529"/>
      <c r="G167" s="526">
        <f>IF(J167&lt;&gt;"",(VLOOKUP(J167,'🌳Resource'!$A$4:$J1000,10,false)*K167),0)+IF(L167&lt;&gt;"",(VLOOKUP(L167,'🌳Resource'!$A$4:$J1000,10,false)*M167),0)+IF(N167&lt;&gt;"",(VLOOKUP(N167,'🌳Resource'!$A$4:$J1000,10,false)*O167),0) + IF(P167&lt;&gt;"",(VLOOKUP(P167,'🌳Resource'!$A$4:$J1000,10,false)*Q167),0) + IF(R167&lt;&gt;"",(VLOOKUP(R167,'🧱Material'!$B$4:$H1000,7,false)*S167),0) + IF(T167&lt;&gt;"",(VLOOKUP(T167,'🧱Material'!$B$4:$H1000,7,false)*U167),0) + IF(V167&lt;&gt;"",(VLOOKUP(V167,'🧱Material'!$B$4:$H1000,7,false)*W167),0) + IF(X167&lt;&gt;"",(VLOOKUP(X167,'🧱Material'!$B$4:$H1000,7,false)*Y167),0) + IF(Z167&lt;&gt;"",(VLOOKUP(Z167,'🧱Material'!$B$4:$H1000,7,false)*AA167),0) + IF(AB167&lt;&gt;"",(VLOOKUP(AB167,'🧱Material'!$B$4:$H1000,7,false)*AC167),0)</f>
        <v>0</v>
      </c>
      <c r="H167" s="526">
        <f>IF(J167&lt;&gt;"",(VLOOKUP(J167,'🌳Resource'!$A$4:$J1000,8,false)*K167),0)+IF(L167&lt;&gt;"",(VLOOKUP(L167,'🌳Resource'!$A$4:$J1000,8,false)*M167),0)+IF(N167&lt;&gt;"",(VLOOKUP(N167,'🌳Resource'!$A$4:$J1000,8,false)*O167),0) + IF(P167&lt;&gt;"",(VLOOKUP(P167,'🌳Resource'!$A$4:$J1000,8,false)*Q167),0) + IF(R167&lt;&gt;"",(VLOOKUP(R167,'🧱Material'!$B$4:$H1000,5,false)*S167),0) + IF(T167&lt;&gt;"",(VLOOKUP(T167,'🧱Material'!$B$4:$H1000,5,false)*U167),0) + IF(V167&lt;&gt;"",(VLOOKUP(V167,'🧱Material'!$B$4:$H1000,5,false)*W167),0) + IF(X167&lt;&gt;"",(VLOOKUP(X167,'🧱Material'!$B$4:$H1000,5,false)*Y167),0) + IF(Z167&lt;&gt;"",(VLOOKUP(Z167,'🧱Material'!$B$4:$H1000,5,false)*AA167),0) + IF(AB167&lt;&gt;"",(VLOOKUP(AB167,'🧱Material'!$B$4:$H1000,5,false)*AC167),0)</f>
        <v>0</v>
      </c>
      <c r="I167" s="526">
        <f>IF(J167&lt;&gt;"",(VLOOKUP(J167,'🌳Resource'!$A$4:$J1000,9,false)*K167),0)+IF(L167&lt;&gt;"",(VLOOKUP(L167,'🌳Resource'!$A$4:$J1000,9,false)*M167),0)+IF(N167&lt;&gt;"",(VLOOKUP(N167,'🌳Resource'!$A$4:$J1000,9,false)*O167),0) + IF(P167&lt;&gt;"",(VLOOKUP(P167,'🌳Resource'!$A$4:$J1000,9,false)*Q167),0) + IF(R167&lt;&gt;"",(VLOOKUP(R167,'🧱Material'!$B$4:$H1000,6,false)*S167),0) + IF(T167&lt;&gt;"",(VLOOKUP(T167,'🧱Material'!$B$4:$H1000,6,false)*U167),0) + IF(V167&lt;&gt;"",(VLOOKUP(V167,'🧱Material'!$B$4:$H1000,6,false)*W167),0) + IF(X167&lt;&gt;"",(VLOOKUP(X167,'🧱Material'!$B$4:$H1000,6,false)*Y167),0) + IF(Z167&lt;&gt;"",(VLOOKUP(Z167,'🧱Material'!$B$4:$H1000,6,false)*AA167),0) + IF(AB167&lt;&gt;"",(VLOOKUP(AB167,'🧱Material'!$B$4:$H1000,6,false)*AC167),0)</f>
        <v>0</v>
      </c>
      <c r="J167" s="535"/>
      <c r="K167" s="536"/>
      <c r="L167" s="535"/>
      <c r="M167" s="536"/>
      <c r="N167" s="535"/>
      <c r="O167" s="536"/>
      <c r="P167" s="535"/>
      <c r="Q167" s="536"/>
      <c r="R167" s="59"/>
      <c r="S167" s="520"/>
      <c r="T167" s="59"/>
      <c r="U167" s="520"/>
      <c r="V167" s="59"/>
      <c r="W167" s="520"/>
      <c r="X167" s="59"/>
      <c r="Y167" s="520"/>
      <c r="Z167" s="59"/>
      <c r="AA167" s="520"/>
      <c r="AB167" s="59"/>
      <c r="AC167" s="520"/>
    </row>
    <row r="168">
      <c r="A168" s="522" t="b">
        <v>0</v>
      </c>
      <c r="B168" s="524"/>
      <c r="C168" s="530"/>
      <c r="D168" s="530"/>
      <c r="E168" s="530"/>
      <c r="F168" s="530"/>
      <c r="G168" s="523">
        <f>IF(J168&lt;&gt;"",(VLOOKUP(J168,'🌳Resource'!$A$4:$J1000,10,false)*K168),0)+IF(L168&lt;&gt;"",(VLOOKUP(L168,'🌳Resource'!$A$4:$J1000,10,false)*M168),0)+IF(N168&lt;&gt;"",(VLOOKUP(N168,'🌳Resource'!$A$4:$J1000,10,false)*O168),0) + IF(P168&lt;&gt;"",(VLOOKUP(P168,'🌳Resource'!$A$4:$J1000,10,false)*Q168),0) + IF(R168&lt;&gt;"",(VLOOKUP(R168,'🧱Material'!$B$4:$H1000,7,false)*S168),0) + IF(T168&lt;&gt;"",(VLOOKUP(T168,'🧱Material'!$B$4:$H1000,7,false)*U168),0) + IF(V168&lt;&gt;"",(VLOOKUP(V168,'🧱Material'!$B$4:$H1000,7,false)*W168),0) + IF(X168&lt;&gt;"",(VLOOKUP(X168,'🧱Material'!$B$4:$H1000,7,false)*Y168),0) + IF(Z168&lt;&gt;"",(VLOOKUP(Z168,'🧱Material'!$B$4:$H1000,7,false)*AA168),0) + IF(AB168&lt;&gt;"",(VLOOKUP(AB168,'🧱Material'!$B$4:$H1000,7,false)*AC168),0)</f>
        <v>0</v>
      </c>
      <c r="H168" s="523">
        <f>IF(J168&lt;&gt;"",(VLOOKUP(J168,'🌳Resource'!$A$4:$J1000,8,false)*K168),0)+IF(L168&lt;&gt;"",(VLOOKUP(L168,'🌳Resource'!$A$4:$J1000,8,false)*M168),0)+IF(N168&lt;&gt;"",(VLOOKUP(N168,'🌳Resource'!$A$4:$J1000,8,false)*O168),0) + IF(P168&lt;&gt;"",(VLOOKUP(P168,'🌳Resource'!$A$4:$J1000,8,false)*Q168),0) + IF(R168&lt;&gt;"",(VLOOKUP(R168,'🧱Material'!$B$4:$H1000,5,false)*S168),0) + IF(T168&lt;&gt;"",(VLOOKUP(T168,'🧱Material'!$B$4:$H1000,5,false)*U168),0) + IF(V168&lt;&gt;"",(VLOOKUP(V168,'🧱Material'!$B$4:$H1000,5,false)*W168),0) + IF(X168&lt;&gt;"",(VLOOKUP(X168,'🧱Material'!$B$4:$H1000,5,false)*Y168),0) + IF(Z168&lt;&gt;"",(VLOOKUP(Z168,'🧱Material'!$B$4:$H1000,5,false)*AA168),0) + IF(AB168&lt;&gt;"",(VLOOKUP(AB168,'🧱Material'!$B$4:$H1000,5,false)*AC168),0)</f>
        <v>0</v>
      </c>
      <c r="I168" s="523">
        <f>IF(J168&lt;&gt;"",(VLOOKUP(J168,'🌳Resource'!$A$4:$J1000,9,false)*K168),0)+IF(L168&lt;&gt;"",(VLOOKUP(L168,'🌳Resource'!$A$4:$J1000,9,false)*M168),0)+IF(N168&lt;&gt;"",(VLOOKUP(N168,'🌳Resource'!$A$4:$J1000,9,false)*O168),0) + IF(P168&lt;&gt;"",(VLOOKUP(P168,'🌳Resource'!$A$4:$J1000,9,false)*Q168),0) + IF(R168&lt;&gt;"",(VLOOKUP(R168,'🧱Material'!$B$4:$H1000,6,false)*S168),0) + IF(T168&lt;&gt;"",(VLOOKUP(T168,'🧱Material'!$B$4:$H1000,6,false)*U168),0) + IF(V168&lt;&gt;"",(VLOOKUP(V168,'🧱Material'!$B$4:$H1000,6,false)*W168),0) + IF(X168&lt;&gt;"",(VLOOKUP(X168,'🧱Material'!$B$4:$H1000,6,false)*Y168),0) + IF(Z168&lt;&gt;"",(VLOOKUP(Z168,'🧱Material'!$B$4:$H1000,6,false)*AA168),0) + IF(AB168&lt;&gt;"",(VLOOKUP(AB168,'🧱Material'!$B$4:$H1000,6,false)*AC168),0)</f>
        <v>0</v>
      </c>
      <c r="J168" s="533"/>
      <c r="K168" s="534"/>
      <c r="L168" s="533"/>
      <c r="M168" s="534"/>
      <c r="N168" s="533"/>
      <c r="O168" s="534"/>
      <c r="P168" s="533"/>
      <c r="Q168" s="534"/>
      <c r="R168" s="515"/>
      <c r="S168" s="3"/>
      <c r="T168" s="515"/>
      <c r="U168" s="3"/>
      <c r="V168" s="515"/>
      <c r="W168" s="3"/>
      <c r="X168" s="515"/>
      <c r="Y168" s="3"/>
      <c r="Z168" s="515"/>
      <c r="AA168" s="3"/>
      <c r="AB168" s="515"/>
      <c r="AC168" s="3"/>
    </row>
    <row r="169">
      <c r="A169" s="525" t="b">
        <v>0</v>
      </c>
      <c r="B169" s="524"/>
      <c r="C169" s="529"/>
      <c r="D169" s="529"/>
      <c r="E169" s="529"/>
      <c r="F169" s="529"/>
      <c r="G169" s="526">
        <f>IF(J169&lt;&gt;"",(VLOOKUP(J169,'🌳Resource'!$A$4:$J1000,10,false)*K169),0)+IF(L169&lt;&gt;"",(VLOOKUP(L169,'🌳Resource'!$A$4:$J1000,10,false)*M169),0)+IF(N169&lt;&gt;"",(VLOOKUP(N169,'🌳Resource'!$A$4:$J1000,10,false)*O169),0) + IF(P169&lt;&gt;"",(VLOOKUP(P169,'🌳Resource'!$A$4:$J1000,10,false)*Q169),0) + IF(R169&lt;&gt;"",(VLOOKUP(R169,'🧱Material'!$B$4:$H1000,7,false)*S169),0) + IF(T169&lt;&gt;"",(VLOOKUP(T169,'🧱Material'!$B$4:$H1000,7,false)*U169),0) + IF(V169&lt;&gt;"",(VLOOKUP(V169,'🧱Material'!$B$4:$H1000,7,false)*W169),0) + IF(X169&lt;&gt;"",(VLOOKUP(X169,'🧱Material'!$B$4:$H1000,7,false)*Y169),0) + IF(Z169&lt;&gt;"",(VLOOKUP(Z169,'🧱Material'!$B$4:$H1000,7,false)*AA169),0) + IF(AB169&lt;&gt;"",(VLOOKUP(AB169,'🧱Material'!$B$4:$H1000,7,false)*AC169),0)</f>
        <v>0</v>
      </c>
      <c r="H169" s="526">
        <f>IF(J169&lt;&gt;"",(VLOOKUP(J169,'🌳Resource'!$A$4:$J1000,8,false)*K169),0)+IF(L169&lt;&gt;"",(VLOOKUP(L169,'🌳Resource'!$A$4:$J1000,8,false)*M169),0)+IF(N169&lt;&gt;"",(VLOOKUP(N169,'🌳Resource'!$A$4:$J1000,8,false)*O169),0) + IF(P169&lt;&gt;"",(VLOOKUP(P169,'🌳Resource'!$A$4:$J1000,8,false)*Q169),0) + IF(R169&lt;&gt;"",(VLOOKUP(R169,'🧱Material'!$B$4:$H1000,5,false)*S169),0) + IF(T169&lt;&gt;"",(VLOOKUP(T169,'🧱Material'!$B$4:$H1000,5,false)*U169),0) + IF(V169&lt;&gt;"",(VLOOKUP(V169,'🧱Material'!$B$4:$H1000,5,false)*W169),0) + IF(X169&lt;&gt;"",(VLOOKUP(X169,'🧱Material'!$B$4:$H1000,5,false)*Y169),0) + IF(Z169&lt;&gt;"",(VLOOKUP(Z169,'🧱Material'!$B$4:$H1000,5,false)*AA169),0) + IF(AB169&lt;&gt;"",(VLOOKUP(AB169,'🧱Material'!$B$4:$H1000,5,false)*AC169),0)</f>
        <v>0</v>
      </c>
      <c r="I169" s="526">
        <f>IF(J169&lt;&gt;"",(VLOOKUP(J169,'🌳Resource'!$A$4:$J1000,9,false)*K169),0)+IF(L169&lt;&gt;"",(VLOOKUP(L169,'🌳Resource'!$A$4:$J1000,9,false)*M169),0)+IF(N169&lt;&gt;"",(VLOOKUP(N169,'🌳Resource'!$A$4:$J1000,9,false)*O169),0) + IF(P169&lt;&gt;"",(VLOOKUP(P169,'🌳Resource'!$A$4:$J1000,9,false)*Q169),0) + IF(R169&lt;&gt;"",(VLOOKUP(R169,'🧱Material'!$B$4:$H1000,6,false)*S169),0) + IF(T169&lt;&gt;"",(VLOOKUP(T169,'🧱Material'!$B$4:$H1000,6,false)*U169),0) + IF(V169&lt;&gt;"",(VLOOKUP(V169,'🧱Material'!$B$4:$H1000,6,false)*W169),0) + IF(X169&lt;&gt;"",(VLOOKUP(X169,'🧱Material'!$B$4:$H1000,6,false)*Y169),0) + IF(Z169&lt;&gt;"",(VLOOKUP(Z169,'🧱Material'!$B$4:$H1000,6,false)*AA169),0) + IF(AB169&lt;&gt;"",(VLOOKUP(AB169,'🧱Material'!$B$4:$H1000,6,false)*AC169),0)</f>
        <v>0</v>
      </c>
      <c r="J169" s="535"/>
      <c r="K169" s="536"/>
      <c r="L169" s="535"/>
      <c r="M169" s="536"/>
      <c r="N169" s="535"/>
      <c r="O169" s="536"/>
      <c r="P169" s="535"/>
      <c r="Q169" s="536"/>
      <c r="R169" s="59"/>
      <c r="S169" s="520"/>
      <c r="T169" s="59"/>
      <c r="U169" s="520"/>
      <c r="V169" s="59"/>
      <c r="W169" s="520"/>
      <c r="X169" s="59"/>
      <c r="Y169" s="520"/>
      <c r="Z169" s="59"/>
      <c r="AA169" s="520"/>
      <c r="AB169" s="59"/>
      <c r="AC169" s="520"/>
    </row>
    <row r="170">
      <c r="A170" s="522" t="b">
        <v>0</v>
      </c>
      <c r="B170" s="524"/>
      <c r="C170" s="530"/>
      <c r="D170" s="530"/>
      <c r="E170" s="530"/>
      <c r="F170" s="530"/>
      <c r="G170" s="523">
        <f>IF(J170&lt;&gt;"",(VLOOKUP(J170,'🌳Resource'!$A$4:$J1000,10,false)*K170),0)+IF(L170&lt;&gt;"",(VLOOKUP(L170,'🌳Resource'!$A$4:$J1000,10,false)*M170),0)+IF(N170&lt;&gt;"",(VLOOKUP(N170,'🌳Resource'!$A$4:$J1000,10,false)*O170),0) + IF(P170&lt;&gt;"",(VLOOKUP(P170,'🌳Resource'!$A$4:$J1000,10,false)*Q170),0) + IF(R170&lt;&gt;"",(VLOOKUP(R170,'🧱Material'!$B$4:$H1000,7,false)*S170),0) + IF(T170&lt;&gt;"",(VLOOKUP(T170,'🧱Material'!$B$4:$H1000,7,false)*U170),0) + IF(V170&lt;&gt;"",(VLOOKUP(V170,'🧱Material'!$B$4:$H1000,7,false)*W170),0) + IF(X170&lt;&gt;"",(VLOOKUP(X170,'🧱Material'!$B$4:$H1000,7,false)*Y170),0) + IF(Z170&lt;&gt;"",(VLOOKUP(Z170,'🧱Material'!$B$4:$H1000,7,false)*AA170),0) + IF(AB170&lt;&gt;"",(VLOOKUP(AB170,'🧱Material'!$B$4:$H1000,7,false)*AC170),0)</f>
        <v>0</v>
      </c>
      <c r="H170" s="523">
        <f>IF(J170&lt;&gt;"",(VLOOKUP(J170,'🌳Resource'!$A$4:$J1000,8,false)*K170),0)+IF(L170&lt;&gt;"",(VLOOKUP(L170,'🌳Resource'!$A$4:$J1000,8,false)*M170),0)+IF(N170&lt;&gt;"",(VLOOKUP(N170,'🌳Resource'!$A$4:$J1000,8,false)*O170),0) + IF(P170&lt;&gt;"",(VLOOKUP(P170,'🌳Resource'!$A$4:$J1000,8,false)*Q170),0) + IF(R170&lt;&gt;"",(VLOOKUP(R170,'🧱Material'!$B$4:$H1000,5,false)*S170),0) + IF(T170&lt;&gt;"",(VLOOKUP(T170,'🧱Material'!$B$4:$H1000,5,false)*U170),0) + IF(V170&lt;&gt;"",(VLOOKUP(V170,'🧱Material'!$B$4:$H1000,5,false)*W170),0) + IF(X170&lt;&gt;"",(VLOOKUP(X170,'🧱Material'!$B$4:$H1000,5,false)*Y170),0) + IF(Z170&lt;&gt;"",(VLOOKUP(Z170,'🧱Material'!$B$4:$H1000,5,false)*AA170),0) + IF(AB170&lt;&gt;"",(VLOOKUP(AB170,'🧱Material'!$B$4:$H1000,5,false)*AC170),0)</f>
        <v>0</v>
      </c>
      <c r="I170" s="523">
        <f>IF(J170&lt;&gt;"",(VLOOKUP(J170,'🌳Resource'!$A$4:$J1000,9,false)*K170),0)+IF(L170&lt;&gt;"",(VLOOKUP(L170,'🌳Resource'!$A$4:$J1000,9,false)*M170),0)+IF(N170&lt;&gt;"",(VLOOKUP(N170,'🌳Resource'!$A$4:$J1000,9,false)*O170),0) + IF(P170&lt;&gt;"",(VLOOKUP(P170,'🌳Resource'!$A$4:$J1000,9,false)*Q170),0) + IF(R170&lt;&gt;"",(VLOOKUP(R170,'🧱Material'!$B$4:$H1000,6,false)*S170),0) + IF(T170&lt;&gt;"",(VLOOKUP(T170,'🧱Material'!$B$4:$H1000,6,false)*U170),0) + IF(V170&lt;&gt;"",(VLOOKUP(V170,'🧱Material'!$B$4:$H1000,6,false)*W170),0) + IF(X170&lt;&gt;"",(VLOOKUP(X170,'🧱Material'!$B$4:$H1000,6,false)*Y170),0) + IF(Z170&lt;&gt;"",(VLOOKUP(Z170,'🧱Material'!$B$4:$H1000,6,false)*AA170),0) + IF(AB170&lt;&gt;"",(VLOOKUP(AB170,'🧱Material'!$B$4:$H1000,6,false)*AC170),0)</f>
        <v>0</v>
      </c>
      <c r="J170" s="533"/>
      <c r="K170" s="534"/>
      <c r="L170" s="533"/>
      <c r="M170" s="534"/>
      <c r="N170" s="533"/>
      <c r="O170" s="534"/>
      <c r="P170" s="533"/>
      <c r="Q170" s="534"/>
      <c r="R170" s="515"/>
      <c r="S170" s="3"/>
      <c r="T170" s="515"/>
      <c r="U170" s="3"/>
      <c r="V170" s="515"/>
      <c r="W170" s="3"/>
      <c r="X170" s="515"/>
      <c r="Y170" s="3"/>
      <c r="Z170" s="515"/>
      <c r="AA170" s="3"/>
      <c r="AB170" s="515"/>
      <c r="AC170" s="3"/>
    </row>
    <row r="171">
      <c r="A171" s="525" t="b">
        <v>0</v>
      </c>
      <c r="B171" s="524"/>
      <c r="C171" s="529"/>
      <c r="D171" s="529"/>
      <c r="E171" s="529"/>
      <c r="F171" s="529"/>
      <c r="G171" s="526">
        <f>IF(J171&lt;&gt;"",(VLOOKUP(J171,'🌳Resource'!$A$4:$J1000,10,false)*K171),0)+IF(L171&lt;&gt;"",(VLOOKUP(L171,'🌳Resource'!$A$4:$J1000,10,false)*M171),0)+IF(N171&lt;&gt;"",(VLOOKUP(N171,'🌳Resource'!$A$4:$J1000,10,false)*O171),0) + IF(P171&lt;&gt;"",(VLOOKUP(P171,'🌳Resource'!$A$4:$J1000,10,false)*Q171),0) + IF(R171&lt;&gt;"",(VLOOKUP(R171,'🧱Material'!$B$4:$H1000,7,false)*S171),0) + IF(T171&lt;&gt;"",(VLOOKUP(T171,'🧱Material'!$B$4:$H1000,7,false)*U171),0) + IF(V171&lt;&gt;"",(VLOOKUP(V171,'🧱Material'!$B$4:$H1000,7,false)*W171),0) + IF(X171&lt;&gt;"",(VLOOKUP(X171,'🧱Material'!$B$4:$H1000,7,false)*Y171),0) + IF(Z171&lt;&gt;"",(VLOOKUP(Z171,'🧱Material'!$B$4:$H1000,7,false)*AA171),0) + IF(AB171&lt;&gt;"",(VLOOKUP(AB171,'🧱Material'!$B$4:$H1000,7,false)*AC171),0)</f>
        <v>0</v>
      </c>
      <c r="H171" s="526">
        <f>IF(J171&lt;&gt;"",(VLOOKUP(J171,'🌳Resource'!$A$4:$J1000,8,false)*K171),0)+IF(L171&lt;&gt;"",(VLOOKUP(L171,'🌳Resource'!$A$4:$J1000,8,false)*M171),0)+IF(N171&lt;&gt;"",(VLOOKUP(N171,'🌳Resource'!$A$4:$J1000,8,false)*O171),0) + IF(P171&lt;&gt;"",(VLOOKUP(P171,'🌳Resource'!$A$4:$J1000,8,false)*Q171),0) + IF(R171&lt;&gt;"",(VLOOKUP(R171,'🧱Material'!$B$4:$H1000,5,false)*S171),0) + IF(T171&lt;&gt;"",(VLOOKUP(T171,'🧱Material'!$B$4:$H1000,5,false)*U171),0) + IF(V171&lt;&gt;"",(VLOOKUP(V171,'🧱Material'!$B$4:$H1000,5,false)*W171),0) + IF(X171&lt;&gt;"",(VLOOKUP(X171,'🧱Material'!$B$4:$H1000,5,false)*Y171),0) + IF(Z171&lt;&gt;"",(VLOOKUP(Z171,'🧱Material'!$B$4:$H1000,5,false)*AA171),0) + IF(AB171&lt;&gt;"",(VLOOKUP(AB171,'🧱Material'!$B$4:$H1000,5,false)*AC171),0)</f>
        <v>0</v>
      </c>
      <c r="I171" s="526">
        <f>IF(J171&lt;&gt;"",(VLOOKUP(J171,'🌳Resource'!$A$4:$J1000,9,false)*K171),0)+IF(L171&lt;&gt;"",(VLOOKUP(L171,'🌳Resource'!$A$4:$J1000,9,false)*M171),0)+IF(N171&lt;&gt;"",(VLOOKUP(N171,'🌳Resource'!$A$4:$J1000,9,false)*O171),0) + IF(P171&lt;&gt;"",(VLOOKUP(P171,'🌳Resource'!$A$4:$J1000,9,false)*Q171),0) + IF(R171&lt;&gt;"",(VLOOKUP(R171,'🧱Material'!$B$4:$H1000,6,false)*S171),0) + IF(T171&lt;&gt;"",(VLOOKUP(T171,'🧱Material'!$B$4:$H1000,6,false)*U171),0) + IF(V171&lt;&gt;"",(VLOOKUP(V171,'🧱Material'!$B$4:$H1000,6,false)*W171),0) + IF(X171&lt;&gt;"",(VLOOKUP(X171,'🧱Material'!$B$4:$H1000,6,false)*Y171),0) + IF(Z171&lt;&gt;"",(VLOOKUP(Z171,'🧱Material'!$B$4:$H1000,6,false)*AA171),0) + IF(AB171&lt;&gt;"",(VLOOKUP(AB171,'🧱Material'!$B$4:$H1000,6,false)*AC171),0)</f>
        <v>0</v>
      </c>
      <c r="J171" s="535"/>
      <c r="K171" s="536"/>
      <c r="L171" s="535"/>
      <c r="M171" s="536"/>
      <c r="N171" s="535"/>
      <c r="O171" s="536"/>
      <c r="P171" s="535"/>
      <c r="Q171" s="536"/>
      <c r="R171" s="59"/>
      <c r="S171" s="520"/>
      <c r="T171" s="59"/>
      <c r="U171" s="520"/>
      <c r="V171" s="59"/>
      <c r="W171" s="520"/>
      <c r="X171" s="59"/>
      <c r="Y171" s="520"/>
      <c r="Z171" s="59"/>
      <c r="AA171" s="520"/>
      <c r="AB171" s="59"/>
      <c r="AC171" s="520"/>
    </row>
    <row r="172">
      <c r="A172" s="522" t="b">
        <v>0</v>
      </c>
      <c r="B172" s="524"/>
      <c r="C172" s="530"/>
      <c r="D172" s="530"/>
      <c r="E172" s="530"/>
      <c r="F172" s="530"/>
      <c r="G172" s="523">
        <f>IF(J172&lt;&gt;"",(VLOOKUP(J172,'🌳Resource'!$A$4:$J1000,10,false)*K172),0)+IF(L172&lt;&gt;"",(VLOOKUP(L172,'🌳Resource'!$A$4:$J1000,10,false)*M172),0)+IF(N172&lt;&gt;"",(VLOOKUP(N172,'🌳Resource'!$A$4:$J1000,10,false)*O172),0) + IF(P172&lt;&gt;"",(VLOOKUP(P172,'🌳Resource'!$A$4:$J1000,10,false)*Q172),0) + IF(R172&lt;&gt;"",(VLOOKUP(R172,'🧱Material'!$B$4:$H1000,7,false)*S172),0) + IF(T172&lt;&gt;"",(VLOOKUP(T172,'🧱Material'!$B$4:$H1000,7,false)*U172),0) + IF(V172&lt;&gt;"",(VLOOKUP(V172,'🧱Material'!$B$4:$H1000,7,false)*W172),0) + IF(X172&lt;&gt;"",(VLOOKUP(X172,'🧱Material'!$B$4:$H1000,7,false)*Y172),0) + IF(Z172&lt;&gt;"",(VLOOKUP(Z172,'🧱Material'!$B$4:$H1000,7,false)*AA172),0) + IF(AB172&lt;&gt;"",(VLOOKUP(AB172,'🧱Material'!$B$4:$H1000,7,false)*AC172),0)</f>
        <v>0</v>
      </c>
      <c r="H172" s="523">
        <f>IF(J172&lt;&gt;"",(VLOOKUP(J172,'🌳Resource'!$A$4:$J1000,8,false)*K172),0)+IF(L172&lt;&gt;"",(VLOOKUP(L172,'🌳Resource'!$A$4:$J1000,8,false)*M172),0)+IF(N172&lt;&gt;"",(VLOOKUP(N172,'🌳Resource'!$A$4:$J1000,8,false)*O172),0) + IF(P172&lt;&gt;"",(VLOOKUP(P172,'🌳Resource'!$A$4:$J1000,8,false)*Q172),0) + IF(R172&lt;&gt;"",(VLOOKUP(R172,'🧱Material'!$B$4:$H1000,5,false)*S172),0) + IF(T172&lt;&gt;"",(VLOOKUP(T172,'🧱Material'!$B$4:$H1000,5,false)*U172),0) + IF(V172&lt;&gt;"",(VLOOKUP(V172,'🧱Material'!$B$4:$H1000,5,false)*W172),0) + IF(X172&lt;&gt;"",(VLOOKUP(X172,'🧱Material'!$B$4:$H1000,5,false)*Y172),0) + IF(Z172&lt;&gt;"",(VLOOKUP(Z172,'🧱Material'!$B$4:$H1000,5,false)*AA172),0) + IF(AB172&lt;&gt;"",(VLOOKUP(AB172,'🧱Material'!$B$4:$H1000,5,false)*AC172),0)</f>
        <v>0</v>
      </c>
      <c r="I172" s="523">
        <f>IF(J172&lt;&gt;"",(VLOOKUP(J172,'🌳Resource'!$A$4:$J1000,9,false)*K172),0)+IF(L172&lt;&gt;"",(VLOOKUP(L172,'🌳Resource'!$A$4:$J1000,9,false)*M172),0)+IF(N172&lt;&gt;"",(VLOOKUP(N172,'🌳Resource'!$A$4:$J1000,9,false)*O172),0) + IF(P172&lt;&gt;"",(VLOOKUP(P172,'🌳Resource'!$A$4:$J1000,9,false)*Q172),0) + IF(R172&lt;&gt;"",(VLOOKUP(R172,'🧱Material'!$B$4:$H1000,6,false)*S172),0) + IF(T172&lt;&gt;"",(VLOOKUP(T172,'🧱Material'!$B$4:$H1000,6,false)*U172),0) + IF(V172&lt;&gt;"",(VLOOKUP(V172,'🧱Material'!$B$4:$H1000,6,false)*W172),0) + IF(X172&lt;&gt;"",(VLOOKUP(X172,'🧱Material'!$B$4:$H1000,6,false)*Y172),0) + IF(Z172&lt;&gt;"",(VLOOKUP(Z172,'🧱Material'!$B$4:$H1000,6,false)*AA172),0) + IF(AB172&lt;&gt;"",(VLOOKUP(AB172,'🧱Material'!$B$4:$H1000,6,false)*AC172),0)</f>
        <v>0</v>
      </c>
      <c r="J172" s="533"/>
      <c r="K172" s="534"/>
      <c r="L172" s="533"/>
      <c r="M172" s="534"/>
      <c r="N172" s="533"/>
      <c r="O172" s="534"/>
      <c r="P172" s="533"/>
      <c r="Q172" s="534"/>
      <c r="R172" s="515"/>
      <c r="S172" s="3"/>
      <c r="T172" s="515"/>
      <c r="U172" s="3"/>
      <c r="V172" s="515"/>
      <c r="W172" s="3"/>
      <c r="X172" s="515"/>
      <c r="Y172" s="3"/>
      <c r="Z172" s="515"/>
      <c r="AA172" s="3"/>
      <c r="AB172" s="515"/>
      <c r="AC172" s="3"/>
    </row>
    <row r="173">
      <c r="A173" s="525" t="b">
        <v>0</v>
      </c>
      <c r="B173" s="524"/>
      <c r="C173" s="529"/>
      <c r="D173" s="529"/>
      <c r="E173" s="529"/>
      <c r="F173" s="529"/>
      <c r="G173" s="526">
        <f>IF(J173&lt;&gt;"",(VLOOKUP(J173,'🌳Resource'!$A$4:$J1000,10,false)*K173),0)+IF(L173&lt;&gt;"",(VLOOKUP(L173,'🌳Resource'!$A$4:$J1000,10,false)*M173),0)+IF(N173&lt;&gt;"",(VLOOKUP(N173,'🌳Resource'!$A$4:$J1000,10,false)*O173),0) + IF(P173&lt;&gt;"",(VLOOKUP(P173,'🌳Resource'!$A$4:$J1000,10,false)*Q173),0) + IF(R173&lt;&gt;"",(VLOOKUP(R173,'🧱Material'!$B$4:$H1000,7,false)*S173),0) + IF(T173&lt;&gt;"",(VLOOKUP(T173,'🧱Material'!$B$4:$H1000,7,false)*U173),0) + IF(V173&lt;&gt;"",(VLOOKUP(V173,'🧱Material'!$B$4:$H1000,7,false)*W173),0) + IF(X173&lt;&gt;"",(VLOOKUP(X173,'🧱Material'!$B$4:$H1000,7,false)*Y173),0) + IF(Z173&lt;&gt;"",(VLOOKUP(Z173,'🧱Material'!$B$4:$H1000,7,false)*AA173),0) + IF(AB173&lt;&gt;"",(VLOOKUP(AB173,'🧱Material'!$B$4:$H1000,7,false)*AC173),0)</f>
        <v>0</v>
      </c>
      <c r="H173" s="526">
        <f>IF(J173&lt;&gt;"",(VLOOKUP(J173,'🌳Resource'!$A$4:$J1000,8,false)*K173),0)+IF(L173&lt;&gt;"",(VLOOKUP(L173,'🌳Resource'!$A$4:$J1000,8,false)*M173),0)+IF(N173&lt;&gt;"",(VLOOKUP(N173,'🌳Resource'!$A$4:$J1000,8,false)*O173),0) + IF(P173&lt;&gt;"",(VLOOKUP(P173,'🌳Resource'!$A$4:$J1000,8,false)*Q173),0) + IF(R173&lt;&gt;"",(VLOOKUP(R173,'🧱Material'!$B$4:$H1000,5,false)*S173),0) + IF(T173&lt;&gt;"",(VLOOKUP(T173,'🧱Material'!$B$4:$H1000,5,false)*U173),0) + IF(V173&lt;&gt;"",(VLOOKUP(V173,'🧱Material'!$B$4:$H1000,5,false)*W173),0) + IF(X173&lt;&gt;"",(VLOOKUP(X173,'🧱Material'!$B$4:$H1000,5,false)*Y173),0) + IF(Z173&lt;&gt;"",(VLOOKUP(Z173,'🧱Material'!$B$4:$H1000,5,false)*AA173),0) + IF(AB173&lt;&gt;"",(VLOOKUP(AB173,'🧱Material'!$B$4:$H1000,5,false)*AC173),0)</f>
        <v>0</v>
      </c>
      <c r="I173" s="526">
        <f>IF(J173&lt;&gt;"",(VLOOKUP(J173,'🌳Resource'!$A$4:$J1000,9,false)*K173),0)+IF(L173&lt;&gt;"",(VLOOKUP(L173,'🌳Resource'!$A$4:$J1000,9,false)*M173),0)+IF(N173&lt;&gt;"",(VLOOKUP(N173,'🌳Resource'!$A$4:$J1000,9,false)*O173),0) + IF(P173&lt;&gt;"",(VLOOKUP(P173,'🌳Resource'!$A$4:$J1000,9,false)*Q173),0) + IF(R173&lt;&gt;"",(VLOOKUP(R173,'🧱Material'!$B$4:$H1000,6,false)*S173),0) + IF(T173&lt;&gt;"",(VLOOKUP(T173,'🧱Material'!$B$4:$H1000,6,false)*U173),0) + IF(V173&lt;&gt;"",(VLOOKUP(V173,'🧱Material'!$B$4:$H1000,6,false)*W173),0) + IF(X173&lt;&gt;"",(VLOOKUP(X173,'🧱Material'!$B$4:$H1000,6,false)*Y173),0) + IF(Z173&lt;&gt;"",(VLOOKUP(Z173,'🧱Material'!$B$4:$H1000,6,false)*AA173),0) + IF(AB173&lt;&gt;"",(VLOOKUP(AB173,'🧱Material'!$B$4:$H1000,6,false)*AC173),0)</f>
        <v>0</v>
      </c>
      <c r="J173" s="535"/>
      <c r="K173" s="536"/>
      <c r="L173" s="535"/>
      <c r="M173" s="536"/>
      <c r="N173" s="535"/>
      <c r="O173" s="536"/>
      <c r="P173" s="535"/>
      <c r="Q173" s="536"/>
      <c r="R173" s="59"/>
      <c r="S173" s="520"/>
      <c r="T173" s="59"/>
      <c r="U173" s="520"/>
      <c r="V173" s="59"/>
      <c r="W173" s="520"/>
      <c r="X173" s="59"/>
      <c r="Y173" s="520"/>
      <c r="Z173" s="59"/>
      <c r="AA173" s="520"/>
      <c r="AB173" s="59"/>
      <c r="AC173" s="520"/>
    </row>
    <row r="174">
      <c r="A174" s="522" t="b">
        <v>0</v>
      </c>
      <c r="B174" s="524"/>
      <c r="C174" s="530"/>
      <c r="D174" s="530"/>
      <c r="E174" s="530"/>
      <c r="F174" s="530"/>
      <c r="G174" s="523">
        <f>IF(J174&lt;&gt;"",(VLOOKUP(J174,'🌳Resource'!$A$4:$J1000,10,false)*K174),0)+IF(L174&lt;&gt;"",(VLOOKUP(L174,'🌳Resource'!$A$4:$J1000,10,false)*M174),0)+IF(N174&lt;&gt;"",(VLOOKUP(N174,'🌳Resource'!$A$4:$J1000,10,false)*O174),0) + IF(P174&lt;&gt;"",(VLOOKUP(P174,'🌳Resource'!$A$4:$J1000,10,false)*Q174),0) + IF(R174&lt;&gt;"",(VLOOKUP(R174,'🧱Material'!$B$4:$H1000,7,false)*S174),0) + IF(T174&lt;&gt;"",(VLOOKUP(T174,'🧱Material'!$B$4:$H1000,7,false)*U174),0) + IF(V174&lt;&gt;"",(VLOOKUP(V174,'🧱Material'!$B$4:$H1000,7,false)*W174),0) + IF(X174&lt;&gt;"",(VLOOKUP(X174,'🧱Material'!$B$4:$H1000,7,false)*Y174),0) + IF(Z174&lt;&gt;"",(VLOOKUP(Z174,'🧱Material'!$B$4:$H1000,7,false)*AA174),0) + IF(AB174&lt;&gt;"",(VLOOKUP(AB174,'🧱Material'!$B$4:$H1000,7,false)*AC174),0)</f>
        <v>0</v>
      </c>
      <c r="H174" s="523">
        <f>IF(J174&lt;&gt;"",(VLOOKUP(J174,'🌳Resource'!$A$4:$J1000,8,false)*K174),0)+IF(L174&lt;&gt;"",(VLOOKUP(L174,'🌳Resource'!$A$4:$J1000,8,false)*M174),0)+IF(N174&lt;&gt;"",(VLOOKUP(N174,'🌳Resource'!$A$4:$J1000,8,false)*O174),0) + IF(P174&lt;&gt;"",(VLOOKUP(P174,'🌳Resource'!$A$4:$J1000,8,false)*Q174),0) + IF(R174&lt;&gt;"",(VLOOKUP(R174,'🧱Material'!$B$4:$H1000,5,false)*S174),0) + IF(T174&lt;&gt;"",(VLOOKUP(T174,'🧱Material'!$B$4:$H1000,5,false)*U174),0) + IF(V174&lt;&gt;"",(VLOOKUP(V174,'🧱Material'!$B$4:$H1000,5,false)*W174),0) + IF(X174&lt;&gt;"",(VLOOKUP(X174,'🧱Material'!$B$4:$H1000,5,false)*Y174),0) + IF(Z174&lt;&gt;"",(VLOOKUP(Z174,'🧱Material'!$B$4:$H1000,5,false)*AA174),0) + IF(AB174&lt;&gt;"",(VLOOKUP(AB174,'🧱Material'!$B$4:$H1000,5,false)*AC174),0)</f>
        <v>0</v>
      </c>
      <c r="I174" s="523">
        <f>IF(J174&lt;&gt;"",(VLOOKUP(J174,'🌳Resource'!$A$4:$J1000,9,false)*K174),0)+IF(L174&lt;&gt;"",(VLOOKUP(L174,'🌳Resource'!$A$4:$J1000,9,false)*M174),0)+IF(N174&lt;&gt;"",(VLOOKUP(N174,'🌳Resource'!$A$4:$J1000,9,false)*O174),0) + IF(P174&lt;&gt;"",(VLOOKUP(P174,'🌳Resource'!$A$4:$J1000,9,false)*Q174),0) + IF(R174&lt;&gt;"",(VLOOKUP(R174,'🧱Material'!$B$4:$H1000,6,false)*S174),0) + IF(T174&lt;&gt;"",(VLOOKUP(T174,'🧱Material'!$B$4:$H1000,6,false)*U174),0) + IF(V174&lt;&gt;"",(VLOOKUP(V174,'🧱Material'!$B$4:$H1000,6,false)*W174),0) + IF(X174&lt;&gt;"",(VLOOKUP(X174,'🧱Material'!$B$4:$H1000,6,false)*Y174),0) + IF(Z174&lt;&gt;"",(VLOOKUP(Z174,'🧱Material'!$B$4:$H1000,6,false)*AA174),0) + IF(AB174&lt;&gt;"",(VLOOKUP(AB174,'🧱Material'!$B$4:$H1000,6,false)*AC174),0)</f>
        <v>0</v>
      </c>
      <c r="J174" s="533"/>
      <c r="K174" s="534"/>
      <c r="L174" s="533"/>
      <c r="M174" s="534"/>
      <c r="N174" s="533"/>
      <c r="O174" s="534"/>
      <c r="P174" s="533"/>
      <c r="Q174" s="534"/>
      <c r="R174" s="515"/>
      <c r="S174" s="3"/>
      <c r="T174" s="515"/>
      <c r="U174" s="3"/>
      <c r="V174" s="515"/>
      <c r="W174" s="3"/>
      <c r="X174" s="515"/>
      <c r="Y174" s="3"/>
      <c r="Z174" s="515"/>
      <c r="AA174" s="3"/>
      <c r="AB174" s="515"/>
      <c r="AC174" s="3"/>
    </row>
    <row r="175">
      <c r="A175" s="525" t="b">
        <v>0</v>
      </c>
      <c r="B175" s="524"/>
      <c r="C175" s="529"/>
      <c r="D175" s="529"/>
      <c r="E175" s="529"/>
      <c r="F175" s="529"/>
      <c r="G175" s="526">
        <f>IF(J175&lt;&gt;"",(VLOOKUP(J175,'🌳Resource'!$A$4:$J1000,10,false)*K175),0)+IF(L175&lt;&gt;"",(VLOOKUP(L175,'🌳Resource'!$A$4:$J1000,10,false)*M175),0)+IF(N175&lt;&gt;"",(VLOOKUP(N175,'🌳Resource'!$A$4:$J1000,10,false)*O175),0) + IF(P175&lt;&gt;"",(VLOOKUP(P175,'🌳Resource'!$A$4:$J1000,10,false)*Q175),0) + IF(R175&lt;&gt;"",(VLOOKUP(R175,'🧱Material'!$B$4:$H1000,7,false)*S175),0) + IF(T175&lt;&gt;"",(VLOOKUP(T175,'🧱Material'!$B$4:$H1000,7,false)*U175),0) + IF(V175&lt;&gt;"",(VLOOKUP(V175,'🧱Material'!$B$4:$H1000,7,false)*W175),0) + IF(X175&lt;&gt;"",(VLOOKUP(X175,'🧱Material'!$B$4:$H1000,7,false)*Y175),0) + IF(Z175&lt;&gt;"",(VLOOKUP(Z175,'🧱Material'!$B$4:$H1000,7,false)*AA175),0) + IF(AB175&lt;&gt;"",(VLOOKUP(AB175,'🧱Material'!$B$4:$H1000,7,false)*AC175),0)</f>
        <v>0</v>
      </c>
      <c r="H175" s="526">
        <f>IF(J175&lt;&gt;"",(VLOOKUP(J175,'🌳Resource'!$A$4:$J1000,8,false)*K175),0)+IF(L175&lt;&gt;"",(VLOOKUP(L175,'🌳Resource'!$A$4:$J1000,8,false)*M175),0)+IF(N175&lt;&gt;"",(VLOOKUP(N175,'🌳Resource'!$A$4:$J1000,8,false)*O175),0) + IF(P175&lt;&gt;"",(VLOOKUP(P175,'🌳Resource'!$A$4:$J1000,8,false)*Q175),0) + IF(R175&lt;&gt;"",(VLOOKUP(R175,'🧱Material'!$B$4:$H1000,5,false)*S175),0) + IF(T175&lt;&gt;"",(VLOOKUP(T175,'🧱Material'!$B$4:$H1000,5,false)*U175),0) + IF(V175&lt;&gt;"",(VLOOKUP(V175,'🧱Material'!$B$4:$H1000,5,false)*W175),0) + IF(X175&lt;&gt;"",(VLOOKUP(X175,'🧱Material'!$B$4:$H1000,5,false)*Y175),0) + IF(Z175&lt;&gt;"",(VLOOKUP(Z175,'🧱Material'!$B$4:$H1000,5,false)*AA175),0) + IF(AB175&lt;&gt;"",(VLOOKUP(AB175,'🧱Material'!$B$4:$H1000,5,false)*AC175),0)</f>
        <v>0</v>
      </c>
      <c r="I175" s="526">
        <f>IF(J175&lt;&gt;"",(VLOOKUP(J175,'🌳Resource'!$A$4:$J1000,9,false)*K175),0)+IF(L175&lt;&gt;"",(VLOOKUP(L175,'🌳Resource'!$A$4:$J1000,9,false)*M175),0)+IF(N175&lt;&gt;"",(VLOOKUP(N175,'🌳Resource'!$A$4:$J1000,9,false)*O175),0) + IF(P175&lt;&gt;"",(VLOOKUP(P175,'🌳Resource'!$A$4:$J1000,9,false)*Q175),0) + IF(R175&lt;&gt;"",(VLOOKUP(R175,'🧱Material'!$B$4:$H1000,6,false)*S175),0) + IF(T175&lt;&gt;"",(VLOOKUP(T175,'🧱Material'!$B$4:$H1000,6,false)*U175),0) + IF(V175&lt;&gt;"",(VLOOKUP(V175,'🧱Material'!$B$4:$H1000,6,false)*W175),0) + IF(X175&lt;&gt;"",(VLOOKUP(X175,'🧱Material'!$B$4:$H1000,6,false)*Y175),0) + IF(Z175&lt;&gt;"",(VLOOKUP(Z175,'🧱Material'!$B$4:$H1000,6,false)*AA175),0) + IF(AB175&lt;&gt;"",(VLOOKUP(AB175,'🧱Material'!$B$4:$H1000,6,false)*AC175),0)</f>
        <v>0</v>
      </c>
      <c r="J175" s="535"/>
      <c r="K175" s="536"/>
      <c r="L175" s="535"/>
      <c r="M175" s="536"/>
      <c r="N175" s="535"/>
      <c r="O175" s="536"/>
      <c r="P175" s="535"/>
      <c r="Q175" s="536"/>
      <c r="R175" s="59"/>
      <c r="S175" s="520"/>
      <c r="T175" s="59"/>
      <c r="U175" s="520"/>
      <c r="V175" s="59"/>
      <c r="W175" s="520"/>
      <c r="X175" s="59"/>
      <c r="Y175" s="520"/>
      <c r="Z175" s="59"/>
      <c r="AA175" s="520"/>
      <c r="AB175" s="59"/>
      <c r="AC175" s="520"/>
    </row>
    <row r="176">
      <c r="A176" s="522" t="b">
        <v>0</v>
      </c>
      <c r="B176" s="524"/>
      <c r="C176" s="530"/>
      <c r="D176" s="530"/>
      <c r="E176" s="530"/>
      <c r="F176" s="530"/>
      <c r="G176" s="523">
        <f>IF(J176&lt;&gt;"",(VLOOKUP(J176,'🌳Resource'!$A$4:$J1000,10,false)*K176),0)+IF(L176&lt;&gt;"",(VLOOKUP(L176,'🌳Resource'!$A$4:$J1000,10,false)*M176),0)+IF(N176&lt;&gt;"",(VLOOKUP(N176,'🌳Resource'!$A$4:$J1000,10,false)*O176),0) + IF(P176&lt;&gt;"",(VLOOKUP(P176,'🌳Resource'!$A$4:$J1000,10,false)*Q176),0) + IF(R176&lt;&gt;"",(VLOOKUP(R176,'🧱Material'!$B$4:$H1000,7,false)*S176),0) + IF(T176&lt;&gt;"",(VLOOKUP(T176,'🧱Material'!$B$4:$H1000,7,false)*U176),0) + IF(V176&lt;&gt;"",(VLOOKUP(V176,'🧱Material'!$B$4:$H1000,7,false)*W176),0) + IF(X176&lt;&gt;"",(VLOOKUP(X176,'🧱Material'!$B$4:$H1000,7,false)*Y176),0) + IF(Z176&lt;&gt;"",(VLOOKUP(Z176,'🧱Material'!$B$4:$H1000,7,false)*AA176),0) + IF(AB176&lt;&gt;"",(VLOOKUP(AB176,'🧱Material'!$B$4:$H1000,7,false)*AC176),0)</f>
        <v>0</v>
      </c>
      <c r="H176" s="523">
        <f>IF(J176&lt;&gt;"",(VLOOKUP(J176,'🌳Resource'!$A$4:$J1000,8,false)*K176),0)+IF(L176&lt;&gt;"",(VLOOKUP(L176,'🌳Resource'!$A$4:$J1000,8,false)*M176),0)+IF(N176&lt;&gt;"",(VLOOKUP(N176,'🌳Resource'!$A$4:$J1000,8,false)*O176),0) + IF(P176&lt;&gt;"",(VLOOKUP(P176,'🌳Resource'!$A$4:$J1000,8,false)*Q176),0) + IF(R176&lt;&gt;"",(VLOOKUP(R176,'🧱Material'!$B$4:$H1000,5,false)*S176),0) + IF(T176&lt;&gt;"",(VLOOKUP(T176,'🧱Material'!$B$4:$H1000,5,false)*U176),0) + IF(V176&lt;&gt;"",(VLOOKUP(V176,'🧱Material'!$B$4:$H1000,5,false)*W176),0) + IF(X176&lt;&gt;"",(VLOOKUP(X176,'🧱Material'!$B$4:$H1000,5,false)*Y176),0) + IF(Z176&lt;&gt;"",(VLOOKUP(Z176,'🧱Material'!$B$4:$H1000,5,false)*AA176),0) + IF(AB176&lt;&gt;"",(VLOOKUP(AB176,'🧱Material'!$B$4:$H1000,5,false)*AC176),0)</f>
        <v>0</v>
      </c>
      <c r="I176" s="523">
        <f>IF(J176&lt;&gt;"",(VLOOKUP(J176,'🌳Resource'!$A$4:$J1000,9,false)*K176),0)+IF(L176&lt;&gt;"",(VLOOKUP(L176,'🌳Resource'!$A$4:$J1000,9,false)*M176),0)+IF(N176&lt;&gt;"",(VLOOKUP(N176,'🌳Resource'!$A$4:$J1000,9,false)*O176),0) + IF(P176&lt;&gt;"",(VLOOKUP(P176,'🌳Resource'!$A$4:$J1000,9,false)*Q176),0) + IF(R176&lt;&gt;"",(VLOOKUP(R176,'🧱Material'!$B$4:$H1000,6,false)*S176),0) + IF(T176&lt;&gt;"",(VLOOKUP(T176,'🧱Material'!$B$4:$H1000,6,false)*U176),0) + IF(V176&lt;&gt;"",(VLOOKUP(V176,'🧱Material'!$B$4:$H1000,6,false)*W176),0) + IF(X176&lt;&gt;"",(VLOOKUP(X176,'🧱Material'!$B$4:$H1000,6,false)*Y176),0) + IF(Z176&lt;&gt;"",(VLOOKUP(Z176,'🧱Material'!$B$4:$H1000,6,false)*AA176),0) + IF(AB176&lt;&gt;"",(VLOOKUP(AB176,'🧱Material'!$B$4:$H1000,6,false)*AC176),0)</f>
        <v>0</v>
      </c>
      <c r="J176" s="533"/>
      <c r="K176" s="534"/>
      <c r="L176" s="533"/>
      <c r="M176" s="534"/>
      <c r="N176" s="533"/>
      <c r="O176" s="534"/>
      <c r="P176" s="533"/>
      <c r="Q176" s="534"/>
      <c r="R176" s="515"/>
      <c r="S176" s="3"/>
      <c r="T176" s="515"/>
      <c r="U176" s="3"/>
      <c r="V176" s="515"/>
      <c r="W176" s="3"/>
      <c r="X176" s="515"/>
      <c r="Y176" s="3"/>
      <c r="Z176" s="515"/>
      <c r="AA176" s="3"/>
      <c r="AB176" s="515"/>
      <c r="AC176" s="3"/>
    </row>
    <row r="177">
      <c r="A177" s="525" t="b">
        <v>0</v>
      </c>
      <c r="B177" s="524"/>
      <c r="C177" s="529"/>
      <c r="D177" s="529"/>
      <c r="E177" s="529"/>
      <c r="F177" s="529"/>
      <c r="G177" s="526">
        <f>IF(J177&lt;&gt;"",(VLOOKUP(J177,'🌳Resource'!$A$4:$J1000,10,false)*K177),0)+IF(L177&lt;&gt;"",(VLOOKUP(L177,'🌳Resource'!$A$4:$J1000,10,false)*M177),0)+IF(N177&lt;&gt;"",(VLOOKUP(N177,'🌳Resource'!$A$4:$J1000,10,false)*O177),0) + IF(P177&lt;&gt;"",(VLOOKUP(P177,'🌳Resource'!$A$4:$J1000,10,false)*Q177),0) + IF(R177&lt;&gt;"",(VLOOKUP(R177,'🧱Material'!$B$4:$H1000,7,false)*S177),0) + IF(T177&lt;&gt;"",(VLOOKUP(T177,'🧱Material'!$B$4:$H1000,7,false)*U177),0) + IF(V177&lt;&gt;"",(VLOOKUP(V177,'🧱Material'!$B$4:$H1000,7,false)*W177),0) + IF(X177&lt;&gt;"",(VLOOKUP(X177,'🧱Material'!$B$4:$H1000,7,false)*Y177),0) + IF(Z177&lt;&gt;"",(VLOOKUP(Z177,'🧱Material'!$B$4:$H1000,7,false)*AA177),0) + IF(AB177&lt;&gt;"",(VLOOKUP(AB177,'🧱Material'!$B$4:$H1000,7,false)*AC177),0)</f>
        <v>0</v>
      </c>
      <c r="H177" s="526">
        <f>IF(J177&lt;&gt;"",(VLOOKUP(J177,'🌳Resource'!$A$4:$J1000,8,false)*K177),0)+IF(L177&lt;&gt;"",(VLOOKUP(L177,'🌳Resource'!$A$4:$J1000,8,false)*M177),0)+IF(N177&lt;&gt;"",(VLOOKUP(N177,'🌳Resource'!$A$4:$J1000,8,false)*O177),0) + IF(P177&lt;&gt;"",(VLOOKUP(P177,'🌳Resource'!$A$4:$J1000,8,false)*Q177),0) + IF(R177&lt;&gt;"",(VLOOKUP(R177,'🧱Material'!$B$4:$H1000,5,false)*S177),0) + IF(T177&lt;&gt;"",(VLOOKUP(T177,'🧱Material'!$B$4:$H1000,5,false)*U177),0) + IF(V177&lt;&gt;"",(VLOOKUP(V177,'🧱Material'!$B$4:$H1000,5,false)*W177),0) + IF(X177&lt;&gt;"",(VLOOKUP(X177,'🧱Material'!$B$4:$H1000,5,false)*Y177),0) + IF(Z177&lt;&gt;"",(VLOOKUP(Z177,'🧱Material'!$B$4:$H1000,5,false)*AA177),0) + IF(AB177&lt;&gt;"",(VLOOKUP(AB177,'🧱Material'!$B$4:$H1000,5,false)*AC177),0)</f>
        <v>0</v>
      </c>
      <c r="I177" s="526">
        <f>IF(J177&lt;&gt;"",(VLOOKUP(J177,'🌳Resource'!$A$4:$J1000,9,false)*K177),0)+IF(L177&lt;&gt;"",(VLOOKUP(L177,'🌳Resource'!$A$4:$J1000,9,false)*M177),0)+IF(N177&lt;&gt;"",(VLOOKUP(N177,'🌳Resource'!$A$4:$J1000,9,false)*O177),0) + IF(P177&lt;&gt;"",(VLOOKUP(P177,'🌳Resource'!$A$4:$J1000,9,false)*Q177),0) + IF(R177&lt;&gt;"",(VLOOKUP(R177,'🧱Material'!$B$4:$H1000,6,false)*S177),0) + IF(T177&lt;&gt;"",(VLOOKUP(T177,'🧱Material'!$B$4:$H1000,6,false)*U177),0) + IF(V177&lt;&gt;"",(VLOOKUP(V177,'🧱Material'!$B$4:$H1000,6,false)*W177),0) + IF(X177&lt;&gt;"",(VLOOKUP(X177,'🧱Material'!$B$4:$H1000,6,false)*Y177),0) + IF(Z177&lt;&gt;"",(VLOOKUP(Z177,'🧱Material'!$B$4:$H1000,6,false)*AA177),0) + IF(AB177&lt;&gt;"",(VLOOKUP(AB177,'🧱Material'!$B$4:$H1000,6,false)*AC177),0)</f>
        <v>0</v>
      </c>
      <c r="J177" s="535"/>
      <c r="K177" s="536"/>
      <c r="L177" s="535"/>
      <c r="M177" s="536"/>
      <c r="N177" s="535"/>
      <c r="O177" s="536"/>
      <c r="P177" s="535"/>
      <c r="Q177" s="536"/>
      <c r="R177" s="59"/>
      <c r="S177" s="520"/>
      <c r="T177" s="59"/>
      <c r="U177" s="520"/>
      <c r="V177" s="59"/>
      <c r="W177" s="520"/>
      <c r="X177" s="59"/>
      <c r="Y177" s="520"/>
      <c r="Z177" s="59"/>
      <c r="AA177" s="520"/>
      <c r="AB177" s="59"/>
      <c r="AC177" s="520"/>
    </row>
    <row r="178">
      <c r="A178" s="522" t="b">
        <v>0</v>
      </c>
      <c r="B178" s="524"/>
      <c r="C178" s="530"/>
      <c r="D178" s="530"/>
      <c r="E178" s="530"/>
      <c r="F178" s="530"/>
      <c r="G178" s="523">
        <f>IF(J178&lt;&gt;"",(VLOOKUP(J178,'🌳Resource'!$A$4:$J1000,10,false)*K178),0)+IF(L178&lt;&gt;"",(VLOOKUP(L178,'🌳Resource'!$A$4:$J1000,10,false)*M178),0)+IF(N178&lt;&gt;"",(VLOOKUP(N178,'🌳Resource'!$A$4:$J1000,10,false)*O178),0) + IF(P178&lt;&gt;"",(VLOOKUP(P178,'🌳Resource'!$A$4:$J1000,10,false)*Q178),0) + IF(R178&lt;&gt;"",(VLOOKUP(R178,'🧱Material'!$B$4:$H1000,7,false)*S178),0) + IF(T178&lt;&gt;"",(VLOOKUP(T178,'🧱Material'!$B$4:$H1000,7,false)*U178),0) + IF(V178&lt;&gt;"",(VLOOKUP(V178,'🧱Material'!$B$4:$H1000,7,false)*W178),0) + IF(X178&lt;&gt;"",(VLOOKUP(X178,'🧱Material'!$B$4:$H1000,7,false)*Y178),0) + IF(Z178&lt;&gt;"",(VLOOKUP(Z178,'🧱Material'!$B$4:$H1000,7,false)*AA178),0) + IF(AB178&lt;&gt;"",(VLOOKUP(AB178,'🧱Material'!$B$4:$H1000,7,false)*AC178),0)</f>
        <v>0</v>
      </c>
      <c r="H178" s="523">
        <f>IF(J178&lt;&gt;"",(VLOOKUP(J178,'🌳Resource'!$A$4:$J1000,8,false)*K178),0)+IF(L178&lt;&gt;"",(VLOOKUP(L178,'🌳Resource'!$A$4:$J1000,8,false)*M178),0)+IF(N178&lt;&gt;"",(VLOOKUP(N178,'🌳Resource'!$A$4:$J1000,8,false)*O178),0) + IF(P178&lt;&gt;"",(VLOOKUP(P178,'🌳Resource'!$A$4:$J1000,8,false)*Q178),0) + IF(R178&lt;&gt;"",(VLOOKUP(R178,'🧱Material'!$B$4:$H1000,5,false)*S178),0) + IF(T178&lt;&gt;"",(VLOOKUP(T178,'🧱Material'!$B$4:$H1000,5,false)*U178),0) + IF(V178&lt;&gt;"",(VLOOKUP(V178,'🧱Material'!$B$4:$H1000,5,false)*W178),0) + IF(X178&lt;&gt;"",(VLOOKUP(X178,'🧱Material'!$B$4:$H1000,5,false)*Y178),0) + IF(Z178&lt;&gt;"",(VLOOKUP(Z178,'🧱Material'!$B$4:$H1000,5,false)*AA178),0) + IF(AB178&lt;&gt;"",(VLOOKUP(AB178,'🧱Material'!$B$4:$H1000,5,false)*AC178),0)</f>
        <v>0</v>
      </c>
      <c r="I178" s="523">
        <f>IF(J178&lt;&gt;"",(VLOOKUP(J178,'🌳Resource'!$A$4:$J1000,9,false)*K178),0)+IF(L178&lt;&gt;"",(VLOOKUP(L178,'🌳Resource'!$A$4:$J1000,9,false)*M178),0)+IF(N178&lt;&gt;"",(VLOOKUP(N178,'🌳Resource'!$A$4:$J1000,9,false)*O178),0) + IF(P178&lt;&gt;"",(VLOOKUP(P178,'🌳Resource'!$A$4:$J1000,9,false)*Q178),0) + IF(R178&lt;&gt;"",(VLOOKUP(R178,'🧱Material'!$B$4:$H1000,6,false)*S178),0) + IF(T178&lt;&gt;"",(VLOOKUP(T178,'🧱Material'!$B$4:$H1000,6,false)*U178),0) + IF(V178&lt;&gt;"",(VLOOKUP(V178,'🧱Material'!$B$4:$H1000,6,false)*W178),0) + IF(X178&lt;&gt;"",(VLOOKUP(X178,'🧱Material'!$B$4:$H1000,6,false)*Y178),0) + IF(Z178&lt;&gt;"",(VLOOKUP(Z178,'🧱Material'!$B$4:$H1000,6,false)*AA178),0) + IF(AB178&lt;&gt;"",(VLOOKUP(AB178,'🧱Material'!$B$4:$H1000,6,false)*AC178),0)</f>
        <v>0</v>
      </c>
      <c r="J178" s="533"/>
      <c r="K178" s="534"/>
      <c r="L178" s="533"/>
      <c r="M178" s="534"/>
      <c r="N178" s="533"/>
      <c r="O178" s="534"/>
      <c r="P178" s="533"/>
      <c r="Q178" s="534"/>
      <c r="R178" s="515"/>
      <c r="S178" s="3"/>
      <c r="T178" s="515"/>
      <c r="U178" s="3"/>
      <c r="V178" s="515"/>
      <c r="W178" s="3"/>
      <c r="X178" s="515"/>
      <c r="Y178" s="3"/>
      <c r="Z178" s="515"/>
      <c r="AA178" s="3"/>
      <c r="AB178" s="515"/>
      <c r="AC178" s="3"/>
    </row>
    <row r="179">
      <c r="A179" s="525" t="b">
        <v>0</v>
      </c>
      <c r="B179" s="524"/>
      <c r="C179" s="529"/>
      <c r="D179" s="529"/>
      <c r="E179" s="529"/>
      <c r="F179" s="529"/>
      <c r="G179" s="526">
        <f>IF(J179&lt;&gt;"",(VLOOKUP(J179,'🌳Resource'!$A$4:$J1000,10,false)*K179),0)+IF(L179&lt;&gt;"",(VLOOKUP(L179,'🌳Resource'!$A$4:$J1000,10,false)*M179),0)+IF(N179&lt;&gt;"",(VLOOKUP(N179,'🌳Resource'!$A$4:$J1000,10,false)*O179),0) + IF(P179&lt;&gt;"",(VLOOKUP(P179,'🌳Resource'!$A$4:$J1000,10,false)*Q179),0) + IF(R179&lt;&gt;"",(VLOOKUP(R179,'🧱Material'!$B$4:$H1000,7,false)*S179),0) + IF(T179&lt;&gt;"",(VLOOKUP(T179,'🧱Material'!$B$4:$H1000,7,false)*U179),0) + IF(V179&lt;&gt;"",(VLOOKUP(V179,'🧱Material'!$B$4:$H1000,7,false)*W179),0) + IF(X179&lt;&gt;"",(VLOOKUP(X179,'🧱Material'!$B$4:$H1000,7,false)*Y179),0) + IF(Z179&lt;&gt;"",(VLOOKUP(Z179,'🧱Material'!$B$4:$H1000,7,false)*AA179),0) + IF(AB179&lt;&gt;"",(VLOOKUP(AB179,'🧱Material'!$B$4:$H1000,7,false)*AC179),0)</f>
        <v>0</v>
      </c>
      <c r="H179" s="526">
        <f>IF(J179&lt;&gt;"",(VLOOKUP(J179,'🌳Resource'!$A$4:$J1000,8,false)*K179),0)+IF(L179&lt;&gt;"",(VLOOKUP(L179,'🌳Resource'!$A$4:$J1000,8,false)*M179),0)+IF(N179&lt;&gt;"",(VLOOKUP(N179,'🌳Resource'!$A$4:$J1000,8,false)*O179),0) + IF(P179&lt;&gt;"",(VLOOKUP(P179,'🌳Resource'!$A$4:$J1000,8,false)*Q179),0) + IF(R179&lt;&gt;"",(VLOOKUP(R179,'🧱Material'!$B$4:$H1000,5,false)*S179),0) + IF(T179&lt;&gt;"",(VLOOKUP(T179,'🧱Material'!$B$4:$H1000,5,false)*U179),0) + IF(V179&lt;&gt;"",(VLOOKUP(V179,'🧱Material'!$B$4:$H1000,5,false)*W179),0) + IF(X179&lt;&gt;"",(VLOOKUP(X179,'🧱Material'!$B$4:$H1000,5,false)*Y179),0) + IF(Z179&lt;&gt;"",(VLOOKUP(Z179,'🧱Material'!$B$4:$H1000,5,false)*AA179),0) + IF(AB179&lt;&gt;"",(VLOOKUP(AB179,'🧱Material'!$B$4:$H1000,5,false)*AC179),0)</f>
        <v>0</v>
      </c>
      <c r="I179" s="526">
        <f>IF(J179&lt;&gt;"",(VLOOKUP(J179,'🌳Resource'!$A$4:$J1000,9,false)*K179),0)+IF(L179&lt;&gt;"",(VLOOKUP(L179,'🌳Resource'!$A$4:$J1000,9,false)*M179),0)+IF(N179&lt;&gt;"",(VLOOKUP(N179,'🌳Resource'!$A$4:$J1000,9,false)*O179),0) + IF(P179&lt;&gt;"",(VLOOKUP(P179,'🌳Resource'!$A$4:$J1000,9,false)*Q179),0) + IF(R179&lt;&gt;"",(VLOOKUP(R179,'🧱Material'!$B$4:$H1000,6,false)*S179),0) + IF(T179&lt;&gt;"",(VLOOKUP(T179,'🧱Material'!$B$4:$H1000,6,false)*U179),0) + IF(V179&lt;&gt;"",(VLOOKUP(V179,'🧱Material'!$B$4:$H1000,6,false)*W179),0) + IF(X179&lt;&gt;"",(VLOOKUP(X179,'🧱Material'!$B$4:$H1000,6,false)*Y179),0) + IF(Z179&lt;&gt;"",(VLOOKUP(Z179,'🧱Material'!$B$4:$H1000,6,false)*AA179),0) + IF(AB179&lt;&gt;"",(VLOOKUP(AB179,'🧱Material'!$B$4:$H1000,6,false)*AC179),0)</f>
        <v>0</v>
      </c>
      <c r="J179" s="535"/>
      <c r="K179" s="536"/>
      <c r="L179" s="535"/>
      <c r="M179" s="536"/>
      <c r="N179" s="535"/>
      <c r="O179" s="536"/>
      <c r="P179" s="535"/>
      <c r="Q179" s="536"/>
      <c r="R179" s="59"/>
      <c r="S179" s="520"/>
      <c r="T179" s="59"/>
      <c r="U179" s="520"/>
      <c r="V179" s="59"/>
      <c r="W179" s="520"/>
      <c r="X179" s="59"/>
      <c r="Y179" s="520"/>
      <c r="Z179" s="59"/>
      <c r="AA179" s="520"/>
      <c r="AB179" s="59"/>
      <c r="AC179" s="520"/>
    </row>
    <row r="180">
      <c r="A180" s="522" t="b">
        <v>0</v>
      </c>
      <c r="B180" s="524"/>
      <c r="C180" s="530"/>
      <c r="D180" s="530"/>
      <c r="E180" s="530"/>
      <c r="F180" s="530"/>
      <c r="G180" s="523">
        <f>IF(J180&lt;&gt;"",(VLOOKUP(J180,'🌳Resource'!$A$4:$J1000,10,false)*K180),0)+IF(L180&lt;&gt;"",(VLOOKUP(L180,'🌳Resource'!$A$4:$J1000,10,false)*M180),0)+IF(N180&lt;&gt;"",(VLOOKUP(N180,'🌳Resource'!$A$4:$J1000,10,false)*O180),0) + IF(P180&lt;&gt;"",(VLOOKUP(P180,'🌳Resource'!$A$4:$J1000,10,false)*Q180),0) + IF(R180&lt;&gt;"",(VLOOKUP(R180,'🧱Material'!$B$4:$H1000,7,false)*S180),0) + IF(T180&lt;&gt;"",(VLOOKUP(T180,'🧱Material'!$B$4:$H1000,7,false)*U180),0) + IF(V180&lt;&gt;"",(VLOOKUP(V180,'🧱Material'!$B$4:$H1000,7,false)*W180),0) + IF(X180&lt;&gt;"",(VLOOKUP(X180,'🧱Material'!$B$4:$H1000,7,false)*Y180),0) + IF(Z180&lt;&gt;"",(VLOOKUP(Z180,'🧱Material'!$B$4:$H1000,7,false)*AA180),0) + IF(AB180&lt;&gt;"",(VLOOKUP(AB180,'🧱Material'!$B$4:$H1000,7,false)*AC180),0)</f>
        <v>0</v>
      </c>
      <c r="H180" s="523">
        <f>IF(J180&lt;&gt;"",(VLOOKUP(J180,'🌳Resource'!$A$4:$J1000,8,false)*K180),0)+IF(L180&lt;&gt;"",(VLOOKUP(L180,'🌳Resource'!$A$4:$J1000,8,false)*M180),0)+IF(N180&lt;&gt;"",(VLOOKUP(N180,'🌳Resource'!$A$4:$J1000,8,false)*O180),0) + IF(P180&lt;&gt;"",(VLOOKUP(P180,'🌳Resource'!$A$4:$J1000,8,false)*Q180),0) + IF(R180&lt;&gt;"",(VLOOKUP(R180,'🧱Material'!$B$4:$H1000,5,false)*S180),0) + IF(T180&lt;&gt;"",(VLOOKUP(T180,'🧱Material'!$B$4:$H1000,5,false)*U180),0) + IF(V180&lt;&gt;"",(VLOOKUP(V180,'🧱Material'!$B$4:$H1000,5,false)*W180),0) + IF(X180&lt;&gt;"",(VLOOKUP(X180,'🧱Material'!$B$4:$H1000,5,false)*Y180),0) + IF(Z180&lt;&gt;"",(VLOOKUP(Z180,'🧱Material'!$B$4:$H1000,5,false)*AA180),0) + IF(AB180&lt;&gt;"",(VLOOKUP(AB180,'🧱Material'!$B$4:$H1000,5,false)*AC180),0)</f>
        <v>0</v>
      </c>
      <c r="I180" s="523">
        <f>IF(J180&lt;&gt;"",(VLOOKUP(J180,'🌳Resource'!$A$4:$J1000,9,false)*K180),0)+IF(L180&lt;&gt;"",(VLOOKUP(L180,'🌳Resource'!$A$4:$J1000,9,false)*M180),0)+IF(N180&lt;&gt;"",(VLOOKUP(N180,'🌳Resource'!$A$4:$J1000,9,false)*O180),0) + IF(P180&lt;&gt;"",(VLOOKUP(P180,'🌳Resource'!$A$4:$J1000,9,false)*Q180),0) + IF(R180&lt;&gt;"",(VLOOKUP(R180,'🧱Material'!$B$4:$H1000,6,false)*S180),0) + IF(T180&lt;&gt;"",(VLOOKUP(T180,'🧱Material'!$B$4:$H1000,6,false)*U180),0) + IF(V180&lt;&gt;"",(VLOOKUP(V180,'🧱Material'!$B$4:$H1000,6,false)*W180),0) + IF(X180&lt;&gt;"",(VLOOKUP(X180,'🧱Material'!$B$4:$H1000,6,false)*Y180),0) + IF(Z180&lt;&gt;"",(VLOOKUP(Z180,'🧱Material'!$B$4:$H1000,6,false)*AA180),0) + IF(AB180&lt;&gt;"",(VLOOKUP(AB180,'🧱Material'!$B$4:$H1000,6,false)*AC180),0)</f>
        <v>0</v>
      </c>
      <c r="J180" s="533"/>
      <c r="K180" s="534"/>
      <c r="L180" s="533"/>
      <c r="M180" s="534"/>
      <c r="N180" s="533"/>
      <c r="O180" s="534"/>
      <c r="P180" s="533"/>
      <c r="Q180" s="534"/>
      <c r="R180" s="515"/>
      <c r="S180" s="3"/>
      <c r="T180" s="515"/>
      <c r="U180" s="3"/>
      <c r="V180" s="515"/>
      <c r="W180" s="3"/>
      <c r="X180" s="515"/>
      <c r="Y180" s="3"/>
      <c r="Z180" s="515"/>
      <c r="AA180" s="3"/>
      <c r="AB180" s="515"/>
      <c r="AC180" s="3"/>
    </row>
    <row r="181">
      <c r="A181" s="525" t="b">
        <v>0</v>
      </c>
      <c r="B181" s="524"/>
      <c r="C181" s="529"/>
      <c r="D181" s="529"/>
      <c r="E181" s="529"/>
      <c r="F181" s="529"/>
      <c r="G181" s="526">
        <f>IF(J181&lt;&gt;"",(VLOOKUP(J181,'🌳Resource'!$A$4:$J1000,10,false)*K181),0)+IF(L181&lt;&gt;"",(VLOOKUP(L181,'🌳Resource'!$A$4:$J1000,10,false)*M181),0)+IF(N181&lt;&gt;"",(VLOOKUP(N181,'🌳Resource'!$A$4:$J1000,10,false)*O181),0) + IF(P181&lt;&gt;"",(VLOOKUP(P181,'🌳Resource'!$A$4:$J1000,10,false)*Q181),0) + IF(R181&lt;&gt;"",(VLOOKUP(R181,'🧱Material'!$B$4:$H1000,7,false)*S181),0) + IF(T181&lt;&gt;"",(VLOOKUP(T181,'🧱Material'!$B$4:$H1000,7,false)*U181),0) + IF(V181&lt;&gt;"",(VLOOKUP(V181,'🧱Material'!$B$4:$H1000,7,false)*W181),0) + IF(X181&lt;&gt;"",(VLOOKUP(X181,'🧱Material'!$B$4:$H1000,7,false)*Y181),0) + IF(Z181&lt;&gt;"",(VLOOKUP(Z181,'🧱Material'!$B$4:$H1000,7,false)*AA181),0) + IF(AB181&lt;&gt;"",(VLOOKUP(AB181,'🧱Material'!$B$4:$H1000,7,false)*AC181),0)</f>
        <v>0</v>
      </c>
      <c r="H181" s="526">
        <f>IF(J181&lt;&gt;"",(VLOOKUP(J181,'🌳Resource'!$A$4:$J1000,8,false)*K181),0)+IF(L181&lt;&gt;"",(VLOOKUP(L181,'🌳Resource'!$A$4:$J1000,8,false)*M181),0)+IF(N181&lt;&gt;"",(VLOOKUP(N181,'🌳Resource'!$A$4:$J1000,8,false)*O181),0) + IF(P181&lt;&gt;"",(VLOOKUP(P181,'🌳Resource'!$A$4:$J1000,8,false)*Q181),0) + IF(R181&lt;&gt;"",(VLOOKUP(R181,'🧱Material'!$B$4:$H1000,5,false)*S181),0) + IF(T181&lt;&gt;"",(VLOOKUP(T181,'🧱Material'!$B$4:$H1000,5,false)*U181),0) + IF(V181&lt;&gt;"",(VLOOKUP(V181,'🧱Material'!$B$4:$H1000,5,false)*W181),0) + IF(X181&lt;&gt;"",(VLOOKUP(X181,'🧱Material'!$B$4:$H1000,5,false)*Y181),0) + IF(Z181&lt;&gt;"",(VLOOKUP(Z181,'🧱Material'!$B$4:$H1000,5,false)*AA181),0) + IF(AB181&lt;&gt;"",(VLOOKUP(AB181,'🧱Material'!$B$4:$H1000,5,false)*AC181),0)</f>
        <v>0</v>
      </c>
      <c r="I181" s="526">
        <f>IF(J181&lt;&gt;"",(VLOOKUP(J181,'🌳Resource'!$A$4:$J1000,9,false)*K181),0)+IF(L181&lt;&gt;"",(VLOOKUP(L181,'🌳Resource'!$A$4:$J1000,9,false)*M181),0)+IF(N181&lt;&gt;"",(VLOOKUP(N181,'🌳Resource'!$A$4:$J1000,9,false)*O181),0) + IF(P181&lt;&gt;"",(VLOOKUP(P181,'🌳Resource'!$A$4:$J1000,9,false)*Q181),0) + IF(R181&lt;&gt;"",(VLOOKUP(R181,'🧱Material'!$B$4:$H1000,6,false)*S181),0) + IF(T181&lt;&gt;"",(VLOOKUP(T181,'🧱Material'!$B$4:$H1000,6,false)*U181),0) + IF(V181&lt;&gt;"",(VLOOKUP(V181,'🧱Material'!$B$4:$H1000,6,false)*W181),0) + IF(X181&lt;&gt;"",(VLOOKUP(X181,'🧱Material'!$B$4:$H1000,6,false)*Y181),0) + IF(Z181&lt;&gt;"",(VLOOKUP(Z181,'🧱Material'!$B$4:$H1000,6,false)*AA181),0) + IF(AB181&lt;&gt;"",(VLOOKUP(AB181,'🧱Material'!$B$4:$H1000,6,false)*AC181),0)</f>
        <v>0</v>
      </c>
      <c r="J181" s="535"/>
      <c r="K181" s="536"/>
      <c r="L181" s="535"/>
      <c r="M181" s="536"/>
      <c r="N181" s="535"/>
      <c r="O181" s="536"/>
      <c r="P181" s="535"/>
      <c r="Q181" s="536"/>
      <c r="R181" s="59"/>
      <c r="S181" s="520"/>
      <c r="T181" s="59"/>
      <c r="U181" s="520"/>
      <c r="V181" s="59"/>
      <c r="W181" s="520"/>
      <c r="X181" s="59"/>
      <c r="Y181" s="520"/>
      <c r="Z181" s="59"/>
      <c r="AA181" s="520"/>
      <c r="AB181" s="59"/>
      <c r="AC181" s="520"/>
    </row>
    <row r="182">
      <c r="A182" s="522" t="b">
        <v>0</v>
      </c>
      <c r="B182" s="524"/>
      <c r="C182" s="530"/>
      <c r="D182" s="530"/>
      <c r="E182" s="530"/>
      <c r="F182" s="530"/>
      <c r="G182" s="523">
        <f>IF(J182&lt;&gt;"",(VLOOKUP(J182,'🌳Resource'!$A$4:$J1000,10,false)*K182),0)+IF(L182&lt;&gt;"",(VLOOKUP(L182,'🌳Resource'!$A$4:$J1000,10,false)*M182),0)+IF(N182&lt;&gt;"",(VLOOKUP(N182,'🌳Resource'!$A$4:$J1000,10,false)*O182),0) + IF(P182&lt;&gt;"",(VLOOKUP(P182,'🌳Resource'!$A$4:$J1000,10,false)*Q182),0) + IF(R182&lt;&gt;"",(VLOOKUP(R182,'🧱Material'!$B$4:$H1000,7,false)*S182),0) + IF(T182&lt;&gt;"",(VLOOKUP(T182,'🧱Material'!$B$4:$H1000,7,false)*U182),0) + IF(V182&lt;&gt;"",(VLOOKUP(V182,'🧱Material'!$B$4:$H1000,7,false)*W182),0) + IF(X182&lt;&gt;"",(VLOOKUP(X182,'🧱Material'!$B$4:$H1000,7,false)*Y182),0) + IF(Z182&lt;&gt;"",(VLOOKUP(Z182,'🧱Material'!$B$4:$H1000,7,false)*AA182),0) + IF(AB182&lt;&gt;"",(VLOOKUP(AB182,'🧱Material'!$B$4:$H1000,7,false)*AC182),0)</f>
        <v>0</v>
      </c>
      <c r="H182" s="523">
        <f>IF(J182&lt;&gt;"",(VLOOKUP(J182,'🌳Resource'!$A$4:$J1000,8,false)*K182),0)+IF(L182&lt;&gt;"",(VLOOKUP(L182,'🌳Resource'!$A$4:$J1000,8,false)*M182),0)+IF(N182&lt;&gt;"",(VLOOKUP(N182,'🌳Resource'!$A$4:$J1000,8,false)*O182),0) + IF(P182&lt;&gt;"",(VLOOKUP(P182,'🌳Resource'!$A$4:$J1000,8,false)*Q182),0) + IF(R182&lt;&gt;"",(VLOOKUP(R182,'🧱Material'!$B$4:$H1000,5,false)*S182),0) + IF(T182&lt;&gt;"",(VLOOKUP(T182,'🧱Material'!$B$4:$H1000,5,false)*U182),0) + IF(V182&lt;&gt;"",(VLOOKUP(V182,'🧱Material'!$B$4:$H1000,5,false)*W182),0) + IF(X182&lt;&gt;"",(VLOOKUP(X182,'🧱Material'!$B$4:$H1000,5,false)*Y182),0) + IF(Z182&lt;&gt;"",(VLOOKUP(Z182,'🧱Material'!$B$4:$H1000,5,false)*AA182),0) + IF(AB182&lt;&gt;"",(VLOOKUP(AB182,'🧱Material'!$B$4:$H1000,5,false)*AC182),0)</f>
        <v>0</v>
      </c>
      <c r="I182" s="523">
        <f>IF(J182&lt;&gt;"",(VLOOKUP(J182,'🌳Resource'!$A$4:$J1000,9,false)*K182),0)+IF(L182&lt;&gt;"",(VLOOKUP(L182,'🌳Resource'!$A$4:$J1000,9,false)*M182),0)+IF(N182&lt;&gt;"",(VLOOKUP(N182,'🌳Resource'!$A$4:$J1000,9,false)*O182),0) + IF(P182&lt;&gt;"",(VLOOKUP(P182,'🌳Resource'!$A$4:$J1000,9,false)*Q182),0) + IF(R182&lt;&gt;"",(VLOOKUP(R182,'🧱Material'!$B$4:$H1000,6,false)*S182),0) + IF(T182&lt;&gt;"",(VLOOKUP(T182,'🧱Material'!$B$4:$H1000,6,false)*U182),0) + IF(V182&lt;&gt;"",(VLOOKUP(V182,'🧱Material'!$B$4:$H1000,6,false)*W182),0) + IF(X182&lt;&gt;"",(VLOOKUP(X182,'🧱Material'!$B$4:$H1000,6,false)*Y182),0) + IF(Z182&lt;&gt;"",(VLOOKUP(Z182,'🧱Material'!$B$4:$H1000,6,false)*AA182),0) + IF(AB182&lt;&gt;"",(VLOOKUP(AB182,'🧱Material'!$B$4:$H1000,6,false)*AC182),0)</f>
        <v>0</v>
      </c>
      <c r="J182" s="533"/>
      <c r="K182" s="534"/>
      <c r="L182" s="533"/>
      <c r="M182" s="534"/>
      <c r="N182" s="533"/>
      <c r="O182" s="534"/>
      <c r="P182" s="533"/>
      <c r="Q182" s="534"/>
      <c r="R182" s="515"/>
      <c r="S182" s="3"/>
      <c r="T182" s="515"/>
      <c r="U182" s="3"/>
      <c r="V182" s="515"/>
      <c r="W182" s="3"/>
      <c r="X182" s="515"/>
      <c r="Y182" s="3"/>
      <c r="Z182" s="515"/>
      <c r="AA182" s="3"/>
      <c r="AB182" s="515"/>
      <c r="AC182" s="3"/>
    </row>
    <row r="183">
      <c r="A183" s="525" t="b">
        <v>0</v>
      </c>
      <c r="B183" s="524"/>
      <c r="C183" s="529"/>
      <c r="D183" s="529"/>
      <c r="E183" s="529"/>
      <c r="F183" s="529"/>
      <c r="G183" s="526">
        <f>IF(J183&lt;&gt;"",(VLOOKUP(J183,'🌳Resource'!$A$4:$J1000,10,false)*K183),0)+IF(L183&lt;&gt;"",(VLOOKUP(L183,'🌳Resource'!$A$4:$J1000,10,false)*M183),0)+IF(N183&lt;&gt;"",(VLOOKUP(N183,'🌳Resource'!$A$4:$J1000,10,false)*O183),0) + IF(P183&lt;&gt;"",(VLOOKUP(P183,'🌳Resource'!$A$4:$J1000,10,false)*Q183),0) + IF(R183&lt;&gt;"",(VLOOKUP(R183,'🧱Material'!$B$4:$H1000,7,false)*S183),0) + IF(T183&lt;&gt;"",(VLOOKUP(T183,'🧱Material'!$B$4:$H1000,7,false)*U183),0) + IF(V183&lt;&gt;"",(VLOOKUP(V183,'🧱Material'!$B$4:$H1000,7,false)*W183),0) + IF(X183&lt;&gt;"",(VLOOKUP(X183,'🧱Material'!$B$4:$H1000,7,false)*Y183),0) + IF(Z183&lt;&gt;"",(VLOOKUP(Z183,'🧱Material'!$B$4:$H1000,7,false)*AA183),0) + IF(AB183&lt;&gt;"",(VLOOKUP(AB183,'🧱Material'!$B$4:$H1000,7,false)*AC183),0)</f>
        <v>0</v>
      </c>
      <c r="H183" s="526">
        <f>IF(J183&lt;&gt;"",(VLOOKUP(J183,'🌳Resource'!$A$4:$J1000,8,false)*K183),0)+IF(L183&lt;&gt;"",(VLOOKUP(L183,'🌳Resource'!$A$4:$J1000,8,false)*M183),0)+IF(N183&lt;&gt;"",(VLOOKUP(N183,'🌳Resource'!$A$4:$J1000,8,false)*O183),0) + IF(P183&lt;&gt;"",(VLOOKUP(P183,'🌳Resource'!$A$4:$J1000,8,false)*Q183),0) + IF(R183&lt;&gt;"",(VLOOKUP(R183,'🧱Material'!$B$4:$H1000,5,false)*S183),0) + IF(T183&lt;&gt;"",(VLOOKUP(T183,'🧱Material'!$B$4:$H1000,5,false)*U183),0) + IF(V183&lt;&gt;"",(VLOOKUP(V183,'🧱Material'!$B$4:$H1000,5,false)*W183),0) + IF(X183&lt;&gt;"",(VLOOKUP(X183,'🧱Material'!$B$4:$H1000,5,false)*Y183),0) + IF(Z183&lt;&gt;"",(VLOOKUP(Z183,'🧱Material'!$B$4:$H1000,5,false)*AA183),0) + IF(AB183&lt;&gt;"",(VLOOKUP(AB183,'🧱Material'!$B$4:$H1000,5,false)*AC183),0)</f>
        <v>0</v>
      </c>
      <c r="I183" s="526">
        <f>IF(J183&lt;&gt;"",(VLOOKUP(J183,'🌳Resource'!$A$4:$J1000,9,false)*K183),0)+IF(L183&lt;&gt;"",(VLOOKUP(L183,'🌳Resource'!$A$4:$J1000,9,false)*M183),0)+IF(N183&lt;&gt;"",(VLOOKUP(N183,'🌳Resource'!$A$4:$J1000,9,false)*O183),0) + IF(P183&lt;&gt;"",(VLOOKUP(P183,'🌳Resource'!$A$4:$J1000,9,false)*Q183),0) + IF(R183&lt;&gt;"",(VLOOKUP(R183,'🧱Material'!$B$4:$H1000,6,false)*S183),0) + IF(T183&lt;&gt;"",(VLOOKUP(T183,'🧱Material'!$B$4:$H1000,6,false)*U183),0) + IF(V183&lt;&gt;"",(VLOOKUP(V183,'🧱Material'!$B$4:$H1000,6,false)*W183),0) + IF(X183&lt;&gt;"",(VLOOKUP(X183,'🧱Material'!$B$4:$H1000,6,false)*Y183),0) + IF(Z183&lt;&gt;"",(VLOOKUP(Z183,'🧱Material'!$B$4:$H1000,6,false)*AA183),0) + IF(AB183&lt;&gt;"",(VLOOKUP(AB183,'🧱Material'!$B$4:$H1000,6,false)*AC183),0)</f>
        <v>0</v>
      </c>
      <c r="J183" s="535"/>
      <c r="K183" s="536"/>
      <c r="L183" s="535"/>
      <c r="M183" s="536"/>
      <c r="N183" s="535"/>
      <c r="O183" s="536"/>
      <c r="P183" s="535"/>
      <c r="Q183" s="536"/>
      <c r="R183" s="59"/>
      <c r="S183" s="520"/>
      <c r="T183" s="59"/>
      <c r="U183" s="520"/>
      <c r="V183" s="59"/>
      <c r="W183" s="520"/>
      <c r="X183" s="59"/>
      <c r="Y183" s="520"/>
      <c r="Z183" s="59"/>
      <c r="AA183" s="520"/>
      <c r="AB183" s="59"/>
      <c r="AC183" s="520"/>
    </row>
    <row r="184">
      <c r="A184" s="545" t="b">
        <v>0</v>
      </c>
      <c r="B184" s="524"/>
      <c r="C184" s="546"/>
      <c r="D184" s="546"/>
      <c r="E184" s="546"/>
      <c r="F184" s="546"/>
      <c r="G184" s="523">
        <f>IF(J184&lt;&gt;"",(VLOOKUP(J184,'🌳Resource'!$A$4:$J1000,10,false)*K184),0)+IF(L184&lt;&gt;"",(VLOOKUP(L184,'🌳Resource'!$A$4:$J1000,10,false)*M184),0)+IF(N184&lt;&gt;"",(VLOOKUP(N184,'🌳Resource'!$A$4:$J1000,10,false)*O184),0) + IF(P184&lt;&gt;"",(VLOOKUP(P184,'🌳Resource'!$A$4:$J1000,10,false)*Q184),0) + IF(R184&lt;&gt;"",(VLOOKUP(R184,'🧱Material'!$B$4:$H1000,7,false)*S184),0) + IF(T184&lt;&gt;"",(VLOOKUP(T184,'🧱Material'!$B$4:$H1000,7,false)*U184),0) + IF(V184&lt;&gt;"",(VLOOKUP(V184,'🧱Material'!$B$4:$H1000,7,false)*W184),0) + IF(X184&lt;&gt;"",(VLOOKUP(X184,'🧱Material'!$B$4:$H1000,7,false)*Y184),0) + IF(Z184&lt;&gt;"",(VLOOKUP(Z184,'🧱Material'!$B$4:$H1000,7,false)*AA184),0) + IF(AB184&lt;&gt;"",(VLOOKUP(AB184,'🧱Material'!$B$4:$H1000,7,false)*AC184),0)</f>
        <v>0</v>
      </c>
      <c r="H184" s="523">
        <f>IF(J184&lt;&gt;"",(VLOOKUP(J184,'🌳Resource'!$A$4:$J1000,8,false)*K184),0)+IF(L184&lt;&gt;"",(VLOOKUP(L184,'🌳Resource'!$A$4:$J1000,8,false)*M184),0)+IF(N184&lt;&gt;"",(VLOOKUP(N184,'🌳Resource'!$A$4:$J1000,8,false)*O184),0) + IF(P184&lt;&gt;"",(VLOOKUP(P184,'🌳Resource'!$A$4:$J1000,8,false)*Q184),0) + IF(R184&lt;&gt;"",(VLOOKUP(R184,'🧱Material'!$B$4:$H1000,5,false)*S184),0) + IF(T184&lt;&gt;"",(VLOOKUP(T184,'🧱Material'!$B$4:$H1000,5,false)*U184),0) + IF(V184&lt;&gt;"",(VLOOKUP(V184,'🧱Material'!$B$4:$H1000,5,false)*W184),0) + IF(X184&lt;&gt;"",(VLOOKUP(X184,'🧱Material'!$B$4:$H1000,5,false)*Y184),0) + IF(Z184&lt;&gt;"",(VLOOKUP(Z184,'🧱Material'!$B$4:$H1000,5,false)*AA184),0) + IF(AB184&lt;&gt;"",(VLOOKUP(AB184,'🧱Material'!$B$4:$H1000,5,false)*AC184),0)</f>
        <v>0</v>
      </c>
      <c r="I184" s="523">
        <f>IF(J184&lt;&gt;"",(VLOOKUP(J184,'🌳Resource'!$A$4:$J1000,9,false)*K184),0)+IF(L184&lt;&gt;"",(VLOOKUP(L184,'🌳Resource'!$A$4:$J1000,9,false)*M184),0)+IF(N184&lt;&gt;"",(VLOOKUP(N184,'🌳Resource'!$A$4:$J1000,9,false)*O184),0) + IF(P184&lt;&gt;"",(VLOOKUP(P184,'🌳Resource'!$A$4:$J1000,9,false)*Q184),0) + IF(R184&lt;&gt;"",(VLOOKUP(R184,'🧱Material'!$B$4:$H1000,6,false)*S184),0) + IF(T184&lt;&gt;"",(VLOOKUP(T184,'🧱Material'!$B$4:$H1000,6,false)*U184),0) + IF(V184&lt;&gt;"",(VLOOKUP(V184,'🧱Material'!$B$4:$H1000,6,false)*W184),0) + IF(X184&lt;&gt;"",(VLOOKUP(X184,'🧱Material'!$B$4:$H1000,6,false)*Y184),0) + IF(Z184&lt;&gt;"",(VLOOKUP(Z184,'🧱Material'!$B$4:$H1000,6,false)*AA184),0) + IF(AB184&lt;&gt;"",(VLOOKUP(AB184,'🧱Material'!$B$4:$H1000,6,false)*AC184),0)</f>
        <v>0</v>
      </c>
      <c r="J184" s="533"/>
      <c r="K184" s="534"/>
      <c r="L184" s="533"/>
      <c r="M184" s="534"/>
      <c r="N184" s="533"/>
      <c r="O184" s="534"/>
      <c r="P184" s="533"/>
      <c r="Q184" s="534"/>
      <c r="R184" s="515"/>
      <c r="S184" s="3"/>
      <c r="T184" s="515"/>
      <c r="U184" s="3"/>
      <c r="V184" s="515"/>
      <c r="W184" s="3"/>
      <c r="X184" s="515"/>
      <c r="Y184" s="3"/>
      <c r="Z184" s="515"/>
      <c r="AA184" s="3"/>
      <c r="AB184" s="515"/>
      <c r="AC184" s="3"/>
      <c r="AD184" s="13"/>
      <c r="AE184" s="13"/>
    </row>
    <row r="185">
      <c r="A185" s="13" t="b">
        <v>0</v>
      </c>
      <c r="B185" s="524"/>
      <c r="C185" s="13"/>
      <c r="D185" s="13"/>
      <c r="E185" s="13"/>
      <c r="F185" s="13"/>
      <c r="G185" s="526">
        <f>IF(J185&lt;&gt;"",(VLOOKUP(J185,'🌳Resource'!$A$4:$J1000,10,false)*K185),0)+IF(L185&lt;&gt;"",(VLOOKUP(L185,'🌳Resource'!$A$4:$J1000,10,false)*M185),0)+IF(N185&lt;&gt;"",(VLOOKUP(N185,'🌳Resource'!$A$4:$J1000,10,false)*O185),0) + IF(P185&lt;&gt;"",(VLOOKUP(P185,'🌳Resource'!$A$4:$J1000,10,false)*Q185),0) + IF(R185&lt;&gt;"",(VLOOKUP(R185,'🧱Material'!$B$4:$H1000,7,false)*S185),0) + IF(T185&lt;&gt;"",(VLOOKUP(T185,'🧱Material'!$B$4:$H1000,7,false)*U185),0) + IF(V185&lt;&gt;"",(VLOOKUP(V185,'🧱Material'!$B$4:$H1000,7,false)*W185),0) + IF(X185&lt;&gt;"",(VLOOKUP(X185,'🧱Material'!$B$4:$H1000,7,false)*Y185),0) + IF(Z185&lt;&gt;"",(VLOOKUP(Z185,'🧱Material'!$B$4:$H1000,7,false)*AA185),0) + IF(AB185&lt;&gt;"",(VLOOKUP(AB185,'🧱Material'!$B$4:$H1000,7,false)*AC185),0)</f>
        <v>0</v>
      </c>
      <c r="H185" s="526">
        <f>IF(J185&lt;&gt;"",(VLOOKUP(J185,'🌳Resource'!$A$4:$J1000,8,false)*K185),0)+IF(L185&lt;&gt;"",(VLOOKUP(L185,'🌳Resource'!$A$4:$J1000,8,false)*M185),0)+IF(N185&lt;&gt;"",(VLOOKUP(N185,'🌳Resource'!$A$4:$J1000,8,false)*O185),0) + IF(P185&lt;&gt;"",(VLOOKUP(P185,'🌳Resource'!$A$4:$J1000,8,false)*Q185),0) + IF(R185&lt;&gt;"",(VLOOKUP(R185,'🧱Material'!$B$4:$H1000,5,false)*S185),0) + IF(T185&lt;&gt;"",(VLOOKUP(T185,'🧱Material'!$B$4:$H1000,5,false)*U185),0) + IF(V185&lt;&gt;"",(VLOOKUP(V185,'🧱Material'!$B$4:$H1000,5,false)*W185),0) + IF(X185&lt;&gt;"",(VLOOKUP(X185,'🧱Material'!$B$4:$H1000,5,false)*Y185),0) + IF(Z185&lt;&gt;"",(VLOOKUP(Z185,'🧱Material'!$B$4:$H1000,5,false)*AA185),0) + IF(AB185&lt;&gt;"",(VLOOKUP(AB185,'🧱Material'!$B$4:$H1000,5,false)*AC185),0)</f>
        <v>0</v>
      </c>
      <c r="I185" s="526">
        <f>IF(J185&lt;&gt;"",(VLOOKUP(J185,'🌳Resource'!$A$4:$J1000,9,false)*K185),0)+IF(L185&lt;&gt;"",(VLOOKUP(L185,'🌳Resource'!$A$4:$J1000,9,false)*M185),0)+IF(N185&lt;&gt;"",(VLOOKUP(N185,'🌳Resource'!$A$4:$J1000,9,false)*O185),0) + IF(P185&lt;&gt;"",(VLOOKUP(P185,'🌳Resource'!$A$4:$J1000,9,false)*Q185),0) + IF(R185&lt;&gt;"",(VLOOKUP(R185,'🧱Material'!$B$4:$H1000,6,false)*S185),0) + IF(T185&lt;&gt;"",(VLOOKUP(T185,'🧱Material'!$B$4:$H1000,6,false)*U185),0) + IF(V185&lt;&gt;"",(VLOOKUP(V185,'🧱Material'!$B$4:$H1000,6,false)*W185),0) + IF(X185&lt;&gt;"",(VLOOKUP(X185,'🧱Material'!$B$4:$H1000,6,false)*Y185),0) + IF(Z185&lt;&gt;"",(VLOOKUP(Z185,'🧱Material'!$B$4:$H1000,6,false)*AA185),0) + IF(AB185&lt;&gt;"",(VLOOKUP(AB185,'🧱Material'!$B$4:$H1000,6,false)*AC185),0)</f>
        <v>0</v>
      </c>
      <c r="J185" s="535"/>
      <c r="K185" s="536"/>
      <c r="L185" s="535"/>
      <c r="M185" s="536"/>
      <c r="N185" s="535"/>
      <c r="O185" s="536"/>
      <c r="P185" s="535"/>
      <c r="Q185" s="536"/>
      <c r="R185" s="59"/>
      <c r="S185" s="520"/>
      <c r="T185" s="59"/>
      <c r="U185" s="520"/>
      <c r="V185" s="59"/>
      <c r="W185" s="520"/>
      <c r="X185" s="59"/>
      <c r="Y185" s="520"/>
      <c r="Z185" s="59"/>
      <c r="AA185" s="520"/>
      <c r="AB185" s="59"/>
      <c r="AC185" s="520"/>
      <c r="AD185" s="13"/>
      <c r="AE185" s="13"/>
    </row>
    <row r="186">
      <c r="A186" s="13" t="b">
        <v>0</v>
      </c>
      <c r="B186" s="524"/>
      <c r="C186" s="13"/>
      <c r="D186" s="13"/>
      <c r="E186" s="13"/>
      <c r="F186" s="13"/>
      <c r="G186" s="523">
        <f>IF(J186&lt;&gt;"",(VLOOKUP(J186,'🌳Resource'!$A$4:$J1000,10,false)*K186),0)+IF(L186&lt;&gt;"",(VLOOKUP(L186,'🌳Resource'!$A$4:$J1000,10,false)*M186),0)+IF(N186&lt;&gt;"",(VLOOKUP(N186,'🌳Resource'!$A$4:$J1000,10,false)*O186),0) + IF(P186&lt;&gt;"",(VLOOKUP(P186,'🌳Resource'!$A$4:$J1000,10,false)*Q186),0) + IF(R186&lt;&gt;"",(VLOOKUP(R186,'🧱Material'!$B$4:$H1000,7,false)*S186),0) + IF(T186&lt;&gt;"",(VLOOKUP(T186,'🧱Material'!$B$4:$H1000,7,false)*U186),0) + IF(V186&lt;&gt;"",(VLOOKUP(V186,'🧱Material'!$B$4:$H1000,7,false)*W186),0) + IF(X186&lt;&gt;"",(VLOOKUP(X186,'🧱Material'!$B$4:$H1000,7,false)*Y186),0) + IF(Z186&lt;&gt;"",(VLOOKUP(Z186,'🧱Material'!$B$4:$H1000,7,false)*AA186),0) + IF(AB186&lt;&gt;"",(VLOOKUP(AB186,'🧱Material'!$B$4:$H1000,7,false)*AC186),0)</f>
        <v>0</v>
      </c>
      <c r="H186" s="523">
        <f>IF(J186&lt;&gt;"",(VLOOKUP(J186,'🌳Resource'!$A$4:$J1000,8,false)*K186),0)+IF(L186&lt;&gt;"",(VLOOKUP(L186,'🌳Resource'!$A$4:$J1000,8,false)*M186),0)+IF(N186&lt;&gt;"",(VLOOKUP(N186,'🌳Resource'!$A$4:$J1000,8,false)*O186),0) + IF(P186&lt;&gt;"",(VLOOKUP(P186,'🌳Resource'!$A$4:$J1000,8,false)*Q186),0) + IF(R186&lt;&gt;"",(VLOOKUP(R186,'🧱Material'!$B$4:$H1000,5,false)*S186),0) + IF(T186&lt;&gt;"",(VLOOKUP(T186,'🧱Material'!$B$4:$H1000,5,false)*U186),0) + IF(V186&lt;&gt;"",(VLOOKUP(V186,'🧱Material'!$B$4:$H1000,5,false)*W186),0) + IF(X186&lt;&gt;"",(VLOOKUP(X186,'🧱Material'!$B$4:$H1000,5,false)*Y186),0) + IF(Z186&lt;&gt;"",(VLOOKUP(Z186,'🧱Material'!$B$4:$H1000,5,false)*AA186),0) + IF(AB186&lt;&gt;"",(VLOOKUP(AB186,'🧱Material'!$B$4:$H1000,5,false)*AC186),0)</f>
        <v>0</v>
      </c>
      <c r="I186" s="523">
        <f>IF(J186&lt;&gt;"",(VLOOKUP(J186,'🌳Resource'!$A$4:$J1000,9,false)*K186),0)+IF(L186&lt;&gt;"",(VLOOKUP(L186,'🌳Resource'!$A$4:$J1000,9,false)*M186),0)+IF(N186&lt;&gt;"",(VLOOKUP(N186,'🌳Resource'!$A$4:$J1000,9,false)*O186),0) + IF(P186&lt;&gt;"",(VLOOKUP(P186,'🌳Resource'!$A$4:$J1000,9,false)*Q186),0) + IF(R186&lt;&gt;"",(VLOOKUP(R186,'🧱Material'!$B$4:$H1000,6,false)*S186),0) + IF(T186&lt;&gt;"",(VLOOKUP(T186,'🧱Material'!$B$4:$H1000,6,false)*U186),0) + IF(V186&lt;&gt;"",(VLOOKUP(V186,'🧱Material'!$B$4:$H1000,6,false)*W186),0) + IF(X186&lt;&gt;"",(VLOOKUP(X186,'🧱Material'!$B$4:$H1000,6,false)*Y186),0) + IF(Z186&lt;&gt;"",(VLOOKUP(Z186,'🧱Material'!$B$4:$H1000,6,false)*AA186),0) + IF(AB186&lt;&gt;"",(VLOOKUP(AB186,'🧱Material'!$B$4:$H1000,6,false)*AC186),0)</f>
        <v>0</v>
      </c>
      <c r="J186" s="533"/>
      <c r="K186" s="534"/>
      <c r="L186" s="533"/>
      <c r="M186" s="534"/>
      <c r="N186" s="533"/>
      <c r="O186" s="534"/>
      <c r="P186" s="533"/>
      <c r="Q186" s="534"/>
      <c r="R186" s="515"/>
      <c r="S186" s="3"/>
      <c r="T186" s="515"/>
      <c r="U186" s="3"/>
      <c r="V186" s="515"/>
      <c r="W186" s="3"/>
      <c r="X186" s="515"/>
      <c r="Y186" s="3"/>
      <c r="Z186" s="515"/>
      <c r="AA186" s="3"/>
      <c r="AB186" s="515"/>
      <c r="AC186" s="3"/>
      <c r="AD186" s="13"/>
      <c r="AE186" s="13"/>
    </row>
    <row r="187">
      <c r="A187" s="13" t="b">
        <v>0</v>
      </c>
      <c r="B187" s="524"/>
      <c r="C187" s="13"/>
      <c r="D187" s="13"/>
      <c r="E187" s="13"/>
      <c r="F187" s="13"/>
      <c r="G187" s="526">
        <f>IF(J187&lt;&gt;"",(VLOOKUP(J187,'🌳Resource'!$A$4:$J1000,10,false)*K187),0)+IF(L187&lt;&gt;"",(VLOOKUP(L187,'🌳Resource'!$A$4:$J1000,10,false)*M187),0)+IF(N187&lt;&gt;"",(VLOOKUP(N187,'🌳Resource'!$A$4:$J1000,10,false)*O187),0) + IF(P187&lt;&gt;"",(VLOOKUP(P187,'🌳Resource'!$A$4:$J1000,10,false)*Q187),0) + IF(R187&lt;&gt;"",(VLOOKUP(R187,'🧱Material'!$B$4:$H1000,7,false)*S187),0) + IF(T187&lt;&gt;"",(VLOOKUP(T187,'🧱Material'!$B$4:$H1000,7,false)*U187),0) + IF(V187&lt;&gt;"",(VLOOKUP(V187,'🧱Material'!$B$4:$H1000,7,false)*W187),0) + IF(X187&lt;&gt;"",(VLOOKUP(X187,'🧱Material'!$B$4:$H1000,7,false)*Y187),0) + IF(Z187&lt;&gt;"",(VLOOKUP(Z187,'🧱Material'!$B$4:$H1000,7,false)*AA187),0) + IF(AB187&lt;&gt;"",(VLOOKUP(AB187,'🧱Material'!$B$4:$H1000,7,false)*AC187),0)</f>
        <v>0</v>
      </c>
      <c r="H187" s="526">
        <f>IF(J187&lt;&gt;"",(VLOOKUP(J187,'🌳Resource'!$A$4:$J1000,8,false)*K187),0)+IF(L187&lt;&gt;"",(VLOOKUP(L187,'🌳Resource'!$A$4:$J1000,8,false)*M187),0)+IF(N187&lt;&gt;"",(VLOOKUP(N187,'🌳Resource'!$A$4:$J1000,8,false)*O187),0) + IF(P187&lt;&gt;"",(VLOOKUP(P187,'🌳Resource'!$A$4:$J1000,8,false)*Q187),0) + IF(R187&lt;&gt;"",(VLOOKUP(R187,'🧱Material'!$B$4:$H1000,5,false)*S187),0) + IF(T187&lt;&gt;"",(VLOOKUP(T187,'🧱Material'!$B$4:$H1000,5,false)*U187),0) + IF(V187&lt;&gt;"",(VLOOKUP(V187,'🧱Material'!$B$4:$H1000,5,false)*W187),0) + IF(X187&lt;&gt;"",(VLOOKUP(X187,'🧱Material'!$B$4:$H1000,5,false)*Y187),0) + IF(Z187&lt;&gt;"",(VLOOKUP(Z187,'🧱Material'!$B$4:$H1000,5,false)*AA187),0) + IF(AB187&lt;&gt;"",(VLOOKUP(AB187,'🧱Material'!$B$4:$H1000,5,false)*AC187),0)</f>
        <v>0</v>
      </c>
      <c r="I187" s="526">
        <f>IF(J187&lt;&gt;"",(VLOOKUP(J187,'🌳Resource'!$A$4:$J1000,9,false)*K187),0)+IF(L187&lt;&gt;"",(VLOOKUP(L187,'🌳Resource'!$A$4:$J1000,9,false)*M187),0)+IF(N187&lt;&gt;"",(VLOOKUP(N187,'🌳Resource'!$A$4:$J1000,9,false)*O187),0) + IF(P187&lt;&gt;"",(VLOOKUP(P187,'🌳Resource'!$A$4:$J1000,9,false)*Q187),0) + IF(R187&lt;&gt;"",(VLOOKUP(R187,'🧱Material'!$B$4:$H1000,6,false)*S187),0) + IF(T187&lt;&gt;"",(VLOOKUP(T187,'🧱Material'!$B$4:$H1000,6,false)*U187),0) + IF(V187&lt;&gt;"",(VLOOKUP(V187,'🧱Material'!$B$4:$H1000,6,false)*W187),0) + IF(X187&lt;&gt;"",(VLOOKUP(X187,'🧱Material'!$B$4:$H1000,6,false)*Y187),0) + IF(Z187&lt;&gt;"",(VLOOKUP(Z187,'🧱Material'!$B$4:$H1000,6,false)*AA187),0) + IF(AB187&lt;&gt;"",(VLOOKUP(AB187,'🧱Material'!$B$4:$H1000,6,false)*AC187),0)</f>
        <v>0</v>
      </c>
      <c r="J187" s="535"/>
      <c r="K187" s="536"/>
      <c r="L187" s="535"/>
      <c r="M187" s="536"/>
      <c r="N187" s="535"/>
      <c r="O187" s="536"/>
      <c r="P187" s="535"/>
      <c r="Q187" s="536"/>
      <c r="R187" s="59"/>
      <c r="S187" s="520"/>
      <c r="T187" s="59"/>
      <c r="U187" s="520"/>
      <c r="V187" s="59"/>
      <c r="W187" s="520"/>
      <c r="X187" s="59"/>
      <c r="Y187" s="520"/>
      <c r="Z187" s="59"/>
      <c r="AA187" s="520"/>
      <c r="AB187" s="59"/>
      <c r="AC187" s="520"/>
      <c r="AD187" s="13"/>
      <c r="AE187" s="13"/>
    </row>
    <row r="188">
      <c r="A188" s="13" t="b">
        <v>0</v>
      </c>
      <c r="B188" s="524"/>
      <c r="C188" s="13"/>
      <c r="D188" s="13"/>
      <c r="E188" s="13"/>
      <c r="F188" s="13"/>
      <c r="G188" s="523">
        <f>IF(J188&lt;&gt;"",(VLOOKUP(J188,'🌳Resource'!$A$4:$J1000,10,false)*K188),0)+IF(L188&lt;&gt;"",(VLOOKUP(L188,'🌳Resource'!$A$4:$J1000,10,false)*M188),0)+IF(N188&lt;&gt;"",(VLOOKUP(N188,'🌳Resource'!$A$4:$J1000,10,false)*O188),0) + IF(P188&lt;&gt;"",(VLOOKUP(P188,'🌳Resource'!$A$4:$J1000,10,false)*Q188),0) + IF(R188&lt;&gt;"",(VLOOKUP(R188,'🧱Material'!$B$4:$H1000,7,false)*S188),0) + IF(T188&lt;&gt;"",(VLOOKUP(T188,'🧱Material'!$B$4:$H1000,7,false)*U188),0) + IF(V188&lt;&gt;"",(VLOOKUP(V188,'🧱Material'!$B$4:$H1000,7,false)*W188),0) + IF(X188&lt;&gt;"",(VLOOKUP(X188,'🧱Material'!$B$4:$H1000,7,false)*Y188),0) + IF(Z188&lt;&gt;"",(VLOOKUP(Z188,'🧱Material'!$B$4:$H1000,7,false)*AA188),0) + IF(AB188&lt;&gt;"",(VLOOKUP(AB188,'🧱Material'!$B$4:$H1000,7,false)*AC188),0)</f>
        <v>0</v>
      </c>
      <c r="H188" s="523">
        <f>IF(J188&lt;&gt;"",(VLOOKUP(J188,'🌳Resource'!$A$4:$J1000,8,false)*K188),0)+IF(L188&lt;&gt;"",(VLOOKUP(L188,'🌳Resource'!$A$4:$J1000,8,false)*M188),0)+IF(N188&lt;&gt;"",(VLOOKUP(N188,'🌳Resource'!$A$4:$J1000,8,false)*O188),0) + IF(P188&lt;&gt;"",(VLOOKUP(P188,'🌳Resource'!$A$4:$J1000,8,false)*Q188),0) + IF(R188&lt;&gt;"",(VLOOKUP(R188,'🧱Material'!$B$4:$H1000,5,false)*S188),0) + IF(T188&lt;&gt;"",(VLOOKUP(T188,'🧱Material'!$B$4:$H1000,5,false)*U188),0) + IF(V188&lt;&gt;"",(VLOOKUP(V188,'🧱Material'!$B$4:$H1000,5,false)*W188),0) + IF(X188&lt;&gt;"",(VLOOKUP(X188,'🧱Material'!$B$4:$H1000,5,false)*Y188),0) + IF(Z188&lt;&gt;"",(VLOOKUP(Z188,'🧱Material'!$B$4:$H1000,5,false)*AA188),0) + IF(AB188&lt;&gt;"",(VLOOKUP(AB188,'🧱Material'!$B$4:$H1000,5,false)*AC188),0)</f>
        <v>0</v>
      </c>
      <c r="I188" s="523">
        <f>IF(J188&lt;&gt;"",(VLOOKUP(J188,'🌳Resource'!$A$4:$J1000,9,false)*K188),0)+IF(L188&lt;&gt;"",(VLOOKUP(L188,'🌳Resource'!$A$4:$J1000,9,false)*M188),0)+IF(N188&lt;&gt;"",(VLOOKUP(N188,'🌳Resource'!$A$4:$J1000,9,false)*O188),0) + IF(P188&lt;&gt;"",(VLOOKUP(P188,'🌳Resource'!$A$4:$J1000,9,false)*Q188),0) + IF(R188&lt;&gt;"",(VLOOKUP(R188,'🧱Material'!$B$4:$H1000,6,false)*S188),0) + IF(T188&lt;&gt;"",(VLOOKUP(T188,'🧱Material'!$B$4:$H1000,6,false)*U188),0) + IF(V188&lt;&gt;"",(VLOOKUP(V188,'🧱Material'!$B$4:$H1000,6,false)*W188),0) + IF(X188&lt;&gt;"",(VLOOKUP(X188,'🧱Material'!$B$4:$H1000,6,false)*Y188),0) + IF(Z188&lt;&gt;"",(VLOOKUP(Z188,'🧱Material'!$B$4:$H1000,6,false)*AA188),0) + IF(AB188&lt;&gt;"",(VLOOKUP(AB188,'🧱Material'!$B$4:$H1000,6,false)*AC188),0)</f>
        <v>0</v>
      </c>
      <c r="J188" s="533"/>
      <c r="K188" s="534"/>
      <c r="L188" s="533"/>
      <c r="M188" s="534"/>
      <c r="N188" s="533"/>
      <c r="O188" s="534"/>
      <c r="P188" s="533"/>
      <c r="Q188" s="534"/>
      <c r="R188" s="515"/>
      <c r="S188" s="3"/>
      <c r="T188" s="515"/>
      <c r="U188" s="3"/>
      <c r="V188" s="515"/>
      <c r="W188" s="3"/>
      <c r="X188" s="515"/>
      <c r="Y188" s="3"/>
      <c r="Z188" s="515"/>
      <c r="AA188" s="3"/>
      <c r="AB188" s="515"/>
      <c r="AC188" s="3"/>
      <c r="AD188" s="13"/>
      <c r="AE188" s="13"/>
    </row>
    <row r="189">
      <c r="A189" s="547" t="b">
        <v>0</v>
      </c>
      <c r="B189" s="524"/>
      <c r="C189" s="13"/>
      <c r="D189" s="13"/>
      <c r="E189" s="13"/>
      <c r="F189" s="548"/>
      <c r="G189" s="526">
        <f>IF(J189&lt;&gt;"",(VLOOKUP(J189,'🌳Resource'!$A$4:$J1000,10,false)*K189),0)+IF(L189&lt;&gt;"",(VLOOKUP(L189,'🌳Resource'!$A$4:$J1000,10,false)*M189),0)+IF(N189&lt;&gt;"",(VLOOKUP(N189,'🌳Resource'!$A$4:$J1000,10,false)*O189),0) + IF(P189&lt;&gt;"",(VLOOKUP(P189,'🌳Resource'!$A$4:$J1000,10,false)*Q189),0) + IF(R189&lt;&gt;"",(VLOOKUP(R189,'🧱Material'!$B$4:$H1000,7,false)*S189),0) + IF(T189&lt;&gt;"",(VLOOKUP(T189,'🧱Material'!$B$4:$H1000,7,false)*U189),0) + IF(V189&lt;&gt;"",(VLOOKUP(V189,'🧱Material'!$B$4:$H1000,7,false)*W189),0) + IF(X189&lt;&gt;"",(VLOOKUP(X189,'🧱Material'!$B$4:$H1000,7,false)*Y189),0) + IF(Z189&lt;&gt;"",(VLOOKUP(Z189,'🧱Material'!$B$4:$H1000,7,false)*AA189),0) + IF(AB189&lt;&gt;"",(VLOOKUP(AB189,'🧱Material'!$B$4:$H1000,7,false)*AC189),0)</f>
        <v>0</v>
      </c>
      <c r="H189" s="526">
        <f>IF(J189&lt;&gt;"",(VLOOKUP(J189,'🌳Resource'!$A$4:$J1000,8,false)*K189),0)+IF(L189&lt;&gt;"",(VLOOKUP(L189,'🌳Resource'!$A$4:$J1000,8,false)*M189),0)+IF(N189&lt;&gt;"",(VLOOKUP(N189,'🌳Resource'!$A$4:$J1000,8,false)*O189),0) + IF(P189&lt;&gt;"",(VLOOKUP(P189,'🌳Resource'!$A$4:$J1000,8,false)*Q189),0) + IF(R189&lt;&gt;"",(VLOOKUP(R189,'🧱Material'!$B$4:$H1000,5,false)*S189),0) + IF(T189&lt;&gt;"",(VLOOKUP(T189,'🧱Material'!$B$4:$H1000,5,false)*U189),0) + IF(V189&lt;&gt;"",(VLOOKUP(V189,'🧱Material'!$B$4:$H1000,5,false)*W189),0) + IF(X189&lt;&gt;"",(VLOOKUP(X189,'🧱Material'!$B$4:$H1000,5,false)*Y189),0) + IF(Z189&lt;&gt;"",(VLOOKUP(Z189,'🧱Material'!$B$4:$H1000,5,false)*AA189),0) + IF(AB189&lt;&gt;"",(VLOOKUP(AB189,'🧱Material'!$B$4:$H1000,5,false)*AC189),0)</f>
        <v>0</v>
      </c>
      <c r="I189" s="526">
        <f>IF(J189&lt;&gt;"",(VLOOKUP(J189,'🌳Resource'!$A$4:$J1000,9,false)*K189),0)+IF(L189&lt;&gt;"",(VLOOKUP(L189,'🌳Resource'!$A$4:$J1000,9,false)*M189),0)+IF(N189&lt;&gt;"",(VLOOKUP(N189,'🌳Resource'!$A$4:$J1000,9,false)*O189),0) + IF(P189&lt;&gt;"",(VLOOKUP(P189,'🌳Resource'!$A$4:$J1000,9,false)*Q189),0) + IF(R189&lt;&gt;"",(VLOOKUP(R189,'🧱Material'!$B$4:$H1000,6,false)*S189),0) + IF(T189&lt;&gt;"",(VLOOKUP(T189,'🧱Material'!$B$4:$H1000,6,false)*U189),0) + IF(V189&lt;&gt;"",(VLOOKUP(V189,'🧱Material'!$B$4:$H1000,6,false)*W189),0) + IF(X189&lt;&gt;"",(VLOOKUP(X189,'🧱Material'!$B$4:$H1000,6,false)*Y189),0) + IF(Z189&lt;&gt;"",(VLOOKUP(Z189,'🧱Material'!$B$4:$H1000,6,false)*AA189),0) + IF(AB189&lt;&gt;"",(VLOOKUP(AB189,'🧱Material'!$B$4:$H1000,6,false)*AC189),0)</f>
        <v>0</v>
      </c>
      <c r="J189" s="535"/>
      <c r="K189" s="536"/>
      <c r="L189" s="535"/>
      <c r="M189" s="536"/>
      <c r="N189" s="535"/>
      <c r="O189" s="536"/>
      <c r="P189" s="535"/>
      <c r="Q189" s="536"/>
      <c r="R189" s="59"/>
      <c r="S189" s="520"/>
      <c r="T189" s="59"/>
      <c r="U189" s="520"/>
      <c r="V189" s="59"/>
      <c r="W189" s="520"/>
      <c r="X189" s="59"/>
      <c r="Y189" s="520"/>
      <c r="Z189" s="59"/>
      <c r="AA189" s="520"/>
      <c r="AB189" s="59"/>
      <c r="AC189" s="520"/>
      <c r="AD189" s="13"/>
      <c r="AE189" s="13"/>
    </row>
    <row r="190">
      <c r="A190" s="49" t="b">
        <v>0</v>
      </c>
      <c r="B190" s="524"/>
      <c r="C190" s="13"/>
      <c r="D190" s="13"/>
      <c r="E190" s="13"/>
      <c r="F190" s="13"/>
      <c r="G190" s="523">
        <f>IF(J190&lt;&gt;"",(VLOOKUP(J190,'🌳Resource'!$A$4:$J1000,10,false)*K190),0)+IF(L190&lt;&gt;"",(VLOOKUP(L190,'🌳Resource'!$A$4:$J1000,10,false)*M190),0)+IF(N190&lt;&gt;"",(VLOOKUP(N190,'🌳Resource'!$A$4:$J1000,10,false)*O190),0) + IF(P190&lt;&gt;"",(VLOOKUP(P190,'🌳Resource'!$A$4:$J1000,10,false)*Q190),0) + IF(R190&lt;&gt;"",(VLOOKUP(R190,'🧱Material'!$B$4:$H1000,7,false)*S190),0) + IF(T190&lt;&gt;"",(VLOOKUP(T190,'🧱Material'!$B$4:$H1000,7,false)*U190),0) + IF(V190&lt;&gt;"",(VLOOKUP(V190,'🧱Material'!$B$4:$H1000,7,false)*W190),0) + IF(X190&lt;&gt;"",(VLOOKUP(X190,'🧱Material'!$B$4:$H1000,7,false)*Y190),0) + IF(Z190&lt;&gt;"",(VLOOKUP(Z190,'🧱Material'!$B$4:$H1000,7,false)*AA190),0) + IF(AB190&lt;&gt;"",(VLOOKUP(AB190,'🧱Material'!$B$4:$H1000,7,false)*AC190),0)</f>
        <v>0</v>
      </c>
      <c r="H190" s="523">
        <f>IF(J190&lt;&gt;"",(VLOOKUP(J190,'🌳Resource'!$A$4:$J1000,8,false)*K190),0)+IF(L190&lt;&gt;"",(VLOOKUP(L190,'🌳Resource'!$A$4:$J1000,8,false)*M190),0)+IF(N190&lt;&gt;"",(VLOOKUP(N190,'🌳Resource'!$A$4:$J1000,8,false)*O190),0) + IF(P190&lt;&gt;"",(VLOOKUP(P190,'🌳Resource'!$A$4:$J1000,8,false)*Q190),0) + IF(R190&lt;&gt;"",(VLOOKUP(R190,'🧱Material'!$B$4:$H1000,5,false)*S190),0) + IF(T190&lt;&gt;"",(VLOOKUP(T190,'🧱Material'!$B$4:$H1000,5,false)*U190),0) + IF(V190&lt;&gt;"",(VLOOKUP(V190,'🧱Material'!$B$4:$H1000,5,false)*W190),0) + IF(X190&lt;&gt;"",(VLOOKUP(X190,'🧱Material'!$B$4:$H1000,5,false)*Y190),0) + IF(Z190&lt;&gt;"",(VLOOKUP(Z190,'🧱Material'!$B$4:$H1000,5,false)*AA190),0) + IF(AB190&lt;&gt;"",(VLOOKUP(AB190,'🧱Material'!$B$4:$H1000,5,false)*AC190),0)</f>
        <v>0</v>
      </c>
      <c r="I190" s="523">
        <f>IF(J190&lt;&gt;"",(VLOOKUP(J190,'🌳Resource'!$A$4:$J1000,9,false)*K190),0)+IF(L190&lt;&gt;"",(VLOOKUP(L190,'🌳Resource'!$A$4:$J1000,9,false)*M190),0)+IF(N190&lt;&gt;"",(VLOOKUP(N190,'🌳Resource'!$A$4:$J1000,9,false)*O190),0) + IF(P190&lt;&gt;"",(VLOOKUP(P190,'🌳Resource'!$A$4:$J1000,9,false)*Q190),0) + IF(R190&lt;&gt;"",(VLOOKUP(R190,'🧱Material'!$B$4:$H1000,6,false)*S190),0) + IF(T190&lt;&gt;"",(VLOOKUP(T190,'🧱Material'!$B$4:$H1000,6,false)*U190),0) + IF(V190&lt;&gt;"",(VLOOKUP(V190,'🧱Material'!$B$4:$H1000,6,false)*W190),0) + IF(X190&lt;&gt;"",(VLOOKUP(X190,'🧱Material'!$B$4:$H1000,6,false)*Y190),0) + IF(Z190&lt;&gt;"",(VLOOKUP(Z190,'🧱Material'!$B$4:$H1000,6,false)*AA190),0) + IF(AB190&lt;&gt;"",(VLOOKUP(AB190,'🧱Material'!$B$4:$H1000,6,false)*AC190),0)</f>
        <v>0</v>
      </c>
      <c r="J190" s="533"/>
      <c r="K190" s="534"/>
      <c r="L190" s="533"/>
      <c r="M190" s="534"/>
      <c r="N190" s="533"/>
      <c r="O190" s="534"/>
      <c r="P190" s="533"/>
      <c r="Q190" s="534"/>
      <c r="R190" s="515"/>
      <c r="S190" s="3"/>
      <c r="T190" s="515"/>
      <c r="U190" s="3"/>
      <c r="V190" s="515"/>
      <c r="W190" s="3"/>
      <c r="X190" s="515"/>
      <c r="Y190" s="3"/>
      <c r="Z190" s="515"/>
      <c r="AA190" s="3"/>
      <c r="AB190" s="515"/>
      <c r="AC190" s="3"/>
      <c r="AD190" s="13"/>
      <c r="AE190" s="13"/>
    </row>
    <row r="191">
      <c r="A191" s="49" t="b">
        <v>0</v>
      </c>
      <c r="B191" s="524"/>
      <c r="C191" s="13"/>
      <c r="D191" s="13"/>
      <c r="E191" s="13"/>
      <c r="F191" s="13"/>
      <c r="G191" s="526">
        <f>IF(J191&lt;&gt;"",(VLOOKUP(J191,'🌳Resource'!$A$4:$J1000,10,false)*K191),0)+IF(L191&lt;&gt;"",(VLOOKUP(L191,'🌳Resource'!$A$4:$J1000,10,false)*M191),0)+IF(N191&lt;&gt;"",(VLOOKUP(N191,'🌳Resource'!$A$4:$J1000,10,false)*O191),0) + IF(P191&lt;&gt;"",(VLOOKUP(P191,'🌳Resource'!$A$4:$J1000,10,false)*Q191),0) + IF(R191&lt;&gt;"",(VLOOKUP(R191,'🧱Material'!$B$4:$H1000,7,false)*S191),0) + IF(T191&lt;&gt;"",(VLOOKUP(T191,'🧱Material'!$B$4:$H1000,7,false)*U191),0) + IF(V191&lt;&gt;"",(VLOOKUP(V191,'🧱Material'!$B$4:$H1000,7,false)*W191),0) + IF(X191&lt;&gt;"",(VLOOKUP(X191,'🧱Material'!$B$4:$H1000,7,false)*Y191),0) + IF(Z191&lt;&gt;"",(VLOOKUP(Z191,'🧱Material'!$B$4:$H1000,7,false)*AA191),0) + IF(AB191&lt;&gt;"",(VLOOKUP(AB191,'🧱Material'!$B$4:$H1000,7,false)*AC191),0)</f>
        <v>0</v>
      </c>
      <c r="H191" s="526">
        <f>IF(J191&lt;&gt;"",(VLOOKUP(J191,'🌳Resource'!$A$4:$J1000,8,false)*K191),0)+IF(L191&lt;&gt;"",(VLOOKUP(L191,'🌳Resource'!$A$4:$J1000,8,false)*M191),0)+IF(N191&lt;&gt;"",(VLOOKUP(N191,'🌳Resource'!$A$4:$J1000,8,false)*O191),0) + IF(P191&lt;&gt;"",(VLOOKUP(P191,'🌳Resource'!$A$4:$J1000,8,false)*Q191),0) + IF(R191&lt;&gt;"",(VLOOKUP(R191,'🧱Material'!$B$4:$H1000,5,false)*S191),0) + IF(T191&lt;&gt;"",(VLOOKUP(T191,'🧱Material'!$B$4:$H1000,5,false)*U191),0) + IF(V191&lt;&gt;"",(VLOOKUP(V191,'🧱Material'!$B$4:$H1000,5,false)*W191),0) + IF(X191&lt;&gt;"",(VLOOKUP(X191,'🧱Material'!$B$4:$H1000,5,false)*Y191),0) + IF(Z191&lt;&gt;"",(VLOOKUP(Z191,'🧱Material'!$B$4:$H1000,5,false)*AA191),0) + IF(AB191&lt;&gt;"",(VLOOKUP(AB191,'🧱Material'!$B$4:$H1000,5,false)*AC191),0)</f>
        <v>0</v>
      </c>
      <c r="I191" s="526">
        <f>IF(J191&lt;&gt;"",(VLOOKUP(J191,'🌳Resource'!$A$4:$J1000,9,false)*K191),0)+IF(L191&lt;&gt;"",(VLOOKUP(L191,'🌳Resource'!$A$4:$J1000,9,false)*M191),0)+IF(N191&lt;&gt;"",(VLOOKUP(N191,'🌳Resource'!$A$4:$J1000,9,false)*O191),0) + IF(P191&lt;&gt;"",(VLOOKUP(P191,'🌳Resource'!$A$4:$J1000,9,false)*Q191),0) + IF(R191&lt;&gt;"",(VLOOKUP(R191,'🧱Material'!$B$4:$H1000,6,false)*S191),0) + IF(T191&lt;&gt;"",(VLOOKUP(T191,'🧱Material'!$B$4:$H1000,6,false)*U191),0) + IF(V191&lt;&gt;"",(VLOOKUP(V191,'🧱Material'!$B$4:$H1000,6,false)*W191),0) + IF(X191&lt;&gt;"",(VLOOKUP(X191,'🧱Material'!$B$4:$H1000,6,false)*Y191),0) + IF(Z191&lt;&gt;"",(VLOOKUP(Z191,'🧱Material'!$B$4:$H1000,6,false)*AA191),0) + IF(AB191&lt;&gt;"",(VLOOKUP(AB191,'🧱Material'!$B$4:$H1000,6,false)*AC191),0)</f>
        <v>0</v>
      </c>
      <c r="J191" s="535"/>
      <c r="K191" s="536"/>
      <c r="L191" s="535"/>
      <c r="M191" s="536"/>
      <c r="N191" s="535"/>
      <c r="O191" s="536"/>
      <c r="P191" s="535"/>
      <c r="Q191" s="536"/>
      <c r="R191" s="59"/>
      <c r="S191" s="520"/>
      <c r="T191" s="59"/>
      <c r="U191" s="520"/>
      <c r="V191" s="59"/>
      <c r="W191" s="520"/>
      <c r="X191" s="59"/>
      <c r="Y191" s="520"/>
      <c r="Z191" s="59"/>
      <c r="AA191" s="520"/>
      <c r="AB191" s="59"/>
      <c r="AC191" s="520"/>
      <c r="AD191" s="13"/>
      <c r="AE191" s="13"/>
    </row>
    <row r="192">
      <c r="A192" s="13" t="b">
        <v>0</v>
      </c>
      <c r="B192" s="524"/>
      <c r="C192" s="13"/>
      <c r="D192" s="13"/>
      <c r="E192" s="13"/>
      <c r="F192" s="13"/>
      <c r="G192" s="523">
        <f>IF(J192&lt;&gt;"",(VLOOKUP(J192,'🌳Resource'!$A$4:$J1000,10,false)*K192),0)+IF(L192&lt;&gt;"",(VLOOKUP(L192,'🌳Resource'!$A$4:$J1000,10,false)*M192),0)+IF(N192&lt;&gt;"",(VLOOKUP(N192,'🌳Resource'!$A$4:$J1000,10,false)*O192),0) + IF(P192&lt;&gt;"",(VLOOKUP(P192,'🌳Resource'!$A$4:$J1000,10,false)*Q192),0) + IF(R192&lt;&gt;"",(VLOOKUP(R192,'🧱Material'!$B$4:$H1000,7,false)*S192),0) + IF(T192&lt;&gt;"",(VLOOKUP(T192,'🧱Material'!$B$4:$H1000,7,false)*U192),0) + IF(V192&lt;&gt;"",(VLOOKUP(V192,'🧱Material'!$B$4:$H1000,7,false)*W192),0) + IF(X192&lt;&gt;"",(VLOOKUP(X192,'🧱Material'!$B$4:$H1000,7,false)*Y192),0) + IF(Z192&lt;&gt;"",(VLOOKUP(Z192,'🧱Material'!$B$4:$H1000,7,false)*AA192),0) + IF(AB192&lt;&gt;"",(VLOOKUP(AB192,'🧱Material'!$B$4:$H1000,7,false)*AC192),0)</f>
        <v>0</v>
      </c>
      <c r="H192" s="523">
        <f>IF(J192&lt;&gt;"",(VLOOKUP(J192,'🌳Resource'!$A$4:$J1000,8,false)*K192),0)+IF(L192&lt;&gt;"",(VLOOKUP(L192,'🌳Resource'!$A$4:$J1000,8,false)*M192),0)+IF(N192&lt;&gt;"",(VLOOKUP(N192,'🌳Resource'!$A$4:$J1000,8,false)*O192),0) + IF(P192&lt;&gt;"",(VLOOKUP(P192,'🌳Resource'!$A$4:$J1000,8,false)*Q192),0) + IF(R192&lt;&gt;"",(VLOOKUP(R192,'🧱Material'!$B$4:$H1000,5,false)*S192),0) + IF(T192&lt;&gt;"",(VLOOKUP(T192,'🧱Material'!$B$4:$H1000,5,false)*U192),0) + IF(V192&lt;&gt;"",(VLOOKUP(V192,'🧱Material'!$B$4:$H1000,5,false)*W192),0) + IF(X192&lt;&gt;"",(VLOOKUP(X192,'🧱Material'!$B$4:$H1000,5,false)*Y192),0) + IF(Z192&lt;&gt;"",(VLOOKUP(Z192,'🧱Material'!$B$4:$H1000,5,false)*AA192),0) + IF(AB192&lt;&gt;"",(VLOOKUP(AB192,'🧱Material'!$B$4:$H1000,5,false)*AC192),0)</f>
        <v>0</v>
      </c>
      <c r="I192" s="523">
        <f>IF(J192&lt;&gt;"",(VLOOKUP(J192,'🌳Resource'!$A$4:$J1000,9,false)*K192),0)+IF(L192&lt;&gt;"",(VLOOKUP(L192,'🌳Resource'!$A$4:$J1000,9,false)*M192),0)+IF(N192&lt;&gt;"",(VLOOKUP(N192,'🌳Resource'!$A$4:$J1000,9,false)*O192),0) + IF(P192&lt;&gt;"",(VLOOKUP(P192,'🌳Resource'!$A$4:$J1000,9,false)*Q192),0) + IF(R192&lt;&gt;"",(VLOOKUP(R192,'🧱Material'!$B$4:$H1000,6,false)*S192),0) + IF(T192&lt;&gt;"",(VLOOKUP(T192,'🧱Material'!$B$4:$H1000,6,false)*U192),0) + IF(V192&lt;&gt;"",(VLOOKUP(V192,'🧱Material'!$B$4:$H1000,6,false)*W192),0) + IF(X192&lt;&gt;"",(VLOOKUP(X192,'🧱Material'!$B$4:$H1000,6,false)*Y192),0) + IF(Z192&lt;&gt;"",(VLOOKUP(Z192,'🧱Material'!$B$4:$H1000,6,false)*AA192),0) + IF(AB192&lt;&gt;"",(VLOOKUP(AB192,'🧱Material'!$B$4:$H1000,6,false)*AC192),0)</f>
        <v>0</v>
      </c>
      <c r="J192" s="533"/>
      <c r="K192" s="534"/>
      <c r="L192" s="533"/>
      <c r="M192" s="534"/>
      <c r="N192" s="533"/>
      <c r="O192" s="534"/>
      <c r="P192" s="533"/>
      <c r="Q192" s="534"/>
      <c r="R192" s="515"/>
      <c r="S192" s="3"/>
      <c r="T192" s="515"/>
      <c r="U192" s="3"/>
      <c r="V192" s="515"/>
      <c r="W192" s="3"/>
      <c r="X192" s="515"/>
      <c r="Y192" s="3"/>
      <c r="Z192" s="515"/>
      <c r="AA192" s="3"/>
      <c r="AB192" s="515"/>
      <c r="AC192" s="3"/>
      <c r="AD192" s="13"/>
      <c r="AE192" s="13"/>
    </row>
    <row r="193">
      <c r="A193" s="13" t="b">
        <v>0</v>
      </c>
      <c r="B193" s="524"/>
      <c r="C193" s="13"/>
      <c r="D193" s="13"/>
      <c r="E193" s="13"/>
      <c r="F193" s="13"/>
      <c r="G193" s="526">
        <f>IF(J193&lt;&gt;"",(VLOOKUP(J193,'🌳Resource'!$A$4:$J1000,10,false)*K193),0)+IF(L193&lt;&gt;"",(VLOOKUP(L193,'🌳Resource'!$A$4:$J1000,10,false)*M193),0)+IF(N193&lt;&gt;"",(VLOOKUP(N193,'🌳Resource'!$A$4:$J1000,10,false)*O193),0) + IF(P193&lt;&gt;"",(VLOOKUP(P193,'🌳Resource'!$A$4:$J1000,10,false)*Q193),0) + IF(R193&lt;&gt;"",(VLOOKUP(R193,'🧱Material'!$B$4:$H1000,7,false)*S193),0) + IF(T193&lt;&gt;"",(VLOOKUP(T193,'🧱Material'!$B$4:$H1000,7,false)*U193),0) + IF(V193&lt;&gt;"",(VLOOKUP(V193,'🧱Material'!$B$4:$H1000,7,false)*W193),0) + IF(X193&lt;&gt;"",(VLOOKUP(X193,'🧱Material'!$B$4:$H1000,7,false)*Y193),0) + IF(Z193&lt;&gt;"",(VLOOKUP(Z193,'🧱Material'!$B$4:$H1000,7,false)*AA193),0) + IF(AB193&lt;&gt;"",(VLOOKUP(AB193,'🧱Material'!$B$4:$H1000,7,false)*AC193),0)</f>
        <v>0</v>
      </c>
      <c r="H193" s="526">
        <f>IF(J193&lt;&gt;"",(VLOOKUP(J193,'🌳Resource'!$A$4:$J1000,8,false)*K193),0)+IF(L193&lt;&gt;"",(VLOOKUP(L193,'🌳Resource'!$A$4:$J1000,8,false)*M193),0)+IF(N193&lt;&gt;"",(VLOOKUP(N193,'🌳Resource'!$A$4:$J1000,8,false)*O193),0) + IF(P193&lt;&gt;"",(VLOOKUP(P193,'🌳Resource'!$A$4:$J1000,8,false)*Q193),0) + IF(R193&lt;&gt;"",(VLOOKUP(R193,'🧱Material'!$B$4:$H1000,5,false)*S193),0) + IF(T193&lt;&gt;"",(VLOOKUP(T193,'🧱Material'!$B$4:$H1000,5,false)*U193),0) + IF(V193&lt;&gt;"",(VLOOKUP(V193,'🧱Material'!$B$4:$H1000,5,false)*W193),0) + IF(X193&lt;&gt;"",(VLOOKUP(X193,'🧱Material'!$B$4:$H1000,5,false)*Y193),0) + IF(Z193&lt;&gt;"",(VLOOKUP(Z193,'🧱Material'!$B$4:$H1000,5,false)*AA193),0) + IF(AB193&lt;&gt;"",(VLOOKUP(AB193,'🧱Material'!$B$4:$H1000,5,false)*AC193),0)</f>
        <v>0</v>
      </c>
      <c r="I193" s="526">
        <f>IF(J193&lt;&gt;"",(VLOOKUP(J193,'🌳Resource'!$A$4:$J1000,9,false)*K193),0)+IF(L193&lt;&gt;"",(VLOOKUP(L193,'🌳Resource'!$A$4:$J1000,9,false)*M193),0)+IF(N193&lt;&gt;"",(VLOOKUP(N193,'🌳Resource'!$A$4:$J1000,9,false)*O193),0) + IF(P193&lt;&gt;"",(VLOOKUP(P193,'🌳Resource'!$A$4:$J1000,9,false)*Q193),0) + IF(R193&lt;&gt;"",(VLOOKUP(R193,'🧱Material'!$B$4:$H1000,6,false)*S193),0) + IF(T193&lt;&gt;"",(VLOOKUP(T193,'🧱Material'!$B$4:$H1000,6,false)*U193),0) + IF(V193&lt;&gt;"",(VLOOKUP(V193,'🧱Material'!$B$4:$H1000,6,false)*W193),0) + IF(X193&lt;&gt;"",(VLOOKUP(X193,'🧱Material'!$B$4:$H1000,6,false)*Y193),0) + IF(Z193&lt;&gt;"",(VLOOKUP(Z193,'🧱Material'!$B$4:$H1000,6,false)*AA193),0) + IF(AB193&lt;&gt;"",(VLOOKUP(AB193,'🧱Material'!$B$4:$H1000,6,false)*AC193),0)</f>
        <v>0</v>
      </c>
      <c r="J193" s="535"/>
      <c r="K193" s="536"/>
      <c r="L193" s="535"/>
      <c r="M193" s="536"/>
      <c r="N193" s="535"/>
      <c r="O193" s="536"/>
      <c r="P193" s="535"/>
      <c r="Q193" s="536"/>
      <c r="R193" s="59"/>
      <c r="S193" s="520"/>
      <c r="T193" s="59"/>
      <c r="U193" s="520"/>
      <c r="V193" s="59"/>
      <c r="W193" s="520"/>
      <c r="X193" s="59"/>
      <c r="Y193" s="520"/>
      <c r="Z193" s="59"/>
      <c r="AA193" s="520"/>
      <c r="AB193" s="59"/>
      <c r="AC193" s="520"/>
      <c r="AD193" s="13"/>
      <c r="AE193" s="13"/>
    </row>
    <row r="194">
      <c r="A194" s="13" t="b">
        <v>0</v>
      </c>
      <c r="B194" s="524"/>
      <c r="C194" s="13"/>
      <c r="D194" s="13"/>
      <c r="E194" s="13"/>
      <c r="F194" s="13"/>
      <c r="G194" s="523">
        <f>IF(J194&lt;&gt;"",(VLOOKUP(J194,'🌳Resource'!$A$4:$J1000,10,false)*K194),0)+IF(L194&lt;&gt;"",(VLOOKUP(L194,'🌳Resource'!$A$4:$J1000,10,false)*M194),0)+IF(N194&lt;&gt;"",(VLOOKUP(N194,'🌳Resource'!$A$4:$J1000,10,false)*O194),0) + IF(P194&lt;&gt;"",(VLOOKUP(P194,'🌳Resource'!$A$4:$J1000,10,false)*Q194),0) + IF(R194&lt;&gt;"",(VLOOKUP(R194,'🧱Material'!$B$4:$H1000,7,false)*S194),0) + IF(T194&lt;&gt;"",(VLOOKUP(T194,'🧱Material'!$B$4:$H1000,7,false)*U194),0) + IF(V194&lt;&gt;"",(VLOOKUP(V194,'🧱Material'!$B$4:$H1000,7,false)*W194),0) + IF(X194&lt;&gt;"",(VLOOKUP(X194,'🧱Material'!$B$4:$H1000,7,false)*Y194),0) + IF(Z194&lt;&gt;"",(VLOOKUP(Z194,'🧱Material'!$B$4:$H1000,7,false)*AA194),0) + IF(AB194&lt;&gt;"",(VLOOKUP(AB194,'🧱Material'!$B$4:$H1000,7,false)*AC194),0)</f>
        <v>0</v>
      </c>
      <c r="H194" s="523">
        <f>IF(J194&lt;&gt;"",(VLOOKUP(J194,'🌳Resource'!$A$4:$J1000,8,false)*K194),0)+IF(L194&lt;&gt;"",(VLOOKUP(L194,'🌳Resource'!$A$4:$J1000,8,false)*M194),0)+IF(N194&lt;&gt;"",(VLOOKUP(N194,'🌳Resource'!$A$4:$J1000,8,false)*O194),0) + IF(P194&lt;&gt;"",(VLOOKUP(P194,'🌳Resource'!$A$4:$J1000,8,false)*Q194),0) + IF(R194&lt;&gt;"",(VLOOKUP(R194,'🧱Material'!$B$4:$H1000,5,false)*S194),0) + IF(T194&lt;&gt;"",(VLOOKUP(T194,'🧱Material'!$B$4:$H1000,5,false)*U194),0) + IF(V194&lt;&gt;"",(VLOOKUP(V194,'🧱Material'!$B$4:$H1000,5,false)*W194),0) + IF(X194&lt;&gt;"",(VLOOKUP(X194,'🧱Material'!$B$4:$H1000,5,false)*Y194),0) + IF(Z194&lt;&gt;"",(VLOOKUP(Z194,'🧱Material'!$B$4:$H1000,5,false)*AA194),0) + IF(AB194&lt;&gt;"",(VLOOKUP(AB194,'🧱Material'!$B$4:$H1000,5,false)*AC194),0)</f>
        <v>0</v>
      </c>
      <c r="I194" s="523">
        <f>IF(J194&lt;&gt;"",(VLOOKUP(J194,'🌳Resource'!$A$4:$J1000,9,false)*K194),0)+IF(L194&lt;&gt;"",(VLOOKUP(L194,'🌳Resource'!$A$4:$J1000,9,false)*M194),0)+IF(N194&lt;&gt;"",(VLOOKUP(N194,'🌳Resource'!$A$4:$J1000,9,false)*O194),0) + IF(P194&lt;&gt;"",(VLOOKUP(P194,'🌳Resource'!$A$4:$J1000,9,false)*Q194),0) + IF(R194&lt;&gt;"",(VLOOKUP(R194,'🧱Material'!$B$4:$H1000,6,false)*S194),0) + IF(T194&lt;&gt;"",(VLOOKUP(T194,'🧱Material'!$B$4:$H1000,6,false)*U194),0) + IF(V194&lt;&gt;"",(VLOOKUP(V194,'🧱Material'!$B$4:$H1000,6,false)*W194),0) + IF(X194&lt;&gt;"",(VLOOKUP(X194,'🧱Material'!$B$4:$H1000,6,false)*Y194),0) + IF(Z194&lt;&gt;"",(VLOOKUP(Z194,'🧱Material'!$B$4:$H1000,6,false)*AA194),0) + IF(AB194&lt;&gt;"",(VLOOKUP(AB194,'🧱Material'!$B$4:$H1000,6,false)*AC194),0)</f>
        <v>0</v>
      </c>
      <c r="J194" s="533"/>
      <c r="K194" s="534"/>
      <c r="L194" s="533"/>
      <c r="M194" s="534"/>
      <c r="N194" s="533"/>
      <c r="O194" s="534"/>
      <c r="P194" s="533"/>
      <c r="Q194" s="534"/>
      <c r="R194" s="515"/>
      <c r="S194" s="3"/>
      <c r="T194" s="515"/>
      <c r="U194" s="3"/>
      <c r="V194" s="515"/>
      <c r="W194" s="3"/>
      <c r="X194" s="515"/>
      <c r="Y194" s="3"/>
      <c r="Z194" s="515"/>
      <c r="AA194" s="3"/>
      <c r="AB194" s="515"/>
      <c r="AC194" s="3"/>
      <c r="AD194" s="13"/>
      <c r="AE194" s="13"/>
    </row>
    <row r="195">
      <c r="A195" s="13" t="b">
        <v>0</v>
      </c>
      <c r="B195" s="524"/>
      <c r="C195" s="13"/>
      <c r="D195" s="13"/>
      <c r="E195" s="13"/>
      <c r="F195" s="13"/>
      <c r="G195" s="526">
        <f>IF(J195&lt;&gt;"",(VLOOKUP(J195,'🌳Resource'!$A$4:$J1000,10,false)*K195),0)+IF(L195&lt;&gt;"",(VLOOKUP(L195,'🌳Resource'!$A$4:$J1000,10,false)*M195),0)+IF(N195&lt;&gt;"",(VLOOKUP(N195,'🌳Resource'!$A$4:$J1000,10,false)*O195),0) + IF(P195&lt;&gt;"",(VLOOKUP(P195,'🌳Resource'!$A$4:$J1000,10,false)*Q195),0) + IF(R195&lt;&gt;"",(VLOOKUP(R195,'🧱Material'!$B$4:$H1000,7,false)*S195),0) + IF(T195&lt;&gt;"",(VLOOKUP(T195,'🧱Material'!$B$4:$H1000,7,false)*U195),0) + IF(V195&lt;&gt;"",(VLOOKUP(V195,'🧱Material'!$B$4:$H1000,7,false)*W195),0) + IF(X195&lt;&gt;"",(VLOOKUP(X195,'🧱Material'!$B$4:$H1000,7,false)*Y195),0) + IF(Z195&lt;&gt;"",(VLOOKUP(Z195,'🧱Material'!$B$4:$H1000,7,false)*AA195),0) + IF(AB195&lt;&gt;"",(VLOOKUP(AB195,'🧱Material'!$B$4:$H1000,7,false)*AC195),0)</f>
        <v>0</v>
      </c>
      <c r="H195" s="526">
        <f>IF(J195&lt;&gt;"",(VLOOKUP(J195,'🌳Resource'!$A$4:$J1000,8,false)*K195),0)+IF(L195&lt;&gt;"",(VLOOKUP(L195,'🌳Resource'!$A$4:$J1000,8,false)*M195),0)+IF(N195&lt;&gt;"",(VLOOKUP(N195,'🌳Resource'!$A$4:$J1000,8,false)*O195),0) + IF(P195&lt;&gt;"",(VLOOKUP(P195,'🌳Resource'!$A$4:$J1000,8,false)*Q195),0) + IF(R195&lt;&gt;"",(VLOOKUP(R195,'🧱Material'!$B$4:$H1000,5,false)*S195),0) + IF(T195&lt;&gt;"",(VLOOKUP(T195,'🧱Material'!$B$4:$H1000,5,false)*U195),0) + IF(V195&lt;&gt;"",(VLOOKUP(V195,'🧱Material'!$B$4:$H1000,5,false)*W195),0) + IF(X195&lt;&gt;"",(VLOOKUP(X195,'🧱Material'!$B$4:$H1000,5,false)*Y195),0) + IF(Z195&lt;&gt;"",(VLOOKUP(Z195,'🧱Material'!$B$4:$H1000,5,false)*AA195),0) + IF(AB195&lt;&gt;"",(VLOOKUP(AB195,'🧱Material'!$B$4:$H1000,5,false)*AC195),0)</f>
        <v>0</v>
      </c>
      <c r="I195" s="526">
        <f>IF(J195&lt;&gt;"",(VLOOKUP(J195,'🌳Resource'!$A$4:$J1000,9,false)*K195),0)+IF(L195&lt;&gt;"",(VLOOKUP(L195,'🌳Resource'!$A$4:$J1000,9,false)*M195),0)+IF(N195&lt;&gt;"",(VLOOKUP(N195,'🌳Resource'!$A$4:$J1000,9,false)*O195),0) + IF(P195&lt;&gt;"",(VLOOKUP(P195,'🌳Resource'!$A$4:$J1000,9,false)*Q195),0) + IF(R195&lt;&gt;"",(VLOOKUP(R195,'🧱Material'!$B$4:$H1000,6,false)*S195),0) + IF(T195&lt;&gt;"",(VLOOKUP(T195,'🧱Material'!$B$4:$H1000,6,false)*U195),0) + IF(V195&lt;&gt;"",(VLOOKUP(V195,'🧱Material'!$B$4:$H1000,6,false)*W195),0) + IF(X195&lt;&gt;"",(VLOOKUP(X195,'🧱Material'!$B$4:$H1000,6,false)*Y195),0) + IF(Z195&lt;&gt;"",(VLOOKUP(Z195,'🧱Material'!$B$4:$H1000,6,false)*AA195),0) + IF(AB195&lt;&gt;"",(VLOOKUP(AB195,'🧱Material'!$B$4:$H1000,6,false)*AC195),0)</f>
        <v>0</v>
      </c>
      <c r="J195" s="535"/>
      <c r="K195" s="536"/>
      <c r="L195" s="535"/>
      <c r="M195" s="536"/>
      <c r="N195" s="535"/>
      <c r="O195" s="536"/>
      <c r="P195" s="535"/>
      <c r="Q195" s="536"/>
      <c r="R195" s="59"/>
      <c r="S195" s="520"/>
      <c r="T195" s="59"/>
      <c r="U195" s="520"/>
      <c r="V195" s="59"/>
      <c r="W195" s="520"/>
      <c r="X195" s="59"/>
      <c r="Y195" s="520"/>
      <c r="Z195" s="59"/>
      <c r="AA195" s="520"/>
      <c r="AB195" s="59"/>
      <c r="AC195" s="520"/>
      <c r="AD195" s="13"/>
      <c r="AE195" s="13"/>
    </row>
    <row r="196">
      <c r="A196" s="13" t="b">
        <v>0</v>
      </c>
      <c r="B196" s="524"/>
      <c r="C196" s="13"/>
      <c r="D196" s="13"/>
      <c r="E196" s="13"/>
      <c r="F196" s="13"/>
      <c r="G196" s="523">
        <f>IF(J196&lt;&gt;"",(VLOOKUP(J196,'🌳Resource'!$A$4:$J1000,10,false)*K196),0)+IF(L196&lt;&gt;"",(VLOOKUP(L196,'🌳Resource'!$A$4:$J1000,10,false)*M196),0)+IF(N196&lt;&gt;"",(VLOOKUP(N196,'🌳Resource'!$A$4:$J1000,10,false)*O196),0) + IF(P196&lt;&gt;"",(VLOOKUP(P196,'🌳Resource'!$A$4:$J1000,10,false)*Q196),0) + IF(R196&lt;&gt;"",(VLOOKUP(R196,'🧱Material'!$B$4:$H1000,7,false)*S196),0) + IF(T196&lt;&gt;"",(VLOOKUP(T196,'🧱Material'!$B$4:$H1000,7,false)*U196),0) + IF(V196&lt;&gt;"",(VLOOKUP(V196,'🧱Material'!$B$4:$H1000,7,false)*W196),0) + IF(X196&lt;&gt;"",(VLOOKUP(X196,'🧱Material'!$B$4:$H1000,7,false)*Y196),0) + IF(Z196&lt;&gt;"",(VLOOKUP(Z196,'🧱Material'!$B$4:$H1000,7,false)*AA196),0) + IF(AB196&lt;&gt;"",(VLOOKUP(AB196,'🧱Material'!$B$4:$H1000,7,false)*AC196),0)</f>
        <v>0</v>
      </c>
      <c r="H196" s="523">
        <f>IF(J196&lt;&gt;"",(VLOOKUP(J196,'🌳Resource'!$A$4:$J1000,8,false)*K196),0)+IF(L196&lt;&gt;"",(VLOOKUP(L196,'🌳Resource'!$A$4:$J1000,8,false)*M196),0)+IF(N196&lt;&gt;"",(VLOOKUP(N196,'🌳Resource'!$A$4:$J1000,8,false)*O196),0) + IF(P196&lt;&gt;"",(VLOOKUP(P196,'🌳Resource'!$A$4:$J1000,8,false)*Q196),0) + IF(R196&lt;&gt;"",(VLOOKUP(R196,'🧱Material'!$B$4:$H1000,5,false)*S196),0) + IF(T196&lt;&gt;"",(VLOOKUP(T196,'🧱Material'!$B$4:$H1000,5,false)*U196),0) + IF(V196&lt;&gt;"",(VLOOKUP(V196,'🧱Material'!$B$4:$H1000,5,false)*W196),0) + IF(X196&lt;&gt;"",(VLOOKUP(X196,'🧱Material'!$B$4:$H1000,5,false)*Y196),0) + IF(Z196&lt;&gt;"",(VLOOKUP(Z196,'🧱Material'!$B$4:$H1000,5,false)*AA196),0) + IF(AB196&lt;&gt;"",(VLOOKUP(AB196,'🧱Material'!$B$4:$H1000,5,false)*AC196),0)</f>
        <v>0</v>
      </c>
      <c r="I196" s="523">
        <f>IF(J196&lt;&gt;"",(VLOOKUP(J196,'🌳Resource'!$A$4:$J1000,9,false)*K196),0)+IF(L196&lt;&gt;"",(VLOOKUP(L196,'🌳Resource'!$A$4:$J1000,9,false)*M196),0)+IF(N196&lt;&gt;"",(VLOOKUP(N196,'🌳Resource'!$A$4:$J1000,9,false)*O196),0) + IF(P196&lt;&gt;"",(VLOOKUP(P196,'🌳Resource'!$A$4:$J1000,9,false)*Q196),0) + IF(R196&lt;&gt;"",(VLOOKUP(R196,'🧱Material'!$B$4:$H1000,6,false)*S196),0) + IF(T196&lt;&gt;"",(VLOOKUP(T196,'🧱Material'!$B$4:$H1000,6,false)*U196),0) + IF(V196&lt;&gt;"",(VLOOKUP(V196,'🧱Material'!$B$4:$H1000,6,false)*W196),0) + IF(X196&lt;&gt;"",(VLOOKUP(X196,'🧱Material'!$B$4:$H1000,6,false)*Y196),0) + IF(Z196&lt;&gt;"",(VLOOKUP(Z196,'🧱Material'!$B$4:$H1000,6,false)*AA196),0) + IF(AB196&lt;&gt;"",(VLOOKUP(AB196,'🧱Material'!$B$4:$H1000,6,false)*AC196),0)</f>
        <v>0</v>
      </c>
      <c r="J196" s="533"/>
      <c r="K196" s="534"/>
      <c r="L196" s="533"/>
      <c r="M196" s="534"/>
      <c r="N196" s="533"/>
      <c r="O196" s="534"/>
      <c r="P196" s="533"/>
      <c r="Q196" s="534"/>
      <c r="R196" s="515"/>
      <c r="S196" s="3"/>
      <c r="T196" s="515"/>
      <c r="U196" s="3"/>
      <c r="V196" s="515"/>
      <c r="W196" s="3"/>
      <c r="X196" s="515"/>
      <c r="Y196" s="3"/>
      <c r="Z196" s="515"/>
      <c r="AA196" s="3"/>
      <c r="AB196" s="515"/>
      <c r="AC196" s="3"/>
      <c r="AD196" s="13"/>
      <c r="AE196" s="13"/>
    </row>
    <row r="197">
      <c r="A197" s="13" t="b">
        <v>0</v>
      </c>
      <c r="B197" s="524"/>
      <c r="C197" s="13"/>
      <c r="D197" s="13"/>
      <c r="E197" s="13"/>
      <c r="F197" s="13"/>
      <c r="G197" s="526">
        <f>IF(J197&lt;&gt;"",(VLOOKUP(J197,'🌳Resource'!$A$4:$J1000,10,false)*K197),0)+IF(L197&lt;&gt;"",(VLOOKUP(L197,'🌳Resource'!$A$4:$J1000,10,false)*M197),0)+IF(N197&lt;&gt;"",(VLOOKUP(N197,'🌳Resource'!$A$4:$J1000,10,false)*O197),0) + IF(P197&lt;&gt;"",(VLOOKUP(P197,'🌳Resource'!$A$4:$J1000,10,false)*Q197),0) + IF(R197&lt;&gt;"",(VLOOKUP(R197,'🧱Material'!$B$4:$H1000,7,false)*S197),0) + IF(T197&lt;&gt;"",(VLOOKUP(T197,'🧱Material'!$B$4:$H1000,7,false)*U197),0) + IF(V197&lt;&gt;"",(VLOOKUP(V197,'🧱Material'!$B$4:$H1000,7,false)*W197),0) + IF(X197&lt;&gt;"",(VLOOKUP(X197,'🧱Material'!$B$4:$H1000,7,false)*Y197),0) + IF(Z197&lt;&gt;"",(VLOOKUP(Z197,'🧱Material'!$B$4:$H1000,7,false)*AA197),0) + IF(AB197&lt;&gt;"",(VLOOKUP(AB197,'🧱Material'!$B$4:$H1000,7,false)*AC197),0)</f>
        <v>0</v>
      </c>
      <c r="H197" s="526">
        <f>IF(J197&lt;&gt;"",(VLOOKUP(J197,'🌳Resource'!$A$4:$J1000,8,false)*K197),0)+IF(L197&lt;&gt;"",(VLOOKUP(L197,'🌳Resource'!$A$4:$J1000,8,false)*M197),0)+IF(N197&lt;&gt;"",(VLOOKUP(N197,'🌳Resource'!$A$4:$J1000,8,false)*O197),0) + IF(P197&lt;&gt;"",(VLOOKUP(P197,'🌳Resource'!$A$4:$J1000,8,false)*Q197),0) + IF(R197&lt;&gt;"",(VLOOKUP(R197,'🧱Material'!$B$4:$H1000,5,false)*S197),0) + IF(T197&lt;&gt;"",(VLOOKUP(T197,'🧱Material'!$B$4:$H1000,5,false)*U197),0) + IF(V197&lt;&gt;"",(VLOOKUP(V197,'🧱Material'!$B$4:$H1000,5,false)*W197),0) + IF(X197&lt;&gt;"",(VLOOKUP(X197,'🧱Material'!$B$4:$H1000,5,false)*Y197),0) + IF(Z197&lt;&gt;"",(VLOOKUP(Z197,'🧱Material'!$B$4:$H1000,5,false)*AA197),0) + IF(AB197&lt;&gt;"",(VLOOKUP(AB197,'🧱Material'!$B$4:$H1000,5,false)*AC197),0)</f>
        <v>0</v>
      </c>
      <c r="I197" s="526">
        <f>IF(J197&lt;&gt;"",(VLOOKUP(J197,'🌳Resource'!$A$4:$J1000,9,false)*K197),0)+IF(L197&lt;&gt;"",(VLOOKUP(L197,'🌳Resource'!$A$4:$J1000,9,false)*M197),0)+IF(N197&lt;&gt;"",(VLOOKUP(N197,'🌳Resource'!$A$4:$J1000,9,false)*O197),0) + IF(P197&lt;&gt;"",(VLOOKUP(P197,'🌳Resource'!$A$4:$J1000,9,false)*Q197),0) + IF(R197&lt;&gt;"",(VLOOKUP(R197,'🧱Material'!$B$4:$H1000,6,false)*S197),0) + IF(T197&lt;&gt;"",(VLOOKUP(T197,'🧱Material'!$B$4:$H1000,6,false)*U197),0) + IF(V197&lt;&gt;"",(VLOOKUP(V197,'🧱Material'!$B$4:$H1000,6,false)*W197),0) + IF(X197&lt;&gt;"",(VLOOKUP(X197,'🧱Material'!$B$4:$H1000,6,false)*Y197),0) + IF(Z197&lt;&gt;"",(VLOOKUP(Z197,'🧱Material'!$B$4:$H1000,6,false)*AA197),0) + IF(AB197&lt;&gt;"",(VLOOKUP(AB197,'🧱Material'!$B$4:$H1000,6,false)*AC197),0)</f>
        <v>0</v>
      </c>
      <c r="J197" s="535"/>
      <c r="K197" s="536"/>
      <c r="L197" s="535"/>
      <c r="M197" s="536"/>
      <c r="N197" s="535"/>
      <c r="O197" s="536"/>
      <c r="P197" s="535"/>
      <c r="Q197" s="536"/>
      <c r="R197" s="59"/>
      <c r="S197" s="520"/>
      <c r="T197" s="59"/>
      <c r="U197" s="520"/>
      <c r="V197" s="59"/>
      <c r="W197" s="520"/>
      <c r="X197" s="59"/>
      <c r="Y197" s="520"/>
      <c r="Z197" s="59"/>
      <c r="AA197" s="520"/>
      <c r="AB197" s="59"/>
      <c r="AC197" s="520"/>
      <c r="AD197" s="13"/>
      <c r="AE197" s="13"/>
    </row>
    <row r="198">
      <c r="A198" s="13" t="b">
        <v>0</v>
      </c>
      <c r="B198" s="524"/>
      <c r="C198" s="13"/>
      <c r="D198" s="13"/>
      <c r="E198" s="13"/>
      <c r="F198" s="13"/>
      <c r="G198" s="523">
        <f>IF(J198&lt;&gt;"",(VLOOKUP(J198,'🌳Resource'!$A$4:$J1000,10,false)*K198),0)+IF(L198&lt;&gt;"",(VLOOKUP(L198,'🌳Resource'!$A$4:$J1000,10,false)*M198),0)+IF(N198&lt;&gt;"",(VLOOKUP(N198,'🌳Resource'!$A$4:$J1000,10,false)*O198),0) + IF(P198&lt;&gt;"",(VLOOKUP(P198,'🌳Resource'!$A$4:$J1000,10,false)*Q198),0) + IF(R198&lt;&gt;"",(VLOOKUP(R198,'🧱Material'!$B$4:$H1000,7,false)*S198),0) + IF(T198&lt;&gt;"",(VLOOKUP(T198,'🧱Material'!$B$4:$H1000,7,false)*U198),0) + IF(V198&lt;&gt;"",(VLOOKUP(V198,'🧱Material'!$B$4:$H1000,7,false)*W198),0) + IF(X198&lt;&gt;"",(VLOOKUP(X198,'🧱Material'!$B$4:$H1000,7,false)*Y198),0) + IF(Z198&lt;&gt;"",(VLOOKUP(Z198,'🧱Material'!$B$4:$H1000,7,false)*AA198),0) + IF(AB198&lt;&gt;"",(VLOOKUP(AB198,'🧱Material'!$B$4:$H1000,7,false)*AC198),0)</f>
        <v>0</v>
      </c>
      <c r="H198" s="523">
        <f>IF(J198&lt;&gt;"",(VLOOKUP(J198,'🌳Resource'!$A$4:$J1000,8,false)*K198),0)+IF(L198&lt;&gt;"",(VLOOKUP(L198,'🌳Resource'!$A$4:$J1000,8,false)*M198),0)+IF(N198&lt;&gt;"",(VLOOKUP(N198,'🌳Resource'!$A$4:$J1000,8,false)*O198),0) + IF(P198&lt;&gt;"",(VLOOKUP(P198,'🌳Resource'!$A$4:$J1000,8,false)*Q198),0) + IF(R198&lt;&gt;"",(VLOOKUP(R198,'🧱Material'!$B$4:$H1000,5,false)*S198),0) + IF(T198&lt;&gt;"",(VLOOKUP(T198,'🧱Material'!$B$4:$H1000,5,false)*U198),0) + IF(V198&lt;&gt;"",(VLOOKUP(V198,'🧱Material'!$B$4:$H1000,5,false)*W198),0) + IF(X198&lt;&gt;"",(VLOOKUP(X198,'🧱Material'!$B$4:$H1000,5,false)*Y198),0) + IF(Z198&lt;&gt;"",(VLOOKUP(Z198,'🧱Material'!$B$4:$H1000,5,false)*AA198),0) + IF(AB198&lt;&gt;"",(VLOOKUP(AB198,'🧱Material'!$B$4:$H1000,5,false)*AC198),0)</f>
        <v>0</v>
      </c>
      <c r="I198" s="523">
        <f>IF(J198&lt;&gt;"",(VLOOKUP(J198,'🌳Resource'!$A$4:$J1000,9,false)*K198),0)+IF(L198&lt;&gt;"",(VLOOKUP(L198,'🌳Resource'!$A$4:$J1000,9,false)*M198),0)+IF(N198&lt;&gt;"",(VLOOKUP(N198,'🌳Resource'!$A$4:$J1000,9,false)*O198),0) + IF(P198&lt;&gt;"",(VLOOKUP(P198,'🌳Resource'!$A$4:$J1000,9,false)*Q198),0) + IF(R198&lt;&gt;"",(VLOOKUP(R198,'🧱Material'!$B$4:$H1000,6,false)*S198),0) + IF(T198&lt;&gt;"",(VLOOKUP(T198,'🧱Material'!$B$4:$H1000,6,false)*U198),0) + IF(V198&lt;&gt;"",(VLOOKUP(V198,'🧱Material'!$B$4:$H1000,6,false)*W198),0) + IF(X198&lt;&gt;"",(VLOOKUP(X198,'🧱Material'!$B$4:$H1000,6,false)*Y198),0) + IF(Z198&lt;&gt;"",(VLOOKUP(Z198,'🧱Material'!$B$4:$H1000,6,false)*AA198),0) + IF(AB198&lt;&gt;"",(VLOOKUP(AB198,'🧱Material'!$B$4:$H1000,6,false)*AC198),0)</f>
        <v>0</v>
      </c>
      <c r="J198" s="533"/>
      <c r="K198" s="534"/>
      <c r="L198" s="533"/>
      <c r="M198" s="534"/>
      <c r="N198" s="533"/>
      <c r="O198" s="534"/>
      <c r="P198" s="533"/>
      <c r="Q198" s="534"/>
      <c r="R198" s="515"/>
      <c r="S198" s="3"/>
      <c r="T198" s="515"/>
      <c r="U198" s="3"/>
      <c r="V198" s="515"/>
      <c r="W198" s="3"/>
      <c r="X198" s="515"/>
      <c r="Y198" s="3"/>
      <c r="Z198" s="515"/>
      <c r="AA198" s="3"/>
      <c r="AB198" s="515"/>
      <c r="AC198" s="3"/>
      <c r="AD198" s="13"/>
      <c r="AE198" s="13"/>
    </row>
    <row r="199">
      <c r="A199" s="13" t="b">
        <v>0</v>
      </c>
      <c r="B199" s="524"/>
      <c r="C199" s="13"/>
      <c r="D199" s="13"/>
      <c r="E199" s="13"/>
      <c r="F199" s="13"/>
      <c r="G199" s="526">
        <f>IF(J199&lt;&gt;"",(VLOOKUP(J199,'🌳Resource'!$A$4:$J1000,10,false)*K199),0)+IF(L199&lt;&gt;"",(VLOOKUP(L199,'🌳Resource'!$A$4:$J1000,10,false)*M199),0)+IF(N199&lt;&gt;"",(VLOOKUP(N199,'🌳Resource'!$A$4:$J1000,10,false)*O199),0) + IF(P199&lt;&gt;"",(VLOOKUP(P199,'🌳Resource'!$A$4:$J1000,10,false)*Q199),0) + IF(R199&lt;&gt;"",(VLOOKUP(R199,'🧱Material'!$B$4:$H1000,7,false)*S199),0) + IF(T199&lt;&gt;"",(VLOOKUP(T199,'🧱Material'!$B$4:$H1000,7,false)*U199),0) + IF(V199&lt;&gt;"",(VLOOKUP(V199,'🧱Material'!$B$4:$H1000,7,false)*W199),0) + IF(X199&lt;&gt;"",(VLOOKUP(X199,'🧱Material'!$B$4:$H1000,7,false)*Y199),0) + IF(Z199&lt;&gt;"",(VLOOKUP(Z199,'🧱Material'!$B$4:$H1000,7,false)*AA199),0) + IF(AB199&lt;&gt;"",(VLOOKUP(AB199,'🧱Material'!$B$4:$H1000,7,false)*AC199),0)</f>
        <v>0</v>
      </c>
      <c r="H199" s="526">
        <f>IF(J199&lt;&gt;"",(VLOOKUP(J199,'🌳Resource'!$A$4:$J1000,8,false)*K199),0)+IF(L199&lt;&gt;"",(VLOOKUP(L199,'🌳Resource'!$A$4:$J1000,8,false)*M199),0)+IF(N199&lt;&gt;"",(VLOOKUP(N199,'🌳Resource'!$A$4:$J1000,8,false)*O199),0) + IF(P199&lt;&gt;"",(VLOOKUP(P199,'🌳Resource'!$A$4:$J1000,8,false)*Q199),0) + IF(R199&lt;&gt;"",(VLOOKUP(R199,'🧱Material'!$B$4:$H1000,5,false)*S199),0) + IF(T199&lt;&gt;"",(VLOOKUP(T199,'🧱Material'!$B$4:$H1000,5,false)*U199),0) + IF(V199&lt;&gt;"",(VLOOKUP(V199,'🧱Material'!$B$4:$H1000,5,false)*W199),0) + IF(X199&lt;&gt;"",(VLOOKUP(X199,'🧱Material'!$B$4:$H1000,5,false)*Y199),0) + IF(Z199&lt;&gt;"",(VLOOKUP(Z199,'🧱Material'!$B$4:$H1000,5,false)*AA199),0) + IF(AB199&lt;&gt;"",(VLOOKUP(AB199,'🧱Material'!$B$4:$H1000,5,false)*AC199),0)</f>
        <v>0</v>
      </c>
      <c r="I199" s="526">
        <f>IF(J199&lt;&gt;"",(VLOOKUP(J199,'🌳Resource'!$A$4:$J1000,9,false)*K199),0)+IF(L199&lt;&gt;"",(VLOOKUP(L199,'🌳Resource'!$A$4:$J1000,9,false)*M199),0)+IF(N199&lt;&gt;"",(VLOOKUP(N199,'🌳Resource'!$A$4:$J1000,9,false)*O199),0) + IF(P199&lt;&gt;"",(VLOOKUP(P199,'🌳Resource'!$A$4:$J1000,9,false)*Q199),0) + IF(R199&lt;&gt;"",(VLOOKUP(R199,'🧱Material'!$B$4:$H1000,6,false)*S199),0) + IF(T199&lt;&gt;"",(VLOOKUP(T199,'🧱Material'!$B$4:$H1000,6,false)*U199),0) + IF(V199&lt;&gt;"",(VLOOKUP(V199,'🧱Material'!$B$4:$H1000,6,false)*W199),0) + IF(X199&lt;&gt;"",(VLOOKUP(X199,'🧱Material'!$B$4:$H1000,6,false)*Y199),0) + IF(Z199&lt;&gt;"",(VLOOKUP(Z199,'🧱Material'!$B$4:$H1000,6,false)*AA199),0) + IF(AB199&lt;&gt;"",(VLOOKUP(AB199,'🧱Material'!$B$4:$H1000,6,false)*AC199),0)</f>
        <v>0</v>
      </c>
      <c r="J199" s="535"/>
      <c r="K199" s="536"/>
      <c r="L199" s="535"/>
      <c r="M199" s="536"/>
      <c r="N199" s="535"/>
      <c r="O199" s="536"/>
      <c r="P199" s="535"/>
      <c r="Q199" s="536"/>
      <c r="R199" s="59"/>
      <c r="S199" s="520"/>
      <c r="T199" s="59"/>
      <c r="U199" s="520"/>
      <c r="V199" s="59"/>
      <c r="W199" s="520"/>
      <c r="X199" s="59"/>
      <c r="Y199" s="520"/>
      <c r="Z199" s="59"/>
      <c r="AA199" s="520"/>
      <c r="AB199" s="59"/>
      <c r="AC199" s="520"/>
      <c r="AD199" s="13"/>
      <c r="AE199" s="13"/>
    </row>
    <row r="200">
      <c r="A200" s="13" t="b">
        <v>0</v>
      </c>
      <c r="B200" s="524"/>
      <c r="C200" s="13"/>
      <c r="D200" s="13"/>
      <c r="E200" s="13"/>
      <c r="F200" s="13"/>
      <c r="G200" s="523">
        <f>IF(J200&lt;&gt;"",(VLOOKUP(J200,'🌳Resource'!$A$4:$J1000,10,false)*K200),0)+IF(L200&lt;&gt;"",(VLOOKUP(L200,'🌳Resource'!$A$4:$J1000,10,false)*M200),0)+IF(N200&lt;&gt;"",(VLOOKUP(N200,'🌳Resource'!$A$4:$J1000,10,false)*O200),0) + IF(P200&lt;&gt;"",(VLOOKUP(P200,'🌳Resource'!$A$4:$J1000,10,false)*Q200),0) + IF(R200&lt;&gt;"",(VLOOKUP(R200,'🧱Material'!$B$4:$H1000,7,false)*S200),0) + IF(T200&lt;&gt;"",(VLOOKUP(T200,'🧱Material'!$B$4:$H1000,7,false)*U200),0) + IF(V200&lt;&gt;"",(VLOOKUP(V200,'🧱Material'!$B$4:$H1000,7,false)*W200),0) + IF(X200&lt;&gt;"",(VLOOKUP(X200,'🧱Material'!$B$4:$H1000,7,false)*Y200),0) + IF(Z200&lt;&gt;"",(VLOOKUP(Z200,'🧱Material'!$B$4:$H1000,7,false)*AA200),0) + IF(AB200&lt;&gt;"",(VLOOKUP(AB200,'🧱Material'!$B$4:$H1000,7,false)*AC200),0)</f>
        <v>0</v>
      </c>
      <c r="H200" s="523">
        <f>IF(J200&lt;&gt;"",(VLOOKUP(J200,'🌳Resource'!$A$4:$J1000,8,false)*K200),0)+IF(L200&lt;&gt;"",(VLOOKUP(L200,'🌳Resource'!$A$4:$J1000,8,false)*M200),0)+IF(N200&lt;&gt;"",(VLOOKUP(N200,'🌳Resource'!$A$4:$J1000,8,false)*O200),0) + IF(P200&lt;&gt;"",(VLOOKUP(P200,'🌳Resource'!$A$4:$J1000,8,false)*Q200),0) + IF(R200&lt;&gt;"",(VLOOKUP(R200,'🧱Material'!$B$4:$H1000,5,false)*S200),0) + IF(T200&lt;&gt;"",(VLOOKUP(T200,'🧱Material'!$B$4:$H1000,5,false)*U200),0) + IF(V200&lt;&gt;"",(VLOOKUP(V200,'🧱Material'!$B$4:$H1000,5,false)*W200),0) + IF(X200&lt;&gt;"",(VLOOKUP(X200,'🧱Material'!$B$4:$H1000,5,false)*Y200),0) + IF(Z200&lt;&gt;"",(VLOOKUP(Z200,'🧱Material'!$B$4:$H1000,5,false)*AA200),0) + IF(AB200&lt;&gt;"",(VLOOKUP(AB200,'🧱Material'!$B$4:$H1000,5,false)*AC200),0)</f>
        <v>0</v>
      </c>
      <c r="I200" s="523">
        <f>IF(J200&lt;&gt;"",(VLOOKUP(J200,'🌳Resource'!$A$4:$J1000,9,false)*K200),0)+IF(L200&lt;&gt;"",(VLOOKUP(L200,'🌳Resource'!$A$4:$J1000,9,false)*M200),0)+IF(N200&lt;&gt;"",(VLOOKUP(N200,'🌳Resource'!$A$4:$J1000,9,false)*O200),0) + IF(P200&lt;&gt;"",(VLOOKUP(P200,'🌳Resource'!$A$4:$J1000,9,false)*Q200),0) + IF(R200&lt;&gt;"",(VLOOKUP(R200,'🧱Material'!$B$4:$H1000,6,false)*S200),0) + IF(T200&lt;&gt;"",(VLOOKUP(T200,'🧱Material'!$B$4:$H1000,6,false)*U200),0) + IF(V200&lt;&gt;"",(VLOOKUP(V200,'🧱Material'!$B$4:$H1000,6,false)*W200),0) + IF(X200&lt;&gt;"",(VLOOKUP(X200,'🧱Material'!$B$4:$H1000,6,false)*Y200),0) + IF(Z200&lt;&gt;"",(VLOOKUP(Z200,'🧱Material'!$B$4:$H1000,6,false)*AA200),0) + IF(AB200&lt;&gt;"",(VLOOKUP(AB200,'🧱Material'!$B$4:$H1000,6,false)*AC200),0)</f>
        <v>0</v>
      </c>
      <c r="J200" s="533"/>
      <c r="K200" s="534"/>
      <c r="L200" s="533"/>
      <c r="M200" s="534"/>
      <c r="N200" s="533"/>
      <c r="O200" s="534"/>
      <c r="P200" s="533"/>
      <c r="Q200" s="534"/>
      <c r="R200" s="515"/>
      <c r="S200" s="3"/>
      <c r="T200" s="515"/>
      <c r="U200" s="3"/>
      <c r="V200" s="515"/>
      <c r="W200" s="3"/>
      <c r="X200" s="515"/>
      <c r="Y200" s="3"/>
      <c r="Z200" s="515"/>
      <c r="AA200" s="3"/>
      <c r="AB200" s="515"/>
      <c r="AC200" s="3"/>
      <c r="AD200" s="13"/>
      <c r="AE200" s="13"/>
    </row>
    <row r="201">
      <c r="A201" s="70" t="b">
        <v>0</v>
      </c>
      <c r="B201" s="524"/>
      <c r="C201" s="70"/>
      <c r="D201" s="70"/>
      <c r="G201" s="526">
        <f>IF(J201&lt;&gt;"",(VLOOKUP(J201,'🌳Resource'!$A$4:$J1000,10,false)*K201),0)+IF(L201&lt;&gt;"",(VLOOKUP(L201,'🌳Resource'!$A$4:$J1000,10,false)*M201),0)+IF(N201&lt;&gt;"",(VLOOKUP(N201,'🌳Resource'!$A$4:$J1000,10,false)*O201),0) + IF(P201&lt;&gt;"",(VLOOKUP(P201,'🌳Resource'!$A$4:$J1000,10,false)*Q201),0) + IF(R201&lt;&gt;"",(VLOOKUP(R201,'🧱Material'!$B$4:$H1000,7,false)*S201),0) + IF(T201&lt;&gt;"",(VLOOKUP(T201,'🧱Material'!$B$4:$H1000,7,false)*U201),0) + IF(V201&lt;&gt;"",(VLOOKUP(V201,'🧱Material'!$B$4:$H1000,7,false)*W201),0) + IF(X201&lt;&gt;"",(VLOOKUP(X201,'🧱Material'!$B$4:$H1000,7,false)*Y201),0) + IF(Z201&lt;&gt;"",(VLOOKUP(Z201,'🧱Material'!$B$4:$H1000,7,false)*AA201),0) + IF(AB201&lt;&gt;"",(VLOOKUP(AB201,'🧱Material'!$B$4:$H1000,7,false)*AC201),0)</f>
        <v>0</v>
      </c>
      <c r="H201" s="526">
        <f>IF(J201&lt;&gt;"",(VLOOKUP(J201,'🌳Resource'!$A$4:$J1000,8,false)*K201),0)+IF(L201&lt;&gt;"",(VLOOKUP(L201,'🌳Resource'!$A$4:$J1000,8,false)*M201),0)+IF(N201&lt;&gt;"",(VLOOKUP(N201,'🌳Resource'!$A$4:$J1000,8,false)*O201),0) + IF(P201&lt;&gt;"",(VLOOKUP(P201,'🌳Resource'!$A$4:$J1000,8,false)*Q201),0) + IF(R201&lt;&gt;"",(VLOOKUP(R201,'🧱Material'!$B$4:$H1000,5,false)*S201),0) + IF(T201&lt;&gt;"",(VLOOKUP(T201,'🧱Material'!$B$4:$H1000,5,false)*U201),0) + IF(V201&lt;&gt;"",(VLOOKUP(V201,'🧱Material'!$B$4:$H1000,5,false)*W201),0) + IF(X201&lt;&gt;"",(VLOOKUP(X201,'🧱Material'!$B$4:$H1000,5,false)*Y201),0) + IF(Z201&lt;&gt;"",(VLOOKUP(Z201,'🧱Material'!$B$4:$H1000,5,false)*AA201),0) + IF(AB201&lt;&gt;"",(VLOOKUP(AB201,'🧱Material'!$B$4:$H1000,5,false)*AC201),0)</f>
        <v>0</v>
      </c>
      <c r="I201" s="526">
        <f>IF(J201&lt;&gt;"",(VLOOKUP(J201,'🌳Resource'!$A$4:$J1000,9,false)*K201),0)+IF(L201&lt;&gt;"",(VLOOKUP(L201,'🌳Resource'!$A$4:$J1000,9,false)*M201),0)+IF(N201&lt;&gt;"",(VLOOKUP(N201,'🌳Resource'!$A$4:$J1000,9,false)*O201),0) + IF(P201&lt;&gt;"",(VLOOKUP(P201,'🌳Resource'!$A$4:$J1000,9,false)*Q201),0) + IF(R201&lt;&gt;"",(VLOOKUP(R201,'🧱Material'!$B$4:$H1000,6,false)*S201),0) + IF(T201&lt;&gt;"",(VLOOKUP(T201,'🧱Material'!$B$4:$H1000,6,false)*U201),0) + IF(V201&lt;&gt;"",(VLOOKUP(V201,'🧱Material'!$B$4:$H1000,6,false)*W201),0) + IF(X201&lt;&gt;"",(VLOOKUP(X201,'🧱Material'!$B$4:$H1000,6,false)*Y201),0) + IF(Z201&lt;&gt;"",(VLOOKUP(Z201,'🧱Material'!$B$4:$H1000,6,false)*AA201),0) + IF(AB201&lt;&gt;"",(VLOOKUP(AB201,'🧱Material'!$B$4:$H1000,6,false)*AC201),0)</f>
        <v>0</v>
      </c>
      <c r="J201" s="535"/>
      <c r="K201" s="536"/>
      <c r="L201" s="535"/>
      <c r="M201" s="536"/>
      <c r="N201" s="535"/>
      <c r="O201" s="536"/>
      <c r="P201" s="535"/>
      <c r="Q201" s="536"/>
      <c r="R201" s="59"/>
      <c r="S201" s="520"/>
      <c r="T201" s="59"/>
      <c r="U201" s="520"/>
      <c r="V201" s="59"/>
      <c r="W201" s="520"/>
      <c r="X201" s="59"/>
      <c r="Y201" s="520"/>
      <c r="Z201" s="59"/>
      <c r="AA201" s="520"/>
      <c r="AB201" s="59"/>
      <c r="AC201" s="520"/>
    </row>
    <row r="202">
      <c r="A202" s="70" t="b">
        <v>0</v>
      </c>
      <c r="B202" s="524"/>
      <c r="C202" s="70"/>
      <c r="D202" s="70"/>
      <c r="G202" s="523">
        <f>IF(J202&lt;&gt;"",(VLOOKUP(J202,'🌳Resource'!$A$4:$J1000,10,false)*K202),0)+IF(L202&lt;&gt;"",(VLOOKUP(L202,'🌳Resource'!$A$4:$J1000,10,false)*M202),0)+IF(N202&lt;&gt;"",(VLOOKUP(N202,'🌳Resource'!$A$4:$J1000,10,false)*O202),0) + IF(P202&lt;&gt;"",(VLOOKUP(P202,'🌳Resource'!$A$4:$J1000,10,false)*Q202),0) + IF(R202&lt;&gt;"",(VLOOKUP(R202,'🧱Material'!$B$4:$H1000,7,false)*S202),0) + IF(T202&lt;&gt;"",(VLOOKUP(T202,'🧱Material'!$B$4:$H1000,7,false)*U202),0) + IF(V202&lt;&gt;"",(VLOOKUP(V202,'🧱Material'!$B$4:$H1000,7,false)*W202),0) + IF(X202&lt;&gt;"",(VLOOKUP(X202,'🧱Material'!$B$4:$H1000,7,false)*Y202),0) + IF(Z202&lt;&gt;"",(VLOOKUP(Z202,'🧱Material'!$B$4:$H1000,7,false)*AA202),0) + IF(AB202&lt;&gt;"",(VLOOKUP(AB202,'🧱Material'!$B$4:$H1000,7,false)*AC202),0)</f>
        <v>0</v>
      </c>
      <c r="H202" s="523">
        <f>IF(J202&lt;&gt;"",(VLOOKUP(J202,'🌳Resource'!$A$4:$J1000,8,false)*K202),0)+IF(L202&lt;&gt;"",(VLOOKUP(L202,'🌳Resource'!$A$4:$J1000,8,false)*M202),0)+IF(N202&lt;&gt;"",(VLOOKUP(N202,'🌳Resource'!$A$4:$J1000,8,false)*O202),0) + IF(P202&lt;&gt;"",(VLOOKUP(P202,'🌳Resource'!$A$4:$J1000,8,false)*Q202),0) + IF(R202&lt;&gt;"",(VLOOKUP(R202,'🧱Material'!$B$4:$H1000,5,false)*S202),0) + IF(T202&lt;&gt;"",(VLOOKUP(T202,'🧱Material'!$B$4:$H1000,5,false)*U202),0) + IF(V202&lt;&gt;"",(VLOOKUP(V202,'🧱Material'!$B$4:$H1000,5,false)*W202),0) + IF(X202&lt;&gt;"",(VLOOKUP(X202,'🧱Material'!$B$4:$H1000,5,false)*Y202),0) + IF(Z202&lt;&gt;"",(VLOOKUP(Z202,'🧱Material'!$B$4:$H1000,5,false)*AA202),0) + IF(AB202&lt;&gt;"",(VLOOKUP(AB202,'🧱Material'!$B$4:$H1000,5,false)*AC202),0)</f>
        <v>0</v>
      </c>
      <c r="I202" s="523">
        <f>IF(J202&lt;&gt;"",(VLOOKUP(J202,'🌳Resource'!$A$4:$J1000,9,false)*K202),0)+IF(L202&lt;&gt;"",(VLOOKUP(L202,'🌳Resource'!$A$4:$J1000,9,false)*M202),0)+IF(N202&lt;&gt;"",(VLOOKUP(N202,'🌳Resource'!$A$4:$J1000,9,false)*O202),0) + IF(P202&lt;&gt;"",(VLOOKUP(P202,'🌳Resource'!$A$4:$J1000,9,false)*Q202),0) + IF(R202&lt;&gt;"",(VLOOKUP(R202,'🧱Material'!$B$4:$H1000,6,false)*S202),0) + IF(T202&lt;&gt;"",(VLOOKUP(T202,'🧱Material'!$B$4:$H1000,6,false)*U202),0) + IF(V202&lt;&gt;"",(VLOOKUP(V202,'🧱Material'!$B$4:$H1000,6,false)*W202),0) + IF(X202&lt;&gt;"",(VLOOKUP(X202,'🧱Material'!$B$4:$H1000,6,false)*Y202),0) + IF(Z202&lt;&gt;"",(VLOOKUP(Z202,'🧱Material'!$B$4:$H1000,6,false)*AA202),0) + IF(AB202&lt;&gt;"",(VLOOKUP(AB202,'🧱Material'!$B$4:$H1000,6,false)*AC202),0)</f>
        <v>0</v>
      </c>
      <c r="J202" s="533"/>
      <c r="K202" s="534"/>
      <c r="L202" s="533"/>
      <c r="M202" s="534"/>
      <c r="N202" s="533"/>
      <c r="O202" s="534"/>
      <c r="P202" s="533"/>
      <c r="Q202" s="534"/>
      <c r="R202" s="515"/>
      <c r="S202" s="3"/>
      <c r="T202" s="515"/>
      <c r="U202" s="3"/>
      <c r="V202" s="515"/>
      <c r="W202" s="3"/>
      <c r="X202" s="515"/>
      <c r="Y202" s="3"/>
      <c r="Z202" s="515"/>
      <c r="AA202" s="3"/>
      <c r="AB202" s="515"/>
      <c r="AC202" s="3"/>
    </row>
    <row r="203">
      <c r="A203" s="70" t="b">
        <v>0</v>
      </c>
      <c r="B203" s="524"/>
      <c r="C203" s="70"/>
      <c r="D203" s="70"/>
      <c r="G203" s="526">
        <f>IF(J203&lt;&gt;"",(VLOOKUP(J203,'🌳Resource'!$A$4:$J1000,10,false)*K203),0)+IF(L203&lt;&gt;"",(VLOOKUP(L203,'🌳Resource'!$A$4:$J1000,10,false)*M203),0)+IF(N203&lt;&gt;"",(VLOOKUP(N203,'🌳Resource'!$A$4:$J1000,10,false)*O203),0) + IF(P203&lt;&gt;"",(VLOOKUP(P203,'🌳Resource'!$A$4:$J1000,10,false)*Q203),0) + IF(R203&lt;&gt;"",(VLOOKUP(R203,'🧱Material'!$B$4:$H1000,7,false)*S203),0) + IF(T203&lt;&gt;"",(VLOOKUP(T203,'🧱Material'!$B$4:$H1000,7,false)*U203),0) + IF(V203&lt;&gt;"",(VLOOKUP(V203,'🧱Material'!$B$4:$H1000,7,false)*W203),0) + IF(X203&lt;&gt;"",(VLOOKUP(X203,'🧱Material'!$B$4:$H1000,7,false)*Y203),0) + IF(Z203&lt;&gt;"",(VLOOKUP(Z203,'🧱Material'!$B$4:$H1000,7,false)*AA203),0) + IF(AB203&lt;&gt;"",(VLOOKUP(AB203,'🧱Material'!$B$4:$H1000,7,false)*AC203),0)</f>
        <v>0</v>
      </c>
      <c r="H203" s="526">
        <f>IF(J203&lt;&gt;"",(VLOOKUP(J203,'🌳Resource'!$A$4:$J1000,8,false)*K203),0)+IF(L203&lt;&gt;"",(VLOOKUP(L203,'🌳Resource'!$A$4:$J1000,8,false)*M203),0)+IF(N203&lt;&gt;"",(VLOOKUP(N203,'🌳Resource'!$A$4:$J1000,8,false)*O203),0) + IF(P203&lt;&gt;"",(VLOOKUP(P203,'🌳Resource'!$A$4:$J1000,8,false)*Q203),0) + IF(R203&lt;&gt;"",(VLOOKUP(R203,'🧱Material'!$B$4:$H1000,5,false)*S203),0) + IF(T203&lt;&gt;"",(VLOOKUP(T203,'🧱Material'!$B$4:$H1000,5,false)*U203),0) + IF(V203&lt;&gt;"",(VLOOKUP(V203,'🧱Material'!$B$4:$H1000,5,false)*W203),0) + IF(X203&lt;&gt;"",(VLOOKUP(X203,'🧱Material'!$B$4:$H1000,5,false)*Y203),0) + IF(Z203&lt;&gt;"",(VLOOKUP(Z203,'🧱Material'!$B$4:$H1000,5,false)*AA203),0) + IF(AB203&lt;&gt;"",(VLOOKUP(AB203,'🧱Material'!$B$4:$H1000,5,false)*AC203),0)</f>
        <v>0</v>
      </c>
      <c r="I203" s="526">
        <f>IF(J203&lt;&gt;"",(VLOOKUP(J203,'🌳Resource'!$A$4:$J1000,9,false)*K203),0)+IF(L203&lt;&gt;"",(VLOOKUP(L203,'🌳Resource'!$A$4:$J1000,9,false)*M203),0)+IF(N203&lt;&gt;"",(VLOOKUP(N203,'🌳Resource'!$A$4:$J1000,9,false)*O203),0) + IF(P203&lt;&gt;"",(VLOOKUP(P203,'🌳Resource'!$A$4:$J1000,9,false)*Q203),0) + IF(R203&lt;&gt;"",(VLOOKUP(R203,'🧱Material'!$B$4:$H1000,6,false)*S203),0) + IF(T203&lt;&gt;"",(VLOOKUP(T203,'🧱Material'!$B$4:$H1000,6,false)*U203),0) + IF(V203&lt;&gt;"",(VLOOKUP(V203,'🧱Material'!$B$4:$H1000,6,false)*W203),0) + IF(X203&lt;&gt;"",(VLOOKUP(X203,'🧱Material'!$B$4:$H1000,6,false)*Y203),0) + IF(Z203&lt;&gt;"",(VLOOKUP(Z203,'🧱Material'!$B$4:$H1000,6,false)*AA203),0) + IF(AB203&lt;&gt;"",(VLOOKUP(AB203,'🧱Material'!$B$4:$H1000,6,false)*AC203),0)</f>
        <v>0</v>
      </c>
      <c r="J203" s="535"/>
      <c r="K203" s="536"/>
      <c r="L203" s="535"/>
      <c r="M203" s="536"/>
      <c r="N203" s="535"/>
      <c r="O203" s="536"/>
      <c r="P203" s="535"/>
      <c r="Q203" s="536"/>
      <c r="R203" s="59"/>
      <c r="S203" s="520"/>
      <c r="T203" s="59"/>
      <c r="U203" s="520"/>
      <c r="V203" s="59"/>
      <c r="W203" s="520"/>
      <c r="X203" s="59"/>
      <c r="Y203" s="520"/>
      <c r="Z203" s="59"/>
      <c r="AA203" s="520"/>
      <c r="AB203" s="59"/>
      <c r="AC203" s="520"/>
    </row>
    <row r="204">
      <c r="A204" s="70" t="b">
        <v>0</v>
      </c>
      <c r="B204" s="524"/>
      <c r="C204" s="70"/>
      <c r="D204" s="70"/>
      <c r="G204" s="523">
        <f>IF(J204&lt;&gt;"",(VLOOKUP(J204,'🌳Resource'!$A$4:$J1000,10,false)*K204),0)+IF(L204&lt;&gt;"",(VLOOKUP(L204,'🌳Resource'!$A$4:$J1000,10,false)*M204),0)+IF(N204&lt;&gt;"",(VLOOKUP(N204,'🌳Resource'!$A$4:$J1000,10,false)*O204),0) + IF(P204&lt;&gt;"",(VLOOKUP(P204,'🌳Resource'!$A$4:$J1000,10,false)*Q204),0) + IF(R204&lt;&gt;"",(VLOOKUP(R204,'🧱Material'!$B$4:$H1000,7,false)*S204),0) + IF(T204&lt;&gt;"",(VLOOKUP(T204,'🧱Material'!$B$4:$H1000,7,false)*U204),0) + IF(V204&lt;&gt;"",(VLOOKUP(V204,'🧱Material'!$B$4:$H1000,7,false)*W204),0) + IF(X204&lt;&gt;"",(VLOOKUP(X204,'🧱Material'!$B$4:$H1000,7,false)*Y204),0) + IF(Z204&lt;&gt;"",(VLOOKUP(Z204,'🧱Material'!$B$4:$H1000,7,false)*AA204),0) + IF(AB204&lt;&gt;"",(VLOOKUP(AB204,'🧱Material'!$B$4:$H1000,7,false)*AC204),0)</f>
        <v>0</v>
      </c>
      <c r="H204" s="523">
        <f>IF(J204&lt;&gt;"",(VLOOKUP(J204,'🌳Resource'!$A$4:$J1000,8,false)*K204),0)+IF(L204&lt;&gt;"",(VLOOKUP(L204,'🌳Resource'!$A$4:$J1000,8,false)*M204),0)+IF(N204&lt;&gt;"",(VLOOKUP(N204,'🌳Resource'!$A$4:$J1000,8,false)*O204),0) + IF(P204&lt;&gt;"",(VLOOKUP(P204,'🌳Resource'!$A$4:$J1000,8,false)*Q204),0) + IF(R204&lt;&gt;"",(VLOOKUP(R204,'🧱Material'!$B$4:$H1000,5,false)*S204),0) + IF(T204&lt;&gt;"",(VLOOKUP(T204,'🧱Material'!$B$4:$H1000,5,false)*U204),0) + IF(V204&lt;&gt;"",(VLOOKUP(V204,'🧱Material'!$B$4:$H1000,5,false)*W204),0) + IF(X204&lt;&gt;"",(VLOOKUP(X204,'🧱Material'!$B$4:$H1000,5,false)*Y204),0) + IF(Z204&lt;&gt;"",(VLOOKUP(Z204,'🧱Material'!$B$4:$H1000,5,false)*AA204),0) + IF(AB204&lt;&gt;"",(VLOOKUP(AB204,'🧱Material'!$B$4:$H1000,5,false)*AC204),0)</f>
        <v>0</v>
      </c>
      <c r="I204" s="523">
        <f>IF(J204&lt;&gt;"",(VLOOKUP(J204,'🌳Resource'!$A$4:$J1000,9,false)*K204),0)+IF(L204&lt;&gt;"",(VLOOKUP(L204,'🌳Resource'!$A$4:$J1000,9,false)*M204),0)+IF(N204&lt;&gt;"",(VLOOKUP(N204,'🌳Resource'!$A$4:$J1000,9,false)*O204),0) + IF(P204&lt;&gt;"",(VLOOKUP(P204,'🌳Resource'!$A$4:$J1000,9,false)*Q204),0) + IF(R204&lt;&gt;"",(VLOOKUP(R204,'🧱Material'!$B$4:$H1000,6,false)*S204),0) + IF(T204&lt;&gt;"",(VLOOKUP(T204,'🧱Material'!$B$4:$H1000,6,false)*U204),0) + IF(V204&lt;&gt;"",(VLOOKUP(V204,'🧱Material'!$B$4:$H1000,6,false)*W204),0) + IF(X204&lt;&gt;"",(VLOOKUP(X204,'🧱Material'!$B$4:$H1000,6,false)*Y204),0) + IF(Z204&lt;&gt;"",(VLOOKUP(Z204,'🧱Material'!$B$4:$H1000,6,false)*AA204),0) + IF(AB204&lt;&gt;"",(VLOOKUP(AB204,'🧱Material'!$B$4:$H1000,6,false)*AC204),0)</f>
        <v>0</v>
      </c>
      <c r="J204" s="533"/>
      <c r="K204" s="534"/>
      <c r="L204" s="533"/>
      <c r="M204" s="534"/>
      <c r="N204" s="533"/>
      <c r="O204" s="534"/>
      <c r="P204" s="533"/>
      <c r="Q204" s="534"/>
      <c r="R204" s="515"/>
      <c r="S204" s="3"/>
      <c r="T204" s="515"/>
      <c r="U204" s="3"/>
      <c r="V204" s="515"/>
      <c r="W204" s="3"/>
      <c r="X204" s="515"/>
      <c r="Y204" s="3"/>
      <c r="Z204" s="515"/>
      <c r="AA204" s="3"/>
      <c r="AB204" s="515"/>
      <c r="AC204" s="3"/>
    </row>
    <row r="205">
      <c r="A205" s="70" t="b">
        <v>0</v>
      </c>
      <c r="B205" s="524"/>
      <c r="C205" s="70"/>
      <c r="D205" s="70"/>
      <c r="G205" s="526">
        <f>IF(J205&lt;&gt;"",(VLOOKUP(J205,'🌳Resource'!$A$4:$J1000,10,false)*K205),0)+IF(L205&lt;&gt;"",(VLOOKUP(L205,'🌳Resource'!$A$4:$J1000,10,false)*M205),0)+IF(N205&lt;&gt;"",(VLOOKUP(N205,'🌳Resource'!$A$4:$J1000,10,false)*O205),0) + IF(P205&lt;&gt;"",(VLOOKUP(P205,'🌳Resource'!$A$4:$J1000,10,false)*Q205),0) + IF(R205&lt;&gt;"",(VLOOKUP(R205,'🧱Material'!$B$4:$H1000,7,false)*S205),0) + IF(T205&lt;&gt;"",(VLOOKUP(T205,'🧱Material'!$B$4:$H1000,7,false)*U205),0) + IF(V205&lt;&gt;"",(VLOOKUP(V205,'🧱Material'!$B$4:$H1000,7,false)*W205),0) + IF(X205&lt;&gt;"",(VLOOKUP(X205,'🧱Material'!$B$4:$H1000,7,false)*Y205),0) + IF(Z205&lt;&gt;"",(VLOOKUP(Z205,'🧱Material'!$B$4:$H1000,7,false)*AA205),0) + IF(AB205&lt;&gt;"",(VLOOKUP(AB205,'🧱Material'!$B$4:$H1000,7,false)*AC205),0)</f>
        <v>0</v>
      </c>
      <c r="H205" s="526">
        <f>IF(J205&lt;&gt;"",(VLOOKUP(J205,'🌳Resource'!$A$4:$J1000,8,false)*K205),0)+IF(L205&lt;&gt;"",(VLOOKUP(L205,'🌳Resource'!$A$4:$J1000,8,false)*M205),0)+IF(N205&lt;&gt;"",(VLOOKUP(N205,'🌳Resource'!$A$4:$J1000,8,false)*O205),0) + IF(P205&lt;&gt;"",(VLOOKUP(P205,'🌳Resource'!$A$4:$J1000,8,false)*Q205),0) + IF(R205&lt;&gt;"",(VLOOKUP(R205,'🧱Material'!$B$4:$H1000,5,false)*S205),0) + IF(T205&lt;&gt;"",(VLOOKUP(T205,'🧱Material'!$B$4:$H1000,5,false)*U205),0) + IF(V205&lt;&gt;"",(VLOOKUP(V205,'🧱Material'!$B$4:$H1000,5,false)*W205),0) + IF(X205&lt;&gt;"",(VLOOKUP(X205,'🧱Material'!$B$4:$H1000,5,false)*Y205),0) + IF(Z205&lt;&gt;"",(VLOOKUP(Z205,'🧱Material'!$B$4:$H1000,5,false)*AA205),0) + IF(AB205&lt;&gt;"",(VLOOKUP(AB205,'🧱Material'!$B$4:$H1000,5,false)*AC205),0)</f>
        <v>0</v>
      </c>
      <c r="I205" s="526">
        <f>IF(J205&lt;&gt;"",(VLOOKUP(J205,'🌳Resource'!$A$4:$J1000,9,false)*K205),0)+IF(L205&lt;&gt;"",(VLOOKUP(L205,'🌳Resource'!$A$4:$J1000,9,false)*M205),0)+IF(N205&lt;&gt;"",(VLOOKUP(N205,'🌳Resource'!$A$4:$J1000,9,false)*O205),0) + IF(P205&lt;&gt;"",(VLOOKUP(P205,'🌳Resource'!$A$4:$J1000,9,false)*Q205),0) + IF(R205&lt;&gt;"",(VLOOKUP(R205,'🧱Material'!$B$4:$H1000,6,false)*S205),0) + IF(T205&lt;&gt;"",(VLOOKUP(T205,'🧱Material'!$B$4:$H1000,6,false)*U205),0) + IF(V205&lt;&gt;"",(VLOOKUP(V205,'🧱Material'!$B$4:$H1000,6,false)*W205),0) + IF(X205&lt;&gt;"",(VLOOKUP(X205,'🧱Material'!$B$4:$H1000,6,false)*Y205),0) + IF(Z205&lt;&gt;"",(VLOOKUP(Z205,'🧱Material'!$B$4:$H1000,6,false)*AA205),0) + IF(AB205&lt;&gt;"",(VLOOKUP(AB205,'🧱Material'!$B$4:$H1000,6,false)*AC205),0)</f>
        <v>0</v>
      </c>
      <c r="J205" s="535"/>
      <c r="K205" s="536"/>
      <c r="L205" s="535"/>
      <c r="M205" s="536"/>
      <c r="N205" s="535"/>
      <c r="O205" s="536"/>
      <c r="P205" s="535"/>
      <c r="Q205" s="536"/>
      <c r="R205" s="59"/>
      <c r="S205" s="520"/>
      <c r="T205" s="59"/>
      <c r="U205" s="520"/>
      <c r="V205" s="59"/>
      <c r="W205" s="520"/>
      <c r="X205" s="59"/>
      <c r="Y205" s="520"/>
      <c r="Z205" s="59"/>
      <c r="AA205" s="520"/>
      <c r="AB205" s="59"/>
      <c r="AC205" s="520"/>
    </row>
    <row r="206">
      <c r="A206" s="70" t="b">
        <v>0</v>
      </c>
      <c r="B206" s="524"/>
      <c r="C206" s="70"/>
      <c r="D206" s="70"/>
      <c r="G206" s="523">
        <f>IF(J206&lt;&gt;"",(VLOOKUP(J206,'🌳Resource'!$A$4:$J1000,10,false)*K206),0)+IF(L206&lt;&gt;"",(VLOOKUP(L206,'🌳Resource'!$A$4:$J1000,10,false)*M206),0)+IF(N206&lt;&gt;"",(VLOOKUP(N206,'🌳Resource'!$A$4:$J1000,10,false)*O206),0) + IF(P206&lt;&gt;"",(VLOOKUP(P206,'🌳Resource'!$A$4:$J1000,10,false)*Q206),0) + IF(R206&lt;&gt;"",(VLOOKUP(R206,'🧱Material'!$B$4:$H1000,7,false)*S206),0) + IF(T206&lt;&gt;"",(VLOOKUP(T206,'🧱Material'!$B$4:$H1000,7,false)*U206),0) + IF(V206&lt;&gt;"",(VLOOKUP(V206,'🧱Material'!$B$4:$H1000,7,false)*W206),0) + IF(X206&lt;&gt;"",(VLOOKUP(X206,'🧱Material'!$B$4:$H1000,7,false)*Y206),0) + IF(Z206&lt;&gt;"",(VLOOKUP(Z206,'🧱Material'!$B$4:$H1000,7,false)*AA206),0) + IF(AB206&lt;&gt;"",(VLOOKUP(AB206,'🧱Material'!$B$4:$H1000,7,false)*AC206),0)</f>
        <v>0</v>
      </c>
      <c r="H206" s="523">
        <f>IF(J206&lt;&gt;"",(VLOOKUP(J206,'🌳Resource'!$A$4:$J1000,8,false)*K206),0)+IF(L206&lt;&gt;"",(VLOOKUP(L206,'🌳Resource'!$A$4:$J1000,8,false)*M206),0)+IF(N206&lt;&gt;"",(VLOOKUP(N206,'🌳Resource'!$A$4:$J1000,8,false)*O206),0) + IF(P206&lt;&gt;"",(VLOOKUP(P206,'🌳Resource'!$A$4:$J1000,8,false)*Q206),0) + IF(R206&lt;&gt;"",(VLOOKUP(R206,'🧱Material'!$B$4:$H1000,5,false)*S206),0) + IF(T206&lt;&gt;"",(VLOOKUP(T206,'🧱Material'!$B$4:$H1000,5,false)*U206),0) + IF(V206&lt;&gt;"",(VLOOKUP(V206,'🧱Material'!$B$4:$H1000,5,false)*W206),0) + IF(X206&lt;&gt;"",(VLOOKUP(X206,'🧱Material'!$B$4:$H1000,5,false)*Y206),0) + IF(Z206&lt;&gt;"",(VLOOKUP(Z206,'🧱Material'!$B$4:$H1000,5,false)*AA206),0) + IF(AB206&lt;&gt;"",(VLOOKUP(AB206,'🧱Material'!$B$4:$H1000,5,false)*AC206),0)</f>
        <v>0</v>
      </c>
      <c r="I206" s="523">
        <f>IF(J206&lt;&gt;"",(VLOOKUP(J206,'🌳Resource'!$A$4:$J1000,9,false)*K206),0)+IF(L206&lt;&gt;"",(VLOOKUP(L206,'🌳Resource'!$A$4:$J1000,9,false)*M206),0)+IF(N206&lt;&gt;"",(VLOOKUP(N206,'🌳Resource'!$A$4:$J1000,9,false)*O206),0) + IF(P206&lt;&gt;"",(VLOOKUP(P206,'🌳Resource'!$A$4:$J1000,9,false)*Q206),0) + IF(R206&lt;&gt;"",(VLOOKUP(R206,'🧱Material'!$B$4:$H1000,6,false)*S206),0) + IF(T206&lt;&gt;"",(VLOOKUP(T206,'🧱Material'!$B$4:$H1000,6,false)*U206),0) + IF(V206&lt;&gt;"",(VLOOKUP(V206,'🧱Material'!$B$4:$H1000,6,false)*W206),0) + IF(X206&lt;&gt;"",(VLOOKUP(X206,'🧱Material'!$B$4:$H1000,6,false)*Y206),0) + IF(Z206&lt;&gt;"",(VLOOKUP(Z206,'🧱Material'!$B$4:$H1000,6,false)*AA206),0) + IF(AB206&lt;&gt;"",(VLOOKUP(AB206,'🧱Material'!$B$4:$H1000,6,false)*AC206),0)</f>
        <v>0</v>
      </c>
      <c r="J206" s="533"/>
      <c r="K206" s="534"/>
      <c r="L206" s="533"/>
      <c r="M206" s="534"/>
      <c r="N206" s="533"/>
      <c r="O206" s="534"/>
      <c r="P206" s="533"/>
      <c r="Q206" s="534"/>
      <c r="R206" s="515"/>
      <c r="S206" s="3"/>
      <c r="T206" s="515"/>
      <c r="U206" s="3"/>
      <c r="V206" s="515"/>
      <c r="W206" s="3"/>
      <c r="X206" s="515"/>
      <c r="Y206" s="3"/>
      <c r="Z206" s="515"/>
      <c r="AA206" s="3"/>
      <c r="AB206" s="515"/>
      <c r="AC206" s="3"/>
    </row>
    <row r="207">
      <c r="A207" s="70" t="b">
        <v>0</v>
      </c>
      <c r="B207" s="524"/>
      <c r="C207" s="70"/>
      <c r="D207" s="70"/>
      <c r="G207" s="526">
        <f>IF(J207&lt;&gt;"",(VLOOKUP(J207,'🌳Resource'!$A$4:$J1000,10,false)*K207),0)+IF(L207&lt;&gt;"",(VLOOKUP(L207,'🌳Resource'!$A$4:$J1000,10,false)*M207),0)+IF(N207&lt;&gt;"",(VLOOKUP(N207,'🌳Resource'!$A$4:$J1000,10,false)*O207),0) + IF(P207&lt;&gt;"",(VLOOKUP(P207,'🌳Resource'!$A$4:$J1000,10,false)*Q207),0) + IF(R207&lt;&gt;"",(VLOOKUP(R207,'🧱Material'!$B$4:$H1000,7,false)*S207),0) + IF(T207&lt;&gt;"",(VLOOKUP(T207,'🧱Material'!$B$4:$H1000,7,false)*U207),0) + IF(V207&lt;&gt;"",(VLOOKUP(V207,'🧱Material'!$B$4:$H1000,7,false)*W207),0) + IF(X207&lt;&gt;"",(VLOOKUP(X207,'🧱Material'!$B$4:$H1000,7,false)*Y207),0) + IF(Z207&lt;&gt;"",(VLOOKUP(Z207,'🧱Material'!$B$4:$H1000,7,false)*AA207),0) + IF(AB207&lt;&gt;"",(VLOOKUP(AB207,'🧱Material'!$B$4:$H1000,7,false)*AC207),0)</f>
        <v>0</v>
      </c>
      <c r="H207" s="526">
        <f>IF(J207&lt;&gt;"",(VLOOKUP(J207,'🌳Resource'!$A$4:$J1000,8,false)*K207),0)+IF(L207&lt;&gt;"",(VLOOKUP(L207,'🌳Resource'!$A$4:$J1000,8,false)*M207),0)+IF(N207&lt;&gt;"",(VLOOKUP(N207,'🌳Resource'!$A$4:$J1000,8,false)*O207),0) + IF(P207&lt;&gt;"",(VLOOKUP(P207,'🌳Resource'!$A$4:$J1000,8,false)*Q207),0) + IF(R207&lt;&gt;"",(VLOOKUP(R207,'🧱Material'!$B$4:$H1000,5,false)*S207),0) + IF(T207&lt;&gt;"",(VLOOKUP(T207,'🧱Material'!$B$4:$H1000,5,false)*U207),0) + IF(V207&lt;&gt;"",(VLOOKUP(V207,'🧱Material'!$B$4:$H1000,5,false)*W207),0) + IF(X207&lt;&gt;"",(VLOOKUP(X207,'🧱Material'!$B$4:$H1000,5,false)*Y207),0) + IF(Z207&lt;&gt;"",(VLOOKUP(Z207,'🧱Material'!$B$4:$H1000,5,false)*AA207),0) + IF(AB207&lt;&gt;"",(VLOOKUP(AB207,'🧱Material'!$B$4:$H1000,5,false)*AC207),0)</f>
        <v>0</v>
      </c>
      <c r="I207" s="526">
        <f>IF(J207&lt;&gt;"",(VLOOKUP(J207,'🌳Resource'!$A$4:$J1000,9,false)*K207),0)+IF(L207&lt;&gt;"",(VLOOKUP(L207,'🌳Resource'!$A$4:$J1000,9,false)*M207),0)+IF(N207&lt;&gt;"",(VLOOKUP(N207,'🌳Resource'!$A$4:$J1000,9,false)*O207),0) + IF(P207&lt;&gt;"",(VLOOKUP(P207,'🌳Resource'!$A$4:$J1000,9,false)*Q207),0) + IF(R207&lt;&gt;"",(VLOOKUP(R207,'🧱Material'!$B$4:$H1000,6,false)*S207),0) + IF(T207&lt;&gt;"",(VLOOKUP(T207,'🧱Material'!$B$4:$H1000,6,false)*U207),0) + IF(V207&lt;&gt;"",(VLOOKUP(V207,'🧱Material'!$B$4:$H1000,6,false)*W207),0) + IF(X207&lt;&gt;"",(VLOOKUP(X207,'🧱Material'!$B$4:$H1000,6,false)*Y207),0) + IF(Z207&lt;&gt;"",(VLOOKUP(Z207,'🧱Material'!$B$4:$H1000,6,false)*AA207),0) + IF(AB207&lt;&gt;"",(VLOOKUP(AB207,'🧱Material'!$B$4:$H1000,6,false)*AC207),0)</f>
        <v>0</v>
      </c>
      <c r="J207" s="535"/>
      <c r="K207" s="536"/>
      <c r="L207" s="535"/>
      <c r="M207" s="536"/>
      <c r="N207" s="535"/>
      <c r="O207" s="536"/>
      <c r="P207" s="535"/>
      <c r="Q207" s="536"/>
      <c r="R207" s="59"/>
      <c r="S207" s="520"/>
      <c r="T207" s="59"/>
      <c r="U207" s="520"/>
      <c r="V207" s="59"/>
      <c r="W207" s="520"/>
      <c r="X207" s="59"/>
      <c r="Y207" s="520"/>
      <c r="Z207" s="59"/>
      <c r="AA207" s="520"/>
      <c r="AB207" s="59"/>
      <c r="AC207" s="520"/>
    </row>
    <row r="208">
      <c r="A208" s="70" t="b">
        <v>0</v>
      </c>
      <c r="B208" s="524"/>
      <c r="C208" s="70"/>
      <c r="D208" s="70"/>
      <c r="G208" s="523">
        <f>IF(J208&lt;&gt;"",(VLOOKUP(J208,'🌳Resource'!$A$4:$J1000,10,false)*K208),0)+IF(L208&lt;&gt;"",(VLOOKUP(L208,'🌳Resource'!$A$4:$J1000,10,false)*M208),0)+IF(N208&lt;&gt;"",(VLOOKUP(N208,'🌳Resource'!$A$4:$J1000,10,false)*O208),0) + IF(P208&lt;&gt;"",(VLOOKUP(P208,'🌳Resource'!$A$4:$J1000,10,false)*Q208),0) + IF(R208&lt;&gt;"",(VLOOKUP(R208,'🧱Material'!$B$4:$H1000,7,false)*S208),0) + IF(T208&lt;&gt;"",(VLOOKUP(T208,'🧱Material'!$B$4:$H1000,7,false)*U208),0) + IF(V208&lt;&gt;"",(VLOOKUP(V208,'🧱Material'!$B$4:$H1000,7,false)*W208),0) + IF(X208&lt;&gt;"",(VLOOKUP(X208,'🧱Material'!$B$4:$H1000,7,false)*Y208),0) + IF(Z208&lt;&gt;"",(VLOOKUP(Z208,'🧱Material'!$B$4:$H1000,7,false)*AA208),0) + IF(AB208&lt;&gt;"",(VLOOKUP(AB208,'🧱Material'!$B$4:$H1000,7,false)*AC208),0)</f>
        <v>0</v>
      </c>
      <c r="H208" s="523">
        <f>IF(J208&lt;&gt;"",(VLOOKUP(J208,'🌳Resource'!$A$4:$J1000,8,false)*K208),0)+IF(L208&lt;&gt;"",(VLOOKUP(L208,'🌳Resource'!$A$4:$J1000,8,false)*M208),0)+IF(N208&lt;&gt;"",(VLOOKUP(N208,'🌳Resource'!$A$4:$J1000,8,false)*O208),0) + IF(P208&lt;&gt;"",(VLOOKUP(P208,'🌳Resource'!$A$4:$J1000,8,false)*Q208),0) + IF(R208&lt;&gt;"",(VLOOKUP(R208,'🧱Material'!$B$4:$H1000,5,false)*S208),0) + IF(T208&lt;&gt;"",(VLOOKUP(T208,'🧱Material'!$B$4:$H1000,5,false)*U208),0) + IF(V208&lt;&gt;"",(VLOOKUP(V208,'🧱Material'!$B$4:$H1000,5,false)*W208),0) + IF(X208&lt;&gt;"",(VLOOKUP(X208,'🧱Material'!$B$4:$H1000,5,false)*Y208),0) + IF(Z208&lt;&gt;"",(VLOOKUP(Z208,'🧱Material'!$B$4:$H1000,5,false)*AA208),0) + IF(AB208&lt;&gt;"",(VLOOKUP(AB208,'🧱Material'!$B$4:$H1000,5,false)*AC208),0)</f>
        <v>0</v>
      </c>
      <c r="I208" s="523">
        <f>IF(J208&lt;&gt;"",(VLOOKUP(J208,'🌳Resource'!$A$4:$J1000,9,false)*K208),0)+IF(L208&lt;&gt;"",(VLOOKUP(L208,'🌳Resource'!$A$4:$J1000,9,false)*M208),0)+IF(N208&lt;&gt;"",(VLOOKUP(N208,'🌳Resource'!$A$4:$J1000,9,false)*O208),0) + IF(P208&lt;&gt;"",(VLOOKUP(P208,'🌳Resource'!$A$4:$J1000,9,false)*Q208),0) + IF(R208&lt;&gt;"",(VLOOKUP(R208,'🧱Material'!$B$4:$H1000,6,false)*S208),0) + IF(T208&lt;&gt;"",(VLOOKUP(T208,'🧱Material'!$B$4:$H1000,6,false)*U208),0) + IF(V208&lt;&gt;"",(VLOOKUP(V208,'🧱Material'!$B$4:$H1000,6,false)*W208),0) + IF(X208&lt;&gt;"",(VLOOKUP(X208,'🧱Material'!$B$4:$H1000,6,false)*Y208),0) + IF(Z208&lt;&gt;"",(VLOOKUP(Z208,'🧱Material'!$B$4:$H1000,6,false)*AA208),0) + IF(AB208&lt;&gt;"",(VLOOKUP(AB208,'🧱Material'!$B$4:$H1000,6,false)*AC208),0)</f>
        <v>0</v>
      </c>
      <c r="J208" s="533"/>
      <c r="K208" s="534"/>
      <c r="L208" s="533"/>
      <c r="M208" s="534"/>
      <c r="N208" s="533"/>
      <c r="O208" s="534"/>
      <c r="P208" s="533"/>
      <c r="Q208" s="534"/>
      <c r="R208" s="515"/>
      <c r="S208" s="3"/>
      <c r="T208" s="515"/>
      <c r="U208" s="3"/>
      <c r="V208" s="515"/>
      <c r="W208" s="3"/>
      <c r="X208" s="515"/>
      <c r="Y208" s="3"/>
      <c r="Z208" s="515"/>
      <c r="AA208" s="3"/>
      <c r="AB208" s="515"/>
      <c r="AC208" s="3"/>
    </row>
    <row r="209">
      <c r="A209" s="70" t="b">
        <v>0</v>
      </c>
      <c r="B209" s="524"/>
      <c r="C209" s="70"/>
      <c r="D209" s="70"/>
      <c r="G209" s="526">
        <f>IF(J209&lt;&gt;"",(VLOOKUP(J209,'🌳Resource'!$A$4:$J1000,10,false)*K209),0)+IF(L209&lt;&gt;"",(VLOOKUP(L209,'🌳Resource'!$A$4:$J1000,10,false)*M209),0)+IF(N209&lt;&gt;"",(VLOOKUP(N209,'🌳Resource'!$A$4:$J1000,10,false)*O209),0) + IF(P209&lt;&gt;"",(VLOOKUP(P209,'🌳Resource'!$A$4:$J1000,10,false)*Q209),0) + IF(R209&lt;&gt;"",(VLOOKUP(R209,'🧱Material'!$B$4:$H1000,7,false)*S209),0) + IF(T209&lt;&gt;"",(VLOOKUP(T209,'🧱Material'!$B$4:$H1000,7,false)*U209),0) + IF(V209&lt;&gt;"",(VLOOKUP(V209,'🧱Material'!$B$4:$H1000,7,false)*W209),0) + IF(X209&lt;&gt;"",(VLOOKUP(X209,'🧱Material'!$B$4:$H1000,7,false)*Y209),0) + IF(Z209&lt;&gt;"",(VLOOKUP(Z209,'🧱Material'!$B$4:$H1000,7,false)*AA209),0) + IF(AB209&lt;&gt;"",(VLOOKUP(AB209,'🧱Material'!$B$4:$H1000,7,false)*AC209),0)</f>
        <v>0</v>
      </c>
      <c r="H209" s="526">
        <f>IF(J209&lt;&gt;"",(VLOOKUP(J209,'🌳Resource'!$A$4:$J1000,8,false)*K209),0)+IF(L209&lt;&gt;"",(VLOOKUP(L209,'🌳Resource'!$A$4:$J1000,8,false)*M209),0)+IF(N209&lt;&gt;"",(VLOOKUP(N209,'🌳Resource'!$A$4:$J1000,8,false)*O209),0) + IF(P209&lt;&gt;"",(VLOOKUP(P209,'🌳Resource'!$A$4:$J1000,8,false)*Q209),0) + IF(R209&lt;&gt;"",(VLOOKUP(R209,'🧱Material'!$B$4:$H1000,5,false)*S209),0) + IF(T209&lt;&gt;"",(VLOOKUP(T209,'🧱Material'!$B$4:$H1000,5,false)*U209),0) + IF(V209&lt;&gt;"",(VLOOKUP(V209,'🧱Material'!$B$4:$H1000,5,false)*W209),0) + IF(X209&lt;&gt;"",(VLOOKUP(X209,'🧱Material'!$B$4:$H1000,5,false)*Y209),0) + IF(Z209&lt;&gt;"",(VLOOKUP(Z209,'🧱Material'!$B$4:$H1000,5,false)*AA209),0) + IF(AB209&lt;&gt;"",(VLOOKUP(AB209,'🧱Material'!$B$4:$H1000,5,false)*AC209),0)</f>
        <v>0</v>
      </c>
      <c r="I209" s="526">
        <f>IF(J209&lt;&gt;"",(VLOOKUP(J209,'🌳Resource'!$A$4:$J1000,9,false)*K209),0)+IF(L209&lt;&gt;"",(VLOOKUP(L209,'🌳Resource'!$A$4:$J1000,9,false)*M209),0)+IF(N209&lt;&gt;"",(VLOOKUP(N209,'🌳Resource'!$A$4:$J1000,9,false)*O209),0) + IF(P209&lt;&gt;"",(VLOOKUP(P209,'🌳Resource'!$A$4:$J1000,9,false)*Q209),0) + IF(R209&lt;&gt;"",(VLOOKUP(R209,'🧱Material'!$B$4:$H1000,6,false)*S209),0) + IF(T209&lt;&gt;"",(VLOOKUP(T209,'🧱Material'!$B$4:$H1000,6,false)*U209),0) + IF(V209&lt;&gt;"",(VLOOKUP(V209,'🧱Material'!$B$4:$H1000,6,false)*W209),0) + IF(X209&lt;&gt;"",(VLOOKUP(X209,'🧱Material'!$B$4:$H1000,6,false)*Y209),0) + IF(Z209&lt;&gt;"",(VLOOKUP(Z209,'🧱Material'!$B$4:$H1000,6,false)*AA209),0) + IF(AB209&lt;&gt;"",(VLOOKUP(AB209,'🧱Material'!$B$4:$H1000,6,false)*AC209),0)</f>
        <v>0</v>
      </c>
      <c r="J209" s="535"/>
      <c r="K209" s="536"/>
      <c r="L209" s="535"/>
      <c r="M209" s="536"/>
      <c r="N209" s="535"/>
      <c r="O209" s="536"/>
      <c r="P209" s="535"/>
      <c r="Q209" s="536"/>
      <c r="R209" s="59"/>
      <c r="S209" s="520"/>
      <c r="T209" s="59"/>
      <c r="U209" s="520"/>
      <c r="V209" s="59"/>
      <c r="W209" s="520"/>
      <c r="X209" s="59"/>
      <c r="Y209" s="520"/>
      <c r="Z209" s="59"/>
      <c r="AA209" s="520"/>
      <c r="AB209" s="59"/>
      <c r="AC209" s="520"/>
    </row>
    <row r="210">
      <c r="A210" s="70" t="b">
        <v>0</v>
      </c>
      <c r="B210" s="524"/>
      <c r="C210" s="70"/>
      <c r="D210" s="70"/>
      <c r="G210" s="523">
        <f>IF(J210&lt;&gt;"",(VLOOKUP(J210,'🌳Resource'!$A$4:$J1000,10,false)*K210),0)+IF(L210&lt;&gt;"",(VLOOKUP(L210,'🌳Resource'!$A$4:$J1000,10,false)*M210),0)+IF(N210&lt;&gt;"",(VLOOKUP(N210,'🌳Resource'!$A$4:$J1000,10,false)*O210),0) + IF(P210&lt;&gt;"",(VLOOKUP(P210,'🌳Resource'!$A$4:$J1000,10,false)*Q210),0) + IF(R210&lt;&gt;"",(VLOOKUP(R210,'🧱Material'!$B$4:$H1000,7,false)*S210),0) + IF(T210&lt;&gt;"",(VLOOKUP(T210,'🧱Material'!$B$4:$H1000,7,false)*U210),0) + IF(V210&lt;&gt;"",(VLOOKUP(V210,'🧱Material'!$B$4:$H1000,7,false)*W210),0) + IF(X210&lt;&gt;"",(VLOOKUP(X210,'🧱Material'!$B$4:$H1000,7,false)*Y210),0) + IF(Z210&lt;&gt;"",(VLOOKUP(Z210,'🧱Material'!$B$4:$H1000,7,false)*AA210),0) + IF(AB210&lt;&gt;"",(VLOOKUP(AB210,'🧱Material'!$B$4:$H1000,7,false)*AC210),0)</f>
        <v>0</v>
      </c>
      <c r="H210" s="523">
        <f>IF(J210&lt;&gt;"",(VLOOKUP(J210,'🌳Resource'!$A$4:$J1000,8,false)*K210),0)+IF(L210&lt;&gt;"",(VLOOKUP(L210,'🌳Resource'!$A$4:$J1000,8,false)*M210),0)+IF(N210&lt;&gt;"",(VLOOKUP(N210,'🌳Resource'!$A$4:$J1000,8,false)*O210),0) + IF(P210&lt;&gt;"",(VLOOKUP(P210,'🌳Resource'!$A$4:$J1000,8,false)*Q210),0) + IF(R210&lt;&gt;"",(VLOOKUP(R210,'🧱Material'!$B$4:$H1000,5,false)*S210),0) + IF(T210&lt;&gt;"",(VLOOKUP(T210,'🧱Material'!$B$4:$H1000,5,false)*U210),0) + IF(V210&lt;&gt;"",(VLOOKUP(V210,'🧱Material'!$B$4:$H1000,5,false)*W210),0) + IF(X210&lt;&gt;"",(VLOOKUP(X210,'🧱Material'!$B$4:$H1000,5,false)*Y210),0) + IF(Z210&lt;&gt;"",(VLOOKUP(Z210,'🧱Material'!$B$4:$H1000,5,false)*AA210),0) + IF(AB210&lt;&gt;"",(VLOOKUP(AB210,'🧱Material'!$B$4:$H1000,5,false)*AC210),0)</f>
        <v>0</v>
      </c>
      <c r="I210" s="523">
        <f>IF(J210&lt;&gt;"",(VLOOKUP(J210,'🌳Resource'!$A$4:$J1000,9,false)*K210),0)+IF(L210&lt;&gt;"",(VLOOKUP(L210,'🌳Resource'!$A$4:$J1000,9,false)*M210),0)+IF(N210&lt;&gt;"",(VLOOKUP(N210,'🌳Resource'!$A$4:$J1000,9,false)*O210),0) + IF(P210&lt;&gt;"",(VLOOKUP(P210,'🌳Resource'!$A$4:$J1000,9,false)*Q210),0) + IF(R210&lt;&gt;"",(VLOOKUP(R210,'🧱Material'!$B$4:$H1000,6,false)*S210),0) + IF(T210&lt;&gt;"",(VLOOKUP(T210,'🧱Material'!$B$4:$H1000,6,false)*U210),0) + IF(V210&lt;&gt;"",(VLOOKUP(V210,'🧱Material'!$B$4:$H1000,6,false)*W210),0) + IF(X210&lt;&gt;"",(VLOOKUP(X210,'🧱Material'!$B$4:$H1000,6,false)*Y210),0) + IF(Z210&lt;&gt;"",(VLOOKUP(Z210,'🧱Material'!$B$4:$H1000,6,false)*AA210),0) + IF(AB210&lt;&gt;"",(VLOOKUP(AB210,'🧱Material'!$B$4:$H1000,6,false)*AC210),0)</f>
        <v>0</v>
      </c>
      <c r="J210" s="533"/>
      <c r="K210" s="534"/>
      <c r="L210" s="533"/>
      <c r="M210" s="534"/>
      <c r="N210" s="533"/>
      <c r="O210" s="534"/>
      <c r="P210" s="533"/>
      <c r="Q210" s="534"/>
      <c r="R210" s="515"/>
      <c r="S210" s="3"/>
      <c r="T210" s="515"/>
      <c r="U210" s="3"/>
      <c r="V210" s="515"/>
      <c r="W210" s="3"/>
      <c r="X210" s="515"/>
      <c r="Y210" s="3"/>
      <c r="Z210" s="515"/>
      <c r="AA210" s="3"/>
      <c r="AB210" s="515"/>
      <c r="AC210" s="3"/>
    </row>
    <row r="211">
      <c r="A211" s="70" t="b">
        <v>0</v>
      </c>
      <c r="B211" s="524"/>
      <c r="C211" s="70"/>
      <c r="D211" s="70"/>
      <c r="G211" s="526">
        <f>IF(J211&lt;&gt;"",(VLOOKUP(J211,'🌳Resource'!$A$4:$J1000,10,false)*K211),0)+IF(L211&lt;&gt;"",(VLOOKUP(L211,'🌳Resource'!$A$4:$J1000,10,false)*M211),0)+IF(N211&lt;&gt;"",(VLOOKUP(N211,'🌳Resource'!$A$4:$J1000,10,false)*O211),0) + IF(P211&lt;&gt;"",(VLOOKUP(P211,'🌳Resource'!$A$4:$J1000,10,false)*Q211),0) + IF(R211&lt;&gt;"",(VLOOKUP(R211,'🧱Material'!$B$4:$H1000,7,false)*S211),0) + IF(T211&lt;&gt;"",(VLOOKUP(T211,'🧱Material'!$B$4:$H1000,7,false)*U211),0) + IF(V211&lt;&gt;"",(VLOOKUP(V211,'🧱Material'!$B$4:$H1000,7,false)*W211),0) + IF(X211&lt;&gt;"",(VLOOKUP(X211,'🧱Material'!$B$4:$H1000,7,false)*Y211),0) + IF(Z211&lt;&gt;"",(VLOOKUP(Z211,'🧱Material'!$B$4:$H1000,7,false)*AA211),0) + IF(AB211&lt;&gt;"",(VLOOKUP(AB211,'🧱Material'!$B$4:$H1000,7,false)*AC211),0)</f>
        <v>0</v>
      </c>
      <c r="H211" s="526">
        <f>IF(J211&lt;&gt;"",(VLOOKUP(J211,'🌳Resource'!$A$4:$J1000,8,false)*K211),0)+IF(L211&lt;&gt;"",(VLOOKUP(L211,'🌳Resource'!$A$4:$J1000,8,false)*M211),0)+IF(N211&lt;&gt;"",(VLOOKUP(N211,'🌳Resource'!$A$4:$J1000,8,false)*O211),0) + IF(P211&lt;&gt;"",(VLOOKUP(P211,'🌳Resource'!$A$4:$J1000,8,false)*Q211),0) + IF(R211&lt;&gt;"",(VLOOKUP(R211,'🧱Material'!$B$4:$H1000,5,false)*S211),0) + IF(T211&lt;&gt;"",(VLOOKUP(T211,'🧱Material'!$B$4:$H1000,5,false)*U211),0) + IF(V211&lt;&gt;"",(VLOOKUP(V211,'🧱Material'!$B$4:$H1000,5,false)*W211),0) + IF(X211&lt;&gt;"",(VLOOKUP(X211,'🧱Material'!$B$4:$H1000,5,false)*Y211),0) + IF(Z211&lt;&gt;"",(VLOOKUP(Z211,'🧱Material'!$B$4:$H1000,5,false)*AA211),0) + IF(AB211&lt;&gt;"",(VLOOKUP(AB211,'🧱Material'!$B$4:$H1000,5,false)*AC211),0)</f>
        <v>0</v>
      </c>
      <c r="I211" s="526">
        <f>IF(J211&lt;&gt;"",(VLOOKUP(J211,'🌳Resource'!$A$4:$J1000,9,false)*K211),0)+IF(L211&lt;&gt;"",(VLOOKUP(L211,'🌳Resource'!$A$4:$J1000,9,false)*M211),0)+IF(N211&lt;&gt;"",(VLOOKUP(N211,'🌳Resource'!$A$4:$J1000,9,false)*O211),0) + IF(P211&lt;&gt;"",(VLOOKUP(P211,'🌳Resource'!$A$4:$J1000,9,false)*Q211),0) + IF(R211&lt;&gt;"",(VLOOKUP(R211,'🧱Material'!$B$4:$H1000,6,false)*S211),0) + IF(T211&lt;&gt;"",(VLOOKUP(T211,'🧱Material'!$B$4:$H1000,6,false)*U211),0) + IF(V211&lt;&gt;"",(VLOOKUP(V211,'🧱Material'!$B$4:$H1000,6,false)*W211),0) + IF(X211&lt;&gt;"",(VLOOKUP(X211,'🧱Material'!$B$4:$H1000,6,false)*Y211),0) + IF(Z211&lt;&gt;"",(VLOOKUP(Z211,'🧱Material'!$B$4:$H1000,6,false)*AA211),0) + IF(AB211&lt;&gt;"",(VLOOKUP(AB211,'🧱Material'!$B$4:$H1000,6,false)*AC211),0)</f>
        <v>0</v>
      </c>
      <c r="J211" s="535"/>
      <c r="K211" s="536"/>
      <c r="L211" s="535"/>
      <c r="M211" s="536"/>
      <c r="N211" s="535"/>
      <c r="O211" s="536"/>
      <c r="P211" s="535"/>
      <c r="Q211" s="536"/>
      <c r="R211" s="59"/>
      <c r="S211" s="520"/>
      <c r="T211" s="59"/>
      <c r="U211" s="520"/>
      <c r="V211" s="59"/>
      <c r="W211" s="520"/>
      <c r="X211" s="59"/>
      <c r="Y211" s="520"/>
      <c r="Z211" s="59"/>
      <c r="AA211" s="520"/>
      <c r="AB211" s="59"/>
      <c r="AC211" s="520"/>
    </row>
    <row r="212">
      <c r="A212" s="70" t="b">
        <v>0</v>
      </c>
      <c r="B212" s="524"/>
      <c r="C212" s="70"/>
      <c r="D212" s="70"/>
      <c r="G212" s="523">
        <f>IF(J212&lt;&gt;"",(VLOOKUP(J212,'🌳Resource'!$A$4:$J1000,10,false)*K212),0)+IF(L212&lt;&gt;"",(VLOOKUP(L212,'🌳Resource'!$A$4:$J1000,10,false)*M212),0)+IF(N212&lt;&gt;"",(VLOOKUP(N212,'🌳Resource'!$A$4:$J1000,10,false)*O212),0) + IF(P212&lt;&gt;"",(VLOOKUP(P212,'🌳Resource'!$A$4:$J1000,10,false)*Q212),0) + IF(R212&lt;&gt;"",(VLOOKUP(R212,'🧱Material'!$B$4:$H1000,7,false)*S212),0) + IF(T212&lt;&gt;"",(VLOOKUP(T212,'🧱Material'!$B$4:$H1000,7,false)*U212),0) + IF(V212&lt;&gt;"",(VLOOKUP(V212,'🧱Material'!$B$4:$H1000,7,false)*W212),0) + IF(X212&lt;&gt;"",(VLOOKUP(X212,'🧱Material'!$B$4:$H1000,7,false)*Y212),0) + IF(Z212&lt;&gt;"",(VLOOKUP(Z212,'🧱Material'!$B$4:$H1000,7,false)*AA212),0) + IF(AB212&lt;&gt;"",(VLOOKUP(AB212,'🧱Material'!$B$4:$H1000,7,false)*AC212),0)</f>
        <v>0</v>
      </c>
      <c r="H212" s="523">
        <f>IF(J212&lt;&gt;"",(VLOOKUP(J212,'🌳Resource'!$A$4:$J1000,8,false)*K212),0)+IF(L212&lt;&gt;"",(VLOOKUP(L212,'🌳Resource'!$A$4:$J1000,8,false)*M212),0)+IF(N212&lt;&gt;"",(VLOOKUP(N212,'🌳Resource'!$A$4:$J1000,8,false)*O212),0) + IF(P212&lt;&gt;"",(VLOOKUP(P212,'🌳Resource'!$A$4:$J1000,8,false)*Q212),0) + IF(R212&lt;&gt;"",(VLOOKUP(R212,'🧱Material'!$B$4:$H1000,5,false)*S212),0) + IF(T212&lt;&gt;"",(VLOOKUP(T212,'🧱Material'!$B$4:$H1000,5,false)*U212),0) + IF(V212&lt;&gt;"",(VLOOKUP(V212,'🧱Material'!$B$4:$H1000,5,false)*W212),0) + IF(X212&lt;&gt;"",(VLOOKUP(X212,'🧱Material'!$B$4:$H1000,5,false)*Y212),0) + IF(Z212&lt;&gt;"",(VLOOKUP(Z212,'🧱Material'!$B$4:$H1000,5,false)*AA212),0) + IF(AB212&lt;&gt;"",(VLOOKUP(AB212,'🧱Material'!$B$4:$H1000,5,false)*AC212),0)</f>
        <v>0</v>
      </c>
      <c r="I212" s="523">
        <f>IF(J212&lt;&gt;"",(VLOOKUP(J212,'🌳Resource'!$A$4:$J1000,9,false)*K212),0)+IF(L212&lt;&gt;"",(VLOOKUP(L212,'🌳Resource'!$A$4:$J1000,9,false)*M212),0)+IF(N212&lt;&gt;"",(VLOOKUP(N212,'🌳Resource'!$A$4:$J1000,9,false)*O212),0) + IF(P212&lt;&gt;"",(VLOOKUP(P212,'🌳Resource'!$A$4:$J1000,9,false)*Q212),0) + IF(R212&lt;&gt;"",(VLOOKUP(R212,'🧱Material'!$B$4:$H1000,6,false)*S212),0) + IF(T212&lt;&gt;"",(VLOOKUP(T212,'🧱Material'!$B$4:$H1000,6,false)*U212),0) + IF(V212&lt;&gt;"",(VLOOKUP(V212,'🧱Material'!$B$4:$H1000,6,false)*W212),0) + IF(X212&lt;&gt;"",(VLOOKUP(X212,'🧱Material'!$B$4:$H1000,6,false)*Y212),0) + IF(Z212&lt;&gt;"",(VLOOKUP(Z212,'🧱Material'!$B$4:$H1000,6,false)*AA212),0) + IF(AB212&lt;&gt;"",(VLOOKUP(AB212,'🧱Material'!$B$4:$H1000,6,false)*AC212),0)</f>
        <v>0</v>
      </c>
      <c r="J212" s="533"/>
      <c r="K212" s="534"/>
      <c r="L212" s="533"/>
      <c r="M212" s="534"/>
      <c r="N212" s="533"/>
      <c r="O212" s="534"/>
      <c r="P212" s="533"/>
      <c r="Q212" s="534"/>
      <c r="R212" s="515"/>
      <c r="S212" s="3"/>
      <c r="T212" s="515"/>
      <c r="U212" s="3"/>
      <c r="V212" s="515"/>
      <c r="W212" s="3"/>
      <c r="X212" s="515"/>
      <c r="Y212" s="3"/>
      <c r="Z212" s="515"/>
      <c r="AA212" s="3"/>
      <c r="AB212" s="515"/>
      <c r="AC212" s="3"/>
    </row>
    <row r="213">
      <c r="A213" s="70" t="b">
        <v>0</v>
      </c>
      <c r="B213" s="524"/>
      <c r="C213" s="70"/>
      <c r="D213" s="70"/>
      <c r="G213" s="526">
        <f>IF(J213&lt;&gt;"",(VLOOKUP(J213,'🌳Resource'!$A$4:$J1000,10,false)*K213),0)+IF(L213&lt;&gt;"",(VLOOKUP(L213,'🌳Resource'!$A$4:$J1000,10,false)*M213),0)+IF(N213&lt;&gt;"",(VLOOKUP(N213,'🌳Resource'!$A$4:$J1000,10,false)*O213),0) + IF(P213&lt;&gt;"",(VLOOKUP(P213,'🌳Resource'!$A$4:$J1000,10,false)*Q213),0) + IF(R213&lt;&gt;"",(VLOOKUP(R213,'🧱Material'!$B$4:$H1000,7,false)*S213),0) + IF(T213&lt;&gt;"",(VLOOKUP(T213,'🧱Material'!$B$4:$H1000,7,false)*U213),0) + IF(V213&lt;&gt;"",(VLOOKUP(V213,'🧱Material'!$B$4:$H1000,7,false)*W213),0) + IF(X213&lt;&gt;"",(VLOOKUP(X213,'🧱Material'!$B$4:$H1000,7,false)*Y213),0) + IF(Z213&lt;&gt;"",(VLOOKUP(Z213,'🧱Material'!$B$4:$H1000,7,false)*AA213),0) + IF(AB213&lt;&gt;"",(VLOOKUP(AB213,'🧱Material'!$B$4:$H1000,7,false)*AC213),0)</f>
        <v>0</v>
      </c>
      <c r="H213" s="526">
        <f>IF(J213&lt;&gt;"",(VLOOKUP(J213,'🌳Resource'!$A$4:$J1000,8,false)*K213),0)+IF(L213&lt;&gt;"",(VLOOKUP(L213,'🌳Resource'!$A$4:$J1000,8,false)*M213),0)+IF(N213&lt;&gt;"",(VLOOKUP(N213,'🌳Resource'!$A$4:$J1000,8,false)*O213),0) + IF(P213&lt;&gt;"",(VLOOKUP(P213,'🌳Resource'!$A$4:$J1000,8,false)*Q213),0) + IF(R213&lt;&gt;"",(VLOOKUP(R213,'🧱Material'!$B$4:$H1000,5,false)*S213),0) + IF(T213&lt;&gt;"",(VLOOKUP(T213,'🧱Material'!$B$4:$H1000,5,false)*U213),0) + IF(V213&lt;&gt;"",(VLOOKUP(V213,'🧱Material'!$B$4:$H1000,5,false)*W213),0) + IF(X213&lt;&gt;"",(VLOOKUP(X213,'🧱Material'!$B$4:$H1000,5,false)*Y213),0) + IF(Z213&lt;&gt;"",(VLOOKUP(Z213,'🧱Material'!$B$4:$H1000,5,false)*AA213),0) + IF(AB213&lt;&gt;"",(VLOOKUP(AB213,'🧱Material'!$B$4:$H1000,5,false)*AC213),0)</f>
        <v>0</v>
      </c>
      <c r="I213" s="526">
        <f>IF(J213&lt;&gt;"",(VLOOKUP(J213,'🌳Resource'!$A$4:$J1000,9,false)*K213),0)+IF(L213&lt;&gt;"",(VLOOKUP(L213,'🌳Resource'!$A$4:$J1000,9,false)*M213),0)+IF(N213&lt;&gt;"",(VLOOKUP(N213,'🌳Resource'!$A$4:$J1000,9,false)*O213),0) + IF(P213&lt;&gt;"",(VLOOKUP(P213,'🌳Resource'!$A$4:$J1000,9,false)*Q213),0) + IF(R213&lt;&gt;"",(VLOOKUP(R213,'🧱Material'!$B$4:$H1000,6,false)*S213),0) + IF(T213&lt;&gt;"",(VLOOKUP(T213,'🧱Material'!$B$4:$H1000,6,false)*U213),0) + IF(V213&lt;&gt;"",(VLOOKUP(V213,'🧱Material'!$B$4:$H1000,6,false)*W213),0) + IF(X213&lt;&gt;"",(VLOOKUP(X213,'🧱Material'!$B$4:$H1000,6,false)*Y213),0) + IF(Z213&lt;&gt;"",(VLOOKUP(Z213,'🧱Material'!$B$4:$H1000,6,false)*AA213),0) + IF(AB213&lt;&gt;"",(VLOOKUP(AB213,'🧱Material'!$B$4:$H1000,6,false)*AC213),0)</f>
        <v>0</v>
      </c>
      <c r="J213" s="535"/>
      <c r="K213" s="536"/>
      <c r="L213" s="535"/>
      <c r="M213" s="536"/>
      <c r="N213" s="535"/>
      <c r="O213" s="536"/>
      <c r="P213" s="535"/>
      <c r="Q213" s="536"/>
      <c r="R213" s="59"/>
      <c r="S213" s="520"/>
      <c r="T213" s="59"/>
      <c r="U213" s="520"/>
      <c r="V213" s="59"/>
      <c r="W213" s="520"/>
      <c r="X213" s="59"/>
      <c r="Y213" s="520"/>
      <c r="Z213" s="59"/>
      <c r="AA213" s="520"/>
      <c r="AB213" s="59"/>
      <c r="AC213" s="520"/>
    </row>
    <row r="214">
      <c r="A214" s="70" t="b">
        <v>0</v>
      </c>
      <c r="B214" s="524"/>
      <c r="C214" s="70"/>
      <c r="D214" s="70"/>
      <c r="G214" s="523">
        <f>IF(J214&lt;&gt;"",(VLOOKUP(J214,'🌳Resource'!$A$4:$J1000,10,false)*K214),0)+IF(L214&lt;&gt;"",(VLOOKUP(L214,'🌳Resource'!$A$4:$J1000,10,false)*M214),0)+IF(N214&lt;&gt;"",(VLOOKUP(N214,'🌳Resource'!$A$4:$J1000,10,false)*O214),0) + IF(P214&lt;&gt;"",(VLOOKUP(P214,'🌳Resource'!$A$4:$J1000,10,false)*Q214),0) + IF(R214&lt;&gt;"",(VLOOKUP(R214,'🧱Material'!$B$4:$H1000,7,false)*S214),0) + IF(T214&lt;&gt;"",(VLOOKUP(T214,'🧱Material'!$B$4:$H1000,7,false)*U214),0) + IF(V214&lt;&gt;"",(VLOOKUP(V214,'🧱Material'!$B$4:$H1000,7,false)*W214),0) + IF(X214&lt;&gt;"",(VLOOKUP(X214,'🧱Material'!$B$4:$H1000,7,false)*Y214),0) + IF(Z214&lt;&gt;"",(VLOOKUP(Z214,'🧱Material'!$B$4:$H1000,7,false)*AA214),0) + IF(AB214&lt;&gt;"",(VLOOKUP(AB214,'🧱Material'!$B$4:$H1000,7,false)*AC214),0)</f>
        <v>0</v>
      </c>
      <c r="H214" s="523">
        <f>IF(J214&lt;&gt;"",(VLOOKUP(J214,'🌳Resource'!$A$4:$J1000,8,false)*K214),0)+IF(L214&lt;&gt;"",(VLOOKUP(L214,'🌳Resource'!$A$4:$J1000,8,false)*M214),0)+IF(N214&lt;&gt;"",(VLOOKUP(N214,'🌳Resource'!$A$4:$J1000,8,false)*O214),0) + IF(P214&lt;&gt;"",(VLOOKUP(P214,'🌳Resource'!$A$4:$J1000,8,false)*Q214),0) + IF(R214&lt;&gt;"",(VLOOKUP(R214,'🧱Material'!$B$4:$H1000,5,false)*S214),0) + IF(T214&lt;&gt;"",(VLOOKUP(T214,'🧱Material'!$B$4:$H1000,5,false)*U214),0) + IF(V214&lt;&gt;"",(VLOOKUP(V214,'🧱Material'!$B$4:$H1000,5,false)*W214),0) + IF(X214&lt;&gt;"",(VLOOKUP(X214,'🧱Material'!$B$4:$H1000,5,false)*Y214),0) + IF(Z214&lt;&gt;"",(VLOOKUP(Z214,'🧱Material'!$B$4:$H1000,5,false)*AA214),0) + IF(AB214&lt;&gt;"",(VLOOKUP(AB214,'🧱Material'!$B$4:$H1000,5,false)*AC214),0)</f>
        <v>0</v>
      </c>
      <c r="I214" s="523">
        <f>IF(J214&lt;&gt;"",(VLOOKUP(J214,'🌳Resource'!$A$4:$J1000,9,false)*K214),0)+IF(L214&lt;&gt;"",(VLOOKUP(L214,'🌳Resource'!$A$4:$J1000,9,false)*M214),0)+IF(N214&lt;&gt;"",(VLOOKUP(N214,'🌳Resource'!$A$4:$J1000,9,false)*O214),0) + IF(P214&lt;&gt;"",(VLOOKUP(P214,'🌳Resource'!$A$4:$J1000,9,false)*Q214),0) + IF(R214&lt;&gt;"",(VLOOKUP(R214,'🧱Material'!$B$4:$H1000,6,false)*S214),0) + IF(T214&lt;&gt;"",(VLOOKUP(T214,'🧱Material'!$B$4:$H1000,6,false)*U214),0) + IF(V214&lt;&gt;"",(VLOOKUP(V214,'🧱Material'!$B$4:$H1000,6,false)*W214),0) + IF(X214&lt;&gt;"",(VLOOKUP(X214,'🧱Material'!$B$4:$H1000,6,false)*Y214),0) + IF(Z214&lt;&gt;"",(VLOOKUP(Z214,'🧱Material'!$B$4:$H1000,6,false)*AA214),0) + IF(AB214&lt;&gt;"",(VLOOKUP(AB214,'🧱Material'!$B$4:$H1000,6,false)*AC214),0)</f>
        <v>0</v>
      </c>
      <c r="J214" s="533"/>
      <c r="K214" s="534"/>
      <c r="L214" s="533"/>
      <c r="M214" s="534"/>
      <c r="N214" s="533"/>
      <c r="O214" s="534"/>
      <c r="P214" s="533"/>
      <c r="Q214" s="534"/>
      <c r="R214" s="515"/>
      <c r="S214" s="3"/>
      <c r="T214" s="515"/>
      <c r="U214" s="3"/>
      <c r="V214" s="515"/>
      <c r="W214" s="3"/>
      <c r="X214" s="515"/>
      <c r="Y214" s="3"/>
      <c r="Z214" s="515"/>
      <c r="AA214" s="3"/>
      <c r="AB214" s="515"/>
      <c r="AC214" s="3"/>
    </row>
    <row r="215">
      <c r="A215" s="70" t="b">
        <v>0</v>
      </c>
      <c r="B215" s="524"/>
      <c r="C215" s="70"/>
      <c r="D215" s="70"/>
      <c r="G215" s="526">
        <f>IF(J215&lt;&gt;"",(VLOOKUP(J215,'🌳Resource'!$A$4:$J1000,10,false)*K215),0)+IF(L215&lt;&gt;"",(VLOOKUP(L215,'🌳Resource'!$A$4:$J1000,10,false)*M215),0)+IF(N215&lt;&gt;"",(VLOOKUP(N215,'🌳Resource'!$A$4:$J1000,10,false)*O215),0) + IF(P215&lt;&gt;"",(VLOOKUP(P215,'🌳Resource'!$A$4:$J1000,10,false)*Q215),0) + IF(R215&lt;&gt;"",(VLOOKUP(R215,'🧱Material'!$B$4:$H1000,7,false)*S215),0) + IF(T215&lt;&gt;"",(VLOOKUP(T215,'🧱Material'!$B$4:$H1000,7,false)*U215),0) + IF(V215&lt;&gt;"",(VLOOKUP(V215,'🧱Material'!$B$4:$H1000,7,false)*W215),0) + IF(X215&lt;&gt;"",(VLOOKUP(X215,'🧱Material'!$B$4:$H1000,7,false)*Y215),0) + IF(Z215&lt;&gt;"",(VLOOKUP(Z215,'🧱Material'!$B$4:$H1000,7,false)*AA215),0) + IF(AB215&lt;&gt;"",(VLOOKUP(AB215,'🧱Material'!$B$4:$H1000,7,false)*AC215),0)</f>
        <v>0</v>
      </c>
      <c r="H215" s="526">
        <f>IF(J215&lt;&gt;"",(VLOOKUP(J215,'🌳Resource'!$A$4:$J1000,8,false)*K215),0)+IF(L215&lt;&gt;"",(VLOOKUP(L215,'🌳Resource'!$A$4:$J1000,8,false)*M215),0)+IF(N215&lt;&gt;"",(VLOOKUP(N215,'🌳Resource'!$A$4:$J1000,8,false)*O215),0) + IF(P215&lt;&gt;"",(VLOOKUP(P215,'🌳Resource'!$A$4:$J1000,8,false)*Q215),0) + IF(R215&lt;&gt;"",(VLOOKUP(R215,'🧱Material'!$B$4:$H1000,5,false)*S215),0) + IF(T215&lt;&gt;"",(VLOOKUP(T215,'🧱Material'!$B$4:$H1000,5,false)*U215),0) + IF(V215&lt;&gt;"",(VLOOKUP(V215,'🧱Material'!$B$4:$H1000,5,false)*W215),0) + IF(X215&lt;&gt;"",(VLOOKUP(X215,'🧱Material'!$B$4:$H1000,5,false)*Y215),0) + IF(Z215&lt;&gt;"",(VLOOKUP(Z215,'🧱Material'!$B$4:$H1000,5,false)*AA215),0) + IF(AB215&lt;&gt;"",(VLOOKUP(AB215,'🧱Material'!$B$4:$H1000,5,false)*AC215),0)</f>
        <v>0</v>
      </c>
      <c r="I215" s="526">
        <f>IF(J215&lt;&gt;"",(VLOOKUP(J215,'🌳Resource'!$A$4:$J1000,9,false)*K215),0)+IF(L215&lt;&gt;"",(VLOOKUP(L215,'🌳Resource'!$A$4:$J1000,9,false)*M215),0)+IF(N215&lt;&gt;"",(VLOOKUP(N215,'🌳Resource'!$A$4:$J1000,9,false)*O215),0) + IF(P215&lt;&gt;"",(VLOOKUP(P215,'🌳Resource'!$A$4:$J1000,9,false)*Q215),0) + IF(R215&lt;&gt;"",(VLOOKUP(R215,'🧱Material'!$B$4:$H1000,6,false)*S215),0) + IF(T215&lt;&gt;"",(VLOOKUP(T215,'🧱Material'!$B$4:$H1000,6,false)*U215),0) + IF(V215&lt;&gt;"",(VLOOKUP(V215,'🧱Material'!$B$4:$H1000,6,false)*W215),0) + IF(X215&lt;&gt;"",(VLOOKUP(X215,'🧱Material'!$B$4:$H1000,6,false)*Y215),0) + IF(Z215&lt;&gt;"",(VLOOKUP(Z215,'🧱Material'!$B$4:$H1000,6,false)*AA215),0) + IF(AB215&lt;&gt;"",(VLOOKUP(AB215,'🧱Material'!$B$4:$H1000,6,false)*AC215),0)</f>
        <v>0</v>
      </c>
      <c r="J215" s="535"/>
      <c r="K215" s="536"/>
      <c r="L215" s="535"/>
      <c r="M215" s="536"/>
      <c r="N215" s="535"/>
      <c r="O215" s="536"/>
      <c r="P215" s="535"/>
      <c r="Q215" s="536"/>
      <c r="R215" s="59"/>
      <c r="S215" s="520"/>
      <c r="T215" s="59"/>
      <c r="U215" s="520"/>
      <c r="V215" s="59"/>
      <c r="W215" s="520"/>
      <c r="X215" s="59"/>
      <c r="Y215" s="520"/>
      <c r="Z215" s="59"/>
      <c r="AA215" s="520"/>
      <c r="AB215" s="59"/>
      <c r="AC215" s="520"/>
    </row>
    <row r="216">
      <c r="A216" s="70" t="b">
        <v>0</v>
      </c>
      <c r="B216" s="524"/>
      <c r="C216" s="70"/>
      <c r="D216" s="70"/>
      <c r="G216" s="523">
        <f>IF(J216&lt;&gt;"",(VLOOKUP(J216,'🌳Resource'!$A$4:$J1000,10,false)*K216),0)+IF(L216&lt;&gt;"",(VLOOKUP(L216,'🌳Resource'!$A$4:$J1000,10,false)*M216),0)+IF(N216&lt;&gt;"",(VLOOKUP(N216,'🌳Resource'!$A$4:$J1000,10,false)*O216),0) + IF(P216&lt;&gt;"",(VLOOKUP(P216,'🌳Resource'!$A$4:$J1000,10,false)*Q216),0) + IF(R216&lt;&gt;"",(VLOOKUP(R216,'🧱Material'!$B$4:$H1000,7,false)*S216),0) + IF(T216&lt;&gt;"",(VLOOKUP(T216,'🧱Material'!$B$4:$H1000,7,false)*U216),0) + IF(V216&lt;&gt;"",(VLOOKUP(V216,'🧱Material'!$B$4:$H1000,7,false)*W216),0) + IF(X216&lt;&gt;"",(VLOOKUP(X216,'🧱Material'!$B$4:$H1000,7,false)*Y216),0) + IF(Z216&lt;&gt;"",(VLOOKUP(Z216,'🧱Material'!$B$4:$H1000,7,false)*AA216),0) + IF(AB216&lt;&gt;"",(VLOOKUP(AB216,'🧱Material'!$B$4:$H1000,7,false)*AC216),0)</f>
        <v>0</v>
      </c>
      <c r="H216" s="523">
        <f>IF(J216&lt;&gt;"",(VLOOKUP(J216,'🌳Resource'!$A$4:$J1000,8,false)*K216),0)+IF(L216&lt;&gt;"",(VLOOKUP(L216,'🌳Resource'!$A$4:$J1000,8,false)*M216),0)+IF(N216&lt;&gt;"",(VLOOKUP(N216,'🌳Resource'!$A$4:$J1000,8,false)*O216),0) + IF(P216&lt;&gt;"",(VLOOKUP(P216,'🌳Resource'!$A$4:$J1000,8,false)*Q216),0) + IF(R216&lt;&gt;"",(VLOOKUP(R216,'🧱Material'!$B$4:$H1000,5,false)*S216),0) + IF(T216&lt;&gt;"",(VLOOKUP(T216,'🧱Material'!$B$4:$H1000,5,false)*U216),0) + IF(V216&lt;&gt;"",(VLOOKUP(V216,'🧱Material'!$B$4:$H1000,5,false)*W216),0) + IF(X216&lt;&gt;"",(VLOOKUP(X216,'🧱Material'!$B$4:$H1000,5,false)*Y216),0) + IF(Z216&lt;&gt;"",(VLOOKUP(Z216,'🧱Material'!$B$4:$H1000,5,false)*AA216),0) + IF(AB216&lt;&gt;"",(VLOOKUP(AB216,'🧱Material'!$B$4:$H1000,5,false)*AC216),0)</f>
        <v>0</v>
      </c>
      <c r="I216" s="523">
        <f>IF(J216&lt;&gt;"",(VLOOKUP(J216,'🌳Resource'!$A$4:$J1000,9,false)*K216),0)+IF(L216&lt;&gt;"",(VLOOKUP(L216,'🌳Resource'!$A$4:$J1000,9,false)*M216),0)+IF(N216&lt;&gt;"",(VLOOKUP(N216,'🌳Resource'!$A$4:$J1000,9,false)*O216),0) + IF(P216&lt;&gt;"",(VLOOKUP(P216,'🌳Resource'!$A$4:$J1000,9,false)*Q216),0) + IF(R216&lt;&gt;"",(VLOOKUP(R216,'🧱Material'!$B$4:$H1000,6,false)*S216),0) + IF(T216&lt;&gt;"",(VLOOKUP(T216,'🧱Material'!$B$4:$H1000,6,false)*U216),0) + IF(V216&lt;&gt;"",(VLOOKUP(V216,'🧱Material'!$B$4:$H1000,6,false)*W216),0) + IF(X216&lt;&gt;"",(VLOOKUP(X216,'🧱Material'!$B$4:$H1000,6,false)*Y216),0) + IF(Z216&lt;&gt;"",(VLOOKUP(Z216,'🧱Material'!$B$4:$H1000,6,false)*AA216),0) + IF(AB216&lt;&gt;"",(VLOOKUP(AB216,'🧱Material'!$B$4:$H1000,6,false)*AC216),0)</f>
        <v>0</v>
      </c>
      <c r="J216" s="533"/>
      <c r="K216" s="534"/>
      <c r="L216" s="533"/>
      <c r="M216" s="534"/>
      <c r="N216" s="533"/>
      <c r="O216" s="534"/>
      <c r="P216" s="533"/>
      <c r="Q216" s="534"/>
      <c r="R216" s="515"/>
      <c r="S216" s="3"/>
      <c r="T216" s="515"/>
      <c r="U216" s="3"/>
      <c r="V216" s="515"/>
      <c r="W216" s="3"/>
      <c r="X216" s="515"/>
      <c r="Y216" s="3"/>
      <c r="Z216" s="515"/>
      <c r="AA216" s="3"/>
      <c r="AB216" s="515"/>
      <c r="AC216" s="3"/>
    </row>
    <row r="217">
      <c r="A217" s="70" t="b">
        <v>0</v>
      </c>
      <c r="B217" s="524"/>
      <c r="C217" s="70"/>
      <c r="D217" s="70"/>
      <c r="G217" s="526">
        <f>IF(J217&lt;&gt;"",(VLOOKUP(J217,'🌳Resource'!$A$4:$J1000,10,false)*K217),0)+IF(L217&lt;&gt;"",(VLOOKUP(L217,'🌳Resource'!$A$4:$J1000,10,false)*M217),0)+IF(N217&lt;&gt;"",(VLOOKUP(N217,'🌳Resource'!$A$4:$J1000,10,false)*O217),0) + IF(P217&lt;&gt;"",(VLOOKUP(P217,'🌳Resource'!$A$4:$J1000,10,false)*Q217),0) + IF(R217&lt;&gt;"",(VLOOKUP(R217,'🧱Material'!$B$4:$H1000,7,false)*S217),0) + IF(T217&lt;&gt;"",(VLOOKUP(T217,'🧱Material'!$B$4:$H1000,7,false)*U217),0) + IF(V217&lt;&gt;"",(VLOOKUP(V217,'🧱Material'!$B$4:$H1000,7,false)*W217),0) + IF(X217&lt;&gt;"",(VLOOKUP(X217,'🧱Material'!$B$4:$H1000,7,false)*Y217),0) + IF(Z217&lt;&gt;"",(VLOOKUP(Z217,'🧱Material'!$B$4:$H1000,7,false)*AA217),0) + IF(AB217&lt;&gt;"",(VLOOKUP(AB217,'🧱Material'!$B$4:$H1000,7,false)*AC217),0)</f>
        <v>0</v>
      </c>
      <c r="H217" s="526">
        <f>IF(J217&lt;&gt;"",(VLOOKUP(J217,'🌳Resource'!$A$4:$J1000,8,false)*K217),0)+IF(L217&lt;&gt;"",(VLOOKUP(L217,'🌳Resource'!$A$4:$J1000,8,false)*M217),0)+IF(N217&lt;&gt;"",(VLOOKUP(N217,'🌳Resource'!$A$4:$J1000,8,false)*O217),0) + IF(P217&lt;&gt;"",(VLOOKUP(P217,'🌳Resource'!$A$4:$J1000,8,false)*Q217),0) + IF(R217&lt;&gt;"",(VLOOKUP(R217,'🧱Material'!$B$4:$H1000,5,false)*S217),0) + IF(T217&lt;&gt;"",(VLOOKUP(T217,'🧱Material'!$B$4:$H1000,5,false)*U217),0) + IF(V217&lt;&gt;"",(VLOOKUP(V217,'🧱Material'!$B$4:$H1000,5,false)*W217),0) + IF(X217&lt;&gt;"",(VLOOKUP(X217,'🧱Material'!$B$4:$H1000,5,false)*Y217),0) + IF(Z217&lt;&gt;"",(VLOOKUP(Z217,'🧱Material'!$B$4:$H1000,5,false)*AA217),0) + IF(AB217&lt;&gt;"",(VLOOKUP(AB217,'🧱Material'!$B$4:$H1000,5,false)*AC217),0)</f>
        <v>0</v>
      </c>
      <c r="I217" s="526">
        <f>IF(J217&lt;&gt;"",(VLOOKUP(J217,'🌳Resource'!$A$4:$J1000,9,false)*K217),0)+IF(L217&lt;&gt;"",(VLOOKUP(L217,'🌳Resource'!$A$4:$J1000,9,false)*M217),0)+IF(N217&lt;&gt;"",(VLOOKUP(N217,'🌳Resource'!$A$4:$J1000,9,false)*O217),0) + IF(P217&lt;&gt;"",(VLOOKUP(P217,'🌳Resource'!$A$4:$J1000,9,false)*Q217),0) + IF(R217&lt;&gt;"",(VLOOKUP(R217,'🧱Material'!$B$4:$H1000,6,false)*S217),0) + IF(T217&lt;&gt;"",(VLOOKUP(T217,'🧱Material'!$B$4:$H1000,6,false)*U217),0) + IF(V217&lt;&gt;"",(VLOOKUP(V217,'🧱Material'!$B$4:$H1000,6,false)*W217),0) + IF(X217&lt;&gt;"",(VLOOKUP(X217,'🧱Material'!$B$4:$H1000,6,false)*Y217),0) + IF(Z217&lt;&gt;"",(VLOOKUP(Z217,'🧱Material'!$B$4:$H1000,6,false)*AA217),0) + IF(AB217&lt;&gt;"",(VLOOKUP(AB217,'🧱Material'!$B$4:$H1000,6,false)*AC217),0)</f>
        <v>0</v>
      </c>
      <c r="J217" s="535"/>
      <c r="K217" s="536"/>
      <c r="L217" s="535"/>
      <c r="M217" s="536"/>
      <c r="N217" s="535"/>
      <c r="O217" s="536"/>
      <c r="P217" s="535"/>
      <c r="Q217" s="536"/>
      <c r="R217" s="59"/>
      <c r="S217" s="520"/>
      <c r="T217" s="59"/>
      <c r="U217" s="520"/>
      <c r="V217" s="59"/>
      <c r="W217" s="520"/>
      <c r="X217" s="59"/>
      <c r="Y217" s="520"/>
      <c r="Z217" s="59"/>
      <c r="AA217" s="520"/>
      <c r="AB217" s="59"/>
      <c r="AC217" s="520"/>
    </row>
    <row r="218">
      <c r="A218" s="70" t="b">
        <v>0</v>
      </c>
      <c r="B218" s="524"/>
      <c r="C218" s="70"/>
      <c r="D218" s="70"/>
      <c r="G218" s="523">
        <f>IF(J218&lt;&gt;"",(VLOOKUP(J218,'🌳Resource'!$A$4:$J1000,10,false)*K218),0)+IF(L218&lt;&gt;"",(VLOOKUP(L218,'🌳Resource'!$A$4:$J1000,10,false)*M218),0)+IF(N218&lt;&gt;"",(VLOOKUP(N218,'🌳Resource'!$A$4:$J1000,10,false)*O218),0) + IF(P218&lt;&gt;"",(VLOOKUP(P218,'🌳Resource'!$A$4:$J1000,10,false)*Q218),0) + IF(R218&lt;&gt;"",(VLOOKUP(R218,'🧱Material'!$B$4:$H1000,7,false)*S218),0) + IF(T218&lt;&gt;"",(VLOOKUP(T218,'🧱Material'!$B$4:$H1000,7,false)*U218),0) + IF(V218&lt;&gt;"",(VLOOKUP(V218,'🧱Material'!$B$4:$H1000,7,false)*W218),0) + IF(X218&lt;&gt;"",(VLOOKUP(X218,'🧱Material'!$B$4:$H1000,7,false)*Y218),0) + IF(Z218&lt;&gt;"",(VLOOKUP(Z218,'🧱Material'!$B$4:$H1000,7,false)*AA218),0) + IF(AB218&lt;&gt;"",(VLOOKUP(AB218,'🧱Material'!$B$4:$H1000,7,false)*AC218),0)</f>
        <v>0</v>
      </c>
      <c r="H218" s="523">
        <f>IF(J218&lt;&gt;"",(VLOOKUP(J218,'🌳Resource'!$A$4:$J1000,8,false)*K218),0)+IF(L218&lt;&gt;"",(VLOOKUP(L218,'🌳Resource'!$A$4:$J1000,8,false)*M218),0)+IF(N218&lt;&gt;"",(VLOOKUP(N218,'🌳Resource'!$A$4:$J1000,8,false)*O218),0) + IF(P218&lt;&gt;"",(VLOOKUP(P218,'🌳Resource'!$A$4:$J1000,8,false)*Q218),0) + IF(R218&lt;&gt;"",(VLOOKUP(R218,'🧱Material'!$B$4:$H1000,5,false)*S218),0) + IF(T218&lt;&gt;"",(VLOOKUP(T218,'🧱Material'!$B$4:$H1000,5,false)*U218),0) + IF(V218&lt;&gt;"",(VLOOKUP(V218,'🧱Material'!$B$4:$H1000,5,false)*W218),0) + IF(X218&lt;&gt;"",(VLOOKUP(X218,'🧱Material'!$B$4:$H1000,5,false)*Y218),0) + IF(Z218&lt;&gt;"",(VLOOKUP(Z218,'🧱Material'!$B$4:$H1000,5,false)*AA218),0) + IF(AB218&lt;&gt;"",(VLOOKUP(AB218,'🧱Material'!$B$4:$H1000,5,false)*AC218),0)</f>
        <v>0</v>
      </c>
      <c r="I218" s="523">
        <f>IF(J218&lt;&gt;"",(VLOOKUP(J218,'🌳Resource'!$A$4:$J1000,9,false)*K218),0)+IF(L218&lt;&gt;"",(VLOOKUP(L218,'🌳Resource'!$A$4:$J1000,9,false)*M218),0)+IF(N218&lt;&gt;"",(VLOOKUP(N218,'🌳Resource'!$A$4:$J1000,9,false)*O218),0) + IF(P218&lt;&gt;"",(VLOOKUP(P218,'🌳Resource'!$A$4:$J1000,9,false)*Q218),0) + IF(R218&lt;&gt;"",(VLOOKUP(R218,'🧱Material'!$B$4:$H1000,6,false)*S218),0) + IF(T218&lt;&gt;"",(VLOOKUP(T218,'🧱Material'!$B$4:$H1000,6,false)*U218),0) + IF(V218&lt;&gt;"",(VLOOKUP(V218,'🧱Material'!$B$4:$H1000,6,false)*W218),0) + IF(X218&lt;&gt;"",(VLOOKUP(X218,'🧱Material'!$B$4:$H1000,6,false)*Y218),0) + IF(Z218&lt;&gt;"",(VLOOKUP(Z218,'🧱Material'!$B$4:$H1000,6,false)*AA218),0) + IF(AB218&lt;&gt;"",(VLOOKUP(AB218,'🧱Material'!$B$4:$H1000,6,false)*AC218),0)</f>
        <v>0</v>
      </c>
      <c r="J218" s="533"/>
      <c r="K218" s="534"/>
      <c r="L218" s="533"/>
      <c r="M218" s="534"/>
      <c r="N218" s="533"/>
      <c r="O218" s="534"/>
      <c r="P218" s="533"/>
      <c r="Q218" s="534"/>
      <c r="R218" s="515"/>
      <c r="S218" s="3"/>
      <c r="T218" s="515"/>
      <c r="U218" s="3"/>
      <c r="V218" s="515"/>
      <c r="W218" s="3"/>
      <c r="X218" s="515"/>
      <c r="Y218" s="3"/>
      <c r="Z218" s="515"/>
      <c r="AA218" s="3"/>
      <c r="AB218" s="515"/>
      <c r="AC218" s="3"/>
    </row>
    <row r="219">
      <c r="A219" s="70" t="b">
        <v>0</v>
      </c>
      <c r="B219" s="524"/>
      <c r="C219" s="70"/>
      <c r="D219" s="70"/>
      <c r="G219" s="526">
        <f>IF(J219&lt;&gt;"",(VLOOKUP(J219,'🌳Resource'!$A$4:$J1000,10,false)*K219),0)+IF(L219&lt;&gt;"",(VLOOKUP(L219,'🌳Resource'!$A$4:$J1000,10,false)*M219),0)+IF(N219&lt;&gt;"",(VLOOKUP(N219,'🌳Resource'!$A$4:$J1000,10,false)*O219),0) + IF(P219&lt;&gt;"",(VLOOKUP(P219,'🌳Resource'!$A$4:$J1000,10,false)*Q219),0) + IF(R219&lt;&gt;"",(VLOOKUP(R219,'🧱Material'!$B$4:$H1000,7,false)*S219),0) + IF(T219&lt;&gt;"",(VLOOKUP(T219,'🧱Material'!$B$4:$H1000,7,false)*U219),0) + IF(V219&lt;&gt;"",(VLOOKUP(V219,'🧱Material'!$B$4:$H1000,7,false)*W219),0) + IF(X219&lt;&gt;"",(VLOOKUP(X219,'🧱Material'!$B$4:$H1000,7,false)*Y219),0) + IF(Z219&lt;&gt;"",(VLOOKUP(Z219,'🧱Material'!$B$4:$H1000,7,false)*AA219),0) + IF(AB219&lt;&gt;"",(VLOOKUP(AB219,'🧱Material'!$B$4:$H1000,7,false)*AC219),0)</f>
        <v>0</v>
      </c>
      <c r="H219" s="526">
        <f>IF(J219&lt;&gt;"",(VLOOKUP(J219,'🌳Resource'!$A$4:$J1000,8,false)*K219),0)+IF(L219&lt;&gt;"",(VLOOKUP(L219,'🌳Resource'!$A$4:$J1000,8,false)*M219),0)+IF(N219&lt;&gt;"",(VLOOKUP(N219,'🌳Resource'!$A$4:$J1000,8,false)*O219),0) + IF(P219&lt;&gt;"",(VLOOKUP(P219,'🌳Resource'!$A$4:$J1000,8,false)*Q219),0) + IF(R219&lt;&gt;"",(VLOOKUP(R219,'🧱Material'!$B$4:$H1000,5,false)*S219),0) + IF(T219&lt;&gt;"",(VLOOKUP(T219,'🧱Material'!$B$4:$H1000,5,false)*U219),0) + IF(V219&lt;&gt;"",(VLOOKUP(V219,'🧱Material'!$B$4:$H1000,5,false)*W219),0) + IF(X219&lt;&gt;"",(VLOOKUP(X219,'🧱Material'!$B$4:$H1000,5,false)*Y219),0) + IF(Z219&lt;&gt;"",(VLOOKUP(Z219,'🧱Material'!$B$4:$H1000,5,false)*AA219),0) + IF(AB219&lt;&gt;"",(VLOOKUP(AB219,'🧱Material'!$B$4:$H1000,5,false)*AC219),0)</f>
        <v>0</v>
      </c>
      <c r="I219" s="526">
        <f>IF(J219&lt;&gt;"",(VLOOKUP(J219,'🌳Resource'!$A$4:$J1000,9,false)*K219),0)+IF(L219&lt;&gt;"",(VLOOKUP(L219,'🌳Resource'!$A$4:$J1000,9,false)*M219),0)+IF(N219&lt;&gt;"",(VLOOKUP(N219,'🌳Resource'!$A$4:$J1000,9,false)*O219),0) + IF(P219&lt;&gt;"",(VLOOKUP(P219,'🌳Resource'!$A$4:$J1000,9,false)*Q219),0) + IF(R219&lt;&gt;"",(VLOOKUP(R219,'🧱Material'!$B$4:$H1000,6,false)*S219),0) + IF(T219&lt;&gt;"",(VLOOKUP(T219,'🧱Material'!$B$4:$H1000,6,false)*U219),0) + IF(V219&lt;&gt;"",(VLOOKUP(V219,'🧱Material'!$B$4:$H1000,6,false)*W219),0) + IF(X219&lt;&gt;"",(VLOOKUP(X219,'🧱Material'!$B$4:$H1000,6,false)*Y219),0) + IF(Z219&lt;&gt;"",(VLOOKUP(Z219,'🧱Material'!$B$4:$H1000,6,false)*AA219),0) + IF(AB219&lt;&gt;"",(VLOOKUP(AB219,'🧱Material'!$B$4:$H1000,6,false)*AC219),0)</f>
        <v>0</v>
      </c>
      <c r="J219" s="535"/>
      <c r="K219" s="536"/>
      <c r="L219" s="535"/>
      <c r="M219" s="536"/>
      <c r="N219" s="535"/>
      <c r="O219" s="536"/>
      <c r="P219" s="535"/>
      <c r="Q219" s="536"/>
      <c r="R219" s="59"/>
      <c r="S219" s="520"/>
      <c r="T219" s="59"/>
      <c r="U219" s="520"/>
      <c r="V219" s="59"/>
      <c r="W219" s="520"/>
      <c r="X219" s="59"/>
      <c r="Y219" s="520"/>
      <c r="Z219" s="59"/>
      <c r="AA219" s="520"/>
      <c r="AB219" s="59"/>
      <c r="AC219" s="520"/>
    </row>
    <row r="220">
      <c r="A220" s="70" t="b">
        <v>0</v>
      </c>
      <c r="B220" s="524"/>
      <c r="C220" s="70"/>
      <c r="D220" s="70"/>
      <c r="G220" s="523">
        <f>IF(J220&lt;&gt;"",(VLOOKUP(J220,'🌳Resource'!$A$4:$J1000,10,false)*K220),0)+IF(L220&lt;&gt;"",(VLOOKUP(L220,'🌳Resource'!$A$4:$J1000,10,false)*M220),0)+IF(N220&lt;&gt;"",(VLOOKUP(N220,'🌳Resource'!$A$4:$J1000,10,false)*O220),0) + IF(P220&lt;&gt;"",(VLOOKUP(P220,'🌳Resource'!$A$4:$J1000,10,false)*Q220),0) + IF(R220&lt;&gt;"",(VLOOKUP(R220,'🧱Material'!$B$4:$H1000,7,false)*S220),0) + IF(T220&lt;&gt;"",(VLOOKUP(T220,'🧱Material'!$B$4:$H1000,7,false)*U220),0) + IF(V220&lt;&gt;"",(VLOOKUP(V220,'🧱Material'!$B$4:$H1000,7,false)*W220),0) + IF(X220&lt;&gt;"",(VLOOKUP(X220,'🧱Material'!$B$4:$H1000,7,false)*Y220),0) + IF(Z220&lt;&gt;"",(VLOOKUP(Z220,'🧱Material'!$B$4:$H1000,7,false)*AA220),0) + IF(AB220&lt;&gt;"",(VLOOKUP(AB220,'🧱Material'!$B$4:$H1000,7,false)*AC220),0)</f>
        <v>0</v>
      </c>
      <c r="H220" s="523">
        <f>IF(J220&lt;&gt;"",(VLOOKUP(J220,'🌳Resource'!$A$4:$J1000,8,false)*K220),0)+IF(L220&lt;&gt;"",(VLOOKUP(L220,'🌳Resource'!$A$4:$J1000,8,false)*M220),0)+IF(N220&lt;&gt;"",(VLOOKUP(N220,'🌳Resource'!$A$4:$J1000,8,false)*O220),0) + IF(P220&lt;&gt;"",(VLOOKUP(P220,'🌳Resource'!$A$4:$J1000,8,false)*Q220),0) + IF(R220&lt;&gt;"",(VLOOKUP(R220,'🧱Material'!$B$4:$H1000,5,false)*S220),0) + IF(T220&lt;&gt;"",(VLOOKUP(T220,'🧱Material'!$B$4:$H1000,5,false)*U220),0) + IF(V220&lt;&gt;"",(VLOOKUP(V220,'🧱Material'!$B$4:$H1000,5,false)*W220),0) + IF(X220&lt;&gt;"",(VLOOKUP(X220,'🧱Material'!$B$4:$H1000,5,false)*Y220),0) + IF(Z220&lt;&gt;"",(VLOOKUP(Z220,'🧱Material'!$B$4:$H1000,5,false)*AA220),0) + IF(AB220&lt;&gt;"",(VLOOKUP(AB220,'🧱Material'!$B$4:$H1000,5,false)*AC220),0)</f>
        <v>0</v>
      </c>
      <c r="I220" s="523">
        <f>IF(J220&lt;&gt;"",(VLOOKUP(J220,'🌳Resource'!$A$4:$J1000,9,false)*K220),0)+IF(L220&lt;&gt;"",(VLOOKUP(L220,'🌳Resource'!$A$4:$J1000,9,false)*M220),0)+IF(N220&lt;&gt;"",(VLOOKUP(N220,'🌳Resource'!$A$4:$J1000,9,false)*O220),0) + IF(P220&lt;&gt;"",(VLOOKUP(P220,'🌳Resource'!$A$4:$J1000,9,false)*Q220),0) + IF(R220&lt;&gt;"",(VLOOKUP(R220,'🧱Material'!$B$4:$H1000,6,false)*S220),0) + IF(T220&lt;&gt;"",(VLOOKUP(T220,'🧱Material'!$B$4:$H1000,6,false)*U220),0) + IF(V220&lt;&gt;"",(VLOOKUP(V220,'🧱Material'!$B$4:$H1000,6,false)*W220),0) + IF(X220&lt;&gt;"",(VLOOKUP(X220,'🧱Material'!$B$4:$H1000,6,false)*Y220),0) + IF(Z220&lt;&gt;"",(VLOOKUP(Z220,'🧱Material'!$B$4:$H1000,6,false)*AA220),0) + IF(AB220&lt;&gt;"",(VLOOKUP(AB220,'🧱Material'!$B$4:$H1000,6,false)*AC220),0)</f>
        <v>0</v>
      </c>
      <c r="J220" s="533"/>
      <c r="K220" s="534"/>
      <c r="L220" s="533"/>
      <c r="M220" s="534"/>
      <c r="N220" s="533"/>
      <c r="O220" s="534"/>
      <c r="P220" s="533"/>
      <c r="Q220" s="534"/>
      <c r="R220" s="515"/>
      <c r="S220" s="3"/>
      <c r="T220" s="515"/>
      <c r="U220" s="3"/>
      <c r="V220" s="515"/>
      <c r="W220" s="3"/>
      <c r="X220" s="515"/>
      <c r="Y220" s="3"/>
      <c r="Z220" s="515"/>
      <c r="AA220" s="3"/>
      <c r="AB220" s="515"/>
      <c r="AC220" s="3"/>
    </row>
    <row r="221">
      <c r="A221" s="70" t="b">
        <v>0</v>
      </c>
      <c r="B221" s="524"/>
      <c r="C221" s="70"/>
      <c r="D221" s="70"/>
      <c r="G221" s="526">
        <f>IF(J221&lt;&gt;"",(VLOOKUP(J221,'🌳Resource'!$A$4:$J1000,10,false)*K221),0)+IF(L221&lt;&gt;"",(VLOOKUP(L221,'🌳Resource'!$A$4:$J1000,10,false)*M221),0)+IF(N221&lt;&gt;"",(VLOOKUP(N221,'🌳Resource'!$A$4:$J1000,10,false)*O221),0) + IF(P221&lt;&gt;"",(VLOOKUP(P221,'🌳Resource'!$A$4:$J1000,10,false)*Q221),0) + IF(R221&lt;&gt;"",(VLOOKUP(R221,'🧱Material'!$B$4:$H1000,7,false)*S221),0) + IF(T221&lt;&gt;"",(VLOOKUP(T221,'🧱Material'!$B$4:$H1000,7,false)*U221),0) + IF(V221&lt;&gt;"",(VLOOKUP(V221,'🧱Material'!$B$4:$H1000,7,false)*W221),0) + IF(X221&lt;&gt;"",(VLOOKUP(X221,'🧱Material'!$B$4:$H1000,7,false)*Y221),0) + IF(Z221&lt;&gt;"",(VLOOKUP(Z221,'🧱Material'!$B$4:$H1000,7,false)*AA221),0) + IF(AB221&lt;&gt;"",(VLOOKUP(AB221,'🧱Material'!$B$4:$H1000,7,false)*AC221),0)</f>
        <v>0</v>
      </c>
      <c r="H221" s="526">
        <f>IF(J221&lt;&gt;"",(VLOOKUP(J221,'🌳Resource'!$A$4:$J1000,8,false)*K221),0)+IF(L221&lt;&gt;"",(VLOOKUP(L221,'🌳Resource'!$A$4:$J1000,8,false)*M221),0)+IF(N221&lt;&gt;"",(VLOOKUP(N221,'🌳Resource'!$A$4:$J1000,8,false)*O221),0) + IF(P221&lt;&gt;"",(VLOOKUP(P221,'🌳Resource'!$A$4:$J1000,8,false)*Q221),0) + IF(R221&lt;&gt;"",(VLOOKUP(R221,'🧱Material'!$B$4:$H1000,5,false)*S221),0) + IF(T221&lt;&gt;"",(VLOOKUP(T221,'🧱Material'!$B$4:$H1000,5,false)*U221),0) + IF(V221&lt;&gt;"",(VLOOKUP(V221,'🧱Material'!$B$4:$H1000,5,false)*W221),0) + IF(X221&lt;&gt;"",(VLOOKUP(X221,'🧱Material'!$B$4:$H1000,5,false)*Y221),0) + IF(Z221&lt;&gt;"",(VLOOKUP(Z221,'🧱Material'!$B$4:$H1000,5,false)*AA221),0) + IF(AB221&lt;&gt;"",(VLOOKUP(AB221,'🧱Material'!$B$4:$H1000,5,false)*AC221),0)</f>
        <v>0</v>
      </c>
      <c r="I221" s="526">
        <f>IF(J221&lt;&gt;"",(VLOOKUP(J221,'🌳Resource'!$A$4:$J1000,9,false)*K221),0)+IF(L221&lt;&gt;"",(VLOOKUP(L221,'🌳Resource'!$A$4:$J1000,9,false)*M221),0)+IF(N221&lt;&gt;"",(VLOOKUP(N221,'🌳Resource'!$A$4:$J1000,9,false)*O221),0) + IF(P221&lt;&gt;"",(VLOOKUP(P221,'🌳Resource'!$A$4:$J1000,9,false)*Q221),0) + IF(R221&lt;&gt;"",(VLOOKUP(R221,'🧱Material'!$B$4:$H1000,6,false)*S221),0) + IF(T221&lt;&gt;"",(VLOOKUP(T221,'🧱Material'!$B$4:$H1000,6,false)*U221),0) + IF(V221&lt;&gt;"",(VLOOKUP(V221,'🧱Material'!$B$4:$H1000,6,false)*W221),0) + IF(X221&lt;&gt;"",(VLOOKUP(X221,'🧱Material'!$B$4:$H1000,6,false)*Y221),0) + IF(Z221&lt;&gt;"",(VLOOKUP(Z221,'🧱Material'!$B$4:$H1000,6,false)*AA221),0) + IF(AB221&lt;&gt;"",(VLOOKUP(AB221,'🧱Material'!$B$4:$H1000,6,false)*AC221),0)</f>
        <v>0</v>
      </c>
      <c r="J221" s="535"/>
      <c r="K221" s="536"/>
      <c r="L221" s="535"/>
      <c r="M221" s="536"/>
      <c r="N221" s="535"/>
      <c r="O221" s="536"/>
      <c r="P221" s="535"/>
      <c r="Q221" s="536"/>
      <c r="R221" s="59"/>
      <c r="S221" s="520"/>
      <c r="T221" s="59"/>
      <c r="U221" s="520"/>
      <c r="V221" s="59"/>
      <c r="W221" s="520"/>
      <c r="X221" s="59"/>
      <c r="Y221" s="520"/>
      <c r="Z221" s="59"/>
      <c r="AA221" s="520"/>
      <c r="AB221" s="59"/>
      <c r="AC221" s="520"/>
    </row>
    <row r="222">
      <c r="A222" s="70" t="b">
        <v>0</v>
      </c>
      <c r="B222" s="524"/>
      <c r="C222" s="70"/>
      <c r="D222" s="70"/>
      <c r="G222" s="523">
        <f>IF(J222&lt;&gt;"",(VLOOKUP(J222,'🌳Resource'!$A$4:$J1000,10,false)*K222),0)+IF(L222&lt;&gt;"",(VLOOKUP(L222,'🌳Resource'!$A$4:$J1000,10,false)*M222),0)+IF(N222&lt;&gt;"",(VLOOKUP(N222,'🌳Resource'!$A$4:$J1000,10,false)*O222),0) + IF(P222&lt;&gt;"",(VLOOKUP(P222,'🌳Resource'!$A$4:$J1000,10,false)*Q222),0) + IF(R222&lt;&gt;"",(VLOOKUP(R222,'🧱Material'!$B$4:$H1000,7,false)*S222),0) + IF(T222&lt;&gt;"",(VLOOKUP(T222,'🧱Material'!$B$4:$H1000,7,false)*U222),0) + IF(V222&lt;&gt;"",(VLOOKUP(V222,'🧱Material'!$B$4:$H1000,7,false)*W222),0) + IF(X222&lt;&gt;"",(VLOOKUP(X222,'🧱Material'!$B$4:$H1000,7,false)*Y222),0) + IF(Z222&lt;&gt;"",(VLOOKUP(Z222,'🧱Material'!$B$4:$H1000,7,false)*AA222),0) + IF(AB222&lt;&gt;"",(VLOOKUP(AB222,'🧱Material'!$B$4:$H1000,7,false)*AC222),0)</f>
        <v>0</v>
      </c>
      <c r="H222" s="523">
        <f>IF(J222&lt;&gt;"",(VLOOKUP(J222,'🌳Resource'!$A$4:$J1000,8,false)*K222),0)+IF(L222&lt;&gt;"",(VLOOKUP(L222,'🌳Resource'!$A$4:$J1000,8,false)*M222),0)+IF(N222&lt;&gt;"",(VLOOKUP(N222,'🌳Resource'!$A$4:$J1000,8,false)*O222),0) + IF(P222&lt;&gt;"",(VLOOKUP(P222,'🌳Resource'!$A$4:$J1000,8,false)*Q222),0) + IF(R222&lt;&gt;"",(VLOOKUP(R222,'🧱Material'!$B$4:$H1000,5,false)*S222),0) + IF(T222&lt;&gt;"",(VLOOKUP(T222,'🧱Material'!$B$4:$H1000,5,false)*U222),0) + IF(V222&lt;&gt;"",(VLOOKUP(V222,'🧱Material'!$B$4:$H1000,5,false)*W222),0) + IF(X222&lt;&gt;"",(VLOOKUP(X222,'🧱Material'!$B$4:$H1000,5,false)*Y222),0) + IF(Z222&lt;&gt;"",(VLOOKUP(Z222,'🧱Material'!$B$4:$H1000,5,false)*AA222),0) + IF(AB222&lt;&gt;"",(VLOOKUP(AB222,'🧱Material'!$B$4:$H1000,5,false)*AC222),0)</f>
        <v>0</v>
      </c>
      <c r="I222" s="523">
        <f>IF(J222&lt;&gt;"",(VLOOKUP(J222,'🌳Resource'!$A$4:$J1000,9,false)*K222),0)+IF(L222&lt;&gt;"",(VLOOKUP(L222,'🌳Resource'!$A$4:$J1000,9,false)*M222),0)+IF(N222&lt;&gt;"",(VLOOKUP(N222,'🌳Resource'!$A$4:$J1000,9,false)*O222),0) + IF(P222&lt;&gt;"",(VLOOKUP(P222,'🌳Resource'!$A$4:$J1000,9,false)*Q222),0) + IF(R222&lt;&gt;"",(VLOOKUP(R222,'🧱Material'!$B$4:$H1000,6,false)*S222),0) + IF(T222&lt;&gt;"",(VLOOKUP(T222,'🧱Material'!$B$4:$H1000,6,false)*U222),0) + IF(V222&lt;&gt;"",(VLOOKUP(V222,'🧱Material'!$B$4:$H1000,6,false)*W222),0) + IF(X222&lt;&gt;"",(VLOOKUP(X222,'🧱Material'!$B$4:$H1000,6,false)*Y222),0) + IF(Z222&lt;&gt;"",(VLOOKUP(Z222,'🧱Material'!$B$4:$H1000,6,false)*AA222),0) + IF(AB222&lt;&gt;"",(VLOOKUP(AB222,'🧱Material'!$B$4:$H1000,6,false)*AC222),0)</f>
        <v>0</v>
      </c>
      <c r="J222" s="533"/>
      <c r="K222" s="534"/>
      <c r="L222" s="533"/>
      <c r="M222" s="534"/>
      <c r="N222" s="533"/>
      <c r="O222" s="534"/>
      <c r="P222" s="533"/>
      <c r="Q222" s="534"/>
      <c r="R222" s="515"/>
      <c r="S222" s="3"/>
      <c r="T222" s="515"/>
      <c r="U222" s="3"/>
      <c r="V222" s="515"/>
      <c r="W222" s="3"/>
      <c r="X222" s="515"/>
      <c r="Y222" s="3"/>
      <c r="Z222" s="515"/>
      <c r="AA222" s="3"/>
      <c r="AB222" s="515"/>
      <c r="AC222" s="3"/>
    </row>
    <row r="223">
      <c r="A223" s="70" t="b">
        <v>0</v>
      </c>
      <c r="B223" s="524"/>
      <c r="C223" s="70"/>
      <c r="D223" s="70"/>
      <c r="G223" s="526">
        <f>IF(J223&lt;&gt;"",(VLOOKUP(J223,'🌳Resource'!$A$4:$J1000,10,false)*K223),0)+IF(L223&lt;&gt;"",(VLOOKUP(L223,'🌳Resource'!$A$4:$J1000,10,false)*M223),0)+IF(N223&lt;&gt;"",(VLOOKUP(N223,'🌳Resource'!$A$4:$J1000,10,false)*O223),0) + IF(P223&lt;&gt;"",(VLOOKUP(P223,'🌳Resource'!$A$4:$J1000,10,false)*Q223),0) + IF(R223&lt;&gt;"",(VLOOKUP(R223,'🧱Material'!$B$4:$H1000,7,false)*S223),0) + IF(T223&lt;&gt;"",(VLOOKUP(T223,'🧱Material'!$B$4:$H1000,7,false)*U223),0) + IF(V223&lt;&gt;"",(VLOOKUP(V223,'🧱Material'!$B$4:$H1000,7,false)*W223),0) + IF(X223&lt;&gt;"",(VLOOKUP(X223,'🧱Material'!$B$4:$H1000,7,false)*Y223),0) + IF(Z223&lt;&gt;"",(VLOOKUP(Z223,'🧱Material'!$B$4:$H1000,7,false)*AA223),0) + IF(AB223&lt;&gt;"",(VLOOKUP(AB223,'🧱Material'!$B$4:$H1000,7,false)*AC223),0)</f>
        <v>0</v>
      </c>
      <c r="H223" s="526">
        <f>IF(J223&lt;&gt;"",(VLOOKUP(J223,'🌳Resource'!$A$4:$J1000,8,false)*K223),0)+IF(L223&lt;&gt;"",(VLOOKUP(L223,'🌳Resource'!$A$4:$J1000,8,false)*M223),0)+IF(N223&lt;&gt;"",(VLOOKUP(N223,'🌳Resource'!$A$4:$J1000,8,false)*O223),0) + IF(P223&lt;&gt;"",(VLOOKUP(P223,'🌳Resource'!$A$4:$J1000,8,false)*Q223),0) + IF(R223&lt;&gt;"",(VLOOKUP(R223,'🧱Material'!$B$4:$H1000,5,false)*S223),0) + IF(T223&lt;&gt;"",(VLOOKUP(T223,'🧱Material'!$B$4:$H1000,5,false)*U223),0) + IF(V223&lt;&gt;"",(VLOOKUP(V223,'🧱Material'!$B$4:$H1000,5,false)*W223),0) + IF(X223&lt;&gt;"",(VLOOKUP(X223,'🧱Material'!$B$4:$H1000,5,false)*Y223),0) + IF(Z223&lt;&gt;"",(VLOOKUP(Z223,'🧱Material'!$B$4:$H1000,5,false)*AA223),0) + IF(AB223&lt;&gt;"",(VLOOKUP(AB223,'🧱Material'!$B$4:$H1000,5,false)*AC223),0)</f>
        <v>0</v>
      </c>
      <c r="I223" s="526">
        <f>IF(J223&lt;&gt;"",(VLOOKUP(J223,'🌳Resource'!$A$4:$J1000,9,false)*K223),0)+IF(L223&lt;&gt;"",(VLOOKUP(L223,'🌳Resource'!$A$4:$J1000,9,false)*M223),0)+IF(N223&lt;&gt;"",(VLOOKUP(N223,'🌳Resource'!$A$4:$J1000,9,false)*O223),0) + IF(P223&lt;&gt;"",(VLOOKUP(P223,'🌳Resource'!$A$4:$J1000,9,false)*Q223),0) + IF(R223&lt;&gt;"",(VLOOKUP(R223,'🧱Material'!$B$4:$H1000,6,false)*S223),0) + IF(T223&lt;&gt;"",(VLOOKUP(T223,'🧱Material'!$B$4:$H1000,6,false)*U223),0) + IF(V223&lt;&gt;"",(VLOOKUP(V223,'🧱Material'!$B$4:$H1000,6,false)*W223),0) + IF(X223&lt;&gt;"",(VLOOKUP(X223,'🧱Material'!$B$4:$H1000,6,false)*Y223),0) + IF(Z223&lt;&gt;"",(VLOOKUP(Z223,'🧱Material'!$B$4:$H1000,6,false)*AA223),0) + IF(AB223&lt;&gt;"",(VLOOKUP(AB223,'🧱Material'!$B$4:$H1000,6,false)*AC223),0)</f>
        <v>0</v>
      </c>
      <c r="J223" s="535"/>
      <c r="K223" s="536"/>
      <c r="L223" s="535"/>
      <c r="M223" s="536"/>
      <c r="N223" s="535"/>
      <c r="O223" s="536"/>
      <c r="P223" s="535"/>
      <c r="Q223" s="536"/>
      <c r="R223" s="59"/>
      <c r="S223" s="520"/>
      <c r="T223" s="59"/>
      <c r="U223" s="520"/>
      <c r="V223" s="59"/>
      <c r="W223" s="520"/>
      <c r="X223" s="59"/>
      <c r="Y223" s="520"/>
      <c r="Z223" s="59"/>
      <c r="AA223" s="520"/>
      <c r="AB223" s="59"/>
      <c r="AC223" s="520"/>
    </row>
    <row r="224">
      <c r="A224" s="70" t="b">
        <v>0</v>
      </c>
      <c r="B224" s="524"/>
      <c r="C224" s="70"/>
      <c r="D224" s="70"/>
      <c r="G224" s="523">
        <f>IF(J224&lt;&gt;"",(VLOOKUP(J224,'🌳Resource'!$A$4:$J1000,10,false)*K224),0)+IF(L224&lt;&gt;"",(VLOOKUP(L224,'🌳Resource'!$A$4:$J1000,10,false)*M224),0)+IF(N224&lt;&gt;"",(VLOOKUP(N224,'🌳Resource'!$A$4:$J1000,10,false)*O224),0) + IF(P224&lt;&gt;"",(VLOOKUP(P224,'🌳Resource'!$A$4:$J1000,10,false)*Q224),0) + IF(R224&lt;&gt;"",(VLOOKUP(R224,'🧱Material'!$B$4:$H1000,7,false)*S224),0) + IF(T224&lt;&gt;"",(VLOOKUP(T224,'🧱Material'!$B$4:$H1000,7,false)*U224),0) + IF(V224&lt;&gt;"",(VLOOKUP(V224,'🧱Material'!$B$4:$H1000,7,false)*W224),0) + IF(X224&lt;&gt;"",(VLOOKUP(X224,'🧱Material'!$B$4:$H1000,7,false)*Y224),0) + IF(Z224&lt;&gt;"",(VLOOKUP(Z224,'🧱Material'!$B$4:$H1000,7,false)*AA224),0) + IF(AB224&lt;&gt;"",(VLOOKUP(AB224,'🧱Material'!$B$4:$H1000,7,false)*AC224),0)</f>
        <v>0</v>
      </c>
      <c r="H224" s="523">
        <f>IF(J224&lt;&gt;"",(VLOOKUP(J224,'🌳Resource'!$A$4:$J1000,8,false)*K224),0)+IF(L224&lt;&gt;"",(VLOOKUP(L224,'🌳Resource'!$A$4:$J1000,8,false)*M224),0)+IF(N224&lt;&gt;"",(VLOOKUP(N224,'🌳Resource'!$A$4:$J1000,8,false)*O224),0) + IF(P224&lt;&gt;"",(VLOOKUP(P224,'🌳Resource'!$A$4:$J1000,8,false)*Q224),0) + IF(R224&lt;&gt;"",(VLOOKUP(R224,'🧱Material'!$B$4:$H1000,5,false)*S224),0) + IF(T224&lt;&gt;"",(VLOOKUP(T224,'🧱Material'!$B$4:$H1000,5,false)*U224),0) + IF(V224&lt;&gt;"",(VLOOKUP(V224,'🧱Material'!$B$4:$H1000,5,false)*W224),0) + IF(X224&lt;&gt;"",(VLOOKUP(X224,'🧱Material'!$B$4:$H1000,5,false)*Y224),0) + IF(Z224&lt;&gt;"",(VLOOKUP(Z224,'🧱Material'!$B$4:$H1000,5,false)*AA224),0) + IF(AB224&lt;&gt;"",(VLOOKUP(AB224,'🧱Material'!$B$4:$H1000,5,false)*AC224),0)</f>
        <v>0</v>
      </c>
      <c r="I224" s="523">
        <f>IF(J224&lt;&gt;"",(VLOOKUP(J224,'🌳Resource'!$A$4:$J1000,9,false)*K224),0)+IF(L224&lt;&gt;"",(VLOOKUP(L224,'🌳Resource'!$A$4:$J1000,9,false)*M224),0)+IF(N224&lt;&gt;"",(VLOOKUP(N224,'🌳Resource'!$A$4:$J1000,9,false)*O224),0) + IF(P224&lt;&gt;"",(VLOOKUP(P224,'🌳Resource'!$A$4:$J1000,9,false)*Q224),0) + IF(R224&lt;&gt;"",(VLOOKUP(R224,'🧱Material'!$B$4:$H1000,6,false)*S224),0) + IF(T224&lt;&gt;"",(VLOOKUP(T224,'🧱Material'!$B$4:$H1000,6,false)*U224),0) + IF(V224&lt;&gt;"",(VLOOKUP(V224,'🧱Material'!$B$4:$H1000,6,false)*W224),0) + IF(X224&lt;&gt;"",(VLOOKUP(X224,'🧱Material'!$B$4:$H1000,6,false)*Y224),0) + IF(Z224&lt;&gt;"",(VLOOKUP(Z224,'🧱Material'!$B$4:$H1000,6,false)*AA224),0) + IF(AB224&lt;&gt;"",(VLOOKUP(AB224,'🧱Material'!$B$4:$H1000,6,false)*AC224),0)</f>
        <v>0</v>
      </c>
      <c r="J224" s="533"/>
      <c r="K224" s="534"/>
      <c r="L224" s="533"/>
      <c r="M224" s="534"/>
      <c r="N224" s="533"/>
      <c r="O224" s="534"/>
      <c r="P224" s="533"/>
      <c r="Q224" s="534"/>
      <c r="R224" s="515"/>
      <c r="S224" s="3"/>
      <c r="T224" s="515"/>
      <c r="U224" s="3"/>
      <c r="V224" s="515"/>
      <c r="W224" s="3"/>
      <c r="X224" s="515"/>
      <c r="Y224" s="3"/>
      <c r="Z224" s="515"/>
      <c r="AA224" s="3"/>
      <c r="AB224" s="515"/>
      <c r="AC224" s="3"/>
    </row>
    <row r="225">
      <c r="A225" s="70" t="b">
        <v>0</v>
      </c>
      <c r="B225" s="524"/>
      <c r="C225" s="70"/>
      <c r="D225" s="70"/>
      <c r="G225" s="526">
        <f>IF(J225&lt;&gt;"",(VLOOKUP(J225,'🌳Resource'!$A$4:$J1000,10,false)*K225),0)+IF(L225&lt;&gt;"",(VLOOKUP(L225,'🌳Resource'!$A$4:$J1000,10,false)*M225),0)+IF(N225&lt;&gt;"",(VLOOKUP(N225,'🌳Resource'!$A$4:$J1000,10,false)*O225),0) + IF(P225&lt;&gt;"",(VLOOKUP(P225,'🌳Resource'!$A$4:$J1000,10,false)*Q225),0) + IF(R225&lt;&gt;"",(VLOOKUP(R225,'🧱Material'!$B$4:$H1000,7,false)*S225),0) + IF(T225&lt;&gt;"",(VLOOKUP(T225,'🧱Material'!$B$4:$H1000,7,false)*U225),0) + IF(V225&lt;&gt;"",(VLOOKUP(V225,'🧱Material'!$B$4:$H1000,7,false)*W225),0) + IF(X225&lt;&gt;"",(VLOOKUP(X225,'🧱Material'!$B$4:$H1000,7,false)*Y225),0) + IF(Z225&lt;&gt;"",(VLOOKUP(Z225,'🧱Material'!$B$4:$H1000,7,false)*AA225),0) + IF(AB225&lt;&gt;"",(VLOOKUP(AB225,'🧱Material'!$B$4:$H1000,7,false)*AC225),0)</f>
        <v>0</v>
      </c>
      <c r="H225" s="526">
        <f>IF(J225&lt;&gt;"",(VLOOKUP(J225,'🌳Resource'!$A$4:$J1000,8,false)*K225),0)+IF(L225&lt;&gt;"",(VLOOKUP(L225,'🌳Resource'!$A$4:$J1000,8,false)*M225),0)+IF(N225&lt;&gt;"",(VLOOKUP(N225,'🌳Resource'!$A$4:$J1000,8,false)*O225),0) + IF(P225&lt;&gt;"",(VLOOKUP(P225,'🌳Resource'!$A$4:$J1000,8,false)*Q225),0) + IF(R225&lt;&gt;"",(VLOOKUP(R225,'🧱Material'!$B$4:$H1000,5,false)*S225),0) + IF(T225&lt;&gt;"",(VLOOKUP(T225,'🧱Material'!$B$4:$H1000,5,false)*U225),0) + IF(V225&lt;&gt;"",(VLOOKUP(V225,'🧱Material'!$B$4:$H1000,5,false)*W225),0) + IF(X225&lt;&gt;"",(VLOOKUP(X225,'🧱Material'!$B$4:$H1000,5,false)*Y225),0) + IF(Z225&lt;&gt;"",(VLOOKUP(Z225,'🧱Material'!$B$4:$H1000,5,false)*AA225),0) + IF(AB225&lt;&gt;"",(VLOOKUP(AB225,'🧱Material'!$B$4:$H1000,5,false)*AC225),0)</f>
        <v>0</v>
      </c>
      <c r="I225" s="526">
        <f>IF(J225&lt;&gt;"",(VLOOKUP(J225,'🌳Resource'!$A$4:$J1000,9,false)*K225),0)+IF(L225&lt;&gt;"",(VLOOKUP(L225,'🌳Resource'!$A$4:$J1000,9,false)*M225),0)+IF(N225&lt;&gt;"",(VLOOKUP(N225,'🌳Resource'!$A$4:$J1000,9,false)*O225),0) + IF(P225&lt;&gt;"",(VLOOKUP(P225,'🌳Resource'!$A$4:$J1000,9,false)*Q225),0) + IF(R225&lt;&gt;"",(VLOOKUP(R225,'🧱Material'!$B$4:$H1000,6,false)*S225),0) + IF(T225&lt;&gt;"",(VLOOKUP(T225,'🧱Material'!$B$4:$H1000,6,false)*U225),0) + IF(V225&lt;&gt;"",(VLOOKUP(V225,'🧱Material'!$B$4:$H1000,6,false)*W225),0) + IF(X225&lt;&gt;"",(VLOOKUP(X225,'🧱Material'!$B$4:$H1000,6,false)*Y225),0) + IF(Z225&lt;&gt;"",(VLOOKUP(Z225,'🧱Material'!$B$4:$H1000,6,false)*AA225),0) + IF(AB225&lt;&gt;"",(VLOOKUP(AB225,'🧱Material'!$B$4:$H1000,6,false)*AC225),0)</f>
        <v>0</v>
      </c>
      <c r="J225" s="535"/>
      <c r="K225" s="536"/>
      <c r="L225" s="535"/>
      <c r="M225" s="536"/>
      <c r="N225" s="535"/>
      <c r="O225" s="536"/>
      <c r="P225" s="535"/>
      <c r="Q225" s="536"/>
      <c r="R225" s="59"/>
      <c r="S225" s="520"/>
      <c r="T225" s="59"/>
      <c r="U225" s="520"/>
      <c r="V225" s="59"/>
      <c r="W225" s="520"/>
      <c r="X225" s="59"/>
      <c r="Y225" s="520"/>
      <c r="Z225" s="59"/>
      <c r="AA225" s="520"/>
      <c r="AB225" s="59"/>
      <c r="AC225" s="520"/>
    </row>
    <row r="226">
      <c r="A226" s="70" t="b">
        <v>0</v>
      </c>
      <c r="B226" s="524"/>
      <c r="C226" s="70"/>
      <c r="D226" s="70"/>
      <c r="G226" s="523">
        <f>IF(J226&lt;&gt;"",(VLOOKUP(J226,'🌳Resource'!$A$4:$J1000,10,false)*K226),0)+IF(L226&lt;&gt;"",(VLOOKUP(L226,'🌳Resource'!$A$4:$J1000,10,false)*M226),0)+IF(N226&lt;&gt;"",(VLOOKUP(N226,'🌳Resource'!$A$4:$J1000,10,false)*O226),0) + IF(P226&lt;&gt;"",(VLOOKUP(P226,'🌳Resource'!$A$4:$J1000,10,false)*Q226),0) + IF(R226&lt;&gt;"",(VLOOKUP(R226,'🧱Material'!$B$4:$H1000,7,false)*S226),0) + IF(T226&lt;&gt;"",(VLOOKUP(T226,'🧱Material'!$B$4:$H1000,7,false)*U226),0) + IF(V226&lt;&gt;"",(VLOOKUP(V226,'🧱Material'!$B$4:$H1000,7,false)*W226),0) + IF(X226&lt;&gt;"",(VLOOKUP(X226,'🧱Material'!$B$4:$H1000,7,false)*Y226),0) + IF(Z226&lt;&gt;"",(VLOOKUP(Z226,'🧱Material'!$B$4:$H1000,7,false)*AA226),0) + IF(AB226&lt;&gt;"",(VLOOKUP(AB226,'🧱Material'!$B$4:$H1000,7,false)*AC226),0)</f>
        <v>0</v>
      </c>
      <c r="H226" s="523">
        <f>IF(J226&lt;&gt;"",(VLOOKUP(J226,'🌳Resource'!$A$4:$J1000,8,false)*K226),0)+IF(L226&lt;&gt;"",(VLOOKUP(L226,'🌳Resource'!$A$4:$J1000,8,false)*M226),0)+IF(N226&lt;&gt;"",(VLOOKUP(N226,'🌳Resource'!$A$4:$J1000,8,false)*O226),0) + IF(P226&lt;&gt;"",(VLOOKUP(P226,'🌳Resource'!$A$4:$J1000,8,false)*Q226),0) + IF(R226&lt;&gt;"",(VLOOKUP(R226,'🧱Material'!$B$4:$H1000,5,false)*S226),0) + IF(T226&lt;&gt;"",(VLOOKUP(T226,'🧱Material'!$B$4:$H1000,5,false)*U226),0) + IF(V226&lt;&gt;"",(VLOOKUP(V226,'🧱Material'!$B$4:$H1000,5,false)*W226),0) + IF(X226&lt;&gt;"",(VLOOKUP(X226,'🧱Material'!$B$4:$H1000,5,false)*Y226),0) + IF(Z226&lt;&gt;"",(VLOOKUP(Z226,'🧱Material'!$B$4:$H1000,5,false)*AA226),0) + IF(AB226&lt;&gt;"",(VLOOKUP(AB226,'🧱Material'!$B$4:$H1000,5,false)*AC226),0)</f>
        <v>0</v>
      </c>
      <c r="I226" s="523">
        <f>IF(J226&lt;&gt;"",(VLOOKUP(J226,'🌳Resource'!$A$4:$J1000,9,false)*K226),0)+IF(L226&lt;&gt;"",(VLOOKUP(L226,'🌳Resource'!$A$4:$J1000,9,false)*M226),0)+IF(N226&lt;&gt;"",(VLOOKUP(N226,'🌳Resource'!$A$4:$J1000,9,false)*O226),0) + IF(P226&lt;&gt;"",(VLOOKUP(P226,'🌳Resource'!$A$4:$J1000,9,false)*Q226),0) + IF(R226&lt;&gt;"",(VLOOKUP(R226,'🧱Material'!$B$4:$H1000,6,false)*S226),0) + IF(T226&lt;&gt;"",(VLOOKUP(T226,'🧱Material'!$B$4:$H1000,6,false)*U226),0) + IF(V226&lt;&gt;"",(VLOOKUP(V226,'🧱Material'!$B$4:$H1000,6,false)*W226),0) + IF(X226&lt;&gt;"",(VLOOKUP(X226,'🧱Material'!$B$4:$H1000,6,false)*Y226),0) + IF(Z226&lt;&gt;"",(VLOOKUP(Z226,'🧱Material'!$B$4:$H1000,6,false)*AA226),0) + IF(AB226&lt;&gt;"",(VLOOKUP(AB226,'🧱Material'!$B$4:$H1000,6,false)*AC226),0)</f>
        <v>0</v>
      </c>
      <c r="J226" s="533"/>
      <c r="K226" s="534"/>
      <c r="L226" s="533"/>
      <c r="M226" s="534"/>
      <c r="N226" s="533"/>
      <c r="O226" s="534"/>
      <c r="P226" s="533"/>
      <c r="Q226" s="534"/>
      <c r="R226" s="515"/>
      <c r="S226" s="3"/>
      <c r="T226" s="515"/>
      <c r="U226" s="3"/>
      <c r="V226" s="515"/>
      <c r="W226" s="3"/>
      <c r="X226" s="515"/>
      <c r="Y226" s="3"/>
      <c r="Z226" s="515"/>
      <c r="AA226" s="3"/>
      <c r="AB226" s="515"/>
      <c r="AC226" s="3"/>
    </row>
    <row r="227">
      <c r="A227" s="70" t="b">
        <v>0</v>
      </c>
      <c r="B227" s="524"/>
      <c r="C227" s="70"/>
      <c r="D227" s="70"/>
      <c r="G227" s="526">
        <f>IF(J227&lt;&gt;"",(VLOOKUP(J227,'🌳Resource'!$A$4:$J1000,10,false)*K227),0)+IF(L227&lt;&gt;"",(VLOOKUP(L227,'🌳Resource'!$A$4:$J1000,10,false)*M227),0)+IF(N227&lt;&gt;"",(VLOOKUP(N227,'🌳Resource'!$A$4:$J1000,10,false)*O227),0) + IF(P227&lt;&gt;"",(VLOOKUP(P227,'🌳Resource'!$A$4:$J1000,10,false)*Q227),0) + IF(R227&lt;&gt;"",(VLOOKUP(R227,'🧱Material'!$B$4:$H1000,7,false)*S227),0) + IF(T227&lt;&gt;"",(VLOOKUP(T227,'🧱Material'!$B$4:$H1000,7,false)*U227),0) + IF(V227&lt;&gt;"",(VLOOKUP(V227,'🧱Material'!$B$4:$H1000,7,false)*W227),0) + IF(X227&lt;&gt;"",(VLOOKUP(X227,'🧱Material'!$B$4:$H1000,7,false)*Y227),0) + IF(Z227&lt;&gt;"",(VLOOKUP(Z227,'🧱Material'!$B$4:$H1000,7,false)*AA227),0) + IF(AB227&lt;&gt;"",(VLOOKUP(AB227,'🧱Material'!$B$4:$H1000,7,false)*AC227),0)</f>
        <v>0</v>
      </c>
      <c r="H227" s="526">
        <f>IF(J227&lt;&gt;"",(VLOOKUP(J227,'🌳Resource'!$A$4:$J1000,8,false)*K227),0)+IF(L227&lt;&gt;"",(VLOOKUP(L227,'🌳Resource'!$A$4:$J1000,8,false)*M227),0)+IF(N227&lt;&gt;"",(VLOOKUP(N227,'🌳Resource'!$A$4:$J1000,8,false)*O227),0) + IF(P227&lt;&gt;"",(VLOOKUP(P227,'🌳Resource'!$A$4:$J1000,8,false)*Q227),0) + IF(R227&lt;&gt;"",(VLOOKUP(R227,'🧱Material'!$B$4:$H1000,5,false)*S227),0) + IF(T227&lt;&gt;"",(VLOOKUP(T227,'🧱Material'!$B$4:$H1000,5,false)*U227),0) + IF(V227&lt;&gt;"",(VLOOKUP(V227,'🧱Material'!$B$4:$H1000,5,false)*W227),0) + IF(X227&lt;&gt;"",(VLOOKUP(X227,'🧱Material'!$B$4:$H1000,5,false)*Y227),0) + IF(Z227&lt;&gt;"",(VLOOKUP(Z227,'🧱Material'!$B$4:$H1000,5,false)*AA227),0) + IF(AB227&lt;&gt;"",(VLOOKUP(AB227,'🧱Material'!$B$4:$H1000,5,false)*AC227),0)</f>
        <v>0</v>
      </c>
      <c r="I227" s="526">
        <f>IF(J227&lt;&gt;"",(VLOOKUP(J227,'🌳Resource'!$A$4:$J1000,9,false)*K227),0)+IF(L227&lt;&gt;"",(VLOOKUP(L227,'🌳Resource'!$A$4:$J1000,9,false)*M227),0)+IF(N227&lt;&gt;"",(VLOOKUP(N227,'🌳Resource'!$A$4:$J1000,9,false)*O227),0) + IF(P227&lt;&gt;"",(VLOOKUP(P227,'🌳Resource'!$A$4:$J1000,9,false)*Q227),0) + IF(R227&lt;&gt;"",(VLOOKUP(R227,'🧱Material'!$B$4:$H1000,6,false)*S227),0) + IF(T227&lt;&gt;"",(VLOOKUP(T227,'🧱Material'!$B$4:$H1000,6,false)*U227),0) + IF(V227&lt;&gt;"",(VLOOKUP(V227,'🧱Material'!$B$4:$H1000,6,false)*W227),0) + IF(X227&lt;&gt;"",(VLOOKUP(X227,'🧱Material'!$B$4:$H1000,6,false)*Y227),0) + IF(Z227&lt;&gt;"",(VLOOKUP(Z227,'🧱Material'!$B$4:$H1000,6,false)*AA227),0) + IF(AB227&lt;&gt;"",(VLOOKUP(AB227,'🧱Material'!$B$4:$H1000,6,false)*AC227),0)</f>
        <v>0</v>
      </c>
      <c r="J227" s="535"/>
      <c r="K227" s="536"/>
      <c r="L227" s="535"/>
      <c r="M227" s="536"/>
      <c r="N227" s="535"/>
      <c r="O227" s="536"/>
      <c r="P227" s="535"/>
      <c r="Q227" s="536"/>
      <c r="R227" s="59"/>
      <c r="S227" s="520"/>
      <c r="T227" s="59"/>
      <c r="U227" s="520"/>
      <c r="V227" s="59"/>
      <c r="W227" s="520"/>
      <c r="X227" s="59"/>
      <c r="Y227" s="520"/>
      <c r="Z227" s="59"/>
      <c r="AA227" s="520"/>
      <c r="AB227" s="59"/>
      <c r="AC227" s="520"/>
    </row>
    <row r="228">
      <c r="A228" s="70" t="b">
        <v>0</v>
      </c>
      <c r="B228" s="524"/>
      <c r="C228" s="70"/>
      <c r="D228" s="70"/>
      <c r="G228" s="523">
        <f>IF(J228&lt;&gt;"",(VLOOKUP(J228,'🌳Resource'!$A$4:$J1000,10,false)*K228),0)+IF(L228&lt;&gt;"",(VLOOKUP(L228,'🌳Resource'!$A$4:$J1000,10,false)*M228),0)+IF(N228&lt;&gt;"",(VLOOKUP(N228,'🌳Resource'!$A$4:$J1000,10,false)*O228),0) + IF(P228&lt;&gt;"",(VLOOKUP(P228,'🌳Resource'!$A$4:$J1000,10,false)*Q228),0) + IF(R228&lt;&gt;"",(VLOOKUP(R228,'🧱Material'!$B$4:$H1000,7,false)*S228),0) + IF(T228&lt;&gt;"",(VLOOKUP(T228,'🧱Material'!$B$4:$H1000,7,false)*U228),0) + IF(V228&lt;&gt;"",(VLOOKUP(V228,'🧱Material'!$B$4:$H1000,7,false)*W228),0) + IF(X228&lt;&gt;"",(VLOOKUP(X228,'🧱Material'!$B$4:$H1000,7,false)*Y228),0) + IF(Z228&lt;&gt;"",(VLOOKUP(Z228,'🧱Material'!$B$4:$H1000,7,false)*AA228),0) + IF(AB228&lt;&gt;"",(VLOOKUP(AB228,'🧱Material'!$B$4:$H1000,7,false)*AC228),0)</f>
        <v>0</v>
      </c>
      <c r="H228" s="523">
        <f>IF(J228&lt;&gt;"",(VLOOKUP(J228,'🌳Resource'!$A$4:$J1000,8,false)*K228),0)+IF(L228&lt;&gt;"",(VLOOKUP(L228,'🌳Resource'!$A$4:$J1000,8,false)*M228),0)+IF(N228&lt;&gt;"",(VLOOKUP(N228,'🌳Resource'!$A$4:$J1000,8,false)*O228),0) + IF(P228&lt;&gt;"",(VLOOKUP(P228,'🌳Resource'!$A$4:$J1000,8,false)*Q228),0) + IF(R228&lt;&gt;"",(VLOOKUP(R228,'🧱Material'!$B$4:$H1000,5,false)*S228),0) + IF(T228&lt;&gt;"",(VLOOKUP(T228,'🧱Material'!$B$4:$H1000,5,false)*U228),0) + IF(V228&lt;&gt;"",(VLOOKUP(V228,'🧱Material'!$B$4:$H1000,5,false)*W228),0) + IF(X228&lt;&gt;"",(VLOOKUP(X228,'🧱Material'!$B$4:$H1000,5,false)*Y228),0) + IF(Z228&lt;&gt;"",(VLOOKUP(Z228,'🧱Material'!$B$4:$H1000,5,false)*AA228),0) + IF(AB228&lt;&gt;"",(VLOOKUP(AB228,'🧱Material'!$B$4:$H1000,5,false)*AC228),0)</f>
        <v>0</v>
      </c>
      <c r="I228" s="523">
        <f>IF(J228&lt;&gt;"",(VLOOKUP(J228,'🌳Resource'!$A$4:$J1000,9,false)*K228),0)+IF(L228&lt;&gt;"",(VLOOKUP(L228,'🌳Resource'!$A$4:$J1000,9,false)*M228),0)+IF(N228&lt;&gt;"",(VLOOKUP(N228,'🌳Resource'!$A$4:$J1000,9,false)*O228),0) + IF(P228&lt;&gt;"",(VLOOKUP(P228,'🌳Resource'!$A$4:$J1000,9,false)*Q228),0) + IF(R228&lt;&gt;"",(VLOOKUP(R228,'🧱Material'!$B$4:$H1000,6,false)*S228),0) + IF(T228&lt;&gt;"",(VLOOKUP(T228,'🧱Material'!$B$4:$H1000,6,false)*U228),0) + IF(V228&lt;&gt;"",(VLOOKUP(V228,'🧱Material'!$B$4:$H1000,6,false)*W228),0) + IF(X228&lt;&gt;"",(VLOOKUP(X228,'🧱Material'!$B$4:$H1000,6,false)*Y228),0) + IF(Z228&lt;&gt;"",(VLOOKUP(Z228,'🧱Material'!$B$4:$H1000,6,false)*AA228),0) + IF(AB228&lt;&gt;"",(VLOOKUP(AB228,'🧱Material'!$B$4:$H1000,6,false)*AC228),0)</f>
        <v>0</v>
      </c>
      <c r="J228" s="533"/>
      <c r="K228" s="534"/>
      <c r="L228" s="533"/>
      <c r="M228" s="534"/>
      <c r="N228" s="533"/>
      <c r="O228" s="534"/>
      <c r="P228" s="533"/>
      <c r="Q228" s="534"/>
      <c r="R228" s="515"/>
      <c r="S228" s="3"/>
      <c r="T228" s="515"/>
      <c r="U228" s="3"/>
      <c r="V228" s="515"/>
      <c r="W228" s="3"/>
      <c r="X228" s="515"/>
      <c r="Y228" s="3"/>
      <c r="Z228" s="515"/>
      <c r="AA228" s="3"/>
      <c r="AB228" s="515"/>
      <c r="AC228" s="3"/>
    </row>
    <row r="229">
      <c r="A229" s="70" t="b">
        <v>0</v>
      </c>
      <c r="B229" s="524"/>
      <c r="C229" s="70"/>
      <c r="D229" s="70"/>
      <c r="G229" s="526">
        <f>IF(J229&lt;&gt;"",(VLOOKUP(J229,'🌳Resource'!$A$4:$J1000,10,false)*K229),0)+IF(L229&lt;&gt;"",(VLOOKUP(L229,'🌳Resource'!$A$4:$J1000,10,false)*M229),0)+IF(N229&lt;&gt;"",(VLOOKUP(N229,'🌳Resource'!$A$4:$J1000,10,false)*O229),0) + IF(P229&lt;&gt;"",(VLOOKUP(P229,'🌳Resource'!$A$4:$J1000,10,false)*Q229),0) + IF(R229&lt;&gt;"",(VLOOKUP(R229,'🧱Material'!$B$4:$H1000,7,false)*S229),0) + IF(T229&lt;&gt;"",(VLOOKUP(T229,'🧱Material'!$B$4:$H1000,7,false)*U229),0) + IF(V229&lt;&gt;"",(VLOOKUP(V229,'🧱Material'!$B$4:$H1000,7,false)*W229),0) + IF(X229&lt;&gt;"",(VLOOKUP(X229,'🧱Material'!$B$4:$H1000,7,false)*Y229),0) + IF(Z229&lt;&gt;"",(VLOOKUP(Z229,'🧱Material'!$B$4:$H1000,7,false)*AA229),0) + IF(AB229&lt;&gt;"",(VLOOKUP(AB229,'🧱Material'!$B$4:$H1000,7,false)*AC229),0)</f>
        <v>0</v>
      </c>
      <c r="H229" s="526">
        <f>IF(J229&lt;&gt;"",(VLOOKUP(J229,'🌳Resource'!$A$4:$J1000,8,false)*K229),0)+IF(L229&lt;&gt;"",(VLOOKUP(L229,'🌳Resource'!$A$4:$J1000,8,false)*M229),0)+IF(N229&lt;&gt;"",(VLOOKUP(N229,'🌳Resource'!$A$4:$J1000,8,false)*O229),0) + IF(P229&lt;&gt;"",(VLOOKUP(P229,'🌳Resource'!$A$4:$J1000,8,false)*Q229),0) + IF(R229&lt;&gt;"",(VLOOKUP(R229,'🧱Material'!$B$4:$H1000,5,false)*S229),0) + IF(T229&lt;&gt;"",(VLOOKUP(T229,'🧱Material'!$B$4:$H1000,5,false)*U229),0) + IF(V229&lt;&gt;"",(VLOOKUP(V229,'🧱Material'!$B$4:$H1000,5,false)*W229),0) + IF(X229&lt;&gt;"",(VLOOKUP(X229,'🧱Material'!$B$4:$H1000,5,false)*Y229),0) + IF(Z229&lt;&gt;"",(VLOOKUP(Z229,'🧱Material'!$B$4:$H1000,5,false)*AA229),0) + IF(AB229&lt;&gt;"",(VLOOKUP(AB229,'🧱Material'!$B$4:$H1000,5,false)*AC229),0)</f>
        <v>0</v>
      </c>
      <c r="I229" s="526">
        <f>IF(J229&lt;&gt;"",(VLOOKUP(J229,'🌳Resource'!$A$4:$J1000,9,false)*K229),0)+IF(L229&lt;&gt;"",(VLOOKUP(L229,'🌳Resource'!$A$4:$J1000,9,false)*M229),0)+IF(N229&lt;&gt;"",(VLOOKUP(N229,'🌳Resource'!$A$4:$J1000,9,false)*O229),0) + IF(P229&lt;&gt;"",(VLOOKUP(P229,'🌳Resource'!$A$4:$J1000,9,false)*Q229),0) + IF(R229&lt;&gt;"",(VLOOKUP(R229,'🧱Material'!$B$4:$H1000,6,false)*S229),0) + IF(T229&lt;&gt;"",(VLOOKUP(T229,'🧱Material'!$B$4:$H1000,6,false)*U229),0) + IF(V229&lt;&gt;"",(VLOOKUP(V229,'🧱Material'!$B$4:$H1000,6,false)*W229),0) + IF(X229&lt;&gt;"",(VLOOKUP(X229,'🧱Material'!$B$4:$H1000,6,false)*Y229),0) + IF(Z229&lt;&gt;"",(VLOOKUP(Z229,'🧱Material'!$B$4:$H1000,6,false)*AA229),0) + IF(AB229&lt;&gt;"",(VLOOKUP(AB229,'🧱Material'!$B$4:$H1000,6,false)*AC229),0)</f>
        <v>0</v>
      </c>
      <c r="J229" s="535"/>
      <c r="K229" s="536"/>
      <c r="L229" s="535"/>
      <c r="M229" s="536"/>
      <c r="N229" s="535"/>
      <c r="O229" s="536"/>
      <c r="P229" s="535"/>
      <c r="Q229" s="536"/>
      <c r="R229" s="59"/>
      <c r="S229" s="520"/>
      <c r="T229" s="59"/>
      <c r="U229" s="520"/>
      <c r="V229" s="59"/>
      <c r="W229" s="520"/>
      <c r="X229" s="59"/>
      <c r="Y229" s="520"/>
      <c r="Z229" s="59"/>
      <c r="AA229" s="520"/>
      <c r="AB229" s="59"/>
      <c r="AC229" s="520"/>
    </row>
    <row r="230">
      <c r="A230" s="70" t="b">
        <v>0</v>
      </c>
      <c r="B230" s="524"/>
      <c r="C230" s="70"/>
      <c r="D230" s="70"/>
      <c r="G230" s="523">
        <f>IF(J230&lt;&gt;"",(VLOOKUP(J230,'🌳Resource'!$A$4:$J1000,10,false)*K230),0)+IF(L230&lt;&gt;"",(VLOOKUP(L230,'🌳Resource'!$A$4:$J1000,10,false)*M230),0)+IF(N230&lt;&gt;"",(VLOOKUP(N230,'🌳Resource'!$A$4:$J1000,10,false)*O230),0) + IF(P230&lt;&gt;"",(VLOOKUP(P230,'🌳Resource'!$A$4:$J1000,10,false)*Q230),0) + IF(R230&lt;&gt;"",(VLOOKUP(R230,'🧱Material'!$B$4:$H1000,7,false)*S230),0) + IF(T230&lt;&gt;"",(VLOOKUP(T230,'🧱Material'!$B$4:$H1000,7,false)*U230),0) + IF(V230&lt;&gt;"",(VLOOKUP(V230,'🧱Material'!$B$4:$H1000,7,false)*W230),0) + IF(X230&lt;&gt;"",(VLOOKUP(X230,'🧱Material'!$B$4:$H1000,7,false)*Y230),0) + IF(Z230&lt;&gt;"",(VLOOKUP(Z230,'🧱Material'!$B$4:$H1000,7,false)*AA230),0) + IF(AB230&lt;&gt;"",(VLOOKUP(AB230,'🧱Material'!$B$4:$H1000,7,false)*AC230),0)</f>
        <v>0</v>
      </c>
      <c r="H230" s="523">
        <f>IF(J230&lt;&gt;"",(VLOOKUP(J230,'🌳Resource'!$A$4:$J1000,8,false)*K230),0)+IF(L230&lt;&gt;"",(VLOOKUP(L230,'🌳Resource'!$A$4:$J1000,8,false)*M230),0)+IF(N230&lt;&gt;"",(VLOOKUP(N230,'🌳Resource'!$A$4:$J1000,8,false)*O230),0) + IF(P230&lt;&gt;"",(VLOOKUP(P230,'🌳Resource'!$A$4:$J1000,8,false)*Q230),0) + IF(R230&lt;&gt;"",(VLOOKUP(R230,'🧱Material'!$B$4:$H1000,5,false)*S230),0) + IF(T230&lt;&gt;"",(VLOOKUP(T230,'🧱Material'!$B$4:$H1000,5,false)*U230),0) + IF(V230&lt;&gt;"",(VLOOKUP(V230,'🧱Material'!$B$4:$H1000,5,false)*W230),0) + IF(X230&lt;&gt;"",(VLOOKUP(X230,'🧱Material'!$B$4:$H1000,5,false)*Y230),0) + IF(Z230&lt;&gt;"",(VLOOKUP(Z230,'🧱Material'!$B$4:$H1000,5,false)*AA230),0) + IF(AB230&lt;&gt;"",(VLOOKUP(AB230,'🧱Material'!$B$4:$H1000,5,false)*AC230),0)</f>
        <v>0</v>
      </c>
      <c r="I230" s="523">
        <f>IF(J230&lt;&gt;"",(VLOOKUP(J230,'🌳Resource'!$A$4:$J1000,9,false)*K230),0)+IF(L230&lt;&gt;"",(VLOOKUP(L230,'🌳Resource'!$A$4:$J1000,9,false)*M230),0)+IF(N230&lt;&gt;"",(VLOOKUP(N230,'🌳Resource'!$A$4:$J1000,9,false)*O230),0) + IF(P230&lt;&gt;"",(VLOOKUP(P230,'🌳Resource'!$A$4:$J1000,9,false)*Q230),0) + IF(R230&lt;&gt;"",(VLOOKUP(R230,'🧱Material'!$B$4:$H1000,6,false)*S230),0) + IF(T230&lt;&gt;"",(VLOOKUP(T230,'🧱Material'!$B$4:$H1000,6,false)*U230),0) + IF(V230&lt;&gt;"",(VLOOKUP(V230,'🧱Material'!$B$4:$H1000,6,false)*W230),0) + IF(X230&lt;&gt;"",(VLOOKUP(X230,'🧱Material'!$B$4:$H1000,6,false)*Y230),0) + IF(Z230&lt;&gt;"",(VLOOKUP(Z230,'🧱Material'!$B$4:$H1000,6,false)*AA230),0) + IF(AB230&lt;&gt;"",(VLOOKUP(AB230,'🧱Material'!$B$4:$H1000,6,false)*AC230),0)</f>
        <v>0</v>
      </c>
      <c r="J230" s="533"/>
      <c r="K230" s="534"/>
      <c r="L230" s="533"/>
      <c r="M230" s="534"/>
      <c r="N230" s="533"/>
      <c r="O230" s="534"/>
      <c r="P230" s="533"/>
      <c r="Q230" s="534"/>
      <c r="R230" s="515"/>
      <c r="S230" s="3"/>
      <c r="T230" s="515"/>
      <c r="U230" s="3"/>
      <c r="V230" s="515"/>
      <c r="W230" s="3"/>
      <c r="X230" s="515"/>
      <c r="Y230" s="3"/>
      <c r="Z230" s="515"/>
      <c r="AA230" s="3"/>
      <c r="AB230" s="515"/>
      <c r="AC230" s="3"/>
    </row>
    <row r="231">
      <c r="A231" s="70" t="b">
        <v>0</v>
      </c>
      <c r="B231" s="524"/>
      <c r="C231" s="70"/>
      <c r="D231" s="70"/>
      <c r="G231" s="526">
        <f>IF(J231&lt;&gt;"",(VLOOKUP(J231,'🌳Resource'!$A$4:$J1000,10,false)*K231),0)+IF(L231&lt;&gt;"",(VLOOKUP(L231,'🌳Resource'!$A$4:$J1000,10,false)*M231),0)+IF(N231&lt;&gt;"",(VLOOKUP(N231,'🌳Resource'!$A$4:$J1000,10,false)*O231),0) + IF(P231&lt;&gt;"",(VLOOKUP(P231,'🌳Resource'!$A$4:$J1000,10,false)*Q231),0) + IF(R231&lt;&gt;"",(VLOOKUP(R231,'🧱Material'!$B$4:$H1000,7,false)*S231),0) + IF(T231&lt;&gt;"",(VLOOKUP(T231,'🧱Material'!$B$4:$H1000,7,false)*U231),0) + IF(V231&lt;&gt;"",(VLOOKUP(V231,'🧱Material'!$B$4:$H1000,7,false)*W231),0) + IF(X231&lt;&gt;"",(VLOOKUP(X231,'🧱Material'!$B$4:$H1000,7,false)*Y231),0) + IF(Z231&lt;&gt;"",(VLOOKUP(Z231,'🧱Material'!$B$4:$H1000,7,false)*AA231),0) + IF(AB231&lt;&gt;"",(VLOOKUP(AB231,'🧱Material'!$B$4:$H1000,7,false)*AC231),0)</f>
        <v>0</v>
      </c>
      <c r="H231" s="526">
        <f>IF(J231&lt;&gt;"",(VLOOKUP(J231,'🌳Resource'!$A$4:$J1000,8,false)*K231),0)+IF(L231&lt;&gt;"",(VLOOKUP(L231,'🌳Resource'!$A$4:$J1000,8,false)*M231),0)+IF(N231&lt;&gt;"",(VLOOKUP(N231,'🌳Resource'!$A$4:$J1000,8,false)*O231),0) + IF(P231&lt;&gt;"",(VLOOKUP(P231,'🌳Resource'!$A$4:$J1000,8,false)*Q231),0) + IF(R231&lt;&gt;"",(VLOOKUP(R231,'🧱Material'!$B$4:$H1000,5,false)*S231),0) + IF(T231&lt;&gt;"",(VLOOKUP(T231,'🧱Material'!$B$4:$H1000,5,false)*U231),0) + IF(V231&lt;&gt;"",(VLOOKUP(V231,'🧱Material'!$B$4:$H1000,5,false)*W231),0) + IF(X231&lt;&gt;"",(VLOOKUP(X231,'🧱Material'!$B$4:$H1000,5,false)*Y231),0) + IF(Z231&lt;&gt;"",(VLOOKUP(Z231,'🧱Material'!$B$4:$H1000,5,false)*AA231),0) + IF(AB231&lt;&gt;"",(VLOOKUP(AB231,'🧱Material'!$B$4:$H1000,5,false)*AC231),0)</f>
        <v>0</v>
      </c>
      <c r="I231" s="526">
        <f>IF(J231&lt;&gt;"",(VLOOKUP(J231,'🌳Resource'!$A$4:$J1000,9,false)*K231),0)+IF(L231&lt;&gt;"",(VLOOKUP(L231,'🌳Resource'!$A$4:$J1000,9,false)*M231),0)+IF(N231&lt;&gt;"",(VLOOKUP(N231,'🌳Resource'!$A$4:$J1000,9,false)*O231),0) + IF(P231&lt;&gt;"",(VLOOKUP(P231,'🌳Resource'!$A$4:$J1000,9,false)*Q231),0) + IF(R231&lt;&gt;"",(VLOOKUP(R231,'🧱Material'!$B$4:$H1000,6,false)*S231),0) + IF(T231&lt;&gt;"",(VLOOKUP(T231,'🧱Material'!$B$4:$H1000,6,false)*U231),0) + IF(V231&lt;&gt;"",(VLOOKUP(V231,'🧱Material'!$B$4:$H1000,6,false)*W231),0) + IF(X231&lt;&gt;"",(VLOOKUP(X231,'🧱Material'!$B$4:$H1000,6,false)*Y231),0) + IF(Z231&lt;&gt;"",(VLOOKUP(Z231,'🧱Material'!$B$4:$H1000,6,false)*AA231),0) + IF(AB231&lt;&gt;"",(VLOOKUP(AB231,'🧱Material'!$B$4:$H1000,6,false)*AC231),0)</f>
        <v>0</v>
      </c>
      <c r="J231" s="535"/>
      <c r="K231" s="536"/>
      <c r="L231" s="535"/>
      <c r="M231" s="536"/>
      <c r="N231" s="535"/>
      <c r="O231" s="536"/>
      <c r="P231" s="535"/>
      <c r="Q231" s="536"/>
      <c r="R231" s="59"/>
      <c r="S231" s="520"/>
      <c r="T231" s="59"/>
      <c r="U231" s="520"/>
      <c r="V231" s="59"/>
      <c r="W231" s="520"/>
      <c r="X231" s="59"/>
      <c r="Y231" s="520"/>
      <c r="Z231" s="59"/>
      <c r="AA231" s="520"/>
      <c r="AB231" s="59"/>
      <c r="AC231" s="520"/>
    </row>
    <row r="232">
      <c r="A232" s="70" t="b">
        <v>0</v>
      </c>
      <c r="B232" s="524"/>
      <c r="C232" s="70"/>
      <c r="D232" s="70"/>
      <c r="G232" s="523">
        <f>IF(J232&lt;&gt;"",(VLOOKUP(J232,'🌳Resource'!$A$4:$J1000,10,false)*K232),0)+IF(L232&lt;&gt;"",(VLOOKUP(L232,'🌳Resource'!$A$4:$J1000,10,false)*M232),0)+IF(N232&lt;&gt;"",(VLOOKUP(N232,'🌳Resource'!$A$4:$J1000,10,false)*O232),0) + IF(P232&lt;&gt;"",(VLOOKUP(P232,'🌳Resource'!$A$4:$J1000,10,false)*Q232),0) + IF(R232&lt;&gt;"",(VLOOKUP(R232,'🧱Material'!$B$4:$H1000,7,false)*S232),0) + IF(T232&lt;&gt;"",(VLOOKUP(T232,'🧱Material'!$B$4:$H1000,7,false)*U232),0) + IF(V232&lt;&gt;"",(VLOOKUP(V232,'🧱Material'!$B$4:$H1000,7,false)*W232),0) + IF(X232&lt;&gt;"",(VLOOKUP(X232,'🧱Material'!$B$4:$H1000,7,false)*Y232),0) + IF(Z232&lt;&gt;"",(VLOOKUP(Z232,'🧱Material'!$B$4:$H1000,7,false)*AA232),0) + IF(AB232&lt;&gt;"",(VLOOKUP(AB232,'🧱Material'!$B$4:$H1000,7,false)*AC232),0)</f>
        <v>0</v>
      </c>
      <c r="H232" s="523">
        <f>IF(J232&lt;&gt;"",(VLOOKUP(J232,'🌳Resource'!$A$4:$J1000,8,false)*K232),0)+IF(L232&lt;&gt;"",(VLOOKUP(L232,'🌳Resource'!$A$4:$J1000,8,false)*M232),0)+IF(N232&lt;&gt;"",(VLOOKUP(N232,'🌳Resource'!$A$4:$J1000,8,false)*O232),0) + IF(P232&lt;&gt;"",(VLOOKUP(P232,'🌳Resource'!$A$4:$J1000,8,false)*Q232),0) + IF(R232&lt;&gt;"",(VLOOKUP(R232,'🧱Material'!$B$4:$H1000,5,false)*S232),0) + IF(T232&lt;&gt;"",(VLOOKUP(T232,'🧱Material'!$B$4:$H1000,5,false)*U232),0) + IF(V232&lt;&gt;"",(VLOOKUP(V232,'🧱Material'!$B$4:$H1000,5,false)*W232),0) + IF(X232&lt;&gt;"",(VLOOKUP(X232,'🧱Material'!$B$4:$H1000,5,false)*Y232),0) + IF(Z232&lt;&gt;"",(VLOOKUP(Z232,'🧱Material'!$B$4:$H1000,5,false)*AA232),0) + IF(AB232&lt;&gt;"",(VLOOKUP(AB232,'🧱Material'!$B$4:$H1000,5,false)*AC232),0)</f>
        <v>0</v>
      </c>
      <c r="I232" s="523">
        <f>IF(J232&lt;&gt;"",(VLOOKUP(J232,'🌳Resource'!$A$4:$J1000,9,false)*K232),0)+IF(L232&lt;&gt;"",(VLOOKUP(L232,'🌳Resource'!$A$4:$J1000,9,false)*M232),0)+IF(N232&lt;&gt;"",(VLOOKUP(N232,'🌳Resource'!$A$4:$J1000,9,false)*O232),0) + IF(P232&lt;&gt;"",(VLOOKUP(P232,'🌳Resource'!$A$4:$J1000,9,false)*Q232),0) + IF(R232&lt;&gt;"",(VLOOKUP(R232,'🧱Material'!$B$4:$H1000,6,false)*S232),0) + IF(T232&lt;&gt;"",(VLOOKUP(T232,'🧱Material'!$B$4:$H1000,6,false)*U232),0) + IF(V232&lt;&gt;"",(VLOOKUP(V232,'🧱Material'!$B$4:$H1000,6,false)*W232),0) + IF(X232&lt;&gt;"",(VLOOKUP(X232,'🧱Material'!$B$4:$H1000,6,false)*Y232),0) + IF(Z232&lt;&gt;"",(VLOOKUP(Z232,'🧱Material'!$B$4:$H1000,6,false)*AA232),0) + IF(AB232&lt;&gt;"",(VLOOKUP(AB232,'🧱Material'!$B$4:$H1000,6,false)*AC232),0)</f>
        <v>0</v>
      </c>
      <c r="J232" s="533"/>
      <c r="K232" s="534"/>
      <c r="L232" s="533"/>
      <c r="M232" s="534"/>
      <c r="N232" s="533"/>
      <c r="O232" s="534"/>
      <c r="P232" s="533"/>
      <c r="Q232" s="534"/>
      <c r="R232" s="515"/>
      <c r="S232" s="3"/>
      <c r="T232" s="515"/>
      <c r="U232" s="3"/>
      <c r="V232" s="515"/>
      <c r="W232" s="3"/>
      <c r="X232" s="515"/>
      <c r="Y232" s="3"/>
      <c r="Z232" s="515"/>
      <c r="AA232" s="3"/>
      <c r="AB232" s="515"/>
      <c r="AC232" s="3"/>
    </row>
    <row r="233">
      <c r="A233" s="70" t="b">
        <v>0</v>
      </c>
      <c r="B233" s="524"/>
      <c r="C233" s="70"/>
      <c r="D233" s="70"/>
      <c r="G233" s="526">
        <f>IF(J233&lt;&gt;"",(VLOOKUP(J233,'🌳Resource'!$A$4:$J1000,10,false)*K233),0)+IF(L233&lt;&gt;"",(VLOOKUP(L233,'🌳Resource'!$A$4:$J1000,10,false)*M233),0)+IF(N233&lt;&gt;"",(VLOOKUP(N233,'🌳Resource'!$A$4:$J1000,10,false)*O233),0) + IF(P233&lt;&gt;"",(VLOOKUP(P233,'🌳Resource'!$A$4:$J1000,10,false)*Q233),0) + IF(R233&lt;&gt;"",(VLOOKUP(R233,'🧱Material'!$B$4:$H1000,7,false)*S233),0) + IF(T233&lt;&gt;"",(VLOOKUP(T233,'🧱Material'!$B$4:$H1000,7,false)*U233),0) + IF(V233&lt;&gt;"",(VLOOKUP(V233,'🧱Material'!$B$4:$H1000,7,false)*W233),0) + IF(X233&lt;&gt;"",(VLOOKUP(X233,'🧱Material'!$B$4:$H1000,7,false)*Y233),0) + IF(Z233&lt;&gt;"",(VLOOKUP(Z233,'🧱Material'!$B$4:$H1000,7,false)*AA233),0) + IF(AB233&lt;&gt;"",(VLOOKUP(AB233,'🧱Material'!$B$4:$H1000,7,false)*AC233),0)</f>
        <v>0</v>
      </c>
      <c r="H233" s="526">
        <f>IF(J233&lt;&gt;"",(VLOOKUP(J233,'🌳Resource'!$A$4:$J1000,8,false)*K233),0)+IF(L233&lt;&gt;"",(VLOOKUP(L233,'🌳Resource'!$A$4:$J1000,8,false)*M233),0)+IF(N233&lt;&gt;"",(VLOOKUP(N233,'🌳Resource'!$A$4:$J1000,8,false)*O233),0) + IF(P233&lt;&gt;"",(VLOOKUP(P233,'🌳Resource'!$A$4:$J1000,8,false)*Q233),0) + IF(R233&lt;&gt;"",(VLOOKUP(R233,'🧱Material'!$B$4:$H1000,5,false)*S233),0) + IF(T233&lt;&gt;"",(VLOOKUP(T233,'🧱Material'!$B$4:$H1000,5,false)*U233),0) + IF(V233&lt;&gt;"",(VLOOKUP(V233,'🧱Material'!$B$4:$H1000,5,false)*W233),0) + IF(X233&lt;&gt;"",(VLOOKUP(X233,'🧱Material'!$B$4:$H1000,5,false)*Y233),0) + IF(Z233&lt;&gt;"",(VLOOKUP(Z233,'🧱Material'!$B$4:$H1000,5,false)*AA233),0) + IF(AB233&lt;&gt;"",(VLOOKUP(AB233,'🧱Material'!$B$4:$H1000,5,false)*AC233),0)</f>
        <v>0</v>
      </c>
      <c r="I233" s="526">
        <f>IF(J233&lt;&gt;"",(VLOOKUP(J233,'🌳Resource'!$A$4:$J1000,9,false)*K233),0)+IF(L233&lt;&gt;"",(VLOOKUP(L233,'🌳Resource'!$A$4:$J1000,9,false)*M233),0)+IF(N233&lt;&gt;"",(VLOOKUP(N233,'🌳Resource'!$A$4:$J1000,9,false)*O233),0) + IF(P233&lt;&gt;"",(VLOOKUP(P233,'🌳Resource'!$A$4:$J1000,9,false)*Q233),0) + IF(R233&lt;&gt;"",(VLOOKUP(R233,'🧱Material'!$B$4:$H1000,6,false)*S233),0) + IF(T233&lt;&gt;"",(VLOOKUP(T233,'🧱Material'!$B$4:$H1000,6,false)*U233),0) + IF(V233&lt;&gt;"",(VLOOKUP(V233,'🧱Material'!$B$4:$H1000,6,false)*W233),0) + IF(X233&lt;&gt;"",(VLOOKUP(X233,'🧱Material'!$B$4:$H1000,6,false)*Y233),0) + IF(Z233&lt;&gt;"",(VLOOKUP(Z233,'🧱Material'!$B$4:$H1000,6,false)*AA233),0) + IF(AB233&lt;&gt;"",(VLOOKUP(AB233,'🧱Material'!$B$4:$H1000,6,false)*AC233),0)</f>
        <v>0</v>
      </c>
      <c r="J233" s="535"/>
      <c r="K233" s="536"/>
      <c r="L233" s="535"/>
      <c r="M233" s="536"/>
      <c r="N233" s="535"/>
      <c r="O233" s="536"/>
      <c r="P233" s="535"/>
      <c r="Q233" s="536"/>
      <c r="R233" s="59"/>
      <c r="S233" s="520"/>
      <c r="T233" s="59"/>
      <c r="U233" s="520"/>
      <c r="V233" s="59"/>
      <c r="W233" s="520"/>
      <c r="X233" s="59"/>
      <c r="Y233" s="520"/>
      <c r="Z233" s="59"/>
      <c r="AA233" s="520"/>
      <c r="AB233" s="59"/>
      <c r="AC233" s="520"/>
    </row>
    <row r="234">
      <c r="A234" s="70" t="b">
        <v>0</v>
      </c>
      <c r="B234" s="524"/>
      <c r="C234" s="70"/>
      <c r="D234" s="70"/>
      <c r="G234" s="523">
        <f>IF(J234&lt;&gt;"",(VLOOKUP(J234,'🌳Resource'!$A$4:$J1000,10,false)*K234),0)+IF(L234&lt;&gt;"",(VLOOKUP(L234,'🌳Resource'!$A$4:$J1000,10,false)*M234),0)+IF(N234&lt;&gt;"",(VLOOKUP(N234,'🌳Resource'!$A$4:$J1000,10,false)*O234),0) + IF(P234&lt;&gt;"",(VLOOKUP(P234,'🌳Resource'!$A$4:$J1000,10,false)*Q234),0) + IF(R234&lt;&gt;"",(VLOOKUP(R234,'🧱Material'!$B$4:$H1000,7,false)*S234),0) + IF(T234&lt;&gt;"",(VLOOKUP(T234,'🧱Material'!$B$4:$H1000,7,false)*U234),0) + IF(V234&lt;&gt;"",(VLOOKUP(V234,'🧱Material'!$B$4:$H1000,7,false)*W234),0) + IF(X234&lt;&gt;"",(VLOOKUP(X234,'🧱Material'!$B$4:$H1000,7,false)*Y234),0) + IF(Z234&lt;&gt;"",(VLOOKUP(Z234,'🧱Material'!$B$4:$H1000,7,false)*AA234),0) + IF(AB234&lt;&gt;"",(VLOOKUP(AB234,'🧱Material'!$B$4:$H1000,7,false)*AC234),0)</f>
        <v>0</v>
      </c>
      <c r="H234" s="523">
        <f>IF(J234&lt;&gt;"",(VLOOKUP(J234,'🌳Resource'!$A$4:$J1000,8,false)*K234),0)+IF(L234&lt;&gt;"",(VLOOKUP(L234,'🌳Resource'!$A$4:$J1000,8,false)*M234),0)+IF(N234&lt;&gt;"",(VLOOKUP(N234,'🌳Resource'!$A$4:$J1000,8,false)*O234),0) + IF(P234&lt;&gt;"",(VLOOKUP(P234,'🌳Resource'!$A$4:$J1000,8,false)*Q234),0) + IF(R234&lt;&gt;"",(VLOOKUP(R234,'🧱Material'!$B$4:$H1000,5,false)*S234),0) + IF(T234&lt;&gt;"",(VLOOKUP(T234,'🧱Material'!$B$4:$H1000,5,false)*U234),0) + IF(V234&lt;&gt;"",(VLOOKUP(V234,'🧱Material'!$B$4:$H1000,5,false)*W234),0) + IF(X234&lt;&gt;"",(VLOOKUP(X234,'🧱Material'!$B$4:$H1000,5,false)*Y234),0) + IF(Z234&lt;&gt;"",(VLOOKUP(Z234,'🧱Material'!$B$4:$H1000,5,false)*AA234),0) + IF(AB234&lt;&gt;"",(VLOOKUP(AB234,'🧱Material'!$B$4:$H1000,5,false)*AC234),0)</f>
        <v>0</v>
      </c>
      <c r="I234" s="523">
        <f>IF(J234&lt;&gt;"",(VLOOKUP(J234,'🌳Resource'!$A$4:$J1000,9,false)*K234),0)+IF(L234&lt;&gt;"",(VLOOKUP(L234,'🌳Resource'!$A$4:$J1000,9,false)*M234),0)+IF(N234&lt;&gt;"",(VLOOKUP(N234,'🌳Resource'!$A$4:$J1000,9,false)*O234),0) + IF(P234&lt;&gt;"",(VLOOKUP(P234,'🌳Resource'!$A$4:$J1000,9,false)*Q234),0) + IF(R234&lt;&gt;"",(VLOOKUP(R234,'🧱Material'!$B$4:$H1000,6,false)*S234),0) + IF(T234&lt;&gt;"",(VLOOKUP(T234,'🧱Material'!$B$4:$H1000,6,false)*U234),0) + IF(V234&lt;&gt;"",(VLOOKUP(V234,'🧱Material'!$B$4:$H1000,6,false)*W234),0) + IF(X234&lt;&gt;"",(VLOOKUP(X234,'🧱Material'!$B$4:$H1000,6,false)*Y234),0) + IF(Z234&lt;&gt;"",(VLOOKUP(Z234,'🧱Material'!$B$4:$H1000,6,false)*AA234),0) + IF(AB234&lt;&gt;"",(VLOOKUP(AB234,'🧱Material'!$B$4:$H1000,6,false)*AC234),0)</f>
        <v>0</v>
      </c>
      <c r="J234" s="533"/>
      <c r="K234" s="534"/>
      <c r="L234" s="533"/>
      <c r="M234" s="534"/>
      <c r="N234" s="533"/>
      <c r="O234" s="534"/>
      <c r="P234" s="533"/>
      <c r="Q234" s="534"/>
      <c r="R234" s="515"/>
      <c r="S234" s="3"/>
      <c r="T234" s="515"/>
      <c r="U234" s="3"/>
      <c r="V234" s="515"/>
      <c r="W234" s="3"/>
      <c r="X234" s="515"/>
      <c r="Y234" s="3"/>
      <c r="Z234" s="515"/>
      <c r="AA234" s="3"/>
      <c r="AB234" s="515"/>
      <c r="AC234" s="3"/>
    </row>
    <row r="235">
      <c r="A235" s="70" t="b">
        <v>0</v>
      </c>
      <c r="B235" s="524"/>
      <c r="C235" s="70"/>
      <c r="D235" s="70"/>
      <c r="G235" s="526">
        <f>IF(J235&lt;&gt;"",(VLOOKUP(J235,'🌳Resource'!$A$4:$J1000,10,false)*K235),0)+IF(L235&lt;&gt;"",(VLOOKUP(L235,'🌳Resource'!$A$4:$J1000,10,false)*M235),0)+IF(N235&lt;&gt;"",(VLOOKUP(N235,'🌳Resource'!$A$4:$J1000,10,false)*O235),0) + IF(P235&lt;&gt;"",(VLOOKUP(P235,'🌳Resource'!$A$4:$J1000,10,false)*Q235),0) + IF(R235&lt;&gt;"",(VLOOKUP(R235,'🧱Material'!$B$4:$H1000,7,false)*S235),0) + IF(T235&lt;&gt;"",(VLOOKUP(T235,'🧱Material'!$B$4:$H1000,7,false)*U235),0) + IF(V235&lt;&gt;"",(VLOOKUP(V235,'🧱Material'!$B$4:$H1000,7,false)*W235),0) + IF(X235&lt;&gt;"",(VLOOKUP(X235,'🧱Material'!$B$4:$H1000,7,false)*Y235),0) + IF(Z235&lt;&gt;"",(VLOOKUP(Z235,'🧱Material'!$B$4:$H1000,7,false)*AA235),0) + IF(AB235&lt;&gt;"",(VLOOKUP(AB235,'🧱Material'!$B$4:$H1000,7,false)*AC235),0)</f>
        <v>0</v>
      </c>
      <c r="H235" s="526">
        <f>IF(J235&lt;&gt;"",(VLOOKUP(J235,'🌳Resource'!$A$4:$J1000,8,false)*K235),0)+IF(L235&lt;&gt;"",(VLOOKUP(L235,'🌳Resource'!$A$4:$J1000,8,false)*M235),0)+IF(N235&lt;&gt;"",(VLOOKUP(N235,'🌳Resource'!$A$4:$J1000,8,false)*O235),0) + IF(P235&lt;&gt;"",(VLOOKUP(P235,'🌳Resource'!$A$4:$J1000,8,false)*Q235),0) + IF(R235&lt;&gt;"",(VLOOKUP(R235,'🧱Material'!$B$4:$H1000,5,false)*S235),0) + IF(T235&lt;&gt;"",(VLOOKUP(T235,'🧱Material'!$B$4:$H1000,5,false)*U235),0) + IF(V235&lt;&gt;"",(VLOOKUP(V235,'🧱Material'!$B$4:$H1000,5,false)*W235),0) + IF(X235&lt;&gt;"",(VLOOKUP(X235,'🧱Material'!$B$4:$H1000,5,false)*Y235),0) + IF(Z235&lt;&gt;"",(VLOOKUP(Z235,'🧱Material'!$B$4:$H1000,5,false)*AA235),0) + IF(AB235&lt;&gt;"",(VLOOKUP(AB235,'🧱Material'!$B$4:$H1000,5,false)*AC235),0)</f>
        <v>0</v>
      </c>
      <c r="I235" s="526">
        <f>IF(J235&lt;&gt;"",(VLOOKUP(J235,'🌳Resource'!$A$4:$J1000,9,false)*K235),0)+IF(L235&lt;&gt;"",(VLOOKUP(L235,'🌳Resource'!$A$4:$J1000,9,false)*M235),0)+IF(N235&lt;&gt;"",(VLOOKUP(N235,'🌳Resource'!$A$4:$J1000,9,false)*O235),0) + IF(P235&lt;&gt;"",(VLOOKUP(P235,'🌳Resource'!$A$4:$J1000,9,false)*Q235),0) + IF(R235&lt;&gt;"",(VLOOKUP(R235,'🧱Material'!$B$4:$H1000,6,false)*S235),0) + IF(T235&lt;&gt;"",(VLOOKUP(T235,'🧱Material'!$B$4:$H1000,6,false)*U235),0) + IF(V235&lt;&gt;"",(VLOOKUP(V235,'🧱Material'!$B$4:$H1000,6,false)*W235),0) + IF(X235&lt;&gt;"",(VLOOKUP(X235,'🧱Material'!$B$4:$H1000,6,false)*Y235),0) + IF(Z235&lt;&gt;"",(VLOOKUP(Z235,'🧱Material'!$B$4:$H1000,6,false)*AA235),0) + IF(AB235&lt;&gt;"",(VLOOKUP(AB235,'🧱Material'!$B$4:$H1000,6,false)*AC235),0)</f>
        <v>0</v>
      </c>
      <c r="J235" s="535"/>
      <c r="K235" s="536"/>
      <c r="L235" s="535"/>
      <c r="M235" s="536"/>
      <c r="N235" s="535"/>
      <c r="O235" s="536"/>
      <c r="P235" s="535"/>
      <c r="Q235" s="536"/>
      <c r="R235" s="59"/>
      <c r="S235" s="520"/>
      <c r="T235" s="59"/>
      <c r="U235" s="520"/>
      <c r="V235" s="59"/>
      <c r="W235" s="520"/>
      <c r="X235" s="59"/>
      <c r="Y235" s="520"/>
      <c r="Z235" s="59"/>
      <c r="AA235" s="520"/>
      <c r="AB235" s="59"/>
      <c r="AC235" s="520"/>
    </row>
    <row r="236">
      <c r="A236" s="70" t="b">
        <v>0</v>
      </c>
      <c r="B236" s="524"/>
      <c r="C236" s="70"/>
      <c r="D236" s="70"/>
      <c r="G236" s="523">
        <f>IF(J236&lt;&gt;"",(VLOOKUP(J236,'🌳Resource'!$A$4:$J1000,10,false)*K236),0)+IF(L236&lt;&gt;"",(VLOOKUP(L236,'🌳Resource'!$A$4:$J1000,10,false)*M236),0)+IF(N236&lt;&gt;"",(VLOOKUP(N236,'🌳Resource'!$A$4:$J1000,10,false)*O236),0) + IF(P236&lt;&gt;"",(VLOOKUP(P236,'🌳Resource'!$A$4:$J1000,10,false)*Q236),0) + IF(R236&lt;&gt;"",(VLOOKUP(R236,'🧱Material'!$B$4:$H1000,7,false)*S236),0) + IF(T236&lt;&gt;"",(VLOOKUP(T236,'🧱Material'!$B$4:$H1000,7,false)*U236),0) + IF(V236&lt;&gt;"",(VLOOKUP(V236,'🧱Material'!$B$4:$H1000,7,false)*W236),0) + IF(X236&lt;&gt;"",(VLOOKUP(X236,'🧱Material'!$B$4:$H1000,7,false)*Y236),0) + IF(Z236&lt;&gt;"",(VLOOKUP(Z236,'🧱Material'!$B$4:$H1000,7,false)*AA236),0) + IF(AB236&lt;&gt;"",(VLOOKUP(AB236,'🧱Material'!$B$4:$H1000,7,false)*AC236),0)</f>
        <v>0</v>
      </c>
      <c r="H236" s="523">
        <f>IF(J236&lt;&gt;"",(VLOOKUP(J236,'🌳Resource'!$A$4:$J1000,8,false)*K236),0)+IF(L236&lt;&gt;"",(VLOOKUP(L236,'🌳Resource'!$A$4:$J1000,8,false)*M236),0)+IF(N236&lt;&gt;"",(VLOOKUP(N236,'🌳Resource'!$A$4:$J1000,8,false)*O236),0) + IF(P236&lt;&gt;"",(VLOOKUP(P236,'🌳Resource'!$A$4:$J1000,8,false)*Q236),0) + IF(R236&lt;&gt;"",(VLOOKUP(R236,'🧱Material'!$B$4:$H1000,5,false)*S236),0) + IF(T236&lt;&gt;"",(VLOOKUP(T236,'🧱Material'!$B$4:$H1000,5,false)*U236),0) + IF(V236&lt;&gt;"",(VLOOKUP(V236,'🧱Material'!$B$4:$H1000,5,false)*W236),0) + IF(X236&lt;&gt;"",(VLOOKUP(X236,'🧱Material'!$B$4:$H1000,5,false)*Y236),0) + IF(Z236&lt;&gt;"",(VLOOKUP(Z236,'🧱Material'!$B$4:$H1000,5,false)*AA236),0) + IF(AB236&lt;&gt;"",(VLOOKUP(AB236,'🧱Material'!$B$4:$H1000,5,false)*AC236),0)</f>
        <v>0</v>
      </c>
      <c r="I236" s="523">
        <f>IF(J236&lt;&gt;"",(VLOOKUP(J236,'🌳Resource'!$A$4:$J1000,9,false)*K236),0)+IF(L236&lt;&gt;"",(VLOOKUP(L236,'🌳Resource'!$A$4:$J1000,9,false)*M236),0)+IF(N236&lt;&gt;"",(VLOOKUP(N236,'🌳Resource'!$A$4:$J1000,9,false)*O236),0) + IF(P236&lt;&gt;"",(VLOOKUP(P236,'🌳Resource'!$A$4:$J1000,9,false)*Q236),0) + IF(R236&lt;&gt;"",(VLOOKUP(R236,'🧱Material'!$B$4:$H1000,6,false)*S236),0) + IF(T236&lt;&gt;"",(VLOOKUP(T236,'🧱Material'!$B$4:$H1000,6,false)*U236),0) + IF(V236&lt;&gt;"",(VLOOKUP(V236,'🧱Material'!$B$4:$H1000,6,false)*W236),0) + IF(X236&lt;&gt;"",(VLOOKUP(X236,'🧱Material'!$B$4:$H1000,6,false)*Y236),0) + IF(Z236&lt;&gt;"",(VLOOKUP(Z236,'🧱Material'!$B$4:$H1000,6,false)*AA236),0) + IF(AB236&lt;&gt;"",(VLOOKUP(AB236,'🧱Material'!$B$4:$H1000,6,false)*AC236),0)</f>
        <v>0</v>
      </c>
      <c r="J236" s="533"/>
      <c r="K236" s="534"/>
      <c r="L236" s="533"/>
      <c r="M236" s="534"/>
      <c r="N236" s="533"/>
      <c r="O236" s="534"/>
      <c r="P236" s="533"/>
      <c r="Q236" s="534"/>
      <c r="R236" s="515"/>
      <c r="S236" s="3"/>
      <c r="T236" s="515"/>
      <c r="U236" s="3"/>
      <c r="V236" s="515"/>
      <c r="W236" s="3"/>
      <c r="X236" s="515"/>
      <c r="Y236" s="3"/>
      <c r="Z236" s="515"/>
      <c r="AA236" s="3"/>
      <c r="AB236" s="515"/>
      <c r="AC236" s="3"/>
    </row>
    <row r="237">
      <c r="A237" s="70" t="b">
        <v>0</v>
      </c>
      <c r="B237" s="524"/>
      <c r="C237" s="70"/>
      <c r="D237" s="70"/>
      <c r="G237" s="526">
        <f>IF(J237&lt;&gt;"",(VLOOKUP(J237,'🌳Resource'!$A$4:$J1000,10,false)*K237),0)+IF(L237&lt;&gt;"",(VLOOKUP(L237,'🌳Resource'!$A$4:$J1000,10,false)*M237),0)+IF(N237&lt;&gt;"",(VLOOKUP(N237,'🌳Resource'!$A$4:$J1000,10,false)*O237),0) + IF(P237&lt;&gt;"",(VLOOKUP(P237,'🌳Resource'!$A$4:$J1000,10,false)*Q237),0) + IF(R237&lt;&gt;"",(VLOOKUP(R237,'🧱Material'!$B$4:$H1000,7,false)*S237),0) + IF(T237&lt;&gt;"",(VLOOKUP(T237,'🧱Material'!$B$4:$H1000,7,false)*U237),0) + IF(V237&lt;&gt;"",(VLOOKUP(V237,'🧱Material'!$B$4:$H1000,7,false)*W237),0) + IF(X237&lt;&gt;"",(VLOOKUP(X237,'🧱Material'!$B$4:$H1000,7,false)*Y237),0) + IF(Z237&lt;&gt;"",(VLOOKUP(Z237,'🧱Material'!$B$4:$H1000,7,false)*AA237),0) + IF(AB237&lt;&gt;"",(VLOOKUP(AB237,'🧱Material'!$B$4:$H1000,7,false)*AC237),0)</f>
        <v>0</v>
      </c>
      <c r="H237" s="526">
        <f>IF(J237&lt;&gt;"",(VLOOKUP(J237,'🌳Resource'!$A$4:$J1000,8,false)*K237),0)+IF(L237&lt;&gt;"",(VLOOKUP(L237,'🌳Resource'!$A$4:$J1000,8,false)*M237),0)+IF(N237&lt;&gt;"",(VLOOKUP(N237,'🌳Resource'!$A$4:$J1000,8,false)*O237),0) + IF(P237&lt;&gt;"",(VLOOKUP(P237,'🌳Resource'!$A$4:$J1000,8,false)*Q237),0) + IF(R237&lt;&gt;"",(VLOOKUP(R237,'🧱Material'!$B$4:$H1000,5,false)*S237),0) + IF(T237&lt;&gt;"",(VLOOKUP(T237,'🧱Material'!$B$4:$H1000,5,false)*U237),0) + IF(V237&lt;&gt;"",(VLOOKUP(V237,'🧱Material'!$B$4:$H1000,5,false)*W237),0) + IF(X237&lt;&gt;"",(VLOOKUP(X237,'🧱Material'!$B$4:$H1000,5,false)*Y237),0) + IF(Z237&lt;&gt;"",(VLOOKUP(Z237,'🧱Material'!$B$4:$H1000,5,false)*AA237),0) + IF(AB237&lt;&gt;"",(VLOOKUP(AB237,'🧱Material'!$B$4:$H1000,5,false)*AC237),0)</f>
        <v>0</v>
      </c>
      <c r="I237" s="526">
        <f>IF(J237&lt;&gt;"",(VLOOKUP(J237,'🌳Resource'!$A$4:$J1000,9,false)*K237),0)+IF(L237&lt;&gt;"",(VLOOKUP(L237,'🌳Resource'!$A$4:$J1000,9,false)*M237),0)+IF(N237&lt;&gt;"",(VLOOKUP(N237,'🌳Resource'!$A$4:$J1000,9,false)*O237),0) + IF(P237&lt;&gt;"",(VLOOKUP(P237,'🌳Resource'!$A$4:$J1000,9,false)*Q237),0) + IF(R237&lt;&gt;"",(VLOOKUP(R237,'🧱Material'!$B$4:$H1000,6,false)*S237),0) + IF(T237&lt;&gt;"",(VLOOKUP(T237,'🧱Material'!$B$4:$H1000,6,false)*U237),0) + IF(V237&lt;&gt;"",(VLOOKUP(V237,'🧱Material'!$B$4:$H1000,6,false)*W237),0) + IF(X237&lt;&gt;"",(VLOOKUP(X237,'🧱Material'!$B$4:$H1000,6,false)*Y237),0) + IF(Z237&lt;&gt;"",(VLOOKUP(Z237,'🧱Material'!$B$4:$H1000,6,false)*AA237),0) + IF(AB237&lt;&gt;"",(VLOOKUP(AB237,'🧱Material'!$B$4:$H1000,6,false)*AC237),0)</f>
        <v>0</v>
      </c>
      <c r="J237" s="535"/>
      <c r="K237" s="536"/>
      <c r="L237" s="535"/>
      <c r="M237" s="536"/>
      <c r="N237" s="535"/>
      <c r="O237" s="536"/>
      <c r="P237" s="535"/>
      <c r="Q237" s="536"/>
      <c r="R237" s="59"/>
      <c r="S237" s="520"/>
      <c r="T237" s="59"/>
      <c r="U237" s="520"/>
      <c r="V237" s="59"/>
      <c r="W237" s="520"/>
      <c r="X237" s="59"/>
      <c r="Y237" s="520"/>
      <c r="Z237" s="59"/>
      <c r="AA237" s="520"/>
      <c r="AB237" s="59"/>
      <c r="AC237" s="520"/>
    </row>
    <row r="238">
      <c r="A238" s="70" t="b">
        <v>0</v>
      </c>
      <c r="B238" s="524"/>
      <c r="C238" s="70"/>
      <c r="D238" s="70"/>
      <c r="G238" s="523">
        <f>IF(J238&lt;&gt;"",(VLOOKUP(J238,'🌳Resource'!$A$4:$J1000,10,false)*K238),0)+IF(L238&lt;&gt;"",(VLOOKUP(L238,'🌳Resource'!$A$4:$J1000,10,false)*M238),0)+IF(N238&lt;&gt;"",(VLOOKUP(N238,'🌳Resource'!$A$4:$J1000,10,false)*O238),0) + IF(P238&lt;&gt;"",(VLOOKUP(P238,'🌳Resource'!$A$4:$J1000,10,false)*Q238),0) + IF(R238&lt;&gt;"",(VLOOKUP(R238,'🧱Material'!$B$4:$H1000,7,false)*S238),0) + IF(T238&lt;&gt;"",(VLOOKUP(T238,'🧱Material'!$B$4:$H1000,7,false)*U238),0) + IF(V238&lt;&gt;"",(VLOOKUP(V238,'🧱Material'!$B$4:$H1000,7,false)*W238),0) + IF(X238&lt;&gt;"",(VLOOKUP(X238,'🧱Material'!$B$4:$H1000,7,false)*Y238),0) + IF(Z238&lt;&gt;"",(VLOOKUP(Z238,'🧱Material'!$B$4:$H1000,7,false)*AA238),0) + IF(AB238&lt;&gt;"",(VLOOKUP(AB238,'🧱Material'!$B$4:$H1000,7,false)*AC238),0)</f>
        <v>0</v>
      </c>
      <c r="H238" s="523">
        <f>IF(J238&lt;&gt;"",(VLOOKUP(J238,'🌳Resource'!$A$4:$J1000,8,false)*K238),0)+IF(L238&lt;&gt;"",(VLOOKUP(L238,'🌳Resource'!$A$4:$J1000,8,false)*M238),0)+IF(N238&lt;&gt;"",(VLOOKUP(N238,'🌳Resource'!$A$4:$J1000,8,false)*O238),0) + IF(P238&lt;&gt;"",(VLOOKUP(P238,'🌳Resource'!$A$4:$J1000,8,false)*Q238),0) + IF(R238&lt;&gt;"",(VLOOKUP(R238,'🧱Material'!$B$4:$H1000,5,false)*S238),0) + IF(T238&lt;&gt;"",(VLOOKUP(T238,'🧱Material'!$B$4:$H1000,5,false)*U238),0) + IF(V238&lt;&gt;"",(VLOOKUP(V238,'🧱Material'!$B$4:$H1000,5,false)*W238),0) + IF(X238&lt;&gt;"",(VLOOKUP(X238,'🧱Material'!$B$4:$H1000,5,false)*Y238),0) + IF(Z238&lt;&gt;"",(VLOOKUP(Z238,'🧱Material'!$B$4:$H1000,5,false)*AA238),0) + IF(AB238&lt;&gt;"",(VLOOKUP(AB238,'🧱Material'!$B$4:$H1000,5,false)*AC238),0)</f>
        <v>0</v>
      </c>
      <c r="I238" s="523">
        <f>IF(J238&lt;&gt;"",(VLOOKUP(J238,'🌳Resource'!$A$4:$J1000,9,false)*K238),0)+IF(L238&lt;&gt;"",(VLOOKUP(L238,'🌳Resource'!$A$4:$J1000,9,false)*M238),0)+IF(N238&lt;&gt;"",(VLOOKUP(N238,'🌳Resource'!$A$4:$J1000,9,false)*O238),0) + IF(P238&lt;&gt;"",(VLOOKUP(P238,'🌳Resource'!$A$4:$J1000,9,false)*Q238),0) + IF(R238&lt;&gt;"",(VLOOKUP(R238,'🧱Material'!$B$4:$H1000,6,false)*S238),0) + IF(T238&lt;&gt;"",(VLOOKUP(T238,'🧱Material'!$B$4:$H1000,6,false)*U238),0) + IF(V238&lt;&gt;"",(VLOOKUP(V238,'🧱Material'!$B$4:$H1000,6,false)*W238),0) + IF(X238&lt;&gt;"",(VLOOKUP(X238,'🧱Material'!$B$4:$H1000,6,false)*Y238),0) + IF(Z238&lt;&gt;"",(VLOOKUP(Z238,'🧱Material'!$B$4:$H1000,6,false)*AA238),0) + IF(AB238&lt;&gt;"",(VLOOKUP(AB238,'🧱Material'!$B$4:$H1000,6,false)*AC238),0)</f>
        <v>0</v>
      </c>
      <c r="J238" s="533"/>
      <c r="K238" s="534"/>
      <c r="L238" s="533"/>
      <c r="M238" s="534"/>
      <c r="N238" s="533"/>
      <c r="O238" s="534"/>
      <c r="P238" s="533"/>
      <c r="Q238" s="534"/>
      <c r="R238" s="515"/>
      <c r="S238" s="3"/>
      <c r="T238" s="515"/>
      <c r="U238" s="3"/>
      <c r="V238" s="515"/>
      <c r="W238" s="3"/>
      <c r="X238" s="515"/>
      <c r="Y238" s="3"/>
      <c r="Z238" s="515"/>
      <c r="AA238" s="3"/>
      <c r="AB238" s="515"/>
      <c r="AC238" s="3"/>
    </row>
    <row r="239">
      <c r="A239" s="70" t="b">
        <v>0</v>
      </c>
      <c r="B239" s="524"/>
      <c r="C239" s="70"/>
      <c r="D239" s="70"/>
      <c r="G239" s="526">
        <f>IF(J239&lt;&gt;"",(VLOOKUP(J239,'🌳Resource'!$A$4:$J1000,10,false)*K239),0)+IF(L239&lt;&gt;"",(VLOOKUP(L239,'🌳Resource'!$A$4:$J1000,10,false)*M239),0)+IF(N239&lt;&gt;"",(VLOOKUP(N239,'🌳Resource'!$A$4:$J1000,10,false)*O239),0) + IF(P239&lt;&gt;"",(VLOOKUP(P239,'🌳Resource'!$A$4:$J1000,10,false)*Q239),0) + IF(R239&lt;&gt;"",(VLOOKUP(R239,'🧱Material'!$B$4:$H1000,7,false)*S239),0) + IF(T239&lt;&gt;"",(VLOOKUP(T239,'🧱Material'!$B$4:$H1000,7,false)*U239),0) + IF(V239&lt;&gt;"",(VLOOKUP(V239,'🧱Material'!$B$4:$H1000,7,false)*W239),0) + IF(X239&lt;&gt;"",(VLOOKUP(X239,'🧱Material'!$B$4:$H1000,7,false)*Y239),0) + IF(Z239&lt;&gt;"",(VLOOKUP(Z239,'🧱Material'!$B$4:$H1000,7,false)*AA239),0) + IF(AB239&lt;&gt;"",(VLOOKUP(AB239,'🧱Material'!$B$4:$H1000,7,false)*AC239),0)</f>
        <v>0</v>
      </c>
      <c r="H239" s="526">
        <f>IF(J239&lt;&gt;"",(VLOOKUP(J239,'🌳Resource'!$A$4:$J1000,8,false)*K239),0)+IF(L239&lt;&gt;"",(VLOOKUP(L239,'🌳Resource'!$A$4:$J1000,8,false)*M239),0)+IF(N239&lt;&gt;"",(VLOOKUP(N239,'🌳Resource'!$A$4:$J1000,8,false)*O239),0) + IF(P239&lt;&gt;"",(VLOOKUP(P239,'🌳Resource'!$A$4:$J1000,8,false)*Q239),0) + IF(R239&lt;&gt;"",(VLOOKUP(R239,'🧱Material'!$B$4:$H1000,5,false)*S239),0) + IF(T239&lt;&gt;"",(VLOOKUP(T239,'🧱Material'!$B$4:$H1000,5,false)*U239),0) + IF(V239&lt;&gt;"",(VLOOKUP(V239,'🧱Material'!$B$4:$H1000,5,false)*W239),0) + IF(X239&lt;&gt;"",(VLOOKUP(X239,'🧱Material'!$B$4:$H1000,5,false)*Y239),0) + IF(Z239&lt;&gt;"",(VLOOKUP(Z239,'🧱Material'!$B$4:$H1000,5,false)*AA239),0) + IF(AB239&lt;&gt;"",(VLOOKUP(AB239,'🧱Material'!$B$4:$H1000,5,false)*AC239),0)</f>
        <v>0</v>
      </c>
      <c r="I239" s="526">
        <f>IF(J239&lt;&gt;"",(VLOOKUP(J239,'🌳Resource'!$A$4:$J1000,9,false)*K239),0)+IF(L239&lt;&gt;"",(VLOOKUP(L239,'🌳Resource'!$A$4:$J1000,9,false)*M239),0)+IF(N239&lt;&gt;"",(VLOOKUP(N239,'🌳Resource'!$A$4:$J1000,9,false)*O239),0) + IF(P239&lt;&gt;"",(VLOOKUP(P239,'🌳Resource'!$A$4:$J1000,9,false)*Q239),0) + IF(R239&lt;&gt;"",(VLOOKUP(R239,'🧱Material'!$B$4:$H1000,6,false)*S239),0) + IF(T239&lt;&gt;"",(VLOOKUP(T239,'🧱Material'!$B$4:$H1000,6,false)*U239),0) + IF(V239&lt;&gt;"",(VLOOKUP(V239,'🧱Material'!$B$4:$H1000,6,false)*W239),0) + IF(X239&lt;&gt;"",(VLOOKUP(X239,'🧱Material'!$B$4:$H1000,6,false)*Y239),0) + IF(Z239&lt;&gt;"",(VLOOKUP(Z239,'🧱Material'!$B$4:$H1000,6,false)*AA239),0) + IF(AB239&lt;&gt;"",(VLOOKUP(AB239,'🧱Material'!$B$4:$H1000,6,false)*AC239),0)</f>
        <v>0</v>
      </c>
      <c r="J239" s="535"/>
      <c r="K239" s="536"/>
      <c r="L239" s="535"/>
      <c r="M239" s="536"/>
      <c r="N239" s="535"/>
      <c r="O239" s="536"/>
      <c r="P239" s="535"/>
      <c r="Q239" s="536"/>
      <c r="R239" s="59"/>
      <c r="S239" s="520"/>
      <c r="T239" s="59"/>
      <c r="U239" s="520"/>
      <c r="V239" s="59"/>
      <c r="W239" s="520"/>
      <c r="X239" s="59"/>
      <c r="Y239" s="520"/>
      <c r="Z239" s="59"/>
      <c r="AA239" s="520"/>
      <c r="AB239" s="59"/>
      <c r="AC239" s="520"/>
    </row>
    <row r="240">
      <c r="A240" s="70" t="b">
        <v>0</v>
      </c>
      <c r="B240" s="524"/>
      <c r="C240" s="70"/>
      <c r="D240" s="70"/>
      <c r="G240" s="523">
        <f>IF(J240&lt;&gt;"",(VLOOKUP(J240,'🌳Resource'!$A$4:$J1000,10,false)*K240),0)+IF(L240&lt;&gt;"",(VLOOKUP(L240,'🌳Resource'!$A$4:$J1000,10,false)*M240),0)+IF(N240&lt;&gt;"",(VLOOKUP(N240,'🌳Resource'!$A$4:$J1000,10,false)*O240),0) + IF(P240&lt;&gt;"",(VLOOKUP(P240,'🌳Resource'!$A$4:$J1000,10,false)*Q240),0) + IF(R240&lt;&gt;"",(VLOOKUP(R240,'🧱Material'!$B$4:$H1000,7,false)*S240),0) + IF(T240&lt;&gt;"",(VLOOKUP(T240,'🧱Material'!$B$4:$H1000,7,false)*U240),0) + IF(V240&lt;&gt;"",(VLOOKUP(V240,'🧱Material'!$B$4:$H1000,7,false)*W240),0) + IF(X240&lt;&gt;"",(VLOOKUP(X240,'🧱Material'!$B$4:$H1000,7,false)*Y240),0) + IF(Z240&lt;&gt;"",(VLOOKUP(Z240,'🧱Material'!$B$4:$H1000,7,false)*AA240),0) + IF(AB240&lt;&gt;"",(VLOOKUP(AB240,'🧱Material'!$B$4:$H1000,7,false)*AC240),0)</f>
        <v>0</v>
      </c>
      <c r="H240" s="523">
        <f>IF(J240&lt;&gt;"",(VLOOKUP(J240,'🌳Resource'!$A$4:$J1000,8,false)*K240),0)+IF(L240&lt;&gt;"",(VLOOKUP(L240,'🌳Resource'!$A$4:$J1000,8,false)*M240),0)+IF(N240&lt;&gt;"",(VLOOKUP(N240,'🌳Resource'!$A$4:$J1000,8,false)*O240),0) + IF(P240&lt;&gt;"",(VLOOKUP(P240,'🌳Resource'!$A$4:$J1000,8,false)*Q240),0) + IF(R240&lt;&gt;"",(VLOOKUP(R240,'🧱Material'!$B$4:$H1000,5,false)*S240),0) + IF(T240&lt;&gt;"",(VLOOKUP(T240,'🧱Material'!$B$4:$H1000,5,false)*U240),0) + IF(V240&lt;&gt;"",(VLOOKUP(V240,'🧱Material'!$B$4:$H1000,5,false)*W240),0) + IF(X240&lt;&gt;"",(VLOOKUP(X240,'🧱Material'!$B$4:$H1000,5,false)*Y240),0) + IF(Z240&lt;&gt;"",(VLOOKUP(Z240,'🧱Material'!$B$4:$H1000,5,false)*AA240),0) + IF(AB240&lt;&gt;"",(VLOOKUP(AB240,'🧱Material'!$B$4:$H1000,5,false)*AC240),0)</f>
        <v>0</v>
      </c>
      <c r="I240" s="523">
        <f>IF(J240&lt;&gt;"",(VLOOKUP(J240,'🌳Resource'!$A$4:$J1000,9,false)*K240),0)+IF(L240&lt;&gt;"",(VLOOKUP(L240,'🌳Resource'!$A$4:$J1000,9,false)*M240),0)+IF(N240&lt;&gt;"",(VLOOKUP(N240,'🌳Resource'!$A$4:$J1000,9,false)*O240),0) + IF(P240&lt;&gt;"",(VLOOKUP(P240,'🌳Resource'!$A$4:$J1000,9,false)*Q240),0) + IF(R240&lt;&gt;"",(VLOOKUP(R240,'🧱Material'!$B$4:$H1000,6,false)*S240),0) + IF(T240&lt;&gt;"",(VLOOKUP(T240,'🧱Material'!$B$4:$H1000,6,false)*U240),0) + IF(V240&lt;&gt;"",(VLOOKUP(V240,'🧱Material'!$B$4:$H1000,6,false)*W240),0) + IF(X240&lt;&gt;"",(VLOOKUP(X240,'🧱Material'!$B$4:$H1000,6,false)*Y240),0) + IF(Z240&lt;&gt;"",(VLOOKUP(Z240,'🧱Material'!$B$4:$H1000,6,false)*AA240),0) + IF(AB240&lt;&gt;"",(VLOOKUP(AB240,'🧱Material'!$B$4:$H1000,6,false)*AC240),0)</f>
        <v>0</v>
      </c>
      <c r="J240" s="533"/>
      <c r="K240" s="534"/>
      <c r="L240" s="533"/>
      <c r="M240" s="534"/>
      <c r="N240" s="533"/>
      <c r="O240" s="534"/>
      <c r="P240" s="533"/>
      <c r="Q240" s="534"/>
      <c r="R240" s="515"/>
      <c r="S240" s="3"/>
      <c r="T240" s="515"/>
      <c r="U240" s="3"/>
      <c r="V240" s="515"/>
      <c r="W240" s="3"/>
      <c r="X240" s="515"/>
      <c r="Y240" s="3"/>
      <c r="Z240" s="515"/>
      <c r="AA240" s="3"/>
      <c r="AB240" s="515"/>
      <c r="AC240" s="3"/>
    </row>
    <row r="241">
      <c r="A241" s="70" t="b">
        <v>0</v>
      </c>
      <c r="B241" s="524"/>
      <c r="C241" s="70"/>
      <c r="D241" s="70"/>
      <c r="G241" s="526">
        <f>IF(J241&lt;&gt;"",(VLOOKUP(J241,'🌳Resource'!$A$4:$J1000,10,false)*K241),0)+IF(L241&lt;&gt;"",(VLOOKUP(L241,'🌳Resource'!$A$4:$J1000,10,false)*M241),0)+IF(N241&lt;&gt;"",(VLOOKUP(N241,'🌳Resource'!$A$4:$J1000,10,false)*O241),0) + IF(P241&lt;&gt;"",(VLOOKUP(P241,'🌳Resource'!$A$4:$J1000,10,false)*Q241),0) + IF(R241&lt;&gt;"",(VLOOKUP(R241,'🧱Material'!$B$4:$H1000,7,false)*S241),0) + IF(T241&lt;&gt;"",(VLOOKUP(T241,'🧱Material'!$B$4:$H1000,7,false)*U241),0) + IF(V241&lt;&gt;"",(VLOOKUP(V241,'🧱Material'!$B$4:$H1000,7,false)*W241),0) + IF(X241&lt;&gt;"",(VLOOKUP(X241,'🧱Material'!$B$4:$H1000,7,false)*Y241),0) + IF(Z241&lt;&gt;"",(VLOOKUP(Z241,'🧱Material'!$B$4:$H1000,7,false)*AA241),0) + IF(AB241&lt;&gt;"",(VLOOKUP(AB241,'🧱Material'!$B$4:$H1000,7,false)*AC241),0)</f>
        <v>0</v>
      </c>
      <c r="H241" s="526">
        <f>IF(J241&lt;&gt;"",(VLOOKUP(J241,'🌳Resource'!$A$4:$J1000,8,false)*K241),0)+IF(L241&lt;&gt;"",(VLOOKUP(L241,'🌳Resource'!$A$4:$J1000,8,false)*M241),0)+IF(N241&lt;&gt;"",(VLOOKUP(N241,'🌳Resource'!$A$4:$J1000,8,false)*O241),0) + IF(P241&lt;&gt;"",(VLOOKUP(P241,'🌳Resource'!$A$4:$J1000,8,false)*Q241),0) + IF(R241&lt;&gt;"",(VLOOKUP(R241,'🧱Material'!$B$4:$H1000,5,false)*S241),0) + IF(T241&lt;&gt;"",(VLOOKUP(T241,'🧱Material'!$B$4:$H1000,5,false)*U241),0) + IF(V241&lt;&gt;"",(VLOOKUP(V241,'🧱Material'!$B$4:$H1000,5,false)*W241),0) + IF(X241&lt;&gt;"",(VLOOKUP(X241,'🧱Material'!$B$4:$H1000,5,false)*Y241),0) + IF(Z241&lt;&gt;"",(VLOOKUP(Z241,'🧱Material'!$B$4:$H1000,5,false)*AA241),0) + IF(AB241&lt;&gt;"",(VLOOKUP(AB241,'🧱Material'!$B$4:$H1000,5,false)*AC241),0)</f>
        <v>0</v>
      </c>
      <c r="I241" s="526">
        <f>IF(J241&lt;&gt;"",(VLOOKUP(J241,'🌳Resource'!$A$4:$J1000,9,false)*K241),0)+IF(L241&lt;&gt;"",(VLOOKUP(L241,'🌳Resource'!$A$4:$J1000,9,false)*M241),0)+IF(N241&lt;&gt;"",(VLOOKUP(N241,'🌳Resource'!$A$4:$J1000,9,false)*O241),0) + IF(P241&lt;&gt;"",(VLOOKUP(P241,'🌳Resource'!$A$4:$J1000,9,false)*Q241),0) + IF(R241&lt;&gt;"",(VLOOKUP(R241,'🧱Material'!$B$4:$H1000,6,false)*S241),0) + IF(T241&lt;&gt;"",(VLOOKUP(T241,'🧱Material'!$B$4:$H1000,6,false)*U241),0) + IF(V241&lt;&gt;"",(VLOOKUP(V241,'🧱Material'!$B$4:$H1000,6,false)*W241),0) + IF(X241&lt;&gt;"",(VLOOKUP(X241,'🧱Material'!$B$4:$H1000,6,false)*Y241),0) + IF(Z241&lt;&gt;"",(VLOOKUP(Z241,'🧱Material'!$B$4:$H1000,6,false)*AA241),0) + IF(AB241&lt;&gt;"",(VLOOKUP(AB241,'🧱Material'!$B$4:$H1000,6,false)*AC241),0)</f>
        <v>0</v>
      </c>
      <c r="J241" s="535"/>
      <c r="K241" s="536"/>
      <c r="L241" s="535"/>
      <c r="M241" s="536"/>
      <c r="N241" s="535"/>
      <c r="O241" s="536"/>
      <c r="P241" s="535"/>
      <c r="Q241" s="536"/>
      <c r="R241" s="59"/>
      <c r="S241" s="520"/>
      <c r="T241" s="59"/>
      <c r="U241" s="520"/>
      <c r="V241" s="59"/>
      <c r="W241" s="520"/>
      <c r="X241" s="59"/>
      <c r="Y241" s="520"/>
      <c r="Z241" s="59"/>
      <c r="AA241" s="520"/>
      <c r="AB241" s="59"/>
      <c r="AC241" s="520"/>
    </row>
    <row r="242">
      <c r="A242" s="70" t="b">
        <v>0</v>
      </c>
      <c r="B242" s="524"/>
      <c r="C242" s="70"/>
      <c r="D242" s="70"/>
      <c r="G242" s="523">
        <f>IF(J242&lt;&gt;"",(VLOOKUP(J242,'🌳Resource'!$A$4:$J1000,10,false)*K242),0)+IF(L242&lt;&gt;"",(VLOOKUP(L242,'🌳Resource'!$A$4:$J1000,10,false)*M242),0)+IF(N242&lt;&gt;"",(VLOOKUP(N242,'🌳Resource'!$A$4:$J1000,10,false)*O242),0) + IF(P242&lt;&gt;"",(VLOOKUP(P242,'🌳Resource'!$A$4:$J1000,10,false)*Q242),0) + IF(R242&lt;&gt;"",(VLOOKUP(R242,'🧱Material'!$B$4:$H1000,7,false)*S242),0) + IF(T242&lt;&gt;"",(VLOOKUP(T242,'🧱Material'!$B$4:$H1000,7,false)*U242),0) + IF(V242&lt;&gt;"",(VLOOKUP(V242,'🧱Material'!$B$4:$H1000,7,false)*W242),0) + IF(X242&lt;&gt;"",(VLOOKUP(X242,'🧱Material'!$B$4:$H1000,7,false)*Y242),0) + IF(Z242&lt;&gt;"",(VLOOKUP(Z242,'🧱Material'!$B$4:$H1000,7,false)*AA242),0) + IF(AB242&lt;&gt;"",(VLOOKUP(AB242,'🧱Material'!$B$4:$H1000,7,false)*AC242),0)</f>
        <v>0</v>
      </c>
      <c r="H242" s="523">
        <f>IF(J242&lt;&gt;"",(VLOOKUP(J242,'🌳Resource'!$A$4:$J1000,8,false)*K242),0)+IF(L242&lt;&gt;"",(VLOOKUP(L242,'🌳Resource'!$A$4:$J1000,8,false)*M242),0)+IF(N242&lt;&gt;"",(VLOOKUP(N242,'🌳Resource'!$A$4:$J1000,8,false)*O242),0) + IF(P242&lt;&gt;"",(VLOOKUP(P242,'🌳Resource'!$A$4:$J1000,8,false)*Q242),0) + IF(R242&lt;&gt;"",(VLOOKUP(R242,'🧱Material'!$B$4:$H1000,5,false)*S242),0) + IF(T242&lt;&gt;"",(VLOOKUP(T242,'🧱Material'!$B$4:$H1000,5,false)*U242),0) + IF(V242&lt;&gt;"",(VLOOKUP(V242,'🧱Material'!$B$4:$H1000,5,false)*W242),0) + IF(X242&lt;&gt;"",(VLOOKUP(X242,'🧱Material'!$B$4:$H1000,5,false)*Y242),0) + IF(Z242&lt;&gt;"",(VLOOKUP(Z242,'🧱Material'!$B$4:$H1000,5,false)*AA242),0) + IF(AB242&lt;&gt;"",(VLOOKUP(AB242,'🧱Material'!$B$4:$H1000,5,false)*AC242),0)</f>
        <v>0</v>
      </c>
      <c r="I242" s="523">
        <f>IF(J242&lt;&gt;"",(VLOOKUP(J242,'🌳Resource'!$A$4:$J1000,9,false)*K242),0)+IF(L242&lt;&gt;"",(VLOOKUP(L242,'🌳Resource'!$A$4:$J1000,9,false)*M242),0)+IF(N242&lt;&gt;"",(VLOOKUP(N242,'🌳Resource'!$A$4:$J1000,9,false)*O242),0) + IF(P242&lt;&gt;"",(VLOOKUP(P242,'🌳Resource'!$A$4:$J1000,9,false)*Q242),0) + IF(R242&lt;&gt;"",(VLOOKUP(R242,'🧱Material'!$B$4:$H1000,6,false)*S242),0) + IF(T242&lt;&gt;"",(VLOOKUP(T242,'🧱Material'!$B$4:$H1000,6,false)*U242),0) + IF(V242&lt;&gt;"",(VLOOKUP(V242,'🧱Material'!$B$4:$H1000,6,false)*W242),0) + IF(X242&lt;&gt;"",(VLOOKUP(X242,'🧱Material'!$B$4:$H1000,6,false)*Y242),0) + IF(Z242&lt;&gt;"",(VLOOKUP(Z242,'🧱Material'!$B$4:$H1000,6,false)*AA242),0) + IF(AB242&lt;&gt;"",(VLOOKUP(AB242,'🧱Material'!$B$4:$H1000,6,false)*AC242),0)</f>
        <v>0</v>
      </c>
      <c r="J242" s="533"/>
      <c r="K242" s="534"/>
      <c r="L242" s="533"/>
      <c r="M242" s="534"/>
      <c r="N242" s="533"/>
      <c r="O242" s="534"/>
      <c r="P242" s="533"/>
      <c r="Q242" s="534"/>
      <c r="R242" s="515"/>
      <c r="S242" s="3"/>
      <c r="T242" s="515"/>
      <c r="U242" s="3"/>
      <c r="V242" s="515"/>
      <c r="W242" s="3"/>
      <c r="X242" s="515"/>
      <c r="Y242" s="3"/>
      <c r="Z242" s="515"/>
      <c r="AA242" s="3"/>
      <c r="AB242" s="515"/>
      <c r="AC242" s="3"/>
    </row>
    <row r="243">
      <c r="A243" s="70" t="b">
        <v>0</v>
      </c>
      <c r="B243" s="524"/>
      <c r="C243" s="70"/>
      <c r="D243" s="70"/>
      <c r="G243" s="526">
        <f>IF(J243&lt;&gt;"",(VLOOKUP(J243,'🌳Resource'!$A$4:$J1000,10,false)*K243),0)+IF(L243&lt;&gt;"",(VLOOKUP(L243,'🌳Resource'!$A$4:$J1000,10,false)*M243),0)+IF(N243&lt;&gt;"",(VLOOKUP(N243,'🌳Resource'!$A$4:$J1000,10,false)*O243),0) + IF(P243&lt;&gt;"",(VLOOKUP(P243,'🌳Resource'!$A$4:$J1000,10,false)*Q243),0) + IF(R243&lt;&gt;"",(VLOOKUP(R243,'🧱Material'!$B$4:$H1000,7,false)*S243),0) + IF(T243&lt;&gt;"",(VLOOKUP(T243,'🧱Material'!$B$4:$H1000,7,false)*U243),0) + IF(V243&lt;&gt;"",(VLOOKUP(V243,'🧱Material'!$B$4:$H1000,7,false)*W243),0) + IF(X243&lt;&gt;"",(VLOOKUP(X243,'🧱Material'!$B$4:$H1000,7,false)*Y243),0) + IF(Z243&lt;&gt;"",(VLOOKUP(Z243,'🧱Material'!$B$4:$H1000,7,false)*AA243),0) + IF(AB243&lt;&gt;"",(VLOOKUP(AB243,'🧱Material'!$B$4:$H1000,7,false)*AC243),0)</f>
        <v>0</v>
      </c>
      <c r="H243" s="526">
        <f>IF(J243&lt;&gt;"",(VLOOKUP(J243,'🌳Resource'!$A$4:$J1000,8,false)*K243),0)+IF(L243&lt;&gt;"",(VLOOKUP(L243,'🌳Resource'!$A$4:$J1000,8,false)*M243),0)+IF(N243&lt;&gt;"",(VLOOKUP(N243,'🌳Resource'!$A$4:$J1000,8,false)*O243),0) + IF(P243&lt;&gt;"",(VLOOKUP(P243,'🌳Resource'!$A$4:$J1000,8,false)*Q243),0) + IF(R243&lt;&gt;"",(VLOOKUP(R243,'🧱Material'!$B$4:$H1000,5,false)*S243),0) + IF(T243&lt;&gt;"",(VLOOKUP(T243,'🧱Material'!$B$4:$H1000,5,false)*U243),0) + IF(V243&lt;&gt;"",(VLOOKUP(V243,'🧱Material'!$B$4:$H1000,5,false)*W243),0) + IF(X243&lt;&gt;"",(VLOOKUP(X243,'🧱Material'!$B$4:$H1000,5,false)*Y243),0) + IF(Z243&lt;&gt;"",(VLOOKUP(Z243,'🧱Material'!$B$4:$H1000,5,false)*AA243),0) + IF(AB243&lt;&gt;"",(VLOOKUP(AB243,'🧱Material'!$B$4:$H1000,5,false)*AC243),0)</f>
        <v>0</v>
      </c>
      <c r="I243" s="526">
        <f>IF(J243&lt;&gt;"",(VLOOKUP(J243,'🌳Resource'!$A$4:$J1000,9,false)*K243),0)+IF(L243&lt;&gt;"",(VLOOKUP(L243,'🌳Resource'!$A$4:$J1000,9,false)*M243),0)+IF(N243&lt;&gt;"",(VLOOKUP(N243,'🌳Resource'!$A$4:$J1000,9,false)*O243),0) + IF(P243&lt;&gt;"",(VLOOKUP(P243,'🌳Resource'!$A$4:$J1000,9,false)*Q243),0) + IF(R243&lt;&gt;"",(VLOOKUP(R243,'🧱Material'!$B$4:$H1000,6,false)*S243),0) + IF(T243&lt;&gt;"",(VLOOKUP(T243,'🧱Material'!$B$4:$H1000,6,false)*U243),0) + IF(V243&lt;&gt;"",(VLOOKUP(V243,'🧱Material'!$B$4:$H1000,6,false)*W243),0) + IF(X243&lt;&gt;"",(VLOOKUP(X243,'🧱Material'!$B$4:$H1000,6,false)*Y243),0) + IF(Z243&lt;&gt;"",(VLOOKUP(Z243,'🧱Material'!$B$4:$H1000,6,false)*AA243),0) + IF(AB243&lt;&gt;"",(VLOOKUP(AB243,'🧱Material'!$B$4:$H1000,6,false)*AC243),0)</f>
        <v>0</v>
      </c>
      <c r="J243" s="535"/>
      <c r="K243" s="536"/>
      <c r="L243" s="535"/>
      <c r="M243" s="536"/>
      <c r="N243" s="535"/>
      <c r="O243" s="536"/>
      <c r="P243" s="535"/>
      <c r="Q243" s="536"/>
      <c r="R243" s="59"/>
      <c r="S243" s="520"/>
      <c r="T243" s="59"/>
      <c r="U243" s="520"/>
      <c r="V243" s="59"/>
      <c r="W243" s="520"/>
      <c r="X243" s="59"/>
      <c r="Y243" s="520"/>
      <c r="Z243" s="59"/>
      <c r="AA243" s="520"/>
      <c r="AB243" s="59"/>
      <c r="AC243" s="520"/>
    </row>
    <row r="244">
      <c r="A244" s="70" t="b">
        <v>0</v>
      </c>
      <c r="B244" s="524"/>
      <c r="C244" s="70"/>
      <c r="D244" s="70"/>
      <c r="G244" s="523">
        <f>IF(J244&lt;&gt;"",(VLOOKUP(J244,'🌳Resource'!$A$4:$J1000,10,false)*K244),0)+IF(L244&lt;&gt;"",(VLOOKUP(L244,'🌳Resource'!$A$4:$J1000,10,false)*M244),0)+IF(N244&lt;&gt;"",(VLOOKUP(N244,'🌳Resource'!$A$4:$J1000,10,false)*O244),0) + IF(P244&lt;&gt;"",(VLOOKUP(P244,'🌳Resource'!$A$4:$J1000,10,false)*Q244),0) + IF(R244&lt;&gt;"",(VLOOKUP(R244,'🧱Material'!$B$4:$H1000,7,false)*S244),0) + IF(T244&lt;&gt;"",(VLOOKUP(T244,'🧱Material'!$B$4:$H1000,7,false)*U244),0) + IF(V244&lt;&gt;"",(VLOOKUP(V244,'🧱Material'!$B$4:$H1000,7,false)*W244),0) + IF(X244&lt;&gt;"",(VLOOKUP(X244,'🧱Material'!$B$4:$H1000,7,false)*Y244),0) + IF(Z244&lt;&gt;"",(VLOOKUP(Z244,'🧱Material'!$B$4:$H1000,7,false)*AA244),0) + IF(AB244&lt;&gt;"",(VLOOKUP(AB244,'🧱Material'!$B$4:$H1000,7,false)*AC244),0)</f>
        <v>0</v>
      </c>
      <c r="H244" s="523">
        <f>IF(J244&lt;&gt;"",(VLOOKUP(J244,'🌳Resource'!$A$4:$J1000,8,false)*K244),0)+IF(L244&lt;&gt;"",(VLOOKUP(L244,'🌳Resource'!$A$4:$J1000,8,false)*M244),0)+IF(N244&lt;&gt;"",(VLOOKUP(N244,'🌳Resource'!$A$4:$J1000,8,false)*O244),0) + IF(P244&lt;&gt;"",(VLOOKUP(P244,'🌳Resource'!$A$4:$J1000,8,false)*Q244),0) + IF(R244&lt;&gt;"",(VLOOKUP(R244,'🧱Material'!$B$4:$H1000,5,false)*S244),0) + IF(T244&lt;&gt;"",(VLOOKUP(T244,'🧱Material'!$B$4:$H1000,5,false)*U244),0) + IF(V244&lt;&gt;"",(VLOOKUP(V244,'🧱Material'!$B$4:$H1000,5,false)*W244),0) + IF(X244&lt;&gt;"",(VLOOKUP(X244,'🧱Material'!$B$4:$H1000,5,false)*Y244),0) + IF(Z244&lt;&gt;"",(VLOOKUP(Z244,'🧱Material'!$B$4:$H1000,5,false)*AA244),0) + IF(AB244&lt;&gt;"",(VLOOKUP(AB244,'🧱Material'!$B$4:$H1000,5,false)*AC244),0)</f>
        <v>0</v>
      </c>
      <c r="I244" s="523">
        <f>IF(J244&lt;&gt;"",(VLOOKUP(J244,'🌳Resource'!$A$4:$J1000,9,false)*K244),0)+IF(L244&lt;&gt;"",(VLOOKUP(L244,'🌳Resource'!$A$4:$J1000,9,false)*M244),0)+IF(N244&lt;&gt;"",(VLOOKUP(N244,'🌳Resource'!$A$4:$J1000,9,false)*O244),0) + IF(P244&lt;&gt;"",(VLOOKUP(P244,'🌳Resource'!$A$4:$J1000,9,false)*Q244),0) + IF(R244&lt;&gt;"",(VLOOKUP(R244,'🧱Material'!$B$4:$H1000,6,false)*S244),0) + IF(T244&lt;&gt;"",(VLOOKUP(T244,'🧱Material'!$B$4:$H1000,6,false)*U244),0) + IF(V244&lt;&gt;"",(VLOOKUP(V244,'🧱Material'!$B$4:$H1000,6,false)*W244),0) + IF(X244&lt;&gt;"",(VLOOKUP(X244,'🧱Material'!$B$4:$H1000,6,false)*Y244),0) + IF(Z244&lt;&gt;"",(VLOOKUP(Z244,'🧱Material'!$B$4:$H1000,6,false)*AA244),0) + IF(AB244&lt;&gt;"",(VLOOKUP(AB244,'🧱Material'!$B$4:$H1000,6,false)*AC244),0)</f>
        <v>0</v>
      </c>
      <c r="J244" s="533"/>
      <c r="K244" s="534"/>
      <c r="L244" s="533"/>
      <c r="M244" s="534"/>
      <c r="N244" s="533"/>
      <c r="O244" s="534"/>
      <c r="P244" s="533"/>
      <c r="Q244" s="534"/>
      <c r="R244" s="515"/>
      <c r="S244" s="3"/>
      <c r="T244" s="515"/>
      <c r="U244" s="3"/>
      <c r="V244" s="515"/>
      <c r="W244" s="3"/>
      <c r="X244" s="515"/>
      <c r="Y244" s="3"/>
      <c r="Z244" s="515"/>
      <c r="AA244" s="3"/>
      <c r="AB244" s="515"/>
      <c r="AC244" s="3"/>
    </row>
    <row r="245">
      <c r="A245" s="70" t="b">
        <v>0</v>
      </c>
      <c r="B245" s="524"/>
      <c r="C245" s="70"/>
      <c r="D245" s="70"/>
      <c r="G245" s="526">
        <f>IF(J245&lt;&gt;"",(VLOOKUP(J245,'🌳Resource'!$A$4:$J1000,10,false)*K245),0)+IF(L245&lt;&gt;"",(VLOOKUP(L245,'🌳Resource'!$A$4:$J1000,10,false)*M245),0)+IF(N245&lt;&gt;"",(VLOOKUP(N245,'🌳Resource'!$A$4:$J1000,10,false)*O245),0) + IF(P245&lt;&gt;"",(VLOOKUP(P245,'🌳Resource'!$A$4:$J1000,10,false)*Q245),0) + IF(R245&lt;&gt;"",(VLOOKUP(R245,'🧱Material'!$B$4:$H1000,7,false)*S245),0) + IF(T245&lt;&gt;"",(VLOOKUP(T245,'🧱Material'!$B$4:$H1000,7,false)*U245),0) + IF(V245&lt;&gt;"",(VLOOKUP(V245,'🧱Material'!$B$4:$H1000,7,false)*W245),0) + IF(X245&lt;&gt;"",(VLOOKUP(X245,'🧱Material'!$B$4:$H1000,7,false)*Y245),0) + IF(Z245&lt;&gt;"",(VLOOKUP(Z245,'🧱Material'!$B$4:$H1000,7,false)*AA245),0) + IF(AB245&lt;&gt;"",(VLOOKUP(AB245,'🧱Material'!$B$4:$H1000,7,false)*AC245),0)</f>
        <v>0</v>
      </c>
      <c r="H245" s="526">
        <f>IF(J245&lt;&gt;"",(VLOOKUP(J245,'🌳Resource'!$A$4:$J1000,8,false)*K245),0)+IF(L245&lt;&gt;"",(VLOOKUP(L245,'🌳Resource'!$A$4:$J1000,8,false)*M245),0)+IF(N245&lt;&gt;"",(VLOOKUP(N245,'🌳Resource'!$A$4:$J1000,8,false)*O245),0) + IF(P245&lt;&gt;"",(VLOOKUP(P245,'🌳Resource'!$A$4:$J1000,8,false)*Q245),0) + IF(R245&lt;&gt;"",(VLOOKUP(R245,'🧱Material'!$B$4:$H1000,5,false)*S245),0) + IF(T245&lt;&gt;"",(VLOOKUP(T245,'🧱Material'!$B$4:$H1000,5,false)*U245),0) + IF(V245&lt;&gt;"",(VLOOKUP(V245,'🧱Material'!$B$4:$H1000,5,false)*W245),0) + IF(X245&lt;&gt;"",(VLOOKUP(X245,'🧱Material'!$B$4:$H1000,5,false)*Y245),0) + IF(Z245&lt;&gt;"",(VLOOKUP(Z245,'🧱Material'!$B$4:$H1000,5,false)*AA245),0) + IF(AB245&lt;&gt;"",(VLOOKUP(AB245,'🧱Material'!$B$4:$H1000,5,false)*AC245),0)</f>
        <v>0</v>
      </c>
      <c r="I245" s="526">
        <f>IF(J245&lt;&gt;"",(VLOOKUP(J245,'🌳Resource'!$A$4:$J1000,9,false)*K245),0)+IF(L245&lt;&gt;"",(VLOOKUP(L245,'🌳Resource'!$A$4:$J1000,9,false)*M245),0)+IF(N245&lt;&gt;"",(VLOOKUP(N245,'🌳Resource'!$A$4:$J1000,9,false)*O245),0) + IF(P245&lt;&gt;"",(VLOOKUP(P245,'🌳Resource'!$A$4:$J1000,9,false)*Q245),0) + IF(R245&lt;&gt;"",(VLOOKUP(R245,'🧱Material'!$B$4:$H1000,6,false)*S245),0) + IF(T245&lt;&gt;"",(VLOOKUP(T245,'🧱Material'!$B$4:$H1000,6,false)*U245),0) + IF(V245&lt;&gt;"",(VLOOKUP(V245,'🧱Material'!$B$4:$H1000,6,false)*W245),0) + IF(X245&lt;&gt;"",(VLOOKUP(X245,'🧱Material'!$B$4:$H1000,6,false)*Y245),0) + IF(Z245&lt;&gt;"",(VLOOKUP(Z245,'🧱Material'!$B$4:$H1000,6,false)*AA245),0) + IF(AB245&lt;&gt;"",(VLOOKUP(AB245,'🧱Material'!$B$4:$H1000,6,false)*AC245),0)</f>
        <v>0</v>
      </c>
      <c r="J245" s="535"/>
      <c r="K245" s="536"/>
      <c r="L245" s="535"/>
      <c r="M245" s="536"/>
      <c r="N245" s="535"/>
      <c r="O245" s="536"/>
      <c r="P245" s="535"/>
      <c r="Q245" s="536"/>
      <c r="R245" s="59"/>
      <c r="S245" s="520"/>
      <c r="T245" s="59"/>
      <c r="U245" s="520"/>
      <c r="V245" s="59"/>
      <c r="W245" s="520"/>
      <c r="X245" s="59"/>
      <c r="Y245" s="520"/>
      <c r="Z245" s="59"/>
      <c r="AA245" s="520"/>
      <c r="AB245" s="59"/>
      <c r="AC245" s="520"/>
    </row>
    <row r="246">
      <c r="A246" s="70" t="b">
        <v>0</v>
      </c>
      <c r="B246" s="524"/>
      <c r="C246" s="70"/>
      <c r="D246" s="70"/>
      <c r="G246" s="523">
        <f>IF(J246&lt;&gt;"",(VLOOKUP(J246,'🌳Resource'!$A$4:$J1000,10,false)*K246),0)+IF(L246&lt;&gt;"",(VLOOKUP(L246,'🌳Resource'!$A$4:$J1000,10,false)*M246),0)+IF(N246&lt;&gt;"",(VLOOKUP(N246,'🌳Resource'!$A$4:$J1000,10,false)*O246),0) + IF(P246&lt;&gt;"",(VLOOKUP(P246,'🌳Resource'!$A$4:$J1000,10,false)*Q246),0) + IF(R246&lt;&gt;"",(VLOOKUP(R246,'🧱Material'!$B$4:$H1000,7,false)*S246),0) + IF(T246&lt;&gt;"",(VLOOKUP(T246,'🧱Material'!$B$4:$H1000,7,false)*U246),0) + IF(V246&lt;&gt;"",(VLOOKUP(V246,'🧱Material'!$B$4:$H1000,7,false)*W246),0) + IF(X246&lt;&gt;"",(VLOOKUP(X246,'🧱Material'!$B$4:$H1000,7,false)*Y246),0) + IF(Z246&lt;&gt;"",(VLOOKUP(Z246,'🧱Material'!$B$4:$H1000,7,false)*AA246),0) + IF(AB246&lt;&gt;"",(VLOOKUP(AB246,'🧱Material'!$B$4:$H1000,7,false)*AC246),0)</f>
        <v>0</v>
      </c>
      <c r="H246" s="523">
        <f>IF(J246&lt;&gt;"",(VLOOKUP(J246,'🌳Resource'!$A$4:$J1000,8,false)*K246),0)+IF(L246&lt;&gt;"",(VLOOKUP(L246,'🌳Resource'!$A$4:$J1000,8,false)*M246),0)+IF(N246&lt;&gt;"",(VLOOKUP(N246,'🌳Resource'!$A$4:$J1000,8,false)*O246),0) + IF(P246&lt;&gt;"",(VLOOKUP(P246,'🌳Resource'!$A$4:$J1000,8,false)*Q246),0) + IF(R246&lt;&gt;"",(VLOOKUP(R246,'🧱Material'!$B$4:$H1000,5,false)*S246),0) + IF(T246&lt;&gt;"",(VLOOKUP(T246,'🧱Material'!$B$4:$H1000,5,false)*U246),0) + IF(V246&lt;&gt;"",(VLOOKUP(V246,'🧱Material'!$B$4:$H1000,5,false)*W246),0) + IF(X246&lt;&gt;"",(VLOOKUP(X246,'🧱Material'!$B$4:$H1000,5,false)*Y246),0) + IF(Z246&lt;&gt;"",(VLOOKUP(Z246,'🧱Material'!$B$4:$H1000,5,false)*AA246),0) + IF(AB246&lt;&gt;"",(VLOOKUP(AB246,'🧱Material'!$B$4:$H1000,5,false)*AC246),0)</f>
        <v>0</v>
      </c>
      <c r="I246" s="523">
        <f>IF(J246&lt;&gt;"",(VLOOKUP(J246,'🌳Resource'!$A$4:$J1000,9,false)*K246),0)+IF(L246&lt;&gt;"",(VLOOKUP(L246,'🌳Resource'!$A$4:$J1000,9,false)*M246),0)+IF(N246&lt;&gt;"",(VLOOKUP(N246,'🌳Resource'!$A$4:$J1000,9,false)*O246),0) + IF(P246&lt;&gt;"",(VLOOKUP(P246,'🌳Resource'!$A$4:$J1000,9,false)*Q246),0) + IF(R246&lt;&gt;"",(VLOOKUP(R246,'🧱Material'!$B$4:$H1000,6,false)*S246),0) + IF(T246&lt;&gt;"",(VLOOKUP(T246,'🧱Material'!$B$4:$H1000,6,false)*U246),0) + IF(V246&lt;&gt;"",(VLOOKUP(V246,'🧱Material'!$B$4:$H1000,6,false)*W246),0) + IF(X246&lt;&gt;"",(VLOOKUP(X246,'🧱Material'!$B$4:$H1000,6,false)*Y246),0) + IF(Z246&lt;&gt;"",(VLOOKUP(Z246,'🧱Material'!$B$4:$H1000,6,false)*AA246),0) + IF(AB246&lt;&gt;"",(VLOOKUP(AB246,'🧱Material'!$B$4:$H1000,6,false)*AC246),0)</f>
        <v>0</v>
      </c>
      <c r="J246" s="533"/>
      <c r="K246" s="534"/>
      <c r="L246" s="533"/>
      <c r="M246" s="534"/>
      <c r="N246" s="533"/>
      <c r="O246" s="534"/>
      <c r="P246" s="533"/>
      <c r="Q246" s="534"/>
      <c r="R246" s="515"/>
      <c r="S246" s="3"/>
      <c r="T246" s="515"/>
      <c r="U246" s="3"/>
      <c r="V246" s="515"/>
      <c r="W246" s="3"/>
      <c r="X246" s="515"/>
      <c r="Y246" s="3"/>
      <c r="Z246" s="515"/>
      <c r="AA246" s="3"/>
      <c r="AB246" s="515"/>
      <c r="AC246" s="3"/>
    </row>
    <row r="247">
      <c r="A247" s="70" t="b">
        <v>0</v>
      </c>
      <c r="B247" s="524"/>
      <c r="C247" s="70"/>
      <c r="D247" s="70"/>
      <c r="G247" s="526">
        <f>IF(J247&lt;&gt;"",(VLOOKUP(J247,'🌳Resource'!$A$4:$J1000,10,false)*K247),0)+IF(L247&lt;&gt;"",(VLOOKUP(L247,'🌳Resource'!$A$4:$J1000,10,false)*M247),0)+IF(N247&lt;&gt;"",(VLOOKUP(N247,'🌳Resource'!$A$4:$J1000,10,false)*O247),0) + IF(P247&lt;&gt;"",(VLOOKUP(P247,'🌳Resource'!$A$4:$J1000,10,false)*Q247),0) + IF(R247&lt;&gt;"",(VLOOKUP(R247,'🧱Material'!$B$4:$H1000,7,false)*S247),0) + IF(T247&lt;&gt;"",(VLOOKUP(T247,'🧱Material'!$B$4:$H1000,7,false)*U247),0) + IF(V247&lt;&gt;"",(VLOOKUP(V247,'🧱Material'!$B$4:$H1000,7,false)*W247),0) + IF(X247&lt;&gt;"",(VLOOKUP(X247,'🧱Material'!$B$4:$H1000,7,false)*Y247),0) + IF(Z247&lt;&gt;"",(VLOOKUP(Z247,'🧱Material'!$B$4:$H1000,7,false)*AA247),0) + IF(AB247&lt;&gt;"",(VLOOKUP(AB247,'🧱Material'!$B$4:$H1000,7,false)*AC247),0)</f>
        <v>0</v>
      </c>
      <c r="H247" s="526">
        <f>IF(J247&lt;&gt;"",(VLOOKUP(J247,'🌳Resource'!$A$4:$J1000,8,false)*K247),0)+IF(L247&lt;&gt;"",(VLOOKUP(L247,'🌳Resource'!$A$4:$J1000,8,false)*M247),0)+IF(N247&lt;&gt;"",(VLOOKUP(N247,'🌳Resource'!$A$4:$J1000,8,false)*O247),0) + IF(P247&lt;&gt;"",(VLOOKUP(P247,'🌳Resource'!$A$4:$J1000,8,false)*Q247),0) + IF(R247&lt;&gt;"",(VLOOKUP(R247,'🧱Material'!$B$4:$H1000,5,false)*S247),0) + IF(T247&lt;&gt;"",(VLOOKUP(T247,'🧱Material'!$B$4:$H1000,5,false)*U247),0) + IF(V247&lt;&gt;"",(VLOOKUP(V247,'🧱Material'!$B$4:$H1000,5,false)*W247),0) + IF(X247&lt;&gt;"",(VLOOKUP(X247,'🧱Material'!$B$4:$H1000,5,false)*Y247),0) + IF(Z247&lt;&gt;"",(VLOOKUP(Z247,'🧱Material'!$B$4:$H1000,5,false)*AA247),0) + IF(AB247&lt;&gt;"",(VLOOKUP(AB247,'🧱Material'!$B$4:$H1000,5,false)*AC247),0)</f>
        <v>0</v>
      </c>
      <c r="I247" s="526">
        <f>IF(J247&lt;&gt;"",(VLOOKUP(J247,'🌳Resource'!$A$4:$J1000,9,false)*K247),0)+IF(L247&lt;&gt;"",(VLOOKUP(L247,'🌳Resource'!$A$4:$J1000,9,false)*M247),0)+IF(N247&lt;&gt;"",(VLOOKUP(N247,'🌳Resource'!$A$4:$J1000,9,false)*O247),0) + IF(P247&lt;&gt;"",(VLOOKUP(P247,'🌳Resource'!$A$4:$J1000,9,false)*Q247),0) + IF(R247&lt;&gt;"",(VLOOKUP(R247,'🧱Material'!$B$4:$H1000,6,false)*S247),0) + IF(T247&lt;&gt;"",(VLOOKUP(T247,'🧱Material'!$B$4:$H1000,6,false)*U247),0) + IF(V247&lt;&gt;"",(VLOOKUP(V247,'🧱Material'!$B$4:$H1000,6,false)*W247),0) + IF(X247&lt;&gt;"",(VLOOKUP(X247,'🧱Material'!$B$4:$H1000,6,false)*Y247),0) + IF(Z247&lt;&gt;"",(VLOOKUP(Z247,'🧱Material'!$B$4:$H1000,6,false)*AA247),0) + IF(AB247&lt;&gt;"",(VLOOKUP(AB247,'🧱Material'!$B$4:$H1000,6,false)*AC247),0)</f>
        <v>0</v>
      </c>
      <c r="J247" s="535"/>
      <c r="K247" s="536"/>
      <c r="L247" s="535"/>
      <c r="M247" s="536"/>
      <c r="N247" s="535"/>
      <c r="O247" s="536"/>
      <c r="P247" s="535"/>
      <c r="Q247" s="536"/>
      <c r="R247" s="59"/>
      <c r="S247" s="520"/>
      <c r="T247" s="59"/>
      <c r="U247" s="520"/>
      <c r="V247" s="59"/>
      <c r="W247" s="520"/>
      <c r="X247" s="59"/>
      <c r="Y247" s="520"/>
      <c r="Z247" s="59"/>
      <c r="AA247" s="520"/>
      <c r="AB247" s="59"/>
      <c r="AC247" s="520"/>
    </row>
    <row r="248">
      <c r="A248" s="70" t="b">
        <v>0</v>
      </c>
      <c r="B248" s="524"/>
      <c r="C248" s="70"/>
      <c r="D248" s="70"/>
      <c r="G248" s="523">
        <f>IF(J248&lt;&gt;"",(VLOOKUP(J248,'🌳Resource'!$A$4:$J1000,10,false)*K248),0)+IF(L248&lt;&gt;"",(VLOOKUP(L248,'🌳Resource'!$A$4:$J1000,10,false)*M248),0)+IF(N248&lt;&gt;"",(VLOOKUP(N248,'🌳Resource'!$A$4:$J1000,10,false)*O248),0) + IF(P248&lt;&gt;"",(VLOOKUP(P248,'🌳Resource'!$A$4:$J1000,10,false)*Q248),0) + IF(R248&lt;&gt;"",(VLOOKUP(R248,'🧱Material'!$B$4:$H1000,7,false)*S248),0) + IF(T248&lt;&gt;"",(VLOOKUP(T248,'🧱Material'!$B$4:$H1000,7,false)*U248),0) + IF(V248&lt;&gt;"",(VLOOKUP(V248,'🧱Material'!$B$4:$H1000,7,false)*W248),0) + IF(X248&lt;&gt;"",(VLOOKUP(X248,'🧱Material'!$B$4:$H1000,7,false)*Y248),0) + IF(Z248&lt;&gt;"",(VLOOKUP(Z248,'🧱Material'!$B$4:$H1000,7,false)*AA248),0) + IF(AB248&lt;&gt;"",(VLOOKUP(AB248,'🧱Material'!$B$4:$H1000,7,false)*AC248),0)</f>
        <v>0</v>
      </c>
      <c r="H248" s="523">
        <f>IF(J248&lt;&gt;"",(VLOOKUP(J248,'🌳Resource'!$A$4:$J1000,8,false)*K248),0)+IF(L248&lt;&gt;"",(VLOOKUP(L248,'🌳Resource'!$A$4:$J1000,8,false)*M248),0)+IF(N248&lt;&gt;"",(VLOOKUP(N248,'🌳Resource'!$A$4:$J1000,8,false)*O248),0) + IF(P248&lt;&gt;"",(VLOOKUP(P248,'🌳Resource'!$A$4:$J1000,8,false)*Q248),0) + IF(R248&lt;&gt;"",(VLOOKUP(R248,'🧱Material'!$B$4:$H1000,5,false)*S248),0) + IF(T248&lt;&gt;"",(VLOOKUP(T248,'🧱Material'!$B$4:$H1000,5,false)*U248),0) + IF(V248&lt;&gt;"",(VLOOKUP(V248,'🧱Material'!$B$4:$H1000,5,false)*W248),0) + IF(X248&lt;&gt;"",(VLOOKUP(X248,'🧱Material'!$B$4:$H1000,5,false)*Y248),0) + IF(Z248&lt;&gt;"",(VLOOKUP(Z248,'🧱Material'!$B$4:$H1000,5,false)*AA248),0) + IF(AB248&lt;&gt;"",(VLOOKUP(AB248,'🧱Material'!$B$4:$H1000,5,false)*AC248),0)</f>
        <v>0</v>
      </c>
      <c r="I248" s="523">
        <f>IF(J248&lt;&gt;"",(VLOOKUP(J248,'🌳Resource'!$A$4:$J1000,9,false)*K248),0)+IF(L248&lt;&gt;"",(VLOOKUP(L248,'🌳Resource'!$A$4:$J1000,9,false)*M248),0)+IF(N248&lt;&gt;"",(VLOOKUP(N248,'🌳Resource'!$A$4:$J1000,9,false)*O248),0) + IF(P248&lt;&gt;"",(VLOOKUP(P248,'🌳Resource'!$A$4:$J1000,9,false)*Q248),0) + IF(R248&lt;&gt;"",(VLOOKUP(R248,'🧱Material'!$B$4:$H1000,6,false)*S248),0) + IF(T248&lt;&gt;"",(VLOOKUP(T248,'🧱Material'!$B$4:$H1000,6,false)*U248),0) + IF(V248&lt;&gt;"",(VLOOKUP(V248,'🧱Material'!$B$4:$H1000,6,false)*W248),0) + IF(X248&lt;&gt;"",(VLOOKUP(X248,'🧱Material'!$B$4:$H1000,6,false)*Y248),0) + IF(Z248&lt;&gt;"",(VLOOKUP(Z248,'🧱Material'!$B$4:$H1000,6,false)*AA248),0) + IF(AB248&lt;&gt;"",(VLOOKUP(AB248,'🧱Material'!$B$4:$H1000,6,false)*AC248),0)</f>
        <v>0</v>
      </c>
      <c r="J248" s="533"/>
      <c r="K248" s="534"/>
      <c r="L248" s="533"/>
      <c r="M248" s="534"/>
      <c r="N248" s="533"/>
      <c r="O248" s="534"/>
      <c r="P248" s="533"/>
      <c r="Q248" s="534"/>
      <c r="R248" s="515"/>
      <c r="S248" s="3"/>
      <c r="T248" s="515"/>
      <c r="U248" s="3"/>
      <c r="V248" s="515"/>
      <c r="W248" s="3"/>
      <c r="X248" s="515"/>
      <c r="Y248" s="3"/>
      <c r="Z248" s="515"/>
      <c r="AA248" s="3"/>
      <c r="AB248" s="515"/>
      <c r="AC248" s="3"/>
    </row>
    <row r="249">
      <c r="A249" s="70" t="b">
        <v>0</v>
      </c>
      <c r="B249" s="524"/>
      <c r="C249" s="70"/>
      <c r="D249" s="70"/>
      <c r="G249" s="526">
        <f>IF(J249&lt;&gt;"",(VLOOKUP(J249,'🌳Resource'!$A$4:$J1000,10,false)*K249),0)+IF(L249&lt;&gt;"",(VLOOKUP(L249,'🌳Resource'!$A$4:$J1000,10,false)*M249),0)+IF(N249&lt;&gt;"",(VLOOKUP(N249,'🌳Resource'!$A$4:$J1000,10,false)*O249),0) + IF(P249&lt;&gt;"",(VLOOKUP(P249,'🌳Resource'!$A$4:$J1000,10,false)*Q249),0) + IF(R249&lt;&gt;"",(VLOOKUP(R249,'🧱Material'!$B$4:$H1000,7,false)*S249),0) + IF(T249&lt;&gt;"",(VLOOKUP(T249,'🧱Material'!$B$4:$H1000,7,false)*U249),0) + IF(V249&lt;&gt;"",(VLOOKUP(V249,'🧱Material'!$B$4:$H1000,7,false)*W249),0) + IF(X249&lt;&gt;"",(VLOOKUP(X249,'🧱Material'!$B$4:$H1000,7,false)*Y249),0) + IF(Z249&lt;&gt;"",(VLOOKUP(Z249,'🧱Material'!$B$4:$H1000,7,false)*AA249),0) + IF(AB249&lt;&gt;"",(VLOOKUP(AB249,'🧱Material'!$B$4:$H1000,7,false)*AC249),0)</f>
        <v>0</v>
      </c>
      <c r="H249" s="526">
        <f>IF(J249&lt;&gt;"",(VLOOKUP(J249,'🌳Resource'!$A$4:$J1000,8,false)*K249),0)+IF(L249&lt;&gt;"",(VLOOKUP(L249,'🌳Resource'!$A$4:$J1000,8,false)*M249),0)+IF(N249&lt;&gt;"",(VLOOKUP(N249,'🌳Resource'!$A$4:$J1000,8,false)*O249),0) + IF(P249&lt;&gt;"",(VLOOKUP(P249,'🌳Resource'!$A$4:$J1000,8,false)*Q249),0) + IF(R249&lt;&gt;"",(VLOOKUP(R249,'🧱Material'!$B$4:$H1000,5,false)*S249),0) + IF(T249&lt;&gt;"",(VLOOKUP(T249,'🧱Material'!$B$4:$H1000,5,false)*U249),0) + IF(V249&lt;&gt;"",(VLOOKUP(V249,'🧱Material'!$B$4:$H1000,5,false)*W249),0) + IF(X249&lt;&gt;"",(VLOOKUP(X249,'🧱Material'!$B$4:$H1000,5,false)*Y249),0) + IF(Z249&lt;&gt;"",(VLOOKUP(Z249,'🧱Material'!$B$4:$H1000,5,false)*AA249),0) + IF(AB249&lt;&gt;"",(VLOOKUP(AB249,'🧱Material'!$B$4:$H1000,5,false)*AC249),0)</f>
        <v>0</v>
      </c>
      <c r="I249" s="526">
        <f>IF(J249&lt;&gt;"",(VLOOKUP(J249,'🌳Resource'!$A$4:$J1000,9,false)*K249),0)+IF(L249&lt;&gt;"",(VLOOKUP(L249,'🌳Resource'!$A$4:$J1000,9,false)*M249),0)+IF(N249&lt;&gt;"",(VLOOKUP(N249,'🌳Resource'!$A$4:$J1000,9,false)*O249),0) + IF(P249&lt;&gt;"",(VLOOKUP(P249,'🌳Resource'!$A$4:$J1000,9,false)*Q249),0) + IF(R249&lt;&gt;"",(VLOOKUP(R249,'🧱Material'!$B$4:$H1000,6,false)*S249),0) + IF(T249&lt;&gt;"",(VLOOKUP(T249,'🧱Material'!$B$4:$H1000,6,false)*U249),0) + IF(V249&lt;&gt;"",(VLOOKUP(V249,'🧱Material'!$B$4:$H1000,6,false)*W249),0) + IF(X249&lt;&gt;"",(VLOOKUP(X249,'🧱Material'!$B$4:$H1000,6,false)*Y249),0) + IF(Z249&lt;&gt;"",(VLOOKUP(Z249,'🧱Material'!$B$4:$H1000,6,false)*AA249),0) + IF(AB249&lt;&gt;"",(VLOOKUP(AB249,'🧱Material'!$B$4:$H1000,6,false)*AC249),0)</f>
        <v>0</v>
      </c>
      <c r="J249" s="535"/>
      <c r="K249" s="536"/>
      <c r="L249" s="535"/>
      <c r="M249" s="536"/>
      <c r="N249" s="535"/>
      <c r="O249" s="536"/>
      <c r="P249" s="535"/>
      <c r="Q249" s="536"/>
      <c r="R249" s="59"/>
      <c r="S249" s="520"/>
      <c r="T249" s="59"/>
      <c r="U249" s="520"/>
      <c r="V249" s="59"/>
      <c r="W249" s="520"/>
      <c r="X249" s="59"/>
      <c r="Y249" s="520"/>
      <c r="Z249" s="59"/>
      <c r="AA249" s="520"/>
      <c r="AB249" s="59"/>
      <c r="AC249" s="520"/>
    </row>
    <row r="250">
      <c r="A250" s="70" t="b">
        <v>0</v>
      </c>
      <c r="B250" s="524"/>
      <c r="C250" s="70"/>
      <c r="D250" s="70"/>
      <c r="G250" s="523">
        <f>IF(J250&lt;&gt;"",(VLOOKUP(J250,'🌳Resource'!$A$4:$J1000,10,false)*K250),0)+IF(L250&lt;&gt;"",(VLOOKUP(L250,'🌳Resource'!$A$4:$J1000,10,false)*M250),0)+IF(N250&lt;&gt;"",(VLOOKUP(N250,'🌳Resource'!$A$4:$J1000,10,false)*O250),0) + IF(P250&lt;&gt;"",(VLOOKUP(P250,'🌳Resource'!$A$4:$J1000,10,false)*Q250),0) + IF(R250&lt;&gt;"",(VLOOKUP(R250,'🧱Material'!$B$4:$H1000,7,false)*S250),0) + IF(T250&lt;&gt;"",(VLOOKUP(T250,'🧱Material'!$B$4:$H1000,7,false)*U250),0) + IF(V250&lt;&gt;"",(VLOOKUP(V250,'🧱Material'!$B$4:$H1000,7,false)*W250),0) + IF(X250&lt;&gt;"",(VLOOKUP(X250,'🧱Material'!$B$4:$H1000,7,false)*Y250),0) + IF(Z250&lt;&gt;"",(VLOOKUP(Z250,'🧱Material'!$B$4:$H1000,7,false)*AA250),0) + IF(AB250&lt;&gt;"",(VLOOKUP(AB250,'🧱Material'!$B$4:$H1000,7,false)*AC250),0)</f>
        <v>0</v>
      </c>
      <c r="H250" s="523">
        <f>IF(J250&lt;&gt;"",(VLOOKUP(J250,'🌳Resource'!$A$4:$J1000,8,false)*K250),0)+IF(L250&lt;&gt;"",(VLOOKUP(L250,'🌳Resource'!$A$4:$J1000,8,false)*M250),0)+IF(N250&lt;&gt;"",(VLOOKUP(N250,'🌳Resource'!$A$4:$J1000,8,false)*O250),0) + IF(P250&lt;&gt;"",(VLOOKUP(P250,'🌳Resource'!$A$4:$J1000,8,false)*Q250),0) + IF(R250&lt;&gt;"",(VLOOKUP(R250,'🧱Material'!$B$4:$H1000,5,false)*S250),0) + IF(T250&lt;&gt;"",(VLOOKUP(T250,'🧱Material'!$B$4:$H1000,5,false)*U250),0) + IF(V250&lt;&gt;"",(VLOOKUP(V250,'🧱Material'!$B$4:$H1000,5,false)*W250),0) + IF(X250&lt;&gt;"",(VLOOKUP(X250,'🧱Material'!$B$4:$H1000,5,false)*Y250),0) + IF(Z250&lt;&gt;"",(VLOOKUP(Z250,'🧱Material'!$B$4:$H1000,5,false)*AA250),0) + IF(AB250&lt;&gt;"",(VLOOKUP(AB250,'🧱Material'!$B$4:$H1000,5,false)*AC250),0)</f>
        <v>0</v>
      </c>
      <c r="I250" s="523">
        <f>IF(J250&lt;&gt;"",(VLOOKUP(J250,'🌳Resource'!$A$4:$J1000,9,false)*K250),0)+IF(L250&lt;&gt;"",(VLOOKUP(L250,'🌳Resource'!$A$4:$J1000,9,false)*M250),0)+IF(N250&lt;&gt;"",(VLOOKUP(N250,'🌳Resource'!$A$4:$J1000,9,false)*O250),0) + IF(P250&lt;&gt;"",(VLOOKUP(P250,'🌳Resource'!$A$4:$J1000,9,false)*Q250),0) + IF(R250&lt;&gt;"",(VLOOKUP(R250,'🧱Material'!$B$4:$H1000,6,false)*S250),0) + IF(T250&lt;&gt;"",(VLOOKUP(T250,'🧱Material'!$B$4:$H1000,6,false)*U250),0) + IF(V250&lt;&gt;"",(VLOOKUP(V250,'🧱Material'!$B$4:$H1000,6,false)*W250),0) + IF(X250&lt;&gt;"",(VLOOKUP(X250,'🧱Material'!$B$4:$H1000,6,false)*Y250),0) + IF(Z250&lt;&gt;"",(VLOOKUP(Z250,'🧱Material'!$B$4:$H1000,6,false)*AA250),0) + IF(AB250&lt;&gt;"",(VLOOKUP(AB250,'🧱Material'!$B$4:$H1000,6,false)*AC250),0)</f>
        <v>0</v>
      </c>
      <c r="J250" s="533"/>
      <c r="K250" s="534"/>
      <c r="L250" s="533"/>
      <c r="M250" s="534"/>
      <c r="N250" s="533"/>
      <c r="O250" s="534"/>
      <c r="P250" s="533"/>
      <c r="Q250" s="534"/>
      <c r="R250" s="515"/>
      <c r="S250" s="3"/>
      <c r="T250" s="515"/>
      <c r="U250" s="3"/>
      <c r="V250" s="515"/>
      <c r="W250" s="3"/>
      <c r="X250" s="515"/>
      <c r="Y250" s="3"/>
      <c r="Z250" s="515"/>
      <c r="AA250" s="3"/>
      <c r="AB250" s="515"/>
      <c r="AC250" s="3"/>
    </row>
    <row r="251">
      <c r="A251" s="70" t="b">
        <v>0</v>
      </c>
      <c r="B251" s="524"/>
      <c r="C251" s="70"/>
      <c r="D251" s="70"/>
      <c r="G251" s="526">
        <f>IF(J251&lt;&gt;"",(VLOOKUP(J251,'🌳Resource'!$A$4:$J1000,10,false)*K251),0)+IF(L251&lt;&gt;"",(VLOOKUP(L251,'🌳Resource'!$A$4:$J1000,10,false)*M251),0)+IF(N251&lt;&gt;"",(VLOOKUP(N251,'🌳Resource'!$A$4:$J1000,10,false)*O251),0) + IF(P251&lt;&gt;"",(VLOOKUP(P251,'🌳Resource'!$A$4:$J1000,10,false)*Q251),0) + IF(R251&lt;&gt;"",(VLOOKUP(R251,'🧱Material'!$B$4:$H1000,7,false)*S251),0) + IF(T251&lt;&gt;"",(VLOOKUP(T251,'🧱Material'!$B$4:$H1000,7,false)*U251),0) + IF(V251&lt;&gt;"",(VLOOKUP(V251,'🧱Material'!$B$4:$H1000,7,false)*W251),0) + IF(X251&lt;&gt;"",(VLOOKUP(X251,'🧱Material'!$B$4:$H1000,7,false)*Y251),0) + IF(Z251&lt;&gt;"",(VLOOKUP(Z251,'🧱Material'!$B$4:$H1000,7,false)*AA251),0) + IF(AB251&lt;&gt;"",(VLOOKUP(AB251,'🧱Material'!$B$4:$H1000,7,false)*AC251),0)</f>
        <v>0</v>
      </c>
      <c r="H251" s="526">
        <f>IF(J251&lt;&gt;"",(VLOOKUP(J251,'🌳Resource'!$A$4:$J1000,8,false)*K251),0)+IF(L251&lt;&gt;"",(VLOOKUP(L251,'🌳Resource'!$A$4:$J1000,8,false)*M251),0)+IF(N251&lt;&gt;"",(VLOOKUP(N251,'🌳Resource'!$A$4:$J1000,8,false)*O251),0) + IF(P251&lt;&gt;"",(VLOOKUP(P251,'🌳Resource'!$A$4:$J1000,8,false)*Q251),0) + IF(R251&lt;&gt;"",(VLOOKUP(R251,'🧱Material'!$B$4:$H1000,5,false)*S251),0) + IF(T251&lt;&gt;"",(VLOOKUP(T251,'🧱Material'!$B$4:$H1000,5,false)*U251),0) + IF(V251&lt;&gt;"",(VLOOKUP(V251,'🧱Material'!$B$4:$H1000,5,false)*W251),0) + IF(X251&lt;&gt;"",(VLOOKUP(X251,'🧱Material'!$B$4:$H1000,5,false)*Y251),0) + IF(Z251&lt;&gt;"",(VLOOKUP(Z251,'🧱Material'!$B$4:$H1000,5,false)*AA251),0) + IF(AB251&lt;&gt;"",(VLOOKUP(AB251,'🧱Material'!$B$4:$H1000,5,false)*AC251),0)</f>
        <v>0</v>
      </c>
      <c r="I251" s="526">
        <f>IF(J251&lt;&gt;"",(VLOOKUP(J251,'🌳Resource'!$A$4:$J1000,9,false)*K251),0)+IF(L251&lt;&gt;"",(VLOOKUP(L251,'🌳Resource'!$A$4:$J1000,9,false)*M251),0)+IF(N251&lt;&gt;"",(VLOOKUP(N251,'🌳Resource'!$A$4:$J1000,9,false)*O251),0) + IF(P251&lt;&gt;"",(VLOOKUP(P251,'🌳Resource'!$A$4:$J1000,9,false)*Q251),0) + IF(R251&lt;&gt;"",(VLOOKUP(R251,'🧱Material'!$B$4:$H1000,6,false)*S251),0) + IF(T251&lt;&gt;"",(VLOOKUP(T251,'🧱Material'!$B$4:$H1000,6,false)*U251),0) + IF(V251&lt;&gt;"",(VLOOKUP(V251,'🧱Material'!$B$4:$H1000,6,false)*W251),0) + IF(X251&lt;&gt;"",(VLOOKUP(X251,'🧱Material'!$B$4:$H1000,6,false)*Y251),0) + IF(Z251&lt;&gt;"",(VLOOKUP(Z251,'🧱Material'!$B$4:$H1000,6,false)*AA251),0) + IF(AB251&lt;&gt;"",(VLOOKUP(AB251,'🧱Material'!$B$4:$H1000,6,false)*AC251),0)</f>
        <v>0</v>
      </c>
      <c r="J251" s="535"/>
      <c r="K251" s="536"/>
      <c r="L251" s="535"/>
      <c r="M251" s="536"/>
      <c r="N251" s="535"/>
      <c r="O251" s="536"/>
      <c r="P251" s="535"/>
      <c r="Q251" s="536"/>
      <c r="R251" s="59"/>
      <c r="S251" s="520"/>
      <c r="T251" s="59"/>
      <c r="U251" s="520"/>
      <c r="V251" s="59"/>
      <c r="W251" s="520"/>
      <c r="X251" s="59"/>
      <c r="Y251" s="520"/>
      <c r="Z251" s="59"/>
      <c r="AA251" s="520"/>
      <c r="AB251" s="59"/>
      <c r="AC251" s="520"/>
    </row>
    <row r="252">
      <c r="A252" s="70" t="b">
        <v>0</v>
      </c>
      <c r="B252" s="524"/>
      <c r="C252" s="70"/>
      <c r="D252" s="70"/>
      <c r="G252" s="523">
        <f>IF(J252&lt;&gt;"",(VLOOKUP(J252,'🌳Resource'!$A$4:$J1000,10,false)*K252),0)+IF(L252&lt;&gt;"",(VLOOKUP(L252,'🌳Resource'!$A$4:$J1000,10,false)*M252),0)+IF(N252&lt;&gt;"",(VLOOKUP(N252,'🌳Resource'!$A$4:$J1000,10,false)*O252),0) + IF(P252&lt;&gt;"",(VLOOKUP(P252,'🌳Resource'!$A$4:$J1000,10,false)*Q252),0) + IF(R252&lt;&gt;"",(VLOOKUP(R252,'🧱Material'!$B$4:$H1000,7,false)*S252),0) + IF(T252&lt;&gt;"",(VLOOKUP(T252,'🧱Material'!$B$4:$H1000,7,false)*U252),0) + IF(V252&lt;&gt;"",(VLOOKUP(V252,'🧱Material'!$B$4:$H1000,7,false)*W252),0) + IF(X252&lt;&gt;"",(VLOOKUP(X252,'🧱Material'!$B$4:$H1000,7,false)*Y252),0) + IF(Z252&lt;&gt;"",(VLOOKUP(Z252,'🧱Material'!$B$4:$H1000,7,false)*AA252),0) + IF(AB252&lt;&gt;"",(VLOOKUP(AB252,'🧱Material'!$B$4:$H1000,7,false)*AC252),0)</f>
        <v>0</v>
      </c>
      <c r="H252" s="523">
        <f>IF(J252&lt;&gt;"",(VLOOKUP(J252,'🌳Resource'!$A$4:$J1000,8,false)*K252),0)+IF(L252&lt;&gt;"",(VLOOKUP(L252,'🌳Resource'!$A$4:$J1000,8,false)*M252),0)+IF(N252&lt;&gt;"",(VLOOKUP(N252,'🌳Resource'!$A$4:$J1000,8,false)*O252),0) + IF(P252&lt;&gt;"",(VLOOKUP(P252,'🌳Resource'!$A$4:$J1000,8,false)*Q252),0) + IF(R252&lt;&gt;"",(VLOOKUP(R252,'🧱Material'!$B$4:$H1000,5,false)*S252),0) + IF(T252&lt;&gt;"",(VLOOKUP(T252,'🧱Material'!$B$4:$H1000,5,false)*U252),0) + IF(V252&lt;&gt;"",(VLOOKUP(V252,'🧱Material'!$B$4:$H1000,5,false)*W252),0) + IF(X252&lt;&gt;"",(VLOOKUP(X252,'🧱Material'!$B$4:$H1000,5,false)*Y252),0) + IF(Z252&lt;&gt;"",(VLOOKUP(Z252,'🧱Material'!$B$4:$H1000,5,false)*AA252),0) + IF(AB252&lt;&gt;"",(VLOOKUP(AB252,'🧱Material'!$B$4:$H1000,5,false)*AC252),0)</f>
        <v>0</v>
      </c>
      <c r="I252" s="523">
        <f>IF(J252&lt;&gt;"",(VLOOKUP(J252,'🌳Resource'!$A$4:$J1000,9,false)*K252),0)+IF(L252&lt;&gt;"",(VLOOKUP(L252,'🌳Resource'!$A$4:$J1000,9,false)*M252),0)+IF(N252&lt;&gt;"",(VLOOKUP(N252,'🌳Resource'!$A$4:$J1000,9,false)*O252),0) + IF(P252&lt;&gt;"",(VLOOKUP(P252,'🌳Resource'!$A$4:$J1000,9,false)*Q252),0) + IF(R252&lt;&gt;"",(VLOOKUP(R252,'🧱Material'!$B$4:$H1000,6,false)*S252),0) + IF(T252&lt;&gt;"",(VLOOKUP(T252,'🧱Material'!$B$4:$H1000,6,false)*U252),0) + IF(V252&lt;&gt;"",(VLOOKUP(V252,'🧱Material'!$B$4:$H1000,6,false)*W252),0) + IF(X252&lt;&gt;"",(VLOOKUP(X252,'🧱Material'!$B$4:$H1000,6,false)*Y252),0) + IF(Z252&lt;&gt;"",(VLOOKUP(Z252,'🧱Material'!$B$4:$H1000,6,false)*AA252),0) + IF(AB252&lt;&gt;"",(VLOOKUP(AB252,'🧱Material'!$B$4:$H1000,6,false)*AC252),0)</f>
        <v>0</v>
      </c>
      <c r="J252" s="533"/>
      <c r="K252" s="534"/>
      <c r="L252" s="533"/>
      <c r="M252" s="534"/>
      <c r="N252" s="533"/>
      <c r="O252" s="534"/>
      <c r="P252" s="533"/>
      <c r="Q252" s="534"/>
      <c r="R252" s="515"/>
      <c r="S252" s="3"/>
      <c r="T252" s="515"/>
      <c r="U252" s="3"/>
      <c r="V252" s="515"/>
      <c r="W252" s="3"/>
      <c r="X252" s="515"/>
      <c r="Y252" s="3"/>
      <c r="Z252" s="515"/>
      <c r="AA252" s="3"/>
      <c r="AB252" s="515"/>
      <c r="AC252" s="3"/>
    </row>
    <row r="253">
      <c r="A253" s="70" t="b">
        <v>0</v>
      </c>
      <c r="B253" s="524"/>
      <c r="C253" s="70"/>
      <c r="D253" s="70"/>
      <c r="G253" s="526">
        <f>IF(J253&lt;&gt;"",(VLOOKUP(J253,'🌳Resource'!$A$4:$J1000,10,false)*K253),0)+IF(L253&lt;&gt;"",(VLOOKUP(L253,'🌳Resource'!$A$4:$J1000,10,false)*M253),0)+IF(N253&lt;&gt;"",(VLOOKUP(N253,'🌳Resource'!$A$4:$J1000,10,false)*O253),0) + IF(P253&lt;&gt;"",(VLOOKUP(P253,'🌳Resource'!$A$4:$J1000,10,false)*Q253),0) + IF(R253&lt;&gt;"",(VLOOKUP(R253,'🧱Material'!$B$4:$H1000,7,false)*S253),0) + IF(T253&lt;&gt;"",(VLOOKUP(T253,'🧱Material'!$B$4:$H1000,7,false)*U253),0) + IF(V253&lt;&gt;"",(VLOOKUP(V253,'🧱Material'!$B$4:$H1000,7,false)*W253),0) + IF(X253&lt;&gt;"",(VLOOKUP(X253,'🧱Material'!$B$4:$H1000,7,false)*Y253),0) + IF(Z253&lt;&gt;"",(VLOOKUP(Z253,'🧱Material'!$B$4:$H1000,7,false)*AA253),0) + IF(AB253&lt;&gt;"",(VLOOKUP(AB253,'🧱Material'!$B$4:$H1000,7,false)*AC253),0)</f>
        <v>0</v>
      </c>
      <c r="H253" s="526">
        <f>IF(J253&lt;&gt;"",(VLOOKUP(J253,'🌳Resource'!$A$4:$J1000,8,false)*K253),0)+IF(L253&lt;&gt;"",(VLOOKUP(L253,'🌳Resource'!$A$4:$J1000,8,false)*M253),0)+IF(N253&lt;&gt;"",(VLOOKUP(N253,'🌳Resource'!$A$4:$J1000,8,false)*O253),0) + IF(P253&lt;&gt;"",(VLOOKUP(P253,'🌳Resource'!$A$4:$J1000,8,false)*Q253),0) + IF(R253&lt;&gt;"",(VLOOKUP(R253,'🧱Material'!$B$4:$H1000,5,false)*S253),0) + IF(T253&lt;&gt;"",(VLOOKUP(T253,'🧱Material'!$B$4:$H1000,5,false)*U253),0) + IF(V253&lt;&gt;"",(VLOOKUP(V253,'🧱Material'!$B$4:$H1000,5,false)*W253),0) + IF(X253&lt;&gt;"",(VLOOKUP(X253,'🧱Material'!$B$4:$H1000,5,false)*Y253),0) + IF(Z253&lt;&gt;"",(VLOOKUP(Z253,'🧱Material'!$B$4:$H1000,5,false)*AA253),0) + IF(AB253&lt;&gt;"",(VLOOKUP(AB253,'🧱Material'!$B$4:$H1000,5,false)*AC253),0)</f>
        <v>0</v>
      </c>
      <c r="I253" s="526">
        <f>IF(J253&lt;&gt;"",(VLOOKUP(J253,'🌳Resource'!$A$4:$J1000,9,false)*K253),0)+IF(L253&lt;&gt;"",(VLOOKUP(L253,'🌳Resource'!$A$4:$J1000,9,false)*M253),0)+IF(N253&lt;&gt;"",(VLOOKUP(N253,'🌳Resource'!$A$4:$J1000,9,false)*O253),0) + IF(P253&lt;&gt;"",(VLOOKUP(P253,'🌳Resource'!$A$4:$J1000,9,false)*Q253),0) + IF(R253&lt;&gt;"",(VLOOKUP(R253,'🧱Material'!$B$4:$H1000,6,false)*S253),0) + IF(T253&lt;&gt;"",(VLOOKUP(T253,'🧱Material'!$B$4:$H1000,6,false)*U253),0) + IF(V253&lt;&gt;"",(VLOOKUP(V253,'🧱Material'!$B$4:$H1000,6,false)*W253),0) + IF(X253&lt;&gt;"",(VLOOKUP(X253,'🧱Material'!$B$4:$H1000,6,false)*Y253),0) + IF(Z253&lt;&gt;"",(VLOOKUP(Z253,'🧱Material'!$B$4:$H1000,6,false)*AA253),0) + IF(AB253&lt;&gt;"",(VLOOKUP(AB253,'🧱Material'!$B$4:$H1000,6,false)*AC253),0)</f>
        <v>0</v>
      </c>
      <c r="J253" s="535"/>
      <c r="K253" s="536"/>
      <c r="L253" s="535"/>
      <c r="M253" s="536"/>
      <c r="N253" s="535"/>
      <c r="O253" s="536"/>
      <c r="P253" s="535"/>
      <c r="Q253" s="536"/>
      <c r="R253" s="59"/>
      <c r="S253" s="520"/>
      <c r="T253" s="59"/>
      <c r="U253" s="520"/>
      <c r="V253" s="59"/>
      <c r="W253" s="520"/>
      <c r="X253" s="59"/>
      <c r="Y253" s="520"/>
      <c r="Z253" s="59"/>
      <c r="AA253" s="520"/>
      <c r="AB253" s="59"/>
      <c r="AC253" s="520"/>
    </row>
    <row r="254">
      <c r="A254" s="70" t="b">
        <v>0</v>
      </c>
      <c r="B254" s="524"/>
      <c r="C254" s="70"/>
      <c r="D254" s="70"/>
      <c r="G254" s="523">
        <f>IF(J254&lt;&gt;"",(VLOOKUP(J254,'🌳Resource'!$A$4:$J1000,10,false)*K254),0)+IF(L254&lt;&gt;"",(VLOOKUP(L254,'🌳Resource'!$A$4:$J1000,10,false)*M254),0)+IF(N254&lt;&gt;"",(VLOOKUP(N254,'🌳Resource'!$A$4:$J1000,10,false)*O254),0) + IF(P254&lt;&gt;"",(VLOOKUP(P254,'🌳Resource'!$A$4:$J1000,10,false)*Q254),0) + IF(R254&lt;&gt;"",(VLOOKUP(R254,'🧱Material'!$B$4:$H1000,7,false)*S254),0) + IF(T254&lt;&gt;"",(VLOOKUP(T254,'🧱Material'!$B$4:$H1000,7,false)*U254),0) + IF(V254&lt;&gt;"",(VLOOKUP(V254,'🧱Material'!$B$4:$H1000,7,false)*W254),0) + IF(X254&lt;&gt;"",(VLOOKUP(X254,'🧱Material'!$B$4:$H1000,7,false)*Y254),0) + IF(Z254&lt;&gt;"",(VLOOKUP(Z254,'🧱Material'!$B$4:$H1000,7,false)*AA254),0) + IF(AB254&lt;&gt;"",(VLOOKUP(AB254,'🧱Material'!$B$4:$H1000,7,false)*AC254),0)</f>
        <v>0</v>
      </c>
      <c r="H254" s="523">
        <f>IF(J254&lt;&gt;"",(VLOOKUP(J254,'🌳Resource'!$A$4:$J1000,8,false)*K254),0)+IF(L254&lt;&gt;"",(VLOOKUP(L254,'🌳Resource'!$A$4:$J1000,8,false)*M254),0)+IF(N254&lt;&gt;"",(VLOOKUP(N254,'🌳Resource'!$A$4:$J1000,8,false)*O254),0) + IF(P254&lt;&gt;"",(VLOOKUP(P254,'🌳Resource'!$A$4:$J1000,8,false)*Q254),0) + IF(R254&lt;&gt;"",(VLOOKUP(R254,'🧱Material'!$B$4:$H1000,5,false)*S254),0) + IF(T254&lt;&gt;"",(VLOOKUP(T254,'🧱Material'!$B$4:$H1000,5,false)*U254),0) + IF(V254&lt;&gt;"",(VLOOKUP(V254,'🧱Material'!$B$4:$H1000,5,false)*W254),0) + IF(X254&lt;&gt;"",(VLOOKUP(X254,'🧱Material'!$B$4:$H1000,5,false)*Y254),0) + IF(Z254&lt;&gt;"",(VLOOKUP(Z254,'🧱Material'!$B$4:$H1000,5,false)*AA254),0) + IF(AB254&lt;&gt;"",(VLOOKUP(AB254,'🧱Material'!$B$4:$H1000,5,false)*AC254),0)</f>
        <v>0</v>
      </c>
      <c r="I254" s="523">
        <f>IF(J254&lt;&gt;"",(VLOOKUP(J254,'🌳Resource'!$A$4:$J1000,9,false)*K254),0)+IF(L254&lt;&gt;"",(VLOOKUP(L254,'🌳Resource'!$A$4:$J1000,9,false)*M254),0)+IF(N254&lt;&gt;"",(VLOOKUP(N254,'🌳Resource'!$A$4:$J1000,9,false)*O254),0) + IF(P254&lt;&gt;"",(VLOOKUP(P254,'🌳Resource'!$A$4:$J1000,9,false)*Q254),0) + IF(R254&lt;&gt;"",(VLOOKUP(R254,'🧱Material'!$B$4:$H1000,6,false)*S254),0) + IF(T254&lt;&gt;"",(VLOOKUP(T254,'🧱Material'!$B$4:$H1000,6,false)*U254),0) + IF(V254&lt;&gt;"",(VLOOKUP(V254,'🧱Material'!$B$4:$H1000,6,false)*W254),0) + IF(X254&lt;&gt;"",(VLOOKUP(X254,'🧱Material'!$B$4:$H1000,6,false)*Y254),0) + IF(Z254&lt;&gt;"",(VLOOKUP(Z254,'🧱Material'!$B$4:$H1000,6,false)*AA254),0) + IF(AB254&lt;&gt;"",(VLOOKUP(AB254,'🧱Material'!$B$4:$H1000,6,false)*AC254),0)</f>
        <v>0</v>
      </c>
      <c r="J254" s="533"/>
      <c r="K254" s="534"/>
      <c r="L254" s="533"/>
      <c r="M254" s="534"/>
      <c r="N254" s="533"/>
      <c r="O254" s="534"/>
      <c r="P254" s="533"/>
      <c r="Q254" s="534"/>
      <c r="R254" s="515"/>
      <c r="S254" s="3"/>
      <c r="T254" s="515"/>
      <c r="U254" s="3"/>
      <c r="V254" s="515"/>
      <c r="W254" s="3"/>
      <c r="X254" s="515"/>
      <c r="Y254" s="3"/>
      <c r="Z254" s="515"/>
      <c r="AA254" s="3"/>
      <c r="AB254" s="515"/>
      <c r="AC254" s="3"/>
    </row>
    <row r="255">
      <c r="A255" s="70" t="b">
        <v>0</v>
      </c>
      <c r="B255" s="524"/>
      <c r="C255" s="70"/>
      <c r="D255" s="70"/>
      <c r="G255" s="526">
        <f>IF(J255&lt;&gt;"",(VLOOKUP(J255,'🌳Resource'!$A$4:$J1000,10,false)*K255),0)+IF(L255&lt;&gt;"",(VLOOKUP(L255,'🌳Resource'!$A$4:$J1000,10,false)*M255),0)+IF(N255&lt;&gt;"",(VLOOKUP(N255,'🌳Resource'!$A$4:$J1000,10,false)*O255),0) + IF(P255&lt;&gt;"",(VLOOKUP(P255,'🌳Resource'!$A$4:$J1000,10,false)*Q255),0) + IF(R255&lt;&gt;"",(VLOOKUP(R255,'🧱Material'!$B$4:$H1000,7,false)*S255),0) + IF(T255&lt;&gt;"",(VLOOKUP(T255,'🧱Material'!$B$4:$H1000,7,false)*U255),0) + IF(V255&lt;&gt;"",(VLOOKUP(V255,'🧱Material'!$B$4:$H1000,7,false)*W255),0) + IF(X255&lt;&gt;"",(VLOOKUP(X255,'🧱Material'!$B$4:$H1000,7,false)*Y255),0) + IF(Z255&lt;&gt;"",(VLOOKUP(Z255,'🧱Material'!$B$4:$H1000,7,false)*AA255),0) + IF(AB255&lt;&gt;"",(VLOOKUP(AB255,'🧱Material'!$B$4:$H1000,7,false)*AC255),0)</f>
        <v>0</v>
      </c>
      <c r="H255" s="526">
        <f>IF(J255&lt;&gt;"",(VLOOKUP(J255,'🌳Resource'!$A$4:$J1000,8,false)*K255),0)+IF(L255&lt;&gt;"",(VLOOKUP(L255,'🌳Resource'!$A$4:$J1000,8,false)*M255),0)+IF(N255&lt;&gt;"",(VLOOKUP(N255,'🌳Resource'!$A$4:$J1000,8,false)*O255),0) + IF(P255&lt;&gt;"",(VLOOKUP(P255,'🌳Resource'!$A$4:$J1000,8,false)*Q255),0) + IF(R255&lt;&gt;"",(VLOOKUP(R255,'🧱Material'!$B$4:$H1000,5,false)*S255),0) + IF(T255&lt;&gt;"",(VLOOKUP(T255,'🧱Material'!$B$4:$H1000,5,false)*U255),0) + IF(V255&lt;&gt;"",(VLOOKUP(V255,'🧱Material'!$B$4:$H1000,5,false)*W255),0) + IF(X255&lt;&gt;"",(VLOOKUP(X255,'🧱Material'!$B$4:$H1000,5,false)*Y255),0) + IF(Z255&lt;&gt;"",(VLOOKUP(Z255,'🧱Material'!$B$4:$H1000,5,false)*AA255),0) + IF(AB255&lt;&gt;"",(VLOOKUP(AB255,'🧱Material'!$B$4:$H1000,5,false)*AC255),0)</f>
        <v>0</v>
      </c>
      <c r="I255" s="526">
        <f>IF(J255&lt;&gt;"",(VLOOKUP(J255,'🌳Resource'!$A$4:$J1000,9,false)*K255),0)+IF(L255&lt;&gt;"",(VLOOKUP(L255,'🌳Resource'!$A$4:$J1000,9,false)*M255),0)+IF(N255&lt;&gt;"",(VLOOKUP(N255,'🌳Resource'!$A$4:$J1000,9,false)*O255),0) + IF(P255&lt;&gt;"",(VLOOKUP(P255,'🌳Resource'!$A$4:$J1000,9,false)*Q255),0) + IF(R255&lt;&gt;"",(VLOOKUP(R255,'🧱Material'!$B$4:$H1000,6,false)*S255),0) + IF(T255&lt;&gt;"",(VLOOKUP(T255,'🧱Material'!$B$4:$H1000,6,false)*U255),0) + IF(V255&lt;&gt;"",(VLOOKUP(V255,'🧱Material'!$B$4:$H1000,6,false)*W255),0) + IF(X255&lt;&gt;"",(VLOOKUP(X255,'🧱Material'!$B$4:$H1000,6,false)*Y255),0) + IF(Z255&lt;&gt;"",(VLOOKUP(Z255,'🧱Material'!$B$4:$H1000,6,false)*AA255),0) + IF(AB255&lt;&gt;"",(VLOOKUP(AB255,'🧱Material'!$B$4:$H1000,6,false)*AC255),0)</f>
        <v>0</v>
      </c>
      <c r="J255" s="535"/>
      <c r="K255" s="536"/>
      <c r="L255" s="535"/>
      <c r="M255" s="536"/>
      <c r="N255" s="535"/>
      <c r="O255" s="536"/>
      <c r="P255" s="535"/>
      <c r="Q255" s="536"/>
      <c r="R255" s="59"/>
      <c r="S255" s="520"/>
      <c r="T255" s="59"/>
      <c r="U255" s="520"/>
      <c r="V255" s="59"/>
      <c r="W255" s="520"/>
      <c r="X255" s="59"/>
      <c r="Y255" s="520"/>
      <c r="Z255" s="59"/>
      <c r="AA255" s="520"/>
      <c r="AB255" s="59"/>
      <c r="AC255" s="520"/>
    </row>
    <row r="256">
      <c r="A256" s="70" t="b">
        <v>0</v>
      </c>
      <c r="B256" s="524"/>
      <c r="C256" s="70"/>
      <c r="D256" s="70"/>
      <c r="G256" s="523">
        <f>IF(J256&lt;&gt;"",(VLOOKUP(J256,'🌳Resource'!$A$4:$J1000,10,false)*K256),0)+IF(L256&lt;&gt;"",(VLOOKUP(L256,'🌳Resource'!$A$4:$J1000,10,false)*M256),0)+IF(N256&lt;&gt;"",(VLOOKUP(N256,'🌳Resource'!$A$4:$J1000,10,false)*O256),0) + IF(P256&lt;&gt;"",(VLOOKUP(P256,'🌳Resource'!$A$4:$J1000,10,false)*Q256),0) + IF(R256&lt;&gt;"",(VLOOKUP(R256,'🧱Material'!$B$4:$H1000,7,false)*S256),0) + IF(T256&lt;&gt;"",(VLOOKUP(T256,'🧱Material'!$B$4:$H1000,7,false)*U256),0) + IF(V256&lt;&gt;"",(VLOOKUP(V256,'🧱Material'!$B$4:$H1000,7,false)*W256),0) + IF(X256&lt;&gt;"",(VLOOKUP(X256,'🧱Material'!$B$4:$H1000,7,false)*Y256),0) + IF(Z256&lt;&gt;"",(VLOOKUP(Z256,'🧱Material'!$B$4:$H1000,7,false)*AA256),0) + IF(AB256&lt;&gt;"",(VLOOKUP(AB256,'🧱Material'!$B$4:$H1000,7,false)*AC256),0)</f>
        <v>0</v>
      </c>
      <c r="H256" s="523">
        <f>IF(J256&lt;&gt;"",(VLOOKUP(J256,'🌳Resource'!$A$4:$J1000,8,false)*K256),0)+IF(L256&lt;&gt;"",(VLOOKUP(L256,'🌳Resource'!$A$4:$J1000,8,false)*M256),0)+IF(N256&lt;&gt;"",(VLOOKUP(N256,'🌳Resource'!$A$4:$J1000,8,false)*O256),0) + IF(P256&lt;&gt;"",(VLOOKUP(P256,'🌳Resource'!$A$4:$J1000,8,false)*Q256),0) + IF(R256&lt;&gt;"",(VLOOKUP(R256,'🧱Material'!$B$4:$H1000,5,false)*S256),0) + IF(T256&lt;&gt;"",(VLOOKUP(T256,'🧱Material'!$B$4:$H1000,5,false)*U256),0) + IF(V256&lt;&gt;"",(VLOOKUP(V256,'🧱Material'!$B$4:$H1000,5,false)*W256),0) + IF(X256&lt;&gt;"",(VLOOKUP(X256,'🧱Material'!$B$4:$H1000,5,false)*Y256),0) + IF(Z256&lt;&gt;"",(VLOOKUP(Z256,'🧱Material'!$B$4:$H1000,5,false)*AA256),0) + IF(AB256&lt;&gt;"",(VLOOKUP(AB256,'🧱Material'!$B$4:$H1000,5,false)*AC256),0)</f>
        <v>0</v>
      </c>
      <c r="I256" s="523">
        <f>IF(J256&lt;&gt;"",(VLOOKUP(J256,'🌳Resource'!$A$4:$J1000,9,false)*K256),0)+IF(L256&lt;&gt;"",(VLOOKUP(L256,'🌳Resource'!$A$4:$J1000,9,false)*M256),0)+IF(N256&lt;&gt;"",(VLOOKUP(N256,'🌳Resource'!$A$4:$J1000,9,false)*O256),0) + IF(P256&lt;&gt;"",(VLOOKUP(P256,'🌳Resource'!$A$4:$J1000,9,false)*Q256),0) + IF(R256&lt;&gt;"",(VLOOKUP(R256,'🧱Material'!$B$4:$H1000,6,false)*S256),0) + IF(T256&lt;&gt;"",(VLOOKUP(T256,'🧱Material'!$B$4:$H1000,6,false)*U256),0) + IF(V256&lt;&gt;"",(VLOOKUP(V256,'🧱Material'!$B$4:$H1000,6,false)*W256),0) + IF(X256&lt;&gt;"",(VLOOKUP(X256,'🧱Material'!$B$4:$H1000,6,false)*Y256),0) + IF(Z256&lt;&gt;"",(VLOOKUP(Z256,'🧱Material'!$B$4:$H1000,6,false)*AA256),0) + IF(AB256&lt;&gt;"",(VLOOKUP(AB256,'🧱Material'!$B$4:$H1000,6,false)*AC256),0)</f>
        <v>0</v>
      </c>
      <c r="J256" s="533"/>
      <c r="K256" s="534"/>
      <c r="L256" s="533"/>
      <c r="M256" s="534"/>
      <c r="N256" s="533"/>
      <c r="O256" s="534"/>
      <c r="P256" s="533"/>
      <c r="Q256" s="534"/>
      <c r="R256" s="515"/>
      <c r="S256" s="3"/>
      <c r="T256" s="515"/>
      <c r="U256" s="3"/>
      <c r="V256" s="515"/>
      <c r="W256" s="3"/>
      <c r="X256" s="515"/>
      <c r="Y256" s="3"/>
      <c r="Z256" s="515"/>
      <c r="AA256" s="3"/>
      <c r="AB256" s="515"/>
      <c r="AC256" s="3"/>
    </row>
    <row r="257">
      <c r="A257" s="70" t="b">
        <v>0</v>
      </c>
      <c r="B257" s="524"/>
      <c r="C257" s="70"/>
      <c r="D257" s="70"/>
      <c r="G257" s="526">
        <f>IF(J257&lt;&gt;"",(VLOOKUP(J257,'🌳Resource'!$A$4:$J1000,10,false)*K257),0)+IF(L257&lt;&gt;"",(VLOOKUP(L257,'🌳Resource'!$A$4:$J1000,10,false)*M257),0)+IF(N257&lt;&gt;"",(VLOOKUP(N257,'🌳Resource'!$A$4:$J1000,10,false)*O257),0) + IF(P257&lt;&gt;"",(VLOOKUP(P257,'🌳Resource'!$A$4:$J1000,10,false)*Q257),0) + IF(R257&lt;&gt;"",(VLOOKUP(R257,'🧱Material'!$B$4:$H1000,7,false)*S257),0) + IF(T257&lt;&gt;"",(VLOOKUP(T257,'🧱Material'!$B$4:$H1000,7,false)*U257),0) + IF(V257&lt;&gt;"",(VLOOKUP(V257,'🧱Material'!$B$4:$H1000,7,false)*W257),0) + IF(X257&lt;&gt;"",(VLOOKUP(X257,'🧱Material'!$B$4:$H1000,7,false)*Y257),0) + IF(Z257&lt;&gt;"",(VLOOKUP(Z257,'🧱Material'!$B$4:$H1000,7,false)*AA257),0) + IF(AB257&lt;&gt;"",(VLOOKUP(AB257,'🧱Material'!$B$4:$H1000,7,false)*AC257),0)</f>
        <v>0</v>
      </c>
      <c r="H257" s="526">
        <f>IF(J257&lt;&gt;"",(VLOOKUP(J257,'🌳Resource'!$A$4:$J1000,8,false)*K257),0)+IF(L257&lt;&gt;"",(VLOOKUP(L257,'🌳Resource'!$A$4:$J1000,8,false)*M257),0)+IF(N257&lt;&gt;"",(VLOOKUP(N257,'🌳Resource'!$A$4:$J1000,8,false)*O257),0) + IF(P257&lt;&gt;"",(VLOOKUP(P257,'🌳Resource'!$A$4:$J1000,8,false)*Q257),0) + IF(R257&lt;&gt;"",(VLOOKUP(R257,'🧱Material'!$B$4:$H1000,5,false)*S257),0) + IF(T257&lt;&gt;"",(VLOOKUP(T257,'🧱Material'!$B$4:$H1000,5,false)*U257),0) + IF(V257&lt;&gt;"",(VLOOKUP(V257,'🧱Material'!$B$4:$H1000,5,false)*W257),0) + IF(X257&lt;&gt;"",(VLOOKUP(X257,'🧱Material'!$B$4:$H1000,5,false)*Y257),0) + IF(Z257&lt;&gt;"",(VLOOKUP(Z257,'🧱Material'!$B$4:$H1000,5,false)*AA257),0) + IF(AB257&lt;&gt;"",(VLOOKUP(AB257,'🧱Material'!$B$4:$H1000,5,false)*AC257),0)</f>
        <v>0</v>
      </c>
      <c r="I257" s="526">
        <f>IF(J257&lt;&gt;"",(VLOOKUP(J257,'🌳Resource'!$A$4:$J1000,9,false)*K257),0)+IF(L257&lt;&gt;"",(VLOOKUP(L257,'🌳Resource'!$A$4:$J1000,9,false)*M257),0)+IF(N257&lt;&gt;"",(VLOOKUP(N257,'🌳Resource'!$A$4:$J1000,9,false)*O257),0) + IF(P257&lt;&gt;"",(VLOOKUP(P257,'🌳Resource'!$A$4:$J1000,9,false)*Q257),0) + IF(R257&lt;&gt;"",(VLOOKUP(R257,'🧱Material'!$B$4:$H1000,6,false)*S257),0) + IF(T257&lt;&gt;"",(VLOOKUP(T257,'🧱Material'!$B$4:$H1000,6,false)*U257),0) + IF(V257&lt;&gt;"",(VLOOKUP(V257,'🧱Material'!$B$4:$H1000,6,false)*W257),0) + IF(X257&lt;&gt;"",(VLOOKUP(X257,'🧱Material'!$B$4:$H1000,6,false)*Y257),0) + IF(Z257&lt;&gt;"",(VLOOKUP(Z257,'🧱Material'!$B$4:$H1000,6,false)*AA257),0) + IF(AB257&lt;&gt;"",(VLOOKUP(AB257,'🧱Material'!$B$4:$H1000,6,false)*AC257),0)</f>
        <v>0</v>
      </c>
      <c r="J257" s="535"/>
      <c r="K257" s="536"/>
      <c r="L257" s="535"/>
      <c r="M257" s="536"/>
      <c r="N257" s="535"/>
      <c r="O257" s="536"/>
      <c r="P257" s="535"/>
      <c r="Q257" s="536"/>
      <c r="R257" s="59"/>
      <c r="S257" s="520"/>
      <c r="T257" s="59"/>
      <c r="U257" s="520"/>
      <c r="V257" s="59"/>
      <c r="W257" s="520"/>
      <c r="X257" s="59"/>
      <c r="Y257" s="520"/>
      <c r="Z257" s="59"/>
      <c r="AA257" s="520"/>
      <c r="AB257" s="59"/>
      <c r="AC257" s="520"/>
    </row>
    <row r="258">
      <c r="A258" s="70" t="b">
        <v>0</v>
      </c>
      <c r="B258" s="524"/>
      <c r="C258" s="70"/>
      <c r="D258" s="70"/>
      <c r="G258" s="523">
        <f>IF(J258&lt;&gt;"",(VLOOKUP(J258,'🌳Resource'!$A$4:$J1000,10,false)*K258),0)+IF(L258&lt;&gt;"",(VLOOKUP(L258,'🌳Resource'!$A$4:$J1000,10,false)*M258),0)+IF(N258&lt;&gt;"",(VLOOKUP(N258,'🌳Resource'!$A$4:$J1000,10,false)*O258),0) + IF(P258&lt;&gt;"",(VLOOKUP(P258,'🌳Resource'!$A$4:$J1000,10,false)*Q258),0) + IF(R258&lt;&gt;"",(VLOOKUP(R258,'🧱Material'!$B$4:$H1000,7,false)*S258),0) + IF(T258&lt;&gt;"",(VLOOKUP(T258,'🧱Material'!$B$4:$H1000,7,false)*U258),0) + IF(V258&lt;&gt;"",(VLOOKUP(V258,'🧱Material'!$B$4:$H1000,7,false)*W258),0) + IF(X258&lt;&gt;"",(VLOOKUP(X258,'🧱Material'!$B$4:$H1000,7,false)*Y258),0) + IF(Z258&lt;&gt;"",(VLOOKUP(Z258,'🧱Material'!$B$4:$H1000,7,false)*AA258),0) + IF(AB258&lt;&gt;"",(VLOOKUP(AB258,'🧱Material'!$B$4:$H1000,7,false)*AC258),0)</f>
        <v>0</v>
      </c>
      <c r="H258" s="523">
        <f>IF(J258&lt;&gt;"",(VLOOKUP(J258,'🌳Resource'!$A$4:$J1000,8,false)*K258),0)+IF(L258&lt;&gt;"",(VLOOKUP(L258,'🌳Resource'!$A$4:$J1000,8,false)*M258),0)+IF(N258&lt;&gt;"",(VLOOKUP(N258,'🌳Resource'!$A$4:$J1000,8,false)*O258),0) + IF(P258&lt;&gt;"",(VLOOKUP(P258,'🌳Resource'!$A$4:$J1000,8,false)*Q258),0) + IF(R258&lt;&gt;"",(VLOOKUP(R258,'🧱Material'!$B$4:$H1000,5,false)*S258),0) + IF(T258&lt;&gt;"",(VLOOKUP(T258,'🧱Material'!$B$4:$H1000,5,false)*U258),0) + IF(V258&lt;&gt;"",(VLOOKUP(V258,'🧱Material'!$B$4:$H1000,5,false)*W258),0) + IF(X258&lt;&gt;"",(VLOOKUP(X258,'🧱Material'!$B$4:$H1000,5,false)*Y258),0) + IF(Z258&lt;&gt;"",(VLOOKUP(Z258,'🧱Material'!$B$4:$H1000,5,false)*AA258),0) + IF(AB258&lt;&gt;"",(VLOOKUP(AB258,'🧱Material'!$B$4:$H1000,5,false)*AC258),0)</f>
        <v>0</v>
      </c>
      <c r="I258" s="523">
        <f>IF(J258&lt;&gt;"",(VLOOKUP(J258,'🌳Resource'!$A$4:$J1000,9,false)*K258),0)+IF(L258&lt;&gt;"",(VLOOKUP(L258,'🌳Resource'!$A$4:$J1000,9,false)*M258),0)+IF(N258&lt;&gt;"",(VLOOKUP(N258,'🌳Resource'!$A$4:$J1000,9,false)*O258),0) + IF(P258&lt;&gt;"",(VLOOKUP(P258,'🌳Resource'!$A$4:$J1000,9,false)*Q258),0) + IF(R258&lt;&gt;"",(VLOOKUP(R258,'🧱Material'!$B$4:$H1000,6,false)*S258),0) + IF(T258&lt;&gt;"",(VLOOKUP(T258,'🧱Material'!$B$4:$H1000,6,false)*U258),0) + IF(V258&lt;&gt;"",(VLOOKUP(V258,'🧱Material'!$B$4:$H1000,6,false)*W258),0) + IF(X258&lt;&gt;"",(VLOOKUP(X258,'🧱Material'!$B$4:$H1000,6,false)*Y258),0) + IF(Z258&lt;&gt;"",(VLOOKUP(Z258,'🧱Material'!$B$4:$H1000,6,false)*AA258),0) + IF(AB258&lt;&gt;"",(VLOOKUP(AB258,'🧱Material'!$B$4:$H1000,6,false)*AC258),0)</f>
        <v>0</v>
      </c>
      <c r="J258" s="533"/>
      <c r="K258" s="534"/>
      <c r="L258" s="533"/>
      <c r="M258" s="534"/>
      <c r="N258" s="533"/>
      <c r="O258" s="534"/>
      <c r="P258" s="533"/>
      <c r="Q258" s="534"/>
      <c r="R258" s="515"/>
      <c r="S258" s="3"/>
      <c r="T258" s="515"/>
      <c r="U258" s="3"/>
      <c r="V258" s="515"/>
      <c r="W258" s="3"/>
      <c r="X258" s="515"/>
      <c r="Y258" s="3"/>
      <c r="Z258" s="515"/>
      <c r="AA258" s="3"/>
      <c r="AB258" s="515"/>
      <c r="AC258" s="3"/>
    </row>
    <row r="259">
      <c r="A259" s="70" t="b">
        <v>0</v>
      </c>
      <c r="B259" s="524"/>
      <c r="C259" s="70"/>
      <c r="D259" s="70"/>
      <c r="G259" s="526">
        <f>IF(J259&lt;&gt;"",(VLOOKUP(J259,'🌳Resource'!$A$4:$J1000,10,false)*K259),0)+IF(L259&lt;&gt;"",(VLOOKUP(L259,'🌳Resource'!$A$4:$J1000,10,false)*M259),0)+IF(N259&lt;&gt;"",(VLOOKUP(N259,'🌳Resource'!$A$4:$J1000,10,false)*O259),0) + IF(P259&lt;&gt;"",(VLOOKUP(P259,'🌳Resource'!$A$4:$J1000,10,false)*Q259),0) + IF(R259&lt;&gt;"",(VLOOKUP(R259,'🧱Material'!$B$4:$H1000,7,false)*S259),0) + IF(T259&lt;&gt;"",(VLOOKUP(T259,'🧱Material'!$B$4:$H1000,7,false)*U259),0) + IF(V259&lt;&gt;"",(VLOOKUP(V259,'🧱Material'!$B$4:$H1000,7,false)*W259),0) + IF(X259&lt;&gt;"",(VLOOKUP(X259,'🧱Material'!$B$4:$H1000,7,false)*Y259),0) + IF(Z259&lt;&gt;"",(VLOOKUP(Z259,'🧱Material'!$B$4:$H1000,7,false)*AA259),0) + IF(AB259&lt;&gt;"",(VLOOKUP(AB259,'🧱Material'!$B$4:$H1000,7,false)*AC259),0)</f>
        <v>0</v>
      </c>
      <c r="H259" s="526">
        <f>IF(J259&lt;&gt;"",(VLOOKUP(J259,'🌳Resource'!$A$4:$J1000,8,false)*K259),0)+IF(L259&lt;&gt;"",(VLOOKUP(L259,'🌳Resource'!$A$4:$J1000,8,false)*M259),0)+IF(N259&lt;&gt;"",(VLOOKUP(N259,'🌳Resource'!$A$4:$J1000,8,false)*O259),0) + IF(P259&lt;&gt;"",(VLOOKUP(P259,'🌳Resource'!$A$4:$J1000,8,false)*Q259),0) + IF(R259&lt;&gt;"",(VLOOKUP(R259,'🧱Material'!$B$4:$H1000,5,false)*S259),0) + IF(T259&lt;&gt;"",(VLOOKUP(T259,'🧱Material'!$B$4:$H1000,5,false)*U259),0) + IF(V259&lt;&gt;"",(VLOOKUP(V259,'🧱Material'!$B$4:$H1000,5,false)*W259),0) + IF(X259&lt;&gt;"",(VLOOKUP(X259,'🧱Material'!$B$4:$H1000,5,false)*Y259),0) + IF(Z259&lt;&gt;"",(VLOOKUP(Z259,'🧱Material'!$B$4:$H1000,5,false)*AA259),0) + IF(AB259&lt;&gt;"",(VLOOKUP(AB259,'🧱Material'!$B$4:$H1000,5,false)*AC259),0)</f>
        <v>0</v>
      </c>
      <c r="I259" s="526">
        <f>IF(J259&lt;&gt;"",(VLOOKUP(J259,'🌳Resource'!$A$4:$J1000,9,false)*K259),0)+IF(L259&lt;&gt;"",(VLOOKUP(L259,'🌳Resource'!$A$4:$J1000,9,false)*M259),0)+IF(N259&lt;&gt;"",(VLOOKUP(N259,'🌳Resource'!$A$4:$J1000,9,false)*O259),0) + IF(P259&lt;&gt;"",(VLOOKUP(P259,'🌳Resource'!$A$4:$J1000,9,false)*Q259),0) + IF(R259&lt;&gt;"",(VLOOKUP(R259,'🧱Material'!$B$4:$H1000,6,false)*S259),0) + IF(T259&lt;&gt;"",(VLOOKUP(T259,'🧱Material'!$B$4:$H1000,6,false)*U259),0) + IF(V259&lt;&gt;"",(VLOOKUP(V259,'🧱Material'!$B$4:$H1000,6,false)*W259),0) + IF(X259&lt;&gt;"",(VLOOKUP(X259,'🧱Material'!$B$4:$H1000,6,false)*Y259),0) + IF(Z259&lt;&gt;"",(VLOOKUP(Z259,'🧱Material'!$B$4:$H1000,6,false)*AA259),0) + IF(AB259&lt;&gt;"",(VLOOKUP(AB259,'🧱Material'!$B$4:$H1000,6,false)*AC259),0)</f>
        <v>0</v>
      </c>
      <c r="J259" s="535"/>
      <c r="K259" s="536"/>
      <c r="L259" s="535"/>
      <c r="M259" s="536"/>
      <c r="N259" s="535"/>
      <c r="O259" s="536"/>
      <c r="P259" s="535"/>
      <c r="Q259" s="536"/>
      <c r="R259" s="59"/>
      <c r="S259" s="520"/>
      <c r="T259" s="59"/>
      <c r="U259" s="520"/>
      <c r="V259" s="59"/>
      <c r="W259" s="520"/>
      <c r="X259" s="59"/>
      <c r="Y259" s="520"/>
      <c r="Z259" s="59"/>
      <c r="AA259" s="520"/>
      <c r="AB259" s="59"/>
      <c r="AC259" s="520"/>
    </row>
    <row r="260">
      <c r="A260" s="70" t="b">
        <v>0</v>
      </c>
      <c r="B260" s="524"/>
      <c r="C260" s="70"/>
      <c r="D260" s="70"/>
      <c r="G260" s="523">
        <f>IF(J260&lt;&gt;"",(VLOOKUP(J260,'🌳Resource'!$A$4:$J1000,10,false)*K260),0)+IF(L260&lt;&gt;"",(VLOOKUP(L260,'🌳Resource'!$A$4:$J1000,10,false)*M260),0)+IF(N260&lt;&gt;"",(VLOOKUP(N260,'🌳Resource'!$A$4:$J1000,10,false)*O260),0) + IF(P260&lt;&gt;"",(VLOOKUP(P260,'🌳Resource'!$A$4:$J1000,10,false)*Q260),0) + IF(R260&lt;&gt;"",(VLOOKUP(R260,'🧱Material'!$B$4:$H1000,7,false)*S260),0) + IF(T260&lt;&gt;"",(VLOOKUP(T260,'🧱Material'!$B$4:$H1000,7,false)*U260),0) + IF(V260&lt;&gt;"",(VLOOKUP(V260,'🧱Material'!$B$4:$H1000,7,false)*W260),0) + IF(X260&lt;&gt;"",(VLOOKUP(X260,'🧱Material'!$B$4:$H1000,7,false)*Y260),0) + IF(Z260&lt;&gt;"",(VLOOKUP(Z260,'🧱Material'!$B$4:$H1000,7,false)*AA260),0) + IF(AB260&lt;&gt;"",(VLOOKUP(AB260,'🧱Material'!$B$4:$H1000,7,false)*AC260),0)</f>
        <v>0</v>
      </c>
      <c r="H260" s="523">
        <f>IF(J260&lt;&gt;"",(VLOOKUP(J260,'🌳Resource'!$A$4:$J1000,8,false)*K260),0)+IF(L260&lt;&gt;"",(VLOOKUP(L260,'🌳Resource'!$A$4:$J1000,8,false)*M260),0)+IF(N260&lt;&gt;"",(VLOOKUP(N260,'🌳Resource'!$A$4:$J1000,8,false)*O260),0) + IF(P260&lt;&gt;"",(VLOOKUP(P260,'🌳Resource'!$A$4:$J1000,8,false)*Q260),0) + IF(R260&lt;&gt;"",(VLOOKUP(R260,'🧱Material'!$B$4:$H1000,5,false)*S260),0) + IF(T260&lt;&gt;"",(VLOOKUP(T260,'🧱Material'!$B$4:$H1000,5,false)*U260),0) + IF(V260&lt;&gt;"",(VLOOKUP(V260,'🧱Material'!$B$4:$H1000,5,false)*W260),0) + IF(X260&lt;&gt;"",(VLOOKUP(X260,'🧱Material'!$B$4:$H1000,5,false)*Y260),0) + IF(Z260&lt;&gt;"",(VLOOKUP(Z260,'🧱Material'!$B$4:$H1000,5,false)*AA260),0) + IF(AB260&lt;&gt;"",(VLOOKUP(AB260,'🧱Material'!$B$4:$H1000,5,false)*AC260),0)</f>
        <v>0</v>
      </c>
      <c r="I260" s="523">
        <f>IF(J260&lt;&gt;"",(VLOOKUP(J260,'🌳Resource'!$A$4:$J1000,9,false)*K260),0)+IF(L260&lt;&gt;"",(VLOOKUP(L260,'🌳Resource'!$A$4:$J1000,9,false)*M260),0)+IF(N260&lt;&gt;"",(VLOOKUP(N260,'🌳Resource'!$A$4:$J1000,9,false)*O260),0) + IF(P260&lt;&gt;"",(VLOOKUP(P260,'🌳Resource'!$A$4:$J1000,9,false)*Q260),0) + IF(R260&lt;&gt;"",(VLOOKUP(R260,'🧱Material'!$B$4:$H1000,6,false)*S260),0) + IF(T260&lt;&gt;"",(VLOOKUP(T260,'🧱Material'!$B$4:$H1000,6,false)*U260),0) + IF(V260&lt;&gt;"",(VLOOKUP(V260,'🧱Material'!$B$4:$H1000,6,false)*W260),0) + IF(X260&lt;&gt;"",(VLOOKUP(X260,'🧱Material'!$B$4:$H1000,6,false)*Y260),0) + IF(Z260&lt;&gt;"",(VLOOKUP(Z260,'🧱Material'!$B$4:$H1000,6,false)*AA260),0) + IF(AB260&lt;&gt;"",(VLOOKUP(AB260,'🧱Material'!$B$4:$H1000,6,false)*AC260),0)</f>
        <v>0</v>
      </c>
      <c r="J260" s="533"/>
      <c r="K260" s="534"/>
      <c r="L260" s="533"/>
      <c r="M260" s="534"/>
      <c r="N260" s="533"/>
      <c r="O260" s="534"/>
      <c r="P260" s="533"/>
      <c r="Q260" s="534"/>
      <c r="R260" s="515"/>
      <c r="S260" s="3"/>
      <c r="T260" s="515"/>
      <c r="U260" s="3"/>
      <c r="V260" s="515"/>
      <c r="W260" s="3"/>
      <c r="X260" s="515"/>
      <c r="Y260" s="3"/>
      <c r="Z260" s="515"/>
      <c r="AA260" s="3"/>
      <c r="AB260" s="515"/>
      <c r="AC260" s="3"/>
    </row>
    <row r="261">
      <c r="A261" s="70" t="b">
        <v>0</v>
      </c>
      <c r="B261" s="524"/>
      <c r="C261" s="70"/>
      <c r="D261" s="70"/>
      <c r="G261" s="526">
        <f>IF(J261&lt;&gt;"",(VLOOKUP(J261,'🌳Resource'!$A$4:$J1000,10,false)*K261),0)+IF(L261&lt;&gt;"",(VLOOKUP(L261,'🌳Resource'!$A$4:$J1000,10,false)*M261),0)+IF(N261&lt;&gt;"",(VLOOKUP(N261,'🌳Resource'!$A$4:$J1000,10,false)*O261),0) + IF(P261&lt;&gt;"",(VLOOKUP(P261,'🌳Resource'!$A$4:$J1000,10,false)*Q261),0) + IF(R261&lt;&gt;"",(VLOOKUP(R261,'🧱Material'!$B$4:$H1000,7,false)*S261),0) + IF(T261&lt;&gt;"",(VLOOKUP(T261,'🧱Material'!$B$4:$H1000,7,false)*U261),0) + IF(V261&lt;&gt;"",(VLOOKUP(V261,'🧱Material'!$B$4:$H1000,7,false)*W261),0) + IF(X261&lt;&gt;"",(VLOOKUP(X261,'🧱Material'!$B$4:$H1000,7,false)*Y261),0) + IF(Z261&lt;&gt;"",(VLOOKUP(Z261,'🧱Material'!$B$4:$H1000,7,false)*AA261),0) + IF(AB261&lt;&gt;"",(VLOOKUP(AB261,'🧱Material'!$B$4:$H1000,7,false)*AC261),0)</f>
        <v>0</v>
      </c>
      <c r="H261" s="526">
        <f>IF(J261&lt;&gt;"",(VLOOKUP(J261,'🌳Resource'!$A$4:$J1000,8,false)*K261),0)+IF(L261&lt;&gt;"",(VLOOKUP(L261,'🌳Resource'!$A$4:$J1000,8,false)*M261),0)+IF(N261&lt;&gt;"",(VLOOKUP(N261,'🌳Resource'!$A$4:$J1000,8,false)*O261),0) + IF(P261&lt;&gt;"",(VLOOKUP(P261,'🌳Resource'!$A$4:$J1000,8,false)*Q261),0) + IF(R261&lt;&gt;"",(VLOOKUP(R261,'🧱Material'!$B$4:$H1000,5,false)*S261),0) + IF(T261&lt;&gt;"",(VLOOKUP(T261,'🧱Material'!$B$4:$H1000,5,false)*U261),0) + IF(V261&lt;&gt;"",(VLOOKUP(V261,'🧱Material'!$B$4:$H1000,5,false)*W261),0) + IF(X261&lt;&gt;"",(VLOOKUP(X261,'🧱Material'!$B$4:$H1000,5,false)*Y261),0) + IF(Z261&lt;&gt;"",(VLOOKUP(Z261,'🧱Material'!$B$4:$H1000,5,false)*AA261),0) + IF(AB261&lt;&gt;"",(VLOOKUP(AB261,'🧱Material'!$B$4:$H1000,5,false)*AC261),0)</f>
        <v>0</v>
      </c>
      <c r="I261" s="526">
        <f>IF(J261&lt;&gt;"",(VLOOKUP(J261,'🌳Resource'!$A$4:$J1000,9,false)*K261),0)+IF(L261&lt;&gt;"",(VLOOKUP(L261,'🌳Resource'!$A$4:$J1000,9,false)*M261),0)+IF(N261&lt;&gt;"",(VLOOKUP(N261,'🌳Resource'!$A$4:$J1000,9,false)*O261),0) + IF(P261&lt;&gt;"",(VLOOKUP(P261,'🌳Resource'!$A$4:$J1000,9,false)*Q261),0) + IF(R261&lt;&gt;"",(VLOOKUP(R261,'🧱Material'!$B$4:$H1000,6,false)*S261),0) + IF(T261&lt;&gt;"",(VLOOKUP(T261,'🧱Material'!$B$4:$H1000,6,false)*U261),0) + IF(V261&lt;&gt;"",(VLOOKUP(V261,'🧱Material'!$B$4:$H1000,6,false)*W261),0) + IF(X261&lt;&gt;"",(VLOOKUP(X261,'🧱Material'!$B$4:$H1000,6,false)*Y261),0) + IF(Z261&lt;&gt;"",(VLOOKUP(Z261,'🧱Material'!$B$4:$H1000,6,false)*AA261),0) + IF(AB261&lt;&gt;"",(VLOOKUP(AB261,'🧱Material'!$B$4:$H1000,6,false)*AC261),0)</f>
        <v>0</v>
      </c>
      <c r="J261" s="535"/>
      <c r="K261" s="536"/>
      <c r="L261" s="535"/>
      <c r="M261" s="536"/>
      <c r="N261" s="535"/>
      <c r="O261" s="536"/>
      <c r="P261" s="535"/>
      <c r="Q261" s="536"/>
      <c r="R261" s="59"/>
      <c r="S261" s="520"/>
      <c r="T261" s="59"/>
      <c r="U261" s="520"/>
      <c r="V261" s="59"/>
      <c r="W261" s="520"/>
      <c r="X261" s="59"/>
      <c r="Y261" s="520"/>
      <c r="Z261" s="59"/>
      <c r="AA261" s="520"/>
      <c r="AB261" s="59"/>
      <c r="AC261" s="520"/>
    </row>
    <row r="262">
      <c r="A262" s="70" t="b">
        <v>0</v>
      </c>
      <c r="B262" s="524"/>
      <c r="C262" s="70"/>
      <c r="D262" s="70"/>
      <c r="G262" s="523">
        <f>IF(J262&lt;&gt;"",(VLOOKUP(J262,'🌳Resource'!$A$4:$J1000,10,false)*K262),0)+IF(L262&lt;&gt;"",(VLOOKUP(L262,'🌳Resource'!$A$4:$J1000,10,false)*M262),0)+IF(N262&lt;&gt;"",(VLOOKUP(N262,'🌳Resource'!$A$4:$J1000,10,false)*O262),0) + IF(P262&lt;&gt;"",(VLOOKUP(P262,'🌳Resource'!$A$4:$J1000,10,false)*Q262),0) + IF(R262&lt;&gt;"",(VLOOKUP(R262,'🧱Material'!$B$4:$H1000,7,false)*S262),0) + IF(T262&lt;&gt;"",(VLOOKUP(T262,'🧱Material'!$B$4:$H1000,7,false)*U262),0) + IF(V262&lt;&gt;"",(VLOOKUP(V262,'🧱Material'!$B$4:$H1000,7,false)*W262),0) + IF(X262&lt;&gt;"",(VLOOKUP(X262,'🧱Material'!$B$4:$H1000,7,false)*Y262),0) + IF(Z262&lt;&gt;"",(VLOOKUP(Z262,'🧱Material'!$B$4:$H1000,7,false)*AA262),0) + IF(AB262&lt;&gt;"",(VLOOKUP(AB262,'🧱Material'!$B$4:$H1000,7,false)*AC262),0)</f>
        <v>0</v>
      </c>
      <c r="H262" s="523">
        <f>IF(J262&lt;&gt;"",(VLOOKUP(J262,'🌳Resource'!$A$4:$J1000,8,false)*K262),0)+IF(L262&lt;&gt;"",(VLOOKUP(L262,'🌳Resource'!$A$4:$J1000,8,false)*M262),0)+IF(N262&lt;&gt;"",(VLOOKUP(N262,'🌳Resource'!$A$4:$J1000,8,false)*O262),0) + IF(P262&lt;&gt;"",(VLOOKUP(P262,'🌳Resource'!$A$4:$J1000,8,false)*Q262),0) + IF(R262&lt;&gt;"",(VLOOKUP(R262,'🧱Material'!$B$4:$H1000,5,false)*S262),0) + IF(T262&lt;&gt;"",(VLOOKUP(T262,'🧱Material'!$B$4:$H1000,5,false)*U262),0) + IF(V262&lt;&gt;"",(VLOOKUP(V262,'🧱Material'!$B$4:$H1000,5,false)*W262),0) + IF(X262&lt;&gt;"",(VLOOKUP(X262,'🧱Material'!$B$4:$H1000,5,false)*Y262),0) + IF(Z262&lt;&gt;"",(VLOOKUP(Z262,'🧱Material'!$B$4:$H1000,5,false)*AA262),0) + IF(AB262&lt;&gt;"",(VLOOKUP(AB262,'🧱Material'!$B$4:$H1000,5,false)*AC262),0)</f>
        <v>0</v>
      </c>
      <c r="I262" s="523">
        <f>IF(J262&lt;&gt;"",(VLOOKUP(J262,'🌳Resource'!$A$4:$J1000,9,false)*K262),0)+IF(L262&lt;&gt;"",(VLOOKUP(L262,'🌳Resource'!$A$4:$J1000,9,false)*M262),0)+IF(N262&lt;&gt;"",(VLOOKUP(N262,'🌳Resource'!$A$4:$J1000,9,false)*O262),0) + IF(P262&lt;&gt;"",(VLOOKUP(P262,'🌳Resource'!$A$4:$J1000,9,false)*Q262),0) + IF(R262&lt;&gt;"",(VLOOKUP(R262,'🧱Material'!$B$4:$H1000,6,false)*S262),0) + IF(T262&lt;&gt;"",(VLOOKUP(T262,'🧱Material'!$B$4:$H1000,6,false)*U262),0) + IF(V262&lt;&gt;"",(VLOOKUP(V262,'🧱Material'!$B$4:$H1000,6,false)*W262),0) + IF(X262&lt;&gt;"",(VLOOKUP(X262,'🧱Material'!$B$4:$H1000,6,false)*Y262),0) + IF(Z262&lt;&gt;"",(VLOOKUP(Z262,'🧱Material'!$B$4:$H1000,6,false)*AA262),0) + IF(AB262&lt;&gt;"",(VLOOKUP(AB262,'🧱Material'!$B$4:$H1000,6,false)*AC262),0)</f>
        <v>0</v>
      </c>
      <c r="J262" s="533"/>
      <c r="K262" s="534"/>
      <c r="L262" s="533"/>
      <c r="M262" s="534"/>
      <c r="N262" s="533"/>
      <c r="O262" s="534"/>
      <c r="P262" s="533"/>
      <c r="Q262" s="534"/>
      <c r="R262" s="515"/>
      <c r="S262" s="3"/>
      <c r="T262" s="515"/>
      <c r="U262" s="3"/>
      <c r="V262" s="515"/>
      <c r="W262" s="3"/>
      <c r="X262" s="515"/>
      <c r="Y262" s="3"/>
      <c r="Z262" s="515"/>
      <c r="AA262" s="3"/>
      <c r="AB262" s="515"/>
      <c r="AC262" s="3"/>
    </row>
    <row r="263">
      <c r="A263" s="70" t="b">
        <v>0</v>
      </c>
      <c r="B263" s="524"/>
      <c r="C263" s="70"/>
      <c r="D263" s="70"/>
      <c r="G263" s="526">
        <f>IF(J263&lt;&gt;"",(VLOOKUP(J263,'🌳Resource'!$A$4:$J1000,10,false)*K263),0)+IF(L263&lt;&gt;"",(VLOOKUP(L263,'🌳Resource'!$A$4:$J1000,10,false)*M263),0)+IF(N263&lt;&gt;"",(VLOOKUP(N263,'🌳Resource'!$A$4:$J1000,10,false)*O263),0) + IF(P263&lt;&gt;"",(VLOOKUP(P263,'🌳Resource'!$A$4:$J1000,10,false)*Q263),0) + IF(R263&lt;&gt;"",(VLOOKUP(R263,'🧱Material'!$B$4:$H1000,7,false)*S263),0) + IF(T263&lt;&gt;"",(VLOOKUP(T263,'🧱Material'!$B$4:$H1000,7,false)*U263),0) + IF(V263&lt;&gt;"",(VLOOKUP(V263,'🧱Material'!$B$4:$H1000,7,false)*W263),0) + IF(X263&lt;&gt;"",(VLOOKUP(X263,'🧱Material'!$B$4:$H1000,7,false)*Y263),0) + IF(Z263&lt;&gt;"",(VLOOKUP(Z263,'🧱Material'!$B$4:$H1000,7,false)*AA263),0) + IF(AB263&lt;&gt;"",(VLOOKUP(AB263,'🧱Material'!$B$4:$H1000,7,false)*AC263),0)</f>
        <v>0</v>
      </c>
      <c r="H263" s="526">
        <f>IF(J263&lt;&gt;"",(VLOOKUP(J263,'🌳Resource'!$A$4:$J1000,8,false)*K263),0)+IF(L263&lt;&gt;"",(VLOOKUP(L263,'🌳Resource'!$A$4:$J1000,8,false)*M263),0)+IF(N263&lt;&gt;"",(VLOOKUP(N263,'🌳Resource'!$A$4:$J1000,8,false)*O263),0) + IF(P263&lt;&gt;"",(VLOOKUP(P263,'🌳Resource'!$A$4:$J1000,8,false)*Q263),0) + IF(R263&lt;&gt;"",(VLOOKUP(R263,'🧱Material'!$B$4:$H1000,5,false)*S263),0) + IF(T263&lt;&gt;"",(VLOOKUP(T263,'🧱Material'!$B$4:$H1000,5,false)*U263),0) + IF(V263&lt;&gt;"",(VLOOKUP(V263,'🧱Material'!$B$4:$H1000,5,false)*W263),0) + IF(X263&lt;&gt;"",(VLOOKUP(X263,'🧱Material'!$B$4:$H1000,5,false)*Y263),0) + IF(Z263&lt;&gt;"",(VLOOKUP(Z263,'🧱Material'!$B$4:$H1000,5,false)*AA263),0) + IF(AB263&lt;&gt;"",(VLOOKUP(AB263,'🧱Material'!$B$4:$H1000,5,false)*AC263),0)</f>
        <v>0</v>
      </c>
      <c r="I263" s="526">
        <f>IF(J263&lt;&gt;"",(VLOOKUP(J263,'🌳Resource'!$A$4:$J1000,9,false)*K263),0)+IF(L263&lt;&gt;"",(VLOOKUP(L263,'🌳Resource'!$A$4:$J1000,9,false)*M263),0)+IF(N263&lt;&gt;"",(VLOOKUP(N263,'🌳Resource'!$A$4:$J1000,9,false)*O263),0) + IF(P263&lt;&gt;"",(VLOOKUP(P263,'🌳Resource'!$A$4:$J1000,9,false)*Q263),0) + IF(R263&lt;&gt;"",(VLOOKUP(R263,'🧱Material'!$B$4:$H1000,6,false)*S263),0) + IF(T263&lt;&gt;"",(VLOOKUP(T263,'🧱Material'!$B$4:$H1000,6,false)*U263),0) + IF(V263&lt;&gt;"",(VLOOKUP(V263,'🧱Material'!$B$4:$H1000,6,false)*W263),0) + IF(X263&lt;&gt;"",(VLOOKUP(X263,'🧱Material'!$B$4:$H1000,6,false)*Y263),0) + IF(Z263&lt;&gt;"",(VLOOKUP(Z263,'🧱Material'!$B$4:$H1000,6,false)*AA263),0) + IF(AB263&lt;&gt;"",(VLOOKUP(AB263,'🧱Material'!$B$4:$H1000,6,false)*AC263),0)</f>
        <v>0</v>
      </c>
      <c r="J263" s="535"/>
      <c r="K263" s="536"/>
      <c r="L263" s="535"/>
      <c r="M263" s="536"/>
      <c r="N263" s="535"/>
      <c r="O263" s="536"/>
      <c r="P263" s="535"/>
      <c r="Q263" s="536"/>
      <c r="R263" s="59"/>
      <c r="S263" s="520"/>
      <c r="T263" s="59"/>
      <c r="U263" s="520"/>
      <c r="V263" s="59"/>
      <c r="W263" s="520"/>
      <c r="X263" s="59"/>
      <c r="Y263" s="520"/>
      <c r="Z263" s="59"/>
      <c r="AA263" s="520"/>
      <c r="AB263" s="59"/>
      <c r="AC263" s="520"/>
    </row>
    <row r="264">
      <c r="A264" s="70" t="b">
        <v>0</v>
      </c>
      <c r="B264" s="524"/>
      <c r="C264" s="70"/>
      <c r="D264" s="70"/>
      <c r="G264" s="523">
        <f>IF(J264&lt;&gt;"",(VLOOKUP(J264,'🌳Resource'!$A$4:$J1000,10,false)*K264),0)+IF(L264&lt;&gt;"",(VLOOKUP(L264,'🌳Resource'!$A$4:$J1000,10,false)*M264),0)+IF(N264&lt;&gt;"",(VLOOKUP(N264,'🌳Resource'!$A$4:$J1000,10,false)*O264),0) + IF(P264&lt;&gt;"",(VLOOKUP(P264,'🌳Resource'!$A$4:$J1000,10,false)*Q264),0) + IF(R264&lt;&gt;"",(VLOOKUP(R264,'🧱Material'!$B$4:$H1000,7,false)*S264),0) + IF(T264&lt;&gt;"",(VLOOKUP(T264,'🧱Material'!$B$4:$H1000,7,false)*U264),0) + IF(V264&lt;&gt;"",(VLOOKUP(V264,'🧱Material'!$B$4:$H1000,7,false)*W264),0) + IF(X264&lt;&gt;"",(VLOOKUP(X264,'🧱Material'!$B$4:$H1000,7,false)*Y264),0) + IF(Z264&lt;&gt;"",(VLOOKUP(Z264,'🧱Material'!$B$4:$H1000,7,false)*AA264),0) + IF(AB264&lt;&gt;"",(VLOOKUP(AB264,'🧱Material'!$B$4:$H1000,7,false)*AC264),0)</f>
        <v>0</v>
      </c>
      <c r="H264" s="523">
        <f>IF(J264&lt;&gt;"",(VLOOKUP(J264,'🌳Resource'!$A$4:$J1000,8,false)*K264),0)+IF(L264&lt;&gt;"",(VLOOKUP(L264,'🌳Resource'!$A$4:$J1000,8,false)*M264),0)+IF(N264&lt;&gt;"",(VLOOKUP(N264,'🌳Resource'!$A$4:$J1000,8,false)*O264),0) + IF(P264&lt;&gt;"",(VLOOKUP(P264,'🌳Resource'!$A$4:$J1000,8,false)*Q264),0) + IF(R264&lt;&gt;"",(VLOOKUP(R264,'🧱Material'!$B$4:$H1000,5,false)*S264),0) + IF(T264&lt;&gt;"",(VLOOKUP(T264,'🧱Material'!$B$4:$H1000,5,false)*U264),0) + IF(V264&lt;&gt;"",(VLOOKUP(V264,'🧱Material'!$B$4:$H1000,5,false)*W264),0) + IF(X264&lt;&gt;"",(VLOOKUP(X264,'🧱Material'!$B$4:$H1000,5,false)*Y264),0) + IF(Z264&lt;&gt;"",(VLOOKUP(Z264,'🧱Material'!$B$4:$H1000,5,false)*AA264),0) + IF(AB264&lt;&gt;"",(VLOOKUP(AB264,'🧱Material'!$B$4:$H1000,5,false)*AC264),0)</f>
        <v>0</v>
      </c>
      <c r="I264" s="523">
        <f>IF(J264&lt;&gt;"",(VLOOKUP(J264,'🌳Resource'!$A$4:$J1000,9,false)*K264),0)+IF(L264&lt;&gt;"",(VLOOKUP(L264,'🌳Resource'!$A$4:$J1000,9,false)*M264),0)+IF(N264&lt;&gt;"",(VLOOKUP(N264,'🌳Resource'!$A$4:$J1000,9,false)*O264),0) + IF(P264&lt;&gt;"",(VLOOKUP(P264,'🌳Resource'!$A$4:$J1000,9,false)*Q264),0) + IF(R264&lt;&gt;"",(VLOOKUP(R264,'🧱Material'!$B$4:$H1000,6,false)*S264),0) + IF(T264&lt;&gt;"",(VLOOKUP(T264,'🧱Material'!$B$4:$H1000,6,false)*U264),0) + IF(V264&lt;&gt;"",(VLOOKUP(V264,'🧱Material'!$B$4:$H1000,6,false)*W264),0) + IF(X264&lt;&gt;"",(VLOOKUP(X264,'🧱Material'!$B$4:$H1000,6,false)*Y264),0) + IF(Z264&lt;&gt;"",(VLOOKUP(Z264,'🧱Material'!$B$4:$H1000,6,false)*AA264),0) + IF(AB264&lt;&gt;"",(VLOOKUP(AB264,'🧱Material'!$B$4:$H1000,6,false)*AC264),0)</f>
        <v>0</v>
      </c>
      <c r="J264" s="533"/>
      <c r="K264" s="534"/>
      <c r="L264" s="533"/>
      <c r="M264" s="534"/>
      <c r="N264" s="533"/>
      <c r="O264" s="534"/>
      <c r="P264" s="533"/>
      <c r="Q264" s="534"/>
      <c r="R264" s="515"/>
      <c r="S264" s="3"/>
      <c r="T264" s="515"/>
      <c r="U264" s="3"/>
      <c r="V264" s="515"/>
      <c r="W264" s="3"/>
      <c r="X264" s="515"/>
      <c r="Y264" s="3"/>
      <c r="Z264" s="515"/>
      <c r="AA264" s="3"/>
      <c r="AB264" s="515"/>
      <c r="AC264" s="3"/>
    </row>
    <row r="265">
      <c r="A265" s="70" t="b">
        <v>0</v>
      </c>
      <c r="B265" s="524"/>
      <c r="C265" s="70"/>
      <c r="D265" s="70"/>
      <c r="G265" s="526">
        <f>IF(J265&lt;&gt;"",(VLOOKUP(J265,'🌳Resource'!$A$4:$J1000,10,false)*K265),0)+IF(L265&lt;&gt;"",(VLOOKUP(L265,'🌳Resource'!$A$4:$J1000,10,false)*M265),0)+IF(N265&lt;&gt;"",(VLOOKUP(N265,'🌳Resource'!$A$4:$J1000,10,false)*O265),0) + IF(P265&lt;&gt;"",(VLOOKUP(P265,'🌳Resource'!$A$4:$J1000,10,false)*Q265),0) + IF(R265&lt;&gt;"",(VLOOKUP(R265,'🧱Material'!$B$4:$H1000,7,false)*S265),0) + IF(T265&lt;&gt;"",(VLOOKUP(T265,'🧱Material'!$B$4:$H1000,7,false)*U265),0) + IF(V265&lt;&gt;"",(VLOOKUP(V265,'🧱Material'!$B$4:$H1000,7,false)*W265),0) + IF(X265&lt;&gt;"",(VLOOKUP(X265,'🧱Material'!$B$4:$H1000,7,false)*Y265),0) + IF(Z265&lt;&gt;"",(VLOOKUP(Z265,'🧱Material'!$B$4:$H1000,7,false)*AA265),0) + IF(AB265&lt;&gt;"",(VLOOKUP(AB265,'🧱Material'!$B$4:$H1000,7,false)*AC265),0)</f>
        <v>0</v>
      </c>
      <c r="H265" s="526">
        <f>IF(J265&lt;&gt;"",(VLOOKUP(J265,'🌳Resource'!$A$4:$J1000,8,false)*K265),0)+IF(L265&lt;&gt;"",(VLOOKUP(L265,'🌳Resource'!$A$4:$J1000,8,false)*M265),0)+IF(N265&lt;&gt;"",(VLOOKUP(N265,'🌳Resource'!$A$4:$J1000,8,false)*O265),0) + IF(P265&lt;&gt;"",(VLOOKUP(P265,'🌳Resource'!$A$4:$J1000,8,false)*Q265),0) + IF(R265&lt;&gt;"",(VLOOKUP(R265,'🧱Material'!$B$4:$H1000,5,false)*S265),0) + IF(T265&lt;&gt;"",(VLOOKUP(T265,'🧱Material'!$B$4:$H1000,5,false)*U265),0) + IF(V265&lt;&gt;"",(VLOOKUP(V265,'🧱Material'!$B$4:$H1000,5,false)*W265),0) + IF(X265&lt;&gt;"",(VLOOKUP(X265,'🧱Material'!$B$4:$H1000,5,false)*Y265),0) + IF(Z265&lt;&gt;"",(VLOOKUP(Z265,'🧱Material'!$B$4:$H1000,5,false)*AA265),0) + IF(AB265&lt;&gt;"",(VLOOKUP(AB265,'🧱Material'!$B$4:$H1000,5,false)*AC265),0)</f>
        <v>0</v>
      </c>
      <c r="I265" s="526">
        <f>IF(J265&lt;&gt;"",(VLOOKUP(J265,'🌳Resource'!$A$4:$J1000,9,false)*K265),0)+IF(L265&lt;&gt;"",(VLOOKUP(L265,'🌳Resource'!$A$4:$J1000,9,false)*M265),0)+IF(N265&lt;&gt;"",(VLOOKUP(N265,'🌳Resource'!$A$4:$J1000,9,false)*O265),0) + IF(P265&lt;&gt;"",(VLOOKUP(P265,'🌳Resource'!$A$4:$J1000,9,false)*Q265),0) + IF(R265&lt;&gt;"",(VLOOKUP(R265,'🧱Material'!$B$4:$H1000,6,false)*S265),0) + IF(T265&lt;&gt;"",(VLOOKUP(T265,'🧱Material'!$B$4:$H1000,6,false)*U265),0) + IF(V265&lt;&gt;"",(VLOOKUP(V265,'🧱Material'!$B$4:$H1000,6,false)*W265),0) + IF(X265&lt;&gt;"",(VLOOKUP(X265,'🧱Material'!$B$4:$H1000,6,false)*Y265),0) + IF(Z265&lt;&gt;"",(VLOOKUP(Z265,'🧱Material'!$B$4:$H1000,6,false)*AA265),0) + IF(AB265&lt;&gt;"",(VLOOKUP(AB265,'🧱Material'!$B$4:$H1000,6,false)*AC265),0)</f>
        <v>0</v>
      </c>
      <c r="J265" s="535"/>
      <c r="K265" s="536"/>
      <c r="L265" s="535"/>
      <c r="M265" s="536"/>
      <c r="N265" s="535"/>
      <c r="O265" s="536"/>
      <c r="P265" s="535"/>
      <c r="Q265" s="536"/>
      <c r="R265" s="59"/>
      <c r="S265" s="520"/>
      <c r="T265" s="59"/>
      <c r="U265" s="520"/>
      <c r="V265" s="59"/>
      <c r="W265" s="520"/>
      <c r="X265" s="59"/>
      <c r="Y265" s="520"/>
      <c r="Z265" s="59"/>
      <c r="AA265" s="520"/>
      <c r="AB265" s="59"/>
      <c r="AC265" s="520"/>
    </row>
    <row r="266">
      <c r="A266" s="70" t="b">
        <v>0</v>
      </c>
      <c r="B266" s="524"/>
      <c r="C266" s="70"/>
      <c r="D266" s="70"/>
      <c r="G266" s="523">
        <f>IF(J266&lt;&gt;"",(VLOOKUP(J266,'🌳Resource'!$A$4:$J1000,10,false)*K266),0)+IF(L266&lt;&gt;"",(VLOOKUP(L266,'🌳Resource'!$A$4:$J1000,10,false)*M266),0)+IF(N266&lt;&gt;"",(VLOOKUP(N266,'🌳Resource'!$A$4:$J1000,10,false)*O266),0) + IF(P266&lt;&gt;"",(VLOOKUP(P266,'🌳Resource'!$A$4:$J1000,10,false)*Q266),0) + IF(R266&lt;&gt;"",(VLOOKUP(R266,'🧱Material'!$B$4:$H1000,7,false)*S266),0) + IF(T266&lt;&gt;"",(VLOOKUP(T266,'🧱Material'!$B$4:$H1000,7,false)*U266),0) + IF(V266&lt;&gt;"",(VLOOKUP(V266,'🧱Material'!$B$4:$H1000,7,false)*W266),0) + IF(X266&lt;&gt;"",(VLOOKUP(X266,'🧱Material'!$B$4:$H1000,7,false)*Y266),0) + IF(Z266&lt;&gt;"",(VLOOKUP(Z266,'🧱Material'!$B$4:$H1000,7,false)*AA266),0) + IF(AB266&lt;&gt;"",(VLOOKUP(AB266,'🧱Material'!$B$4:$H1000,7,false)*AC266),0)</f>
        <v>0</v>
      </c>
      <c r="H266" s="523">
        <f>IF(J266&lt;&gt;"",(VLOOKUP(J266,'🌳Resource'!$A$4:$J1000,8,false)*K266),0)+IF(L266&lt;&gt;"",(VLOOKUP(L266,'🌳Resource'!$A$4:$J1000,8,false)*M266),0)+IF(N266&lt;&gt;"",(VLOOKUP(N266,'🌳Resource'!$A$4:$J1000,8,false)*O266),0) + IF(P266&lt;&gt;"",(VLOOKUP(P266,'🌳Resource'!$A$4:$J1000,8,false)*Q266),0) + IF(R266&lt;&gt;"",(VLOOKUP(R266,'🧱Material'!$B$4:$H1000,5,false)*S266),0) + IF(T266&lt;&gt;"",(VLOOKUP(T266,'🧱Material'!$B$4:$H1000,5,false)*U266),0) + IF(V266&lt;&gt;"",(VLOOKUP(V266,'🧱Material'!$B$4:$H1000,5,false)*W266),0) + IF(X266&lt;&gt;"",(VLOOKUP(X266,'🧱Material'!$B$4:$H1000,5,false)*Y266),0) + IF(Z266&lt;&gt;"",(VLOOKUP(Z266,'🧱Material'!$B$4:$H1000,5,false)*AA266),0) + IF(AB266&lt;&gt;"",(VLOOKUP(AB266,'🧱Material'!$B$4:$H1000,5,false)*AC266),0)</f>
        <v>0</v>
      </c>
      <c r="I266" s="523">
        <f>IF(J266&lt;&gt;"",(VLOOKUP(J266,'🌳Resource'!$A$4:$J1000,9,false)*K266),0)+IF(L266&lt;&gt;"",(VLOOKUP(L266,'🌳Resource'!$A$4:$J1000,9,false)*M266),0)+IF(N266&lt;&gt;"",(VLOOKUP(N266,'🌳Resource'!$A$4:$J1000,9,false)*O266),0) + IF(P266&lt;&gt;"",(VLOOKUP(P266,'🌳Resource'!$A$4:$J1000,9,false)*Q266),0) + IF(R266&lt;&gt;"",(VLOOKUP(R266,'🧱Material'!$B$4:$H1000,6,false)*S266),0) + IF(T266&lt;&gt;"",(VLOOKUP(T266,'🧱Material'!$B$4:$H1000,6,false)*U266),0) + IF(V266&lt;&gt;"",(VLOOKUP(V266,'🧱Material'!$B$4:$H1000,6,false)*W266),0) + IF(X266&lt;&gt;"",(VLOOKUP(X266,'🧱Material'!$B$4:$H1000,6,false)*Y266),0) + IF(Z266&lt;&gt;"",(VLOOKUP(Z266,'🧱Material'!$B$4:$H1000,6,false)*AA266),0) + IF(AB266&lt;&gt;"",(VLOOKUP(AB266,'🧱Material'!$B$4:$H1000,6,false)*AC266),0)</f>
        <v>0</v>
      </c>
      <c r="J266" s="533"/>
      <c r="K266" s="534"/>
      <c r="L266" s="533"/>
      <c r="M266" s="534"/>
      <c r="N266" s="533"/>
      <c r="O266" s="534"/>
      <c r="P266" s="533"/>
      <c r="Q266" s="534"/>
      <c r="R266" s="515"/>
      <c r="S266" s="3"/>
      <c r="T266" s="515"/>
      <c r="U266" s="3"/>
      <c r="V266" s="515"/>
      <c r="W266" s="3"/>
      <c r="X266" s="515"/>
      <c r="Y266" s="3"/>
      <c r="Z266" s="515"/>
      <c r="AA266" s="3"/>
      <c r="AB266" s="515"/>
      <c r="AC266" s="3"/>
    </row>
    <row r="267">
      <c r="A267" s="70" t="b">
        <v>0</v>
      </c>
      <c r="B267" s="524"/>
      <c r="C267" s="70"/>
      <c r="D267" s="70"/>
      <c r="G267" s="526">
        <f>IF(J267&lt;&gt;"",(VLOOKUP(J267,'🌳Resource'!$A$4:$J1000,10,false)*K267),0)+IF(L267&lt;&gt;"",(VLOOKUP(L267,'🌳Resource'!$A$4:$J1000,10,false)*M267),0)+IF(N267&lt;&gt;"",(VLOOKUP(N267,'🌳Resource'!$A$4:$J1000,10,false)*O267),0) + IF(P267&lt;&gt;"",(VLOOKUP(P267,'🌳Resource'!$A$4:$J1000,10,false)*Q267),0) + IF(R267&lt;&gt;"",(VLOOKUP(R267,'🧱Material'!$B$4:$H1000,7,false)*S267),0) + IF(T267&lt;&gt;"",(VLOOKUP(T267,'🧱Material'!$B$4:$H1000,7,false)*U267),0) + IF(V267&lt;&gt;"",(VLOOKUP(V267,'🧱Material'!$B$4:$H1000,7,false)*W267),0) + IF(X267&lt;&gt;"",(VLOOKUP(X267,'🧱Material'!$B$4:$H1000,7,false)*Y267),0) + IF(Z267&lt;&gt;"",(VLOOKUP(Z267,'🧱Material'!$B$4:$H1000,7,false)*AA267),0) + IF(AB267&lt;&gt;"",(VLOOKUP(AB267,'🧱Material'!$B$4:$H1000,7,false)*AC267),0)</f>
        <v>0</v>
      </c>
      <c r="H267" s="526">
        <f>IF(J267&lt;&gt;"",(VLOOKUP(J267,'🌳Resource'!$A$4:$J1000,8,false)*K267),0)+IF(L267&lt;&gt;"",(VLOOKUP(L267,'🌳Resource'!$A$4:$J1000,8,false)*M267),0)+IF(N267&lt;&gt;"",(VLOOKUP(N267,'🌳Resource'!$A$4:$J1000,8,false)*O267),0) + IF(P267&lt;&gt;"",(VLOOKUP(P267,'🌳Resource'!$A$4:$J1000,8,false)*Q267),0) + IF(R267&lt;&gt;"",(VLOOKUP(R267,'🧱Material'!$B$4:$H1000,5,false)*S267),0) + IF(T267&lt;&gt;"",(VLOOKUP(T267,'🧱Material'!$B$4:$H1000,5,false)*U267),0) + IF(V267&lt;&gt;"",(VLOOKUP(V267,'🧱Material'!$B$4:$H1000,5,false)*W267),0) + IF(X267&lt;&gt;"",(VLOOKUP(X267,'🧱Material'!$B$4:$H1000,5,false)*Y267),0) + IF(Z267&lt;&gt;"",(VLOOKUP(Z267,'🧱Material'!$B$4:$H1000,5,false)*AA267),0) + IF(AB267&lt;&gt;"",(VLOOKUP(AB267,'🧱Material'!$B$4:$H1000,5,false)*AC267),0)</f>
        <v>0</v>
      </c>
      <c r="I267" s="526">
        <f>IF(J267&lt;&gt;"",(VLOOKUP(J267,'🌳Resource'!$A$4:$J1000,9,false)*K267),0)+IF(L267&lt;&gt;"",(VLOOKUP(L267,'🌳Resource'!$A$4:$J1000,9,false)*M267),0)+IF(N267&lt;&gt;"",(VLOOKUP(N267,'🌳Resource'!$A$4:$J1000,9,false)*O267),0) + IF(P267&lt;&gt;"",(VLOOKUP(P267,'🌳Resource'!$A$4:$J1000,9,false)*Q267),0) + IF(R267&lt;&gt;"",(VLOOKUP(R267,'🧱Material'!$B$4:$H1000,6,false)*S267),0) + IF(T267&lt;&gt;"",(VLOOKUP(T267,'🧱Material'!$B$4:$H1000,6,false)*U267),0) + IF(V267&lt;&gt;"",(VLOOKUP(V267,'🧱Material'!$B$4:$H1000,6,false)*W267),0) + IF(X267&lt;&gt;"",(VLOOKUP(X267,'🧱Material'!$B$4:$H1000,6,false)*Y267),0) + IF(Z267&lt;&gt;"",(VLOOKUP(Z267,'🧱Material'!$B$4:$H1000,6,false)*AA267),0) + IF(AB267&lt;&gt;"",(VLOOKUP(AB267,'🧱Material'!$B$4:$H1000,6,false)*AC267),0)</f>
        <v>0</v>
      </c>
      <c r="J267" s="535"/>
      <c r="K267" s="536"/>
      <c r="L267" s="535"/>
      <c r="M267" s="536"/>
      <c r="N267" s="535"/>
      <c r="O267" s="536"/>
      <c r="P267" s="535"/>
      <c r="Q267" s="536"/>
      <c r="R267" s="59"/>
      <c r="S267" s="520"/>
      <c r="T267" s="59"/>
      <c r="U267" s="520"/>
      <c r="V267" s="59"/>
      <c r="W267" s="520"/>
      <c r="X267" s="59"/>
      <c r="Y267" s="520"/>
      <c r="Z267" s="59"/>
      <c r="AA267" s="520"/>
      <c r="AB267" s="59"/>
      <c r="AC267" s="520"/>
    </row>
    <row r="268">
      <c r="A268" s="70" t="b">
        <v>0</v>
      </c>
      <c r="B268" s="524"/>
      <c r="C268" s="70"/>
      <c r="D268" s="70"/>
      <c r="G268" s="523">
        <f>IF(J268&lt;&gt;"",(VLOOKUP(J268,'🌳Resource'!$A$4:$J1000,10,false)*K268),0)+IF(L268&lt;&gt;"",(VLOOKUP(L268,'🌳Resource'!$A$4:$J1000,10,false)*M268),0)+IF(N268&lt;&gt;"",(VLOOKUP(N268,'🌳Resource'!$A$4:$J1000,10,false)*O268),0) + IF(P268&lt;&gt;"",(VLOOKUP(P268,'🌳Resource'!$A$4:$J1000,10,false)*Q268),0) + IF(R268&lt;&gt;"",(VLOOKUP(R268,'🧱Material'!$B$4:$H1000,7,false)*S268),0) + IF(T268&lt;&gt;"",(VLOOKUP(T268,'🧱Material'!$B$4:$H1000,7,false)*U268),0) + IF(V268&lt;&gt;"",(VLOOKUP(V268,'🧱Material'!$B$4:$H1000,7,false)*W268),0) + IF(X268&lt;&gt;"",(VLOOKUP(X268,'🧱Material'!$B$4:$H1000,7,false)*Y268),0) + IF(Z268&lt;&gt;"",(VLOOKUP(Z268,'🧱Material'!$B$4:$H1000,7,false)*AA268),0) + IF(AB268&lt;&gt;"",(VLOOKUP(AB268,'🧱Material'!$B$4:$H1000,7,false)*AC268),0)</f>
        <v>0</v>
      </c>
      <c r="H268" s="523">
        <f>IF(J268&lt;&gt;"",(VLOOKUP(J268,'🌳Resource'!$A$4:$J1000,8,false)*K268),0)+IF(L268&lt;&gt;"",(VLOOKUP(L268,'🌳Resource'!$A$4:$J1000,8,false)*M268),0)+IF(N268&lt;&gt;"",(VLOOKUP(N268,'🌳Resource'!$A$4:$J1000,8,false)*O268),0) + IF(P268&lt;&gt;"",(VLOOKUP(P268,'🌳Resource'!$A$4:$J1000,8,false)*Q268),0) + IF(R268&lt;&gt;"",(VLOOKUP(R268,'🧱Material'!$B$4:$H1000,5,false)*S268),0) + IF(T268&lt;&gt;"",(VLOOKUP(T268,'🧱Material'!$B$4:$H1000,5,false)*U268),0) + IF(V268&lt;&gt;"",(VLOOKUP(V268,'🧱Material'!$B$4:$H1000,5,false)*W268),0) + IF(X268&lt;&gt;"",(VLOOKUP(X268,'🧱Material'!$B$4:$H1000,5,false)*Y268),0) + IF(Z268&lt;&gt;"",(VLOOKUP(Z268,'🧱Material'!$B$4:$H1000,5,false)*AA268),0) + IF(AB268&lt;&gt;"",(VLOOKUP(AB268,'🧱Material'!$B$4:$H1000,5,false)*AC268),0)</f>
        <v>0</v>
      </c>
      <c r="I268" s="523">
        <f>IF(J268&lt;&gt;"",(VLOOKUP(J268,'🌳Resource'!$A$4:$J1000,9,false)*K268),0)+IF(L268&lt;&gt;"",(VLOOKUP(L268,'🌳Resource'!$A$4:$J1000,9,false)*M268),0)+IF(N268&lt;&gt;"",(VLOOKUP(N268,'🌳Resource'!$A$4:$J1000,9,false)*O268),0) + IF(P268&lt;&gt;"",(VLOOKUP(P268,'🌳Resource'!$A$4:$J1000,9,false)*Q268),0) + IF(R268&lt;&gt;"",(VLOOKUP(R268,'🧱Material'!$B$4:$H1000,6,false)*S268),0) + IF(T268&lt;&gt;"",(VLOOKUP(T268,'🧱Material'!$B$4:$H1000,6,false)*U268),0) + IF(V268&lt;&gt;"",(VLOOKUP(V268,'🧱Material'!$B$4:$H1000,6,false)*W268),0) + IF(X268&lt;&gt;"",(VLOOKUP(X268,'🧱Material'!$B$4:$H1000,6,false)*Y268),0) + IF(Z268&lt;&gt;"",(VLOOKUP(Z268,'🧱Material'!$B$4:$H1000,6,false)*AA268),0) + IF(AB268&lt;&gt;"",(VLOOKUP(AB268,'🧱Material'!$B$4:$H1000,6,false)*AC268),0)</f>
        <v>0</v>
      </c>
      <c r="J268" s="533"/>
      <c r="K268" s="534"/>
      <c r="L268" s="533"/>
      <c r="M268" s="534"/>
      <c r="N268" s="533"/>
      <c r="O268" s="534"/>
      <c r="P268" s="533"/>
      <c r="Q268" s="534"/>
      <c r="R268" s="515"/>
      <c r="S268" s="3"/>
      <c r="T268" s="515"/>
      <c r="U268" s="3"/>
      <c r="V268" s="515"/>
      <c r="W268" s="3"/>
      <c r="X268" s="515"/>
      <c r="Y268" s="3"/>
      <c r="Z268" s="515"/>
      <c r="AA268" s="3"/>
      <c r="AB268" s="515"/>
      <c r="AC268" s="3"/>
    </row>
    <row r="269">
      <c r="A269" s="70" t="b">
        <v>0</v>
      </c>
      <c r="B269" s="524"/>
      <c r="C269" s="70"/>
      <c r="D269" s="70"/>
      <c r="G269" s="526">
        <f>IF(J269&lt;&gt;"",(VLOOKUP(J269,'🌳Resource'!$A$4:$J1000,10,false)*K269),0)+IF(L269&lt;&gt;"",(VLOOKUP(L269,'🌳Resource'!$A$4:$J1000,10,false)*M269),0)+IF(N269&lt;&gt;"",(VLOOKUP(N269,'🌳Resource'!$A$4:$J1000,10,false)*O269),0) + IF(P269&lt;&gt;"",(VLOOKUP(P269,'🌳Resource'!$A$4:$J1000,10,false)*Q269),0) + IF(R269&lt;&gt;"",(VLOOKUP(R269,'🧱Material'!$B$4:$H1000,7,false)*S269),0) + IF(T269&lt;&gt;"",(VLOOKUP(T269,'🧱Material'!$B$4:$H1000,7,false)*U269),0) + IF(V269&lt;&gt;"",(VLOOKUP(V269,'🧱Material'!$B$4:$H1000,7,false)*W269),0) + IF(X269&lt;&gt;"",(VLOOKUP(X269,'🧱Material'!$B$4:$H1000,7,false)*Y269),0) + IF(Z269&lt;&gt;"",(VLOOKUP(Z269,'🧱Material'!$B$4:$H1000,7,false)*AA269),0) + IF(AB269&lt;&gt;"",(VLOOKUP(AB269,'🧱Material'!$B$4:$H1000,7,false)*AC269),0)</f>
        <v>0</v>
      </c>
      <c r="H269" s="526">
        <f>IF(J269&lt;&gt;"",(VLOOKUP(J269,'🌳Resource'!$A$4:$J1000,8,false)*K269),0)+IF(L269&lt;&gt;"",(VLOOKUP(L269,'🌳Resource'!$A$4:$J1000,8,false)*M269),0)+IF(N269&lt;&gt;"",(VLOOKUP(N269,'🌳Resource'!$A$4:$J1000,8,false)*O269),0) + IF(P269&lt;&gt;"",(VLOOKUP(P269,'🌳Resource'!$A$4:$J1000,8,false)*Q269),0) + IF(R269&lt;&gt;"",(VLOOKUP(R269,'🧱Material'!$B$4:$H1000,5,false)*S269),0) + IF(T269&lt;&gt;"",(VLOOKUP(T269,'🧱Material'!$B$4:$H1000,5,false)*U269),0) + IF(V269&lt;&gt;"",(VLOOKUP(V269,'🧱Material'!$B$4:$H1000,5,false)*W269),0) + IF(X269&lt;&gt;"",(VLOOKUP(X269,'🧱Material'!$B$4:$H1000,5,false)*Y269),0) + IF(Z269&lt;&gt;"",(VLOOKUP(Z269,'🧱Material'!$B$4:$H1000,5,false)*AA269),0) + IF(AB269&lt;&gt;"",(VLOOKUP(AB269,'🧱Material'!$B$4:$H1000,5,false)*AC269),0)</f>
        <v>0</v>
      </c>
      <c r="I269" s="526">
        <f>IF(J269&lt;&gt;"",(VLOOKUP(J269,'🌳Resource'!$A$4:$J1000,9,false)*K269),0)+IF(L269&lt;&gt;"",(VLOOKUP(L269,'🌳Resource'!$A$4:$J1000,9,false)*M269),0)+IF(N269&lt;&gt;"",(VLOOKUP(N269,'🌳Resource'!$A$4:$J1000,9,false)*O269),0) + IF(P269&lt;&gt;"",(VLOOKUP(P269,'🌳Resource'!$A$4:$J1000,9,false)*Q269),0) + IF(R269&lt;&gt;"",(VLOOKUP(R269,'🧱Material'!$B$4:$H1000,6,false)*S269),0) + IF(T269&lt;&gt;"",(VLOOKUP(T269,'🧱Material'!$B$4:$H1000,6,false)*U269),0) + IF(V269&lt;&gt;"",(VLOOKUP(V269,'🧱Material'!$B$4:$H1000,6,false)*W269),0) + IF(X269&lt;&gt;"",(VLOOKUP(X269,'🧱Material'!$B$4:$H1000,6,false)*Y269),0) + IF(Z269&lt;&gt;"",(VLOOKUP(Z269,'🧱Material'!$B$4:$H1000,6,false)*AA269),0) + IF(AB269&lt;&gt;"",(VLOOKUP(AB269,'🧱Material'!$B$4:$H1000,6,false)*AC269),0)</f>
        <v>0</v>
      </c>
      <c r="J269" s="535"/>
      <c r="K269" s="536"/>
      <c r="L269" s="535"/>
      <c r="M269" s="536"/>
      <c r="N269" s="535"/>
      <c r="O269" s="536"/>
      <c r="P269" s="535"/>
      <c r="Q269" s="536"/>
      <c r="R269" s="59"/>
      <c r="S269" s="520"/>
      <c r="T269" s="59"/>
      <c r="U269" s="520"/>
      <c r="V269" s="59"/>
      <c r="W269" s="520"/>
      <c r="X269" s="59"/>
      <c r="Y269" s="520"/>
      <c r="Z269" s="59"/>
      <c r="AA269" s="520"/>
      <c r="AB269" s="59"/>
      <c r="AC269" s="520"/>
    </row>
    <row r="270">
      <c r="A270" s="70" t="b">
        <v>0</v>
      </c>
      <c r="B270" s="524"/>
      <c r="C270" s="70"/>
      <c r="D270" s="70"/>
      <c r="G270" s="523">
        <f>IF(J270&lt;&gt;"",(VLOOKUP(J270,'🌳Resource'!$A$4:$J1000,10,false)*K270),0)+IF(L270&lt;&gt;"",(VLOOKUP(L270,'🌳Resource'!$A$4:$J1000,10,false)*M270),0)+IF(N270&lt;&gt;"",(VLOOKUP(N270,'🌳Resource'!$A$4:$J1000,10,false)*O270),0) + IF(P270&lt;&gt;"",(VLOOKUP(P270,'🌳Resource'!$A$4:$J1000,10,false)*Q270),0) + IF(R270&lt;&gt;"",(VLOOKUP(R270,'🧱Material'!$B$4:$H1000,7,false)*S270),0) + IF(T270&lt;&gt;"",(VLOOKUP(T270,'🧱Material'!$B$4:$H1000,7,false)*U270),0) + IF(V270&lt;&gt;"",(VLOOKUP(V270,'🧱Material'!$B$4:$H1000,7,false)*W270),0) + IF(X270&lt;&gt;"",(VLOOKUP(X270,'🧱Material'!$B$4:$H1000,7,false)*Y270),0) + IF(Z270&lt;&gt;"",(VLOOKUP(Z270,'🧱Material'!$B$4:$H1000,7,false)*AA270),0) + IF(AB270&lt;&gt;"",(VLOOKUP(AB270,'🧱Material'!$B$4:$H1000,7,false)*AC270),0)</f>
        <v>0</v>
      </c>
      <c r="H270" s="523">
        <f>IF(J270&lt;&gt;"",(VLOOKUP(J270,'🌳Resource'!$A$4:$J1000,8,false)*K270),0)+IF(L270&lt;&gt;"",(VLOOKUP(L270,'🌳Resource'!$A$4:$J1000,8,false)*M270),0)+IF(N270&lt;&gt;"",(VLOOKUP(N270,'🌳Resource'!$A$4:$J1000,8,false)*O270),0) + IF(P270&lt;&gt;"",(VLOOKUP(P270,'🌳Resource'!$A$4:$J1000,8,false)*Q270),0) + IF(R270&lt;&gt;"",(VLOOKUP(R270,'🧱Material'!$B$4:$H1000,5,false)*S270),0) + IF(T270&lt;&gt;"",(VLOOKUP(T270,'🧱Material'!$B$4:$H1000,5,false)*U270),0) + IF(V270&lt;&gt;"",(VLOOKUP(V270,'🧱Material'!$B$4:$H1000,5,false)*W270),0) + IF(X270&lt;&gt;"",(VLOOKUP(X270,'🧱Material'!$B$4:$H1000,5,false)*Y270),0) + IF(Z270&lt;&gt;"",(VLOOKUP(Z270,'🧱Material'!$B$4:$H1000,5,false)*AA270),0) + IF(AB270&lt;&gt;"",(VLOOKUP(AB270,'🧱Material'!$B$4:$H1000,5,false)*AC270),0)</f>
        <v>0</v>
      </c>
      <c r="I270" s="523">
        <f>IF(J270&lt;&gt;"",(VLOOKUP(J270,'🌳Resource'!$A$4:$J1000,9,false)*K270),0)+IF(L270&lt;&gt;"",(VLOOKUP(L270,'🌳Resource'!$A$4:$J1000,9,false)*M270),0)+IF(N270&lt;&gt;"",(VLOOKUP(N270,'🌳Resource'!$A$4:$J1000,9,false)*O270),0) + IF(P270&lt;&gt;"",(VLOOKUP(P270,'🌳Resource'!$A$4:$J1000,9,false)*Q270),0) + IF(R270&lt;&gt;"",(VLOOKUP(R270,'🧱Material'!$B$4:$H1000,6,false)*S270),0) + IF(T270&lt;&gt;"",(VLOOKUP(T270,'🧱Material'!$B$4:$H1000,6,false)*U270),0) + IF(V270&lt;&gt;"",(VLOOKUP(V270,'🧱Material'!$B$4:$H1000,6,false)*W270),0) + IF(X270&lt;&gt;"",(VLOOKUP(X270,'🧱Material'!$B$4:$H1000,6,false)*Y270),0) + IF(Z270&lt;&gt;"",(VLOOKUP(Z270,'🧱Material'!$B$4:$H1000,6,false)*AA270),0) + IF(AB270&lt;&gt;"",(VLOOKUP(AB270,'🧱Material'!$B$4:$H1000,6,false)*AC270),0)</f>
        <v>0</v>
      </c>
      <c r="J270" s="533"/>
      <c r="K270" s="534"/>
      <c r="L270" s="533"/>
      <c r="M270" s="534"/>
      <c r="N270" s="533"/>
      <c r="O270" s="534"/>
      <c r="P270" s="533"/>
      <c r="Q270" s="534"/>
      <c r="R270" s="515"/>
      <c r="S270" s="3"/>
      <c r="T270" s="515"/>
      <c r="U270" s="3"/>
      <c r="V270" s="515"/>
      <c r="W270" s="3"/>
      <c r="X270" s="515"/>
      <c r="Y270" s="3"/>
      <c r="Z270" s="515"/>
      <c r="AA270" s="3"/>
      <c r="AB270" s="515"/>
      <c r="AC270" s="3"/>
    </row>
    <row r="271">
      <c r="A271" s="70" t="b">
        <v>0</v>
      </c>
      <c r="B271" s="524"/>
      <c r="C271" s="70"/>
      <c r="D271" s="70"/>
      <c r="G271" s="526">
        <f>IF(J271&lt;&gt;"",(VLOOKUP(J271,'🌳Resource'!$A$4:$J1000,10,false)*K271),0)+IF(L271&lt;&gt;"",(VLOOKUP(L271,'🌳Resource'!$A$4:$J1000,10,false)*M271),0)+IF(N271&lt;&gt;"",(VLOOKUP(N271,'🌳Resource'!$A$4:$J1000,10,false)*O271),0) + IF(P271&lt;&gt;"",(VLOOKUP(P271,'🌳Resource'!$A$4:$J1000,10,false)*Q271),0) + IF(R271&lt;&gt;"",(VLOOKUP(R271,'🧱Material'!$B$4:$H1000,7,false)*S271),0) + IF(T271&lt;&gt;"",(VLOOKUP(T271,'🧱Material'!$B$4:$H1000,7,false)*U271),0) + IF(V271&lt;&gt;"",(VLOOKUP(V271,'🧱Material'!$B$4:$H1000,7,false)*W271),0) + IF(X271&lt;&gt;"",(VLOOKUP(X271,'🧱Material'!$B$4:$H1000,7,false)*Y271),0) + IF(Z271&lt;&gt;"",(VLOOKUP(Z271,'🧱Material'!$B$4:$H1000,7,false)*AA271),0) + IF(AB271&lt;&gt;"",(VLOOKUP(AB271,'🧱Material'!$B$4:$H1000,7,false)*AC271),0)</f>
        <v>0</v>
      </c>
      <c r="H271" s="526">
        <f>IF(J271&lt;&gt;"",(VLOOKUP(J271,'🌳Resource'!$A$4:$J1000,8,false)*K271),0)+IF(L271&lt;&gt;"",(VLOOKUP(L271,'🌳Resource'!$A$4:$J1000,8,false)*M271),0)+IF(N271&lt;&gt;"",(VLOOKUP(N271,'🌳Resource'!$A$4:$J1000,8,false)*O271),0) + IF(P271&lt;&gt;"",(VLOOKUP(P271,'🌳Resource'!$A$4:$J1000,8,false)*Q271),0) + IF(R271&lt;&gt;"",(VLOOKUP(R271,'🧱Material'!$B$4:$H1000,5,false)*S271),0) + IF(T271&lt;&gt;"",(VLOOKUP(T271,'🧱Material'!$B$4:$H1000,5,false)*U271),0) + IF(V271&lt;&gt;"",(VLOOKUP(V271,'🧱Material'!$B$4:$H1000,5,false)*W271),0) + IF(X271&lt;&gt;"",(VLOOKUP(X271,'🧱Material'!$B$4:$H1000,5,false)*Y271),0) + IF(Z271&lt;&gt;"",(VLOOKUP(Z271,'🧱Material'!$B$4:$H1000,5,false)*AA271),0) + IF(AB271&lt;&gt;"",(VLOOKUP(AB271,'🧱Material'!$B$4:$H1000,5,false)*AC271),0)</f>
        <v>0</v>
      </c>
      <c r="I271" s="526">
        <f>IF(J271&lt;&gt;"",(VLOOKUP(J271,'🌳Resource'!$A$4:$J1000,9,false)*K271),0)+IF(L271&lt;&gt;"",(VLOOKUP(L271,'🌳Resource'!$A$4:$J1000,9,false)*M271),0)+IF(N271&lt;&gt;"",(VLOOKUP(N271,'🌳Resource'!$A$4:$J1000,9,false)*O271),0) + IF(P271&lt;&gt;"",(VLOOKUP(P271,'🌳Resource'!$A$4:$J1000,9,false)*Q271),0) + IF(R271&lt;&gt;"",(VLOOKUP(R271,'🧱Material'!$B$4:$H1000,6,false)*S271),0) + IF(T271&lt;&gt;"",(VLOOKUP(T271,'🧱Material'!$B$4:$H1000,6,false)*U271),0) + IF(V271&lt;&gt;"",(VLOOKUP(V271,'🧱Material'!$B$4:$H1000,6,false)*W271),0) + IF(X271&lt;&gt;"",(VLOOKUP(X271,'🧱Material'!$B$4:$H1000,6,false)*Y271),0) + IF(Z271&lt;&gt;"",(VLOOKUP(Z271,'🧱Material'!$B$4:$H1000,6,false)*AA271),0) + IF(AB271&lt;&gt;"",(VLOOKUP(AB271,'🧱Material'!$B$4:$H1000,6,false)*AC271),0)</f>
        <v>0</v>
      </c>
      <c r="J271" s="535"/>
      <c r="K271" s="536"/>
      <c r="L271" s="535"/>
      <c r="M271" s="536"/>
      <c r="N271" s="535"/>
      <c r="O271" s="536"/>
      <c r="P271" s="535"/>
      <c r="Q271" s="536"/>
      <c r="R271" s="59"/>
      <c r="S271" s="520"/>
      <c r="T271" s="59"/>
      <c r="U271" s="520"/>
      <c r="V271" s="59"/>
      <c r="W271" s="520"/>
      <c r="X271" s="59"/>
      <c r="Y271" s="520"/>
      <c r="Z271" s="59"/>
      <c r="AA271" s="520"/>
      <c r="AB271" s="59"/>
      <c r="AC271" s="520"/>
    </row>
    <row r="272">
      <c r="A272" s="70" t="b">
        <v>0</v>
      </c>
      <c r="B272" s="524"/>
      <c r="C272" s="70"/>
      <c r="D272" s="70"/>
      <c r="G272" s="523">
        <f>IF(J272&lt;&gt;"",(VLOOKUP(J272,'🌳Resource'!$A$4:$J1000,10,false)*K272),0)+IF(L272&lt;&gt;"",(VLOOKUP(L272,'🌳Resource'!$A$4:$J1000,10,false)*M272),0)+IF(N272&lt;&gt;"",(VLOOKUP(N272,'🌳Resource'!$A$4:$J1000,10,false)*O272),0) + IF(P272&lt;&gt;"",(VLOOKUP(P272,'🌳Resource'!$A$4:$J1000,10,false)*Q272),0) + IF(R272&lt;&gt;"",(VLOOKUP(R272,'🧱Material'!$B$4:$H1000,7,false)*S272),0) + IF(T272&lt;&gt;"",(VLOOKUP(T272,'🧱Material'!$B$4:$H1000,7,false)*U272),0) + IF(V272&lt;&gt;"",(VLOOKUP(V272,'🧱Material'!$B$4:$H1000,7,false)*W272),0) + IF(X272&lt;&gt;"",(VLOOKUP(X272,'🧱Material'!$B$4:$H1000,7,false)*Y272),0) + IF(Z272&lt;&gt;"",(VLOOKUP(Z272,'🧱Material'!$B$4:$H1000,7,false)*AA272),0) + IF(AB272&lt;&gt;"",(VLOOKUP(AB272,'🧱Material'!$B$4:$H1000,7,false)*AC272),0)</f>
        <v>0</v>
      </c>
      <c r="H272" s="523">
        <f>IF(J272&lt;&gt;"",(VLOOKUP(J272,'🌳Resource'!$A$4:$J1000,8,false)*K272),0)+IF(L272&lt;&gt;"",(VLOOKUP(L272,'🌳Resource'!$A$4:$J1000,8,false)*M272),0)+IF(N272&lt;&gt;"",(VLOOKUP(N272,'🌳Resource'!$A$4:$J1000,8,false)*O272),0) + IF(P272&lt;&gt;"",(VLOOKUP(P272,'🌳Resource'!$A$4:$J1000,8,false)*Q272),0) + IF(R272&lt;&gt;"",(VLOOKUP(R272,'🧱Material'!$B$4:$H1000,5,false)*S272),0) + IF(T272&lt;&gt;"",(VLOOKUP(T272,'🧱Material'!$B$4:$H1000,5,false)*U272),0) + IF(V272&lt;&gt;"",(VLOOKUP(V272,'🧱Material'!$B$4:$H1000,5,false)*W272),0) + IF(X272&lt;&gt;"",(VLOOKUP(X272,'🧱Material'!$B$4:$H1000,5,false)*Y272),0) + IF(Z272&lt;&gt;"",(VLOOKUP(Z272,'🧱Material'!$B$4:$H1000,5,false)*AA272),0) + IF(AB272&lt;&gt;"",(VLOOKUP(AB272,'🧱Material'!$B$4:$H1000,5,false)*AC272),0)</f>
        <v>0</v>
      </c>
      <c r="I272" s="523">
        <f>IF(J272&lt;&gt;"",(VLOOKUP(J272,'🌳Resource'!$A$4:$J1000,9,false)*K272),0)+IF(L272&lt;&gt;"",(VLOOKUP(L272,'🌳Resource'!$A$4:$J1000,9,false)*M272),0)+IF(N272&lt;&gt;"",(VLOOKUP(N272,'🌳Resource'!$A$4:$J1000,9,false)*O272),0) + IF(P272&lt;&gt;"",(VLOOKUP(P272,'🌳Resource'!$A$4:$J1000,9,false)*Q272),0) + IF(R272&lt;&gt;"",(VLOOKUP(R272,'🧱Material'!$B$4:$H1000,6,false)*S272),0) + IF(T272&lt;&gt;"",(VLOOKUP(T272,'🧱Material'!$B$4:$H1000,6,false)*U272),0) + IF(V272&lt;&gt;"",(VLOOKUP(V272,'🧱Material'!$B$4:$H1000,6,false)*W272),0) + IF(X272&lt;&gt;"",(VLOOKUP(X272,'🧱Material'!$B$4:$H1000,6,false)*Y272),0) + IF(Z272&lt;&gt;"",(VLOOKUP(Z272,'🧱Material'!$B$4:$H1000,6,false)*AA272),0) + IF(AB272&lt;&gt;"",(VLOOKUP(AB272,'🧱Material'!$B$4:$H1000,6,false)*AC272),0)</f>
        <v>0</v>
      </c>
      <c r="J272" s="533"/>
      <c r="K272" s="534"/>
      <c r="L272" s="533"/>
      <c r="M272" s="534"/>
      <c r="N272" s="533"/>
      <c r="O272" s="534"/>
      <c r="P272" s="533"/>
      <c r="Q272" s="534"/>
      <c r="R272" s="515"/>
      <c r="S272" s="3"/>
      <c r="T272" s="515"/>
      <c r="U272" s="3"/>
      <c r="V272" s="515"/>
      <c r="W272" s="3"/>
      <c r="X272" s="515"/>
      <c r="Y272" s="3"/>
      <c r="Z272" s="515"/>
      <c r="AA272" s="3"/>
      <c r="AB272" s="515"/>
      <c r="AC272" s="3"/>
    </row>
    <row r="273">
      <c r="A273" s="70" t="b">
        <v>0</v>
      </c>
      <c r="B273" s="524"/>
      <c r="C273" s="70"/>
      <c r="D273" s="70"/>
      <c r="G273" s="526">
        <f>IF(J273&lt;&gt;"",(VLOOKUP(J273,'🌳Resource'!$A$4:$J1000,10,false)*K273),0)+IF(L273&lt;&gt;"",(VLOOKUP(L273,'🌳Resource'!$A$4:$J1000,10,false)*M273),0)+IF(N273&lt;&gt;"",(VLOOKUP(N273,'🌳Resource'!$A$4:$J1000,10,false)*O273),0) + IF(P273&lt;&gt;"",(VLOOKUP(P273,'🌳Resource'!$A$4:$J1000,10,false)*Q273),0) + IF(R273&lt;&gt;"",(VLOOKUP(R273,'🧱Material'!$B$4:$H1000,7,false)*S273),0) + IF(T273&lt;&gt;"",(VLOOKUP(T273,'🧱Material'!$B$4:$H1000,7,false)*U273),0) + IF(V273&lt;&gt;"",(VLOOKUP(V273,'🧱Material'!$B$4:$H1000,7,false)*W273),0) + IF(X273&lt;&gt;"",(VLOOKUP(X273,'🧱Material'!$B$4:$H1000,7,false)*Y273),0) + IF(Z273&lt;&gt;"",(VLOOKUP(Z273,'🧱Material'!$B$4:$H1000,7,false)*AA273),0) + IF(AB273&lt;&gt;"",(VLOOKUP(AB273,'🧱Material'!$B$4:$H1000,7,false)*AC273),0)</f>
        <v>0</v>
      </c>
      <c r="H273" s="526">
        <f>IF(J273&lt;&gt;"",(VLOOKUP(J273,'🌳Resource'!$A$4:$J1000,8,false)*K273),0)+IF(L273&lt;&gt;"",(VLOOKUP(L273,'🌳Resource'!$A$4:$J1000,8,false)*M273),0)+IF(N273&lt;&gt;"",(VLOOKUP(N273,'🌳Resource'!$A$4:$J1000,8,false)*O273),0) + IF(P273&lt;&gt;"",(VLOOKUP(P273,'🌳Resource'!$A$4:$J1000,8,false)*Q273),0) + IF(R273&lt;&gt;"",(VLOOKUP(R273,'🧱Material'!$B$4:$H1000,5,false)*S273),0) + IF(T273&lt;&gt;"",(VLOOKUP(T273,'🧱Material'!$B$4:$H1000,5,false)*U273),0) + IF(V273&lt;&gt;"",(VLOOKUP(V273,'🧱Material'!$B$4:$H1000,5,false)*W273),0) + IF(X273&lt;&gt;"",(VLOOKUP(X273,'🧱Material'!$B$4:$H1000,5,false)*Y273),0) + IF(Z273&lt;&gt;"",(VLOOKUP(Z273,'🧱Material'!$B$4:$H1000,5,false)*AA273),0) + IF(AB273&lt;&gt;"",(VLOOKUP(AB273,'🧱Material'!$B$4:$H1000,5,false)*AC273),0)</f>
        <v>0</v>
      </c>
      <c r="I273" s="526">
        <f>IF(J273&lt;&gt;"",(VLOOKUP(J273,'🌳Resource'!$A$4:$J1000,9,false)*K273),0)+IF(L273&lt;&gt;"",(VLOOKUP(L273,'🌳Resource'!$A$4:$J1000,9,false)*M273),0)+IF(N273&lt;&gt;"",(VLOOKUP(N273,'🌳Resource'!$A$4:$J1000,9,false)*O273),0) + IF(P273&lt;&gt;"",(VLOOKUP(P273,'🌳Resource'!$A$4:$J1000,9,false)*Q273),0) + IF(R273&lt;&gt;"",(VLOOKUP(R273,'🧱Material'!$B$4:$H1000,6,false)*S273),0) + IF(T273&lt;&gt;"",(VLOOKUP(T273,'🧱Material'!$B$4:$H1000,6,false)*U273),0) + IF(V273&lt;&gt;"",(VLOOKUP(V273,'🧱Material'!$B$4:$H1000,6,false)*W273),0) + IF(X273&lt;&gt;"",(VLOOKUP(X273,'🧱Material'!$B$4:$H1000,6,false)*Y273),0) + IF(Z273&lt;&gt;"",(VLOOKUP(Z273,'🧱Material'!$B$4:$H1000,6,false)*AA273),0) + IF(AB273&lt;&gt;"",(VLOOKUP(AB273,'🧱Material'!$B$4:$H1000,6,false)*AC273),0)</f>
        <v>0</v>
      </c>
      <c r="J273" s="535"/>
      <c r="K273" s="536"/>
      <c r="L273" s="535"/>
      <c r="M273" s="536"/>
      <c r="N273" s="535"/>
      <c r="O273" s="536"/>
      <c r="P273" s="535"/>
      <c r="Q273" s="536"/>
      <c r="R273" s="59"/>
      <c r="S273" s="520"/>
      <c r="T273" s="59"/>
      <c r="U273" s="520"/>
      <c r="V273" s="59"/>
      <c r="W273" s="520"/>
      <c r="X273" s="59"/>
      <c r="Y273" s="520"/>
      <c r="Z273" s="59"/>
      <c r="AA273" s="520"/>
      <c r="AB273" s="59"/>
      <c r="AC273" s="520"/>
    </row>
    <row r="274">
      <c r="A274" s="70" t="b">
        <v>0</v>
      </c>
      <c r="B274" s="524"/>
      <c r="C274" s="70"/>
      <c r="D274" s="70"/>
      <c r="G274" s="523">
        <f>IF(J274&lt;&gt;"",(VLOOKUP(J274,'🌳Resource'!$A$4:$J1000,10,false)*K274),0)+IF(L274&lt;&gt;"",(VLOOKUP(L274,'🌳Resource'!$A$4:$J1000,10,false)*M274),0)+IF(N274&lt;&gt;"",(VLOOKUP(N274,'🌳Resource'!$A$4:$J1000,10,false)*O274),0) + IF(P274&lt;&gt;"",(VLOOKUP(P274,'🌳Resource'!$A$4:$J1000,10,false)*Q274),0) + IF(R274&lt;&gt;"",(VLOOKUP(R274,'🧱Material'!$B$4:$H1000,7,false)*S274),0) + IF(T274&lt;&gt;"",(VLOOKUP(T274,'🧱Material'!$B$4:$H1000,7,false)*U274),0) + IF(V274&lt;&gt;"",(VLOOKUP(V274,'🧱Material'!$B$4:$H1000,7,false)*W274),0) + IF(X274&lt;&gt;"",(VLOOKUP(X274,'🧱Material'!$B$4:$H1000,7,false)*Y274),0) + IF(Z274&lt;&gt;"",(VLOOKUP(Z274,'🧱Material'!$B$4:$H1000,7,false)*AA274),0) + IF(AB274&lt;&gt;"",(VLOOKUP(AB274,'🧱Material'!$B$4:$H1000,7,false)*AC274),0)</f>
        <v>0</v>
      </c>
      <c r="H274" s="523">
        <f>IF(J274&lt;&gt;"",(VLOOKUP(J274,'🌳Resource'!$A$4:$J1000,8,false)*K274),0)+IF(L274&lt;&gt;"",(VLOOKUP(L274,'🌳Resource'!$A$4:$J1000,8,false)*M274),0)+IF(N274&lt;&gt;"",(VLOOKUP(N274,'🌳Resource'!$A$4:$J1000,8,false)*O274),0) + IF(P274&lt;&gt;"",(VLOOKUP(P274,'🌳Resource'!$A$4:$J1000,8,false)*Q274),0) + IF(R274&lt;&gt;"",(VLOOKUP(R274,'🧱Material'!$B$4:$H1000,5,false)*S274),0) + IF(T274&lt;&gt;"",(VLOOKUP(T274,'🧱Material'!$B$4:$H1000,5,false)*U274),0) + IF(V274&lt;&gt;"",(VLOOKUP(V274,'🧱Material'!$B$4:$H1000,5,false)*W274),0) + IF(X274&lt;&gt;"",(VLOOKUP(X274,'🧱Material'!$B$4:$H1000,5,false)*Y274),0) + IF(Z274&lt;&gt;"",(VLOOKUP(Z274,'🧱Material'!$B$4:$H1000,5,false)*AA274),0) + IF(AB274&lt;&gt;"",(VLOOKUP(AB274,'🧱Material'!$B$4:$H1000,5,false)*AC274),0)</f>
        <v>0</v>
      </c>
      <c r="I274" s="523">
        <f>IF(J274&lt;&gt;"",(VLOOKUP(J274,'🌳Resource'!$A$4:$J1000,9,false)*K274),0)+IF(L274&lt;&gt;"",(VLOOKUP(L274,'🌳Resource'!$A$4:$J1000,9,false)*M274),0)+IF(N274&lt;&gt;"",(VLOOKUP(N274,'🌳Resource'!$A$4:$J1000,9,false)*O274),0) + IF(P274&lt;&gt;"",(VLOOKUP(P274,'🌳Resource'!$A$4:$J1000,9,false)*Q274),0) + IF(R274&lt;&gt;"",(VLOOKUP(R274,'🧱Material'!$B$4:$H1000,6,false)*S274),0) + IF(T274&lt;&gt;"",(VLOOKUP(T274,'🧱Material'!$B$4:$H1000,6,false)*U274),0) + IF(V274&lt;&gt;"",(VLOOKUP(V274,'🧱Material'!$B$4:$H1000,6,false)*W274),0) + IF(X274&lt;&gt;"",(VLOOKUP(X274,'🧱Material'!$B$4:$H1000,6,false)*Y274),0) + IF(Z274&lt;&gt;"",(VLOOKUP(Z274,'🧱Material'!$B$4:$H1000,6,false)*AA274),0) + IF(AB274&lt;&gt;"",(VLOOKUP(AB274,'🧱Material'!$B$4:$H1000,6,false)*AC274),0)</f>
        <v>0</v>
      </c>
      <c r="J274" s="533"/>
      <c r="K274" s="534"/>
      <c r="L274" s="533"/>
      <c r="M274" s="534"/>
      <c r="N274" s="533"/>
      <c r="O274" s="534"/>
      <c r="P274" s="533"/>
      <c r="Q274" s="534"/>
      <c r="R274" s="515"/>
      <c r="S274" s="3"/>
      <c r="T274" s="515"/>
      <c r="U274" s="3"/>
      <c r="V274" s="515"/>
      <c r="W274" s="3"/>
      <c r="X274" s="515"/>
      <c r="Y274" s="3"/>
      <c r="Z274" s="515"/>
      <c r="AA274" s="3"/>
      <c r="AB274" s="515"/>
      <c r="AC274" s="3"/>
    </row>
    <row r="275">
      <c r="A275" s="70" t="b">
        <v>0</v>
      </c>
      <c r="B275" s="524"/>
      <c r="C275" s="70"/>
      <c r="D275" s="70"/>
      <c r="G275" s="526">
        <f>IF(J275&lt;&gt;"",(VLOOKUP(J275,'🌳Resource'!$A$4:$J1000,10,false)*K275),0)+IF(L275&lt;&gt;"",(VLOOKUP(L275,'🌳Resource'!$A$4:$J1000,10,false)*M275),0)+IF(N275&lt;&gt;"",(VLOOKUP(N275,'🌳Resource'!$A$4:$J1000,10,false)*O275),0) + IF(P275&lt;&gt;"",(VLOOKUP(P275,'🌳Resource'!$A$4:$J1000,10,false)*Q275),0) + IF(R275&lt;&gt;"",(VLOOKUP(R275,'🧱Material'!$B$4:$H1000,7,false)*S275),0) + IF(T275&lt;&gt;"",(VLOOKUP(T275,'🧱Material'!$B$4:$H1000,7,false)*U275),0) + IF(V275&lt;&gt;"",(VLOOKUP(V275,'🧱Material'!$B$4:$H1000,7,false)*W275),0) + IF(X275&lt;&gt;"",(VLOOKUP(X275,'🧱Material'!$B$4:$H1000,7,false)*Y275),0) + IF(Z275&lt;&gt;"",(VLOOKUP(Z275,'🧱Material'!$B$4:$H1000,7,false)*AA275),0) + IF(AB275&lt;&gt;"",(VLOOKUP(AB275,'🧱Material'!$B$4:$H1000,7,false)*AC275),0)</f>
        <v>0</v>
      </c>
      <c r="H275" s="526">
        <f>IF(J275&lt;&gt;"",(VLOOKUP(J275,'🌳Resource'!$A$4:$J1000,8,false)*K275),0)+IF(L275&lt;&gt;"",(VLOOKUP(L275,'🌳Resource'!$A$4:$J1000,8,false)*M275),0)+IF(N275&lt;&gt;"",(VLOOKUP(N275,'🌳Resource'!$A$4:$J1000,8,false)*O275),0) + IF(P275&lt;&gt;"",(VLOOKUP(P275,'🌳Resource'!$A$4:$J1000,8,false)*Q275),0) + IF(R275&lt;&gt;"",(VLOOKUP(R275,'🧱Material'!$B$4:$H1000,5,false)*S275),0) + IF(T275&lt;&gt;"",(VLOOKUP(T275,'🧱Material'!$B$4:$H1000,5,false)*U275),0) + IF(V275&lt;&gt;"",(VLOOKUP(V275,'🧱Material'!$B$4:$H1000,5,false)*W275),0) + IF(X275&lt;&gt;"",(VLOOKUP(X275,'🧱Material'!$B$4:$H1000,5,false)*Y275),0) + IF(Z275&lt;&gt;"",(VLOOKUP(Z275,'🧱Material'!$B$4:$H1000,5,false)*AA275),0) + IF(AB275&lt;&gt;"",(VLOOKUP(AB275,'🧱Material'!$B$4:$H1000,5,false)*AC275),0)</f>
        <v>0</v>
      </c>
      <c r="I275" s="526">
        <f>IF(J275&lt;&gt;"",(VLOOKUP(J275,'🌳Resource'!$A$4:$J1000,9,false)*K275),0)+IF(L275&lt;&gt;"",(VLOOKUP(L275,'🌳Resource'!$A$4:$J1000,9,false)*M275),0)+IF(N275&lt;&gt;"",(VLOOKUP(N275,'🌳Resource'!$A$4:$J1000,9,false)*O275),0) + IF(P275&lt;&gt;"",(VLOOKUP(P275,'🌳Resource'!$A$4:$J1000,9,false)*Q275),0) + IF(R275&lt;&gt;"",(VLOOKUP(R275,'🧱Material'!$B$4:$H1000,6,false)*S275),0) + IF(T275&lt;&gt;"",(VLOOKUP(T275,'🧱Material'!$B$4:$H1000,6,false)*U275),0) + IF(V275&lt;&gt;"",(VLOOKUP(V275,'🧱Material'!$B$4:$H1000,6,false)*W275),0) + IF(X275&lt;&gt;"",(VLOOKUP(X275,'🧱Material'!$B$4:$H1000,6,false)*Y275),0) + IF(Z275&lt;&gt;"",(VLOOKUP(Z275,'🧱Material'!$B$4:$H1000,6,false)*AA275),0) + IF(AB275&lt;&gt;"",(VLOOKUP(AB275,'🧱Material'!$B$4:$H1000,6,false)*AC275),0)</f>
        <v>0</v>
      </c>
      <c r="J275" s="535"/>
      <c r="K275" s="536"/>
      <c r="L275" s="535"/>
      <c r="M275" s="536"/>
      <c r="N275" s="535"/>
      <c r="O275" s="536"/>
      <c r="P275" s="535"/>
      <c r="Q275" s="536"/>
      <c r="R275" s="59"/>
      <c r="S275" s="520"/>
      <c r="T275" s="59"/>
      <c r="U275" s="520"/>
      <c r="V275" s="59"/>
      <c r="W275" s="520"/>
      <c r="X275" s="59"/>
      <c r="Y275" s="520"/>
      <c r="Z275" s="59"/>
      <c r="AA275" s="520"/>
      <c r="AB275" s="59"/>
      <c r="AC275" s="520"/>
    </row>
    <row r="276">
      <c r="A276" s="70" t="b">
        <v>0</v>
      </c>
      <c r="B276" s="524"/>
      <c r="C276" s="70"/>
      <c r="D276" s="70"/>
      <c r="G276" s="523">
        <f>IF(J276&lt;&gt;"",(VLOOKUP(J276,'🌳Resource'!$A$4:$J1000,10,false)*K276),0)+IF(L276&lt;&gt;"",(VLOOKUP(L276,'🌳Resource'!$A$4:$J1000,10,false)*M276),0)+IF(N276&lt;&gt;"",(VLOOKUP(N276,'🌳Resource'!$A$4:$J1000,10,false)*O276),0) + IF(P276&lt;&gt;"",(VLOOKUP(P276,'🌳Resource'!$A$4:$J1000,10,false)*Q276),0) + IF(R276&lt;&gt;"",(VLOOKUP(R276,'🧱Material'!$B$4:$H1000,7,false)*S276),0) + IF(T276&lt;&gt;"",(VLOOKUP(T276,'🧱Material'!$B$4:$H1000,7,false)*U276),0) + IF(V276&lt;&gt;"",(VLOOKUP(V276,'🧱Material'!$B$4:$H1000,7,false)*W276),0) + IF(X276&lt;&gt;"",(VLOOKUP(X276,'🧱Material'!$B$4:$H1000,7,false)*Y276),0) + IF(Z276&lt;&gt;"",(VLOOKUP(Z276,'🧱Material'!$B$4:$H1000,7,false)*AA276),0) + IF(AB276&lt;&gt;"",(VLOOKUP(AB276,'🧱Material'!$B$4:$H1000,7,false)*AC276),0)</f>
        <v>0</v>
      </c>
      <c r="H276" s="523">
        <f>IF(J276&lt;&gt;"",(VLOOKUP(J276,'🌳Resource'!$A$4:$J1000,8,false)*K276),0)+IF(L276&lt;&gt;"",(VLOOKUP(L276,'🌳Resource'!$A$4:$J1000,8,false)*M276),0)+IF(N276&lt;&gt;"",(VLOOKUP(N276,'🌳Resource'!$A$4:$J1000,8,false)*O276),0) + IF(P276&lt;&gt;"",(VLOOKUP(P276,'🌳Resource'!$A$4:$J1000,8,false)*Q276),0) + IF(R276&lt;&gt;"",(VLOOKUP(R276,'🧱Material'!$B$4:$H1000,5,false)*S276),0) + IF(T276&lt;&gt;"",(VLOOKUP(T276,'🧱Material'!$B$4:$H1000,5,false)*U276),0) + IF(V276&lt;&gt;"",(VLOOKUP(V276,'🧱Material'!$B$4:$H1000,5,false)*W276),0) + IF(X276&lt;&gt;"",(VLOOKUP(X276,'🧱Material'!$B$4:$H1000,5,false)*Y276),0) + IF(Z276&lt;&gt;"",(VLOOKUP(Z276,'🧱Material'!$B$4:$H1000,5,false)*AA276),0) + IF(AB276&lt;&gt;"",(VLOOKUP(AB276,'🧱Material'!$B$4:$H1000,5,false)*AC276),0)</f>
        <v>0</v>
      </c>
      <c r="I276" s="523">
        <f>IF(J276&lt;&gt;"",(VLOOKUP(J276,'🌳Resource'!$A$4:$J1000,9,false)*K276),0)+IF(L276&lt;&gt;"",(VLOOKUP(L276,'🌳Resource'!$A$4:$J1000,9,false)*M276),0)+IF(N276&lt;&gt;"",(VLOOKUP(N276,'🌳Resource'!$A$4:$J1000,9,false)*O276),0) + IF(P276&lt;&gt;"",(VLOOKUP(P276,'🌳Resource'!$A$4:$J1000,9,false)*Q276),0) + IF(R276&lt;&gt;"",(VLOOKUP(R276,'🧱Material'!$B$4:$H1000,6,false)*S276),0) + IF(T276&lt;&gt;"",(VLOOKUP(T276,'🧱Material'!$B$4:$H1000,6,false)*U276),0) + IF(V276&lt;&gt;"",(VLOOKUP(V276,'🧱Material'!$B$4:$H1000,6,false)*W276),0) + IF(X276&lt;&gt;"",(VLOOKUP(X276,'🧱Material'!$B$4:$H1000,6,false)*Y276),0) + IF(Z276&lt;&gt;"",(VLOOKUP(Z276,'🧱Material'!$B$4:$H1000,6,false)*AA276),0) + IF(AB276&lt;&gt;"",(VLOOKUP(AB276,'🧱Material'!$B$4:$H1000,6,false)*AC276),0)</f>
        <v>0</v>
      </c>
      <c r="J276" s="533"/>
      <c r="K276" s="534"/>
      <c r="L276" s="533"/>
      <c r="M276" s="534"/>
      <c r="N276" s="533"/>
      <c r="O276" s="534"/>
      <c r="P276" s="533"/>
      <c r="Q276" s="534"/>
      <c r="R276" s="515"/>
      <c r="S276" s="3"/>
      <c r="T276" s="515"/>
      <c r="U276" s="3"/>
      <c r="V276" s="515"/>
      <c r="W276" s="3"/>
      <c r="X276" s="515"/>
      <c r="Y276" s="3"/>
      <c r="Z276" s="515"/>
      <c r="AA276" s="3"/>
      <c r="AB276" s="515"/>
      <c r="AC276" s="3"/>
    </row>
    <row r="277">
      <c r="A277" s="70" t="b">
        <v>0</v>
      </c>
      <c r="B277" s="524"/>
      <c r="C277" s="70"/>
      <c r="D277" s="70"/>
      <c r="G277" s="526">
        <f>IF(J277&lt;&gt;"",(VLOOKUP(J277,'🌳Resource'!$A$4:$J1000,10,false)*K277),0)+IF(L277&lt;&gt;"",(VLOOKUP(L277,'🌳Resource'!$A$4:$J1000,10,false)*M277),0)+IF(N277&lt;&gt;"",(VLOOKUP(N277,'🌳Resource'!$A$4:$J1000,10,false)*O277),0) + IF(P277&lt;&gt;"",(VLOOKUP(P277,'🌳Resource'!$A$4:$J1000,10,false)*Q277),0) + IF(R277&lt;&gt;"",(VLOOKUP(R277,'🧱Material'!$B$4:$H1000,7,false)*S277),0) + IF(T277&lt;&gt;"",(VLOOKUP(T277,'🧱Material'!$B$4:$H1000,7,false)*U277),0) + IF(V277&lt;&gt;"",(VLOOKUP(V277,'🧱Material'!$B$4:$H1000,7,false)*W277),0) + IF(X277&lt;&gt;"",(VLOOKUP(X277,'🧱Material'!$B$4:$H1000,7,false)*Y277),0) + IF(Z277&lt;&gt;"",(VLOOKUP(Z277,'🧱Material'!$B$4:$H1000,7,false)*AA277),0) + IF(AB277&lt;&gt;"",(VLOOKUP(AB277,'🧱Material'!$B$4:$H1000,7,false)*AC277),0)</f>
        <v>0</v>
      </c>
      <c r="H277" s="526">
        <f>IF(J277&lt;&gt;"",(VLOOKUP(J277,'🌳Resource'!$A$4:$J1000,8,false)*K277),0)+IF(L277&lt;&gt;"",(VLOOKUP(L277,'🌳Resource'!$A$4:$J1000,8,false)*M277),0)+IF(N277&lt;&gt;"",(VLOOKUP(N277,'🌳Resource'!$A$4:$J1000,8,false)*O277),0) + IF(P277&lt;&gt;"",(VLOOKUP(P277,'🌳Resource'!$A$4:$J1000,8,false)*Q277),0) + IF(R277&lt;&gt;"",(VLOOKUP(R277,'🧱Material'!$B$4:$H1000,5,false)*S277),0) + IF(T277&lt;&gt;"",(VLOOKUP(T277,'🧱Material'!$B$4:$H1000,5,false)*U277),0) + IF(V277&lt;&gt;"",(VLOOKUP(V277,'🧱Material'!$B$4:$H1000,5,false)*W277),0) + IF(X277&lt;&gt;"",(VLOOKUP(X277,'🧱Material'!$B$4:$H1000,5,false)*Y277),0) + IF(Z277&lt;&gt;"",(VLOOKUP(Z277,'🧱Material'!$B$4:$H1000,5,false)*AA277),0) + IF(AB277&lt;&gt;"",(VLOOKUP(AB277,'🧱Material'!$B$4:$H1000,5,false)*AC277),0)</f>
        <v>0</v>
      </c>
      <c r="I277" s="526">
        <f>IF(J277&lt;&gt;"",(VLOOKUP(J277,'🌳Resource'!$A$4:$J1000,9,false)*K277),0)+IF(L277&lt;&gt;"",(VLOOKUP(L277,'🌳Resource'!$A$4:$J1000,9,false)*M277),0)+IF(N277&lt;&gt;"",(VLOOKUP(N277,'🌳Resource'!$A$4:$J1000,9,false)*O277),0) + IF(P277&lt;&gt;"",(VLOOKUP(P277,'🌳Resource'!$A$4:$J1000,9,false)*Q277),0) + IF(R277&lt;&gt;"",(VLOOKUP(R277,'🧱Material'!$B$4:$H1000,6,false)*S277),0) + IF(T277&lt;&gt;"",(VLOOKUP(T277,'🧱Material'!$B$4:$H1000,6,false)*U277),0) + IF(V277&lt;&gt;"",(VLOOKUP(V277,'🧱Material'!$B$4:$H1000,6,false)*W277),0) + IF(X277&lt;&gt;"",(VLOOKUP(X277,'🧱Material'!$B$4:$H1000,6,false)*Y277),0) + IF(Z277&lt;&gt;"",(VLOOKUP(Z277,'🧱Material'!$B$4:$H1000,6,false)*AA277),0) + IF(AB277&lt;&gt;"",(VLOOKUP(AB277,'🧱Material'!$B$4:$H1000,6,false)*AC277),0)</f>
        <v>0</v>
      </c>
      <c r="J277" s="535"/>
      <c r="K277" s="536"/>
      <c r="L277" s="535"/>
      <c r="M277" s="536"/>
      <c r="N277" s="535"/>
      <c r="O277" s="536"/>
      <c r="P277" s="535"/>
      <c r="Q277" s="536"/>
      <c r="R277" s="59"/>
      <c r="S277" s="520"/>
      <c r="T277" s="59"/>
      <c r="U277" s="520"/>
      <c r="V277" s="59"/>
      <c r="W277" s="520"/>
      <c r="X277" s="59"/>
      <c r="Y277" s="520"/>
      <c r="Z277" s="59"/>
      <c r="AA277" s="520"/>
      <c r="AB277" s="59"/>
      <c r="AC277" s="520"/>
    </row>
    <row r="278">
      <c r="A278" s="70" t="b">
        <v>0</v>
      </c>
      <c r="B278" s="524"/>
      <c r="C278" s="70"/>
      <c r="D278" s="70"/>
      <c r="G278" s="523">
        <f>IF(J278&lt;&gt;"",(VLOOKUP(J278,'🌳Resource'!$A$4:$J1000,10,false)*K278),0)+IF(L278&lt;&gt;"",(VLOOKUP(L278,'🌳Resource'!$A$4:$J1000,10,false)*M278),0)+IF(N278&lt;&gt;"",(VLOOKUP(N278,'🌳Resource'!$A$4:$J1000,10,false)*O278),0) + IF(P278&lt;&gt;"",(VLOOKUP(P278,'🌳Resource'!$A$4:$J1000,10,false)*Q278),0) + IF(R278&lt;&gt;"",(VLOOKUP(R278,'🧱Material'!$B$4:$H1000,7,false)*S278),0) + IF(T278&lt;&gt;"",(VLOOKUP(T278,'🧱Material'!$B$4:$H1000,7,false)*U278),0) + IF(V278&lt;&gt;"",(VLOOKUP(V278,'🧱Material'!$B$4:$H1000,7,false)*W278),0) + IF(X278&lt;&gt;"",(VLOOKUP(X278,'🧱Material'!$B$4:$H1000,7,false)*Y278),0) + IF(Z278&lt;&gt;"",(VLOOKUP(Z278,'🧱Material'!$B$4:$H1000,7,false)*AA278),0) + IF(AB278&lt;&gt;"",(VLOOKUP(AB278,'🧱Material'!$B$4:$H1000,7,false)*AC278),0)</f>
        <v>0</v>
      </c>
      <c r="H278" s="523">
        <f>IF(J278&lt;&gt;"",(VLOOKUP(J278,'🌳Resource'!$A$4:$J1000,8,false)*K278),0)+IF(L278&lt;&gt;"",(VLOOKUP(L278,'🌳Resource'!$A$4:$J1000,8,false)*M278),0)+IF(N278&lt;&gt;"",(VLOOKUP(N278,'🌳Resource'!$A$4:$J1000,8,false)*O278),0) + IF(P278&lt;&gt;"",(VLOOKUP(P278,'🌳Resource'!$A$4:$J1000,8,false)*Q278),0) + IF(R278&lt;&gt;"",(VLOOKUP(R278,'🧱Material'!$B$4:$H1000,5,false)*S278),0) + IF(T278&lt;&gt;"",(VLOOKUP(T278,'🧱Material'!$B$4:$H1000,5,false)*U278),0) + IF(V278&lt;&gt;"",(VLOOKUP(V278,'🧱Material'!$B$4:$H1000,5,false)*W278),0) + IF(X278&lt;&gt;"",(VLOOKUP(X278,'🧱Material'!$B$4:$H1000,5,false)*Y278),0) + IF(Z278&lt;&gt;"",(VLOOKUP(Z278,'🧱Material'!$B$4:$H1000,5,false)*AA278),0) + IF(AB278&lt;&gt;"",(VLOOKUP(AB278,'🧱Material'!$B$4:$H1000,5,false)*AC278),0)</f>
        <v>0</v>
      </c>
      <c r="I278" s="523">
        <f>IF(J278&lt;&gt;"",(VLOOKUP(J278,'🌳Resource'!$A$4:$J1000,9,false)*K278),0)+IF(L278&lt;&gt;"",(VLOOKUP(L278,'🌳Resource'!$A$4:$J1000,9,false)*M278),0)+IF(N278&lt;&gt;"",(VLOOKUP(N278,'🌳Resource'!$A$4:$J1000,9,false)*O278),0) + IF(P278&lt;&gt;"",(VLOOKUP(P278,'🌳Resource'!$A$4:$J1000,9,false)*Q278),0) + IF(R278&lt;&gt;"",(VLOOKUP(R278,'🧱Material'!$B$4:$H1000,6,false)*S278),0) + IF(T278&lt;&gt;"",(VLOOKUP(T278,'🧱Material'!$B$4:$H1000,6,false)*U278),0) + IF(V278&lt;&gt;"",(VLOOKUP(V278,'🧱Material'!$B$4:$H1000,6,false)*W278),0) + IF(X278&lt;&gt;"",(VLOOKUP(X278,'🧱Material'!$B$4:$H1000,6,false)*Y278),0) + IF(Z278&lt;&gt;"",(VLOOKUP(Z278,'🧱Material'!$B$4:$H1000,6,false)*AA278),0) + IF(AB278&lt;&gt;"",(VLOOKUP(AB278,'🧱Material'!$B$4:$H1000,6,false)*AC278),0)</f>
        <v>0</v>
      </c>
      <c r="J278" s="533"/>
      <c r="K278" s="534"/>
      <c r="L278" s="533"/>
      <c r="M278" s="534"/>
      <c r="N278" s="533"/>
      <c r="O278" s="534"/>
      <c r="P278" s="533"/>
      <c r="Q278" s="534"/>
      <c r="R278" s="515"/>
      <c r="S278" s="3"/>
      <c r="T278" s="515"/>
      <c r="U278" s="3"/>
      <c r="V278" s="515"/>
      <c r="W278" s="3"/>
      <c r="X278" s="515"/>
      <c r="Y278" s="3"/>
      <c r="Z278" s="515"/>
      <c r="AA278" s="3"/>
      <c r="AB278" s="515"/>
      <c r="AC278" s="3"/>
    </row>
    <row r="279">
      <c r="A279" s="70" t="b">
        <v>0</v>
      </c>
      <c r="B279" s="524"/>
      <c r="C279" s="70"/>
      <c r="D279" s="70"/>
      <c r="G279" s="526">
        <f>IF(J279&lt;&gt;"",(VLOOKUP(J279,'🌳Resource'!$A$4:$J1000,10,false)*K279),0)+IF(L279&lt;&gt;"",(VLOOKUP(L279,'🌳Resource'!$A$4:$J1000,10,false)*M279),0)+IF(N279&lt;&gt;"",(VLOOKUP(N279,'🌳Resource'!$A$4:$J1000,10,false)*O279),0) + IF(P279&lt;&gt;"",(VLOOKUP(P279,'🌳Resource'!$A$4:$J1000,10,false)*Q279),0) + IF(R279&lt;&gt;"",(VLOOKUP(R279,'🧱Material'!$B$4:$H1000,7,false)*S279),0) + IF(T279&lt;&gt;"",(VLOOKUP(T279,'🧱Material'!$B$4:$H1000,7,false)*U279),0) + IF(V279&lt;&gt;"",(VLOOKUP(V279,'🧱Material'!$B$4:$H1000,7,false)*W279),0) + IF(X279&lt;&gt;"",(VLOOKUP(X279,'🧱Material'!$B$4:$H1000,7,false)*Y279),0) + IF(Z279&lt;&gt;"",(VLOOKUP(Z279,'🧱Material'!$B$4:$H1000,7,false)*AA279),0) + IF(AB279&lt;&gt;"",(VLOOKUP(AB279,'🧱Material'!$B$4:$H1000,7,false)*AC279),0)</f>
        <v>0</v>
      </c>
      <c r="H279" s="526">
        <f>IF(J279&lt;&gt;"",(VLOOKUP(J279,'🌳Resource'!$A$4:$J1000,8,false)*K279),0)+IF(L279&lt;&gt;"",(VLOOKUP(L279,'🌳Resource'!$A$4:$J1000,8,false)*M279),0)+IF(N279&lt;&gt;"",(VLOOKUP(N279,'🌳Resource'!$A$4:$J1000,8,false)*O279),0) + IF(P279&lt;&gt;"",(VLOOKUP(P279,'🌳Resource'!$A$4:$J1000,8,false)*Q279),0) + IF(R279&lt;&gt;"",(VLOOKUP(R279,'🧱Material'!$B$4:$H1000,5,false)*S279),0) + IF(T279&lt;&gt;"",(VLOOKUP(T279,'🧱Material'!$B$4:$H1000,5,false)*U279),0) + IF(V279&lt;&gt;"",(VLOOKUP(V279,'🧱Material'!$B$4:$H1000,5,false)*W279),0) + IF(X279&lt;&gt;"",(VLOOKUP(X279,'🧱Material'!$B$4:$H1000,5,false)*Y279),0) + IF(Z279&lt;&gt;"",(VLOOKUP(Z279,'🧱Material'!$B$4:$H1000,5,false)*AA279),0) + IF(AB279&lt;&gt;"",(VLOOKUP(AB279,'🧱Material'!$B$4:$H1000,5,false)*AC279),0)</f>
        <v>0</v>
      </c>
      <c r="I279" s="526">
        <f>IF(J279&lt;&gt;"",(VLOOKUP(J279,'🌳Resource'!$A$4:$J1000,9,false)*K279),0)+IF(L279&lt;&gt;"",(VLOOKUP(L279,'🌳Resource'!$A$4:$J1000,9,false)*M279),0)+IF(N279&lt;&gt;"",(VLOOKUP(N279,'🌳Resource'!$A$4:$J1000,9,false)*O279),0) + IF(P279&lt;&gt;"",(VLOOKUP(P279,'🌳Resource'!$A$4:$J1000,9,false)*Q279),0) + IF(R279&lt;&gt;"",(VLOOKUP(R279,'🧱Material'!$B$4:$H1000,6,false)*S279),0) + IF(T279&lt;&gt;"",(VLOOKUP(T279,'🧱Material'!$B$4:$H1000,6,false)*U279),0) + IF(V279&lt;&gt;"",(VLOOKUP(V279,'🧱Material'!$B$4:$H1000,6,false)*W279),0) + IF(X279&lt;&gt;"",(VLOOKUP(X279,'🧱Material'!$B$4:$H1000,6,false)*Y279),0) + IF(Z279&lt;&gt;"",(VLOOKUP(Z279,'🧱Material'!$B$4:$H1000,6,false)*AA279),0) + IF(AB279&lt;&gt;"",(VLOOKUP(AB279,'🧱Material'!$B$4:$H1000,6,false)*AC279),0)</f>
        <v>0</v>
      </c>
      <c r="J279" s="535"/>
      <c r="K279" s="536"/>
      <c r="L279" s="535"/>
      <c r="M279" s="536"/>
      <c r="N279" s="535"/>
      <c r="O279" s="536"/>
      <c r="P279" s="535"/>
      <c r="Q279" s="536"/>
      <c r="R279" s="59"/>
      <c r="S279" s="520"/>
      <c r="T279" s="59"/>
      <c r="U279" s="520"/>
      <c r="V279" s="59"/>
      <c r="W279" s="520"/>
      <c r="X279" s="59"/>
      <c r="Y279" s="520"/>
      <c r="Z279" s="59"/>
      <c r="AA279" s="520"/>
      <c r="AB279" s="59"/>
      <c r="AC279" s="520"/>
    </row>
    <row r="280">
      <c r="A280" s="70" t="b">
        <v>0</v>
      </c>
      <c r="B280" s="524"/>
      <c r="C280" s="70"/>
      <c r="D280" s="70"/>
      <c r="G280" s="523">
        <f>IF(J280&lt;&gt;"",(VLOOKUP(J280,'🌳Resource'!$A$4:$J1000,10,false)*K280),0)+IF(L280&lt;&gt;"",(VLOOKUP(L280,'🌳Resource'!$A$4:$J1000,10,false)*M280),0)+IF(N280&lt;&gt;"",(VLOOKUP(N280,'🌳Resource'!$A$4:$J1000,10,false)*O280),0) + IF(P280&lt;&gt;"",(VLOOKUP(P280,'🌳Resource'!$A$4:$J1000,10,false)*Q280),0) + IF(R280&lt;&gt;"",(VLOOKUP(R280,'🧱Material'!$B$4:$H1000,7,false)*S280),0) + IF(T280&lt;&gt;"",(VLOOKUP(T280,'🧱Material'!$B$4:$H1000,7,false)*U280),0) + IF(V280&lt;&gt;"",(VLOOKUP(V280,'🧱Material'!$B$4:$H1000,7,false)*W280),0) + IF(X280&lt;&gt;"",(VLOOKUP(X280,'🧱Material'!$B$4:$H1000,7,false)*Y280),0) + IF(Z280&lt;&gt;"",(VLOOKUP(Z280,'🧱Material'!$B$4:$H1000,7,false)*AA280),0) + IF(AB280&lt;&gt;"",(VLOOKUP(AB280,'🧱Material'!$B$4:$H1000,7,false)*AC280),0)</f>
        <v>0</v>
      </c>
      <c r="H280" s="523">
        <f>IF(J280&lt;&gt;"",(VLOOKUP(J280,'🌳Resource'!$A$4:$J1000,8,false)*K280),0)+IF(L280&lt;&gt;"",(VLOOKUP(L280,'🌳Resource'!$A$4:$J1000,8,false)*M280),0)+IF(N280&lt;&gt;"",(VLOOKUP(N280,'🌳Resource'!$A$4:$J1000,8,false)*O280),0) + IF(P280&lt;&gt;"",(VLOOKUP(P280,'🌳Resource'!$A$4:$J1000,8,false)*Q280),0) + IF(R280&lt;&gt;"",(VLOOKUP(R280,'🧱Material'!$B$4:$H1000,5,false)*S280),0) + IF(T280&lt;&gt;"",(VLOOKUP(T280,'🧱Material'!$B$4:$H1000,5,false)*U280),0) + IF(V280&lt;&gt;"",(VLOOKUP(V280,'🧱Material'!$B$4:$H1000,5,false)*W280),0) + IF(X280&lt;&gt;"",(VLOOKUP(X280,'🧱Material'!$B$4:$H1000,5,false)*Y280),0) + IF(Z280&lt;&gt;"",(VLOOKUP(Z280,'🧱Material'!$B$4:$H1000,5,false)*AA280),0) + IF(AB280&lt;&gt;"",(VLOOKUP(AB280,'🧱Material'!$B$4:$H1000,5,false)*AC280),0)</f>
        <v>0</v>
      </c>
      <c r="I280" s="523">
        <f>IF(J280&lt;&gt;"",(VLOOKUP(J280,'🌳Resource'!$A$4:$J1000,9,false)*K280),0)+IF(L280&lt;&gt;"",(VLOOKUP(L280,'🌳Resource'!$A$4:$J1000,9,false)*M280),0)+IF(N280&lt;&gt;"",(VLOOKUP(N280,'🌳Resource'!$A$4:$J1000,9,false)*O280),0) + IF(P280&lt;&gt;"",(VLOOKUP(P280,'🌳Resource'!$A$4:$J1000,9,false)*Q280),0) + IF(R280&lt;&gt;"",(VLOOKUP(R280,'🧱Material'!$B$4:$H1000,6,false)*S280),0) + IF(T280&lt;&gt;"",(VLOOKUP(T280,'🧱Material'!$B$4:$H1000,6,false)*U280),0) + IF(V280&lt;&gt;"",(VLOOKUP(V280,'🧱Material'!$B$4:$H1000,6,false)*W280),0) + IF(X280&lt;&gt;"",(VLOOKUP(X280,'🧱Material'!$B$4:$H1000,6,false)*Y280),0) + IF(Z280&lt;&gt;"",(VLOOKUP(Z280,'🧱Material'!$B$4:$H1000,6,false)*AA280),0) + IF(AB280&lt;&gt;"",(VLOOKUP(AB280,'🧱Material'!$B$4:$H1000,6,false)*AC280),0)</f>
        <v>0</v>
      </c>
      <c r="J280" s="533"/>
      <c r="K280" s="534"/>
      <c r="L280" s="533"/>
      <c r="M280" s="534"/>
      <c r="N280" s="533"/>
      <c r="O280" s="534"/>
      <c r="P280" s="533"/>
      <c r="Q280" s="534"/>
      <c r="R280" s="515"/>
      <c r="S280" s="3"/>
      <c r="T280" s="515"/>
      <c r="U280" s="3"/>
      <c r="V280" s="515"/>
      <c r="W280" s="3"/>
      <c r="X280" s="515"/>
      <c r="Y280" s="3"/>
      <c r="Z280" s="515"/>
      <c r="AA280" s="3"/>
      <c r="AB280" s="515"/>
      <c r="AC280" s="3"/>
    </row>
    <row r="281">
      <c r="A281" s="70" t="b">
        <v>0</v>
      </c>
      <c r="B281" s="524"/>
      <c r="C281" s="70"/>
      <c r="D281" s="70"/>
      <c r="G281" s="526">
        <f>IF(J281&lt;&gt;"",(VLOOKUP(J281,'🌳Resource'!$A$4:$J1000,10,false)*K281),0)+IF(L281&lt;&gt;"",(VLOOKUP(L281,'🌳Resource'!$A$4:$J1000,10,false)*M281),0)+IF(N281&lt;&gt;"",(VLOOKUP(N281,'🌳Resource'!$A$4:$J1000,10,false)*O281),0) + IF(P281&lt;&gt;"",(VLOOKUP(P281,'🌳Resource'!$A$4:$J1000,10,false)*Q281),0) + IF(R281&lt;&gt;"",(VLOOKUP(R281,'🧱Material'!$B$4:$H1000,7,false)*S281),0) + IF(T281&lt;&gt;"",(VLOOKUP(T281,'🧱Material'!$B$4:$H1000,7,false)*U281),0) + IF(V281&lt;&gt;"",(VLOOKUP(V281,'🧱Material'!$B$4:$H1000,7,false)*W281),0) + IF(X281&lt;&gt;"",(VLOOKUP(X281,'🧱Material'!$B$4:$H1000,7,false)*Y281),0) + IF(Z281&lt;&gt;"",(VLOOKUP(Z281,'🧱Material'!$B$4:$H1000,7,false)*AA281),0) + IF(AB281&lt;&gt;"",(VLOOKUP(AB281,'🧱Material'!$B$4:$H1000,7,false)*AC281),0)</f>
        <v>0</v>
      </c>
      <c r="H281" s="526">
        <f>IF(J281&lt;&gt;"",(VLOOKUP(J281,'🌳Resource'!$A$4:$J1000,8,false)*K281),0)+IF(L281&lt;&gt;"",(VLOOKUP(L281,'🌳Resource'!$A$4:$J1000,8,false)*M281),0)+IF(N281&lt;&gt;"",(VLOOKUP(N281,'🌳Resource'!$A$4:$J1000,8,false)*O281),0) + IF(P281&lt;&gt;"",(VLOOKUP(P281,'🌳Resource'!$A$4:$J1000,8,false)*Q281),0) + IF(R281&lt;&gt;"",(VLOOKUP(R281,'🧱Material'!$B$4:$H1000,5,false)*S281),0) + IF(T281&lt;&gt;"",(VLOOKUP(T281,'🧱Material'!$B$4:$H1000,5,false)*U281),0) + IF(V281&lt;&gt;"",(VLOOKUP(V281,'🧱Material'!$B$4:$H1000,5,false)*W281),0) + IF(X281&lt;&gt;"",(VLOOKUP(X281,'🧱Material'!$B$4:$H1000,5,false)*Y281),0) + IF(Z281&lt;&gt;"",(VLOOKUP(Z281,'🧱Material'!$B$4:$H1000,5,false)*AA281),0) + IF(AB281&lt;&gt;"",(VLOOKUP(AB281,'🧱Material'!$B$4:$H1000,5,false)*AC281),0)</f>
        <v>0</v>
      </c>
      <c r="I281" s="526">
        <f>IF(J281&lt;&gt;"",(VLOOKUP(J281,'🌳Resource'!$A$4:$J1000,9,false)*K281),0)+IF(L281&lt;&gt;"",(VLOOKUP(L281,'🌳Resource'!$A$4:$J1000,9,false)*M281),0)+IF(N281&lt;&gt;"",(VLOOKUP(N281,'🌳Resource'!$A$4:$J1000,9,false)*O281),0) + IF(P281&lt;&gt;"",(VLOOKUP(P281,'🌳Resource'!$A$4:$J1000,9,false)*Q281),0) + IF(R281&lt;&gt;"",(VLOOKUP(R281,'🧱Material'!$B$4:$H1000,6,false)*S281),0) + IF(T281&lt;&gt;"",(VLOOKUP(T281,'🧱Material'!$B$4:$H1000,6,false)*U281),0) + IF(V281&lt;&gt;"",(VLOOKUP(V281,'🧱Material'!$B$4:$H1000,6,false)*W281),0) + IF(X281&lt;&gt;"",(VLOOKUP(X281,'🧱Material'!$B$4:$H1000,6,false)*Y281),0) + IF(Z281&lt;&gt;"",(VLOOKUP(Z281,'🧱Material'!$B$4:$H1000,6,false)*AA281),0) + IF(AB281&lt;&gt;"",(VLOOKUP(AB281,'🧱Material'!$B$4:$H1000,6,false)*AC281),0)</f>
        <v>0</v>
      </c>
      <c r="J281" s="535"/>
      <c r="K281" s="536"/>
      <c r="L281" s="535"/>
      <c r="M281" s="536"/>
      <c r="N281" s="535"/>
      <c r="O281" s="536"/>
      <c r="P281" s="535"/>
      <c r="Q281" s="536"/>
      <c r="R281" s="59"/>
      <c r="S281" s="520"/>
      <c r="T281" s="59"/>
      <c r="U281" s="520"/>
      <c r="V281" s="59"/>
      <c r="W281" s="520"/>
      <c r="X281" s="59"/>
      <c r="Y281" s="520"/>
      <c r="Z281" s="59"/>
      <c r="AA281" s="520"/>
      <c r="AB281" s="59"/>
      <c r="AC281" s="520"/>
    </row>
    <row r="282">
      <c r="A282" s="70" t="b">
        <v>0</v>
      </c>
      <c r="B282" s="524"/>
      <c r="C282" s="70"/>
      <c r="D282" s="70"/>
      <c r="G282" s="523">
        <f>IF(J282&lt;&gt;"",(VLOOKUP(J282,'🌳Resource'!$A$4:$J1000,10,false)*K282),0)+IF(L282&lt;&gt;"",(VLOOKUP(L282,'🌳Resource'!$A$4:$J1000,10,false)*M282),0)+IF(N282&lt;&gt;"",(VLOOKUP(N282,'🌳Resource'!$A$4:$J1000,10,false)*O282),0) + IF(P282&lt;&gt;"",(VLOOKUP(P282,'🌳Resource'!$A$4:$J1000,10,false)*Q282),0) + IF(R282&lt;&gt;"",(VLOOKUP(R282,'🧱Material'!$B$4:$H1000,7,false)*S282),0) + IF(T282&lt;&gt;"",(VLOOKUP(T282,'🧱Material'!$B$4:$H1000,7,false)*U282),0) + IF(V282&lt;&gt;"",(VLOOKUP(V282,'🧱Material'!$B$4:$H1000,7,false)*W282),0) + IF(X282&lt;&gt;"",(VLOOKUP(X282,'🧱Material'!$B$4:$H1000,7,false)*Y282),0) + IF(Z282&lt;&gt;"",(VLOOKUP(Z282,'🧱Material'!$B$4:$H1000,7,false)*AA282),0) + IF(AB282&lt;&gt;"",(VLOOKUP(AB282,'🧱Material'!$B$4:$H1000,7,false)*AC282),0)</f>
        <v>0</v>
      </c>
      <c r="H282" s="523">
        <f>IF(J282&lt;&gt;"",(VLOOKUP(J282,'🌳Resource'!$A$4:$J1000,8,false)*K282),0)+IF(L282&lt;&gt;"",(VLOOKUP(L282,'🌳Resource'!$A$4:$J1000,8,false)*M282),0)+IF(N282&lt;&gt;"",(VLOOKUP(N282,'🌳Resource'!$A$4:$J1000,8,false)*O282),0) + IF(P282&lt;&gt;"",(VLOOKUP(P282,'🌳Resource'!$A$4:$J1000,8,false)*Q282),0) + IF(R282&lt;&gt;"",(VLOOKUP(R282,'🧱Material'!$B$4:$H1000,5,false)*S282),0) + IF(T282&lt;&gt;"",(VLOOKUP(T282,'🧱Material'!$B$4:$H1000,5,false)*U282),0) + IF(V282&lt;&gt;"",(VLOOKUP(V282,'🧱Material'!$B$4:$H1000,5,false)*W282),0) + IF(X282&lt;&gt;"",(VLOOKUP(X282,'🧱Material'!$B$4:$H1000,5,false)*Y282),0) + IF(Z282&lt;&gt;"",(VLOOKUP(Z282,'🧱Material'!$B$4:$H1000,5,false)*AA282),0) + IF(AB282&lt;&gt;"",(VLOOKUP(AB282,'🧱Material'!$B$4:$H1000,5,false)*AC282),0)</f>
        <v>0</v>
      </c>
      <c r="I282" s="523">
        <f>IF(J282&lt;&gt;"",(VLOOKUP(J282,'🌳Resource'!$A$4:$J1000,9,false)*K282),0)+IF(L282&lt;&gt;"",(VLOOKUP(L282,'🌳Resource'!$A$4:$J1000,9,false)*M282),0)+IF(N282&lt;&gt;"",(VLOOKUP(N282,'🌳Resource'!$A$4:$J1000,9,false)*O282),0) + IF(P282&lt;&gt;"",(VLOOKUP(P282,'🌳Resource'!$A$4:$J1000,9,false)*Q282),0) + IF(R282&lt;&gt;"",(VLOOKUP(R282,'🧱Material'!$B$4:$H1000,6,false)*S282),0) + IF(T282&lt;&gt;"",(VLOOKUP(T282,'🧱Material'!$B$4:$H1000,6,false)*U282),0) + IF(V282&lt;&gt;"",(VLOOKUP(V282,'🧱Material'!$B$4:$H1000,6,false)*W282),0) + IF(X282&lt;&gt;"",(VLOOKUP(X282,'🧱Material'!$B$4:$H1000,6,false)*Y282),0) + IF(Z282&lt;&gt;"",(VLOOKUP(Z282,'🧱Material'!$B$4:$H1000,6,false)*AA282),0) + IF(AB282&lt;&gt;"",(VLOOKUP(AB282,'🧱Material'!$B$4:$H1000,6,false)*AC282),0)</f>
        <v>0</v>
      </c>
      <c r="J282" s="533"/>
      <c r="K282" s="534"/>
      <c r="L282" s="533"/>
      <c r="M282" s="534"/>
      <c r="N282" s="533"/>
      <c r="O282" s="534"/>
      <c r="P282" s="533"/>
      <c r="Q282" s="534"/>
      <c r="R282" s="515"/>
      <c r="S282" s="3"/>
      <c r="T282" s="515"/>
      <c r="U282" s="3"/>
      <c r="V282" s="515"/>
      <c r="W282" s="3"/>
      <c r="X282" s="515"/>
      <c r="Y282" s="3"/>
      <c r="Z282" s="515"/>
      <c r="AA282" s="3"/>
      <c r="AB282" s="515"/>
      <c r="AC282" s="3"/>
    </row>
    <row r="283">
      <c r="A283" s="70" t="b">
        <v>0</v>
      </c>
      <c r="B283" s="524"/>
      <c r="C283" s="70"/>
      <c r="D283" s="70"/>
      <c r="G283" s="526">
        <f>IF(J283&lt;&gt;"",(VLOOKUP(J283,'🌳Resource'!$A$4:$J1000,10,false)*K283),0)+IF(L283&lt;&gt;"",(VLOOKUP(L283,'🌳Resource'!$A$4:$J1000,10,false)*M283),0)+IF(N283&lt;&gt;"",(VLOOKUP(N283,'🌳Resource'!$A$4:$J1000,10,false)*O283),0) + IF(P283&lt;&gt;"",(VLOOKUP(P283,'🌳Resource'!$A$4:$J1000,10,false)*Q283),0) + IF(R283&lt;&gt;"",(VLOOKUP(R283,'🧱Material'!$B$4:$H1000,7,false)*S283),0) + IF(T283&lt;&gt;"",(VLOOKUP(T283,'🧱Material'!$B$4:$H1000,7,false)*U283),0) + IF(V283&lt;&gt;"",(VLOOKUP(V283,'🧱Material'!$B$4:$H1000,7,false)*W283),0) + IF(X283&lt;&gt;"",(VLOOKUP(X283,'🧱Material'!$B$4:$H1000,7,false)*Y283),0) + IF(Z283&lt;&gt;"",(VLOOKUP(Z283,'🧱Material'!$B$4:$H1000,7,false)*AA283),0) + IF(AB283&lt;&gt;"",(VLOOKUP(AB283,'🧱Material'!$B$4:$H1000,7,false)*AC283),0)</f>
        <v>0</v>
      </c>
      <c r="H283" s="526">
        <f>IF(J283&lt;&gt;"",(VLOOKUP(J283,'🌳Resource'!$A$4:$J1000,8,false)*K283),0)+IF(L283&lt;&gt;"",(VLOOKUP(L283,'🌳Resource'!$A$4:$J1000,8,false)*M283),0)+IF(N283&lt;&gt;"",(VLOOKUP(N283,'🌳Resource'!$A$4:$J1000,8,false)*O283),0) + IF(P283&lt;&gt;"",(VLOOKUP(P283,'🌳Resource'!$A$4:$J1000,8,false)*Q283),0) + IF(R283&lt;&gt;"",(VLOOKUP(R283,'🧱Material'!$B$4:$H1000,5,false)*S283),0) + IF(T283&lt;&gt;"",(VLOOKUP(T283,'🧱Material'!$B$4:$H1000,5,false)*U283),0) + IF(V283&lt;&gt;"",(VLOOKUP(V283,'🧱Material'!$B$4:$H1000,5,false)*W283),0) + IF(X283&lt;&gt;"",(VLOOKUP(X283,'🧱Material'!$B$4:$H1000,5,false)*Y283),0) + IF(Z283&lt;&gt;"",(VLOOKUP(Z283,'🧱Material'!$B$4:$H1000,5,false)*AA283),0) + IF(AB283&lt;&gt;"",(VLOOKUP(AB283,'🧱Material'!$B$4:$H1000,5,false)*AC283),0)</f>
        <v>0</v>
      </c>
      <c r="I283" s="526">
        <f>IF(J283&lt;&gt;"",(VLOOKUP(J283,'🌳Resource'!$A$4:$J1000,9,false)*K283),0)+IF(L283&lt;&gt;"",(VLOOKUP(L283,'🌳Resource'!$A$4:$J1000,9,false)*M283),0)+IF(N283&lt;&gt;"",(VLOOKUP(N283,'🌳Resource'!$A$4:$J1000,9,false)*O283),0) + IF(P283&lt;&gt;"",(VLOOKUP(P283,'🌳Resource'!$A$4:$J1000,9,false)*Q283),0) + IF(R283&lt;&gt;"",(VLOOKUP(R283,'🧱Material'!$B$4:$H1000,6,false)*S283),0) + IF(T283&lt;&gt;"",(VLOOKUP(T283,'🧱Material'!$B$4:$H1000,6,false)*U283),0) + IF(V283&lt;&gt;"",(VLOOKUP(V283,'🧱Material'!$B$4:$H1000,6,false)*W283),0) + IF(X283&lt;&gt;"",(VLOOKUP(X283,'🧱Material'!$B$4:$H1000,6,false)*Y283),0) + IF(Z283&lt;&gt;"",(VLOOKUP(Z283,'🧱Material'!$B$4:$H1000,6,false)*AA283),0) + IF(AB283&lt;&gt;"",(VLOOKUP(AB283,'🧱Material'!$B$4:$H1000,6,false)*AC283),0)</f>
        <v>0</v>
      </c>
      <c r="J283" s="535"/>
      <c r="K283" s="536"/>
      <c r="L283" s="535"/>
      <c r="M283" s="536"/>
      <c r="N283" s="535"/>
      <c r="O283" s="536"/>
      <c r="P283" s="535"/>
      <c r="Q283" s="536"/>
      <c r="R283" s="59"/>
      <c r="S283" s="520"/>
      <c r="T283" s="59"/>
      <c r="U283" s="520"/>
      <c r="V283" s="59"/>
      <c r="W283" s="520"/>
      <c r="X283" s="59"/>
      <c r="Y283" s="520"/>
      <c r="Z283" s="59"/>
      <c r="AA283" s="520"/>
      <c r="AB283" s="59"/>
      <c r="AC283" s="520"/>
    </row>
    <row r="284">
      <c r="A284" s="70" t="b">
        <v>0</v>
      </c>
      <c r="B284" s="524"/>
      <c r="C284" s="70"/>
      <c r="D284" s="70"/>
      <c r="G284" s="523">
        <f>IF(J284&lt;&gt;"",(VLOOKUP(J284,'🌳Resource'!$A$4:$J1000,10,false)*K284),0)+IF(L284&lt;&gt;"",(VLOOKUP(L284,'🌳Resource'!$A$4:$J1000,10,false)*M284),0)+IF(N284&lt;&gt;"",(VLOOKUP(N284,'🌳Resource'!$A$4:$J1000,10,false)*O284),0) + IF(P284&lt;&gt;"",(VLOOKUP(P284,'🌳Resource'!$A$4:$J1000,10,false)*Q284),0) + IF(R284&lt;&gt;"",(VLOOKUP(R284,'🧱Material'!$B$4:$H1000,7,false)*S284),0) + IF(T284&lt;&gt;"",(VLOOKUP(T284,'🧱Material'!$B$4:$H1000,7,false)*U284),0) + IF(V284&lt;&gt;"",(VLOOKUP(V284,'🧱Material'!$B$4:$H1000,7,false)*W284),0) + IF(X284&lt;&gt;"",(VLOOKUP(X284,'🧱Material'!$B$4:$H1000,7,false)*Y284),0) + IF(Z284&lt;&gt;"",(VLOOKUP(Z284,'🧱Material'!$B$4:$H1000,7,false)*AA284),0) + IF(AB284&lt;&gt;"",(VLOOKUP(AB284,'🧱Material'!$B$4:$H1000,7,false)*AC284),0)</f>
        <v>0</v>
      </c>
      <c r="H284" s="523">
        <f>IF(J284&lt;&gt;"",(VLOOKUP(J284,'🌳Resource'!$A$4:$J1000,8,false)*K284),0)+IF(L284&lt;&gt;"",(VLOOKUP(L284,'🌳Resource'!$A$4:$J1000,8,false)*M284),0)+IF(N284&lt;&gt;"",(VLOOKUP(N284,'🌳Resource'!$A$4:$J1000,8,false)*O284),0) + IF(P284&lt;&gt;"",(VLOOKUP(P284,'🌳Resource'!$A$4:$J1000,8,false)*Q284),0) + IF(R284&lt;&gt;"",(VLOOKUP(R284,'🧱Material'!$B$4:$H1000,5,false)*S284),0) + IF(T284&lt;&gt;"",(VLOOKUP(T284,'🧱Material'!$B$4:$H1000,5,false)*U284),0) + IF(V284&lt;&gt;"",(VLOOKUP(V284,'🧱Material'!$B$4:$H1000,5,false)*W284),0) + IF(X284&lt;&gt;"",(VLOOKUP(X284,'🧱Material'!$B$4:$H1000,5,false)*Y284),0) + IF(Z284&lt;&gt;"",(VLOOKUP(Z284,'🧱Material'!$B$4:$H1000,5,false)*AA284),0) + IF(AB284&lt;&gt;"",(VLOOKUP(AB284,'🧱Material'!$B$4:$H1000,5,false)*AC284),0)</f>
        <v>0</v>
      </c>
      <c r="I284" s="523">
        <f>IF(J284&lt;&gt;"",(VLOOKUP(J284,'🌳Resource'!$A$4:$J1000,9,false)*K284),0)+IF(L284&lt;&gt;"",(VLOOKUP(L284,'🌳Resource'!$A$4:$J1000,9,false)*M284),0)+IF(N284&lt;&gt;"",(VLOOKUP(N284,'🌳Resource'!$A$4:$J1000,9,false)*O284),0) + IF(P284&lt;&gt;"",(VLOOKUP(P284,'🌳Resource'!$A$4:$J1000,9,false)*Q284),0) + IF(R284&lt;&gt;"",(VLOOKUP(R284,'🧱Material'!$B$4:$H1000,6,false)*S284),0) + IF(T284&lt;&gt;"",(VLOOKUP(T284,'🧱Material'!$B$4:$H1000,6,false)*U284),0) + IF(V284&lt;&gt;"",(VLOOKUP(V284,'🧱Material'!$B$4:$H1000,6,false)*W284),0) + IF(X284&lt;&gt;"",(VLOOKUP(X284,'🧱Material'!$B$4:$H1000,6,false)*Y284),0) + IF(Z284&lt;&gt;"",(VLOOKUP(Z284,'🧱Material'!$B$4:$H1000,6,false)*AA284),0) + IF(AB284&lt;&gt;"",(VLOOKUP(AB284,'🧱Material'!$B$4:$H1000,6,false)*AC284),0)</f>
        <v>0</v>
      </c>
      <c r="J284" s="533"/>
      <c r="K284" s="534"/>
      <c r="L284" s="533"/>
      <c r="M284" s="534"/>
      <c r="N284" s="533"/>
      <c r="O284" s="534"/>
      <c r="P284" s="533"/>
      <c r="Q284" s="534"/>
      <c r="R284" s="515"/>
      <c r="S284" s="3"/>
      <c r="T284" s="515"/>
      <c r="U284" s="3"/>
      <c r="V284" s="515"/>
      <c r="W284" s="3"/>
      <c r="X284" s="515"/>
      <c r="Y284" s="3"/>
      <c r="Z284" s="515"/>
      <c r="AA284" s="3"/>
      <c r="AB284" s="515"/>
      <c r="AC284" s="3"/>
    </row>
    <row r="285">
      <c r="A285" s="70" t="b">
        <v>0</v>
      </c>
      <c r="B285" s="524"/>
      <c r="C285" s="70"/>
      <c r="D285" s="70"/>
      <c r="G285" s="526">
        <f>IF(J285&lt;&gt;"",(VLOOKUP(J285,'🌳Resource'!$A$4:$J1000,10,false)*K285),0)+IF(L285&lt;&gt;"",(VLOOKUP(L285,'🌳Resource'!$A$4:$J1000,10,false)*M285),0)+IF(N285&lt;&gt;"",(VLOOKUP(N285,'🌳Resource'!$A$4:$J1000,10,false)*O285),0) + IF(P285&lt;&gt;"",(VLOOKUP(P285,'🌳Resource'!$A$4:$J1000,10,false)*Q285),0) + IF(R285&lt;&gt;"",(VLOOKUP(R285,'🧱Material'!$B$4:$H1000,7,false)*S285),0) + IF(T285&lt;&gt;"",(VLOOKUP(T285,'🧱Material'!$B$4:$H1000,7,false)*U285),0) + IF(V285&lt;&gt;"",(VLOOKUP(V285,'🧱Material'!$B$4:$H1000,7,false)*W285),0) + IF(X285&lt;&gt;"",(VLOOKUP(X285,'🧱Material'!$B$4:$H1000,7,false)*Y285),0) + IF(Z285&lt;&gt;"",(VLOOKUP(Z285,'🧱Material'!$B$4:$H1000,7,false)*AA285),0) + IF(AB285&lt;&gt;"",(VLOOKUP(AB285,'🧱Material'!$B$4:$H1000,7,false)*AC285),0)</f>
        <v>0</v>
      </c>
      <c r="H285" s="526">
        <f>IF(J285&lt;&gt;"",(VLOOKUP(J285,'🌳Resource'!$A$4:$J1000,8,false)*K285),0)+IF(L285&lt;&gt;"",(VLOOKUP(L285,'🌳Resource'!$A$4:$J1000,8,false)*M285),0)+IF(N285&lt;&gt;"",(VLOOKUP(N285,'🌳Resource'!$A$4:$J1000,8,false)*O285),0) + IF(P285&lt;&gt;"",(VLOOKUP(P285,'🌳Resource'!$A$4:$J1000,8,false)*Q285),0) + IF(R285&lt;&gt;"",(VLOOKUP(R285,'🧱Material'!$B$4:$H1000,5,false)*S285),0) + IF(T285&lt;&gt;"",(VLOOKUP(T285,'🧱Material'!$B$4:$H1000,5,false)*U285),0) + IF(V285&lt;&gt;"",(VLOOKUP(V285,'🧱Material'!$B$4:$H1000,5,false)*W285),0) + IF(X285&lt;&gt;"",(VLOOKUP(X285,'🧱Material'!$B$4:$H1000,5,false)*Y285),0) + IF(Z285&lt;&gt;"",(VLOOKUP(Z285,'🧱Material'!$B$4:$H1000,5,false)*AA285),0) + IF(AB285&lt;&gt;"",(VLOOKUP(AB285,'🧱Material'!$B$4:$H1000,5,false)*AC285),0)</f>
        <v>0</v>
      </c>
      <c r="I285" s="526">
        <f>IF(J285&lt;&gt;"",(VLOOKUP(J285,'🌳Resource'!$A$4:$J1000,9,false)*K285),0)+IF(L285&lt;&gt;"",(VLOOKUP(L285,'🌳Resource'!$A$4:$J1000,9,false)*M285),0)+IF(N285&lt;&gt;"",(VLOOKUP(N285,'🌳Resource'!$A$4:$J1000,9,false)*O285),0) + IF(P285&lt;&gt;"",(VLOOKUP(P285,'🌳Resource'!$A$4:$J1000,9,false)*Q285),0) + IF(R285&lt;&gt;"",(VLOOKUP(R285,'🧱Material'!$B$4:$H1000,6,false)*S285),0) + IF(T285&lt;&gt;"",(VLOOKUP(T285,'🧱Material'!$B$4:$H1000,6,false)*U285),0) + IF(V285&lt;&gt;"",(VLOOKUP(V285,'🧱Material'!$B$4:$H1000,6,false)*W285),0) + IF(X285&lt;&gt;"",(VLOOKUP(X285,'🧱Material'!$B$4:$H1000,6,false)*Y285),0) + IF(Z285&lt;&gt;"",(VLOOKUP(Z285,'🧱Material'!$B$4:$H1000,6,false)*AA285),0) + IF(AB285&lt;&gt;"",(VLOOKUP(AB285,'🧱Material'!$B$4:$H1000,6,false)*AC285),0)</f>
        <v>0</v>
      </c>
      <c r="J285" s="535"/>
      <c r="K285" s="536"/>
      <c r="L285" s="535"/>
      <c r="M285" s="536"/>
      <c r="N285" s="535"/>
      <c r="O285" s="536"/>
      <c r="P285" s="535"/>
      <c r="Q285" s="536"/>
      <c r="R285" s="59"/>
      <c r="S285" s="520"/>
      <c r="T285" s="59"/>
      <c r="U285" s="520"/>
      <c r="V285" s="59"/>
      <c r="W285" s="520"/>
      <c r="X285" s="59"/>
      <c r="Y285" s="520"/>
      <c r="Z285" s="59"/>
      <c r="AA285" s="520"/>
      <c r="AB285" s="59"/>
      <c r="AC285" s="520"/>
    </row>
    <row r="286">
      <c r="A286" s="70" t="b">
        <v>0</v>
      </c>
      <c r="B286" s="524"/>
      <c r="C286" s="70"/>
      <c r="D286" s="70"/>
      <c r="G286" s="523">
        <f>IF(J286&lt;&gt;"",(VLOOKUP(J286,'🌳Resource'!$A$4:$J1000,10,false)*K286),0)+IF(L286&lt;&gt;"",(VLOOKUP(L286,'🌳Resource'!$A$4:$J1000,10,false)*M286),0)+IF(N286&lt;&gt;"",(VLOOKUP(N286,'🌳Resource'!$A$4:$J1000,10,false)*O286),0) + IF(P286&lt;&gt;"",(VLOOKUP(P286,'🌳Resource'!$A$4:$J1000,10,false)*Q286),0) + IF(R286&lt;&gt;"",(VLOOKUP(R286,'🧱Material'!$B$4:$H1000,7,false)*S286),0) + IF(T286&lt;&gt;"",(VLOOKUP(T286,'🧱Material'!$B$4:$H1000,7,false)*U286),0) + IF(V286&lt;&gt;"",(VLOOKUP(V286,'🧱Material'!$B$4:$H1000,7,false)*W286),0) + IF(X286&lt;&gt;"",(VLOOKUP(X286,'🧱Material'!$B$4:$H1000,7,false)*Y286),0) + IF(Z286&lt;&gt;"",(VLOOKUP(Z286,'🧱Material'!$B$4:$H1000,7,false)*AA286),0) + IF(AB286&lt;&gt;"",(VLOOKUP(AB286,'🧱Material'!$B$4:$H1000,7,false)*AC286),0)</f>
        <v>0</v>
      </c>
      <c r="H286" s="523">
        <f>IF(J286&lt;&gt;"",(VLOOKUP(J286,'🌳Resource'!$A$4:$J1000,8,false)*K286),0)+IF(L286&lt;&gt;"",(VLOOKUP(L286,'🌳Resource'!$A$4:$J1000,8,false)*M286),0)+IF(N286&lt;&gt;"",(VLOOKUP(N286,'🌳Resource'!$A$4:$J1000,8,false)*O286),0) + IF(P286&lt;&gt;"",(VLOOKUP(P286,'🌳Resource'!$A$4:$J1000,8,false)*Q286),0) + IF(R286&lt;&gt;"",(VLOOKUP(R286,'🧱Material'!$B$4:$H1000,5,false)*S286),0) + IF(T286&lt;&gt;"",(VLOOKUP(T286,'🧱Material'!$B$4:$H1000,5,false)*U286),0) + IF(V286&lt;&gt;"",(VLOOKUP(V286,'🧱Material'!$B$4:$H1000,5,false)*W286),0) + IF(X286&lt;&gt;"",(VLOOKUP(X286,'🧱Material'!$B$4:$H1000,5,false)*Y286),0) + IF(Z286&lt;&gt;"",(VLOOKUP(Z286,'🧱Material'!$B$4:$H1000,5,false)*AA286),0) + IF(AB286&lt;&gt;"",(VLOOKUP(AB286,'🧱Material'!$B$4:$H1000,5,false)*AC286),0)</f>
        <v>0</v>
      </c>
      <c r="I286" s="523">
        <f>IF(J286&lt;&gt;"",(VLOOKUP(J286,'🌳Resource'!$A$4:$J1000,9,false)*K286),0)+IF(L286&lt;&gt;"",(VLOOKUP(L286,'🌳Resource'!$A$4:$J1000,9,false)*M286),0)+IF(N286&lt;&gt;"",(VLOOKUP(N286,'🌳Resource'!$A$4:$J1000,9,false)*O286),0) + IF(P286&lt;&gt;"",(VLOOKUP(P286,'🌳Resource'!$A$4:$J1000,9,false)*Q286),0) + IF(R286&lt;&gt;"",(VLOOKUP(R286,'🧱Material'!$B$4:$H1000,6,false)*S286),0) + IF(T286&lt;&gt;"",(VLOOKUP(T286,'🧱Material'!$B$4:$H1000,6,false)*U286),0) + IF(V286&lt;&gt;"",(VLOOKUP(V286,'🧱Material'!$B$4:$H1000,6,false)*W286),0) + IF(X286&lt;&gt;"",(VLOOKUP(X286,'🧱Material'!$B$4:$H1000,6,false)*Y286),0) + IF(Z286&lt;&gt;"",(VLOOKUP(Z286,'🧱Material'!$B$4:$H1000,6,false)*AA286),0) + IF(AB286&lt;&gt;"",(VLOOKUP(AB286,'🧱Material'!$B$4:$H1000,6,false)*AC286),0)</f>
        <v>0</v>
      </c>
      <c r="J286" s="533"/>
      <c r="K286" s="534"/>
      <c r="L286" s="533"/>
      <c r="M286" s="534"/>
      <c r="N286" s="533"/>
      <c r="O286" s="534"/>
      <c r="P286" s="533"/>
      <c r="Q286" s="534"/>
      <c r="R286" s="515"/>
      <c r="S286" s="3"/>
      <c r="T286" s="515"/>
      <c r="U286" s="3"/>
      <c r="V286" s="515"/>
      <c r="W286" s="3"/>
      <c r="X286" s="515"/>
      <c r="Y286" s="3"/>
      <c r="Z286" s="515"/>
      <c r="AA286" s="3"/>
      <c r="AB286" s="515"/>
      <c r="AC286" s="3"/>
    </row>
    <row r="287">
      <c r="A287" s="70" t="b">
        <v>0</v>
      </c>
      <c r="B287" s="524"/>
      <c r="C287" s="70"/>
      <c r="D287" s="70"/>
      <c r="G287" s="526">
        <f>IF(J287&lt;&gt;"",(VLOOKUP(J287,'🌳Resource'!$A$4:$J1000,10,false)*K287),0)+IF(L287&lt;&gt;"",(VLOOKUP(L287,'🌳Resource'!$A$4:$J1000,10,false)*M287),0)+IF(N287&lt;&gt;"",(VLOOKUP(N287,'🌳Resource'!$A$4:$J1000,10,false)*O287),0) + IF(P287&lt;&gt;"",(VLOOKUP(P287,'🌳Resource'!$A$4:$J1000,10,false)*Q287),0) + IF(R287&lt;&gt;"",(VLOOKUP(R287,'🧱Material'!$B$4:$H1000,7,false)*S287),0) + IF(T287&lt;&gt;"",(VLOOKUP(T287,'🧱Material'!$B$4:$H1000,7,false)*U287),0) + IF(V287&lt;&gt;"",(VLOOKUP(V287,'🧱Material'!$B$4:$H1000,7,false)*W287),0) + IF(X287&lt;&gt;"",(VLOOKUP(X287,'🧱Material'!$B$4:$H1000,7,false)*Y287),0) + IF(Z287&lt;&gt;"",(VLOOKUP(Z287,'🧱Material'!$B$4:$H1000,7,false)*AA287),0) + IF(AB287&lt;&gt;"",(VLOOKUP(AB287,'🧱Material'!$B$4:$H1000,7,false)*AC287),0)</f>
        <v>0</v>
      </c>
      <c r="H287" s="526">
        <f>IF(J287&lt;&gt;"",(VLOOKUP(J287,'🌳Resource'!$A$4:$J1000,8,false)*K287),0)+IF(L287&lt;&gt;"",(VLOOKUP(L287,'🌳Resource'!$A$4:$J1000,8,false)*M287),0)+IF(N287&lt;&gt;"",(VLOOKUP(N287,'🌳Resource'!$A$4:$J1000,8,false)*O287),0) + IF(P287&lt;&gt;"",(VLOOKUP(P287,'🌳Resource'!$A$4:$J1000,8,false)*Q287),0) + IF(R287&lt;&gt;"",(VLOOKUP(R287,'🧱Material'!$B$4:$H1000,5,false)*S287),0) + IF(T287&lt;&gt;"",(VLOOKUP(T287,'🧱Material'!$B$4:$H1000,5,false)*U287),0) + IF(V287&lt;&gt;"",(VLOOKUP(V287,'🧱Material'!$B$4:$H1000,5,false)*W287),0) + IF(X287&lt;&gt;"",(VLOOKUP(X287,'🧱Material'!$B$4:$H1000,5,false)*Y287),0) + IF(Z287&lt;&gt;"",(VLOOKUP(Z287,'🧱Material'!$B$4:$H1000,5,false)*AA287),0) + IF(AB287&lt;&gt;"",(VLOOKUP(AB287,'🧱Material'!$B$4:$H1000,5,false)*AC287),0)</f>
        <v>0</v>
      </c>
      <c r="I287" s="526">
        <f>IF(J287&lt;&gt;"",(VLOOKUP(J287,'🌳Resource'!$A$4:$J1000,9,false)*K287),0)+IF(L287&lt;&gt;"",(VLOOKUP(L287,'🌳Resource'!$A$4:$J1000,9,false)*M287),0)+IF(N287&lt;&gt;"",(VLOOKUP(N287,'🌳Resource'!$A$4:$J1000,9,false)*O287),0) + IF(P287&lt;&gt;"",(VLOOKUP(P287,'🌳Resource'!$A$4:$J1000,9,false)*Q287),0) + IF(R287&lt;&gt;"",(VLOOKUP(R287,'🧱Material'!$B$4:$H1000,6,false)*S287),0) + IF(T287&lt;&gt;"",(VLOOKUP(T287,'🧱Material'!$B$4:$H1000,6,false)*U287),0) + IF(V287&lt;&gt;"",(VLOOKUP(V287,'🧱Material'!$B$4:$H1000,6,false)*W287),0) + IF(X287&lt;&gt;"",(VLOOKUP(X287,'🧱Material'!$B$4:$H1000,6,false)*Y287),0) + IF(Z287&lt;&gt;"",(VLOOKUP(Z287,'🧱Material'!$B$4:$H1000,6,false)*AA287),0) + IF(AB287&lt;&gt;"",(VLOOKUP(AB287,'🧱Material'!$B$4:$H1000,6,false)*AC287),0)</f>
        <v>0</v>
      </c>
      <c r="J287" s="535"/>
      <c r="K287" s="536"/>
      <c r="L287" s="535"/>
      <c r="M287" s="536"/>
      <c r="N287" s="535"/>
      <c r="O287" s="536"/>
      <c r="P287" s="535"/>
      <c r="Q287" s="536"/>
      <c r="R287" s="59"/>
      <c r="S287" s="520"/>
      <c r="T287" s="59"/>
      <c r="U287" s="520"/>
      <c r="V287" s="59"/>
      <c r="W287" s="520"/>
      <c r="X287" s="59"/>
      <c r="Y287" s="520"/>
      <c r="Z287" s="59"/>
      <c r="AA287" s="520"/>
      <c r="AB287" s="59"/>
      <c r="AC287" s="520"/>
    </row>
    <row r="288">
      <c r="A288" s="70" t="b">
        <v>0</v>
      </c>
      <c r="B288" s="524"/>
      <c r="C288" s="70"/>
      <c r="D288" s="70"/>
      <c r="G288" s="523">
        <f>IF(J288&lt;&gt;"",(VLOOKUP(J288,'🌳Resource'!$A$4:$J1000,10,false)*K288),0)+IF(L288&lt;&gt;"",(VLOOKUP(L288,'🌳Resource'!$A$4:$J1000,10,false)*M288),0)+IF(N288&lt;&gt;"",(VLOOKUP(N288,'🌳Resource'!$A$4:$J1000,10,false)*O288),0) + IF(P288&lt;&gt;"",(VLOOKUP(P288,'🌳Resource'!$A$4:$J1000,10,false)*Q288),0) + IF(R288&lt;&gt;"",(VLOOKUP(R288,'🧱Material'!$B$4:$H1000,7,false)*S288),0) + IF(T288&lt;&gt;"",(VLOOKUP(T288,'🧱Material'!$B$4:$H1000,7,false)*U288),0) + IF(V288&lt;&gt;"",(VLOOKUP(V288,'🧱Material'!$B$4:$H1000,7,false)*W288),0) + IF(X288&lt;&gt;"",(VLOOKUP(X288,'🧱Material'!$B$4:$H1000,7,false)*Y288),0) + IF(Z288&lt;&gt;"",(VLOOKUP(Z288,'🧱Material'!$B$4:$H1000,7,false)*AA288),0) + IF(AB288&lt;&gt;"",(VLOOKUP(AB288,'🧱Material'!$B$4:$H1000,7,false)*AC288),0)</f>
        <v>0</v>
      </c>
      <c r="H288" s="523">
        <f>IF(J288&lt;&gt;"",(VLOOKUP(J288,'🌳Resource'!$A$4:$J1000,8,false)*K288),0)+IF(L288&lt;&gt;"",(VLOOKUP(L288,'🌳Resource'!$A$4:$J1000,8,false)*M288),0)+IF(N288&lt;&gt;"",(VLOOKUP(N288,'🌳Resource'!$A$4:$J1000,8,false)*O288),0) + IF(P288&lt;&gt;"",(VLOOKUP(P288,'🌳Resource'!$A$4:$J1000,8,false)*Q288),0) + IF(R288&lt;&gt;"",(VLOOKUP(R288,'🧱Material'!$B$4:$H1000,5,false)*S288),0) + IF(T288&lt;&gt;"",(VLOOKUP(T288,'🧱Material'!$B$4:$H1000,5,false)*U288),0) + IF(V288&lt;&gt;"",(VLOOKUP(V288,'🧱Material'!$B$4:$H1000,5,false)*W288),0) + IF(X288&lt;&gt;"",(VLOOKUP(X288,'🧱Material'!$B$4:$H1000,5,false)*Y288),0) + IF(Z288&lt;&gt;"",(VLOOKUP(Z288,'🧱Material'!$B$4:$H1000,5,false)*AA288),0) + IF(AB288&lt;&gt;"",(VLOOKUP(AB288,'🧱Material'!$B$4:$H1000,5,false)*AC288),0)</f>
        <v>0</v>
      </c>
      <c r="I288" s="523">
        <f>IF(J288&lt;&gt;"",(VLOOKUP(J288,'🌳Resource'!$A$4:$J1000,9,false)*K288),0)+IF(L288&lt;&gt;"",(VLOOKUP(L288,'🌳Resource'!$A$4:$J1000,9,false)*M288),0)+IF(N288&lt;&gt;"",(VLOOKUP(N288,'🌳Resource'!$A$4:$J1000,9,false)*O288),0) + IF(P288&lt;&gt;"",(VLOOKUP(P288,'🌳Resource'!$A$4:$J1000,9,false)*Q288),0) + IF(R288&lt;&gt;"",(VLOOKUP(R288,'🧱Material'!$B$4:$H1000,6,false)*S288),0) + IF(T288&lt;&gt;"",(VLOOKUP(T288,'🧱Material'!$B$4:$H1000,6,false)*U288),0) + IF(V288&lt;&gt;"",(VLOOKUP(V288,'🧱Material'!$B$4:$H1000,6,false)*W288),0) + IF(X288&lt;&gt;"",(VLOOKUP(X288,'🧱Material'!$B$4:$H1000,6,false)*Y288),0) + IF(Z288&lt;&gt;"",(VLOOKUP(Z288,'🧱Material'!$B$4:$H1000,6,false)*AA288),0) + IF(AB288&lt;&gt;"",(VLOOKUP(AB288,'🧱Material'!$B$4:$H1000,6,false)*AC288),0)</f>
        <v>0</v>
      </c>
      <c r="J288" s="533"/>
      <c r="K288" s="534"/>
      <c r="L288" s="533"/>
      <c r="M288" s="534"/>
      <c r="N288" s="533"/>
      <c r="O288" s="534"/>
      <c r="P288" s="533"/>
      <c r="Q288" s="534"/>
      <c r="R288" s="515"/>
      <c r="S288" s="3"/>
      <c r="T288" s="515"/>
      <c r="U288" s="3"/>
      <c r="V288" s="515"/>
      <c r="W288" s="3"/>
      <c r="X288" s="515"/>
      <c r="Y288" s="3"/>
      <c r="Z288" s="515"/>
      <c r="AA288" s="3"/>
      <c r="AB288" s="515"/>
      <c r="AC288" s="3"/>
    </row>
    <row r="289">
      <c r="A289" s="70" t="b">
        <v>0</v>
      </c>
      <c r="B289" s="524"/>
      <c r="C289" s="70"/>
      <c r="D289" s="70"/>
      <c r="G289" s="526">
        <f>IF(J289&lt;&gt;"",(VLOOKUP(J289,'🌳Resource'!$A$4:$J1000,10,false)*K289),0)+IF(L289&lt;&gt;"",(VLOOKUP(L289,'🌳Resource'!$A$4:$J1000,10,false)*M289),0)+IF(N289&lt;&gt;"",(VLOOKUP(N289,'🌳Resource'!$A$4:$J1000,10,false)*O289),0) + IF(P289&lt;&gt;"",(VLOOKUP(P289,'🌳Resource'!$A$4:$J1000,10,false)*Q289),0) + IF(R289&lt;&gt;"",(VLOOKUP(R289,'🧱Material'!$B$4:$H1000,7,false)*S289),0) + IF(T289&lt;&gt;"",(VLOOKUP(T289,'🧱Material'!$B$4:$H1000,7,false)*U289),0) + IF(V289&lt;&gt;"",(VLOOKUP(V289,'🧱Material'!$B$4:$H1000,7,false)*W289),0) + IF(X289&lt;&gt;"",(VLOOKUP(X289,'🧱Material'!$B$4:$H1000,7,false)*Y289),0) + IF(Z289&lt;&gt;"",(VLOOKUP(Z289,'🧱Material'!$B$4:$H1000,7,false)*AA289),0) + IF(AB289&lt;&gt;"",(VLOOKUP(AB289,'🧱Material'!$B$4:$H1000,7,false)*AC289),0)</f>
        <v>0</v>
      </c>
      <c r="H289" s="526">
        <f>IF(J289&lt;&gt;"",(VLOOKUP(J289,'🌳Resource'!$A$4:$J1000,8,false)*K289),0)+IF(L289&lt;&gt;"",(VLOOKUP(L289,'🌳Resource'!$A$4:$J1000,8,false)*M289),0)+IF(N289&lt;&gt;"",(VLOOKUP(N289,'🌳Resource'!$A$4:$J1000,8,false)*O289),0) + IF(P289&lt;&gt;"",(VLOOKUP(P289,'🌳Resource'!$A$4:$J1000,8,false)*Q289),0) + IF(R289&lt;&gt;"",(VLOOKUP(R289,'🧱Material'!$B$4:$H1000,5,false)*S289),0) + IF(T289&lt;&gt;"",(VLOOKUP(T289,'🧱Material'!$B$4:$H1000,5,false)*U289),0) + IF(V289&lt;&gt;"",(VLOOKUP(V289,'🧱Material'!$B$4:$H1000,5,false)*W289),0) + IF(X289&lt;&gt;"",(VLOOKUP(X289,'🧱Material'!$B$4:$H1000,5,false)*Y289),0) + IF(Z289&lt;&gt;"",(VLOOKUP(Z289,'🧱Material'!$B$4:$H1000,5,false)*AA289),0) + IF(AB289&lt;&gt;"",(VLOOKUP(AB289,'🧱Material'!$B$4:$H1000,5,false)*AC289),0)</f>
        <v>0</v>
      </c>
      <c r="I289" s="526">
        <f>IF(J289&lt;&gt;"",(VLOOKUP(J289,'🌳Resource'!$A$4:$J1000,9,false)*K289),0)+IF(L289&lt;&gt;"",(VLOOKUP(L289,'🌳Resource'!$A$4:$J1000,9,false)*M289),0)+IF(N289&lt;&gt;"",(VLOOKUP(N289,'🌳Resource'!$A$4:$J1000,9,false)*O289),0) + IF(P289&lt;&gt;"",(VLOOKUP(P289,'🌳Resource'!$A$4:$J1000,9,false)*Q289),0) + IF(R289&lt;&gt;"",(VLOOKUP(R289,'🧱Material'!$B$4:$H1000,6,false)*S289),0) + IF(T289&lt;&gt;"",(VLOOKUP(T289,'🧱Material'!$B$4:$H1000,6,false)*U289),0) + IF(V289&lt;&gt;"",(VLOOKUP(V289,'🧱Material'!$B$4:$H1000,6,false)*W289),0) + IF(X289&lt;&gt;"",(VLOOKUP(X289,'🧱Material'!$B$4:$H1000,6,false)*Y289),0) + IF(Z289&lt;&gt;"",(VLOOKUP(Z289,'🧱Material'!$B$4:$H1000,6,false)*AA289),0) + IF(AB289&lt;&gt;"",(VLOOKUP(AB289,'🧱Material'!$B$4:$H1000,6,false)*AC289),0)</f>
        <v>0</v>
      </c>
      <c r="J289" s="535"/>
      <c r="K289" s="536"/>
      <c r="L289" s="535"/>
      <c r="M289" s="536"/>
      <c r="N289" s="535"/>
      <c r="O289" s="536"/>
      <c r="P289" s="535"/>
      <c r="Q289" s="536"/>
      <c r="R289" s="59"/>
      <c r="S289" s="520"/>
      <c r="T289" s="59"/>
      <c r="U289" s="520"/>
      <c r="V289" s="59"/>
      <c r="W289" s="520"/>
      <c r="X289" s="59"/>
      <c r="Y289" s="520"/>
      <c r="Z289" s="59"/>
      <c r="AA289" s="520"/>
      <c r="AB289" s="59"/>
      <c r="AC289" s="520"/>
    </row>
    <row r="290">
      <c r="A290" s="70" t="b">
        <v>0</v>
      </c>
      <c r="B290" s="524"/>
      <c r="C290" s="70"/>
      <c r="D290" s="70"/>
      <c r="G290" s="523">
        <f>IF(J290&lt;&gt;"",(VLOOKUP(J290,'🌳Resource'!$A$4:$J1000,10,false)*K290),0)+IF(L290&lt;&gt;"",(VLOOKUP(L290,'🌳Resource'!$A$4:$J1000,10,false)*M290),0)+IF(N290&lt;&gt;"",(VLOOKUP(N290,'🌳Resource'!$A$4:$J1000,10,false)*O290),0) + IF(P290&lt;&gt;"",(VLOOKUP(P290,'🌳Resource'!$A$4:$J1000,10,false)*Q290),0) + IF(R290&lt;&gt;"",(VLOOKUP(R290,'🧱Material'!$B$4:$H1000,7,false)*S290),0) + IF(T290&lt;&gt;"",(VLOOKUP(T290,'🧱Material'!$B$4:$H1000,7,false)*U290),0) + IF(V290&lt;&gt;"",(VLOOKUP(V290,'🧱Material'!$B$4:$H1000,7,false)*W290),0) + IF(X290&lt;&gt;"",(VLOOKUP(X290,'🧱Material'!$B$4:$H1000,7,false)*Y290),0) + IF(Z290&lt;&gt;"",(VLOOKUP(Z290,'🧱Material'!$B$4:$H1000,7,false)*AA290),0) + IF(AB290&lt;&gt;"",(VLOOKUP(AB290,'🧱Material'!$B$4:$H1000,7,false)*AC290),0)</f>
        <v>0</v>
      </c>
      <c r="H290" s="523">
        <f>IF(J290&lt;&gt;"",(VLOOKUP(J290,'🌳Resource'!$A$4:$J1000,8,false)*K290),0)+IF(L290&lt;&gt;"",(VLOOKUP(L290,'🌳Resource'!$A$4:$J1000,8,false)*M290),0)+IF(N290&lt;&gt;"",(VLOOKUP(N290,'🌳Resource'!$A$4:$J1000,8,false)*O290),0) + IF(P290&lt;&gt;"",(VLOOKUP(P290,'🌳Resource'!$A$4:$J1000,8,false)*Q290),0) + IF(R290&lt;&gt;"",(VLOOKUP(R290,'🧱Material'!$B$4:$H1000,5,false)*S290),0) + IF(T290&lt;&gt;"",(VLOOKUP(T290,'🧱Material'!$B$4:$H1000,5,false)*U290),0) + IF(V290&lt;&gt;"",(VLOOKUP(V290,'🧱Material'!$B$4:$H1000,5,false)*W290),0) + IF(X290&lt;&gt;"",(VLOOKUP(X290,'🧱Material'!$B$4:$H1000,5,false)*Y290),0) + IF(Z290&lt;&gt;"",(VLOOKUP(Z290,'🧱Material'!$B$4:$H1000,5,false)*AA290),0) + IF(AB290&lt;&gt;"",(VLOOKUP(AB290,'🧱Material'!$B$4:$H1000,5,false)*AC290),0)</f>
        <v>0</v>
      </c>
      <c r="I290" s="523">
        <f>IF(J290&lt;&gt;"",(VLOOKUP(J290,'🌳Resource'!$A$4:$J1000,9,false)*K290),0)+IF(L290&lt;&gt;"",(VLOOKUP(L290,'🌳Resource'!$A$4:$J1000,9,false)*M290),0)+IF(N290&lt;&gt;"",(VLOOKUP(N290,'🌳Resource'!$A$4:$J1000,9,false)*O290),0) + IF(P290&lt;&gt;"",(VLOOKUP(P290,'🌳Resource'!$A$4:$J1000,9,false)*Q290),0) + IF(R290&lt;&gt;"",(VLOOKUP(R290,'🧱Material'!$B$4:$H1000,6,false)*S290),0) + IF(T290&lt;&gt;"",(VLOOKUP(T290,'🧱Material'!$B$4:$H1000,6,false)*U290),0) + IF(V290&lt;&gt;"",(VLOOKUP(V290,'🧱Material'!$B$4:$H1000,6,false)*W290),0) + IF(X290&lt;&gt;"",(VLOOKUP(X290,'🧱Material'!$B$4:$H1000,6,false)*Y290),0) + IF(Z290&lt;&gt;"",(VLOOKUP(Z290,'🧱Material'!$B$4:$H1000,6,false)*AA290),0) + IF(AB290&lt;&gt;"",(VLOOKUP(AB290,'🧱Material'!$B$4:$H1000,6,false)*AC290),0)</f>
        <v>0</v>
      </c>
      <c r="J290" s="533"/>
      <c r="K290" s="534"/>
      <c r="L290" s="533"/>
      <c r="M290" s="534"/>
      <c r="N290" s="533"/>
      <c r="O290" s="534"/>
      <c r="P290" s="533"/>
      <c r="Q290" s="534"/>
      <c r="R290" s="515"/>
      <c r="S290" s="3"/>
      <c r="T290" s="515"/>
      <c r="U290" s="3"/>
      <c r="V290" s="515"/>
      <c r="W290" s="3"/>
      <c r="X290" s="515"/>
      <c r="Y290" s="3"/>
      <c r="Z290" s="515"/>
      <c r="AA290" s="3"/>
      <c r="AB290" s="515"/>
      <c r="AC290" s="3"/>
    </row>
    <row r="291">
      <c r="A291" s="70" t="b">
        <v>0</v>
      </c>
      <c r="B291" s="524"/>
      <c r="C291" s="70"/>
      <c r="D291" s="70"/>
      <c r="G291" s="526">
        <f>IF(J291&lt;&gt;"",(VLOOKUP(J291,'🌳Resource'!$A$4:$J1000,10,false)*K291),0)+IF(L291&lt;&gt;"",(VLOOKUP(L291,'🌳Resource'!$A$4:$J1000,10,false)*M291),0)+IF(N291&lt;&gt;"",(VLOOKUP(N291,'🌳Resource'!$A$4:$J1000,10,false)*O291),0) + IF(P291&lt;&gt;"",(VLOOKUP(P291,'🌳Resource'!$A$4:$J1000,10,false)*Q291),0) + IF(R291&lt;&gt;"",(VLOOKUP(R291,'🧱Material'!$B$4:$H1000,7,false)*S291),0) + IF(T291&lt;&gt;"",(VLOOKUP(T291,'🧱Material'!$B$4:$H1000,7,false)*U291),0) + IF(V291&lt;&gt;"",(VLOOKUP(V291,'🧱Material'!$B$4:$H1000,7,false)*W291),0) + IF(X291&lt;&gt;"",(VLOOKUP(X291,'🧱Material'!$B$4:$H1000,7,false)*Y291),0) + IF(Z291&lt;&gt;"",(VLOOKUP(Z291,'🧱Material'!$B$4:$H1000,7,false)*AA291),0) + IF(AB291&lt;&gt;"",(VLOOKUP(AB291,'🧱Material'!$B$4:$H1000,7,false)*AC291),0)</f>
        <v>0</v>
      </c>
      <c r="H291" s="526">
        <f>IF(J291&lt;&gt;"",(VLOOKUP(J291,'🌳Resource'!$A$4:$J1000,8,false)*K291),0)+IF(L291&lt;&gt;"",(VLOOKUP(L291,'🌳Resource'!$A$4:$J1000,8,false)*M291),0)+IF(N291&lt;&gt;"",(VLOOKUP(N291,'🌳Resource'!$A$4:$J1000,8,false)*O291),0) + IF(P291&lt;&gt;"",(VLOOKUP(P291,'🌳Resource'!$A$4:$J1000,8,false)*Q291),0) + IF(R291&lt;&gt;"",(VLOOKUP(R291,'🧱Material'!$B$4:$H1000,5,false)*S291),0) + IF(T291&lt;&gt;"",(VLOOKUP(T291,'🧱Material'!$B$4:$H1000,5,false)*U291),0) + IF(V291&lt;&gt;"",(VLOOKUP(V291,'🧱Material'!$B$4:$H1000,5,false)*W291),0) + IF(X291&lt;&gt;"",(VLOOKUP(X291,'🧱Material'!$B$4:$H1000,5,false)*Y291),0) + IF(Z291&lt;&gt;"",(VLOOKUP(Z291,'🧱Material'!$B$4:$H1000,5,false)*AA291),0) + IF(AB291&lt;&gt;"",(VLOOKUP(AB291,'🧱Material'!$B$4:$H1000,5,false)*AC291),0)</f>
        <v>0</v>
      </c>
      <c r="I291" s="526">
        <f>IF(J291&lt;&gt;"",(VLOOKUP(J291,'🌳Resource'!$A$4:$J1000,9,false)*K291),0)+IF(L291&lt;&gt;"",(VLOOKUP(L291,'🌳Resource'!$A$4:$J1000,9,false)*M291),0)+IF(N291&lt;&gt;"",(VLOOKUP(N291,'🌳Resource'!$A$4:$J1000,9,false)*O291),0) + IF(P291&lt;&gt;"",(VLOOKUP(P291,'🌳Resource'!$A$4:$J1000,9,false)*Q291),0) + IF(R291&lt;&gt;"",(VLOOKUP(R291,'🧱Material'!$B$4:$H1000,6,false)*S291),0) + IF(T291&lt;&gt;"",(VLOOKUP(T291,'🧱Material'!$B$4:$H1000,6,false)*U291),0) + IF(V291&lt;&gt;"",(VLOOKUP(V291,'🧱Material'!$B$4:$H1000,6,false)*W291),0) + IF(X291&lt;&gt;"",(VLOOKUP(X291,'🧱Material'!$B$4:$H1000,6,false)*Y291),0) + IF(Z291&lt;&gt;"",(VLOOKUP(Z291,'🧱Material'!$B$4:$H1000,6,false)*AA291),0) + IF(AB291&lt;&gt;"",(VLOOKUP(AB291,'🧱Material'!$B$4:$H1000,6,false)*AC291),0)</f>
        <v>0</v>
      </c>
      <c r="J291" s="535"/>
      <c r="K291" s="536"/>
      <c r="L291" s="535"/>
      <c r="M291" s="536"/>
      <c r="N291" s="535"/>
      <c r="O291" s="536"/>
      <c r="P291" s="535"/>
      <c r="Q291" s="536"/>
      <c r="R291" s="59"/>
      <c r="S291" s="520"/>
      <c r="T291" s="59"/>
      <c r="U291" s="520"/>
      <c r="V291" s="59"/>
      <c r="W291" s="520"/>
      <c r="X291" s="59"/>
      <c r="Y291" s="520"/>
      <c r="Z291" s="59"/>
      <c r="AA291" s="520"/>
      <c r="AB291" s="59"/>
      <c r="AC291" s="520"/>
    </row>
    <row r="292">
      <c r="A292" s="70" t="b">
        <v>0</v>
      </c>
      <c r="B292" s="524"/>
      <c r="C292" s="70"/>
      <c r="D292" s="70"/>
      <c r="G292" s="523">
        <f>IF(J292&lt;&gt;"",(VLOOKUP(J292,'🌳Resource'!$A$4:$J1000,10,false)*K292),0)+IF(L292&lt;&gt;"",(VLOOKUP(L292,'🌳Resource'!$A$4:$J1000,10,false)*M292),0)+IF(N292&lt;&gt;"",(VLOOKUP(N292,'🌳Resource'!$A$4:$J1000,10,false)*O292),0) + IF(P292&lt;&gt;"",(VLOOKUP(P292,'🌳Resource'!$A$4:$J1000,10,false)*Q292),0) + IF(R292&lt;&gt;"",(VLOOKUP(R292,'🧱Material'!$B$4:$H1000,7,false)*S292),0) + IF(T292&lt;&gt;"",(VLOOKUP(T292,'🧱Material'!$B$4:$H1000,7,false)*U292),0) + IF(V292&lt;&gt;"",(VLOOKUP(V292,'🧱Material'!$B$4:$H1000,7,false)*W292),0) + IF(X292&lt;&gt;"",(VLOOKUP(X292,'🧱Material'!$B$4:$H1000,7,false)*Y292),0) + IF(Z292&lt;&gt;"",(VLOOKUP(Z292,'🧱Material'!$B$4:$H1000,7,false)*AA292),0) + IF(AB292&lt;&gt;"",(VLOOKUP(AB292,'🧱Material'!$B$4:$H1000,7,false)*AC292),0)</f>
        <v>0</v>
      </c>
      <c r="H292" s="523">
        <f>IF(J292&lt;&gt;"",(VLOOKUP(J292,'🌳Resource'!$A$4:$J1000,8,false)*K292),0)+IF(L292&lt;&gt;"",(VLOOKUP(L292,'🌳Resource'!$A$4:$J1000,8,false)*M292),0)+IF(N292&lt;&gt;"",(VLOOKUP(N292,'🌳Resource'!$A$4:$J1000,8,false)*O292),0) + IF(P292&lt;&gt;"",(VLOOKUP(P292,'🌳Resource'!$A$4:$J1000,8,false)*Q292),0) + IF(R292&lt;&gt;"",(VLOOKUP(R292,'🧱Material'!$B$4:$H1000,5,false)*S292),0) + IF(T292&lt;&gt;"",(VLOOKUP(T292,'🧱Material'!$B$4:$H1000,5,false)*U292),0) + IF(V292&lt;&gt;"",(VLOOKUP(V292,'🧱Material'!$B$4:$H1000,5,false)*W292),0) + IF(X292&lt;&gt;"",(VLOOKUP(X292,'🧱Material'!$B$4:$H1000,5,false)*Y292),0) + IF(Z292&lt;&gt;"",(VLOOKUP(Z292,'🧱Material'!$B$4:$H1000,5,false)*AA292),0) + IF(AB292&lt;&gt;"",(VLOOKUP(AB292,'🧱Material'!$B$4:$H1000,5,false)*AC292),0)</f>
        <v>0</v>
      </c>
      <c r="I292" s="523">
        <f>IF(J292&lt;&gt;"",(VLOOKUP(J292,'🌳Resource'!$A$4:$J1000,9,false)*K292),0)+IF(L292&lt;&gt;"",(VLOOKUP(L292,'🌳Resource'!$A$4:$J1000,9,false)*M292),0)+IF(N292&lt;&gt;"",(VLOOKUP(N292,'🌳Resource'!$A$4:$J1000,9,false)*O292),0) + IF(P292&lt;&gt;"",(VLOOKUP(P292,'🌳Resource'!$A$4:$J1000,9,false)*Q292),0) + IF(R292&lt;&gt;"",(VLOOKUP(R292,'🧱Material'!$B$4:$H1000,6,false)*S292),0) + IF(T292&lt;&gt;"",(VLOOKUP(T292,'🧱Material'!$B$4:$H1000,6,false)*U292),0) + IF(V292&lt;&gt;"",(VLOOKUP(V292,'🧱Material'!$B$4:$H1000,6,false)*W292),0) + IF(X292&lt;&gt;"",(VLOOKUP(X292,'🧱Material'!$B$4:$H1000,6,false)*Y292),0) + IF(Z292&lt;&gt;"",(VLOOKUP(Z292,'🧱Material'!$B$4:$H1000,6,false)*AA292),0) + IF(AB292&lt;&gt;"",(VLOOKUP(AB292,'🧱Material'!$B$4:$H1000,6,false)*AC292),0)</f>
        <v>0</v>
      </c>
      <c r="J292" s="533"/>
      <c r="K292" s="534"/>
      <c r="L292" s="533"/>
      <c r="M292" s="534"/>
      <c r="N292" s="533"/>
      <c r="O292" s="534"/>
      <c r="P292" s="533"/>
      <c r="Q292" s="534"/>
      <c r="R292" s="515"/>
      <c r="S292" s="3"/>
      <c r="T292" s="515"/>
      <c r="U292" s="3"/>
      <c r="V292" s="515"/>
      <c r="W292" s="3"/>
      <c r="X292" s="515"/>
      <c r="Y292" s="3"/>
      <c r="Z292" s="515"/>
      <c r="AA292" s="3"/>
      <c r="AB292" s="515"/>
      <c r="AC292" s="3"/>
    </row>
    <row r="293">
      <c r="A293" s="70" t="b">
        <v>0</v>
      </c>
      <c r="B293" s="524"/>
      <c r="C293" s="70"/>
      <c r="D293" s="70"/>
      <c r="G293" s="526">
        <f>IF(J293&lt;&gt;"",(VLOOKUP(J293,'🌳Resource'!$A$4:$J1000,10,false)*K293),0)+IF(L293&lt;&gt;"",(VLOOKUP(L293,'🌳Resource'!$A$4:$J1000,10,false)*M293),0)+IF(N293&lt;&gt;"",(VLOOKUP(N293,'🌳Resource'!$A$4:$J1000,10,false)*O293),0) + IF(P293&lt;&gt;"",(VLOOKUP(P293,'🌳Resource'!$A$4:$J1000,10,false)*Q293),0) + IF(R293&lt;&gt;"",(VLOOKUP(R293,'🧱Material'!$B$4:$H1000,7,false)*S293),0) + IF(T293&lt;&gt;"",(VLOOKUP(T293,'🧱Material'!$B$4:$H1000,7,false)*U293),0) + IF(V293&lt;&gt;"",(VLOOKUP(V293,'🧱Material'!$B$4:$H1000,7,false)*W293),0) + IF(X293&lt;&gt;"",(VLOOKUP(X293,'🧱Material'!$B$4:$H1000,7,false)*Y293),0) + IF(Z293&lt;&gt;"",(VLOOKUP(Z293,'🧱Material'!$B$4:$H1000,7,false)*AA293),0) + IF(AB293&lt;&gt;"",(VLOOKUP(AB293,'🧱Material'!$B$4:$H1000,7,false)*AC293),0)</f>
        <v>0</v>
      </c>
      <c r="H293" s="526">
        <f>IF(J293&lt;&gt;"",(VLOOKUP(J293,'🌳Resource'!$A$4:$J1000,8,false)*K293),0)+IF(L293&lt;&gt;"",(VLOOKUP(L293,'🌳Resource'!$A$4:$J1000,8,false)*M293),0)+IF(N293&lt;&gt;"",(VLOOKUP(N293,'🌳Resource'!$A$4:$J1000,8,false)*O293),0) + IF(P293&lt;&gt;"",(VLOOKUP(P293,'🌳Resource'!$A$4:$J1000,8,false)*Q293),0) + IF(R293&lt;&gt;"",(VLOOKUP(R293,'🧱Material'!$B$4:$H1000,5,false)*S293),0) + IF(T293&lt;&gt;"",(VLOOKUP(T293,'🧱Material'!$B$4:$H1000,5,false)*U293),0) + IF(V293&lt;&gt;"",(VLOOKUP(V293,'🧱Material'!$B$4:$H1000,5,false)*W293),0) + IF(X293&lt;&gt;"",(VLOOKUP(X293,'🧱Material'!$B$4:$H1000,5,false)*Y293),0) + IF(Z293&lt;&gt;"",(VLOOKUP(Z293,'🧱Material'!$B$4:$H1000,5,false)*AA293),0) + IF(AB293&lt;&gt;"",(VLOOKUP(AB293,'🧱Material'!$B$4:$H1000,5,false)*AC293),0)</f>
        <v>0</v>
      </c>
      <c r="I293" s="526">
        <f>IF(J293&lt;&gt;"",(VLOOKUP(J293,'🌳Resource'!$A$4:$J1000,9,false)*K293),0)+IF(L293&lt;&gt;"",(VLOOKUP(L293,'🌳Resource'!$A$4:$J1000,9,false)*M293),0)+IF(N293&lt;&gt;"",(VLOOKUP(N293,'🌳Resource'!$A$4:$J1000,9,false)*O293),0) + IF(P293&lt;&gt;"",(VLOOKUP(P293,'🌳Resource'!$A$4:$J1000,9,false)*Q293),0) + IF(R293&lt;&gt;"",(VLOOKUP(R293,'🧱Material'!$B$4:$H1000,6,false)*S293),0) + IF(T293&lt;&gt;"",(VLOOKUP(T293,'🧱Material'!$B$4:$H1000,6,false)*U293),0) + IF(V293&lt;&gt;"",(VLOOKUP(V293,'🧱Material'!$B$4:$H1000,6,false)*W293),0) + IF(X293&lt;&gt;"",(VLOOKUP(X293,'🧱Material'!$B$4:$H1000,6,false)*Y293),0) + IF(Z293&lt;&gt;"",(VLOOKUP(Z293,'🧱Material'!$B$4:$H1000,6,false)*AA293),0) + IF(AB293&lt;&gt;"",(VLOOKUP(AB293,'🧱Material'!$B$4:$H1000,6,false)*AC293),0)</f>
        <v>0</v>
      </c>
      <c r="J293" s="535"/>
      <c r="K293" s="536"/>
      <c r="L293" s="535"/>
      <c r="M293" s="536"/>
      <c r="N293" s="535"/>
      <c r="O293" s="536"/>
      <c r="P293" s="535"/>
      <c r="Q293" s="536"/>
      <c r="R293" s="59"/>
      <c r="S293" s="520"/>
      <c r="T293" s="59"/>
      <c r="U293" s="520"/>
      <c r="V293" s="59"/>
      <c r="W293" s="520"/>
      <c r="X293" s="59"/>
      <c r="Y293" s="520"/>
      <c r="Z293" s="59"/>
      <c r="AA293" s="520"/>
      <c r="AB293" s="59"/>
      <c r="AC293" s="520"/>
    </row>
    <row r="294">
      <c r="A294" s="70" t="b">
        <v>0</v>
      </c>
      <c r="B294" s="524"/>
      <c r="C294" s="70"/>
      <c r="D294" s="70"/>
      <c r="G294" s="523">
        <f>IF(J294&lt;&gt;"",(VLOOKUP(J294,'🌳Resource'!$A$4:$J1000,10,false)*K294),0)+IF(L294&lt;&gt;"",(VLOOKUP(L294,'🌳Resource'!$A$4:$J1000,10,false)*M294),0)+IF(N294&lt;&gt;"",(VLOOKUP(N294,'🌳Resource'!$A$4:$J1000,10,false)*O294),0) + IF(P294&lt;&gt;"",(VLOOKUP(P294,'🌳Resource'!$A$4:$J1000,10,false)*Q294),0) + IF(R294&lt;&gt;"",(VLOOKUP(R294,'🧱Material'!$B$4:$H1000,7,false)*S294),0) + IF(T294&lt;&gt;"",(VLOOKUP(T294,'🧱Material'!$B$4:$H1000,7,false)*U294),0) + IF(V294&lt;&gt;"",(VLOOKUP(V294,'🧱Material'!$B$4:$H1000,7,false)*W294),0) + IF(X294&lt;&gt;"",(VLOOKUP(X294,'🧱Material'!$B$4:$H1000,7,false)*Y294),0) + IF(Z294&lt;&gt;"",(VLOOKUP(Z294,'🧱Material'!$B$4:$H1000,7,false)*AA294),0) + IF(AB294&lt;&gt;"",(VLOOKUP(AB294,'🧱Material'!$B$4:$H1000,7,false)*AC294),0)</f>
        <v>0</v>
      </c>
      <c r="H294" s="523">
        <f>IF(J294&lt;&gt;"",(VLOOKUP(J294,'🌳Resource'!$A$4:$J1000,8,false)*K294),0)+IF(L294&lt;&gt;"",(VLOOKUP(L294,'🌳Resource'!$A$4:$J1000,8,false)*M294),0)+IF(N294&lt;&gt;"",(VLOOKUP(N294,'🌳Resource'!$A$4:$J1000,8,false)*O294),0) + IF(P294&lt;&gt;"",(VLOOKUP(P294,'🌳Resource'!$A$4:$J1000,8,false)*Q294),0) + IF(R294&lt;&gt;"",(VLOOKUP(R294,'🧱Material'!$B$4:$H1000,5,false)*S294),0) + IF(T294&lt;&gt;"",(VLOOKUP(T294,'🧱Material'!$B$4:$H1000,5,false)*U294),0) + IF(V294&lt;&gt;"",(VLOOKUP(V294,'🧱Material'!$B$4:$H1000,5,false)*W294),0) + IF(X294&lt;&gt;"",(VLOOKUP(X294,'🧱Material'!$B$4:$H1000,5,false)*Y294),0) + IF(Z294&lt;&gt;"",(VLOOKUP(Z294,'🧱Material'!$B$4:$H1000,5,false)*AA294),0) + IF(AB294&lt;&gt;"",(VLOOKUP(AB294,'🧱Material'!$B$4:$H1000,5,false)*AC294),0)</f>
        <v>0</v>
      </c>
      <c r="I294" s="523">
        <f>IF(J294&lt;&gt;"",(VLOOKUP(J294,'🌳Resource'!$A$4:$J1000,9,false)*K294),0)+IF(L294&lt;&gt;"",(VLOOKUP(L294,'🌳Resource'!$A$4:$J1000,9,false)*M294),0)+IF(N294&lt;&gt;"",(VLOOKUP(N294,'🌳Resource'!$A$4:$J1000,9,false)*O294),0) + IF(P294&lt;&gt;"",(VLOOKUP(P294,'🌳Resource'!$A$4:$J1000,9,false)*Q294),0) + IF(R294&lt;&gt;"",(VLOOKUP(R294,'🧱Material'!$B$4:$H1000,6,false)*S294),0) + IF(T294&lt;&gt;"",(VLOOKUP(T294,'🧱Material'!$B$4:$H1000,6,false)*U294),0) + IF(V294&lt;&gt;"",(VLOOKUP(V294,'🧱Material'!$B$4:$H1000,6,false)*W294),0) + IF(X294&lt;&gt;"",(VLOOKUP(X294,'🧱Material'!$B$4:$H1000,6,false)*Y294),0) + IF(Z294&lt;&gt;"",(VLOOKUP(Z294,'🧱Material'!$B$4:$H1000,6,false)*AA294),0) + IF(AB294&lt;&gt;"",(VLOOKUP(AB294,'🧱Material'!$B$4:$H1000,6,false)*AC294),0)</f>
        <v>0</v>
      </c>
      <c r="J294" s="533"/>
      <c r="K294" s="534"/>
      <c r="L294" s="533"/>
      <c r="M294" s="534"/>
      <c r="N294" s="533"/>
      <c r="O294" s="534"/>
      <c r="P294" s="533"/>
      <c r="Q294" s="534"/>
      <c r="R294" s="515"/>
      <c r="S294" s="3"/>
      <c r="T294" s="515"/>
      <c r="U294" s="3"/>
      <c r="V294" s="515"/>
      <c r="W294" s="3"/>
      <c r="X294" s="515"/>
      <c r="Y294" s="3"/>
      <c r="Z294" s="515"/>
      <c r="AA294" s="3"/>
      <c r="AB294" s="515"/>
      <c r="AC294" s="3"/>
    </row>
    <row r="295">
      <c r="A295" s="70" t="b">
        <v>0</v>
      </c>
      <c r="B295" s="524"/>
      <c r="C295" s="70"/>
      <c r="D295" s="70"/>
      <c r="G295" s="526">
        <f>IF(J295&lt;&gt;"",(VLOOKUP(J295,'🌳Resource'!$A$4:$J1000,10,false)*K295),0)+IF(L295&lt;&gt;"",(VLOOKUP(L295,'🌳Resource'!$A$4:$J1000,10,false)*M295),0)+IF(N295&lt;&gt;"",(VLOOKUP(N295,'🌳Resource'!$A$4:$J1000,10,false)*O295),0) + IF(P295&lt;&gt;"",(VLOOKUP(P295,'🌳Resource'!$A$4:$J1000,10,false)*Q295),0) + IF(R295&lt;&gt;"",(VLOOKUP(R295,'🧱Material'!$B$4:$H1000,7,false)*S295),0) + IF(T295&lt;&gt;"",(VLOOKUP(T295,'🧱Material'!$B$4:$H1000,7,false)*U295),0) + IF(V295&lt;&gt;"",(VLOOKUP(V295,'🧱Material'!$B$4:$H1000,7,false)*W295),0) + IF(X295&lt;&gt;"",(VLOOKUP(X295,'🧱Material'!$B$4:$H1000,7,false)*Y295),0) + IF(Z295&lt;&gt;"",(VLOOKUP(Z295,'🧱Material'!$B$4:$H1000,7,false)*AA295),0) + IF(AB295&lt;&gt;"",(VLOOKUP(AB295,'🧱Material'!$B$4:$H1000,7,false)*AC295),0)</f>
        <v>0</v>
      </c>
      <c r="H295" s="526">
        <f>IF(J295&lt;&gt;"",(VLOOKUP(J295,'🌳Resource'!$A$4:$J1000,8,false)*K295),0)+IF(L295&lt;&gt;"",(VLOOKUP(L295,'🌳Resource'!$A$4:$J1000,8,false)*M295),0)+IF(N295&lt;&gt;"",(VLOOKUP(N295,'🌳Resource'!$A$4:$J1000,8,false)*O295),0) + IF(P295&lt;&gt;"",(VLOOKUP(P295,'🌳Resource'!$A$4:$J1000,8,false)*Q295),0) + IF(R295&lt;&gt;"",(VLOOKUP(R295,'🧱Material'!$B$4:$H1000,5,false)*S295),0) + IF(T295&lt;&gt;"",(VLOOKUP(T295,'🧱Material'!$B$4:$H1000,5,false)*U295),0) + IF(V295&lt;&gt;"",(VLOOKUP(V295,'🧱Material'!$B$4:$H1000,5,false)*W295),0) + IF(X295&lt;&gt;"",(VLOOKUP(X295,'🧱Material'!$B$4:$H1000,5,false)*Y295),0) + IF(Z295&lt;&gt;"",(VLOOKUP(Z295,'🧱Material'!$B$4:$H1000,5,false)*AA295),0) + IF(AB295&lt;&gt;"",(VLOOKUP(AB295,'🧱Material'!$B$4:$H1000,5,false)*AC295),0)</f>
        <v>0</v>
      </c>
      <c r="I295" s="526">
        <f>IF(J295&lt;&gt;"",(VLOOKUP(J295,'🌳Resource'!$A$4:$J1000,9,false)*K295),0)+IF(L295&lt;&gt;"",(VLOOKUP(L295,'🌳Resource'!$A$4:$J1000,9,false)*M295),0)+IF(N295&lt;&gt;"",(VLOOKUP(N295,'🌳Resource'!$A$4:$J1000,9,false)*O295),0) + IF(P295&lt;&gt;"",(VLOOKUP(P295,'🌳Resource'!$A$4:$J1000,9,false)*Q295),0) + IF(R295&lt;&gt;"",(VLOOKUP(R295,'🧱Material'!$B$4:$H1000,6,false)*S295),0) + IF(T295&lt;&gt;"",(VLOOKUP(T295,'🧱Material'!$B$4:$H1000,6,false)*U295),0) + IF(V295&lt;&gt;"",(VLOOKUP(V295,'🧱Material'!$B$4:$H1000,6,false)*W295),0) + IF(X295&lt;&gt;"",(VLOOKUP(X295,'🧱Material'!$B$4:$H1000,6,false)*Y295),0) + IF(Z295&lt;&gt;"",(VLOOKUP(Z295,'🧱Material'!$B$4:$H1000,6,false)*AA295),0) + IF(AB295&lt;&gt;"",(VLOOKUP(AB295,'🧱Material'!$B$4:$H1000,6,false)*AC295),0)</f>
        <v>0</v>
      </c>
      <c r="J295" s="535"/>
      <c r="K295" s="536"/>
      <c r="L295" s="535"/>
      <c r="M295" s="536"/>
      <c r="N295" s="535"/>
      <c r="O295" s="536"/>
      <c r="P295" s="535"/>
      <c r="Q295" s="536"/>
      <c r="R295" s="59"/>
      <c r="S295" s="520"/>
      <c r="T295" s="59"/>
      <c r="U295" s="520"/>
      <c r="V295" s="59"/>
      <c r="W295" s="520"/>
      <c r="X295" s="59"/>
      <c r="Y295" s="520"/>
      <c r="Z295" s="59"/>
      <c r="AA295" s="520"/>
      <c r="AB295" s="59"/>
      <c r="AC295" s="520"/>
    </row>
    <row r="296">
      <c r="A296" s="70" t="b">
        <v>0</v>
      </c>
      <c r="B296" s="524"/>
      <c r="C296" s="70"/>
      <c r="D296" s="70"/>
      <c r="G296" s="523">
        <f>IF(J296&lt;&gt;"",(VLOOKUP(J296,'🌳Resource'!$A$4:$J1000,10,false)*K296),0)+IF(L296&lt;&gt;"",(VLOOKUP(L296,'🌳Resource'!$A$4:$J1000,10,false)*M296),0)+IF(N296&lt;&gt;"",(VLOOKUP(N296,'🌳Resource'!$A$4:$J1000,10,false)*O296),0) + IF(P296&lt;&gt;"",(VLOOKUP(P296,'🌳Resource'!$A$4:$J1000,10,false)*Q296),0) + IF(R296&lt;&gt;"",(VLOOKUP(R296,'🧱Material'!$B$4:$H1000,7,false)*S296),0) + IF(T296&lt;&gt;"",(VLOOKUP(T296,'🧱Material'!$B$4:$H1000,7,false)*U296),0) + IF(V296&lt;&gt;"",(VLOOKUP(V296,'🧱Material'!$B$4:$H1000,7,false)*W296),0) + IF(X296&lt;&gt;"",(VLOOKUP(X296,'🧱Material'!$B$4:$H1000,7,false)*Y296),0) + IF(Z296&lt;&gt;"",(VLOOKUP(Z296,'🧱Material'!$B$4:$H1000,7,false)*AA296),0) + IF(AB296&lt;&gt;"",(VLOOKUP(AB296,'🧱Material'!$B$4:$H1000,7,false)*AC296),0)</f>
        <v>0</v>
      </c>
      <c r="H296" s="523">
        <f>IF(J296&lt;&gt;"",(VLOOKUP(J296,'🌳Resource'!$A$4:$J1000,8,false)*K296),0)+IF(L296&lt;&gt;"",(VLOOKUP(L296,'🌳Resource'!$A$4:$J1000,8,false)*M296),0)+IF(N296&lt;&gt;"",(VLOOKUP(N296,'🌳Resource'!$A$4:$J1000,8,false)*O296),0) + IF(P296&lt;&gt;"",(VLOOKUP(P296,'🌳Resource'!$A$4:$J1000,8,false)*Q296),0) + IF(R296&lt;&gt;"",(VLOOKUP(R296,'🧱Material'!$B$4:$H1000,5,false)*S296),0) + IF(T296&lt;&gt;"",(VLOOKUP(T296,'🧱Material'!$B$4:$H1000,5,false)*U296),0) + IF(V296&lt;&gt;"",(VLOOKUP(V296,'🧱Material'!$B$4:$H1000,5,false)*W296),0) + IF(X296&lt;&gt;"",(VLOOKUP(X296,'🧱Material'!$B$4:$H1000,5,false)*Y296),0) + IF(Z296&lt;&gt;"",(VLOOKUP(Z296,'🧱Material'!$B$4:$H1000,5,false)*AA296),0) + IF(AB296&lt;&gt;"",(VLOOKUP(AB296,'🧱Material'!$B$4:$H1000,5,false)*AC296),0)</f>
        <v>0</v>
      </c>
      <c r="I296" s="523">
        <f>IF(J296&lt;&gt;"",(VLOOKUP(J296,'🌳Resource'!$A$4:$J1000,9,false)*K296),0)+IF(L296&lt;&gt;"",(VLOOKUP(L296,'🌳Resource'!$A$4:$J1000,9,false)*M296),0)+IF(N296&lt;&gt;"",(VLOOKUP(N296,'🌳Resource'!$A$4:$J1000,9,false)*O296),0) + IF(P296&lt;&gt;"",(VLOOKUP(P296,'🌳Resource'!$A$4:$J1000,9,false)*Q296),0) + IF(R296&lt;&gt;"",(VLOOKUP(R296,'🧱Material'!$B$4:$H1000,6,false)*S296),0) + IF(T296&lt;&gt;"",(VLOOKUP(T296,'🧱Material'!$B$4:$H1000,6,false)*U296),0) + IF(V296&lt;&gt;"",(VLOOKUP(V296,'🧱Material'!$B$4:$H1000,6,false)*W296),0) + IF(X296&lt;&gt;"",(VLOOKUP(X296,'🧱Material'!$B$4:$H1000,6,false)*Y296),0) + IF(Z296&lt;&gt;"",(VLOOKUP(Z296,'🧱Material'!$B$4:$H1000,6,false)*AA296),0) + IF(AB296&lt;&gt;"",(VLOOKUP(AB296,'🧱Material'!$B$4:$H1000,6,false)*AC296),0)</f>
        <v>0</v>
      </c>
      <c r="J296" s="533"/>
      <c r="K296" s="534"/>
      <c r="L296" s="533"/>
      <c r="M296" s="534"/>
      <c r="N296" s="533"/>
      <c r="O296" s="534"/>
      <c r="P296" s="533"/>
      <c r="Q296" s="534"/>
      <c r="R296" s="515"/>
      <c r="S296" s="3"/>
      <c r="T296" s="515"/>
      <c r="U296" s="3"/>
      <c r="V296" s="515"/>
      <c r="W296" s="3"/>
      <c r="X296" s="515"/>
      <c r="Y296" s="3"/>
      <c r="Z296" s="515"/>
      <c r="AA296" s="3"/>
      <c r="AB296" s="515"/>
      <c r="AC296" s="3"/>
    </row>
    <row r="297">
      <c r="A297" s="70" t="b">
        <v>0</v>
      </c>
      <c r="B297" s="524"/>
      <c r="C297" s="70"/>
      <c r="D297" s="70"/>
      <c r="G297" s="526">
        <f>IF(J297&lt;&gt;"",(VLOOKUP(J297,'🌳Resource'!$A$4:$J1000,10,false)*K297),0)+IF(L297&lt;&gt;"",(VLOOKUP(L297,'🌳Resource'!$A$4:$J1000,10,false)*M297),0)+IF(N297&lt;&gt;"",(VLOOKUP(N297,'🌳Resource'!$A$4:$J1000,10,false)*O297),0) + IF(P297&lt;&gt;"",(VLOOKUP(P297,'🌳Resource'!$A$4:$J1000,10,false)*Q297),0) + IF(R297&lt;&gt;"",(VLOOKUP(R297,'🧱Material'!$B$4:$H1000,7,false)*S297),0) + IF(T297&lt;&gt;"",(VLOOKUP(T297,'🧱Material'!$B$4:$H1000,7,false)*U297),0) + IF(V297&lt;&gt;"",(VLOOKUP(V297,'🧱Material'!$B$4:$H1000,7,false)*W297),0) + IF(X297&lt;&gt;"",(VLOOKUP(X297,'🧱Material'!$B$4:$H1000,7,false)*Y297),0) + IF(Z297&lt;&gt;"",(VLOOKUP(Z297,'🧱Material'!$B$4:$H1000,7,false)*AA297),0) + IF(AB297&lt;&gt;"",(VLOOKUP(AB297,'🧱Material'!$B$4:$H1000,7,false)*AC297),0)</f>
        <v>0</v>
      </c>
      <c r="H297" s="526">
        <f>IF(J297&lt;&gt;"",(VLOOKUP(J297,'🌳Resource'!$A$4:$J1000,8,false)*K297),0)+IF(L297&lt;&gt;"",(VLOOKUP(L297,'🌳Resource'!$A$4:$J1000,8,false)*M297),0)+IF(N297&lt;&gt;"",(VLOOKUP(N297,'🌳Resource'!$A$4:$J1000,8,false)*O297),0) + IF(P297&lt;&gt;"",(VLOOKUP(P297,'🌳Resource'!$A$4:$J1000,8,false)*Q297),0) + IF(R297&lt;&gt;"",(VLOOKUP(R297,'🧱Material'!$B$4:$H1000,5,false)*S297),0) + IF(T297&lt;&gt;"",(VLOOKUP(T297,'🧱Material'!$B$4:$H1000,5,false)*U297),0) + IF(V297&lt;&gt;"",(VLOOKUP(V297,'🧱Material'!$B$4:$H1000,5,false)*W297),0) + IF(X297&lt;&gt;"",(VLOOKUP(X297,'🧱Material'!$B$4:$H1000,5,false)*Y297),0) + IF(Z297&lt;&gt;"",(VLOOKUP(Z297,'🧱Material'!$B$4:$H1000,5,false)*AA297),0) + IF(AB297&lt;&gt;"",(VLOOKUP(AB297,'🧱Material'!$B$4:$H1000,5,false)*AC297),0)</f>
        <v>0</v>
      </c>
      <c r="I297" s="526">
        <f>IF(J297&lt;&gt;"",(VLOOKUP(J297,'🌳Resource'!$A$4:$J1000,9,false)*K297),0)+IF(L297&lt;&gt;"",(VLOOKUP(L297,'🌳Resource'!$A$4:$J1000,9,false)*M297),0)+IF(N297&lt;&gt;"",(VLOOKUP(N297,'🌳Resource'!$A$4:$J1000,9,false)*O297),0) + IF(P297&lt;&gt;"",(VLOOKUP(P297,'🌳Resource'!$A$4:$J1000,9,false)*Q297),0) + IF(R297&lt;&gt;"",(VLOOKUP(R297,'🧱Material'!$B$4:$H1000,6,false)*S297),0) + IF(T297&lt;&gt;"",(VLOOKUP(T297,'🧱Material'!$B$4:$H1000,6,false)*U297),0) + IF(V297&lt;&gt;"",(VLOOKUP(V297,'🧱Material'!$B$4:$H1000,6,false)*W297),0) + IF(X297&lt;&gt;"",(VLOOKUP(X297,'🧱Material'!$B$4:$H1000,6,false)*Y297),0) + IF(Z297&lt;&gt;"",(VLOOKUP(Z297,'🧱Material'!$B$4:$H1000,6,false)*AA297),0) + IF(AB297&lt;&gt;"",(VLOOKUP(AB297,'🧱Material'!$B$4:$H1000,6,false)*AC297),0)</f>
        <v>0</v>
      </c>
      <c r="J297" s="535"/>
      <c r="K297" s="536"/>
      <c r="L297" s="535"/>
      <c r="M297" s="536"/>
      <c r="N297" s="535"/>
      <c r="O297" s="536"/>
      <c r="P297" s="535"/>
      <c r="Q297" s="536"/>
      <c r="R297" s="59"/>
      <c r="S297" s="520"/>
      <c r="T297" s="59"/>
      <c r="U297" s="520"/>
      <c r="V297" s="59"/>
      <c r="W297" s="520"/>
      <c r="X297" s="59"/>
      <c r="Y297" s="520"/>
      <c r="Z297" s="59"/>
      <c r="AA297" s="520"/>
      <c r="AB297" s="59"/>
      <c r="AC297" s="520"/>
    </row>
    <row r="298">
      <c r="A298" s="70" t="b">
        <v>0</v>
      </c>
      <c r="B298" s="524"/>
      <c r="C298" s="70"/>
      <c r="D298" s="70"/>
      <c r="G298" s="523">
        <f>IF(J298&lt;&gt;"",(VLOOKUP(J298,'🌳Resource'!$A$4:$J1000,10,false)*K298),0)+IF(L298&lt;&gt;"",(VLOOKUP(L298,'🌳Resource'!$A$4:$J1000,10,false)*M298),0)+IF(N298&lt;&gt;"",(VLOOKUP(N298,'🌳Resource'!$A$4:$J1000,10,false)*O298),0) + IF(P298&lt;&gt;"",(VLOOKUP(P298,'🌳Resource'!$A$4:$J1000,10,false)*Q298),0) + IF(R298&lt;&gt;"",(VLOOKUP(R298,'🧱Material'!$B$4:$H1000,7,false)*S298),0) + IF(T298&lt;&gt;"",(VLOOKUP(T298,'🧱Material'!$B$4:$H1000,7,false)*U298),0) + IF(V298&lt;&gt;"",(VLOOKUP(V298,'🧱Material'!$B$4:$H1000,7,false)*W298),0) + IF(X298&lt;&gt;"",(VLOOKUP(X298,'🧱Material'!$B$4:$H1000,7,false)*Y298),0) + IF(Z298&lt;&gt;"",(VLOOKUP(Z298,'🧱Material'!$B$4:$H1000,7,false)*AA298),0) + IF(AB298&lt;&gt;"",(VLOOKUP(AB298,'🧱Material'!$B$4:$H1000,7,false)*AC298),0)</f>
        <v>0</v>
      </c>
      <c r="H298" s="523">
        <f>IF(J298&lt;&gt;"",(VLOOKUP(J298,'🌳Resource'!$A$4:$J1000,8,false)*K298),0)+IF(L298&lt;&gt;"",(VLOOKUP(L298,'🌳Resource'!$A$4:$J1000,8,false)*M298),0)+IF(N298&lt;&gt;"",(VLOOKUP(N298,'🌳Resource'!$A$4:$J1000,8,false)*O298),0) + IF(P298&lt;&gt;"",(VLOOKUP(P298,'🌳Resource'!$A$4:$J1000,8,false)*Q298),0) + IF(R298&lt;&gt;"",(VLOOKUP(R298,'🧱Material'!$B$4:$H1000,5,false)*S298),0) + IF(T298&lt;&gt;"",(VLOOKUP(T298,'🧱Material'!$B$4:$H1000,5,false)*U298),0) + IF(V298&lt;&gt;"",(VLOOKUP(V298,'🧱Material'!$B$4:$H1000,5,false)*W298),0) + IF(X298&lt;&gt;"",(VLOOKUP(X298,'🧱Material'!$B$4:$H1000,5,false)*Y298),0) + IF(Z298&lt;&gt;"",(VLOOKUP(Z298,'🧱Material'!$B$4:$H1000,5,false)*AA298),0) + IF(AB298&lt;&gt;"",(VLOOKUP(AB298,'🧱Material'!$B$4:$H1000,5,false)*AC298),0)</f>
        <v>0</v>
      </c>
      <c r="I298" s="523">
        <f>IF(J298&lt;&gt;"",(VLOOKUP(J298,'🌳Resource'!$A$4:$J1000,9,false)*K298),0)+IF(L298&lt;&gt;"",(VLOOKUP(L298,'🌳Resource'!$A$4:$J1000,9,false)*M298),0)+IF(N298&lt;&gt;"",(VLOOKUP(N298,'🌳Resource'!$A$4:$J1000,9,false)*O298),0) + IF(P298&lt;&gt;"",(VLOOKUP(P298,'🌳Resource'!$A$4:$J1000,9,false)*Q298),0) + IF(R298&lt;&gt;"",(VLOOKUP(R298,'🧱Material'!$B$4:$H1000,6,false)*S298),0) + IF(T298&lt;&gt;"",(VLOOKUP(T298,'🧱Material'!$B$4:$H1000,6,false)*U298),0) + IF(V298&lt;&gt;"",(VLOOKUP(V298,'🧱Material'!$B$4:$H1000,6,false)*W298),0) + IF(X298&lt;&gt;"",(VLOOKUP(X298,'🧱Material'!$B$4:$H1000,6,false)*Y298),0) + IF(Z298&lt;&gt;"",(VLOOKUP(Z298,'🧱Material'!$B$4:$H1000,6,false)*AA298),0) + IF(AB298&lt;&gt;"",(VLOOKUP(AB298,'🧱Material'!$B$4:$H1000,6,false)*AC298),0)</f>
        <v>0</v>
      </c>
      <c r="J298" s="533"/>
      <c r="K298" s="534"/>
      <c r="L298" s="533"/>
      <c r="M298" s="534"/>
      <c r="N298" s="533"/>
      <c r="O298" s="534"/>
      <c r="P298" s="533"/>
      <c r="Q298" s="534"/>
      <c r="R298" s="515"/>
      <c r="S298" s="3"/>
      <c r="T298" s="515"/>
      <c r="U298" s="3"/>
      <c r="V298" s="515"/>
      <c r="W298" s="3"/>
      <c r="X298" s="515"/>
      <c r="Y298" s="3"/>
      <c r="Z298" s="515"/>
      <c r="AA298" s="3"/>
      <c r="AB298" s="515"/>
      <c r="AC298" s="3"/>
    </row>
    <row r="299">
      <c r="A299" s="70" t="b">
        <v>0</v>
      </c>
      <c r="B299" s="524"/>
      <c r="C299" s="70"/>
      <c r="D299" s="70"/>
      <c r="G299" s="526">
        <f>IF(J299&lt;&gt;"",(VLOOKUP(J299,'🌳Resource'!$A$4:$J1000,10,false)*K299),0)+IF(L299&lt;&gt;"",(VLOOKUP(L299,'🌳Resource'!$A$4:$J1000,10,false)*M299),0)+IF(N299&lt;&gt;"",(VLOOKUP(N299,'🌳Resource'!$A$4:$J1000,10,false)*O299),0) + IF(P299&lt;&gt;"",(VLOOKUP(P299,'🌳Resource'!$A$4:$J1000,10,false)*Q299),0) + IF(R299&lt;&gt;"",(VLOOKUP(R299,'🧱Material'!$B$4:$H1000,7,false)*S299),0) + IF(T299&lt;&gt;"",(VLOOKUP(T299,'🧱Material'!$B$4:$H1000,7,false)*U299),0) + IF(V299&lt;&gt;"",(VLOOKUP(V299,'🧱Material'!$B$4:$H1000,7,false)*W299),0) + IF(X299&lt;&gt;"",(VLOOKUP(X299,'🧱Material'!$B$4:$H1000,7,false)*Y299),0) + IF(Z299&lt;&gt;"",(VLOOKUP(Z299,'🧱Material'!$B$4:$H1000,7,false)*AA299),0) + IF(AB299&lt;&gt;"",(VLOOKUP(AB299,'🧱Material'!$B$4:$H1000,7,false)*AC299),0)</f>
        <v>0</v>
      </c>
      <c r="H299" s="526">
        <f>IF(J299&lt;&gt;"",(VLOOKUP(J299,'🌳Resource'!$A$4:$J1000,8,false)*K299),0)+IF(L299&lt;&gt;"",(VLOOKUP(L299,'🌳Resource'!$A$4:$J1000,8,false)*M299),0)+IF(N299&lt;&gt;"",(VLOOKUP(N299,'🌳Resource'!$A$4:$J1000,8,false)*O299),0) + IF(P299&lt;&gt;"",(VLOOKUP(P299,'🌳Resource'!$A$4:$J1000,8,false)*Q299),0) + IF(R299&lt;&gt;"",(VLOOKUP(R299,'🧱Material'!$B$4:$H1000,5,false)*S299),0) + IF(T299&lt;&gt;"",(VLOOKUP(T299,'🧱Material'!$B$4:$H1000,5,false)*U299),0) + IF(V299&lt;&gt;"",(VLOOKUP(V299,'🧱Material'!$B$4:$H1000,5,false)*W299),0) + IF(X299&lt;&gt;"",(VLOOKUP(X299,'🧱Material'!$B$4:$H1000,5,false)*Y299),0) + IF(Z299&lt;&gt;"",(VLOOKUP(Z299,'🧱Material'!$B$4:$H1000,5,false)*AA299),0) + IF(AB299&lt;&gt;"",(VLOOKUP(AB299,'🧱Material'!$B$4:$H1000,5,false)*AC299),0)</f>
        <v>0</v>
      </c>
      <c r="I299" s="526">
        <f>IF(J299&lt;&gt;"",(VLOOKUP(J299,'🌳Resource'!$A$4:$J1000,9,false)*K299),0)+IF(L299&lt;&gt;"",(VLOOKUP(L299,'🌳Resource'!$A$4:$J1000,9,false)*M299),0)+IF(N299&lt;&gt;"",(VLOOKUP(N299,'🌳Resource'!$A$4:$J1000,9,false)*O299),0) + IF(P299&lt;&gt;"",(VLOOKUP(P299,'🌳Resource'!$A$4:$J1000,9,false)*Q299),0) + IF(R299&lt;&gt;"",(VLOOKUP(R299,'🧱Material'!$B$4:$H1000,6,false)*S299),0) + IF(T299&lt;&gt;"",(VLOOKUP(T299,'🧱Material'!$B$4:$H1000,6,false)*U299),0) + IF(V299&lt;&gt;"",(VLOOKUP(V299,'🧱Material'!$B$4:$H1000,6,false)*W299),0) + IF(X299&lt;&gt;"",(VLOOKUP(X299,'🧱Material'!$B$4:$H1000,6,false)*Y299),0) + IF(Z299&lt;&gt;"",(VLOOKUP(Z299,'🧱Material'!$B$4:$H1000,6,false)*AA299),0) + IF(AB299&lt;&gt;"",(VLOOKUP(AB299,'🧱Material'!$B$4:$H1000,6,false)*AC299),0)</f>
        <v>0</v>
      </c>
      <c r="J299" s="535"/>
      <c r="K299" s="536"/>
      <c r="L299" s="535"/>
      <c r="M299" s="536"/>
      <c r="N299" s="535"/>
      <c r="O299" s="536"/>
      <c r="P299" s="535"/>
      <c r="Q299" s="536"/>
      <c r="R299" s="59"/>
      <c r="S299" s="520"/>
      <c r="T299" s="59"/>
      <c r="U299" s="520"/>
      <c r="V299" s="59"/>
      <c r="W299" s="520"/>
      <c r="X299" s="59"/>
      <c r="Y299" s="520"/>
      <c r="Z299" s="59"/>
      <c r="AA299" s="520"/>
      <c r="AB299" s="59"/>
      <c r="AC299" s="520"/>
    </row>
    <row r="300">
      <c r="A300" s="70" t="b">
        <v>0</v>
      </c>
      <c r="B300" s="524"/>
      <c r="C300" s="70"/>
      <c r="D300" s="70"/>
      <c r="G300" s="523">
        <f>IF(J300&lt;&gt;"",(VLOOKUP(J300,'🌳Resource'!$A$4:$J1000,10,false)*K300),0)+IF(L300&lt;&gt;"",(VLOOKUP(L300,'🌳Resource'!$A$4:$J1000,10,false)*M300),0)+IF(N300&lt;&gt;"",(VLOOKUP(N300,'🌳Resource'!$A$4:$J1000,10,false)*O300),0) + IF(P300&lt;&gt;"",(VLOOKUP(P300,'🌳Resource'!$A$4:$J1000,10,false)*Q300),0) + IF(R300&lt;&gt;"",(VLOOKUP(R300,'🧱Material'!$B$4:$H1000,7,false)*S300),0) + IF(T300&lt;&gt;"",(VLOOKUP(T300,'🧱Material'!$B$4:$H1000,7,false)*U300),0) + IF(V300&lt;&gt;"",(VLOOKUP(V300,'🧱Material'!$B$4:$H1000,7,false)*W300),0) + IF(X300&lt;&gt;"",(VLOOKUP(X300,'🧱Material'!$B$4:$H1000,7,false)*Y300),0) + IF(Z300&lt;&gt;"",(VLOOKUP(Z300,'🧱Material'!$B$4:$H1000,7,false)*AA300),0) + IF(AB300&lt;&gt;"",(VLOOKUP(AB300,'🧱Material'!$B$4:$H1000,7,false)*AC300),0)</f>
        <v>0</v>
      </c>
      <c r="H300" s="523">
        <f>IF(J300&lt;&gt;"",(VLOOKUP(J300,'🌳Resource'!$A$4:$J1000,8,false)*K300),0)+IF(L300&lt;&gt;"",(VLOOKUP(L300,'🌳Resource'!$A$4:$J1000,8,false)*M300),0)+IF(N300&lt;&gt;"",(VLOOKUP(N300,'🌳Resource'!$A$4:$J1000,8,false)*O300),0) + IF(P300&lt;&gt;"",(VLOOKUP(P300,'🌳Resource'!$A$4:$J1000,8,false)*Q300),0) + IF(R300&lt;&gt;"",(VLOOKUP(R300,'🧱Material'!$B$4:$H1000,5,false)*S300),0) + IF(T300&lt;&gt;"",(VLOOKUP(T300,'🧱Material'!$B$4:$H1000,5,false)*U300),0) + IF(V300&lt;&gt;"",(VLOOKUP(V300,'🧱Material'!$B$4:$H1000,5,false)*W300),0) + IF(X300&lt;&gt;"",(VLOOKUP(X300,'🧱Material'!$B$4:$H1000,5,false)*Y300),0) + IF(Z300&lt;&gt;"",(VLOOKUP(Z300,'🧱Material'!$B$4:$H1000,5,false)*AA300),0) + IF(AB300&lt;&gt;"",(VLOOKUP(AB300,'🧱Material'!$B$4:$H1000,5,false)*AC300),0)</f>
        <v>0</v>
      </c>
      <c r="I300" s="523">
        <f>IF(J300&lt;&gt;"",(VLOOKUP(J300,'🌳Resource'!$A$4:$J1000,9,false)*K300),0)+IF(L300&lt;&gt;"",(VLOOKUP(L300,'🌳Resource'!$A$4:$J1000,9,false)*M300),0)+IF(N300&lt;&gt;"",(VLOOKUP(N300,'🌳Resource'!$A$4:$J1000,9,false)*O300),0) + IF(P300&lt;&gt;"",(VLOOKUP(P300,'🌳Resource'!$A$4:$J1000,9,false)*Q300),0) + IF(R300&lt;&gt;"",(VLOOKUP(R300,'🧱Material'!$B$4:$H1000,6,false)*S300),0) + IF(T300&lt;&gt;"",(VLOOKUP(T300,'🧱Material'!$B$4:$H1000,6,false)*U300),0) + IF(V300&lt;&gt;"",(VLOOKUP(V300,'🧱Material'!$B$4:$H1000,6,false)*W300),0) + IF(X300&lt;&gt;"",(VLOOKUP(X300,'🧱Material'!$B$4:$H1000,6,false)*Y300),0) + IF(Z300&lt;&gt;"",(VLOOKUP(Z300,'🧱Material'!$B$4:$H1000,6,false)*AA300),0) + IF(AB300&lt;&gt;"",(VLOOKUP(AB300,'🧱Material'!$B$4:$H1000,6,false)*AC300),0)</f>
        <v>0</v>
      </c>
      <c r="J300" s="533"/>
      <c r="K300" s="534"/>
      <c r="L300" s="533"/>
      <c r="M300" s="534"/>
      <c r="N300" s="533"/>
      <c r="O300" s="534"/>
      <c r="P300" s="533"/>
      <c r="Q300" s="534"/>
      <c r="R300" s="59"/>
      <c r="S300" s="520"/>
      <c r="T300" s="59"/>
      <c r="U300" s="520"/>
      <c r="V300" s="59"/>
      <c r="W300" s="520"/>
      <c r="X300" s="59"/>
      <c r="Y300" s="520"/>
      <c r="Z300" s="59"/>
      <c r="AA300" s="520"/>
      <c r="AB300" s="59"/>
      <c r="AC300" s="520"/>
    </row>
    <row r="301">
      <c r="A301" s="70" t="b">
        <v>0</v>
      </c>
      <c r="B301" s="524"/>
      <c r="H301" s="549"/>
      <c r="J301" s="42"/>
      <c r="K301" s="42"/>
      <c r="L301" s="42"/>
      <c r="M301" s="42"/>
      <c r="N301" s="42"/>
      <c r="O301" s="42"/>
      <c r="P301" s="42"/>
      <c r="Q301" s="42"/>
      <c r="R301" s="42"/>
      <c r="S301" s="42"/>
      <c r="T301" s="42"/>
      <c r="U301" s="42"/>
      <c r="V301" s="42"/>
      <c r="W301" s="42"/>
      <c r="X301" s="42"/>
      <c r="Y301" s="42"/>
      <c r="Z301" s="42"/>
      <c r="AA301" s="42"/>
      <c r="AB301" s="42"/>
      <c r="AC301" s="42"/>
    </row>
    <row r="302">
      <c r="A302" s="70" t="b">
        <v>0</v>
      </c>
      <c r="B302" s="524"/>
      <c r="H302" s="549"/>
      <c r="J302" s="42"/>
      <c r="K302" s="42"/>
      <c r="L302" s="42"/>
      <c r="M302" s="42"/>
      <c r="N302" s="42"/>
      <c r="O302" s="42"/>
      <c r="P302" s="42"/>
      <c r="Q302" s="42"/>
      <c r="R302" s="42"/>
      <c r="S302" s="42"/>
      <c r="T302" s="42"/>
      <c r="U302" s="42"/>
      <c r="V302" s="42"/>
      <c r="W302" s="42"/>
      <c r="X302" s="42"/>
      <c r="Y302" s="42"/>
      <c r="Z302" s="42"/>
      <c r="AA302" s="42"/>
      <c r="AB302" s="42"/>
      <c r="AC302" s="42"/>
    </row>
    <row r="303">
      <c r="A303" s="70" t="b">
        <v>0</v>
      </c>
      <c r="B303" s="524"/>
      <c r="H303" s="549"/>
      <c r="J303" s="42"/>
      <c r="K303" s="42"/>
      <c r="L303" s="42"/>
      <c r="M303" s="42"/>
      <c r="N303" s="42"/>
      <c r="O303" s="42"/>
      <c r="P303" s="42"/>
      <c r="Q303" s="42"/>
      <c r="R303" s="42"/>
      <c r="S303" s="42"/>
      <c r="T303" s="42"/>
      <c r="U303" s="42"/>
      <c r="V303" s="42"/>
      <c r="W303" s="42"/>
      <c r="X303" s="42"/>
      <c r="Y303" s="42"/>
      <c r="Z303" s="42"/>
      <c r="AA303" s="42"/>
      <c r="AB303" s="42"/>
      <c r="AC303" s="42"/>
    </row>
    <row r="304">
      <c r="A304" s="70" t="b">
        <v>0</v>
      </c>
      <c r="B304" s="524"/>
      <c r="H304" s="549"/>
      <c r="J304" s="42"/>
      <c r="K304" s="42"/>
      <c r="L304" s="42"/>
      <c r="M304" s="42"/>
      <c r="N304" s="42"/>
      <c r="O304" s="42"/>
      <c r="P304" s="42"/>
      <c r="Q304" s="42"/>
      <c r="R304" s="42"/>
      <c r="S304" s="42"/>
      <c r="T304" s="42"/>
      <c r="U304" s="42"/>
      <c r="V304" s="42"/>
      <c r="W304" s="42"/>
      <c r="X304" s="42"/>
      <c r="Y304" s="42"/>
      <c r="Z304" s="42"/>
      <c r="AA304" s="42"/>
      <c r="AB304" s="42"/>
      <c r="AC304" s="42"/>
    </row>
    <row r="305">
      <c r="A305" s="70" t="b">
        <v>0</v>
      </c>
      <c r="B305" s="524"/>
      <c r="H305" s="549"/>
      <c r="J305" s="42"/>
      <c r="K305" s="42"/>
      <c r="L305" s="42"/>
      <c r="M305" s="42"/>
      <c r="N305" s="42"/>
      <c r="O305" s="42"/>
      <c r="P305" s="42"/>
      <c r="Q305" s="42"/>
      <c r="R305" s="42"/>
      <c r="S305" s="42"/>
      <c r="T305" s="42"/>
      <c r="U305" s="42"/>
      <c r="V305" s="42"/>
      <c r="W305" s="42"/>
      <c r="X305" s="42"/>
      <c r="Y305" s="42"/>
      <c r="Z305" s="42"/>
      <c r="AA305" s="42"/>
      <c r="AB305" s="42"/>
      <c r="AC305" s="42"/>
    </row>
    <row r="306">
      <c r="A306" s="70" t="b">
        <v>0</v>
      </c>
      <c r="B306" s="524"/>
      <c r="H306" s="549"/>
      <c r="J306" s="42"/>
      <c r="K306" s="42"/>
      <c r="L306" s="42"/>
      <c r="M306" s="42"/>
      <c r="N306" s="42"/>
      <c r="O306" s="42"/>
      <c r="P306" s="42"/>
      <c r="Q306" s="42"/>
      <c r="R306" s="42"/>
      <c r="S306" s="42"/>
      <c r="T306" s="42"/>
      <c r="U306" s="42"/>
      <c r="V306" s="42"/>
      <c r="W306" s="42"/>
      <c r="X306" s="42"/>
      <c r="Y306" s="42"/>
      <c r="Z306" s="42"/>
      <c r="AA306" s="42"/>
      <c r="AB306" s="42"/>
      <c r="AC306" s="42"/>
    </row>
    <row r="307">
      <c r="A307" s="70" t="b">
        <v>0</v>
      </c>
      <c r="B307" s="524"/>
      <c r="H307" s="549"/>
      <c r="J307" s="42"/>
      <c r="K307" s="42"/>
      <c r="L307" s="42"/>
      <c r="M307" s="42"/>
      <c r="N307" s="42"/>
      <c r="O307" s="42"/>
      <c r="P307" s="42"/>
      <c r="Q307" s="42"/>
      <c r="R307" s="42"/>
      <c r="S307" s="42"/>
      <c r="T307" s="42"/>
      <c r="U307" s="42"/>
      <c r="V307" s="42"/>
      <c r="W307" s="42"/>
      <c r="X307" s="42"/>
      <c r="Y307" s="42"/>
      <c r="Z307" s="42"/>
      <c r="AA307" s="42"/>
      <c r="AB307" s="42"/>
      <c r="AC307" s="42"/>
    </row>
    <row r="308">
      <c r="A308" s="70" t="b">
        <v>0</v>
      </c>
      <c r="B308" s="524"/>
      <c r="H308" s="549"/>
      <c r="J308" s="42"/>
      <c r="K308" s="42"/>
      <c r="L308" s="42"/>
      <c r="M308" s="42"/>
      <c r="N308" s="42"/>
      <c r="O308" s="42"/>
      <c r="P308" s="42"/>
      <c r="Q308" s="42"/>
      <c r="R308" s="42"/>
      <c r="S308" s="42"/>
      <c r="T308" s="42"/>
      <c r="U308" s="42"/>
      <c r="V308" s="42"/>
      <c r="W308" s="42"/>
      <c r="X308" s="42"/>
      <c r="Y308" s="42"/>
      <c r="Z308" s="42"/>
      <c r="AA308" s="42"/>
      <c r="AB308" s="42"/>
      <c r="AC308" s="42"/>
    </row>
    <row r="309">
      <c r="A309" s="70" t="b">
        <v>0</v>
      </c>
      <c r="B309" s="524"/>
      <c r="H309" s="549"/>
      <c r="J309" s="42"/>
      <c r="K309" s="42"/>
      <c r="L309" s="42"/>
      <c r="M309" s="42"/>
      <c r="N309" s="42"/>
      <c r="O309" s="42"/>
      <c r="P309" s="42"/>
      <c r="Q309" s="42"/>
      <c r="R309" s="42"/>
      <c r="S309" s="42"/>
      <c r="T309" s="42"/>
      <c r="U309" s="42"/>
      <c r="V309" s="42"/>
      <c r="W309" s="42"/>
      <c r="X309" s="42"/>
      <c r="Y309" s="42"/>
      <c r="Z309" s="42"/>
      <c r="AA309" s="42"/>
      <c r="AB309" s="42"/>
      <c r="AC309" s="42"/>
    </row>
    <row r="310">
      <c r="A310" s="70" t="b">
        <v>0</v>
      </c>
      <c r="B310" s="524"/>
      <c r="H310" s="549"/>
      <c r="J310" s="42"/>
      <c r="K310" s="42"/>
      <c r="L310" s="42"/>
      <c r="M310" s="42"/>
      <c r="N310" s="42"/>
      <c r="O310" s="42"/>
      <c r="P310" s="42"/>
      <c r="Q310" s="42"/>
      <c r="R310" s="42"/>
      <c r="S310" s="42"/>
      <c r="T310" s="42"/>
      <c r="U310" s="42"/>
      <c r="V310" s="42"/>
      <c r="W310" s="42"/>
      <c r="X310" s="42"/>
      <c r="Y310" s="42"/>
      <c r="Z310" s="42"/>
      <c r="AA310" s="42"/>
      <c r="AB310" s="42"/>
      <c r="AC310" s="42"/>
    </row>
    <row r="311">
      <c r="A311" s="70" t="b">
        <v>0</v>
      </c>
      <c r="B311" s="524"/>
      <c r="H311" s="549"/>
      <c r="J311" s="42"/>
      <c r="K311" s="42"/>
      <c r="L311" s="42"/>
      <c r="M311" s="42"/>
      <c r="N311" s="42"/>
      <c r="O311" s="42"/>
      <c r="P311" s="42"/>
      <c r="Q311" s="42"/>
      <c r="R311" s="42"/>
      <c r="S311" s="42"/>
      <c r="T311" s="42"/>
      <c r="U311" s="42"/>
      <c r="V311" s="42"/>
      <c r="W311" s="42"/>
      <c r="X311" s="42"/>
      <c r="Y311" s="42"/>
      <c r="Z311" s="42"/>
      <c r="AA311" s="42"/>
      <c r="AB311" s="42"/>
      <c r="AC311" s="42"/>
    </row>
    <row r="312">
      <c r="A312" s="70" t="b">
        <v>0</v>
      </c>
      <c r="B312" s="524"/>
      <c r="H312" s="549"/>
      <c r="J312" s="42"/>
      <c r="K312" s="42"/>
      <c r="L312" s="42"/>
      <c r="M312" s="42"/>
      <c r="N312" s="42"/>
      <c r="O312" s="42"/>
      <c r="P312" s="42"/>
      <c r="Q312" s="42"/>
      <c r="R312" s="42"/>
      <c r="S312" s="42"/>
      <c r="T312" s="42"/>
      <c r="U312" s="42"/>
      <c r="V312" s="42"/>
      <c r="W312" s="42"/>
      <c r="X312" s="42"/>
      <c r="Y312" s="42"/>
      <c r="Z312" s="42"/>
      <c r="AA312" s="42"/>
      <c r="AB312" s="42"/>
      <c r="AC312" s="42"/>
    </row>
    <row r="313">
      <c r="A313" s="70" t="b">
        <v>0</v>
      </c>
      <c r="B313" s="524"/>
      <c r="H313" s="549"/>
      <c r="J313" s="42"/>
      <c r="K313" s="42"/>
      <c r="L313" s="42"/>
      <c r="M313" s="42"/>
      <c r="N313" s="42"/>
      <c r="O313" s="42"/>
      <c r="P313" s="42"/>
      <c r="Q313" s="42"/>
      <c r="R313" s="42"/>
      <c r="S313" s="42"/>
      <c r="T313" s="42"/>
      <c r="U313" s="42"/>
      <c r="V313" s="42"/>
      <c r="W313" s="42"/>
      <c r="X313" s="42"/>
      <c r="Y313" s="42"/>
      <c r="Z313" s="42"/>
      <c r="AA313" s="42"/>
      <c r="AB313" s="42"/>
      <c r="AC313" s="42"/>
    </row>
    <row r="314">
      <c r="A314" s="70" t="b">
        <v>0</v>
      </c>
      <c r="B314" s="524"/>
      <c r="H314" s="549"/>
      <c r="J314" s="42"/>
      <c r="K314" s="42"/>
      <c r="L314" s="42"/>
      <c r="M314" s="42"/>
      <c r="N314" s="42"/>
      <c r="O314" s="42"/>
      <c r="P314" s="42"/>
      <c r="Q314" s="42"/>
      <c r="R314" s="42"/>
      <c r="S314" s="42"/>
      <c r="T314" s="42"/>
      <c r="U314" s="42"/>
      <c r="V314" s="42"/>
      <c r="W314" s="42"/>
      <c r="X314" s="42"/>
      <c r="Y314" s="42"/>
      <c r="Z314" s="42"/>
      <c r="AA314" s="42"/>
      <c r="AB314" s="42"/>
      <c r="AC314" s="42"/>
    </row>
    <row r="315">
      <c r="A315" s="70" t="b">
        <v>0</v>
      </c>
      <c r="B315" s="524"/>
      <c r="H315" s="549"/>
      <c r="J315" s="42"/>
      <c r="K315" s="42"/>
      <c r="L315" s="42"/>
      <c r="M315" s="42"/>
      <c r="N315" s="42"/>
      <c r="O315" s="42"/>
      <c r="P315" s="42"/>
      <c r="Q315" s="42"/>
      <c r="R315" s="42"/>
      <c r="S315" s="42"/>
      <c r="T315" s="42"/>
      <c r="U315" s="42"/>
      <c r="V315" s="42"/>
      <c r="W315" s="42"/>
      <c r="X315" s="42"/>
      <c r="Y315" s="42"/>
      <c r="Z315" s="42"/>
      <c r="AA315" s="42"/>
      <c r="AB315" s="42"/>
      <c r="AC315" s="42"/>
    </row>
    <row r="316">
      <c r="A316" s="70" t="b">
        <v>0</v>
      </c>
      <c r="B316" s="524"/>
      <c r="H316" s="549"/>
      <c r="J316" s="42"/>
      <c r="K316" s="42"/>
      <c r="L316" s="42"/>
      <c r="M316" s="42"/>
      <c r="N316" s="42"/>
      <c r="O316" s="42"/>
      <c r="P316" s="42"/>
      <c r="Q316" s="42"/>
      <c r="R316" s="42"/>
      <c r="S316" s="42"/>
      <c r="T316" s="42"/>
      <c r="U316" s="42"/>
      <c r="V316" s="42"/>
      <c r="W316" s="42"/>
      <c r="X316" s="42"/>
      <c r="Y316" s="42"/>
      <c r="Z316" s="42"/>
      <c r="AA316" s="42"/>
      <c r="AB316" s="42"/>
      <c r="AC316" s="42"/>
    </row>
    <row r="317">
      <c r="A317" s="70" t="b">
        <v>0</v>
      </c>
      <c r="B317" s="524"/>
      <c r="H317" s="549"/>
      <c r="J317" s="42"/>
      <c r="K317" s="42"/>
      <c r="L317" s="42"/>
      <c r="M317" s="42"/>
      <c r="N317" s="42"/>
      <c r="O317" s="42"/>
      <c r="P317" s="42"/>
      <c r="Q317" s="42"/>
      <c r="R317" s="42"/>
      <c r="S317" s="42"/>
      <c r="T317" s="42"/>
      <c r="U317" s="42"/>
      <c r="V317" s="42"/>
      <c r="W317" s="42"/>
      <c r="X317" s="42"/>
      <c r="Y317" s="42"/>
      <c r="Z317" s="42"/>
      <c r="AA317" s="42"/>
      <c r="AB317" s="42"/>
      <c r="AC317" s="42"/>
    </row>
    <row r="318">
      <c r="A318" s="70" t="b">
        <v>0</v>
      </c>
      <c r="B318" s="524"/>
      <c r="H318" s="549"/>
      <c r="J318" s="42"/>
      <c r="K318" s="42"/>
      <c r="L318" s="42"/>
      <c r="M318" s="42"/>
      <c r="N318" s="42"/>
      <c r="O318" s="42"/>
      <c r="P318" s="42"/>
      <c r="Q318" s="42"/>
      <c r="R318" s="42"/>
      <c r="S318" s="42"/>
      <c r="T318" s="42"/>
      <c r="U318" s="42"/>
      <c r="V318" s="42"/>
      <c r="W318" s="42"/>
      <c r="X318" s="42"/>
      <c r="Y318" s="42"/>
      <c r="Z318" s="42"/>
      <c r="AA318" s="42"/>
      <c r="AB318" s="42"/>
      <c r="AC318" s="42"/>
    </row>
    <row r="319">
      <c r="A319" s="70" t="b">
        <v>0</v>
      </c>
      <c r="B319" s="524"/>
      <c r="H319" s="549"/>
      <c r="J319" s="42"/>
      <c r="K319" s="42"/>
      <c r="L319" s="42"/>
      <c r="M319" s="42"/>
      <c r="N319" s="42"/>
      <c r="O319" s="42"/>
      <c r="P319" s="42"/>
      <c r="Q319" s="42"/>
      <c r="R319" s="42"/>
      <c r="S319" s="42"/>
      <c r="T319" s="42"/>
      <c r="U319" s="42"/>
      <c r="V319" s="42"/>
      <c r="W319" s="42"/>
      <c r="X319" s="42"/>
      <c r="Y319" s="42"/>
      <c r="Z319" s="42"/>
      <c r="AA319" s="42"/>
      <c r="AB319" s="42"/>
      <c r="AC319" s="42"/>
    </row>
    <row r="320">
      <c r="A320" s="70" t="b">
        <v>0</v>
      </c>
      <c r="B320" s="524"/>
      <c r="H320" s="549"/>
      <c r="J320" s="42"/>
      <c r="K320" s="42"/>
      <c r="L320" s="42"/>
      <c r="M320" s="42"/>
      <c r="N320" s="42"/>
      <c r="O320" s="42"/>
      <c r="P320" s="42"/>
      <c r="Q320" s="42"/>
      <c r="R320" s="42"/>
      <c r="S320" s="42"/>
      <c r="T320" s="42"/>
      <c r="U320" s="42"/>
      <c r="V320" s="42"/>
      <c r="W320" s="42"/>
      <c r="X320" s="42"/>
      <c r="Y320" s="42"/>
      <c r="Z320" s="42"/>
      <c r="AA320" s="42"/>
      <c r="AB320" s="42"/>
      <c r="AC320" s="42"/>
    </row>
    <row r="321">
      <c r="A321" s="70" t="b">
        <v>0</v>
      </c>
      <c r="B321" s="524"/>
      <c r="H321" s="549"/>
      <c r="J321" s="42"/>
      <c r="K321" s="42"/>
      <c r="L321" s="42"/>
      <c r="M321" s="42"/>
      <c r="N321" s="42"/>
      <c r="O321" s="42"/>
      <c r="P321" s="42"/>
      <c r="Q321" s="42"/>
      <c r="R321" s="42"/>
      <c r="S321" s="42"/>
      <c r="T321" s="42"/>
      <c r="U321" s="42"/>
      <c r="V321" s="42"/>
      <c r="W321" s="42"/>
      <c r="X321" s="42"/>
      <c r="Y321" s="42"/>
      <c r="Z321" s="42"/>
      <c r="AA321" s="42"/>
      <c r="AB321" s="42"/>
      <c r="AC321" s="42"/>
    </row>
    <row r="322">
      <c r="A322" s="70" t="b">
        <v>0</v>
      </c>
      <c r="B322" s="524"/>
      <c r="H322" s="549"/>
      <c r="J322" s="42"/>
      <c r="K322" s="42"/>
      <c r="L322" s="42"/>
      <c r="M322" s="42"/>
      <c r="N322" s="42"/>
      <c r="O322" s="42"/>
      <c r="P322" s="42"/>
      <c r="Q322" s="42"/>
      <c r="R322" s="42"/>
      <c r="S322" s="42"/>
      <c r="T322" s="42"/>
      <c r="U322" s="42"/>
      <c r="V322" s="42"/>
      <c r="W322" s="42"/>
      <c r="X322" s="42"/>
      <c r="Y322" s="42"/>
      <c r="Z322" s="42"/>
      <c r="AA322" s="42"/>
      <c r="AB322" s="42"/>
      <c r="AC322" s="42"/>
    </row>
    <row r="323">
      <c r="A323" s="70" t="b">
        <v>0</v>
      </c>
      <c r="B323" s="524"/>
      <c r="H323" s="549"/>
      <c r="J323" s="42"/>
      <c r="K323" s="42"/>
      <c r="L323" s="42"/>
      <c r="M323" s="42"/>
      <c r="N323" s="42"/>
      <c r="O323" s="42"/>
      <c r="P323" s="42"/>
      <c r="Q323" s="42"/>
      <c r="R323" s="42"/>
      <c r="S323" s="42"/>
      <c r="T323" s="42"/>
      <c r="U323" s="42"/>
      <c r="V323" s="42"/>
      <c r="W323" s="42"/>
      <c r="X323" s="42"/>
      <c r="Y323" s="42"/>
      <c r="Z323" s="42"/>
      <c r="AA323" s="42"/>
      <c r="AB323" s="42"/>
      <c r="AC323" s="42"/>
    </row>
    <row r="324">
      <c r="A324" s="70" t="b">
        <v>0</v>
      </c>
      <c r="B324" s="524"/>
      <c r="H324" s="549"/>
      <c r="J324" s="42"/>
      <c r="K324" s="42"/>
      <c r="L324" s="42"/>
      <c r="M324" s="42"/>
      <c r="N324" s="42"/>
      <c r="O324" s="42"/>
      <c r="P324" s="42"/>
      <c r="Q324" s="42"/>
      <c r="R324" s="42"/>
      <c r="S324" s="42"/>
      <c r="T324" s="42"/>
      <c r="U324" s="42"/>
      <c r="V324" s="42"/>
      <c r="W324" s="42"/>
      <c r="X324" s="42"/>
      <c r="Y324" s="42"/>
      <c r="Z324" s="42"/>
      <c r="AA324" s="42"/>
      <c r="AB324" s="42"/>
      <c r="AC324" s="42"/>
    </row>
    <row r="325">
      <c r="A325" s="70" t="b">
        <v>0</v>
      </c>
      <c r="B325" s="524"/>
      <c r="H325" s="549"/>
      <c r="J325" s="42"/>
      <c r="K325" s="42"/>
      <c r="L325" s="42"/>
      <c r="M325" s="42"/>
      <c r="N325" s="42"/>
      <c r="O325" s="42"/>
      <c r="P325" s="42"/>
      <c r="Q325" s="42"/>
      <c r="R325" s="42"/>
      <c r="S325" s="42"/>
      <c r="T325" s="42"/>
      <c r="U325" s="42"/>
      <c r="V325" s="42"/>
      <c r="W325" s="42"/>
      <c r="X325" s="42"/>
      <c r="Y325" s="42"/>
      <c r="Z325" s="42"/>
      <c r="AA325" s="42"/>
      <c r="AB325" s="42"/>
      <c r="AC325" s="42"/>
    </row>
    <row r="326">
      <c r="A326" s="70" t="b">
        <v>0</v>
      </c>
      <c r="B326" s="524"/>
      <c r="H326" s="549"/>
      <c r="J326" s="42"/>
      <c r="K326" s="42"/>
      <c r="L326" s="42"/>
      <c r="M326" s="42"/>
      <c r="N326" s="42"/>
      <c r="O326" s="42"/>
      <c r="P326" s="42"/>
      <c r="Q326" s="42"/>
      <c r="R326" s="42"/>
      <c r="S326" s="42"/>
      <c r="T326" s="42"/>
      <c r="U326" s="42"/>
      <c r="V326" s="42"/>
      <c r="W326" s="42"/>
      <c r="X326" s="42"/>
      <c r="Y326" s="42"/>
      <c r="Z326" s="42"/>
      <c r="AA326" s="42"/>
      <c r="AB326" s="42"/>
      <c r="AC326" s="42"/>
    </row>
    <row r="327">
      <c r="A327" s="70" t="b">
        <v>0</v>
      </c>
      <c r="B327" s="524"/>
      <c r="H327" s="549"/>
      <c r="J327" s="42"/>
      <c r="K327" s="42"/>
      <c r="L327" s="42"/>
      <c r="M327" s="42"/>
      <c r="N327" s="42"/>
      <c r="O327" s="42"/>
      <c r="P327" s="42"/>
      <c r="Q327" s="42"/>
      <c r="R327" s="42"/>
      <c r="S327" s="42"/>
      <c r="T327" s="42"/>
      <c r="U327" s="42"/>
      <c r="V327" s="42"/>
      <c r="W327" s="42"/>
      <c r="X327" s="42"/>
      <c r="Y327" s="42"/>
      <c r="Z327" s="42"/>
      <c r="AA327" s="42"/>
      <c r="AB327" s="42"/>
      <c r="AC327" s="42"/>
    </row>
    <row r="328">
      <c r="A328" s="70" t="b">
        <v>0</v>
      </c>
      <c r="B328" s="524"/>
      <c r="H328" s="549"/>
      <c r="J328" s="42"/>
      <c r="K328" s="42"/>
      <c r="L328" s="42"/>
      <c r="M328" s="42"/>
      <c r="N328" s="42"/>
      <c r="O328" s="42"/>
      <c r="P328" s="42"/>
      <c r="Q328" s="42"/>
      <c r="R328" s="42"/>
      <c r="S328" s="42"/>
      <c r="T328" s="42"/>
      <c r="U328" s="42"/>
      <c r="V328" s="42"/>
      <c r="W328" s="42"/>
      <c r="X328" s="42"/>
      <c r="Y328" s="42"/>
      <c r="Z328" s="42"/>
      <c r="AA328" s="42"/>
      <c r="AB328" s="42"/>
      <c r="AC328" s="42"/>
    </row>
    <row r="329">
      <c r="A329" s="70" t="b">
        <v>0</v>
      </c>
      <c r="B329" s="524"/>
      <c r="H329" s="549"/>
      <c r="J329" s="42"/>
      <c r="K329" s="42"/>
      <c r="L329" s="42"/>
      <c r="M329" s="42"/>
      <c r="N329" s="42"/>
      <c r="O329" s="42"/>
      <c r="P329" s="42"/>
      <c r="Q329" s="42"/>
      <c r="R329" s="42"/>
      <c r="S329" s="42"/>
      <c r="T329" s="42"/>
      <c r="U329" s="42"/>
      <c r="V329" s="42"/>
      <c r="W329" s="42"/>
      <c r="X329" s="42"/>
      <c r="Y329" s="42"/>
      <c r="Z329" s="42"/>
      <c r="AA329" s="42"/>
      <c r="AB329" s="42"/>
      <c r="AC329" s="42"/>
    </row>
    <row r="330">
      <c r="A330" s="70" t="b">
        <v>0</v>
      </c>
      <c r="B330" s="524"/>
      <c r="H330" s="549"/>
      <c r="J330" s="42"/>
      <c r="K330" s="42"/>
      <c r="L330" s="42"/>
      <c r="M330" s="42"/>
      <c r="N330" s="42"/>
      <c r="O330" s="42"/>
      <c r="P330" s="42"/>
      <c r="Q330" s="42"/>
      <c r="R330" s="42"/>
      <c r="S330" s="42"/>
      <c r="T330" s="42"/>
      <c r="U330" s="42"/>
      <c r="V330" s="42"/>
      <c r="W330" s="42"/>
      <c r="X330" s="42"/>
      <c r="Y330" s="42"/>
      <c r="Z330" s="42"/>
      <c r="AA330" s="42"/>
      <c r="AB330" s="42"/>
      <c r="AC330" s="42"/>
    </row>
    <row r="331">
      <c r="A331" s="70" t="b">
        <v>0</v>
      </c>
      <c r="B331" s="524"/>
      <c r="H331" s="549"/>
      <c r="J331" s="42"/>
      <c r="K331" s="42"/>
      <c r="L331" s="42"/>
      <c r="M331" s="42"/>
      <c r="N331" s="42"/>
      <c r="O331" s="42"/>
      <c r="P331" s="42"/>
      <c r="Q331" s="42"/>
      <c r="R331" s="42"/>
      <c r="S331" s="42"/>
      <c r="T331" s="42"/>
      <c r="U331" s="42"/>
      <c r="V331" s="42"/>
      <c r="W331" s="42"/>
      <c r="X331" s="42"/>
      <c r="Y331" s="42"/>
      <c r="Z331" s="42"/>
      <c r="AA331" s="42"/>
      <c r="AB331" s="42"/>
      <c r="AC331" s="42"/>
    </row>
    <row r="332">
      <c r="A332" s="70" t="b">
        <v>0</v>
      </c>
      <c r="B332" s="524"/>
      <c r="H332" s="549"/>
      <c r="J332" s="42"/>
      <c r="K332" s="42"/>
      <c r="L332" s="42"/>
      <c r="M332" s="42"/>
      <c r="N332" s="42"/>
      <c r="O332" s="42"/>
      <c r="P332" s="42"/>
      <c r="Q332" s="42"/>
      <c r="R332" s="42"/>
      <c r="S332" s="42"/>
      <c r="T332" s="42"/>
      <c r="U332" s="42"/>
      <c r="V332" s="42"/>
      <c r="W332" s="42"/>
      <c r="X332" s="42"/>
      <c r="Y332" s="42"/>
      <c r="Z332" s="42"/>
      <c r="AA332" s="42"/>
      <c r="AB332" s="42"/>
      <c r="AC332" s="42"/>
    </row>
    <row r="333">
      <c r="A333" s="70" t="b">
        <v>0</v>
      </c>
      <c r="B333" s="524"/>
      <c r="H333" s="549"/>
      <c r="J333" s="42"/>
      <c r="K333" s="42"/>
      <c r="L333" s="42"/>
      <c r="M333" s="42"/>
      <c r="N333" s="42"/>
      <c r="O333" s="42"/>
      <c r="P333" s="42"/>
      <c r="Q333" s="42"/>
      <c r="R333" s="42"/>
      <c r="S333" s="42"/>
      <c r="T333" s="42"/>
      <c r="U333" s="42"/>
      <c r="V333" s="42"/>
      <c r="W333" s="42"/>
      <c r="X333" s="42"/>
      <c r="Y333" s="42"/>
      <c r="Z333" s="42"/>
      <c r="AA333" s="42"/>
      <c r="AB333" s="42"/>
      <c r="AC333" s="42"/>
    </row>
    <row r="334">
      <c r="A334" s="70" t="b">
        <v>0</v>
      </c>
      <c r="B334" s="524"/>
      <c r="H334" s="549"/>
      <c r="J334" s="42"/>
      <c r="K334" s="42"/>
      <c r="L334" s="42"/>
      <c r="M334" s="42"/>
      <c r="N334" s="42"/>
      <c r="O334" s="42"/>
      <c r="P334" s="42"/>
      <c r="Q334" s="42"/>
      <c r="R334" s="42"/>
      <c r="S334" s="42"/>
      <c r="T334" s="42"/>
      <c r="U334" s="42"/>
      <c r="V334" s="42"/>
      <c r="W334" s="42"/>
      <c r="X334" s="42"/>
      <c r="Y334" s="42"/>
      <c r="Z334" s="42"/>
      <c r="AA334" s="42"/>
      <c r="AB334" s="42"/>
      <c r="AC334" s="42"/>
    </row>
    <row r="335">
      <c r="A335" s="70" t="b">
        <v>0</v>
      </c>
      <c r="B335" s="524"/>
      <c r="H335" s="549"/>
      <c r="J335" s="42"/>
      <c r="K335" s="42"/>
      <c r="L335" s="42"/>
      <c r="M335" s="42"/>
      <c r="N335" s="42"/>
      <c r="O335" s="42"/>
      <c r="P335" s="42"/>
      <c r="Q335" s="42"/>
      <c r="R335" s="42"/>
      <c r="S335" s="42"/>
      <c r="T335" s="42"/>
      <c r="U335" s="42"/>
      <c r="V335" s="42"/>
      <c r="W335" s="42"/>
      <c r="X335" s="42"/>
      <c r="Y335" s="42"/>
      <c r="Z335" s="42"/>
      <c r="AA335" s="42"/>
      <c r="AB335" s="42"/>
      <c r="AC335" s="42"/>
    </row>
    <row r="336">
      <c r="A336" s="70" t="b">
        <v>0</v>
      </c>
      <c r="B336" s="524"/>
      <c r="H336" s="549"/>
      <c r="J336" s="42"/>
      <c r="K336" s="42"/>
      <c r="L336" s="42"/>
      <c r="M336" s="42"/>
      <c r="N336" s="42"/>
      <c r="O336" s="42"/>
      <c r="P336" s="42"/>
      <c r="Q336" s="42"/>
      <c r="R336" s="42"/>
      <c r="S336" s="42"/>
      <c r="T336" s="42"/>
      <c r="U336" s="42"/>
      <c r="V336" s="42"/>
      <c r="W336" s="42"/>
      <c r="X336" s="42"/>
      <c r="Y336" s="42"/>
      <c r="Z336" s="42"/>
      <c r="AA336" s="42"/>
      <c r="AB336" s="42"/>
      <c r="AC336" s="42"/>
    </row>
    <row r="337">
      <c r="A337" s="70" t="b">
        <v>0</v>
      </c>
      <c r="B337" s="524"/>
      <c r="H337" s="549"/>
      <c r="J337" s="42"/>
      <c r="K337" s="42"/>
      <c r="L337" s="42"/>
      <c r="M337" s="42"/>
      <c r="N337" s="42"/>
      <c r="O337" s="42"/>
      <c r="P337" s="42"/>
      <c r="Q337" s="42"/>
      <c r="R337" s="42"/>
      <c r="S337" s="42"/>
      <c r="T337" s="42"/>
      <c r="U337" s="42"/>
      <c r="V337" s="42"/>
      <c r="W337" s="42"/>
      <c r="X337" s="42"/>
      <c r="Y337" s="42"/>
      <c r="Z337" s="42"/>
      <c r="AA337" s="42"/>
      <c r="AB337" s="42"/>
      <c r="AC337" s="42"/>
    </row>
    <row r="338">
      <c r="A338" s="70" t="b">
        <v>0</v>
      </c>
      <c r="B338" s="524"/>
      <c r="H338" s="549"/>
      <c r="J338" s="42"/>
      <c r="K338" s="42"/>
      <c r="L338" s="42"/>
      <c r="M338" s="42"/>
      <c r="N338" s="42"/>
      <c r="O338" s="42"/>
      <c r="P338" s="42"/>
      <c r="Q338" s="42"/>
      <c r="R338" s="42"/>
      <c r="S338" s="42"/>
      <c r="T338" s="42"/>
      <c r="U338" s="42"/>
      <c r="V338" s="42"/>
      <c r="W338" s="42"/>
      <c r="X338" s="42"/>
      <c r="Y338" s="42"/>
      <c r="Z338" s="42"/>
      <c r="AA338" s="42"/>
      <c r="AB338" s="42"/>
      <c r="AC338" s="42"/>
    </row>
    <row r="339">
      <c r="A339" s="70" t="b">
        <v>0</v>
      </c>
      <c r="B339" s="524"/>
      <c r="H339" s="549"/>
      <c r="J339" s="42"/>
      <c r="K339" s="42"/>
      <c r="L339" s="42"/>
      <c r="M339" s="42"/>
      <c r="N339" s="42"/>
      <c r="O339" s="42"/>
      <c r="P339" s="42"/>
      <c r="Q339" s="42"/>
      <c r="R339" s="42"/>
      <c r="S339" s="42"/>
      <c r="T339" s="42"/>
      <c r="U339" s="42"/>
      <c r="V339" s="42"/>
      <c r="W339" s="42"/>
      <c r="X339" s="42"/>
      <c r="Y339" s="42"/>
      <c r="Z339" s="42"/>
      <c r="AA339" s="42"/>
      <c r="AB339" s="42"/>
      <c r="AC339" s="42"/>
    </row>
    <row r="340">
      <c r="A340" s="70" t="b">
        <v>0</v>
      </c>
      <c r="B340" s="524"/>
      <c r="H340" s="549"/>
      <c r="J340" s="42"/>
      <c r="K340" s="42"/>
      <c r="L340" s="42"/>
      <c r="M340" s="42"/>
      <c r="N340" s="42"/>
      <c r="O340" s="42"/>
      <c r="P340" s="42"/>
      <c r="Q340" s="42"/>
      <c r="R340" s="42"/>
      <c r="S340" s="42"/>
      <c r="T340" s="42"/>
      <c r="U340" s="42"/>
      <c r="V340" s="42"/>
      <c r="W340" s="42"/>
      <c r="X340" s="42"/>
      <c r="Y340" s="42"/>
      <c r="Z340" s="42"/>
      <c r="AA340" s="42"/>
      <c r="AB340" s="42"/>
      <c r="AC340" s="42"/>
    </row>
    <row r="341">
      <c r="A341" s="70" t="b">
        <v>0</v>
      </c>
      <c r="B341" s="524"/>
      <c r="H341" s="549"/>
      <c r="J341" s="42"/>
      <c r="K341" s="42"/>
      <c r="L341" s="42"/>
      <c r="M341" s="42"/>
      <c r="N341" s="42"/>
      <c r="O341" s="42"/>
      <c r="P341" s="42"/>
      <c r="Q341" s="42"/>
      <c r="R341" s="42"/>
      <c r="S341" s="42"/>
      <c r="T341" s="42"/>
      <c r="U341" s="42"/>
      <c r="V341" s="42"/>
      <c r="W341" s="42"/>
      <c r="X341" s="42"/>
      <c r="Y341" s="42"/>
      <c r="Z341" s="42"/>
      <c r="AA341" s="42"/>
      <c r="AB341" s="42"/>
      <c r="AC341" s="42"/>
    </row>
    <row r="342">
      <c r="A342" s="70" t="b">
        <v>0</v>
      </c>
      <c r="B342" s="524"/>
      <c r="H342" s="549"/>
      <c r="J342" s="42"/>
      <c r="K342" s="42"/>
      <c r="L342" s="42"/>
      <c r="M342" s="42"/>
      <c r="N342" s="42"/>
      <c r="O342" s="42"/>
      <c r="P342" s="42"/>
      <c r="Q342" s="42"/>
      <c r="R342" s="42"/>
      <c r="S342" s="42"/>
      <c r="T342" s="42"/>
      <c r="U342" s="42"/>
      <c r="V342" s="42"/>
      <c r="W342" s="42"/>
      <c r="X342" s="42"/>
      <c r="Y342" s="42"/>
      <c r="Z342" s="42"/>
      <c r="AA342" s="42"/>
      <c r="AB342" s="42"/>
      <c r="AC342" s="42"/>
    </row>
    <row r="343">
      <c r="A343" s="70" t="b">
        <v>0</v>
      </c>
      <c r="B343" s="524"/>
      <c r="H343" s="549"/>
      <c r="J343" s="42"/>
      <c r="K343" s="42"/>
      <c r="L343" s="42"/>
      <c r="M343" s="42"/>
      <c r="N343" s="42"/>
      <c r="O343" s="42"/>
      <c r="P343" s="42"/>
      <c r="Q343" s="42"/>
      <c r="R343" s="42"/>
      <c r="S343" s="42"/>
      <c r="T343" s="42"/>
      <c r="U343" s="42"/>
      <c r="V343" s="42"/>
      <c r="W343" s="42"/>
      <c r="X343" s="42"/>
      <c r="Y343" s="42"/>
      <c r="Z343" s="42"/>
      <c r="AA343" s="42"/>
      <c r="AB343" s="42"/>
      <c r="AC343" s="42"/>
    </row>
    <row r="344">
      <c r="A344" s="70" t="b">
        <v>0</v>
      </c>
      <c r="B344" s="524"/>
      <c r="H344" s="549"/>
      <c r="J344" s="42"/>
      <c r="K344" s="42"/>
      <c r="L344" s="42"/>
      <c r="M344" s="42"/>
      <c r="N344" s="42"/>
      <c r="O344" s="42"/>
      <c r="P344" s="42"/>
      <c r="Q344" s="42"/>
      <c r="R344" s="42"/>
      <c r="S344" s="42"/>
      <c r="T344" s="42"/>
      <c r="U344" s="42"/>
      <c r="V344" s="42"/>
      <c r="W344" s="42"/>
      <c r="X344" s="42"/>
      <c r="Y344" s="42"/>
      <c r="Z344" s="42"/>
      <c r="AA344" s="42"/>
      <c r="AB344" s="42"/>
      <c r="AC344" s="42"/>
    </row>
    <row r="345">
      <c r="A345" s="70" t="b">
        <v>0</v>
      </c>
      <c r="B345" s="524"/>
      <c r="H345" s="549"/>
      <c r="J345" s="42"/>
      <c r="K345" s="42"/>
      <c r="L345" s="42"/>
      <c r="M345" s="42"/>
      <c r="N345" s="42"/>
      <c r="O345" s="42"/>
      <c r="P345" s="42"/>
      <c r="Q345" s="42"/>
      <c r="R345" s="42"/>
      <c r="S345" s="42"/>
      <c r="T345" s="42"/>
      <c r="U345" s="42"/>
      <c r="V345" s="42"/>
      <c r="W345" s="42"/>
      <c r="X345" s="42"/>
      <c r="Y345" s="42"/>
      <c r="Z345" s="42"/>
      <c r="AA345" s="42"/>
      <c r="AB345" s="42"/>
      <c r="AC345" s="42"/>
    </row>
    <row r="346">
      <c r="A346" s="70" t="b">
        <v>0</v>
      </c>
      <c r="B346" s="524"/>
      <c r="H346" s="549"/>
      <c r="J346" s="42"/>
      <c r="K346" s="42"/>
      <c r="L346" s="42"/>
      <c r="M346" s="42"/>
      <c r="N346" s="42"/>
      <c r="O346" s="42"/>
      <c r="P346" s="42"/>
      <c r="Q346" s="42"/>
      <c r="R346" s="42"/>
      <c r="S346" s="42"/>
      <c r="T346" s="42"/>
      <c r="U346" s="42"/>
      <c r="V346" s="42"/>
      <c r="W346" s="42"/>
      <c r="X346" s="42"/>
      <c r="Y346" s="42"/>
      <c r="Z346" s="42"/>
      <c r="AA346" s="42"/>
      <c r="AB346" s="42"/>
      <c r="AC346" s="42"/>
    </row>
    <row r="347">
      <c r="A347" s="70" t="b">
        <v>0</v>
      </c>
      <c r="B347" s="524"/>
      <c r="H347" s="549"/>
      <c r="J347" s="42"/>
      <c r="K347" s="42"/>
      <c r="L347" s="42"/>
      <c r="M347" s="42"/>
      <c r="N347" s="42"/>
      <c r="O347" s="42"/>
      <c r="P347" s="42"/>
      <c r="Q347" s="42"/>
      <c r="R347" s="42"/>
      <c r="S347" s="42"/>
      <c r="T347" s="42"/>
      <c r="U347" s="42"/>
      <c r="V347" s="42"/>
      <c r="W347" s="42"/>
      <c r="X347" s="42"/>
      <c r="Y347" s="42"/>
      <c r="Z347" s="42"/>
      <c r="AA347" s="42"/>
      <c r="AB347" s="42"/>
      <c r="AC347" s="42"/>
    </row>
    <row r="348">
      <c r="A348" s="70" t="b">
        <v>0</v>
      </c>
      <c r="B348" s="524"/>
      <c r="H348" s="549"/>
      <c r="J348" s="42"/>
      <c r="K348" s="42"/>
      <c r="L348" s="42"/>
      <c r="M348" s="42"/>
      <c r="N348" s="42"/>
      <c r="O348" s="42"/>
      <c r="P348" s="42"/>
      <c r="Q348" s="42"/>
      <c r="R348" s="42"/>
      <c r="S348" s="42"/>
      <c r="T348" s="42"/>
      <c r="U348" s="42"/>
      <c r="V348" s="42"/>
      <c r="W348" s="42"/>
      <c r="X348" s="42"/>
      <c r="Y348" s="42"/>
      <c r="Z348" s="42"/>
      <c r="AA348" s="42"/>
      <c r="AB348" s="42"/>
      <c r="AC348" s="42"/>
    </row>
    <row r="349">
      <c r="A349" s="70" t="b">
        <v>0</v>
      </c>
      <c r="B349" s="524"/>
      <c r="H349" s="549"/>
      <c r="J349" s="42"/>
      <c r="K349" s="42"/>
      <c r="L349" s="42"/>
      <c r="M349" s="42"/>
      <c r="N349" s="42"/>
      <c r="O349" s="42"/>
      <c r="P349" s="42"/>
      <c r="Q349" s="42"/>
      <c r="R349" s="42"/>
      <c r="S349" s="42"/>
      <c r="T349" s="42"/>
      <c r="U349" s="42"/>
      <c r="V349" s="42"/>
      <c r="W349" s="42"/>
      <c r="X349" s="42"/>
      <c r="Y349" s="42"/>
      <c r="Z349" s="42"/>
      <c r="AA349" s="42"/>
      <c r="AB349" s="42"/>
      <c r="AC349" s="42"/>
    </row>
    <row r="350">
      <c r="A350" s="70" t="b">
        <v>0</v>
      </c>
      <c r="B350" s="524"/>
      <c r="H350" s="549"/>
      <c r="J350" s="42"/>
      <c r="K350" s="42"/>
      <c r="L350" s="42"/>
      <c r="M350" s="42"/>
      <c r="N350" s="42"/>
      <c r="O350" s="42"/>
      <c r="P350" s="42"/>
      <c r="Q350" s="42"/>
      <c r="R350" s="42"/>
      <c r="S350" s="42"/>
      <c r="T350" s="42"/>
      <c r="U350" s="42"/>
      <c r="V350" s="42"/>
      <c r="W350" s="42"/>
      <c r="X350" s="42"/>
      <c r="Y350" s="42"/>
      <c r="Z350" s="42"/>
      <c r="AA350" s="42"/>
      <c r="AB350" s="42"/>
      <c r="AC350" s="42"/>
    </row>
    <row r="351">
      <c r="A351" s="70" t="b">
        <v>0</v>
      </c>
      <c r="B351" s="524"/>
      <c r="H351" s="549"/>
      <c r="J351" s="42"/>
      <c r="K351" s="42"/>
      <c r="L351" s="42"/>
      <c r="M351" s="42"/>
      <c r="N351" s="42"/>
      <c r="O351" s="42"/>
      <c r="P351" s="42"/>
      <c r="Q351" s="42"/>
      <c r="R351" s="42"/>
      <c r="S351" s="42"/>
      <c r="T351" s="42"/>
      <c r="U351" s="42"/>
      <c r="V351" s="42"/>
      <c r="W351" s="42"/>
      <c r="X351" s="42"/>
      <c r="Y351" s="42"/>
      <c r="Z351" s="42"/>
      <c r="AA351" s="42"/>
      <c r="AB351" s="42"/>
      <c r="AC351" s="42"/>
    </row>
    <row r="352">
      <c r="A352" s="70" t="b">
        <v>0</v>
      </c>
      <c r="B352" s="524"/>
      <c r="H352" s="549"/>
      <c r="J352" s="42"/>
      <c r="K352" s="42"/>
      <c r="L352" s="42"/>
      <c r="M352" s="42"/>
      <c r="N352" s="42"/>
      <c r="O352" s="42"/>
      <c r="P352" s="42"/>
      <c r="Q352" s="42"/>
      <c r="R352" s="42"/>
      <c r="S352" s="42"/>
      <c r="T352" s="42"/>
      <c r="U352" s="42"/>
      <c r="V352" s="42"/>
      <c r="W352" s="42"/>
      <c r="X352" s="42"/>
      <c r="Y352" s="42"/>
      <c r="Z352" s="42"/>
      <c r="AA352" s="42"/>
      <c r="AB352" s="42"/>
      <c r="AC352" s="42"/>
    </row>
    <row r="353">
      <c r="A353" s="70" t="b">
        <v>0</v>
      </c>
      <c r="B353" s="524"/>
      <c r="H353" s="549"/>
      <c r="J353" s="42"/>
      <c r="K353" s="42"/>
      <c r="L353" s="42"/>
      <c r="M353" s="42"/>
      <c r="N353" s="42"/>
      <c r="O353" s="42"/>
      <c r="P353" s="42"/>
      <c r="Q353" s="42"/>
      <c r="R353" s="42"/>
      <c r="S353" s="42"/>
      <c r="T353" s="42"/>
      <c r="U353" s="42"/>
      <c r="V353" s="42"/>
      <c r="W353" s="42"/>
      <c r="X353" s="42"/>
      <c r="Y353" s="42"/>
      <c r="Z353" s="42"/>
      <c r="AA353" s="42"/>
      <c r="AB353" s="42"/>
      <c r="AC353" s="42"/>
    </row>
    <row r="354">
      <c r="A354" s="70" t="b">
        <v>0</v>
      </c>
      <c r="B354" s="524"/>
      <c r="H354" s="549"/>
      <c r="J354" s="42"/>
      <c r="K354" s="42"/>
      <c r="L354" s="42"/>
      <c r="M354" s="42"/>
      <c r="N354" s="42"/>
      <c r="O354" s="42"/>
      <c r="P354" s="42"/>
      <c r="Q354" s="42"/>
      <c r="R354" s="42"/>
      <c r="S354" s="42"/>
      <c r="T354" s="42"/>
      <c r="U354" s="42"/>
      <c r="V354" s="42"/>
      <c r="W354" s="42"/>
      <c r="X354" s="42"/>
      <c r="Y354" s="42"/>
      <c r="Z354" s="42"/>
      <c r="AA354" s="42"/>
      <c r="AB354" s="42"/>
      <c r="AC354" s="42"/>
    </row>
    <row r="355">
      <c r="A355" s="70" t="b">
        <v>0</v>
      </c>
      <c r="B355" s="524"/>
      <c r="H355" s="549"/>
      <c r="J355" s="42"/>
      <c r="K355" s="42"/>
      <c r="L355" s="42"/>
      <c r="M355" s="42"/>
      <c r="N355" s="42"/>
      <c r="O355" s="42"/>
      <c r="P355" s="42"/>
      <c r="Q355" s="42"/>
      <c r="R355" s="42"/>
      <c r="S355" s="42"/>
      <c r="T355" s="42"/>
      <c r="U355" s="42"/>
      <c r="V355" s="42"/>
      <c r="W355" s="42"/>
      <c r="X355" s="42"/>
      <c r="Y355" s="42"/>
      <c r="Z355" s="42"/>
      <c r="AA355" s="42"/>
      <c r="AB355" s="42"/>
      <c r="AC355" s="42"/>
    </row>
    <row r="356">
      <c r="A356" s="70" t="b">
        <v>0</v>
      </c>
      <c r="B356" s="524"/>
      <c r="H356" s="549"/>
      <c r="J356" s="42"/>
      <c r="K356" s="42"/>
      <c r="L356" s="42"/>
      <c r="M356" s="42"/>
      <c r="N356" s="42"/>
      <c r="O356" s="42"/>
      <c r="P356" s="42"/>
      <c r="Q356" s="42"/>
      <c r="R356" s="42"/>
      <c r="S356" s="42"/>
      <c r="T356" s="42"/>
      <c r="U356" s="42"/>
      <c r="V356" s="42"/>
      <c r="W356" s="42"/>
      <c r="X356" s="42"/>
      <c r="Y356" s="42"/>
      <c r="Z356" s="42"/>
      <c r="AA356" s="42"/>
      <c r="AB356" s="42"/>
      <c r="AC356" s="42"/>
    </row>
    <row r="357">
      <c r="A357" s="70" t="b">
        <v>0</v>
      </c>
      <c r="B357" s="524"/>
      <c r="H357" s="549"/>
      <c r="J357" s="42"/>
      <c r="K357" s="42"/>
      <c r="L357" s="42"/>
      <c r="M357" s="42"/>
      <c r="N357" s="42"/>
      <c r="O357" s="42"/>
      <c r="P357" s="42"/>
      <c r="Q357" s="42"/>
      <c r="R357" s="42"/>
      <c r="S357" s="42"/>
      <c r="T357" s="42"/>
      <c r="U357" s="42"/>
      <c r="V357" s="42"/>
      <c r="W357" s="42"/>
      <c r="X357" s="42"/>
      <c r="Y357" s="42"/>
      <c r="Z357" s="42"/>
      <c r="AA357" s="42"/>
      <c r="AB357" s="42"/>
      <c r="AC357" s="42"/>
    </row>
    <row r="358">
      <c r="A358" s="70" t="b">
        <v>0</v>
      </c>
      <c r="B358" s="524"/>
      <c r="H358" s="549"/>
      <c r="J358" s="42"/>
      <c r="K358" s="42"/>
      <c r="L358" s="42"/>
      <c r="M358" s="42"/>
      <c r="N358" s="42"/>
      <c r="O358" s="42"/>
      <c r="P358" s="42"/>
      <c r="Q358" s="42"/>
      <c r="R358" s="42"/>
      <c r="S358" s="42"/>
      <c r="T358" s="42"/>
      <c r="U358" s="42"/>
      <c r="V358" s="42"/>
      <c r="W358" s="42"/>
      <c r="X358" s="42"/>
      <c r="Y358" s="42"/>
      <c r="Z358" s="42"/>
      <c r="AA358" s="42"/>
      <c r="AB358" s="42"/>
      <c r="AC358" s="42"/>
    </row>
    <row r="359">
      <c r="A359" s="70" t="b">
        <v>0</v>
      </c>
      <c r="B359" s="524"/>
      <c r="H359" s="549"/>
      <c r="J359" s="42"/>
      <c r="K359" s="42"/>
      <c r="L359" s="42"/>
      <c r="M359" s="42"/>
      <c r="N359" s="42"/>
      <c r="O359" s="42"/>
      <c r="P359" s="42"/>
      <c r="Q359" s="42"/>
      <c r="R359" s="42"/>
      <c r="S359" s="42"/>
      <c r="T359" s="42"/>
      <c r="U359" s="42"/>
      <c r="V359" s="42"/>
      <c r="W359" s="42"/>
      <c r="X359" s="42"/>
      <c r="Y359" s="42"/>
      <c r="Z359" s="42"/>
      <c r="AA359" s="42"/>
      <c r="AB359" s="42"/>
      <c r="AC359" s="42"/>
    </row>
    <row r="360">
      <c r="A360" s="70" t="b">
        <v>0</v>
      </c>
      <c r="B360" s="524"/>
      <c r="H360" s="549"/>
      <c r="J360" s="42"/>
      <c r="K360" s="42"/>
      <c r="L360" s="42"/>
      <c r="M360" s="42"/>
      <c r="N360" s="42"/>
      <c r="O360" s="42"/>
      <c r="P360" s="42"/>
      <c r="Q360" s="42"/>
      <c r="R360" s="42"/>
      <c r="S360" s="42"/>
      <c r="T360" s="42"/>
      <c r="U360" s="42"/>
      <c r="V360" s="42"/>
      <c r="W360" s="42"/>
      <c r="X360" s="42"/>
      <c r="Y360" s="42"/>
      <c r="Z360" s="42"/>
      <c r="AA360" s="42"/>
      <c r="AB360" s="42"/>
      <c r="AC360" s="42"/>
    </row>
    <row r="361">
      <c r="A361" s="70" t="b">
        <v>0</v>
      </c>
      <c r="B361" s="524"/>
      <c r="H361" s="549"/>
      <c r="J361" s="42"/>
      <c r="K361" s="42"/>
      <c r="L361" s="42"/>
      <c r="M361" s="42"/>
      <c r="N361" s="42"/>
      <c r="O361" s="42"/>
      <c r="P361" s="42"/>
      <c r="Q361" s="42"/>
      <c r="R361" s="42"/>
      <c r="S361" s="42"/>
      <c r="T361" s="42"/>
      <c r="U361" s="42"/>
      <c r="V361" s="42"/>
      <c r="W361" s="42"/>
      <c r="X361" s="42"/>
      <c r="Y361" s="42"/>
      <c r="Z361" s="42"/>
      <c r="AA361" s="42"/>
      <c r="AB361" s="42"/>
      <c r="AC361" s="42"/>
    </row>
    <row r="362">
      <c r="A362" s="70" t="b">
        <v>0</v>
      </c>
      <c r="B362" s="524"/>
      <c r="H362" s="549"/>
      <c r="J362" s="42"/>
      <c r="K362" s="42"/>
      <c r="L362" s="42"/>
      <c r="M362" s="42"/>
      <c r="N362" s="42"/>
      <c r="O362" s="42"/>
      <c r="P362" s="42"/>
      <c r="Q362" s="42"/>
      <c r="R362" s="42"/>
      <c r="S362" s="42"/>
      <c r="T362" s="42"/>
      <c r="U362" s="42"/>
      <c r="V362" s="42"/>
      <c r="W362" s="42"/>
      <c r="X362" s="42"/>
      <c r="Y362" s="42"/>
      <c r="Z362" s="42"/>
      <c r="AA362" s="42"/>
      <c r="AB362" s="42"/>
      <c r="AC362" s="42"/>
    </row>
    <row r="363">
      <c r="A363" s="70" t="b">
        <v>0</v>
      </c>
      <c r="B363" s="524"/>
      <c r="H363" s="549"/>
      <c r="J363" s="42"/>
      <c r="K363" s="42"/>
      <c r="L363" s="42"/>
      <c r="M363" s="42"/>
      <c r="N363" s="42"/>
      <c r="O363" s="42"/>
      <c r="P363" s="42"/>
      <c r="Q363" s="42"/>
      <c r="R363" s="42"/>
      <c r="S363" s="42"/>
      <c r="T363" s="42"/>
      <c r="U363" s="42"/>
      <c r="V363" s="42"/>
      <c r="W363" s="42"/>
      <c r="X363" s="42"/>
      <c r="Y363" s="42"/>
      <c r="Z363" s="42"/>
      <c r="AA363" s="42"/>
      <c r="AB363" s="42"/>
      <c r="AC363" s="42"/>
    </row>
    <row r="364">
      <c r="A364" s="70" t="b">
        <v>0</v>
      </c>
      <c r="B364" s="524"/>
      <c r="H364" s="549"/>
      <c r="J364" s="42"/>
      <c r="K364" s="42"/>
      <c r="L364" s="42"/>
      <c r="M364" s="42"/>
      <c r="N364" s="42"/>
      <c r="O364" s="42"/>
      <c r="P364" s="42"/>
      <c r="Q364" s="42"/>
      <c r="R364" s="42"/>
      <c r="S364" s="42"/>
      <c r="T364" s="42"/>
      <c r="U364" s="42"/>
      <c r="V364" s="42"/>
      <c r="W364" s="42"/>
      <c r="X364" s="42"/>
      <c r="Y364" s="42"/>
      <c r="Z364" s="42"/>
      <c r="AA364" s="42"/>
      <c r="AB364" s="42"/>
      <c r="AC364" s="42"/>
    </row>
    <row r="365">
      <c r="A365" s="70" t="b">
        <v>0</v>
      </c>
      <c r="B365" s="524"/>
      <c r="H365" s="549"/>
      <c r="J365" s="42"/>
      <c r="K365" s="42"/>
      <c r="L365" s="42"/>
      <c r="M365" s="42"/>
      <c r="N365" s="42"/>
      <c r="O365" s="42"/>
      <c r="P365" s="42"/>
      <c r="Q365" s="42"/>
      <c r="R365" s="42"/>
      <c r="S365" s="42"/>
      <c r="T365" s="42"/>
      <c r="U365" s="42"/>
      <c r="V365" s="42"/>
      <c r="W365" s="42"/>
      <c r="X365" s="42"/>
      <c r="Y365" s="42"/>
      <c r="Z365" s="42"/>
      <c r="AA365" s="42"/>
      <c r="AB365" s="42"/>
      <c r="AC365" s="42"/>
    </row>
    <row r="366">
      <c r="A366" s="70" t="b">
        <v>0</v>
      </c>
      <c r="B366" s="524"/>
      <c r="H366" s="549"/>
      <c r="J366" s="42"/>
      <c r="K366" s="42"/>
      <c r="L366" s="42"/>
      <c r="M366" s="42"/>
      <c r="N366" s="42"/>
      <c r="O366" s="42"/>
      <c r="P366" s="42"/>
      <c r="Q366" s="42"/>
      <c r="R366" s="42"/>
      <c r="S366" s="42"/>
      <c r="T366" s="42"/>
      <c r="U366" s="42"/>
      <c r="V366" s="42"/>
      <c r="W366" s="42"/>
      <c r="X366" s="42"/>
      <c r="Y366" s="42"/>
      <c r="Z366" s="42"/>
      <c r="AA366" s="42"/>
      <c r="AB366" s="42"/>
      <c r="AC366" s="42"/>
    </row>
    <row r="367">
      <c r="A367" s="70" t="b">
        <v>0</v>
      </c>
      <c r="B367" s="524"/>
      <c r="H367" s="549"/>
      <c r="J367" s="42"/>
      <c r="K367" s="42"/>
      <c r="L367" s="42"/>
      <c r="M367" s="42"/>
      <c r="N367" s="42"/>
      <c r="O367" s="42"/>
      <c r="P367" s="42"/>
      <c r="Q367" s="42"/>
      <c r="R367" s="42"/>
      <c r="S367" s="42"/>
      <c r="T367" s="42"/>
      <c r="U367" s="42"/>
      <c r="V367" s="42"/>
      <c r="W367" s="42"/>
      <c r="X367" s="42"/>
      <c r="Y367" s="42"/>
      <c r="Z367" s="42"/>
      <c r="AA367" s="42"/>
      <c r="AB367" s="42"/>
      <c r="AC367" s="42"/>
    </row>
    <row r="368">
      <c r="A368" s="70" t="b">
        <v>0</v>
      </c>
      <c r="B368" s="524"/>
      <c r="H368" s="549"/>
      <c r="J368" s="42"/>
      <c r="K368" s="42"/>
      <c r="L368" s="42"/>
      <c r="M368" s="42"/>
      <c r="N368" s="42"/>
      <c r="O368" s="42"/>
      <c r="P368" s="42"/>
      <c r="Q368" s="42"/>
      <c r="R368" s="42"/>
      <c r="S368" s="42"/>
      <c r="T368" s="42"/>
      <c r="U368" s="42"/>
      <c r="V368" s="42"/>
      <c r="W368" s="42"/>
      <c r="X368" s="42"/>
      <c r="Y368" s="42"/>
      <c r="Z368" s="42"/>
      <c r="AA368" s="42"/>
      <c r="AB368" s="42"/>
      <c r="AC368" s="42"/>
    </row>
    <row r="369">
      <c r="A369" s="70" t="b">
        <v>0</v>
      </c>
      <c r="B369" s="524"/>
      <c r="H369" s="549"/>
      <c r="J369" s="42"/>
      <c r="K369" s="42"/>
      <c r="L369" s="42"/>
      <c r="M369" s="42"/>
      <c r="N369" s="42"/>
      <c r="O369" s="42"/>
      <c r="P369" s="42"/>
      <c r="Q369" s="42"/>
      <c r="R369" s="42"/>
      <c r="S369" s="42"/>
      <c r="T369" s="42"/>
      <c r="U369" s="42"/>
      <c r="V369" s="42"/>
      <c r="W369" s="42"/>
      <c r="X369" s="42"/>
      <c r="Y369" s="42"/>
      <c r="Z369" s="42"/>
      <c r="AA369" s="42"/>
      <c r="AB369" s="42"/>
      <c r="AC369" s="42"/>
    </row>
    <row r="370">
      <c r="A370" s="70" t="b">
        <v>0</v>
      </c>
      <c r="B370" s="524"/>
      <c r="H370" s="549"/>
      <c r="J370" s="42"/>
      <c r="K370" s="42"/>
      <c r="L370" s="42"/>
      <c r="M370" s="42"/>
      <c r="N370" s="42"/>
      <c r="O370" s="42"/>
      <c r="P370" s="42"/>
      <c r="Q370" s="42"/>
      <c r="R370" s="42"/>
      <c r="S370" s="42"/>
      <c r="T370" s="42"/>
      <c r="U370" s="42"/>
      <c r="V370" s="42"/>
      <c r="W370" s="42"/>
      <c r="X370" s="42"/>
      <c r="Y370" s="42"/>
      <c r="Z370" s="42"/>
      <c r="AA370" s="42"/>
      <c r="AB370" s="42"/>
      <c r="AC370" s="42"/>
    </row>
    <row r="371">
      <c r="A371" s="70" t="b">
        <v>0</v>
      </c>
      <c r="B371" s="524"/>
      <c r="H371" s="549"/>
      <c r="J371" s="42"/>
      <c r="K371" s="42"/>
      <c r="L371" s="42"/>
      <c r="M371" s="42"/>
      <c r="N371" s="42"/>
      <c r="O371" s="42"/>
      <c r="P371" s="42"/>
      <c r="Q371" s="42"/>
      <c r="R371" s="42"/>
      <c r="S371" s="42"/>
      <c r="T371" s="42"/>
      <c r="U371" s="42"/>
      <c r="V371" s="42"/>
      <c r="W371" s="42"/>
      <c r="X371" s="42"/>
      <c r="Y371" s="42"/>
      <c r="Z371" s="42"/>
      <c r="AA371" s="42"/>
      <c r="AB371" s="42"/>
      <c r="AC371" s="42"/>
    </row>
    <row r="372">
      <c r="A372" s="70" t="b">
        <v>0</v>
      </c>
      <c r="B372" s="524"/>
      <c r="H372" s="549"/>
      <c r="J372" s="42"/>
      <c r="K372" s="42"/>
      <c r="L372" s="42"/>
      <c r="M372" s="42"/>
      <c r="N372" s="42"/>
      <c r="O372" s="42"/>
      <c r="P372" s="42"/>
      <c r="Q372" s="42"/>
      <c r="R372" s="42"/>
      <c r="S372" s="42"/>
      <c r="T372" s="42"/>
      <c r="U372" s="42"/>
      <c r="V372" s="42"/>
      <c r="W372" s="42"/>
      <c r="X372" s="42"/>
      <c r="Y372" s="42"/>
      <c r="Z372" s="42"/>
      <c r="AA372" s="42"/>
      <c r="AB372" s="42"/>
      <c r="AC372" s="42"/>
    </row>
    <row r="373">
      <c r="A373" s="70" t="b">
        <v>0</v>
      </c>
      <c r="B373" s="524"/>
      <c r="H373" s="549"/>
      <c r="J373" s="42"/>
      <c r="K373" s="42"/>
      <c r="L373" s="42"/>
      <c r="M373" s="42"/>
      <c r="N373" s="42"/>
      <c r="O373" s="42"/>
      <c r="P373" s="42"/>
      <c r="Q373" s="42"/>
      <c r="R373" s="42"/>
      <c r="S373" s="42"/>
      <c r="T373" s="42"/>
      <c r="U373" s="42"/>
      <c r="V373" s="42"/>
      <c r="W373" s="42"/>
      <c r="X373" s="42"/>
      <c r="Y373" s="42"/>
      <c r="Z373" s="42"/>
      <c r="AA373" s="42"/>
      <c r="AB373" s="42"/>
      <c r="AC373" s="42"/>
    </row>
    <row r="374">
      <c r="A374" s="70" t="b">
        <v>0</v>
      </c>
      <c r="B374" s="524"/>
      <c r="H374" s="549"/>
      <c r="J374" s="42"/>
      <c r="K374" s="42"/>
      <c r="L374" s="42"/>
      <c r="M374" s="42"/>
      <c r="N374" s="42"/>
      <c r="O374" s="42"/>
      <c r="P374" s="42"/>
      <c r="Q374" s="42"/>
      <c r="R374" s="42"/>
      <c r="S374" s="42"/>
      <c r="T374" s="42"/>
      <c r="U374" s="42"/>
      <c r="V374" s="42"/>
      <c r="W374" s="42"/>
      <c r="X374" s="42"/>
      <c r="Y374" s="42"/>
      <c r="Z374" s="42"/>
      <c r="AA374" s="42"/>
      <c r="AB374" s="42"/>
      <c r="AC374" s="42"/>
    </row>
    <row r="375">
      <c r="A375" s="70" t="b">
        <v>0</v>
      </c>
      <c r="B375" s="524"/>
      <c r="H375" s="549"/>
      <c r="J375" s="42"/>
      <c r="K375" s="42"/>
      <c r="L375" s="42"/>
      <c r="M375" s="42"/>
      <c r="N375" s="42"/>
      <c r="O375" s="42"/>
      <c r="P375" s="42"/>
      <c r="Q375" s="42"/>
      <c r="R375" s="42"/>
      <c r="S375" s="42"/>
      <c r="T375" s="42"/>
      <c r="U375" s="42"/>
      <c r="V375" s="42"/>
      <c r="W375" s="42"/>
      <c r="X375" s="42"/>
      <c r="Y375" s="42"/>
      <c r="Z375" s="42"/>
      <c r="AA375" s="42"/>
      <c r="AB375" s="42"/>
      <c r="AC375" s="42"/>
    </row>
    <row r="376">
      <c r="A376" s="70" t="b">
        <v>0</v>
      </c>
      <c r="B376" s="524"/>
      <c r="H376" s="549"/>
      <c r="J376" s="42"/>
      <c r="K376" s="42"/>
      <c r="L376" s="42"/>
      <c r="M376" s="42"/>
      <c r="N376" s="42"/>
      <c r="O376" s="42"/>
      <c r="P376" s="42"/>
      <c r="Q376" s="42"/>
      <c r="R376" s="42"/>
      <c r="S376" s="42"/>
      <c r="T376" s="42"/>
      <c r="U376" s="42"/>
      <c r="V376" s="42"/>
      <c r="W376" s="42"/>
      <c r="X376" s="42"/>
      <c r="Y376" s="42"/>
      <c r="Z376" s="42"/>
      <c r="AA376" s="42"/>
      <c r="AB376" s="42"/>
      <c r="AC376" s="42"/>
    </row>
    <row r="377">
      <c r="A377" s="70" t="b">
        <v>0</v>
      </c>
      <c r="B377" s="524"/>
      <c r="H377" s="549"/>
      <c r="J377" s="42"/>
      <c r="K377" s="42"/>
      <c r="L377" s="42"/>
      <c r="M377" s="42"/>
      <c r="N377" s="42"/>
      <c r="O377" s="42"/>
      <c r="P377" s="42"/>
      <c r="Q377" s="42"/>
      <c r="R377" s="42"/>
      <c r="S377" s="42"/>
      <c r="T377" s="42"/>
      <c r="U377" s="42"/>
      <c r="V377" s="42"/>
      <c r="W377" s="42"/>
      <c r="X377" s="42"/>
      <c r="Y377" s="42"/>
      <c r="Z377" s="42"/>
      <c r="AA377" s="42"/>
      <c r="AB377" s="42"/>
      <c r="AC377" s="42"/>
    </row>
    <row r="378">
      <c r="A378" s="70" t="b">
        <v>0</v>
      </c>
      <c r="B378" s="524"/>
      <c r="H378" s="549"/>
      <c r="J378" s="42"/>
      <c r="K378" s="42"/>
      <c r="L378" s="42"/>
      <c r="M378" s="42"/>
      <c r="N378" s="42"/>
      <c r="O378" s="42"/>
      <c r="P378" s="42"/>
      <c r="Q378" s="42"/>
      <c r="R378" s="42"/>
      <c r="S378" s="42"/>
      <c r="T378" s="42"/>
      <c r="U378" s="42"/>
      <c r="V378" s="42"/>
      <c r="W378" s="42"/>
      <c r="X378" s="42"/>
      <c r="Y378" s="42"/>
      <c r="Z378" s="42"/>
      <c r="AA378" s="42"/>
      <c r="AB378" s="42"/>
      <c r="AC378" s="42"/>
    </row>
    <row r="379">
      <c r="A379" s="70" t="b">
        <v>0</v>
      </c>
      <c r="B379" s="524"/>
      <c r="H379" s="549"/>
      <c r="J379" s="42"/>
      <c r="K379" s="42"/>
      <c r="L379" s="42"/>
      <c r="M379" s="42"/>
      <c r="N379" s="42"/>
      <c r="O379" s="42"/>
      <c r="P379" s="42"/>
      <c r="Q379" s="42"/>
      <c r="R379" s="42"/>
      <c r="S379" s="42"/>
      <c r="T379" s="42"/>
      <c r="U379" s="42"/>
      <c r="V379" s="42"/>
      <c r="W379" s="42"/>
      <c r="X379" s="42"/>
      <c r="Y379" s="42"/>
      <c r="Z379" s="42"/>
      <c r="AA379" s="42"/>
      <c r="AB379" s="42"/>
      <c r="AC379" s="42"/>
    </row>
    <row r="380">
      <c r="A380" s="70" t="b">
        <v>0</v>
      </c>
      <c r="B380" s="524"/>
      <c r="H380" s="549"/>
      <c r="J380" s="42"/>
      <c r="K380" s="42"/>
      <c r="L380" s="42"/>
      <c r="M380" s="42"/>
      <c r="N380" s="42"/>
      <c r="O380" s="42"/>
      <c r="P380" s="42"/>
      <c r="Q380" s="42"/>
      <c r="R380" s="42"/>
      <c r="S380" s="42"/>
      <c r="T380" s="42"/>
      <c r="U380" s="42"/>
      <c r="V380" s="42"/>
      <c r="W380" s="42"/>
      <c r="X380" s="42"/>
      <c r="Y380" s="42"/>
      <c r="Z380" s="42"/>
      <c r="AA380" s="42"/>
      <c r="AB380" s="42"/>
      <c r="AC380" s="42"/>
    </row>
    <row r="381">
      <c r="A381" s="70" t="b">
        <v>0</v>
      </c>
      <c r="B381" s="524"/>
      <c r="H381" s="549"/>
      <c r="J381" s="42"/>
      <c r="K381" s="42"/>
      <c r="L381" s="42"/>
      <c r="M381" s="42"/>
      <c r="N381" s="42"/>
      <c r="O381" s="42"/>
      <c r="P381" s="42"/>
      <c r="Q381" s="42"/>
      <c r="R381" s="42"/>
      <c r="S381" s="42"/>
      <c r="T381" s="42"/>
      <c r="U381" s="42"/>
      <c r="V381" s="42"/>
      <c r="W381" s="42"/>
      <c r="X381" s="42"/>
      <c r="Y381" s="42"/>
      <c r="Z381" s="42"/>
      <c r="AA381" s="42"/>
      <c r="AB381" s="42"/>
      <c r="AC381" s="42"/>
    </row>
    <row r="382">
      <c r="A382" s="70" t="b">
        <v>0</v>
      </c>
      <c r="B382" s="524"/>
      <c r="H382" s="549"/>
      <c r="J382" s="42"/>
      <c r="K382" s="42"/>
      <c r="L382" s="42"/>
      <c r="M382" s="42"/>
      <c r="N382" s="42"/>
      <c r="O382" s="42"/>
      <c r="P382" s="42"/>
      <c r="Q382" s="42"/>
      <c r="R382" s="42"/>
      <c r="S382" s="42"/>
      <c r="T382" s="42"/>
      <c r="U382" s="42"/>
      <c r="V382" s="42"/>
      <c r="W382" s="42"/>
      <c r="X382" s="42"/>
      <c r="Y382" s="42"/>
      <c r="Z382" s="42"/>
      <c r="AA382" s="42"/>
      <c r="AB382" s="42"/>
      <c r="AC382" s="42"/>
    </row>
    <row r="383">
      <c r="A383" s="70" t="b">
        <v>0</v>
      </c>
      <c r="B383" s="524"/>
      <c r="H383" s="549"/>
      <c r="J383" s="42"/>
      <c r="K383" s="42"/>
      <c r="L383" s="42"/>
      <c r="M383" s="42"/>
      <c r="N383" s="42"/>
      <c r="O383" s="42"/>
      <c r="P383" s="42"/>
      <c r="Q383" s="42"/>
      <c r="R383" s="42"/>
      <c r="S383" s="42"/>
      <c r="T383" s="42"/>
      <c r="U383" s="42"/>
      <c r="V383" s="42"/>
      <c r="W383" s="42"/>
      <c r="X383" s="42"/>
      <c r="Y383" s="42"/>
      <c r="Z383" s="42"/>
      <c r="AA383" s="42"/>
      <c r="AB383" s="42"/>
      <c r="AC383" s="42"/>
    </row>
    <row r="384">
      <c r="A384" s="70" t="b">
        <v>0</v>
      </c>
      <c r="B384" s="524"/>
      <c r="H384" s="549"/>
      <c r="J384" s="42"/>
      <c r="K384" s="42"/>
      <c r="L384" s="42"/>
      <c r="M384" s="42"/>
      <c r="N384" s="42"/>
      <c r="O384" s="42"/>
      <c r="P384" s="42"/>
      <c r="Q384" s="42"/>
      <c r="R384" s="42"/>
      <c r="S384" s="42"/>
      <c r="T384" s="42"/>
      <c r="U384" s="42"/>
      <c r="V384" s="42"/>
      <c r="W384" s="42"/>
      <c r="X384" s="42"/>
      <c r="Y384" s="42"/>
      <c r="Z384" s="42"/>
      <c r="AA384" s="42"/>
      <c r="AB384" s="42"/>
      <c r="AC384" s="42"/>
    </row>
    <row r="385">
      <c r="A385" s="70" t="b">
        <v>0</v>
      </c>
      <c r="B385" s="524"/>
      <c r="H385" s="549"/>
      <c r="J385" s="42"/>
      <c r="K385" s="42"/>
      <c r="L385" s="42"/>
      <c r="M385" s="42"/>
      <c r="N385" s="42"/>
      <c r="O385" s="42"/>
      <c r="P385" s="42"/>
      <c r="Q385" s="42"/>
      <c r="R385" s="42"/>
      <c r="S385" s="42"/>
      <c r="T385" s="42"/>
      <c r="U385" s="42"/>
      <c r="V385" s="42"/>
      <c r="W385" s="42"/>
      <c r="X385" s="42"/>
      <c r="Y385" s="42"/>
      <c r="Z385" s="42"/>
      <c r="AA385" s="42"/>
      <c r="AB385" s="42"/>
      <c r="AC385" s="42"/>
    </row>
    <row r="386">
      <c r="A386" s="70" t="b">
        <v>0</v>
      </c>
      <c r="B386" s="524"/>
      <c r="H386" s="549"/>
      <c r="J386" s="42"/>
      <c r="K386" s="42"/>
      <c r="L386" s="42"/>
      <c r="M386" s="42"/>
      <c r="N386" s="42"/>
      <c r="O386" s="42"/>
      <c r="P386" s="42"/>
      <c r="Q386" s="42"/>
      <c r="R386" s="42"/>
      <c r="S386" s="42"/>
      <c r="T386" s="42"/>
      <c r="U386" s="42"/>
      <c r="V386" s="42"/>
      <c r="W386" s="42"/>
      <c r="X386" s="42"/>
      <c r="Y386" s="42"/>
      <c r="Z386" s="42"/>
      <c r="AA386" s="42"/>
      <c r="AB386" s="42"/>
      <c r="AC386" s="42"/>
    </row>
    <row r="387">
      <c r="A387" s="70" t="b">
        <v>0</v>
      </c>
      <c r="B387" s="524"/>
      <c r="H387" s="549"/>
      <c r="J387" s="42"/>
      <c r="K387" s="42"/>
      <c r="L387" s="42"/>
      <c r="M387" s="42"/>
      <c r="N387" s="42"/>
      <c r="O387" s="42"/>
      <c r="P387" s="42"/>
      <c r="Q387" s="42"/>
      <c r="R387" s="42"/>
      <c r="S387" s="42"/>
      <c r="T387" s="42"/>
      <c r="U387" s="42"/>
      <c r="V387" s="42"/>
      <c r="W387" s="42"/>
      <c r="X387" s="42"/>
      <c r="Y387" s="42"/>
      <c r="Z387" s="42"/>
      <c r="AA387" s="42"/>
      <c r="AB387" s="42"/>
      <c r="AC387" s="42"/>
    </row>
    <row r="388">
      <c r="A388" s="70" t="b">
        <v>0</v>
      </c>
      <c r="B388" s="524"/>
      <c r="H388" s="549"/>
      <c r="J388" s="42"/>
      <c r="K388" s="42"/>
      <c r="L388" s="42"/>
      <c r="M388" s="42"/>
      <c r="N388" s="42"/>
      <c r="O388" s="42"/>
      <c r="P388" s="42"/>
      <c r="Q388" s="42"/>
      <c r="R388" s="42"/>
      <c r="S388" s="42"/>
      <c r="T388" s="42"/>
      <c r="U388" s="42"/>
      <c r="V388" s="42"/>
      <c r="W388" s="42"/>
      <c r="X388" s="42"/>
      <c r="Y388" s="42"/>
      <c r="Z388" s="42"/>
      <c r="AA388" s="42"/>
      <c r="AB388" s="42"/>
      <c r="AC388" s="42"/>
    </row>
    <row r="389">
      <c r="A389" s="70" t="b">
        <v>0</v>
      </c>
      <c r="B389" s="524"/>
      <c r="H389" s="549"/>
      <c r="J389" s="42"/>
      <c r="K389" s="42"/>
      <c r="L389" s="42"/>
      <c r="M389" s="42"/>
      <c r="N389" s="42"/>
      <c r="O389" s="42"/>
      <c r="P389" s="42"/>
      <c r="Q389" s="42"/>
      <c r="R389" s="42"/>
      <c r="S389" s="42"/>
      <c r="T389" s="42"/>
      <c r="U389" s="42"/>
      <c r="V389" s="42"/>
      <c r="W389" s="42"/>
      <c r="X389" s="42"/>
      <c r="Y389" s="42"/>
      <c r="Z389" s="42"/>
      <c r="AA389" s="42"/>
      <c r="AB389" s="42"/>
      <c r="AC389" s="42"/>
    </row>
    <row r="390">
      <c r="A390" s="70" t="b">
        <v>0</v>
      </c>
      <c r="B390" s="524"/>
      <c r="H390" s="549"/>
      <c r="J390" s="42"/>
      <c r="K390" s="42"/>
      <c r="L390" s="42"/>
      <c r="M390" s="42"/>
      <c r="N390" s="42"/>
      <c r="O390" s="42"/>
      <c r="P390" s="42"/>
      <c r="Q390" s="42"/>
      <c r="R390" s="42"/>
      <c r="S390" s="42"/>
      <c r="T390" s="42"/>
      <c r="U390" s="42"/>
      <c r="V390" s="42"/>
      <c r="W390" s="42"/>
      <c r="X390" s="42"/>
      <c r="Y390" s="42"/>
      <c r="Z390" s="42"/>
      <c r="AA390" s="42"/>
      <c r="AB390" s="42"/>
      <c r="AC390" s="42"/>
    </row>
    <row r="391">
      <c r="A391" s="70" t="b">
        <v>0</v>
      </c>
      <c r="B391" s="524"/>
      <c r="H391" s="549"/>
      <c r="J391" s="42"/>
      <c r="K391" s="42"/>
      <c r="L391" s="42"/>
      <c r="M391" s="42"/>
      <c r="N391" s="42"/>
      <c r="O391" s="42"/>
      <c r="P391" s="42"/>
      <c r="Q391" s="42"/>
      <c r="R391" s="42"/>
      <c r="S391" s="42"/>
      <c r="T391" s="42"/>
      <c r="U391" s="42"/>
      <c r="V391" s="42"/>
      <c r="W391" s="42"/>
      <c r="X391" s="42"/>
      <c r="Y391" s="42"/>
      <c r="Z391" s="42"/>
      <c r="AA391" s="42"/>
      <c r="AB391" s="42"/>
      <c r="AC391" s="42"/>
    </row>
    <row r="392">
      <c r="A392" s="70" t="b">
        <v>0</v>
      </c>
      <c r="B392" s="524"/>
      <c r="H392" s="549"/>
      <c r="J392" s="42"/>
      <c r="K392" s="42"/>
      <c r="L392" s="42"/>
      <c r="M392" s="42"/>
      <c r="N392" s="42"/>
      <c r="O392" s="42"/>
      <c r="P392" s="42"/>
      <c r="Q392" s="42"/>
      <c r="R392" s="42"/>
      <c r="S392" s="42"/>
      <c r="T392" s="42"/>
      <c r="U392" s="42"/>
      <c r="V392" s="42"/>
      <c r="W392" s="42"/>
      <c r="X392" s="42"/>
      <c r="Y392" s="42"/>
      <c r="Z392" s="42"/>
      <c r="AA392" s="42"/>
      <c r="AB392" s="42"/>
      <c r="AC392" s="42"/>
    </row>
    <row r="393">
      <c r="A393" s="70" t="b">
        <v>0</v>
      </c>
      <c r="B393" s="524"/>
      <c r="H393" s="549"/>
      <c r="J393" s="42"/>
      <c r="K393" s="42"/>
      <c r="L393" s="42"/>
      <c r="M393" s="42"/>
      <c r="N393" s="42"/>
      <c r="O393" s="42"/>
      <c r="P393" s="42"/>
      <c r="Q393" s="42"/>
      <c r="R393" s="42"/>
      <c r="S393" s="42"/>
      <c r="T393" s="42"/>
      <c r="U393" s="42"/>
      <c r="V393" s="42"/>
      <c r="W393" s="42"/>
      <c r="X393" s="42"/>
      <c r="Y393" s="42"/>
      <c r="Z393" s="42"/>
      <c r="AA393" s="42"/>
      <c r="AB393" s="42"/>
      <c r="AC393" s="42"/>
    </row>
    <row r="394">
      <c r="A394" s="70" t="b">
        <v>0</v>
      </c>
      <c r="B394" s="524"/>
      <c r="H394" s="549"/>
      <c r="J394" s="42"/>
      <c r="K394" s="42"/>
      <c r="L394" s="42"/>
      <c r="M394" s="42"/>
      <c r="N394" s="42"/>
      <c r="O394" s="42"/>
      <c r="P394" s="42"/>
      <c r="Q394" s="42"/>
      <c r="R394" s="42"/>
      <c r="S394" s="42"/>
      <c r="T394" s="42"/>
      <c r="U394" s="42"/>
      <c r="V394" s="42"/>
      <c r="W394" s="42"/>
      <c r="X394" s="42"/>
      <c r="Y394" s="42"/>
      <c r="Z394" s="42"/>
      <c r="AA394" s="42"/>
      <c r="AB394" s="42"/>
      <c r="AC394" s="42"/>
    </row>
    <row r="395">
      <c r="A395" s="70" t="b">
        <v>0</v>
      </c>
      <c r="B395" s="524"/>
      <c r="H395" s="549"/>
      <c r="J395" s="42"/>
      <c r="K395" s="42"/>
      <c r="L395" s="42"/>
      <c r="M395" s="42"/>
      <c r="N395" s="42"/>
      <c r="O395" s="42"/>
      <c r="P395" s="42"/>
      <c r="Q395" s="42"/>
      <c r="R395" s="42"/>
      <c r="S395" s="42"/>
      <c r="T395" s="42"/>
      <c r="U395" s="42"/>
      <c r="V395" s="42"/>
      <c r="W395" s="42"/>
      <c r="X395" s="42"/>
      <c r="Y395" s="42"/>
      <c r="Z395" s="42"/>
      <c r="AA395" s="42"/>
      <c r="AB395" s="42"/>
      <c r="AC395" s="42"/>
    </row>
    <row r="396">
      <c r="A396" s="70" t="b">
        <v>0</v>
      </c>
      <c r="B396" s="524"/>
      <c r="H396" s="549"/>
      <c r="J396" s="42"/>
      <c r="K396" s="42"/>
      <c r="L396" s="42"/>
      <c r="M396" s="42"/>
      <c r="N396" s="42"/>
      <c r="O396" s="42"/>
      <c r="P396" s="42"/>
      <c r="Q396" s="42"/>
      <c r="R396" s="42"/>
      <c r="S396" s="42"/>
      <c r="T396" s="42"/>
      <c r="U396" s="42"/>
      <c r="V396" s="42"/>
      <c r="W396" s="42"/>
      <c r="X396" s="42"/>
      <c r="Y396" s="42"/>
      <c r="Z396" s="42"/>
      <c r="AA396" s="42"/>
      <c r="AB396" s="42"/>
      <c r="AC396" s="42"/>
    </row>
    <row r="397">
      <c r="A397" s="70" t="b">
        <v>0</v>
      </c>
      <c r="B397" s="524"/>
      <c r="H397" s="549"/>
      <c r="J397" s="42"/>
      <c r="K397" s="42"/>
      <c r="L397" s="42"/>
      <c r="M397" s="42"/>
      <c r="N397" s="42"/>
      <c r="O397" s="42"/>
      <c r="P397" s="42"/>
      <c r="Q397" s="42"/>
      <c r="R397" s="42"/>
      <c r="S397" s="42"/>
      <c r="T397" s="42"/>
      <c r="U397" s="42"/>
      <c r="V397" s="42"/>
      <c r="W397" s="42"/>
      <c r="X397" s="42"/>
      <c r="Y397" s="42"/>
      <c r="Z397" s="42"/>
      <c r="AA397" s="42"/>
      <c r="AB397" s="42"/>
      <c r="AC397" s="42"/>
    </row>
    <row r="398">
      <c r="A398" s="70" t="b">
        <v>0</v>
      </c>
      <c r="B398" s="524"/>
      <c r="H398" s="549"/>
      <c r="J398" s="42"/>
      <c r="K398" s="42"/>
      <c r="L398" s="42"/>
      <c r="M398" s="42"/>
      <c r="N398" s="42"/>
      <c r="O398" s="42"/>
      <c r="P398" s="42"/>
      <c r="Q398" s="42"/>
      <c r="R398" s="42"/>
      <c r="S398" s="42"/>
      <c r="T398" s="42"/>
      <c r="U398" s="42"/>
      <c r="V398" s="42"/>
      <c r="W398" s="42"/>
      <c r="X398" s="42"/>
      <c r="Y398" s="42"/>
      <c r="Z398" s="42"/>
      <c r="AA398" s="42"/>
      <c r="AB398" s="42"/>
      <c r="AC398" s="42"/>
    </row>
    <row r="399">
      <c r="A399" s="70" t="b">
        <v>0</v>
      </c>
      <c r="B399" s="524"/>
      <c r="H399" s="549"/>
      <c r="J399" s="42"/>
      <c r="K399" s="42"/>
      <c r="L399" s="42"/>
      <c r="M399" s="42"/>
      <c r="N399" s="42"/>
      <c r="O399" s="42"/>
      <c r="P399" s="42"/>
      <c r="Q399" s="42"/>
      <c r="R399" s="42"/>
      <c r="S399" s="42"/>
      <c r="T399" s="42"/>
      <c r="U399" s="42"/>
      <c r="V399" s="42"/>
      <c r="W399" s="42"/>
      <c r="X399" s="42"/>
      <c r="Y399" s="42"/>
      <c r="Z399" s="42"/>
      <c r="AA399" s="42"/>
      <c r="AB399" s="42"/>
      <c r="AC399" s="42"/>
    </row>
    <row r="400">
      <c r="A400" s="70" t="b">
        <v>0</v>
      </c>
      <c r="B400" s="524"/>
      <c r="H400" s="549"/>
      <c r="J400" s="42"/>
      <c r="K400" s="42"/>
      <c r="L400" s="42"/>
      <c r="M400" s="42"/>
      <c r="N400" s="42"/>
      <c r="O400" s="42"/>
      <c r="P400" s="42"/>
      <c r="Q400" s="42"/>
      <c r="R400" s="42"/>
      <c r="S400" s="42"/>
      <c r="T400" s="42"/>
      <c r="U400" s="42"/>
      <c r="V400" s="42"/>
      <c r="W400" s="42"/>
      <c r="X400" s="42"/>
      <c r="Y400" s="42"/>
      <c r="Z400" s="42"/>
      <c r="AA400" s="42"/>
      <c r="AB400" s="42"/>
      <c r="AC400" s="42"/>
    </row>
    <row r="401">
      <c r="A401" s="70" t="b">
        <v>0</v>
      </c>
      <c r="B401" s="524"/>
      <c r="H401" s="549"/>
      <c r="J401" s="42"/>
      <c r="K401" s="42"/>
      <c r="L401" s="42"/>
      <c r="M401" s="42"/>
      <c r="N401" s="42"/>
      <c r="O401" s="42"/>
      <c r="P401" s="42"/>
      <c r="Q401" s="42"/>
      <c r="R401" s="42"/>
      <c r="S401" s="42"/>
      <c r="T401" s="42"/>
      <c r="U401" s="42"/>
      <c r="V401" s="42"/>
      <c r="W401" s="42"/>
      <c r="X401" s="42"/>
      <c r="Y401" s="42"/>
      <c r="Z401" s="42"/>
      <c r="AA401" s="42"/>
      <c r="AB401" s="42"/>
      <c r="AC401" s="42"/>
    </row>
    <row r="402">
      <c r="A402" s="70" t="b">
        <v>0</v>
      </c>
      <c r="B402" s="524"/>
      <c r="H402" s="549"/>
      <c r="J402" s="42"/>
      <c r="K402" s="42"/>
      <c r="L402" s="42"/>
      <c r="M402" s="42"/>
      <c r="N402" s="42"/>
      <c r="O402" s="42"/>
      <c r="P402" s="42"/>
      <c r="Q402" s="42"/>
      <c r="R402" s="42"/>
      <c r="S402" s="42"/>
      <c r="T402" s="42"/>
      <c r="U402" s="42"/>
      <c r="V402" s="42"/>
      <c r="W402" s="42"/>
      <c r="X402" s="42"/>
      <c r="Y402" s="42"/>
      <c r="Z402" s="42"/>
      <c r="AA402" s="42"/>
      <c r="AB402" s="42"/>
      <c r="AC402" s="42"/>
    </row>
    <row r="403">
      <c r="A403" s="70" t="b">
        <v>0</v>
      </c>
      <c r="B403" s="524"/>
      <c r="H403" s="549"/>
      <c r="J403" s="42"/>
      <c r="K403" s="42"/>
      <c r="L403" s="42"/>
      <c r="M403" s="42"/>
      <c r="N403" s="42"/>
      <c r="O403" s="42"/>
      <c r="P403" s="42"/>
      <c r="Q403" s="42"/>
      <c r="R403" s="42"/>
      <c r="S403" s="42"/>
      <c r="T403" s="42"/>
      <c r="U403" s="42"/>
      <c r="V403" s="42"/>
      <c r="W403" s="42"/>
      <c r="X403" s="42"/>
      <c r="Y403" s="42"/>
      <c r="Z403" s="42"/>
      <c r="AA403" s="42"/>
      <c r="AB403" s="42"/>
      <c r="AC403" s="42"/>
    </row>
    <row r="404">
      <c r="A404" s="70" t="b">
        <v>0</v>
      </c>
      <c r="B404" s="524"/>
      <c r="H404" s="549"/>
      <c r="J404" s="42"/>
      <c r="K404" s="42"/>
      <c r="L404" s="42"/>
      <c r="M404" s="42"/>
      <c r="N404" s="42"/>
      <c r="O404" s="42"/>
      <c r="P404" s="42"/>
      <c r="Q404" s="42"/>
      <c r="R404" s="42"/>
      <c r="S404" s="42"/>
      <c r="T404" s="42"/>
      <c r="U404" s="42"/>
      <c r="V404" s="42"/>
      <c r="W404" s="42"/>
      <c r="X404" s="42"/>
      <c r="Y404" s="42"/>
      <c r="Z404" s="42"/>
      <c r="AA404" s="42"/>
      <c r="AB404" s="42"/>
      <c r="AC404" s="42"/>
    </row>
    <row r="405">
      <c r="A405" s="70" t="b">
        <v>0</v>
      </c>
      <c r="B405" s="524"/>
      <c r="H405" s="549"/>
      <c r="J405" s="42"/>
      <c r="K405" s="42"/>
      <c r="L405" s="42"/>
      <c r="M405" s="42"/>
      <c r="N405" s="42"/>
      <c r="O405" s="42"/>
      <c r="P405" s="42"/>
      <c r="Q405" s="42"/>
      <c r="R405" s="42"/>
      <c r="S405" s="42"/>
      <c r="T405" s="42"/>
      <c r="U405" s="42"/>
      <c r="V405" s="42"/>
      <c r="W405" s="42"/>
      <c r="X405" s="42"/>
      <c r="Y405" s="42"/>
      <c r="Z405" s="42"/>
      <c r="AA405" s="42"/>
      <c r="AB405" s="42"/>
      <c r="AC405" s="42"/>
    </row>
    <row r="406">
      <c r="A406" s="70" t="b">
        <v>0</v>
      </c>
      <c r="B406" s="524"/>
      <c r="H406" s="549"/>
      <c r="J406" s="42"/>
      <c r="K406" s="42"/>
      <c r="L406" s="42"/>
      <c r="M406" s="42"/>
      <c r="N406" s="42"/>
      <c r="O406" s="42"/>
      <c r="P406" s="42"/>
      <c r="Q406" s="42"/>
      <c r="R406" s="42"/>
      <c r="S406" s="42"/>
      <c r="T406" s="42"/>
      <c r="U406" s="42"/>
      <c r="V406" s="42"/>
      <c r="W406" s="42"/>
      <c r="X406" s="42"/>
      <c r="Y406" s="42"/>
      <c r="Z406" s="42"/>
      <c r="AA406" s="42"/>
      <c r="AB406" s="42"/>
      <c r="AC406" s="42"/>
    </row>
    <row r="407">
      <c r="A407" s="70" t="b">
        <v>0</v>
      </c>
      <c r="B407" s="524"/>
      <c r="H407" s="549"/>
      <c r="J407" s="42"/>
      <c r="K407" s="42"/>
      <c r="L407" s="42"/>
      <c r="M407" s="42"/>
      <c r="N407" s="42"/>
      <c r="O407" s="42"/>
      <c r="P407" s="42"/>
      <c r="Q407" s="42"/>
      <c r="R407" s="42"/>
      <c r="S407" s="42"/>
      <c r="T407" s="42"/>
      <c r="U407" s="42"/>
      <c r="V407" s="42"/>
      <c r="W407" s="42"/>
      <c r="X407" s="42"/>
      <c r="Y407" s="42"/>
      <c r="Z407" s="42"/>
      <c r="AA407" s="42"/>
      <c r="AB407" s="42"/>
      <c r="AC407" s="42"/>
    </row>
    <row r="408">
      <c r="A408" s="70" t="b">
        <v>0</v>
      </c>
      <c r="B408" s="524"/>
      <c r="H408" s="549"/>
      <c r="J408" s="42"/>
      <c r="K408" s="42"/>
      <c r="L408" s="42"/>
      <c r="M408" s="42"/>
      <c r="N408" s="42"/>
      <c r="O408" s="42"/>
      <c r="P408" s="42"/>
      <c r="Q408" s="42"/>
      <c r="R408" s="42"/>
      <c r="S408" s="42"/>
      <c r="T408" s="42"/>
      <c r="U408" s="42"/>
      <c r="V408" s="42"/>
      <c r="W408" s="42"/>
      <c r="X408" s="42"/>
      <c r="Y408" s="42"/>
      <c r="Z408" s="42"/>
      <c r="AA408" s="42"/>
      <c r="AB408" s="42"/>
      <c r="AC408" s="42"/>
    </row>
    <row r="409">
      <c r="A409" s="70" t="b">
        <v>0</v>
      </c>
      <c r="B409" s="524"/>
      <c r="H409" s="549"/>
      <c r="J409" s="42"/>
      <c r="K409" s="42"/>
      <c r="L409" s="42"/>
      <c r="M409" s="42"/>
      <c r="N409" s="42"/>
      <c r="O409" s="42"/>
      <c r="P409" s="42"/>
      <c r="Q409" s="42"/>
      <c r="R409" s="42"/>
      <c r="S409" s="42"/>
      <c r="T409" s="42"/>
      <c r="U409" s="42"/>
      <c r="V409" s="42"/>
      <c r="W409" s="42"/>
      <c r="X409" s="42"/>
      <c r="Y409" s="42"/>
      <c r="Z409" s="42"/>
      <c r="AA409" s="42"/>
      <c r="AB409" s="42"/>
      <c r="AC409" s="42"/>
    </row>
    <row r="410">
      <c r="A410" s="70" t="b">
        <v>0</v>
      </c>
      <c r="B410" s="524"/>
      <c r="H410" s="549"/>
      <c r="J410" s="42"/>
      <c r="K410" s="42"/>
      <c r="L410" s="42"/>
      <c r="M410" s="42"/>
      <c r="N410" s="42"/>
      <c r="O410" s="42"/>
      <c r="P410" s="42"/>
      <c r="Q410" s="42"/>
      <c r="R410" s="42"/>
      <c r="S410" s="42"/>
      <c r="T410" s="42"/>
      <c r="U410" s="42"/>
      <c r="V410" s="42"/>
      <c r="W410" s="42"/>
      <c r="X410" s="42"/>
      <c r="Y410" s="42"/>
      <c r="Z410" s="42"/>
      <c r="AA410" s="42"/>
      <c r="AB410" s="42"/>
      <c r="AC410" s="42"/>
    </row>
    <row r="411">
      <c r="A411" s="70" t="b">
        <v>0</v>
      </c>
      <c r="B411" s="524"/>
      <c r="H411" s="549"/>
      <c r="J411" s="42"/>
      <c r="K411" s="42"/>
      <c r="L411" s="42"/>
      <c r="M411" s="42"/>
      <c r="N411" s="42"/>
      <c r="O411" s="42"/>
      <c r="P411" s="42"/>
      <c r="Q411" s="42"/>
      <c r="R411" s="42"/>
      <c r="S411" s="42"/>
      <c r="T411" s="42"/>
      <c r="U411" s="42"/>
      <c r="V411" s="42"/>
      <c r="W411" s="42"/>
      <c r="X411" s="42"/>
      <c r="Y411" s="42"/>
      <c r="Z411" s="42"/>
      <c r="AA411" s="42"/>
      <c r="AB411" s="42"/>
      <c r="AC411" s="42"/>
    </row>
    <row r="412">
      <c r="A412" s="70" t="b">
        <v>0</v>
      </c>
      <c r="B412" s="524"/>
      <c r="H412" s="549"/>
      <c r="J412" s="42"/>
      <c r="K412" s="42"/>
      <c r="L412" s="42"/>
      <c r="M412" s="42"/>
      <c r="N412" s="42"/>
      <c r="O412" s="42"/>
      <c r="P412" s="42"/>
      <c r="Q412" s="42"/>
      <c r="R412" s="42"/>
      <c r="S412" s="42"/>
      <c r="T412" s="42"/>
      <c r="U412" s="42"/>
      <c r="V412" s="42"/>
      <c r="W412" s="42"/>
      <c r="X412" s="42"/>
      <c r="Y412" s="42"/>
      <c r="Z412" s="42"/>
      <c r="AA412" s="42"/>
      <c r="AB412" s="42"/>
      <c r="AC412" s="42"/>
    </row>
    <row r="413">
      <c r="A413" s="70" t="b">
        <v>0</v>
      </c>
      <c r="B413" s="524"/>
      <c r="H413" s="549"/>
      <c r="J413" s="42"/>
      <c r="K413" s="42"/>
      <c r="L413" s="42"/>
      <c r="M413" s="42"/>
      <c r="N413" s="42"/>
      <c r="O413" s="42"/>
      <c r="P413" s="42"/>
      <c r="Q413" s="42"/>
      <c r="R413" s="42"/>
      <c r="S413" s="42"/>
      <c r="T413" s="42"/>
      <c r="U413" s="42"/>
      <c r="V413" s="42"/>
      <c r="W413" s="42"/>
      <c r="X413" s="42"/>
      <c r="Y413" s="42"/>
      <c r="Z413" s="42"/>
      <c r="AA413" s="42"/>
      <c r="AB413" s="42"/>
      <c r="AC413" s="42"/>
    </row>
    <row r="414">
      <c r="A414" s="70" t="b">
        <v>0</v>
      </c>
      <c r="B414" s="524"/>
      <c r="H414" s="549"/>
      <c r="J414" s="42"/>
      <c r="K414" s="42"/>
      <c r="L414" s="42"/>
      <c r="M414" s="42"/>
      <c r="N414" s="42"/>
      <c r="O414" s="42"/>
      <c r="P414" s="42"/>
      <c r="Q414" s="42"/>
      <c r="R414" s="42"/>
      <c r="S414" s="42"/>
      <c r="T414" s="42"/>
      <c r="U414" s="42"/>
      <c r="V414" s="42"/>
      <c r="W414" s="42"/>
      <c r="X414" s="42"/>
      <c r="Y414" s="42"/>
      <c r="Z414" s="42"/>
      <c r="AA414" s="42"/>
      <c r="AB414" s="42"/>
      <c r="AC414" s="42"/>
    </row>
    <row r="415">
      <c r="A415" s="70" t="b">
        <v>0</v>
      </c>
      <c r="B415" s="524"/>
      <c r="H415" s="549"/>
      <c r="J415" s="42"/>
      <c r="K415" s="42"/>
      <c r="L415" s="42"/>
      <c r="M415" s="42"/>
      <c r="N415" s="42"/>
      <c r="O415" s="42"/>
      <c r="P415" s="42"/>
      <c r="Q415" s="42"/>
      <c r="R415" s="42"/>
      <c r="S415" s="42"/>
      <c r="T415" s="42"/>
      <c r="U415" s="42"/>
      <c r="V415" s="42"/>
      <c r="W415" s="42"/>
      <c r="X415" s="42"/>
      <c r="Y415" s="42"/>
      <c r="Z415" s="42"/>
      <c r="AA415" s="42"/>
      <c r="AB415" s="42"/>
      <c r="AC415" s="42"/>
    </row>
    <row r="416">
      <c r="A416" s="70" t="b">
        <v>0</v>
      </c>
      <c r="B416" s="524"/>
      <c r="H416" s="549"/>
      <c r="J416" s="42"/>
      <c r="K416" s="42"/>
      <c r="L416" s="42"/>
      <c r="M416" s="42"/>
      <c r="N416" s="42"/>
      <c r="O416" s="42"/>
      <c r="P416" s="42"/>
      <c r="Q416" s="42"/>
      <c r="R416" s="42"/>
      <c r="S416" s="42"/>
      <c r="T416" s="42"/>
      <c r="U416" s="42"/>
      <c r="V416" s="42"/>
      <c r="W416" s="42"/>
      <c r="X416" s="42"/>
      <c r="Y416" s="42"/>
      <c r="Z416" s="42"/>
      <c r="AA416" s="42"/>
      <c r="AB416" s="42"/>
      <c r="AC416" s="42"/>
    </row>
    <row r="417">
      <c r="A417" s="70" t="b">
        <v>0</v>
      </c>
      <c r="B417" s="524"/>
      <c r="H417" s="549"/>
      <c r="J417" s="42"/>
      <c r="K417" s="42"/>
      <c r="L417" s="42"/>
      <c r="M417" s="42"/>
      <c r="N417" s="42"/>
      <c r="O417" s="42"/>
      <c r="P417" s="42"/>
      <c r="Q417" s="42"/>
      <c r="R417" s="42"/>
      <c r="S417" s="42"/>
      <c r="T417" s="42"/>
      <c r="U417" s="42"/>
      <c r="V417" s="42"/>
      <c r="W417" s="42"/>
      <c r="X417" s="42"/>
      <c r="Y417" s="42"/>
      <c r="Z417" s="42"/>
      <c r="AA417" s="42"/>
      <c r="AB417" s="42"/>
      <c r="AC417" s="42"/>
    </row>
    <row r="418">
      <c r="A418" s="70" t="b">
        <v>0</v>
      </c>
      <c r="B418" s="524"/>
      <c r="H418" s="549"/>
      <c r="J418" s="42"/>
      <c r="K418" s="42"/>
      <c r="L418" s="42"/>
      <c r="M418" s="42"/>
      <c r="N418" s="42"/>
      <c r="O418" s="42"/>
      <c r="P418" s="42"/>
      <c r="Q418" s="42"/>
      <c r="R418" s="42"/>
      <c r="S418" s="42"/>
      <c r="T418" s="42"/>
      <c r="U418" s="42"/>
      <c r="V418" s="42"/>
      <c r="W418" s="42"/>
      <c r="X418" s="42"/>
      <c r="Y418" s="42"/>
      <c r="Z418" s="42"/>
      <c r="AA418" s="42"/>
      <c r="AB418" s="42"/>
      <c r="AC418" s="42"/>
    </row>
    <row r="419">
      <c r="A419" s="70" t="b">
        <v>0</v>
      </c>
      <c r="B419" s="524"/>
      <c r="H419" s="549"/>
      <c r="J419" s="42"/>
      <c r="K419" s="42"/>
      <c r="L419" s="42"/>
      <c r="M419" s="42"/>
      <c r="N419" s="42"/>
      <c r="O419" s="42"/>
      <c r="P419" s="42"/>
      <c r="Q419" s="42"/>
      <c r="R419" s="42"/>
      <c r="S419" s="42"/>
      <c r="T419" s="42"/>
      <c r="U419" s="42"/>
      <c r="V419" s="42"/>
      <c r="W419" s="42"/>
      <c r="X419" s="42"/>
      <c r="Y419" s="42"/>
      <c r="Z419" s="42"/>
      <c r="AA419" s="42"/>
      <c r="AB419" s="42"/>
      <c r="AC419" s="42"/>
    </row>
    <row r="420">
      <c r="A420" s="70" t="b">
        <v>0</v>
      </c>
      <c r="B420" s="524"/>
      <c r="H420" s="549"/>
      <c r="J420" s="42"/>
      <c r="K420" s="42"/>
      <c r="L420" s="42"/>
      <c r="M420" s="42"/>
      <c r="N420" s="42"/>
      <c r="O420" s="42"/>
      <c r="P420" s="42"/>
      <c r="Q420" s="42"/>
      <c r="R420" s="42"/>
      <c r="S420" s="42"/>
      <c r="T420" s="42"/>
      <c r="U420" s="42"/>
      <c r="V420" s="42"/>
      <c r="W420" s="42"/>
      <c r="X420" s="42"/>
      <c r="Y420" s="42"/>
      <c r="Z420" s="42"/>
      <c r="AA420" s="42"/>
      <c r="AB420" s="42"/>
      <c r="AC420" s="42"/>
    </row>
    <row r="421">
      <c r="A421" s="70" t="b">
        <v>0</v>
      </c>
      <c r="B421" s="524"/>
      <c r="H421" s="549"/>
      <c r="J421" s="42"/>
      <c r="K421" s="42"/>
      <c r="L421" s="42"/>
      <c r="M421" s="42"/>
      <c r="N421" s="42"/>
      <c r="O421" s="42"/>
      <c r="P421" s="42"/>
      <c r="Q421" s="42"/>
      <c r="R421" s="42"/>
      <c r="S421" s="42"/>
      <c r="T421" s="42"/>
      <c r="U421" s="42"/>
      <c r="V421" s="42"/>
      <c r="W421" s="42"/>
      <c r="X421" s="42"/>
      <c r="Y421" s="42"/>
      <c r="Z421" s="42"/>
      <c r="AA421" s="42"/>
      <c r="AB421" s="42"/>
      <c r="AC421" s="42"/>
    </row>
    <row r="422">
      <c r="A422" s="70" t="b">
        <v>0</v>
      </c>
      <c r="B422" s="524"/>
      <c r="H422" s="549"/>
      <c r="J422" s="42"/>
      <c r="K422" s="42"/>
      <c r="L422" s="42"/>
      <c r="M422" s="42"/>
      <c r="N422" s="42"/>
      <c r="O422" s="42"/>
      <c r="P422" s="42"/>
      <c r="Q422" s="42"/>
      <c r="R422" s="42"/>
      <c r="S422" s="42"/>
      <c r="T422" s="42"/>
      <c r="U422" s="42"/>
      <c r="V422" s="42"/>
      <c r="W422" s="42"/>
      <c r="X422" s="42"/>
      <c r="Y422" s="42"/>
      <c r="Z422" s="42"/>
      <c r="AA422" s="42"/>
      <c r="AB422" s="42"/>
      <c r="AC422" s="42"/>
    </row>
    <row r="423">
      <c r="A423" s="70" t="b">
        <v>0</v>
      </c>
      <c r="B423" s="524"/>
      <c r="H423" s="549"/>
      <c r="J423" s="42"/>
      <c r="K423" s="42"/>
      <c r="L423" s="42"/>
      <c r="M423" s="42"/>
      <c r="N423" s="42"/>
      <c r="O423" s="42"/>
      <c r="P423" s="42"/>
      <c r="Q423" s="42"/>
      <c r="R423" s="42"/>
      <c r="S423" s="42"/>
      <c r="T423" s="42"/>
      <c r="U423" s="42"/>
      <c r="V423" s="42"/>
      <c r="W423" s="42"/>
      <c r="X423" s="42"/>
      <c r="Y423" s="42"/>
      <c r="Z423" s="42"/>
      <c r="AA423" s="42"/>
      <c r="AB423" s="42"/>
      <c r="AC423" s="42"/>
    </row>
    <row r="424">
      <c r="A424" s="70" t="b">
        <v>0</v>
      </c>
      <c r="B424" s="524"/>
      <c r="H424" s="549"/>
      <c r="J424" s="42"/>
      <c r="K424" s="42"/>
      <c r="L424" s="42"/>
      <c r="M424" s="42"/>
      <c r="N424" s="42"/>
      <c r="O424" s="42"/>
      <c r="P424" s="42"/>
      <c r="Q424" s="42"/>
      <c r="R424" s="42"/>
      <c r="S424" s="42"/>
      <c r="T424" s="42"/>
      <c r="U424" s="42"/>
      <c r="V424" s="42"/>
      <c r="W424" s="42"/>
      <c r="X424" s="42"/>
      <c r="Y424" s="42"/>
      <c r="Z424" s="42"/>
      <c r="AA424" s="42"/>
      <c r="AB424" s="42"/>
      <c r="AC424" s="42"/>
    </row>
    <row r="425">
      <c r="A425" s="70" t="b">
        <v>0</v>
      </c>
      <c r="B425" s="524"/>
      <c r="H425" s="549"/>
      <c r="J425" s="42"/>
      <c r="K425" s="42"/>
      <c r="L425" s="42"/>
      <c r="M425" s="42"/>
      <c r="N425" s="42"/>
      <c r="O425" s="42"/>
      <c r="P425" s="42"/>
      <c r="Q425" s="42"/>
      <c r="R425" s="42"/>
      <c r="S425" s="42"/>
      <c r="T425" s="42"/>
      <c r="U425" s="42"/>
      <c r="V425" s="42"/>
      <c r="W425" s="42"/>
      <c r="X425" s="42"/>
      <c r="Y425" s="42"/>
      <c r="Z425" s="42"/>
      <c r="AA425" s="42"/>
      <c r="AB425" s="42"/>
      <c r="AC425" s="42"/>
    </row>
    <row r="426">
      <c r="A426" s="70" t="b">
        <v>0</v>
      </c>
      <c r="B426" s="524"/>
      <c r="H426" s="549"/>
      <c r="J426" s="42"/>
      <c r="K426" s="42"/>
      <c r="L426" s="42"/>
      <c r="M426" s="42"/>
      <c r="N426" s="42"/>
      <c r="O426" s="42"/>
      <c r="P426" s="42"/>
      <c r="Q426" s="42"/>
      <c r="R426" s="42"/>
      <c r="S426" s="42"/>
      <c r="T426" s="42"/>
      <c r="U426" s="42"/>
      <c r="V426" s="42"/>
      <c r="W426" s="42"/>
      <c r="X426" s="42"/>
      <c r="Y426" s="42"/>
      <c r="Z426" s="42"/>
      <c r="AA426" s="42"/>
      <c r="AB426" s="42"/>
      <c r="AC426" s="42"/>
    </row>
    <row r="427">
      <c r="A427" s="70" t="b">
        <v>0</v>
      </c>
      <c r="B427" s="524"/>
      <c r="H427" s="549"/>
      <c r="J427" s="42"/>
      <c r="K427" s="42"/>
      <c r="L427" s="42"/>
      <c r="M427" s="42"/>
      <c r="N427" s="42"/>
      <c r="O427" s="42"/>
      <c r="P427" s="42"/>
      <c r="Q427" s="42"/>
      <c r="R427" s="42"/>
      <c r="S427" s="42"/>
      <c r="T427" s="42"/>
      <c r="U427" s="42"/>
      <c r="V427" s="42"/>
      <c r="W427" s="42"/>
      <c r="X427" s="42"/>
      <c r="Y427" s="42"/>
      <c r="Z427" s="42"/>
      <c r="AA427" s="42"/>
      <c r="AB427" s="42"/>
      <c r="AC427" s="42"/>
    </row>
    <row r="428">
      <c r="A428" s="70" t="b">
        <v>0</v>
      </c>
      <c r="B428" s="524"/>
      <c r="H428" s="549"/>
      <c r="J428" s="42"/>
      <c r="K428" s="42"/>
      <c r="L428" s="42"/>
      <c r="M428" s="42"/>
      <c r="N428" s="42"/>
      <c r="O428" s="42"/>
      <c r="P428" s="42"/>
      <c r="Q428" s="42"/>
      <c r="R428" s="42"/>
      <c r="S428" s="42"/>
      <c r="T428" s="42"/>
      <c r="U428" s="42"/>
      <c r="V428" s="42"/>
      <c r="W428" s="42"/>
      <c r="X428" s="42"/>
      <c r="Y428" s="42"/>
      <c r="Z428" s="42"/>
      <c r="AA428" s="42"/>
      <c r="AB428" s="42"/>
      <c r="AC428" s="42"/>
    </row>
    <row r="429">
      <c r="A429" s="70" t="b">
        <v>0</v>
      </c>
      <c r="B429" s="524"/>
      <c r="H429" s="549"/>
      <c r="J429" s="42"/>
      <c r="K429" s="42"/>
      <c r="L429" s="42"/>
      <c r="M429" s="42"/>
      <c r="N429" s="42"/>
      <c r="O429" s="42"/>
      <c r="P429" s="42"/>
      <c r="Q429" s="42"/>
      <c r="R429" s="42"/>
      <c r="S429" s="42"/>
      <c r="T429" s="42"/>
      <c r="U429" s="42"/>
      <c r="V429" s="42"/>
      <c r="W429" s="42"/>
      <c r="X429" s="42"/>
      <c r="Y429" s="42"/>
      <c r="Z429" s="42"/>
      <c r="AA429" s="42"/>
      <c r="AB429" s="42"/>
      <c r="AC429" s="42"/>
    </row>
    <row r="430">
      <c r="A430" s="70" t="b">
        <v>0</v>
      </c>
      <c r="B430" s="524"/>
      <c r="H430" s="549"/>
      <c r="J430" s="42"/>
      <c r="K430" s="42"/>
      <c r="L430" s="42"/>
      <c r="M430" s="42"/>
      <c r="N430" s="42"/>
      <c r="O430" s="42"/>
      <c r="P430" s="42"/>
      <c r="Q430" s="42"/>
      <c r="R430" s="42"/>
      <c r="S430" s="42"/>
      <c r="T430" s="42"/>
      <c r="U430" s="42"/>
      <c r="V430" s="42"/>
      <c r="W430" s="42"/>
      <c r="X430" s="42"/>
      <c r="Y430" s="42"/>
      <c r="Z430" s="42"/>
      <c r="AA430" s="42"/>
      <c r="AB430" s="42"/>
      <c r="AC430" s="42"/>
    </row>
    <row r="431">
      <c r="A431" s="70" t="b">
        <v>0</v>
      </c>
      <c r="B431" s="524"/>
      <c r="H431" s="549"/>
      <c r="J431" s="42"/>
      <c r="K431" s="42"/>
      <c r="L431" s="42"/>
      <c r="M431" s="42"/>
      <c r="N431" s="42"/>
      <c r="O431" s="42"/>
      <c r="P431" s="42"/>
      <c r="Q431" s="42"/>
      <c r="R431" s="42"/>
      <c r="S431" s="42"/>
      <c r="T431" s="42"/>
      <c r="U431" s="42"/>
      <c r="V431" s="42"/>
      <c r="W431" s="42"/>
      <c r="X431" s="42"/>
      <c r="Y431" s="42"/>
      <c r="Z431" s="42"/>
      <c r="AA431" s="42"/>
      <c r="AB431" s="42"/>
      <c r="AC431" s="42"/>
    </row>
    <row r="432">
      <c r="A432" s="70" t="b">
        <v>0</v>
      </c>
      <c r="B432" s="524"/>
      <c r="H432" s="549"/>
      <c r="J432" s="42"/>
      <c r="K432" s="42"/>
      <c r="L432" s="42"/>
      <c r="M432" s="42"/>
      <c r="N432" s="42"/>
      <c r="O432" s="42"/>
      <c r="P432" s="42"/>
      <c r="Q432" s="42"/>
      <c r="R432" s="42"/>
      <c r="S432" s="42"/>
      <c r="T432" s="42"/>
      <c r="U432" s="42"/>
      <c r="V432" s="42"/>
      <c r="W432" s="42"/>
      <c r="X432" s="42"/>
      <c r="Y432" s="42"/>
      <c r="Z432" s="42"/>
      <c r="AA432" s="42"/>
      <c r="AB432" s="42"/>
      <c r="AC432" s="42"/>
    </row>
    <row r="433">
      <c r="A433" s="70" t="b">
        <v>0</v>
      </c>
      <c r="B433" s="524"/>
      <c r="H433" s="549"/>
      <c r="J433" s="42"/>
      <c r="K433" s="42"/>
      <c r="L433" s="42"/>
      <c r="M433" s="42"/>
      <c r="N433" s="42"/>
      <c r="O433" s="42"/>
      <c r="P433" s="42"/>
      <c r="Q433" s="42"/>
      <c r="R433" s="42"/>
      <c r="S433" s="42"/>
      <c r="T433" s="42"/>
      <c r="U433" s="42"/>
      <c r="V433" s="42"/>
      <c r="W433" s="42"/>
      <c r="X433" s="42"/>
      <c r="Y433" s="42"/>
      <c r="Z433" s="42"/>
      <c r="AA433" s="42"/>
      <c r="AB433" s="42"/>
      <c r="AC433" s="42"/>
    </row>
    <row r="434">
      <c r="A434" s="70" t="b">
        <v>0</v>
      </c>
      <c r="B434" s="524"/>
      <c r="H434" s="549"/>
      <c r="J434" s="42"/>
      <c r="K434" s="42"/>
      <c r="L434" s="42"/>
      <c r="M434" s="42"/>
      <c r="N434" s="42"/>
      <c r="O434" s="42"/>
      <c r="P434" s="42"/>
      <c r="Q434" s="42"/>
      <c r="R434" s="42"/>
      <c r="S434" s="42"/>
      <c r="T434" s="42"/>
      <c r="U434" s="42"/>
      <c r="V434" s="42"/>
      <c r="W434" s="42"/>
      <c r="X434" s="42"/>
      <c r="Y434" s="42"/>
      <c r="Z434" s="42"/>
      <c r="AA434" s="42"/>
      <c r="AB434" s="42"/>
      <c r="AC434" s="42"/>
    </row>
    <row r="435">
      <c r="A435" s="70" t="b">
        <v>0</v>
      </c>
      <c r="B435" s="524"/>
      <c r="H435" s="549"/>
      <c r="J435" s="42"/>
      <c r="K435" s="42"/>
      <c r="L435" s="42"/>
      <c r="M435" s="42"/>
      <c r="N435" s="42"/>
      <c r="O435" s="42"/>
      <c r="P435" s="42"/>
      <c r="Q435" s="42"/>
      <c r="R435" s="42"/>
      <c r="S435" s="42"/>
      <c r="T435" s="42"/>
      <c r="U435" s="42"/>
      <c r="V435" s="42"/>
      <c r="W435" s="42"/>
      <c r="X435" s="42"/>
      <c r="Y435" s="42"/>
      <c r="Z435" s="42"/>
      <c r="AA435" s="42"/>
      <c r="AB435" s="42"/>
      <c r="AC435" s="42"/>
    </row>
    <row r="436">
      <c r="A436" s="70" t="b">
        <v>0</v>
      </c>
      <c r="B436" s="524"/>
      <c r="H436" s="549"/>
      <c r="J436" s="42"/>
      <c r="K436" s="42"/>
      <c r="L436" s="42"/>
      <c r="M436" s="42"/>
      <c r="N436" s="42"/>
      <c r="O436" s="42"/>
      <c r="P436" s="42"/>
      <c r="Q436" s="42"/>
      <c r="R436" s="42"/>
      <c r="S436" s="42"/>
      <c r="T436" s="42"/>
      <c r="U436" s="42"/>
      <c r="V436" s="42"/>
      <c r="W436" s="42"/>
      <c r="X436" s="42"/>
      <c r="Y436" s="42"/>
      <c r="Z436" s="42"/>
      <c r="AA436" s="42"/>
      <c r="AB436" s="42"/>
      <c r="AC436" s="42"/>
    </row>
    <row r="437">
      <c r="A437" s="70" t="b">
        <v>0</v>
      </c>
      <c r="B437" s="524"/>
      <c r="H437" s="549"/>
      <c r="J437" s="42"/>
      <c r="K437" s="42"/>
      <c r="L437" s="42"/>
      <c r="M437" s="42"/>
      <c r="N437" s="42"/>
      <c r="O437" s="42"/>
      <c r="P437" s="42"/>
      <c r="Q437" s="42"/>
      <c r="R437" s="42"/>
      <c r="S437" s="42"/>
      <c r="T437" s="42"/>
      <c r="U437" s="42"/>
      <c r="V437" s="42"/>
      <c r="W437" s="42"/>
      <c r="X437" s="42"/>
      <c r="Y437" s="42"/>
      <c r="Z437" s="42"/>
      <c r="AA437" s="42"/>
      <c r="AB437" s="42"/>
      <c r="AC437" s="42"/>
    </row>
    <row r="438">
      <c r="A438" s="70" t="b">
        <v>0</v>
      </c>
      <c r="B438" s="524"/>
      <c r="H438" s="549"/>
      <c r="J438" s="42"/>
      <c r="K438" s="42"/>
      <c r="L438" s="42"/>
      <c r="M438" s="42"/>
      <c r="N438" s="42"/>
      <c r="O438" s="42"/>
      <c r="P438" s="42"/>
      <c r="Q438" s="42"/>
      <c r="R438" s="42"/>
      <c r="S438" s="42"/>
      <c r="T438" s="42"/>
      <c r="U438" s="42"/>
      <c r="V438" s="42"/>
      <c r="W438" s="42"/>
      <c r="X438" s="42"/>
      <c r="Y438" s="42"/>
      <c r="Z438" s="42"/>
      <c r="AA438" s="42"/>
      <c r="AB438" s="42"/>
      <c r="AC438" s="42"/>
    </row>
    <row r="439">
      <c r="A439" s="70" t="b">
        <v>0</v>
      </c>
      <c r="B439" s="524"/>
      <c r="H439" s="549"/>
      <c r="J439" s="42"/>
      <c r="K439" s="42"/>
      <c r="L439" s="42"/>
      <c r="M439" s="42"/>
      <c r="N439" s="42"/>
      <c r="O439" s="42"/>
      <c r="P439" s="42"/>
      <c r="Q439" s="42"/>
      <c r="R439" s="42"/>
      <c r="S439" s="42"/>
      <c r="T439" s="42"/>
      <c r="U439" s="42"/>
      <c r="V439" s="42"/>
      <c r="W439" s="42"/>
      <c r="X439" s="42"/>
      <c r="Y439" s="42"/>
      <c r="Z439" s="42"/>
      <c r="AA439" s="42"/>
      <c r="AB439" s="42"/>
      <c r="AC439" s="42"/>
    </row>
    <row r="440">
      <c r="A440" s="70" t="b">
        <v>0</v>
      </c>
      <c r="B440" s="524"/>
      <c r="H440" s="549"/>
      <c r="J440" s="42"/>
      <c r="K440" s="42"/>
      <c r="L440" s="42"/>
      <c r="M440" s="42"/>
      <c r="N440" s="42"/>
      <c r="O440" s="42"/>
      <c r="P440" s="42"/>
      <c r="Q440" s="42"/>
      <c r="R440" s="42"/>
      <c r="S440" s="42"/>
      <c r="T440" s="42"/>
      <c r="U440" s="42"/>
      <c r="V440" s="42"/>
      <c r="W440" s="42"/>
      <c r="X440" s="42"/>
      <c r="Y440" s="42"/>
      <c r="Z440" s="42"/>
      <c r="AA440" s="42"/>
      <c r="AB440" s="42"/>
      <c r="AC440" s="42"/>
    </row>
    <row r="441">
      <c r="A441" s="70" t="b">
        <v>0</v>
      </c>
      <c r="B441" s="524"/>
      <c r="H441" s="549"/>
      <c r="J441" s="42"/>
      <c r="K441" s="42"/>
      <c r="L441" s="42"/>
      <c r="M441" s="42"/>
      <c r="N441" s="42"/>
      <c r="O441" s="42"/>
      <c r="P441" s="42"/>
      <c r="Q441" s="42"/>
      <c r="R441" s="42"/>
      <c r="S441" s="42"/>
      <c r="T441" s="42"/>
      <c r="U441" s="42"/>
      <c r="V441" s="42"/>
      <c r="W441" s="42"/>
      <c r="X441" s="42"/>
      <c r="Y441" s="42"/>
      <c r="Z441" s="42"/>
      <c r="AA441" s="42"/>
      <c r="AB441" s="42"/>
      <c r="AC441" s="42"/>
    </row>
    <row r="442">
      <c r="A442" s="70" t="b">
        <v>0</v>
      </c>
      <c r="B442" s="524"/>
      <c r="H442" s="549"/>
      <c r="J442" s="42"/>
      <c r="K442" s="42"/>
      <c r="L442" s="42"/>
      <c r="M442" s="42"/>
      <c r="N442" s="42"/>
      <c r="O442" s="42"/>
      <c r="P442" s="42"/>
      <c r="Q442" s="42"/>
      <c r="R442" s="42"/>
      <c r="S442" s="42"/>
      <c r="T442" s="42"/>
      <c r="U442" s="42"/>
      <c r="V442" s="42"/>
      <c r="W442" s="42"/>
      <c r="X442" s="42"/>
      <c r="Y442" s="42"/>
      <c r="Z442" s="42"/>
      <c r="AA442" s="42"/>
      <c r="AB442" s="42"/>
      <c r="AC442" s="42"/>
    </row>
    <row r="443">
      <c r="A443" s="70" t="b">
        <v>0</v>
      </c>
      <c r="B443" s="524"/>
      <c r="H443" s="549"/>
      <c r="J443" s="42"/>
      <c r="K443" s="42"/>
      <c r="L443" s="42"/>
      <c r="M443" s="42"/>
      <c r="N443" s="42"/>
      <c r="O443" s="42"/>
      <c r="P443" s="42"/>
      <c r="Q443" s="42"/>
      <c r="R443" s="42"/>
      <c r="S443" s="42"/>
      <c r="T443" s="42"/>
      <c r="U443" s="42"/>
      <c r="V443" s="42"/>
      <c r="W443" s="42"/>
      <c r="X443" s="42"/>
      <c r="Y443" s="42"/>
      <c r="Z443" s="42"/>
      <c r="AA443" s="42"/>
      <c r="AB443" s="42"/>
      <c r="AC443" s="42"/>
    </row>
    <row r="444">
      <c r="A444" s="70" t="b">
        <v>0</v>
      </c>
      <c r="B444" s="524"/>
      <c r="H444" s="549"/>
      <c r="J444" s="42"/>
      <c r="K444" s="42"/>
      <c r="L444" s="42"/>
      <c r="M444" s="42"/>
      <c r="N444" s="42"/>
      <c r="O444" s="42"/>
      <c r="P444" s="42"/>
      <c r="Q444" s="42"/>
      <c r="R444" s="42"/>
      <c r="S444" s="42"/>
      <c r="T444" s="42"/>
      <c r="U444" s="42"/>
      <c r="V444" s="42"/>
      <c r="W444" s="42"/>
      <c r="X444" s="42"/>
      <c r="Y444" s="42"/>
      <c r="Z444" s="42"/>
      <c r="AA444" s="42"/>
      <c r="AB444" s="42"/>
      <c r="AC444" s="42"/>
    </row>
    <row r="445">
      <c r="A445" s="70" t="b">
        <v>0</v>
      </c>
      <c r="B445" s="524"/>
      <c r="H445" s="549"/>
      <c r="J445" s="42"/>
      <c r="K445" s="42"/>
      <c r="L445" s="42"/>
      <c r="M445" s="42"/>
      <c r="N445" s="42"/>
      <c r="O445" s="42"/>
      <c r="P445" s="42"/>
      <c r="Q445" s="42"/>
      <c r="R445" s="42"/>
      <c r="S445" s="42"/>
      <c r="T445" s="42"/>
      <c r="U445" s="42"/>
      <c r="V445" s="42"/>
      <c r="W445" s="42"/>
      <c r="X445" s="42"/>
      <c r="Y445" s="42"/>
      <c r="Z445" s="42"/>
      <c r="AA445" s="42"/>
      <c r="AB445" s="42"/>
      <c r="AC445" s="42"/>
    </row>
    <row r="446">
      <c r="A446" s="70" t="b">
        <v>0</v>
      </c>
      <c r="B446" s="524"/>
      <c r="H446" s="549"/>
      <c r="J446" s="42"/>
      <c r="K446" s="42"/>
      <c r="L446" s="42"/>
      <c r="M446" s="42"/>
      <c r="N446" s="42"/>
      <c r="O446" s="42"/>
      <c r="P446" s="42"/>
      <c r="Q446" s="42"/>
      <c r="R446" s="42"/>
      <c r="S446" s="42"/>
      <c r="T446" s="42"/>
      <c r="U446" s="42"/>
      <c r="V446" s="42"/>
      <c r="W446" s="42"/>
      <c r="X446" s="42"/>
      <c r="Y446" s="42"/>
      <c r="Z446" s="42"/>
      <c r="AA446" s="42"/>
      <c r="AB446" s="42"/>
      <c r="AC446" s="42"/>
    </row>
    <row r="447">
      <c r="A447" s="70" t="b">
        <v>0</v>
      </c>
      <c r="B447" s="524"/>
      <c r="H447" s="549"/>
      <c r="J447" s="42"/>
      <c r="K447" s="42"/>
      <c r="L447" s="42"/>
      <c r="M447" s="42"/>
      <c r="N447" s="42"/>
      <c r="O447" s="42"/>
      <c r="P447" s="42"/>
      <c r="Q447" s="42"/>
      <c r="R447" s="42"/>
      <c r="S447" s="42"/>
      <c r="T447" s="42"/>
      <c r="U447" s="42"/>
      <c r="V447" s="42"/>
      <c r="W447" s="42"/>
      <c r="X447" s="42"/>
      <c r="Y447" s="42"/>
      <c r="Z447" s="42"/>
      <c r="AA447" s="42"/>
      <c r="AB447" s="42"/>
      <c r="AC447" s="42"/>
    </row>
    <row r="448">
      <c r="A448" s="70" t="b">
        <v>0</v>
      </c>
      <c r="B448" s="524"/>
      <c r="H448" s="549"/>
      <c r="J448" s="42"/>
      <c r="K448" s="42"/>
      <c r="L448" s="42"/>
      <c r="M448" s="42"/>
      <c r="N448" s="42"/>
      <c r="O448" s="42"/>
      <c r="P448" s="42"/>
      <c r="Q448" s="42"/>
      <c r="R448" s="42"/>
      <c r="S448" s="42"/>
      <c r="T448" s="42"/>
      <c r="U448" s="42"/>
      <c r="V448" s="42"/>
      <c r="W448" s="42"/>
      <c r="X448" s="42"/>
      <c r="Y448" s="42"/>
      <c r="Z448" s="42"/>
      <c r="AA448" s="42"/>
      <c r="AB448" s="42"/>
      <c r="AC448" s="42"/>
    </row>
    <row r="449">
      <c r="A449" s="70" t="b">
        <v>0</v>
      </c>
      <c r="B449" s="524"/>
      <c r="H449" s="549"/>
      <c r="J449" s="42"/>
      <c r="K449" s="42"/>
      <c r="L449" s="42"/>
      <c r="M449" s="42"/>
      <c r="N449" s="42"/>
      <c r="O449" s="42"/>
      <c r="P449" s="42"/>
      <c r="Q449" s="42"/>
      <c r="R449" s="42"/>
      <c r="S449" s="42"/>
      <c r="T449" s="42"/>
      <c r="U449" s="42"/>
      <c r="V449" s="42"/>
      <c r="W449" s="42"/>
      <c r="X449" s="42"/>
      <c r="Y449" s="42"/>
      <c r="Z449" s="42"/>
      <c r="AA449" s="42"/>
      <c r="AB449" s="42"/>
      <c r="AC449" s="42"/>
    </row>
    <row r="450">
      <c r="A450" s="70" t="b">
        <v>0</v>
      </c>
      <c r="B450" s="524"/>
      <c r="H450" s="549"/>
      <c r="J450" s="42"/>
      <c r="K450" s="42"/>
      <c r="L450" s="42"/>
      <c r="M450" s="42"/>
      <c r="N450" s="42"/>
      <c r="O450" s="42"/>
      <c r="P450" s="42"/>
      <c r="Q450" s="42"/>
      <c r="R450" s="42"/>
      <c r="S450" s="42"/>
      <c r="T450" s="42"/>
      <c r="U450" s="42"/>
      <c r="V450" s="42"/>
      <c r="W450" s="42"/>
      <c r="X450" s="42"/>
      <c r="Y450" s="42"/>
      <c r="Z450" s="42"/>
      <c r="AA450" s="42"/>
      <c r="AB450" s="42"/>
      <c r="AC450" s="42"/>
    </row>
    <row r="451">
      <c r="A451" s="70" t="b">
        <v>0</v>
      </c>
      <c r="B451" s="524"/>
      <c r="H451" s="549"/>
      <c r="J451" s="42"/>
      <c r="K451" s="42"/>
      <c r="L451" s="42"/>
      <c r="M451" s="42"/>
      <c r="N451" s="42"/>
      <c r="O451" s="42"/>
      <c r="P451" s="42"/>
      <c r="Q451" s="42"/>
      <c r="R451" s="42"/>
      <c r="S451" s="42"/>
      <c r="T451" s="42"/>
      <c r="U451" s="42"/>
      <c r="V451" s="42"/>
      <c r="W451" s="42"/>
      <c r="X451" s="42"/>
      <c r="Y451" s="42"/>
      <c r="Z451" s="42"/>
      <c r="AA451" s="42"/>
      <c r="AB451" s="42"/>
      <c r="AC451" s="42"/>
    </row>
    <row r="452">
      <c r="A452" s="70" t="b">
        <v>0</v>
      </c>
      <c r="B452" s="524"/>
      <c r="H452" s="549"/>
      <c r="J452" s="42"/>
      <c r="K452" s="42"/>
      <c r="L452" s="42"/>
      <c r="M452" s="42"/>
      <c r="N452" s="42"/>
      <c r="O452" s="42"/>
      <c r="P452" s="42"/>
      <c r="Q452" s="42"/>
      <c r="R452" s="42"/>
      <c r="S452" s="42"/>
      <c r="T452" s="42"/>
      <c r="U452" s="42"/>
      <c r="V452" s="42"/>
      <c r="W452" s="42"/>
      <c r="X452" s="42"/>
      <c r="Y452" s="42"/>
      <c r="Z452" s="42"/>
      <c r="AA452" s="42"/>
      <c r="AB452" s="42"/>
      <c r="AC452" s="42"/>
    </row>
    <row r="453">
      <c r="A453" s="70" t="b">
        <v>0</v>
      </c>
      <c r="B453" s="524"/>
      <c r="H453" s="549"/>
      <c r="J453" s="42"/>
      <c r="K453" s="42"/>
      <c r="L453" s="42"/>
      <c r="M453" s="42"/>
      <c r="N453" s="42"/>
      <c r="O453" s="42"/>
      <c r="P453" s="42"/>
      <c r="Q453" s="42"/>
      <c r="R453" s="42"/>
      <c r="S453" s="42"/>
      <c r="T453" s="42"/>
      <c r="U453" s="42"/>
      <c r="V453" s="42"/>
      <c r="W453" s="42"/>
      <c r="X453" s="42"/>
      <c r="Y453" s="42"/>
      <c r="Z453" s="42"/>
      <c r="AA453" s="42"/>
      <c r="AB453" s="42"/>
      <c r="AC453" s="42"/>
    </row>
    <row r="454">
      <c r="A454" s="70" t="b">
        <v>0</v>
      </c>
      <c r="B454" s="524"/>
      <c r="H454" s="549"/>
      <c r="J454" s="42"/>
      <c r="K454" s="42"/>
      <c r="L454" s="42"/>
      <c r="M454" s="42"/>
      <c r="N454" s="42"/>
      <c r="O454" s="42"/>
      <c r="P454" s="42"/>
      <c r="Q454" s="42"/>
      <c r="R454" s="42"/>
      <c r="S454" s="42"/>
      <c r="T454" s="42"/>
      <c r="U454" s="42"/>
      <c r="V454" s="42"/>
      <c r="W454" s="42"/>
      <c r="X454" s="42"/>
      <c r="Y454" s="42"/>
      <c r="Z454" s="42"/>
      <c r="AA454" s="42"/>
      <c r="AB454" s="42"/>
      <c r="AC454" s="42"/>
    </row>
    <row r="455">
      <c r="A455" s="70" t="b">
        <v>0</v>
      </c>
      <c r="B455" s="524"/>
      <c r="H455" s="549"/>
      <c r="J455" s="42"/>
      <c r="K455" s="42"/>
      <c r="L455" s="42"/>
      <c r="M455" s="42"/>
      <c r="N455" s="42"/>
      <c r="O455" s="42"/>
      <c r="P455" s="42"/>
      <c r="Q455" s="42"/>
      <c r="R455" s="42"/>
      <c r="S455" s="42"/>
      <c r="T455" s="42"/>
      <c r="U455" s="42"/>
      <c r="V455" s="42"/>
      <c r="W455" s="42"/>
      <c r="X455" s="42"/>
      <c r="Y455" s="42"/>
      <c r="Z455" s="42"/>
      <c r="AA455" s="42"/>
      <c r="AB455" s="42"/>
      <c r="AC455" s="42"/>
    </row>
    <row r="456">
      <c r="A456" s="70" t="b">
        <v>0</v>
      </c>
      <c r="B456" s="524"/>
      <c r="H456" s="549"/>
      <c r="J456" s="42"/>
      <c r="K456" s="42"/>
      <c r="L456" s="42"/>
      <c r="M456" s="42"/>
      <c r="N456" s="42"/>
      <c r="O456" s="42"/>
      <c r="P456" s="42"/>
      <c r="Q456" s="42"/>
      <c r="R456" s="42"/>
      <c r="S456" s="42"/>
      <c r="T456" s="42"/>
      <c r="U456" s="42"/>
      <c r="V456" s="42"/>
      <c r="W456" s="42"/>
      <c r="X456" s="42"/>
      <c r="Y456" s="42"/>
      <c r="Z456" s="42"/>
      <c r="AA456" s="42"/>
      <c r="AB456" s="42"/>
      <c r="AC456" s="42"/>
    </row>
    <row r="457">
      <c r="A457" s="70" t="b">
        <v>0</v>
      </c>
      <c r="B457" s="524"/>
      <c r="H457" s="549"/>
      <c r="J457" s="42"/>
      <c r="K457" s="42"/>
      <c r="L457" s="42"/>
      <c r="M457" s="42"/>
      <c r="N457" s="42"/>
      <c r="O457" s="42"/>
      <c r="P457" s="42"/>
      <c r="Q457" s="42"/>
      <c r="R457" s="42"/>
      <c r="S457" s="42"/>
      <c r="T457" s="42"/>
      <c r="U457" s="42"/>
      <c r="V457" s="42"/>
      <c r="W457" s="42"/>
      <c r="X457" s="42"/>
      <c r="Y457" s="42"/>
      <c r="Z457" s="42"/>
      <c r="AA457" s="42"/>
      <c r="AB457" s="42"/>
      <c r="AC457" s="42"/>
    </row>
    <row r="458">
      <c r="A458" s="70" t="b">
        <v>0</v>
      </c>
      <c r="B458" s="524"/>
      <c r="H458" s="549"/>
      <c r="J458" s="42"/>
      <c r="K458" s="42"/>
      <c r="L458" s="42"/>
      <c r="M458" s="42"/>
      <c r="N458" s="42"/>
      <c r="O458" s="42"/>
      <c r="P458" s="42"/>
      <c r="Q458" s="42"/>
      <c r="R458" s="42"/>
      <c r="S458" s="42"/>
      <c r="T458" s="42"/>
      <c r="U458" s="42"/>
      <c r="V458" s="42"/>
      <c r="W458" s="42"/>
      <c r="X458" s="42"/>
      <c r="Y458" s="42"/>
      <c r="Z458" s="42"/>
      <c r="AA458" s="42"/>
      <c r="AB458" s="42"/>
      <c r="AC458" s="42"/>
    </row>
    <row r="459">
      <c r="A459" s="70" t="b">
        <v>0</v>
      </c>
      <c r="B459" s="524"/>
      <c r="H459" s="549"/>
      <c r="J459" s="42"/>
      <c r="K459" s="42"/>
      <c r="L459" s="42"/>
      <c r="M459" s="42"/>
      <c r="N459" s="42"/>
      <c r="O459" s="42"/>
      <c r="P459" s="42"/>
      <c r="Q459" s="42"/>
      <c r="R459" s="42"/>
      <c r="S459" s="42"/>
      <c r="T459" s="42"/>
      <c r="U459" s="42"/>
      <c r="V459" s="42"/>
      <c r="W459" s="42"/>
      <c r="X459" s="42"/>
      <c r="Y459" s="42"/>
      <c r="Z459" s="42"/>
      <c r="AA459" s="42"/>
      <c r="AB459" s="42"/>
      <c r="AC459" s="42"/>
    </row>
    <row r="460">
      <c r="A460" s="70" t="b">
        <v>0</v>
      </c>
      <c r="B460" s="524"/>
      <c r="H460" s="549"/>
      <c r="J460" s="42"/>
      <c r="K460" s="42"/>
      <c r="L460" s="42"/>
      <c r="M460" s="42"/>
      <c r="N460" s="42"/>
      <c r="O460" s="42"/>
      <c r="P460" s="42"/>
      <c r="Q460" s="42"/>
      <c r="R460" s="42"/>
      <c r="S460" s="42"/>
      <c r="T460" s="42"/>
      <c r="U460" s="42"/>
      <c r="V460" s="42"/>
      <c r="W460" s="42"/>
      <c r="X460" s="42"/>
      <c r="Y460" s="42"/>
      <c r="Z460" s="42"/>
      <c r="AA460" s="42"/>
      <c r="AB460" s="42"/>
      <c r="AC460" s="42"/>
    </row>
    <row r="461">
      <c r="A461" s="70" t="b">
        <v>0</v>
      </c>
      <c r="B461" s="524"/>
      <c r="H461" s="549"/>
      <c r="J461" s="42"/>
      <c r="K461" s="42"/>
      <c r="L461" s="42"/>
      <c r="M461" s="42"/>
      <c r="N461" s="42"/>
      <c r="O461" s="42"/>
      <c r="P461" s="42"/>
      <c r="Q461" s="42"/>
      <c r="R461" s="42"/>
      <c r="S461" s="42"/>
      <c r="T461" s="42"/>
      <c r="U461" s="42"/>
      <c r="V461" s="42"/>
      <c r="W461" s="42"/>
      <c r="X461" s="42"/>
      <c r="Y461" s="42"/>
      <c r="Z461" s="42"/>
      <c r="AA461" s="42"/>
      <c r="AB461" s="42"/>
      <c r="AC461" s="42"/>
    </row>
    <row r="462">
      <c r="A462" s="70" t="b">
        <v>0</v>
      </c>
      <c r="B462" s="524"/>
      <c r="H462" s="549"/>
      <c r="J462" s="42"/>
      <c r="K462" s="42"/>
      <c r="L462" s="42"/>
      <c r="M462" s="42"/>
      <c r="N462" s="42"/>
      <c r="O462" s="42"/>
      <c r="P462" s="42"/>
      <c r="Q462" s="42"/>
      <c r="R462" s="42"/>
      <c r="S462" s="42"/>
      <c r="T462" s="42"/>
      <c r="U462" s="42"/>
      <c r="V462" s="42"/>
      <c r="W462" s="42"/>
      <c r="X462" s="42"/>
      <c r="Y462" s="42"/>
      <c r="Z462" s="42"/>
      <c r="AA462" s="42"/>
      <c r="AB462" s="42"/>
      <c r="AC462" s="42"/>
    </row>
    <row r="463">
      <c r="A463" s="70" t="b">
        <v>0</v>
      </c>
      <c r="B463" s="524"/>
      <c r="H463" s="549"/>
      <c r="J463" s="42"/>
      <c r="K463" s="42"/>
      <c r="L463" s="42"/>
      <c r="M463" s="42"/>
      <c r="N463" s="42"/>
      <c r="O463" s="42"/>
      <c r="P463" s="42"/>
      <c r="Q463" s="42"/>
      <c r="R463" s="42"/>
      <c r="S463" s="42"/>
      <c r="T463" s="42"/>
      <c r="U463" s="42"/>
      <c r="V463" s="42"/>
      <c r="W463" s="42"/>
      <c r="X463" s="42"/>
      <c r="Y463" s="42"/>
      <c r="Z463" s="42"/>
      <c r="AA463" s="42"/>
      <c r="AB463" s="42"/>
      <c r="AC463" s="42"/>
    </row>
    <row r="464">
      <c r="A464" s="70" t="b">
        <v>0</v>
      </c>
      <c r="B464" s="524"/>
      <c r="H464" s="549"/>
      <c r="J464" s="42"/>
      <c r="K464" s="42"/>
      <c r="L464" s="42"/>
      <c r="M464" s="42"/>
      <c r="N464" s="42"/>
      <c r="O464" s="42"/>
      <c r="P464" s="42"/>
      <c r="Q464" s="42"/>
      <c r="R464" s="42"/>
      <c r="S464" s="42"/>
      <c r="T464" s="42"/>
      <c r="U464" s="42"/>
      <c r="V464" s="42"/>
      <c r="W464" s="42"/>
      <c r="X464" s="42"/>
      <c r="Y464" s="42"/>
      <c r="Z464" s="42"/>
      <c r="AA464" s="42"/>
      <c r="AB464" s="42"/>
      <c r="AC464" s="42"/>
    </row>
    <row r="465">
      <c r="A465" s="70" t="b">
        <v>0</v>
      </c>
      <c r="B465" s="524"/>
      <c r="H465" s="549"/>
      <c r="J465" s="42"/>
      <c r="K465" s="42"/>
      <c r="L465" s="42"/>
      <c r="M465" s="42"/>
      <c r="N465" s="42"/>
      <c r="O465" s="42"/>
      <c r="P465" s="42"/>
      <c r="Q465" s="42"/>
      <c r="R465" s="42"/>
      <c r="S465" s="42"/>
      <c r="T465" s="42"/>
      <c r="U465" s="42"/>
      <c r="V465" s="42"/>
      <c r="W465" s="42"/>
      <c r="X465" s="42"/>
      <c r="Y465" s="42"/>
      <c r="Z465" s="42"/>
      <c r="AA465" s="42"/>
      <c r="AB465" s="42"/>
      <c r="AC465" s="42"/>
    </row>
    <row r="466">
      <c r="A466" s="70" t="b">
        <v>0</v>
      </c>
      <c r="B466" s="524"/>
      <c r="H466" s="549"/>
      <c r="J466" s="42"/>
      <c r="K466" s="42"/>
      <c r="L466" s="42"/>
      <c r="M466" s="42"/>
      <c r="N466" s="42"/>
      <c r="O466" s="42"/>
      <c r="P466" s="42"/>
      <c r="Q466" s="42"/>
      <c r="R466" s="42"/>
      <c r="S466" s="42"/>
      <c r="T466" s="42"/>
      <c r="U466" s="42"/>
      <c r="V466" s="42"/>
      <c r="W466" s="42"/>
      <c r="X466" s="42"/>
      <c r="Y466" s="42"/>
      <c r="Z466" s="42"/>
      <c r="AA466" s="42"/>
      <c r="AB466" s="42"/>
      <c r="AC466" s="42"/>
    </row>
    <row r="467">
      <c r="A467" s="70" t="b">
        <v>0</v>
      </c>
      <c r="B467" s="524"/>
      <c r="H467" s="549"/>
      <c r="J467" s="42"/>
      <c r="K467" s="42"/>
      <c r="L467" s="42"/>
      <c r="M467" s="42"/>
      <c r="N467" s="42"/>
      <c r="O467" s="42"/>
      <c r="P467" s="42"/>
      <c r="Q467" s="42"/>
      <c r="R467" s="42"/>
      <c r="S467" s="42"/>
      <c r="T467" s="42"/>
      <c r="U467" s="42"/>
      <c r="V467" s="42"/>
      <c r="W467" s="42"/>
      <c r="X467" s="42"/>
      <c r="Y467" s="42"/>
      <c r="Z467" s="42"/>
      <c r="AA467" s="42"/>
      <c r="AB467" s="42"/>
      <c r="AC467" s="42"/>
    </row>
    <row r="468">
      <c r="A468" s="70" t="b">
        <v>0</v>
      </c>
      <c r="B468" s="524"/>
      <c r="H468" s="549"/>
      <c r="J468" s="42"/>
      <c r="K468" s="42"/>
      <c r="L468" s="42"/>
      <c r="M468" s="42"/>
      <c r="N468" s="42"/>
      <c r="O468" s="42"/>
      <c r="P468" s="42"/>
      <c r="Q468" s="42"/>
      <c r="R468" s="42"/>
      <c r="S468" s="42"/>
      <c r="T468" s="42"/>
      <c r="U468" s="42"/>
      <c r="V468" s="42"/>
      <c r="W468" s="42"/>
      <c r="X468" s="42"/>
      <c r="Y468" s="42"/>
      <c r="Z468" s="42"/>
      <c r="AA468" s="42"/>
      <c r="AB468" s="42"/>
      <c r="AC468" s="42"/>
    </row>
    <row r="469">
      <c r="A469" s="70" t="b">
        <v>0</v>
      </c>
      <c r="B469" s="524"/>
      <c r="H469" s="549"/>
      <c r="J469" s="42"/>
      <c r="K469" s="42"/>
      <c r="L469" s="42"/>
      <c r="M469" s="42"/>
      <c r="N469" s="42"/>
      <c r="O469" s="42"/>
      <c r="P469" s="42"/>
      <c r="Q469" s="42"/>
      <c r="R469" s="42"/>
      <c r="S469" s="42"/>
      <c r="T469" s="42"/>
      <c r="U469" s="42"/>
      <c r="V469" s="42"/>
      <c r="W469" s="42"/>
      <c r="X469" s="42"/>
      <c r="Y469" s="42"/>
      <c r="Z469" s="42"/>
      <c r="AA469" s="42"/>
      <c r="AB469" s="42"/>
      <c r="AC469" s="42"/>
    </row>
    <row r="470">
      <c r="A470" s="70" t="b">
        <v>0</v>
      </c>
      <c r="B470" s="524"/>
      <c r="H470" s="549"/>
      <c r="J470" s="42"/>
      <c r="K470" s="42"/>
      <c r="L470" s="42"/>
      <c r="M470" s="42"/>
      <c r="N470" s="42"/>
      <c r="O470" s="42"/>
      <c r="P470" s="42"/>
      <c r="Q470" s="42"/>
      <c r="R470" s="42"/>
      <c r="S470" s="42"/>
      <c r="T470" s="42"/>
      <c r="U470" s="42"/>
      <c r="V470" s="42"/>
      <c r="W470" s="42"/>
      <c r="X470" s="42"/>
      <c r="Y470" s="42"/>
      <c r="Z470" s="42"/>
      <c r="AA470" s="42"/>
      <c r="AB470" s="42"/>
      <c r="AC470" s="42"/>
    </row>
    <row r="471">
      <c r="A471" s="70" t="b">
        <v>0</v>
      </c>
      <c r="B471" s="524"/>
      <c r="H471" s="549"/>
      <c r="J471" s="42"/>
      <c r="K471" s="42"/>
      <c r="L471" s="42"/>
      <c r="M471" s="42"/>
      <c r="N471" s="42"/>
      <c r="O471" s="42"/>
      <c r="P471" s="42"/>
      <c r="Q471" s="42"/>
      <c r="R471" s="42"/>
      <c r="S471" s="42"/>
      <c r="T471" s="42"/>
      <c r="U471" s="42"/>
      <c r="V471" s="42"/>
      <c r="W471" s="42"/>
      <c r="X471" s="42"/>
      <c r="Y471" s="42"/>
      <c r="Z471" s="42"/>
      <c r="AA471" s="42"/>
      <c r="AB471" s="42"/>
      <c r="AC471" s="42"/>
    </row>
    <row r="472">
      <c r="A472" s="70" t="b">
        <v>0</v>
      </c>
      <c r="B472" s="524"/>
      <c r="H472" s="549"/>
      <c r="J472" s="42"/>
      <c r="K472" s="42"/>
      <c r="L472" s="42"/>
      <c r="M472" s="42"/>
      <c r="N472" s="42"/>
      <c r="O472" s="42"/>
      <c r="P472" s="42"/>
      <c r="Q472" s="42"/>
      <c r="R472" s="42"/>
      <c r="S472" s="42"/>
      <c r="T472" s="42"/>
      <c r="U472" s="42"/>
      <c r="V472" s="42"/>
      <c r="W472" s="42"/>
      <c r="X472" s="42"/>
      <c r="Y472" s="42"/>
      <c r="Z472" s="42"/>
      <c r="AA472" s="42"/>
      <c r="AB472" s="42"/>
      <c r="AC472" s="42"/>
    </row>
    <row r="473">
      <c r="A473" s="70" t="b">
        <v>0</v>
      </c>
      <c r="B473" s="524"/>
      <c r="H473" s="549"/>
      <c r="J473" s="42"/>
      <c r="K473" s="42"/>
      <c r="L473" s="42"/>
      <c r="M473" s="42"/>
      <c r="N473" s="42"/>
      <c r="O473" s="42"/>
      <c r="P473" s="42"/>
      <c r="Q473" s="42"/>
      <c r="R473" s="42"/>
      <c r="S473" s="42"/>
      <c r="T473" s="42"/>
      <c r="U473" s="42"/>
      <c r="V473" s="42"/>
      <c r="W473" s="42"/>
      <c r="X473" s="42"/>
      <c r="Y473" s="42"/>
      <c r="Z473" s="42"/>
      <c r="AA473" s="42"/>
      <c r="AB473" s="42"/>
      <c r="AC473" s="42"/>
    </row>
    <row r="474">
      <c r="A474" s="70" t="b">
        <v>0</v>
      </c>
      <c r="B474" s="524"/>
      <c r="H474" s="549"/>
      <c r="J474" s="42"/>
      <c r="K474" s="42"/>
      <c r="L474" s="42"/>
      <c r="M474" s="42"/>
      <c r="N474" s="42"/>
      <c r="O474" s="42"/>
      <c r="P474" s="42"/>
      <c r="Q474" s="42"/>
      <c r="R474" s="42"/>
      <c r="S474" s="42"/>
      <c r="T474" s="42"/>
      <c r="U474" s="42"/>
      <c r="V474" s="42"/>
      <c r="W474" s="42"/>
      <c r="X474" s="42"/>
      <c r="Y474" s="42"/>
      <c r="Z474" s="42"/>
      <c r="AA474" s="42"/>
      <c r="AB474" s="42"/>
      <c r="AC474" s="42"/>
    </row>
    <row r="475">
      <c r="A475" s="70" t="b">
        <v>0</v>
      </c>
      <c r="B475" s="524"/>
      <c r="H475" s="549"/>
      <c r="J475" s="42"/>
      <c r="K475" s="42"/>
      <c r="L475" s="42"/>
      <c r="M475" s="42"/>
      <c r="N475" s="42"/>
      <c r="O475" s="42"/>
      <c r="P475" s="42"/>
      <c r="Q475" s="42"/>
      <c r="R475" s="42"/>
      <c r="S475" s="42"/>
      <c r="T475" s="42"/>
      <c r="U475" s="42"/>
      <c r="V475" s="42"/>
      <c r="W475" s="42"/>
      <c r="X475" s="42"/>
      <c r="Y475" s="42"/>
      <c r="Z475" s="42"/>
      <c r="AA475" s="42"/>
      <c r="AB475" s="42"/>
      <c r="AC475" s="42"/>
    </row>
    <row r="476">
      <c r="A476" s="70" t="b">
        <v>0</v>
      </c>
      <c r="B476" s="524"/>
      <c r="H476" s="549"/>
      <c r="J476" s="42"/>
      <c r="K476" s="42"/>
      <c r="L476" s="42"/>
      <c r="M476" s="42"/>
      <c r="N476" s="42"/>
      <c r="O476" s="42"/>
      <c r="P476" s="42"/>
      <c r="Q476" s="42"/>
      <c r="R476" s="42"/>
      <c r="S476" s="42"/>
      <c r="T476" s="42"/>
      <c r="U476" s="42"/>
      <c r="V476" s="42"/>
      <c r="W476" s="42"/>
      <c r="X476" s="42"/>
      <c r="Y476" s="42"/>
      <c r="Z476" s="42"/>
      <c r="AA476" s="42"/>
      <c r="AB476" s="42"/>
      <c r="AC476" s="42"/>
    </row>
    <row r="477">
      <c r="A477" s="70" t="b">
        <v>0</v>
      </c>
      <c r="B477" s="524"/>
      <c r="H477" s="549"/>
      <c r="J477" s="42"/>
      <c r="K477" s="42"/>
      <c r="L477" s="42"/>
      <c r="M477" s="42"/>
      <c r="N477" s="42"/>
      <c r="O477" s="42"/>
      <c r="P477" s="42"/>
      <c r="Q477" s="42"/>
      <c r="R477" s="42"/>
      <c r="S477" s="42"/>
      <c r="T477" s="42"/>
      <c r="U477" s="42"/>
      <c r="V477" s="42"/>
      <c r="W477" s="42"/>
      <c r="X477" s="42"/>
      <c r="Y477" s="42"/>
      <c r="Z477" s="42"/>
      <c r="AA477" s="42"/>
      <c r="AB477" s="42"/>
      <c r="AC477" s="42"/>
    </row>
    <row r="478">
      <c r="A478" s="70" t="b">
        <v>0</v>
      </c>
      <c r="B478" s="524"/>
      <c r="H478" s="549"/>
      <c r="J478" s="42"/>
      <c r="K478" s="42"/>
      <c r="L478" s="42"/>
      <c r="M478" s="42"/>
      <c r="N478" s="42"/>
      <c r="O478" s="42"/>
      <c r="P478" s="42"/>
      <c r="Q478" s="42"/>
      <c r="R478" s="42"/>
      <c r="S478" s="42"/>
      <c r="T478" s="42"/>
      <c r="U478" s="42"/>
      <c r="V478" s="42"/>
      <c r="W478" s="42"/>
      <c r="X478" s="42"/>
      <c r="Y478" s="42"/>
      <c r="Z478" s="42"/>
      <c r="AA478" s="42"/>
      <c r="AB478" s="42"/>
      <c r="AC478" s="42"/>
    </row>
    <row r="479">
      <c r="A479" s="70" t="b">
        <v>0</v>
      </c>
      <c r="B479" s="524"/>
      <c r="H479" s="549"/>
      <c r="J479" s="42"/>
      <c r="K479" s="42"/>
      <c r="L479" s="42"/>
      <c r="M479" s="42"/>
      <c r="N479" s="42"/>
      <c r="O479" s="42"/>
      <c r="P479" s="42"/>
      <c r="Q479" s="42"/>
      <c r="R479" s="42"/>
      <c r="S479" s="42"/>
      <c r="T479" s="42"/>
      <c r="U479" s="42"/>
      <c r="V479" s="42"/>
      <c r="W479" s="42"/>
      <c r="X479" s="42"/>
      <c r="Y479" s="42"/>
      <c r="Z479" s="42"/>
      <c r="AA479" s="42"/>
      <c r="AB479" s="42"/>
      <c r="AC479" s="42"/>
    </row>
    <row r="480">
      <c r="A480" s="70" t="b">
        <v>0</v>
      </c>
      <c r="B480" s="524"/>
      <c r="H480" s="549"/>
      <c r="J480" s="42"/>
      <c r="K480" s="42"/>
      <c r="L480" s="42"/>
      <c r="M480" s="42"/>
      <c r="N480" s="42"/>
      <c r="O480" s="42"/>
      <c r="P480" s="42"/>
      <c r="Q480" s="42"/>
      <c r="R480" s="42"/>
      <c r="S480" s="42"/>
      <c r="T480" s="42"/>
      <c r="U480" s="42"/>
      <c r="V480" s="42"/>
      <c r="W480" s="42"/>
      <c r="X480" s="42"/>
      <c r="Y480" s="42"/>
      <c r="Z480" s="42"/>
      <c r="AA480" s="42"/>
      <c r="AB480" s="42"/>
      <c r="AC480" s="42"/>
    </row>
    <row r="481">
      <c r="A481" s="70" t="b">
        <v>0</v>
      </c>
      <c r="B481" s="524"/>
      <c r="H481" s="549"/>
      <c r="J481" s="42"/>
      <c r="K481" s="42"/>
      <c r="L481" s="42"/>
      <c r="M481" s="42"/>
      <c r="N481" s="42"/>
      <c r="O481" s="42"/>
      <c r="P481" s="42"/>
      <c r="Q481" s="42"/>
      <c r="R481" s="42"/>
      <c r="S481" s="42"/>
      <c r="T481" s="42"/>
      <c r="U481" s="42"/>
      <c r="V481" s="42"/>
      <c r="W481" s="42"/>
      <c r="X481" s="42"/>
      <c r="Y481" s="42"/>
      <c r="Z481" s="42"/>
      <c r="AA481" s="42"/>
      <c r="AB481" s="42"/>
      <c r="AC481" s="42"/>
    </row>
    <row r="482">
      <c r="A482" s="70" t="b">
        <v>0</v>
      </c>
      <c r="B482" s="524"/>
      <c r="H482" s="549"/>
      <c r="J482" s="42"/>
      <c r="K482" s="42"/>
      <c r="L482" s="42"/>
      <c r="M482" s="42"/>
      <c r="N482" s="42"/>
      <c r="O482" s="42"/>
      <c r="P482" s="42"/>
      <c r="Q482" s="42"/>
      <c r="R482" s="42"/>
      <c r="S482" s="42"/>
      <c r="T482" s="42"/>
      <c r="U482" s="42"/>
      <c r="V482" s="42"/>
      <c r="W482" s="42"/>
      <c r="X482" s="42"/>
      <c r="Y482" s="42"/>
      <c r="Z482" s="42"/>
      <c r="AA482" s="42"/>
      <c r="AB482" s="42"/>
      <c r="AC482" s="42"/>
    </row>
    <row r="483">
      <c r="A483" s="70" t="b">
        <v>0</v>
      </c>
      <c r="B483" s="524"/>
      <c r="H483" s="549"/>
      <c r="J483" s="42"/>
      <c r="K483" s="42"/>
      <c r="L483" s="42"/>
      <c r="M483" s="42"/>
      <c r="N483" s="42"/>
      <c r="O483" s="42"/>
      <c r="P483" s="42"/>
      <c r="Q483" s="42"/>
      <c r="R483" s="42"/>
      <c r="S483" s="42"/>
      <c r="T483" s="42"/>
      <c r="U483" s="42"/>
      <c r="V483" s="42"/>
      <c r="W483" s="42"/>
      <c r="X483" s="42"/>
      <c r="Y483" s="42"/>
      <c r="Z483" s="42"/>
      <c r="AA483" s="42"/>
      <c r="AB483" s="42"/>
      <c r="AC483" s="42"/>
    </row>
    <row r="484">
      <c r="A484" s="70" t="b">
        <v>0</v>
      </c>
      <c r="B484" s="524"/>
      <c r="H484" s="549"/>
      <c r="J484" s="42"/>
      <c r="K484" s="42"/>
      <c r="L484" s="42"/>
      <c r="M484" s="42"/>
      <c r="N484" s="42"/>
      <c r="O484" s="42"/>
      <c r="P484" s="42"/>
      <c r="Q484" s="42"/>
      <c r="R484" s="42"/>
      <c r="S484" s="42"/>
      <c r="T484" s="42"/>
      <c r="U484" s="42"/>
      <c r="V484" s="42"/>
      <c r="W484" s="42"/>
      <c r="X484" s="42"/>
      <c r="Y484" s="42"/>
      <c r="Z484" s="42"/>
      <c r="AA484" s="42"/>
      <c r="AB484" s="42"/>
      <c r="AC484" s="42"/>
    </row>
    <row r="485">
      <c r="A485" s="70" t="b">
        <v>0</v>
      </c>
      <c r="B485" s="524"/>
      <c r="H485" s="549"/>
      <c r="J485" s="42"/>
      <c r="K485" s="42"/>
      <c r="L485" s="42"/>
      <c r="M485" s="42"/>
      <c r="N485" s="42"/>
      <c r="O485" s="42"/>
      <c r="P485" s="42"/>
      <c r="Q485" s="42"/>
      <c r="R485" s="42"/>
      <c r="S485" s="42"/>
      <c r="T485" s="42"/>
      <c r="U485" s="42"/>
      <c r="V485" s="42"/>
      <c r="W485" s="42"/>
      <c r="X485" s="42"/>
      <c r="Y485" s="42"/>
      <c r="Z485" s="42"/>
      <c r="AA485" s="42"/>
      <c r="AB485" s="42"/>
      <c r="AC485" s="42"/>
    </row>
    <row r="486">
      <c r="A486" s="70" t="b">
        <v>0</v>
      </c>
      <c r="B486" s="524"/>
      <c r="H486" s="549"/>
      <c r="J486" s="42"/>
      <c r="K486" s="42"/>
      <c r="L486" s="42"/>
      <c r="M486" s="42"/>
      <c r="N486" s="42"/>
      <c r="O486" s="42"/>
      <c r="P486" s="42"/>
      <c r="Q486" s="42"/>
      <c r="R486" s="42"/>
      <c r="S486" s="42"/>
      <c r="T486" s="42"/>
      <c r="U486" s="42"/>
      <c r="V486" s="42"/>
      <c r="W486" s="42"/>
      <c r="X486" s="42"/>
      <c r="Y486" s="42"/>
      <c r="Z486" s="42"/>
      <c r="AA486" s="42"/>
      <c r="AB486" s="42"/>
      <c r="AC486" s="42"/>
    </row>
    <row r="487">
      <c r="A487" s="70" t="b">
        <v>0</v>
      </c>
      <c r="B487" s="524"/>
      <c r="H487" s="549"/>
      <c r="J487" s="42"/>
      <c r="K487" s="42"/>
      <c r="L487" s="42"/>
      <c r="M487" s="42"/>
      <c r="N487" s="42"/>
      <c r="O487" s="42"/>
      <c r="P487" s="42"/>
      <c r="Q487" s="42"/>
      <c r="R487" s="42"/>
      <c r="S487" s="42"/>
      <c r="T487" s="42"/>
      <c r="U487" s="42"/>
      <c r="V487" s="42"/>
      <c r="W487" s="42"/>
      <c r="X487" s="42"/>
      <c r="Y487" s="42"/>
      <c r="Z487" s="42"/>
      <c r="AA487" s="42"/>
      <c r="AB487" s="42"/>
      <c r="AC487" s="42"/>
    </row>
    <row r="488">
      <c r="A488" s="70" t="b">
        <v>0</v>
      </c>
      <c r="B488" s="524"/>
      <c r="H488" s="549"/>
      <c r="J488" s="42"/>
      <c r="K488" s="42"/>
      <c r="L488" s="42"/>
      <c r="M488" s="42"/>
      <c r="N488" s="42"/>
      <c r="O488" s="42"/>
      <c r="P488" s="42"/>
      <c r="Q488" s="42"/>
      <c r="R488" s="42"/>
      <c r="S488" s="42"/>
      <c r="T488" s="42"/>
      <c r="U488" s="42"/>
      <c r="V488" s="42"/>
      <c r="W488" s="42"/>
      <c r="X488" s="42"/>
      <c r="Y488" s="42"/>
      <c r="Z488" s="42"/>
      <c r="AA488" s="42"/>
      <c r="AB488" s="42"/>
      <c r="AC488" s="42"/>
    </row>
    <row r="489">
      <c r="A489" s="70" t="b">
        <v>0</v>
      </c>
      <c r="B489" s="524"/>
      <c r="H489" s="549"/>
      <c r="J489" s="42"/>
      <c r="K489" s="42"/>
      <c r="L489" s="42"/>
      <c r="M489" s="42"/>
      <c r="N489" s="42"/>
      <c r="O489" s="42"/>
      <c r="P489" s="42"/>
      <c r="Q489" s="42"/>
      <c r="R489" s="42"/>
      <c r="S489" s="42"/>
      <c r="T489" s="42"/>
      <c r="U489" s="42"/>
      <c r="V489" s="42"/>
      <c r="W489" s="42"/>
      <c r="X489" s="42"/>
      <c r="Y489" s="42"/>
      <c r="Z489" s="42"/>
      <c r="AA489" s="42"/>
      <c r="AB489" s="42"/>
      <c r="AC489" s="42"/>
    </row>
    <row r="490">
      <c r="A490" s="70" t="b">
        <v>0</v>
      </c>
      <c r="B490" s="524"/>
      <c r="H490" s="549"/>
      <c r="J490" s="42"/>
      <c r="K490" s="42"/>
      <c r="L490" s="42"/>
      <c r="M490" s="42"/>
      <c r="N490" s="42"/>
      <c r="O490" s="42"/>
      <c r="P490" s="42"/>
      <c r="Q490" s="42"/>
      <c r="R490" s="42"/>
      <c r="S490" s="42"/>
      <c r="T490" s="42"/>
      <c r="U490" s="42"/>
      <c r="V490" s="42"/>
      <c r="W490" s="42"/>
      <c r="X490" s="42"/>
      <c r="Y490" s="42"/>
      <c r="Z490" s="42"/>
      <c r="AA490" s="42"/>
      <c r="AB490" s="42"/>
      <c r="AC490" s="42"/>
    </row>
    <row r="491">
      <c r="A491" s="70" t="b">
        <v>0</v>
      </c>
      <c r="B491" s="524"/>
      <c r="H491" s="549"/>
      <c r="J491" s="42"/>
      <c r="K491" s="42"/>
      <c r="L491" s="42"/>
      <c r="M491" s="42"/>
      <c r="N491" s="42"/>
      <c r="O491" s="42"/>
      <c r="P491" s="42"/>
      <c r="Q491" s="42"/>
      <c r="R491" s="42"/>
      <c r="S491" s="42"/>
      <c r="T491" s="42"/>
      <c r="U491" s="42"/>
      <c r="V491" s="42"/>
      <c r="W491" s="42"/>
      <c r="X491" s="42"/>
      <c r="Y491" s="42"/>
      <c r="Z491" s="42"/>
      <c r="AA491" s="42"/>
      <c r="AB491" s="42"/>
      <c r="AC491" s="42"/>
    </row>
    <row r="492">
      <c r="A492" s="70" t="b">
        <v>0</v>
      </c>
      <c r="B492" s="524"/>
      <c r="H492" s="549"/>
      <c r="J492" s="42"/>
      <c r="K492" s="42"/>
      <c r="L492" s="42"/>
      <c r="M492" s="42"/>
      <c r="N492" s="42"/>
      <c r="O492" s="42"/>
      <c r="P492" s="42"/>
      <c r="Q492" s="42"/>
      <c r="R492" s="42"/>
      <c r="S492" s="42"/>
      <c r="T492" s="42"/>
      <c r="U492" s="42"/>
      <c r="V492" s="42"/>
      <c r="W492" s="42"/>
      <c r="X492" s="42"/>
      <c r="Y492" s="42"/>
      <c r="Z492" s="42"/>
      <c r="AA492" s="42"/>
      <c r="AB492" s="42"/>
      <c r="AC492" s="42"/>
    </row>
    <row r="493">
      <c r="A493" s="70" t="b">
        <v>0</v>
      </c>
      <c r="B493" s="524"/>
      <c r="H493" s="549"/>
      <c r="J493" s="42"/>
      <c r="K493" s="42"/>
      <c r="L493" s="42"/>
      <c r="M493" s="42"/>
      <c r="N493" s="42"/>
      <c r="O493" s="42"/>
      <c r="P493" s="42"/>
      <c r="Q493" s="42"/>
      <c r="R493" s="42"/>
      <c r="S493" s="42"/>
      <c r="T493" s="42"/>
      <c r="U493" s="42"/>
      <c r="V493" s="42"/>
      <c r="W493" s="42"/>
      <c r="X493" s="42"/>
      <c r="Y493" s="42"/>
      <c r="Z493" s="42"/>
      <c r="AA493" s="42"/>
      <c r="AB493" s="42"/>
      <c r="AC493" s="42"/>
    </row>
    <row r="494">
      <c r="A494" s="70" t="b">
        <v>0</v>
      </c>
      <c r="B494" s="524"/>
      <c r="H494" s="549"/>
      <c r="J494" s="42"/>
      <c r="K494" s="42"/>
      <c r="L494" s="42"/>
      <c r="M494" s="42"/>
      <c r="N494" s="42"/>
      <c r="O494" s="42"/>
      <c r="P494" s="42"/>
      <c r="Q494" s="42"/>
      <c r="R494" s="42"/>
      <c r="S494" s="42"/>
      <c r="T494" s="42"/>
      <c r="U494" s="42"/>
      <c r="V494" s="42"/>
      <c r="W494" s="42"/>
      <c r="X494" s="42"/>
      <c r="Y494" s="42"/>
      <c r="Z494" s="42"/>
      <c r="AA494" s="42"/>
      <c r="AB494" s="42"/>
      <c r="AC494" s="42"/>
    </row>
    <row r="495">
      <c r="A495" s="70" t="b">
        <v>0</v>
      </c>
      <c r="B495" s="524"/>
      <c r="H495" s="549"/>
      <c r="J495" s="42"/>
      <c r="K495" s="42"/>
      <c r="L495" s="42"/>
      <c r="M495" s="42"/>
      <c r="N495" s="42"/>
      <c r="O495" s="42"/>
      <c r="P495" s="42"/>
      <c r="Q495" s="42"/>
      <c r="R495" s="42"/>
      <c r="S495" s="42"/>
      <c r="T495" s="42"/>
      <c r="U495" s="42"/>
      <c r="V495" s="42"/>
      <c r="W495" s="42"/>
      <c r="X495" s="42"/>
      <c r="Y495" s="42"/>
      <c r="Z495" s="42"/>
      <c r="AA495" s="42"/>
      <c r="AB495" s="42"/>
      <c r="AC495" s="42"/>
    </row>
    <row r="496">
      <c r="A496" s="70" t="b">
        <v>0</v>
      </c>
      <c r="B496" s="524"/>
      <c r="H496" s="549"/>
      <c r="J496" s="42"/>
      <c r="K496" s="42"/>
      <c r="L496" s="42"/>
      <c r="M496" s="42"/>
      <c r="N496" s="42"/>
      <c r="O496" s="42"/>
      <c r="P496" s="42"/>
      <c r="Q496" s="42"/>
      <c r="R496" s="42"/>
      <c r="S496" s="42"/>
      <c r="T496" s="42"/>
      <c r="U496" s="42"/>
      <c r="V496" s="42"/>
      <c r="W496" s="42"/>
      <c r="X496" s="42"/>
      <c r="Y496" s="42"/>
      <c r="Z496" s="42"/>
      <c r="AA496" s="42"/>
      <c r="AB496" s="42"/>
      <c r="AC496" s="42"/>
    </row>
    <row r="497">
      <c r="A497" s="70" t="b">
        <v>0</v>
      </c>
      <c r="B497" s="524"/>
      <c r="H497" s="549"/>
      <c r="J497" s="42"/>
      <c r="K497" s="42"/>
      <c r="L497" s="42"/>
      <c r="M497" s="42"/>
      <c r="N497" s="42"/>
      <c r="O497" s="42"/>
      <c r="P497" s="42"/>
      <c r="Q497" s="42"/>
      <c r="R497" s="42"/>
      <c r="S497" s="42"/>
      <c r="T497" s="42"/>
      <c r="U497" s="42"/>
      <c r="V497" s="42"/>
      <c r="W497" s="42"/>
      <c r="X497" s="42"/>
      <c r="Y497" s="42"/>
      <c r="Z497" s="42"/>
      <c r="AA497" s="42"/>
      <c r="AB497" s="42"/>
      <c r="AC497" s="42"/>
    </row>
    <row r="498">
      <c r="A498" s="70" t="b">
        <v>0</v>
      </c>
      <c r="B498" s="524"/>
      <c r="H498" s="549"/>
      <c r="J498" s="42"/>
      <c r="K498" s="42"/>
      <c r="L498" s="42"/>
      <c r="M498" s="42"/>
      <c r="N498" s="42"/>
      <c r="O498" s="42"/>
      <c r="P498" s="42"/>
      <c r="Q498" s="42"/>
      <c r="R498" s="42"/>
      <c r="S498" s="42"/>
      <c r="T498" s="42"/>
      <c r="U498" s="42"/>
      <c r="V498" s="42"/>
      <c r="W498" s="42"/>
      <c r="X498" s="42"/>
      <c r="Y498" s="42"/>
      <c r="Z498" s="42"/>
      <c r="AA498" s="42"/>
      <c r="AB498" s="42"/>
      <c r="AC498" s="42"/>
    </row>
    <row r="499">
      <c r="A499" s="70" t="b">
        <v>0</v>
      </c>
      <c r="B499" s="524"/>
      <c r="H499" s="549"/>
      <c r="J499" s="42"/>
      <c r="K499" s="42"/>
      <c r="L499" s="42"/>
      <c r="M499" s="42"/>
      <c r="N499" s="42"/>
      <c r="O499" s="42"/>
      <c r="P499" s="42"/>
      <c r="Q499" s="42"/>
      <c r="R499" s="42"/>
      <c r="S499" s="42"/>
      <c r="T499" s="42"/>
      <c r="U499" s="42"/>
      <c r="V499" s="42"/>
      <c r="W499" s="42"/>
      <c r="X499" s="42"/>
      <c r="Y499" s="42"/>
      <c r="Z499" s="42"/>
      <c r="AA499" s="42"/>
      <c r="AB499" s="42"/>
      <c r="AC499" s="42"/>
    </row>
    <row r="500">
      <c r="A500" s="70" t="b">
        <v>0</v>
      </c>
      <c r="B500" s="524"/>
      <c r="H500" s="549"/>
      <c r="J500" s="42"/>
      <c r="K500" s="42"/>
      <c r="L500" s="42"/>
      <c r="M500" s="42"/>
      <c r="N500" s="42"/>
      <c r="O500" s="42"/>
      <c r="P500" s="42"/>
      <c r="Q500" s="42"/>
      <c r="R500" s="42"/>
      <c r="S500" s="42"/>
      <c r="T500" s="42"/>
      <c r="U500" s="42"/>
      <c r="V500" s="42"/>
      <c r="W500" s="42"/>
      <c r="X500" s="42"/>
      <c r="Y500" s="42"/>
      <c r="Z500" s="42"/>
      <c r="AA500" s="42"/>
      <c r="AB500" s="42"/>
      <c r="AC500" s="42"/>
    </row>
    <row r="501">
      <c r="A501" s="70" t="b">
        <v>0</v>
      </c>
      <c r="B501" s="524"/>
      <c r="H501" s="549"/>
      <c r="J501" s="42"/>
      <c r="K501" s="42"/>
      <c r="L501" s="42"/>
      <c r="M501" s="42"/>
      <c r="N501" s="42"/>
      <c r="O501" s="42"/>
      <c r="P501" s="42"/>
      <c r="Q501" s="42"/>
      <c r="R501" s="42"/>
      <c r="S501" s="42"/>
      <c r="T501" s="42"/>
      <c r="U501" s="42"/>
      <c r="V501" s="42"/>
      <c r="W501" s="42"/>
      <c r="X501" s="42"/>
      <c r="Y501" s="42"/>
      <c r="Z501" s="42"/>
      <c r="AA501" s="42"/>
      <c r="AB501" s="42"/>
      <c r="AC501" s="42"/>
    </row>
    <row r="502">
      <c r="A502" s="70" t="b">
        <v>0</v>
      </c>
      <c r="B502" s="524"/>
      <c r="H502" s="549"/>
      <c r="J502" s="42"/>
      <c r="K502" s="42"/>
      <c r="L502" s="42"/>
      <c r="M502" s="42"/>
      <c r="N502" s="42"/>
      <c r="O502" s="42"/>
      <c r="P502" s="42"/>
      <c r="Q502" s="42"/>
      <c r="R502" s="42"/>
      <c r="S502" s="42"/>
      <c r="T502" s="42"/>
      <c r="U502" s="42"/>
      <c r="V502" s="42"/>
      <c r="W502" s="42"/>
      <c r="X502" s="42"/>
      <c r="Y502" s="42"/>
      <c r="Z502" s="42"/>
      <c r="AA502" s="42"/>
      <c r="AB502" s="42"/>
      <c r="AC502" s="42"/>
    </row>
    <row r="503">
      <c r="A503" s="70" t="b">
        <v>0</v>
      </c>
      <c r="B503" s="524"/>
      <c r="H503" s="549"/>
      <c r="J503" s="42"/>
      <c r="K503" s="42"/>
      <c r="L503" s="42"/>
      <c r="M503" s="42"/>
      <c r="N503" s="42"/>
      <c r="O503" s="42"/>
      <c r="P503" s="42"/>
      <c r="Q503" s="42"/>
      <c r="R503" s="42"/>
      <c r="S503" s="42"/>
      <c r="T503" s="42"/>
      <c r="U503" s="42"/>
      <c r="V503" s="42"/>
      <c r="W503" s="42"/>
      <c r="X503" s="42"/>
      <c r="Y503" s="42"/>
      <c r="Z503" s="42"/>
      <c r="AA503" s="42"/>
      <c r="AB503" s="42"/>
      <c r="AC503" s="42"/>
    </row>
    <row r="504">
      <c r="A504" s="70" t="b">
        <v>0</v>
      </c>
      <c r="B504" s="524"/>
      <c r="H504" s="549"/>
      <c r="J504" s="42"/>
      <c r="K504" s="42"/>
      <c r="L504" s="42"/>
      <c r="M504" s="42"/>
      <c r="N504" s="42"/>
      <c r="O504" s="42"/>
      <c r="P504" s="42"/>
      <c r="Q504" s="42"/>
      <c r="R504" s="42"/>
      <c r="S504" s="42"/>
      <c r="T504" s="42"/>
      <c r="U504" s="42"/>
      <c r="V504" s="42"/>
      <c r="W504" s="42"/>
      <c r="X504" s="42"/>
      <c r="Y504" s="42"/>
      <c r="Z504" s="42"/>
      <c r="AA504" s="42"/>
      <c r="AB504" s="42"/>
      <c r="AC504" s="42"/>
    </row>
    <row r="505">
      <c r="A505" s="70" t="b">
        <v>0</v>
      </c>
      <c r="B505" s="524"/>
      <c r="H505" s="549"/>
      <c r="J505" s="42"/>
      <c r="K505" s="42"/>
      <c r="L505" s="42"/>
      <c r="M505" s="42"/>
      <c r="N505" s="42"/>
      <c r="O505" s="42"/>
      <c r="P505" s="42"/>
      <c r="Q505" s="42"/>
      <c r="R505" s="42"/>
      <c r="S505" s="42"/>
      <c r="T505" s="42"/>
      <c r="U505" s="42"/>
      <c r="V505" s="42"/>
      <c r="W505" s="42"/>
      <c r="X505" s="42"/>
      <c r="Y505" s="42"/>
      <c r="Z505" s="42"/>
      <c r="AA505" s="42"/>
      <c r="AB505" s="42"/>
      <c r="AC505" s="42"/>
    </row>
    <row r="506">
      <c r="A506" s="70" t="b">
        <v>0</v>
      </c>
      <c r="B506" s="524"/>
      <c r="H506" s="549"/>
      <c r="J506" s="42"/>
      <c r="K506" s="42"/>
      <c r="L506" s="42"/>
      <c r="M506" s="42"/>
      <c r="N506" s="42"/>
      <c r="O506" s="42"/>
      <c r="P506" s="42"/>
      <c r="Q506" s="42"/>
      <c r="R506" s="42"/>
      <c r="S506" s="42"/>
      <c r="T506" s="42"/>
      <c r="U506" s="42"/>
      <c r="V506" s="42"/>
      <c r="W506" s="42"/>
      <c r="X506" s="42"/>
      <c r="Y506" s="42"/>
      <c r="Z506" s="42"/>
      <c r="AA506" s="42"/>
      <c r="AB506" s="42"/>
      <c r="AC506" s="42"/>
    </row>
    <row r="507">
      <c r="A507" s="70" t="b">
        <v>0</v>
      </c>
      <c r="B507" s="524"/>
      <c r="H507" s="549"/>
      <c r="J507" s="42"/>
      <c r="K507" s="42"/>
      <c r="L507" s="42"/>
      <c r="M507" s="42"/>
      <c r="N507" s="42"/>
      <c r="O507" s="42"/>
      <c r="P507" s="42"/>
      <c r="Q507" s="42"/>
      <c r="R507" s="42"/>
      <c r="S507" s="42"/>
      <c r="T507" s="42"/>
      <c r="U507" s="42"/>
      <c r="V507" s="42"/>
      <c r="W507" s="42"/>
      <c r="X507" s="42"/>
      <c r="Y507" s="42"/>
      <c r="Z507" s="42"/>
      <c r="AA507" s="42"/>
      <c r="AB507" s="42"/>
      <c r="AC507" s="42"/>
    </row>
    <row r="508">
      <c r="A508" s="70" t="b">
        <v>0</v>
      </c>
      <c r="B508" s="524"/>
      <c r="H508" s="549"/>
      <c r="J508" s="42"/>
      <c r="K508" s="42"/>
      <c r="L508" s="42"/>
      <c r="M508" s="42"/>
      <c r="N508" s="42"/>
      <c r="O508" s="42"/>
      <c r="P508" s="42"/>
      <c r="Q508" s="42"/>
      <c r="R508" s="42"/>
      <c r="S508" s="42"/>
      <c r="T508" s="42"/>
      <c r="U508" s="42"/>
      <c r="V508" s="42"/>
      <c r="W508" s="42"/>
      <c r="X508" s="42"/>
      <c r="Y508" s="42"/>
      <c r="Z508" s="42"/>
      <c r="AA508" s="42"/>
      <c r="AB508" s="42"/>
      <c r="AC508" s="42"/>
    </row>
    <row r="509">
      <c r="A509" s="70" t="b">
        <v>0</v>
      </c>
      <c r="B509" s="524"/>
      <c r="H509" s="549"/>
      <c r="J509" s="42"/>
      <c r="K509" s="42"/>
      <c r="L509" s="42"/>
      <c r="M509" s="42"/>
      <c r="N509" s="42"/>
      <c r="O509" s="42"/>
      <c r="P509" s="42"/>
      <c r="Q509" s="42"/>
      <c r="R509" s="42"/>
      <c r="S509" s="42"/>
      <c r="T509" s="42"/>
      <c r="U509" s="42"/>
      <c r="V509" s="42"/>
      <c r="W509" s="42"/>
      <c r="X509" s="42"/>
      <c r="Y509" s="42"/>
      <c r="Z509" s="42"/>
      <c r="AA509" s="42"/>
      <c r="AB509" s="42"/>
      <c r="AC509" s="42"/>
    </row>
    <row r="510">
      <c r="A510" s="70" t="b">
        <v>0</v>
      </c>
      <c r="B510" s="524"/>
      <c r="H510" s="549"/>
      <c r="J510" s="42"/>
      <c r="K510" s="42"/>
      <c r="L510" s="42"/>
      <c r="M510" s="42"/>
      <c r="N510" s="42"/>
      <c r="O510" s="42"/>
      <c r="P510" s="42"/>
      <c r="Q510" s="42"/>
      <c r="R510" s="42"/>
      <c r="S510" s="42"/>
      <c r="T510" s="42"/>
      <c r="U510" s="42"/>
      <c r="V510" s="42"/>
      <c r="W510" s="42"/>
      <c r="X510" s="42"/>
      <c r="Y510" s="42"/>
      <c r="Z510" s="42"/>
      <c r="AA510" s="42"/>
      <c r="AB510" s="42"/>
      <c r="AC510" s="42"/>
    </row>
    <row r="511">
      <c r="A511" s="70" t="b">
        <v>0</v>
      </c>
      <c r="B511" s="524"/>
      <c r="H511" s="549"/>
      <c r="J511" s="42"/>
      <c r="K511" s="42"/>
      <c r="L511" s="42"/>
      <c r="M511" s="42"/>
      <c r="N511" s="42"/>
      <c r="O511" s="42"/>
      <c r="P511" s="42"/>
      <c r="Q511" s="42"/>
      <c r="R511" s="42"/>
      <c r="S511" s="42"/>
      <c r="T511" s="42"/>
      <c r="U511" s="42"/>
      <c r="V511" s="42"/>
      <c r="W511" s="42"/>
      <c r="X511" s="42"/>
      <c r="Y511" s="42"/>
      <c r="Z511" s="42"/>
      <c r="AA511" s="42"/>
      <c r="AB511" s="42"/>
      <c r="AC511" s="42"/>
    </row>
    <row r="512">
      <c r="A512" s="70" t="b">
        <v>0</v>
      </c>
      <c r="B512" s="524"/>
      <c r="H512" s="549"/>
      <c r="J512" s="42"/>
      <c r="K512" s="42"/>
      <c r="L512" s="42"/>
      <c r="M512" s="42"/>
      <c r="N512" s="42"/>
      <c r="O512" s="42"/>
      <c r="P512" s="42"/>
      <c r="Q512" s="42"/>
      <c r="R512" s="42"/>
      <c r="S512" s="42"/>
      <c r="T512" s="42"/>
      <c r="U512" s="42"/>
      <c r="V512" s="42"/>
      <c r="W512" s="42"/>
      <c r="X512" s="42"/>
      <c r="Y512" s="42"/>
      <c r="Z512" s="42"/>
      <c r="AA512" s="42"/>
      <c r="AB512" s="42"/>
      <c r="AC512" s="42"/>
    </row>
    <row r="513">
      <c r="A513" s="70" t="b">
        <v>0</v>
      </c>
      <c r="B513" s="524"/>
      <c r="H513" s="549"/>
      <c r="J513" s="42"/>
      <c r="K513" s="42"/>
      <c r="L513" s="42"/>
      <c r="M513" s="42"/>
      <c r="N513" s="42"/>
      <c r="O513" s="42"/>
      <c r="P513" s="42"/>
      <c r="Q513" s="42"/>
      <c r="R513" s="42"/>
      <c r="S513" s="42"/>
      <c r="T513" s="42"/>
      <c r="U513" s="42"/>
      <c r="V513" s="42"/>
      <c r="W513" s="42"/>
      <c r="X513" s="42"/>
      <c r="Y513" s="42"/>
      <c r="Z513" s="42"/>
      <c r="AA513" s="42"/>
      <c r="AB513" s="42"/>
      <c r="AC513" s="42"/>
    </row>
    <row r="514">
      <c r="A514" s="70" t="b">
        <v>0</v>
      </c>
      <c r="B514" s="524"/>
      <c r="H514" s="549"/>
      <c r="J514" s="42"/>
      <c r="K514" s="42"/>
      <c r="L514" s="42"/>
      <c r="M514" s="42"/>
      <c r="N514" s="42"/>
      <c r="O514" s="42"/>
      <c r="P514" s="42"/>
      <c r="Q514" s="42"/>
      <c r="R514" s="42"/>
      <c r="S514" s="42"/>
      <c r="T514" s="42"/>
      <c r="U514" s="42"/>
      <c r="V514" s="42"/>
      <c r="W514" s="42"/>
      <c r="X514" s="42"/>
      <c r="Y514" s="42"/>
      <c r="Z514" s="42"/>
      <c r="AA514" s="42"/>
      <c r="AB514" s="42"/>
      <c r="AC514" s="42"/>
    </row>
    <row r="515">
      <c r="A515" s="70" t="b">
        <v>0</v>
      </c>
      <c r="B515" s="524"/>
      <c r="H515" s="549"/>
      <c r="J515" s="42"/>
      <c r="K515" s="42"/>
      <c r="L515" s="42"/>
      <c r="M515" s="42"/>
      <c r="N515" s="42"/>
      <c r="O515" s="42"/>
      <c r="P515" s="42"/>
      <c r="Q515" s="42"/>
      <c r="R515" s="42"/>
      <c r="S515" s="42"/>
      <c r="T515" s="42"/>
      <c r="U515" s="42"/>
      <c r="V515" s="42"/>
      <c r="W515" s="42"/>
      <c r="X515" s="42"/>
      <c r="Y515" s="42"/>
      <c r="Z515" s="42"/>
      <c r="AA515" s="42"/>
      <c r="AB515" s="42"/>
      <c r="AC515" s="42"/>
    </row>
    <row r="516">
      <c r="A516" s="70" t="b">
        <v>0</v>
      </c>
      <c r="B516" s="524"/>
      <c r="H516" s="549"/>
      <c r="J516" s="42"/>
      <c r="K516" s="42"/>
      <c r="L516" s="42"/>
      <c r="M516" s="42"/>
      <c r="N516" s="42"/>
      <c r="O516" s="42"/>
      <c r="P516" s="42"/>
      <c r="Q516" s="42"/>
      <c r="R516" s="42"/>
      <c r="S516" s="42"/>
      <c r="T516" s="42"/>
      <c r="U516" s="42"/>
      <c r="V516" s="42"/>
      <c r="W516" s="42"/>
      <c r="X516" s="42"/>
      <c r="Y516" s="42"/>
      <c r="Z516" s="42"/>
      <c r="AA516" s="42"/>
      <c r="AB516" s="42"/>
      <c r="AC516" s="42"/>
    </row>
    <row r="517">
      <c r="A517" s="70" t="b">
        <v>0</v>
      </c>
      <c r="B517" s="524"/>
      <c r="H517" s="549"/>
      <c r="J517" s="42"/>
      <c r="K517" s="42"/>
      <c r="L517" s="42"/>
      <c r="M517" s="42"/>
      <c r="N517" s="42"/>
      <c r="O517" s="42"/>
      <c r="P517" s="42"/>
      <c r="Q517" s="42"/>
      <c r="R517" s="42"/>
      <c r="S517" s="42"/>
      <c r="T517" s="42"/>
      <c r="U517" s="42"/>
      <c r="V517" s="42"/>
      <c r="W517" s="42"/>
      <c r="X517" s="42"/>
      <c r="Y517" s="42"/>
      <c r="Z517" s="42"/>
      <c r="AA517" s="42"/>
      <c r="AB517" s="42"/>
      <c r="AC517" s="42"/>
    </row>
    <row r="518">
      <c r="A518" s="70" t="b">
        <v>0</v>
      </c>
      <c r="B518" s="524"/>
      <c r="H518" s="549"/>
      <c r="J518" s="42"/>
      <c r="K518" s="42"/>
      <c r="L518" s="42"/>
      <c r="M518" s="42"/>
      <c r="N518" s="42"/>
      <c r="O518" s="42"/>
      <c r="P518" s="42"/>
      <c r="Q518" s="42"/>
      <c r="R518" s="42"/>
      <c r="S518" s="42"/>
      <c r="T518" s="42"/>
      <c r="U518" s="42"/>
      <c r="V518" s="42"/>
      <c r="W518" s="42"/>
      <c r="X518" s="42"/>
      <c r="Y518" s="42"/>
      <c r="Z518" s="42"/>
      <c r="AA518" s="42"/>
      <c r="AB518" s="42"/>
      <c r="AC518" s="42"/>
    </row>
    <row r="519">
      <c r="A519" s="70" t="b">
        <v>0</v>
      </c>
      <c r="B519" s="524"/>
      <c r="H519" s="549"/>
      <c r="J519" s="42"/>
      <c r="K519" s="42"/>
      <c r="L519" s="42"/>
      <c r="M519" s="42"/>
      <c r="N519" s="42"/>
      <c r="O519" s="42"/>
      <c r="P519" s="42"/>
      <c r="Q519" s="42"/>
      <c r="R519" s="42"/>
      <c r="S519" s="42"/>
      <c r="T519" s="42"/>
      <c r="U519" s="42"/>
      <c r="V519" s="42"/>
      <c r="W519" s="42"/>
      <c r="X519" s="42"/>
      <c r="Y519" s="42"/>
      <c r="Z519" s="42"/>
      <c r="AA519" s="42"/>
      <c r="AB519" s="42"/>
      <c r="AC519" s="42"/>
    </row>
    <row r="520">
      <c r="A520" s="70" t="b">
        <v>0</v>
      </c>
      <c r="B520" s="524"/>
      <c r="H520" s="549"/>
      <c r="J520" s="42"/>
      <c r="K520" s="42"/>
      <c r="L520" s="42"/>
      <c r="M520" s="42"/>
      <c r="N520" s="42"/>
      <c r="O520" s="42"/>
      <c r="P520" s="42"/>
      <c r="Q520" s="42"/>
      <c r="R520" s="42"/>
      <c r="S520" s="42"/>
      <c r="T520" s="42"/>
      <c r="U520" s="42"/>
      <c r="V520" s="42"/>
      <c r="W520" s="42"/>
      <c r="X520" s="42"/>
      <c r="Y520" s="42"/>
      <c r="Z520" s="42"/>
      <c r="AA520" s="42"/>
      <c r="AB520" s="42"/>
      <c r="AC520" s="42"/>
    </row>
    <row r="521">
      <c r="A521" s="70" t="b">
        <v>0</v>
      </c>
      <c r="B521" s="524"/>
      <c r="H521" s="549"/>
      <c r="J521" s="42"/>
      <c r="K521" s="42"/>
      <c r="L521" s="42"/>
      <c r="M521" s="42"/>
      <c r="N521" s="42"/>
      <c r="O521" s="42"/>
      <c r="P521" s="42"/>
      <c r="Q521" s="42"/>
      <c r="R521" s="42"/>
      <c r="S521" s="42"/>
      <c r="T521" s="42"/>
      <c r="U521" s="42"/>
      <c r="V521" s="42"/>
      <c r="W521" s="42"/>
      <c r="X521" s="42"/>
      <c r="Y521" s="42"/>
      <c r="Z521" s="42"/>
      <c r="AA521" s="42"/>
      <c r="AB521" s="42"/>
      <c r="AC521" s="42"/>
    </row>
    <row r="522">
      <c r="A522" s="70" t="b">
        <v>0</v>
      </c>
      <c r="B522" s="524"/>
      <c r="H522" s="549"/>
      <c r="J522" s="42"/>
      <c r="K522" s="42"/>
      <c r="L522" s="42"/>
      <c r="M522" s="42"/>
      <c r="N522" s="42"/>
      <c r="O522" s="42"/>
      <c r="P522" s="42"/>
      <c r="Q522" s="42"/>
      <c r="R522" s="42"/>
      <c r="S522" s="42"/>
      <c r="T522" s="42"/>
      <c r="U522" s="42"/>
      <c r="V522" s="42"/>
      <c r="W522" s="42"/>
      <c r="X522" s="42"/>
      <c r="Y522" s="42"/>
      <c r="Z522" s="42"/>
      <c r="AA522" s="42"/>
      <c r="AB522" s="42"/>
      <c r="AC522" s="42"/>
    </row>
    <row r="523">
      <c r="A523" s="70" t="b">
        <v>0</v>
      </c>
      <c r="B523" s="524"/>
      <c r="H523" s="549"/>
      <c r="J523" s="42"/>
      <c r="K523" s="42"/>
      <c r="L523" s="42"/>
      <c r="M523" s="42"/>
      <c r="N523" s="42"/>
      <c r="O523" s="42"/>
      <c r="P523" s="42"/>
      <c r="Q523" s="42"/>
      <c r="R523" s="42"/>
      <c r="S523" s="42"/>
      <c r="T523" s="42"/>
      <c r="U523" s="42"/>
      <c r="V523" s="42"/>
      <c r="W523" s="42"/>
      <c r="X523" s="42"/>
      <c r="Y523" s="42"/>
      <c r="Z523" s="42"/>
      <c r="AA523" s="42"/>
      <c r="AB523" s="42"/>
      <c r="AC523" s="42"/>
    </row>
    <row r="524">
      <c r="A524" s="70" t="b">
        <v>0</v>
      </c>
      <c r="B524" s="524"/>
      <c r="H524" s="549"/>
      <c r="J524" s="42"/>
      <c r="K524" s="42"/>
      <c r="L524" s="42"/>
      <c r="M524" s="42"/>
      <c r="N524" s="42"/>
      <c r="O524" s="42"/>
      <c r="P524" s="42"/>
      <c r="Q524" s="42"/>
      <c r="R524" s="42"/>
      <c r="S524" s="42"/>
      <c r="T524" s="42"/>
      <c r="U524" s="42"/>
      <c r="V524" s="42"/>
      <c r="W524" s="42"/>
      <c r="X524" s="42"/>
      <c r="Y524" s="42"/>
      <c r="Z524" s="42"/>
      <c r="AA524" s="42"/>
      <c r="AB524" s="42"/>
      <c r="AC524" s="42"/>
    </row>
    <row r="525">
      <c r="A525" s="70" t="b">
        <v>0</v>
      </c>
      <c r="B525" s="524"/>
      <c r="H525" s="549"/>
      <c r="J525" s="42"/>
      <c r="K525" s="42"/>
      <c r="L525" s="42"/>
      <c r="M525" s="42"/>
      <c r="N525" s="42"/>
      <c r="O525" s="42"/>
      <c r="P525" s="42"/>
      <c r="Q525" s="42"/>
      <c r="R525" s="42"/>
      <c r="S525" s="42"/>
      <c r="T525" s="42"/>
      <c r="U525" s="42"/>
      <c r="V525" s="42"/>
      <c r="W525" s="42"/>
      <c r="X525" s="42"/>
      <c r="Y525" s="42"/>
      <c r="Z525" s="42"/>
      <c r="AA525" s="42"/>
      <c r="AB525" s="42"/>
      <c r="AC525" s="42"/>
    </row>
    <row r="526">
      <c r="A526" s="70" t="b">
        <v>0</v>
      </c>
      <c r="B526" s="524"/>
      <c r="H526" s="549"/>
      <c r="J526" s="42"/>
      <c r="K526" s="42"/>
      <c r="L526" s="42"/>
      <c r="M526" s="42"/>
      <c r="N526" s="42"/>
      <c r="O526" s="42"/>
      <c r="P526" s="42"/>
      <c r="Q526" s="42"/>
      <c r="R526" s="42"/>
      <c r="S526" s="42"/>
      <c r="T526" s="42"/>
      <c r="U526" s="42"/>
      <c r="V526" s="42"/>
      <c r="W526" s="42"/>
      <c r="X526" s="42"/>
      <c r="Y526" s="42"/>
      <c r="Z526" s="42"/>
      <c r="AA526" s="42"/>
      <c r="AB526" s="42"/>
      <c r="AC526" s="42"/>
    </row>
    <row r="527">
      <c r="A527" s="70" t="b">
        <v>0</v>
      </c>
      <c r="B527" s="524"/>
      <c r="H527" s="549"/>
      <c r="J527" s="42"/>
      <c r="K527" s="42"/>
      <c r="L527" s="42"/>
      <c r="M527" s="42"/>
      <c r="N527" s="42"/>
      <c r="O527" s="42"/>
      <c r="P527" s="42"/>
      <c r="Q527" s="42"/>
      <c r="R527" s="42"/>
      <c r="S527" s="42"/>
      <c r="T527" s="42"/>
      <c r="U527" s="42"/>
      <c r="V527" s="42"/>
      <c r="W527" s="42"/>
      <c r="X527" s="42"/>
      <c r="Y527" s="42"/>
      <c r="Z527" s="42"/>
      <c r="AA527" s="42"/>
      <c r="AB527" s="42"/>
      <c r="AC527" s="42"/>
    </row>
    <row r="528">
      <c r="A528" s="70" t="b">
        <v>0</v>
      </c>
      <c r="B528" s="524"/>
      <c r="H528" s="549"/>
      <c r="J528" s="42"/>
      <c r="K528" s="42"/>
      <c r="L528" s="42"/>
      <c r="M528" s="42"/>
      <c r="N528" s="42"/>
      <c r="O528" s="42"/>
      <c r="P528" s="42"/>
      <c r="Q528" s="42"/>
      <c r="R528" s="42"/>
      <c r="S528" s="42"/>
      <c r="T528" s="42"/>
      <c r="U528" s="42"/>
      <c r="V528" s="42"/>
      <c r="W528" s="42"/>
      <c r="X528" s="42"/>
      <c r="Y528" s="42"/>
      <c r="Z528" s="42"/>
      <c r="AA528" s="42"/>
      <c r="AB528" s="42"/>
      <c r="AC528" s="42"/>
    </row>
    <row r="529">
      <c r="A529" s="70" t="b">
        <v>0</v>
      </c>
      <c r="B529" s="524"/>
      <c r="H529" s="549"/>
      <c r="J529" s="42"/>
      <c r="K529" s="42"/>
      <c r="L529" s="42"/>
      <c r="M529" s="42"/>
      <c r="N529" s="42"/>
      <c r="O529" s="42"/>
      <c r="P529" s="42"/>
      <c r="Q529" s="42"/>
      <c r="R529" s="42"/>
      <c r="S529" s="42"/>
      <c r="T529" s="42"/>
      <c r="U529" s="42"/>
      <c r="V529" s="42"/>
      <c r="W529" s="42"/>
      <c r="X529" s="42"/>
      <c r="Y529" s="42"/>
      <c r="Z529" s="42"/>
      <c r="AA529" s="42"/>
      <c r="AB529" s="42"/>
      <c r="AC529" s="42"/>
    </row>
    <row r="530">
      <c r="A530" s="70" t="b">
        <v>0</v>
      </c>
      <c r="B530" s="524"/>
      <c r="H530" s="549"/>
      <c r="J530" s="42"/>
      <c r="K530" s="42"/>
      <c r="L530" s="42"/>
      <c r="M530" s="42"/>
      <c r="N530" s="42"/>
      <c r="O530" s="42"/>
      <c r="P530" s="42"/>
      <c r="Q530" s="42"/>
      <c r="R530" s="42"/>
      <c r="S530" s="42"/>
      <c r="T530" s="42"/>
      <c r="U530" s="42"/>
      <c r="V530" s="42"/>
      <c r="W530" s="42"/>
      <c r="X530" s="42"/>
      <c r="Y530" s="42"/>
      <c r="Z530" s="42"/>
      <c r="AA530" s="42"/>
      <c r="AB530" s="42"/>
      <c r="AC530" s="42"/>
    </row>
    <row r="531">
      <c r="A531" s="70" t="b">
        <v>0</v>
      </c>
      <c r="B531" s="524"/>
      <c r="H531" s="549"/>
      <c r="J531" s="42"/>
      <c r="K531" s="42"/>
      <c r="L531" s="42"/>
      <c r="M531" s="42"/>
      <c r="N531" s="42"/>
      <c r="O531" s="42"/>
      <c r="P531" s="42"/>
      <c r="Q531" s="42"/>
      <c r="R531" s="42"/>
      <c r="S531" s="42"/>
      <c r="T531" s="42"/>
      <c r="U531" s="42"/>
      <c r="V531" s="42"/>
      <c r="W531" s="42"/>
      <c r="X531" s="42"/>
      <c r="Y531" s="42"/>
      <c r="Z531" s="42"/>
      <c r="AA531" s="42"/>
      <c r="AB531" s="42"/>
      <c r="AC531" s="42"/>
    </row>
    <row r="532">
      <c r="A532" s="70" t="b">
        <v>0</v>
      </c>
      <c r="B532" s="524"/>
      <c r="H532" s="549"/>
      <c r="J532" s="42"/>
      <c r="K532" s="42"/>
      <c r="L532" s="42"/>
      <c r="M532" s="42"/>
      <c r="N532" s="42"/>
      <c r="O532" s="42"/>
      <c r="P532" s="42"/>
      <c r="Q532" s="42"/>
      <c r="R532" s="42"/>
      <c r="S532" s="42"/>
      <c r="T532" s="42"/>
      <c r="U532" s="42"/>
      <c r="V532" s="42"/>
      <c r="W532" s="42"/>
      <c r="X532" s="42"/>
      <c r="Y532" s="42"/>
      <c r="Z532" s="42"/>
      <c r="AA532" s="42"/>
      <c r="AB532" s="42"/>
      <c r="AC532" s="42"/>
    </row>
    <row r="533">
      <c r="A533" s="70" t="b">
        <v>0</v>
      </c>
      <c r="B533" s="524"/>
      <c r="H533" s="549"/>
      <c r="J533" s="42"/>
      <c r="K533" s="42"/>
      <c r="L533" s="42"/>
      <c r="M533" s="42"/>
      <c r="N533" s="42"/>
      <c r="O533" s="42"/>
      <c r="P533" s="42"/>
      <c r="Q533" s="42"/>
      <c r="R533" s="42"/>
      <c r="S533" s="42"/>
      <c r="T533" s="42"/>
      <c r="U533" s="42"/>
      <c r="V533" s="42"/>
      <c r="W533" s="42"/>
      <c r="X533" s="42"/>
      <c r="Y533" s="42"/>
      <c r="Z533" s="42"/>
      <c r="AA533" s="42"/>
      <c r="AB533" s="42"/>
      <c r="AC533" s="42"/>
    </row>
    <row r="534">
      <c r="A534" s="70" t="b">
        <v>0</v>
      </c>
      <c r="B534" s="524"/>
      <c r="H534" s="549"/>
      <c r="J534" s="42"/>
      <c r="K534" s="42"/>
      <c r="L534" s="42"/>
      <c r="M534" s="42"/>
      <c r="N534" s="42"/>
      <c r="O534" s="42"/>
      <c r="P534" s="42"/>
      <c r="Q534" s="42"/>
      <c r="R534" s="42"/>
      <c r="S534" s="42"/>
      <c r="T534" s="42"/>
      <c r="U534" s="42"/>
      <c r="V534" s="42"/>
      <c r="W534" s="42"/>
      <c r="X534" s="42"/>
      <c r="Y534" s="42"/>
      <c r="Z534" s="42"/>
      <c r="AA534" s="42"/>
      <c r="AB534" s="42"/>
      <c r="AC534" s="42"/>
    </row>
    <row r="535">
      <c r="A535" s="70" t="b">
        <v>0</v>
      </c>
      <c r="B535" s="524"/>
      <c r="H535" s="549"/>
      <c r="J535" s="42"/>
      <c r="K535" s="42"/>
      <c r="L535" s="42"/>
      <c r="M535" s="42"/>
      <c r="N535" s="42"/>
      <c r="O535" s="42"/>
      <c r="P535" s="42"/>
      <c r="Q535" s="42"/>
      <c r="R535" s="42"/>
      <c r="S535" s="42"/>
      <c r="T535" s="42"/>
      <c r="U535" s="42"/>
      <c r="V535" s="42"/>
      <c r="W535" s="42"/>
      <c r="X535" s="42"/>
      <c r="Y535" s="42"/>
      <c r="Z535" s="42"/>
      <c r="AA535" s="42"/>
      <c r="AB535" s="42"/>
      <c r="AC535" s="42"/>
    </row>
    <row r="536">
      <c r="A536" s="70" t="b">
        <v>0</v>
      </c>
      <c r="B536" s="524"/>
      <c r="H536" s="549"/>
      <c r="J536" s="42"/>
      <c r="K536" s="42"/>
      <c r="L536" s="42"/>
      <c r="M536" s="42"/>
      <c r="N536" s="42"/>
      <c r="O536" s="42"/>
      <c r="P536" s="42"/>
      <c r="Q536" s="42"/>
      <c r="R536" s="42"/>
      <c r="S536" s="42"/>
      <c r="T536" s="42"/>
      <c r="U536" s="42"/>
      <c r="V536" s="42"/>
      <c r="W536" s="42"/>
      <c r="X536" s="42"/>
      <c r="Y536" s="42"/>
      <c r="Z536" s="42"/>
      <c r="AA536" s="42"/>
      <c r="AB536" s="42"/>
      <c r="AC536" s="42"/>
    </row>
    <row r="537">
      <c r="A537" s="70" t="b">
        <v>0</v>
      </c>
      <c r="B537" s="524"/>
      <c r="H537" s="549"/>
      <c r="J537" s="42"/>
      <c r="K537" s="42"/>
      <c r="L537" s="42"/>
      <c r="M537" s="42"/>
      <c r="N537" s="42"/>
      <c r="O537" s="42"/>
      <c r="P537" s="42"/>
      <c r="Q537" s="42"/>
      <c r="R537" s="42"/>
      <c r="S537" s="42"/>
      <c r="T537" s="42"/>
      <c r="U537" s="42"/>
      <c r="V537" s="42"/>
      <c r="W537" s="42"/>
      <c r="X537" s="42"/>
      <c r="Y537" s="42"/>
      <c r="Z537" s="42"/>
      <c r="AA537" s="42"/>
      <c r="AB537" s="42"/>
      <c r="AC537" s="42"/>
    </row>
    <row r="538">
      <c r="A538" s="70" t="b">
        <v>0</v>
      </c>
      <c r="B538" s="524"/>
      <c r="H538" s="549"/>
      <c r="J538" s="42"/>
      <c r="K538" s="42"/>
      <c r="L538" s="42"/>
      <c r="M538" s="42"/>
      <c r="N538" s="42"/>
      <c r="O538" s="42"/>
      <c r="P538" s="42"/>
      <c r="Q538" s="42"/>
      <c r="R538" s="42"/>
      <c r="S538" s="42"/>
      <c r="T538" s="42"/>
      <c r="U538" s="42"/>
      <c r="V538" s="42"/>
      <c r="W538" s="42"/>
      <c r="X538" s="42"/>
      <c r="Y538" s="42"/>
      <c r="Z538" s="42"/>
      <c r="AA538" s="42"/>
      <c r="AB538" s="42"/>
      <c r="AC538" s="42"/>
    </row>
    <row r="539">
      <c r="A539" s="70" t="b">
        <v>0</v>
      </c>
      <c r="B539" s="524"/>
      <c r="H539" s="549"/>
      <c r="J539" s="42"/>
      <c r="K539" s="42"/>
      <c r="L539" s="42"/>
      <c r="M539" s="42"/>
      <c r="N539" s="42"/>
      <c r="O539" s="42"/>
      <c r="P539" s="42"/>
      <c r="Q539" s="42"/>
      <c r="R539" s="42"/>
      <c r="S539" s="42"/>
      <c r="T539" s="42"/>
      <c r="U539" s="42"/>
      <c r="V539" s="42"/>
      <c r="W539" s="42"/>
      <c r="X539" s="42"/>
      <c r="Y539" s="42"/>
      <c r="Z539" s="42"/>
      <c r="AA539" s="42"/>
      <c r="AB539" s="42"/>
      <c r="AC539" s="42"/>
    </row>
    <row r="540">
      <c r="A540" s="70" t="b">
        <v>0</v>
      </c>
      <c r="B540" s="524"/>
      <c r="H540" s="549"/>
      <c r="J540" s="42"/>
      <c r="K540" s="42"/>
      <c r="L540" s="42"/>
      <c r="M540" s="42"/>
      <c r="N540" s="42"/>
      <c r="O540" s="42"/>
      <c r="P540" s="42"/>
      <c r="Q540" s="42"/>
      <c r="R540" s="42"/>
      <c r="S540" s="42"/>
      <c r="T540" s="42"/>
      <c r="U540" s="42"/>
      <c r="V540" s="42"/>
      <c r="W540" s="42"/>
      <c r="X540" s="42"/>
      <c r="Y540" s="42"/>
      <c r="Z540" s="42"/>
      <c r="AA540" s="42"/>
      <c r="AB540" s="42"/>
      <c r="AC540" s="42"/>
    </row>
    <row r="541">
      <c r="A541" s="70" t="b">
        <v>0</v>
      </c>
      <c r="B541" s="524"/>
      <c r="H541" s="549"/>
      <c r="J541" s="42"/>
      <c r="K541" s="42"/>
      <c r="L541" s="42"/>
      <c r="M541" s="42"/>
      <c r="N541" s="42"/>
      <c r="O541" s="42"/>
      <c r="P541" s="42"/>
      <c r="Q541" s="42"/>
      <c r="R541" s="42"/>
      <c r="S541" s="42"/>
      <c r="T541" s="42"/>
      <c r="U541" s="42"/>
      <c r="V541" s="42"/>
      <c r="W541" s="42"/>
      <c r="X541" s="42"/>
      <c r="Y541" s="42"/>
      <c r="Z541" s="42"/>
      <c r="AA541" s="42"/>
      <c r="AB541" s="42"/>
      <c r="AC541" s="42"/>
    </row>
    <row r="542">
      <c r="A542" s="70" t="b">
        <v>0</v>
      </c>
      <c r="B542" s="524"/>
      <c r="H542" s="549"/>
      <c r="J542" s="42"/>
      <c r="K542" s="42"/>
      <c r="L542" s="42"/>
      <c r="M542" s="42"/>
      <c r="N542" s="42"/>
      <c r="O542" s="42"/>
      <c r="P542" s="42"/>
      <c r="Q542" s="42"/>
      <c r="R542" s="42"/>
      <c r="S542" s="42"/>
      <c r="T542" s="42"/>
      <c r="U542" s="42"/>
      <c r="V542" s="42"/>
      <c r="W542" s="42"/>
      <c r="X542" s="42"/>
      <c r="Y542" s="42"/>
      <c r="Z542" s="42"/>
      <c r="AA542" s="42"/>
      <c r="AB542" s="42"/>
      <c r="AC542" s="42"/>
    </row>
    <row r="543">
      <c r="A543" s="70" t="b">
        <v>0</v>
      </c>
      <c r="B543" s="524"/>
      <c r="H543" s="549"/>
      <c r="J543" s="42"/>
      <c r="K543" s="42"/>
      <c r="L543" s="42"/>
      <c r="M543" s="42"/>
      <c r="N543" s="42"/>
      <c r="O543" s="42"/>
      <c r="P543" s="42"/>
      <c r="Q543" s="42"/>
      <c r="R543" s="42"/>
      <c r="S543" s="42"/>
      <c r="T543" s="42"/>
      <c r="U543" s="42"/>
      <c r="V543" s="42"/>
      <c r="W543" s="42"/>
      <c r="X543" s="42"/>
      <c r="Y543" s="42"/>
      <c r="Z543" s="42"/>
      <c r="AA543" s="42"/>
      <c r="AB543" s="42"/>
      <c r="AC543" s="42"/>
    </row>
    <row r="544">
      <c r="A544" s="70" t="b">
        <v>0</v>
      </c>
      <c r="B544" s="524"/>
      <c r="H544" s="549"/>
      <c r="J544" s="42"/>
      <c r="K544" s="42"/>
      <c r="L544" s="42"/>
      <c r="M544" s="42"/>
      <c r="N544" s="42"/>
      <c r="O544" s="42"/>
      <c r="P544" s="42"/>
      <c r="Q544" s="42"/>
      <c r="R544" s="42"/>
      <c r="S544" s="42"/>
      <c r="T544" s="42"/>
      <c r="U544" s="42"/>
      <c r="V544" s="42"/>
      <c r="W544" s="42"/>
      <c r="X544" s="42"/>
      <c r="Y544" s="42"/>
      <c r="Z544" s="42"/>
      <c r="AA544" s="42"/>
      <c r="AB544" s="42"/>
      <c r="AC544" s="42"/>
    </row>
    <row r="545">
      <c r="A545" s="70" t="b">
        <v>0</v>
      </c>
      <c r="B545" s="524"/>
      <c r="H545" s="549"/>
      <c r="J545" s="42"/>
      <c r="K545" s="42"/>
      <c r="L545" s="42"/>
      <c r="M545" s="42"/>
      <c r="N545" s="42"/>
      <c r="O545" s="42"/>
      <c r="P545" s="42"/>
      <c r="Q545" s="42"/>
      <c r="R545" s="42"/>
      <c r="S545" s="42"/>
      <c r="T545" s="42"/>
      <c r="U545" s="42"/>
      <c r="V545" s="42"/>
      <c r="W545" s="42"/>
      <c r="X545" s="42"/>
      <c r="Y545" s="42"/>
      <c r="Z545" s="42"/>
      <c r="AA545" s="42"/>
      <c r="AB545" s="42"/>
      <c r="AC545" s="42"/>
    </row>
    <row r="546">
      <c r="A546" s="70" t="b">
        <v>0</v>
      </c>
      <c r="B546" s="524"/>
      <c r="H546" s="549"/>
      <c r="J546" s="42"/>
      <c r="K546" s="42"/>
      <c r="L546" s="42"/>
      <c r="M546" s="42"/>
      <c r="N546" s="42"/>
      <c r="O546" s="42"/>
      <c r="P546" s="42"/>
      <c r="Q546" s="42"/>
      <c r="R546" s="42"/>
      <c r="S546" s="42"/>
      <c r="T546" s="42"/>
      <c r="U546" s="42"/>
      <c r="V546" s="42"/>
      <c r="W546" s="42"/>
      <c r="X546" s="42"/>
      <c r="Y546" s="42"/>
      <c r="Z546" s="42"/>
      <c r="AA546" s="42"/>
      <c r="AB546" s="42"/>
      <c r="AC546" s="42"/>
    </row>
    <row r="547">
      <c r="A547" s="70" t="b">
        <v>0</v>
      </c>
      <c r="B547" s="524"/>
      <c r="H547" s="549"/>
      <c r="J547" s="42"/>
      <c r="K547" s="42"/>
      <c r="L547" s="42"/>
      <c r="M547" s="42"/>
      <c r="N547" s="42"/>
      <c r="O547" s="42"/>
      <c r="P547" s="42"/>
      <c r="Q547" s="42"/>
      <c r="R547" s="42"/>
      <c r="S547" s="42"/>
      <c r="T547" s="42"/>
      <c r="U547" s="42"/>
      <c r="V547" s="42"/>
      <c r="W547" s="42"/>
      <c r="X547" s="42"/>
      <c r="Y547" s="42"/>
      <c r="Z547" s="42"/>
      <c r="AA547" s="42"/>
      <c r="AB547" s="42"/>
      <c r="AC547" s="42"/>
    </row>
    <row r="548">
      <c r="A548" s="70" t="b">
        <v>0</v>
      </c>
      <c r="B548" s="524"/>
      <c r="H548" s="549"/>
      <c r="J548" s="42"/>
      <c r="K548" s="42"/>
      <c r="L548" s="42"/>
      <c r="M548" s="42"/>
      <c r="N548" s="42"/>
      <c r="O548" s="42"/>
      <c r="P548" s="42"/>
      <c r="Q548" s="42"/>
      <c r="R548" s="42"/>
      <c r="S548" s="42"/>
      <c r="T548" s="42"/>
      <c r="U548" s="42"/>
      <c r="V548" s="42"/>
      <c r="W548" s="42"/>
      <c r="X548" s="42"/>
      <c r="Y548" s="42"/>
      <c r="Z548" s="42"/>
      <c r="AA548" s="42"/>
      <c r="AB548" s="42"/>
      <c r="AC548" s="42"/>
    </row>
    <row r="549">
      <c r="A549" s="70" t="b">
        <v>0</v>
      </c>
      <c r="B549" s="524"/>
      <c r="H549" s="549"/>
      <c r="J549" s="42"/>
      <c r="K549" s="42"/>
      <c r="L549" s="42"/>
      <c r="M549" s="42"/>
      <c r="N549" s="42"/>
      <c r="O549" s="42"/>
      <c r="P549" s="42"/>
      <c r="Q549" s="42"/>
      <c r="R549" s="42"/>
      <c r="S549" s="42"/>
      <c r="T549" s="42"/>
      <c r="U549" s="42"/>
      <c r="V549" s="42"/>
      <c r="W549" s="42"/>
      <c r="X549" s="42"/>
      <c r="Y549" s="42"/>
      <c r="Z549" s="42"/>
      <c r="AA549" s="42"/>
      <c r="AB549" s="42"/>
      <c r="AC549" s="42"/>
    </row>
    <row r="550">
      <c r="A550" s="70" t="b">
        <v>0</v>
      </c>
      <c r="B550" s="524"/>
      <c r="H550" s="549"/>
      <c r="J550" s="42"/>
      <c r="K550" s="42"/>
      <c r="L550" s="42"/>
      <c r="M550" s="42"/>
      <c r="N550" s="42"/>
      <c r="O550" s="42"/>
      <c r="P550" s="42"/>
      <c r="Q550" s="42"/>
      <c r="R550" s="42"/>
      <c r="S550" s="42"/>
      <c r="T550" s="42"/>
      <c r="U550" s="42"/>
      <c r="V550" s="42"/>
      <c r="W550" s="42"/>
      <c r="X550" s="42"/>
      <c r="Y550" s="42"/>
      <c r="Z550" s="42"/>
      <c r="AA550" s="42"/>
      <c r="AB550" s="42"/>
      <c r="AC550" s="42"/>
    </row>
    <row r="551">
      <c r="A551" s="70" t="b">
        <v>0</v>
      </c>
      <c r="B551" s="524"/>
      <c r="H551" s="549"/>
      <c r="J551" s="42"/>
      <c r="K551" s="42"/>
      <c r="L551" s="42"/>
      <c r="M551" s="42"/>
      <c r="N551" s="42"/>
      <c r="O551" s="42"/>
      <c r="P551" s="42"/>
      <c r="Q551" s="42"/>
      <c r="R551" s="42"/>
      <c r="S551" s="42"/>
      <c r="T551" s="42"/>
      <c r="U551" s="42"/>
      <c r="V551" s="42"/>
      <c r="W551" s="42"/>
      <c r="X551" s="42"/>
      <c r="Y551" s="42"/>
      <c r="Z551" s="42"/>
      <c r="AA551" s="42"/>
      <c r="AB551" s="42"/>
      <c r="AC551" s="42"/>
    </row>
    <row r="552">
      <c r="A552" s="70" t="b">
        <v>0</v>
      </c>
      <c r="B552" s="524"/>
      <c r="H552" s="549"/>
      <c r="J552" s="42"/>
      <c r="K552" s="42"/>
      <c r="L552" s="42"/>
      <c r="M552" s="42"/>
      <c r="N552" s="42"/>
      <c r="O552" s="42"/>
      <c r="P552" s="42"/>
      <c r="Q552" s="42"/>
      <c r="R552" s="42"/>
      <c r="S552" s="42"/>
      <c r="T552" s="42"/>
      <c r="U552" s="42"/>
      <c r="V552" s="42"/>
      <c r="W552" s="42"/>
      <c r="X552" s="42"/>
      <c r="Y552" s="42"/>
      <c r="Z552" s="42"/>
      <c r="AA552" s="42"/>
      <c r="AB552" s="42"/>
      <c r="AC552" s="42"/>
    </row>
    <row r="553">
      <c r="A553" s="70" t="b">
        <v>0</v>
      </c>
      <c r="B553" s="524"/>
      <c r="H553" s="549"/>
      <c r="J553" s="42"/>
      <c r="K553" s="42"/>
      <c r="L553" s="42"/>
      <c r="M553" s="42"/>
      <c r="N553" s="42"/>
      <c r="O553" s="42"/>
      <c r="P553" s="42"/>
      <c r="Q553" s="42"/>
      <c r="R553" s="42"/>
      <c r="S553" s="42"/>
      <c r="T553" s="42"/>
      <c r="U553" s="42"/>
      <c r="V553" s="42"/>
      <c r="W553" s="42"/>
      <c r="X553" s="42"/>
      <c r="Y553" s="42"/>
      <c r="Z553" s="42"/>
      <c r="AA553" s="42"/>
      <c r="AB553" s="42"/>
      <c r="AC553" s="42"/>
    </row>
    <row r="554">
      <c r="A554" s="70" t="b">
        <v>0</v>
      </c>
      <c r="B554" s="524"/>
      <c r="H554" s="549"/>
      <c r="J554" s="42"/>
      <c r="K554" s="42"/>
      <c r="L554" s="42"/>
      <c r="M554" s="42"/>
      <c r="N554" s="42"/>
      <c r="O554" s="42"/>
      <c r="P554" s="42"/>
      <c r="Q554" s="42"/>
      <c r="R554" s="42"/>
      <c r="S554" s="42"/>
      <c r="T554" s="42"/>
      <c r="U554" s="42"/>
      <c r="V554" s="42"/>
      <c r="W554" s="42"/>
      <c r="X554" s="42"/>
      <c r="Y554" s="42"/>
      <c r="Z554" s="42"/>
      <c r="AA554" s="42"/>
      <c r="AB554" s="42"/>
      <c r="AC554" s="42"/>
    </row>
    <row r="555">
      <c r="A555" s="70" t="b">
        <v>0</v>
      </c>
      <c r="B555" s="524"/>
      <c r="H555" s="549"/>
      <c r="J555" s="42"/>
      <c r="K555" s="42"/>
      <c r="L555" s="42"/>
      <c r="M555" s="42"/>
      <c r="N555" s="42"/>
      <c r="O555" s="42"/>
      <c r="P555" s="42"/>
      <c r="Q555" s="42"/>
      <c r="R555" s="42"/>
      <c r="S555" s="42"/>
      <c r="T555" s="42"/>
      <c r="U555" s="42"/>
      <c r="V555" s="42"/>
      <c r="W555" s="42"/>
      <c r="X555" s="42"/>
      <c r="Y555" s="42"/>
      <c r="Z555" s="42"/>
      <c r="AA555" s="42"/>
      <c r="AB555" s="42"/>
      <c r="AC555" s="42"/>
    </row>
    <row r="556">
      <c r="A556" s="70" t="b">
        <v>0</v>
      </c>
      <c r="B556" s="524"/>
      <c r="H556" s="549"/>
      <c r="J556" s="42"/>
      <c r="K556" s="42"/>
      <c r="L556" s="42"/>
      <c r="M556" s="42"/>
      <c r="N556" s="42"/>
      <c r="O556" s="42"/>
      <c r="P556" s="42"/>
      <c r="Q556" s="42"/>
      <c r="R556" s="42"/>
      <c r="S556" s="42"/>
      <c r="T556" s="42"/>
      <c r="U556" s="42"/>
      <c r="V556" s="42"/>
      <c r="W556" s="42"/>
      <c r="X556" s="42"/>
      <c r="Y556" s="42"/>
      <c r="Z556" s="42"/>
      <c r="AA556" s="42"/>
      <c r="AB556" s="42"/>
      <c r="AC556" s="42"/>
    </row>
    <row r="557">
      <c r="A557" s="70" t="b">
        <v>0</v>
      </c>
      <c r="B557" s="524"/>
      <c r="H557" s="549"/>
      <c r="J557" s="42"/>
      <c r="K557" s="42"/>
      <c r="L557" s="42"/>
      <c r="M557" s="42"/>
      <c r="N557" s="42"/>
      <c r="O557" s="42"/>
      <c r="P557" s="42"/>
      <c r="Q557" s="42"/>
      <c r="R557" s="42"/>
      <c r="S557" s="42"/>
      <c r="T557" s="42"/>
      <c r="U557" s="42"/>
      <c r="V557" s="42"/>
      <c r="W557" s="42"/>
      <c r="X557" s="42"/>
      <c r="Y557" s="42"/>
      <c r="Z557" s="42"/>
      <c r="AA557" s="42"/>
      <c r="AB557" s="42"/>
      <c r="AC557" s="42"/>
    </row>
    <row r="558">
      <c r="A558" s="70" t="b">
        <v>0</v>
      </c>
      <c r="B558" s="524"/>
      <c r="H558" s="549"/>
      <c r="J558" s="42"/>
      <c r="K558" s="42"/>
      <c r="L558" s="42"/>
      <c r="M558" s="42"/>
      <c r="N558" s="42"/>
      <c r="O558" s="42"/>
      <c r="P558" s="42"/>
      <c r="Q558" s="42"/>
      <c r="R558" s="42"/>
      <c r="S558" s="42"/>
      <c r="T558" s="42"/>
      <c r="U558" s="42"/>
      <c r="V558" s="42"/>
      <c r="W558" s="42"/>
      <c r="X558" s="42"/>
      <c r="Y558" s="42"/>
      <c r="Z558" s="42"/>
      <c r="AA558" s="42"/>
      <c r="AB558" s="42"/>
      <c r="AC558" s="42"/>
    </row>
    <row r="559">
      <c r="A559" s="70" t="b">
        <v>0</v>
      </c>
      <c r="B559" s="524"/>
      <c r="H559" s="549"/>
      <c r="J559" s="42"/>
      <c r="K559" s="42"/>
      <c r="L559" s="42"/>
      <c r="M559" s="42"/>
      <c r="N559" s="42"/>
      <c r="O559" s="42"/>
      <c r="P559" s="42"/>
      <c r="Q559" s="42"/>
      <c r="R559" s="42"/>
      <c r="S559" s="42"/>
      <c r="T559" s="42"/>
      <c r="U559" s="42"/>
      <c r="V559" s="42"/>
      <c r="W559" s="42"/>
      <c r="X559" s="42"/>
      <c r="Y559" s="42"/>
      <c r="Z559" s="42"/>
      <c r="AA559" s="42"/>
      <c r="AB559" s="42"/>
      <c r="AC559" s="42"/>
    </row>
    <row r="560">
      <c r="A560" s="70" t="b">
        <v>0</v>
      </c>
      <c r="B560" s="524"/>
      <c r="H560" s="549"/>
      <c r="J560" s="42"/>
      <c r="K560" s="42"/>
      <c r="L560" s="42"/>
      <c r="M560" s="42"/>
      <c r="N560" s="42"/>
      <c r="O560" s="42"/>
      <c r="P560" s="42"/>
      <c r="Q560" s="42"/>
      <c r="R560" s="42"/>
      <c r="S560" s="42"/>
      <c r="T560" s="42"/>
      <c r="U560" s="42"/>
      <c r="V560" s="42"/>
      <c r="W560" s="42"/>
      <c r="X560" s="42"/>
      <c r="Y560" s="42"/>
      <c r="Z560" s="42"/>
      <c r="AA560" s="42"/>
      <c r="AB560" s="42"/>
      <c r="AC560" s="42"/>
    </row>
    <row r="561">
      <c r="A561" s="70" t="b">
        <v>0</v>
      </c>
      <c r="B561" s="524"/>
      <c r="H561" s="549"/>
      <c r="J561" s="42"/>
      <c r="K561" s="42"/>
      <c r="L561" s="42"/>
      <c r="M561" s="42"/>
      <c r="N561" s="42"/>
      <c r="O561" s="42"/>
      <c r="P561" s="42"/>
      <c r="Q561" s="42"/>
      <c r="R561" s="42"/>
      <c r="S561" s="42"/>
      <c r="T561" s="42"/>
      <c r="U561" s="42"/>
      <c r="V561" s="42"/>
      <c r="W561" s="42"/>
      <c r="X561" s="42"/>
      <c r="Y561" s="42"/>
      <c r="Z561" s="42"/>
      <c r="AA561" s="42"/>
      <c r="AB561" s="42"/>
      <c r="AC561" s="42"/>
    </row>
    <row r="562">
      <c r="A562" s="70" t="b">
        <v>0</v>
      </c>
      <c r="B562" s="524"/>
      <c r="H562" s="549"/>
      <c r="J562" s="42"/>
      <c r="K562" s="42"/>
      <c r="L562" s="42"/>
      <c r="M562" s="42"/>
      <c r="N562" s="42"/>
      <c r="O562" s="42"/>
      <c r="P562" s="42"/>
      <c r="Q562" s="42"/>
      <c r="R562" s="42"/>
      <c r="S562" s="42"/>
      <c r="T562" s="42"/>
      <c r="U562" s="42"/>
      <c r="V562" s="42"/>
      <c r="W562" s="42"/>
      <c r="X562" s="42"/>
      <c r="Y562" s="42"/>
      <c r="Z562" s="42"/>
      <c r="AA562" s="42"/>
      <c r="AB562" s="42"/>
      <c r="AC562" s="42"/>
    </row>
    <row r="563">
      <c r="A563" s="70" t="b">
        <v>0</v>
      </c>
      <c r="B563" s="524"/>
      <c r="H563" s="549"/>
      <c r="J563" s="42"/>
      <c r="K563" s="42"/>
      <c r="L563" s="42"/>
      <c r="M563" s="42"/>
      <c r="N563" s="42"/>
      <c r="O563" s="42"/>
      <c r="P563" s="42"/>
      <c r="Q563" s="42"/>
      <c r="R563" s="42"/>
      <c r="S563" s="42"/>
      <c r="T563" s="42"/>
      <c r="U563" s="42"/>
      <c r="V563" s="42"/>
      <c r="W563" s="42"/>
      <c r="X563" s="42"/>
      <c r="Y563" s="42"/>
      <c r="Z563" s="42"/>
      <c r="AA563" s="42"/>
      <c r="AB563" s="42"/>
      <c r="AC563" s="42"/>
    </row>
    <row r="564">
      <c r="A564" s="70" t="b">
        <v>0</v>
      </c>
      <c r="B564" s="524"/>
      <c r="H564" s="549"/>
      <c r="J564" s="42"/>
      <c r="K564" s="42"/>
      <c r="L564" s="42"/>
      <c r="M564" s="42"/>
      <c r="N564" s="42"/>
      <c r="O564" s="42"/>
      <c r="P564" s="42"/>
      <c r="Q564" s="42"/>
      <c r="R564" s="42"/>
      <c r="S564" s="42"/>
      <c r="T564" s="42"/>
      <c r="U564" s="42"/>
      <c r="V564" s="42"/>
      <c r="W564" s="42"/>
      <c r="X564" s="42"/>
      <c r="Y564" s="42"/>
      <c r="Z564" s="42"/>
      <c r="AA564" s="42"/>
      <c r="AB564" s="42"/>
      <c r="AC564" s="42"/>
    </row>
    <row r="565">
      <c r="A565" s="70" t="b">
        <v>0</v>
      </c>
      <c r="B565" s="524"/>
      <c r="H565" s="549"/>
      <c r="J565" s="42"/>
      <c r="K565" s="42"/>
      <c r="L565" s="42"/>
      <c r="M565" s="42"/>
      <c r="N565" s="42"/>
      <c r="O565" s="42"/>
      <c r="P565" s="42"/>
      <c r="Q565" s="42"/>
      <c r="R565" s="42"/>
      <c r="S565" s="42"/>
      <c r="T565" s="42"/>
      <c r="U565" s="42"/>
      <c r="V565" s="42"/>
      <c r="W565" s="42"/>
      <c r="X565" s="42"/>
      <c r="Y565" s="42"/>
      <c r="Z565" s="42"/>
      <c r="AA565" s="42"/>
      <c r="AB565" s="42"/>
      <c r="AC565" s="42"/>
    </row>
    <row r="566">
      <c r="A566" s="70" t="b">
        <v>0</v>
      </c>
      <c r="B566" s="524"/>
      <c r="H566" s="549"/>
      <c r="J566" s="42"/>
      <c r="K566" s="42"/>
      <c r="L566" s="42"/>
      <c r="M566" s="42"/>
      <c r="N566" s="42"/>
      <c r="O566" s="42"/>
      <c r="P566" s="42"/>
      <c r="Q566" s="42"/>
      <c r="R566" s="42"/>
      <c r="S566" s="42"/>
      <c r="T566" s="42"/>
      <c r="U566" s="42"/>
      <c r="V566" s="42"/>
      <c r="W566" s="42"/>
      <c r="X566" s="42"/>
      <c r="Y566" s="42"/>
      <c r="Z566" s="42"/>
      <c r="AA566" s="42"/>
      <c r="AB566" s="42"/>
      <c r="AC566" s="42"/>
    </row>
    <row r="567">
      <c r="A567" s="70" t="b">
        <v>0</v>
      </c>
      <c r="B567" s="524"/>
      <c r="H567" s="549"/>
      <c r="J567" s="42"/>
      <c r="K567" s="42"/>
      <c r="L567" s="42"/>
      <c r="M567" s="42"/>
      <c r="N567" s="42"/>
      <c r="O567" s="42"/>
      <c r="P567" s="42"/>
      <c r="Q567" s="42"/>
      <c r="R567" s="42"/>
      <c r="S567" s="42"/>
      <c r="T567" s="42"/>
      <c r="U567" s="42"/>
      <c r="V567" s="42"/>
      <c r="W567" s="42"/>
      <c r="X567" s="42"/>
      <c r="Y567" s="42"/>
      <c r="Z567" s="42"/>
      <c r="AA567" s="42"/>
      <c r="AB567" s="42"/>
      <c r="AC567" s="42"/>
    </row>
    <row r="568">
      <c r="A568" s="70" t="b">
        <v>0</v>
      </c>
      <c r="B568" s="524"/>
      <c r="H568" s="549"/>
      <c r="J568" s="42"/>
      <c r="K568" s="42"/>
      <c r="L568" s="42"/>
      <c r="M568" s="42"/>
      <c r="N568" s="42"/>
      <c r="O568" s="42"/>
      <c r="P568" s="42"/>
      <c r="Q568" s="42"/>
      <c r="R568" s="42"/>
      <c r="S568" s="42"/>
      <c r="T568" s="42"/>
      <c r="U568" s="42"/>
      <c r="V568" s="42"/>
      <c r="W568" s="42"/>
      <c r="X568" s="42"/>
      <c r="Y568" s="42"/>
      <c r="Z568" s="42"/>
      <c r="AA568" s="42"/>
      <c r="AB568" s="42"/>
      <c r="AC568" s="42"/>
    </row>
    <row r="569">
      <c r="A569" s="70" t="b">
        <v>0</v>
      </c>
      <c r="B569" s="524"/>
      <c r="H569" s="549"/>
      <c r="J569" s="42"/>
      <c r="K569" s="42"/>
      <c r="L569" s="42"/>
      <c r="M569" s="42"/>
      <c r="N569" s="42"/>
      <c r="O569" s="42"/>
      <c r="P569" s="42"/>
      <c r="Q569" s="42"/>
      <c r="R569" s="42"/>
      <c r="S569" s="42"/>
      <c r="T569" s="42"/>
      <c r="U569" s="42"/>
      <c r="V569" s="42"/>
      <c r="W569" s="42"/>
      <c r="X569" s="42"/>
      <c r="Y569" s="42"/>
      <c r="Z569" s="42"/>
      <c r="AA569" s="42"/>
      <c r="AB569" s="42"/>
      <c r="AC569" s="42"/>
    </row>
    <row r="570">
      <c r="A570" s="70" t="b">
        <v>0</v>
      </c>
      <c r="B570" s="524"/>
      <c r="H570" s="549"/>
      <c r="J570" s="42"/>
      <c r="K570" s="42"/>
      <c r="L570" s="42"/>
      <c r="M570" s="42"/>
      <c r="N570" s="42"/>
      <c r="O570" s="42"/>
      <c r="P570" s="42"/>
      <c r="Q570" s="42"/>
      <c r="R570" s="42"/>
      <c r="S570" s="42"/>
      <c r="T570" s="42"/>
      <c r="U570" s="42"/>
      <c r="V570" s="42"/>
      <c r="W570" s="42"/>
      <c r="X570" s="42"/>
      <c r="Y570" s="42"/>
      <c r="Z570" s="42"/>
      <c r="AA570" s="42"/>
      <c r="AB570" s="42"/>
      <c r="AC570" s="42"/>
    </row>
    <row r="571">
      <c r="A571" s="70" t="b">
        <v>0</v>
      </c>
      <c r="B571" s="524"/>
      <c r="H571" s="549"/>
      <c r="J571" s="42"/>
      <c r="K571" s="42"/>
      <c r="L571" s="42"/>
      <c r="M571" s="42"/>
      <c r="N571" s="42"/>
      <c r="O571" s="42"/>
      <c r="P571" s="42"/>
      <c r="Q571" s="42"/>
      <c r="R571" s="42"/>
      <c r="S571" s="42"/>
      <c r="T571" s="42"/>
      <c r="U571" s="42"/>
      <c r="V571" s="42"/>
      <c r="W571" s="42"/>
      <c r="X571" s="42"/>
      <c r="Y571" s="42"/>
      <c r="Z571" s="42"/>
      <c r="AA571" s="42"/>
      <c r="AB571" s="42"/>
      <c r="AC571" s="42"/>
    </row>
    <row r="572">
      <c r="A572" s="70" t="b">
        <v>0</v>
      </c>
      <c r="B572" s="524"/>
      <c r="H572" s="549"/>
      <c r="J572" s="42"/>
      <c r="K572" s="42"/>
      <c r="L572" s="42"/>
      <c r="M572" s="42"/>
      <c r="N572" s="42"/>
      <c r="O572" s="42"/>
      <c r="P572" s="42"/>
      <c r="Q572" s="42"/>
      <c r="R572" s="42"/>
      <c r="S572" s="42"/>
      <c r="T572" s="42"/>
      <c r="U572" s="42"/>
      <c r="V572" s="42"/>
      <c r="W572" s="42"/>
      <c r="X572" s="42"/>
      <c r="Y572" s="42"/>
      <c r="Z572" s="42"/>
      <c r="AA572" s="42"/>
      <c r="AB572" s="42"/>
      <c r="AC572" s="42"/>
    </row>
    <row r="573">
      <c r="A573" s="70" t="b">
        <v>0</v>
      </c>
      <c r="B573" s="524"/>
      <c r="H573" s="549"/>
      <c r="J573" s="42"/>
      <c r="K573" s="42"/>
      <c r="L573" s="42"/>
      <c r="M573" s="42"/>
      <c r="N573" s="42"/>
      <c r="O573" s="42"/>
      <c r="P573" s="42"/>
      <c r="Q573" s="42"/>
      <c r="R573" s="42"/>
      <c r="S573" s="42"/>
      <c r="T573" s="42"/>
      <c r="U573" s="42"/>
      <c r="V573" s="42"/>
      <c r="W573" s="42"/>
      <c r="X573" s="42"/>
      <c r="Y573" s="42"/>
      <c r="Z573" s="42"/>
      <c r="AA573" s="42"/>
      <c r="AB573" s="42"/>
      <c r="AC573" s="42"/>
    </row>
    <row r="574">
      <c r="A574" s="70" t="b">
        <v>0</v>
      </c>
      <c r="B574" s="524"/>
      <c r="H574" s="549"/>
      <c r="J574" s="42"/>
      <c r="K574" s="42"/>
      <c r="L574" s="42"/>
      <c r="M574" s="42"/>
      <c r="N574" s="42"/>
      <c r="O574" s="42"/>
      <c r="P574" s="42"/>
      <c r="Q574" s="42"/>
      <c r="R574" s="42"/>
      <c r="S574" s="42"/>
      <c r="T574" s="42"/>
      <c r="U574" s="42"/>
      <c r="V574" s="42"/>
      <c r="W574" s="42"/>
      <c r="X574" s="42"/>
      <c r="Y574" s="42"/>
      <c r="Z574" s="42"/>
      <c r="AA574" s="42"/>
      <c r="AB574" s="42"/>
      <c r="AC574" s="42"/>
    </row>
    <row r="575">
      <c r="A575" s="70" t="b">
        <v>0</v>
      </c>
      <c r="B575" s="524"/>
      <c r="H575" s="549"/>
      <c r="J575" s="42"/>
      <c r="K575" s="42"/>
      <c r="L575" s="42"/>
      <c r="M575" s="42"/>
      <c r="N575" s="42"/>
      <c r="O575" s="42"/>
      <c r="P575" s="42"/>
      <c r="Q575" s="42"/>
      <c r="R575" s="42"/>
      <c r="S575" s="42"/>
      <c r="T575" s="42"/>
      <c r="U575" s="42"/>
      <c r="V575" s="42"/>
      <c r="W575" s="42"/>
      <c r="X575" s="42"/>
      <c r="Y575" s="42"/>
      <c r="Z575" s="42"/>
      <c r="AA575" s="42"/>
      <c r="AB575" s="42"/>
      <c r="AC575" s="42"/>
    </row>
    <row r="576">
      <c r="A576" s="70" t="b">
        <v>0</v>
      </c>
      <c r="B576" s="524"/>
      <c r="H576" s="549"/>
      <c r="J576" s="42"/>
      <c r="K576" s="42"/>
      <c r="L576" s="42"/>
      <c r="M576" s="42"/>
      <c r="N576" s="42"/>
      <c r="O576" s="42"/>
      <c r="P576" s="42"/>
      <c r="Q576" s="42"/>
      <c r="R576" s="42"/>
      <c r="S576" s="42"/>
      <c r="T576" s="42"/>
      <c r="U576" s="42"/>
      <c r="V576" s="42"/>
      <c r="W576" s="42"/>
      <c r="X576" s="42"/>
      <c r="Y576" s="42"/>
      <c r="Z576" s="42"/>
      <c r="AA576" s="42"/>
      <c r="AB576" s="42"/>
      <c r="AC576" s="42"/>
    </row>
    <row r="577">
      <c r="A577" s="70" t="b">
        <v>0</v>
      </c>
      <c r="B577" s="524"/>
      <c r="H577" s="549"/>
      <c r="J577" s="42"/>
      <c r="K577" s="42"/>
      <c r="L577" s="42"/>
      <c r="M577" s="42"/>
      <c r="N577" s="42"/>
      <c r="O577" s="42"/>
      <c r="P577" s="42"/>
      <c r="Q577" s="42"/>
      <c r="R577" s="42"/>
      <c r="S577" s="42"/>
      <c r="T577" s="42"/>
      <c r="U577" s="42"/>
      <c r="V577" s="42"/>
      <c r="W577" s="42"/>
      <c r="X577" s="42"/>
      <c r="Y577" s="42"/>
      <c r="Z577" s="42"/>
      <c r="AA577" s="42"/>
      <c r="AB577" s="42"/>
      <c r="AC577" s="42"/>
    </row>
    <row r="578">
      <c r="A578" s="70" t="b">
        <v>0</v>
      </c>
      <c r="B578" s="524"/>
      <c r="H578" s="549"/>
      <c r="J578" s="42"/>
      <c r="K578" s="42"/>
      <c r="L578" s="42"/>
      <c r="M578" s="42"/>
      <c r="N578" s="42"/>
      <c r="O578" s="42"/>
      <c r="P578" s="42"/>
      <c r="Q578" s="42"/>
      <c r="R578" s="42"/>
      <c r="S578" s="42"/>
      <c r="T578" s="42"/>
      <c r="U578" s="42"/>
      <c r="V578" s="42"/>
      <c r="W578" s="42"/>
      <c r="X578" s="42"/>
      <c r="Y578" s="42"/>
      <c r="Z578" s="42"/>
      <c r="AA578" s="42"/>
      <c r="AB578" s="42"/>
      <c r="AC578" s="42"/>
    </row>
    <row r="579">
      <c r="A579" s="70" t="b">
        <v>0</v>
      </c>
      <c r="B579" s="524"/>
      <c r="H579" s="549"/>
      <c r="J579" s="42"/>
      <c r="K579" s="42"/>
      <c r="L579" s="42"/>
      <c r="M579" s="42"/>
      <c r="N579" s="42"/>
      <c r="O579" s="42"/>
      <c r="P579" s="42"/>
      <c r="Q579" s="42"/>
      <c r="R579" s="42"/>
      <c r="S579" s="42"/>
      <c r="T579" s="42"/>
      <c r="U579" s="42"/>
      <c r="V579" s="42"/>
      <c r="W579" s="42"/>
      <c r="X579" s="42"/>
      <c r="Y579" s="42"/>
      <c r="Z579" s="42"/>
      <c r="AA579" s="42"/>
      <c r="AB579" s="42"/>
      <c r="AC579" s="42"/>
    </row>
    <row r="580">
      <c r="A580" s="70" t="b">
        <v>0</v>
      </c>
      <c r="B580" s="524"/>
      <c r="H580" s="549"/>
      <c r="J580" s="42"/>
      <c r="K580" s="42"/>
      <c r="L580" s="42"/>
      <c r="M580" s="42"/>
      <c r="N580" s="42"/>
      <c r="O580" s="42"/>
      <c r="P580" s="42"/>
      <c r="Q580" s="42"/>
      <c r="R580" s="42"/>
      <c r="S580" s="42"/>
      <c r="T580" s="42"/>
      <c r="U580" s="42"/>
      <c r="V580" s="42"/>
      <c r="W580" s="42"/>
      <c r="X580" s="42"/>
      <c r="Y580" s="42"/>
      <c r="Z580" s="42"/>
      <c r="AA580" s="42"/>
      <c r="AB580" s="42"/>
      <c r="AC580" s="42"/>
    </row>
    <row r="581">
      <c r="A581" s="70" t="b">
        <v>0</v>
      </c>
      <c r="B581" s="524"/>
      <c r="H581" s="549"/>
      <c r="J581" s="42"/>
      <c r="K581" s="42"/>
      <c r="L581" s="42"/>
      <c r="M581" s="42"/>
      <c r="N581" s="42"/>
      <c r="O581" s="42"/>
      <c r="P581" s="42"/>
      <c r="Q581" s="42"/>
      <c r="R581" s="42"/>
      <c r="S581" s="42"/>
      <c r="T581" s="42"/>
      <c r="U581" s="42"/>
      <c r="V581" s="42"/>
      <c r="W581" s="42"/>
      <c r="X581" s="42"/>
      <c r="Y581" s="42"/>
      <c r="Z581" s="42"/>
      <c r="AA581" s="42"/>
      <c r="AB581" s="42"/>
      <c r="AC581" s="42"/>
    </row>
    <row r="582">
      <c r="A582" s="70" t="b">
        <v>0</v>
      </c>
      <c r="B582" s="524"/>
      <c r="H582" s="549"/>
      <c r="J582" s="42"/>
      <c r="K582" s="42"/>
      <c r="L582" s="42"/>
      <c r="M582" s="42"/>
      <c r="N582" s="42"/>
      <c r="O582" s="42"/>
      <c r="P582" s="42"/>
      <c r="Q582" s="42"/>
      <c r="R582" s="42"/>
      <c r="S582" s="42"/>
      <c r="T582" s="42"/>
      <c r="U582" s="42"/>
      <c r="V582" s="42"/>
      <c r="W582" s="42"/>
      <c r="X582" s="42"/>
      <c r="Y582" s="42"/>
      <c r="Z582" s="42"/>
      <c r="AA582" s="42"/>
      <c r="AB582" s="42"/>
      <c r="AC582" s="42"/>
    </row>
    <row r="583">
      <c r="A583" s="70" t="b">
        <v>0</v>
      </c>
      <c r="B583" s="524"/>
      <c r="H583" s="549"/>
      <c r="J583" s="42"/>
      <c r="K583" s="42"/>
      <c r="L583" s="42"/>
      <c r="M583" s="42"/>
      <c r="N583" s="42"/>
      <c r="O583" s="42"/>
      <c r="P583" s="42"/>
      <c r="Q583" s="42"/>
      <c r="R583" s="42"/>
      <c r="S583" s="42"/>
      <c r="T583" s="42"/>
      <c r="U583" s="42"/>
      <c r="V583" s="42"/>
      <c r="W583" s="42"/>
      <c r="X583" s="42"/>
      <c r="Y583" s="42"/>
      <c r="Z583" s="42"/>
      <c r="AA583" s="42"/>
      <c r="AB583" s="42"/>
      <c r="AC583" s="42"/>
    </row>
    <row r="584">
      <c r="A584" s="70" t="b">
        <v>0</v>
      </c>
      <c r="B584" s="524"/>
      <c r="H584" s="549"/>
      <c r="J584" s="42"/>
      <c r="K584" s="42"/>
      <c r="L584" s="42"/>
      <c r="M584" s="42"/>
      <c r="N584" s="42"/>
      <c r="O584" s="42"/>
      <c r="P584" s="42"/>
      <c r="Q584" s="42"/>
      <c r="R584" s="42"/>
      <c r="S584" s="42"/>
      <c r="T584" s="42"/>
      <c r="U584" s="42"/>
      <c r="V584" s="42"/>
      <c r="W584" s="42"/>
      <c r="X584" s="42"/>
      <c r="Y584" s="42"/>
      <c r="Z584" s="42"/>
      <c r="AA584" s="42"/>
      <c r="AB584" s="42"/>
      <c r="AC584" s="42"/>
    </row>
    <row r="585">
      <c r="A585" s="70" t="b">
        <v>0</v>
      </c>
      <c r="B585" s="524"/>
      <c r="H585" s="549"/>
      <c r="J585" s="42"/>
      <c r="K585" s="42"/>
      <c r="L585" s="42"/>
      <c r="M585" s="42"/>
      <c r="N585" s="42"/>
      <c r="O585" s="42"/>
      <c r="P585" s="42"/>
      <c r="Q585" s="42"/>
      <c r="R585" s="42"/>
      <c r="S585" s="42"/>
      <c r="T585" s="42"/>
      <c r="U585" s="42"/>
      <c r="V585" s="42"/>
      <c r="W585" s="42"/>
      <c r="X585" s="42"/>
      <c r="Y585" s="42"/>
      <c r="Z585" s="42"/>
      <c r="AA585" s="42"/>
      <c r="AB585" s="42"/>
      <c r="AC585" s="42"/>
    </row>
    <row r="586">
      <c r="A586" s="70" t="b">
        <v>0</v>
      </c>
      <c r="B586" s="524"/>
      <c r="H586" s="549"/>
      <c r="J586" s="42"/>
      <c r="K586" s="42"/>
      <c r="L586" s="42"/>
      <c r="M586" s="42"/>
      <c r="N586" s="42"/>
      <c r="O586" s="42"/>
      <c r="P586" s="42"/>
      <c r="Q586" s="42"/>
      <c r="R586" s="42"/>
      <c r="S586" s="42"/>
      <c r="T586" s="42"/>
      <c r="U586" s="42"/>
      <c r="V586" s="42"/>
      <c r="W586" s="42"/>
      <c r="X586" s="42"/>
      <c r="Y586" s="42"/>
      <c r="Z586" s="42"/>
      <c r="AA586" s="42"/>
      <c r="AB586" s="42"/>
      <c r="AC586" s="42"/>
    </row>
    <row r="587">
      <c r="A587" s="70" t="b">
        <v>0</v>
      </c>
      <c r="B587" s="524"/>
      <c r="H587" s="549"/>
      <c r="J587" s="42"/>
      <c r="K587" s="42"/>
      <c r="L587" s="42"/>
      <c r="M587" s="42"/>
      <c r="N587" s="42"/>
      <c r="O587" s="42"/>
      <c r="P587" s="42"/>
      <c r="Q587" s="42"/>
      <c r="R587" s="42"/>
      <c r="S587" s="42"/>
      <c r="T587" s="42"/>
      <c r="U587" s="42"/>
      <c r="V587" s="42"/>
      <c r="W587" s="42"/>
      <c r="X587" s="42"/>
      <c r="Y587" s="42"/>
      <c r="Z587" s="42"/>
      <c r="AA587" s="42"/>
      <c r="AB587" s="42"/>
      <c r="AC587" s="42"/>
    </row>
    <row r="588">
      <c r="A588" s="70" t="b">
        <v>0</v>
      </c>
      <c r="B588" s="524"/>
      <c r="H588" s="549"/>
      <c r="J588" s="42"/>
      <c r="K588" s="42"/>
      <c r="L588" s="42"/>
      <c r="M588" s="42"/>
      <c r="N588" s="42"/>
      <c r="O588" s="42"/>
      <c r="P588" s="42"/>
      <c r="Q588" s="42"/>
      <c r="R588" s="42"/>
      <c r="S588" s="42"/>
      <c r="T588" s="42"/>
      <c r="U588" s="42"/>
      <c r="V588" s="42"/>
      <c r="W588" s="42"/>
      <c r="X588" s="42"/>
      <c r="Y588" s="42"/>
      <c r="Z588" s="42"/>
      <c r="AA588" s="42"/>
      <c r="AB588" s="42"/>
      <c r="AC588" s="42"/>
    </row>
    <row r="589">
      <c r="A589" s="70" t="b">
        <v>0</v>
      </c>
      <c r="B589" s="524"/>
      <c r="H589" s="549"/>
      <c r="J589" s="42"/>
      <c r="K589" s="42"/>
      <c r="L589" s="42"/>
      <c r="M589" s="42"/>
      <c r="N589" s="42"/>
      <c r="O589" s="42"/>
      <c r="P589" s="42"/>
      <c r="Q589" s="42"/>
      <c r="R589" s="42"/>
      <c r="S589" s="42"/>
      <c r="T589" s="42"/>
      <c r="U589" s="42"/>
      <c r="V589" s="42"/>
      <c r="W589" s="42"/>
      <c r="X589" s="42"/>
      <c r="Y589" s="42"/>
      <c r="Z589" s="42"/>
      <c r="AA589" s="42"/>
      <c r="AB589" s="42"/>
      <c r="AC589" s="42"/>
    </row>
    <row r="590">
      <c r="A590" s="70" t="b">
        <v>0</v>
      </c>
      <c r="B590" s="524"/>
      <c r="H590" s="549"/>
      <c r="J590" s="42"/>
      <c r="K590" s="42"/>
      <c r="L590" s="42"/>
      <c r="M590" s="42"/>
      <c r="N590" s="42"/>
      <c r="O590" s="42"/>
      <c r="P590" s="42"/>
      <c r="Q590" s="42"/>
      <c r="R590" s="42"/>
      <c r="S590" s="42"/>
      <c r="T590" s="42"/>
      <c r="U590" s="42"/>
      <c r="V590" s="42"/>
      <c r="W590" s="42"/>
      <c r="X590" s="42"/>
      <c r="Y590" s="42"/>
      <c r="Z590" s="42"/>
      <c r="AA590" s="42"/>
      <c r="AB590" s="42"/>
      <c r="AC590" s="42"/>
    </row>
    <row r="591">
      <c r="A591" s="70" t="b">
        <v>0</v>
      </c>
      <c r="B591" s="524"/>
      <c r="H591" s="549"/>
      <c r="J591" s="42"/>
      <c r="K591" s="42"/>
      <c r="L591" s="42"/>
      <c r="M591" s="42"/>
      <c r="N591" s="42"/>
      <c r="O591" s="42"/>
      <c r="P591" s="42"/>
      <c r="Q591" s="42"/>
      <c r="R591" s="42"/>
      <c r="S591" s="42"/>
      <c r="T591" s="42"/>
      <c r="U591" s="42"/>
      <c r="V591" s="42"/>
      <c r="W591" s="42"/>
      <c r="X591" s="42"/>
      <c r="Y591" s="42"/>
      <c r="Z591" s="42"/>
      <c r="AA591" s="42"/>
      <c r="AB591" s="42"/>
      <c r="AC591" s="42"/>
    </row>
    <row r="592">
      <c r="A592" s="70" t="b">
        <v>0</v>
      </c>
      <c r="B592" s="524"/>
      <c r="H592" s="549"/>
      <c r="J592" s="42"/>
      <c r="K592" s="42"/>
      <c r="L592" s="42"/>
      <c r="M592" s="42"/>
      <c r="N592" s="42"/>
      <c r="O592" s="42"/>
      <c r="P592" s="42"/>
      <c r="Q592" s="42"/>
      <c r="R592" s="42"/>
      <c r="S592" s="42"/>
      <c r="T592" s="42"/>
      <c r="U592" s="42"/>
      <c r="V592" s="42"/>
      <c r="W592" s="42"/>
      <c r="X592" s="42"/>
      <c r="Y592" s="42"/>
      <c r="Z592" s="42"/>
      <c r="AA592" s="42"/>
      <c r="AB592" s="42"/>
      <c r="AC592" s="42"/>
    </row>
    <row r="593">
      <c r="A593" s="70" t="b">
        <v>0</v>
      </c>
      <c r="B593" s="524"/>
      <c r="H593" s="549"/>
      <c r="J593" s="42"/>
      <c r="K593" s="42"/>
      <c r="L593" s="42"/>
      <c r="M593" s="42"/>
      <c r="N593" s="42"/>
      <c r="O593" s="42"/>
      <c r="P593" s="42"/>
      <c r="Q593" s="42"/>
      <c r="R593" s="42"/>
      <c r="S593" s="42"/>
      <c r="T593" s="42"/>
      <c r="U593" s="42"/>
      <c r="V593" s="42"/>
      <c r="W593" s="42"/>
      <c r="X593" s="42"/>
      <c r="Y593" s="42"/>
      <c r="Z593" s="42"/>
      <c r="AA593" s="42"/>
      <c r="AB593" s="42"/>
      <c r="AC593" s="42"/>
    </row>
    <row r="594">
      <c r="A594" s="70" t="b">
        <v>0</v>
      </c>
      <c r="B594" s="524"/>
      <c r="H594" s="549"/>
      <c r="J594" s="42"/>
      <c r="K594" s="42"/>
      <c r="L594" s="42"/>
      <c r="M594" s="42"/>
      <c r="N594" s="42"/>
      <c r="O594" s="42"/>
      <c r="P594" s="42"/>
      <c r="Q594" s="42"/>
      <c r="R594" s="42"/>
      <c r="S594" s="42"/>
      <c r="T594" s="42"/>
      <c r="U594" s="42"/>
      <c r="V594" s="42"/>
      <c r="W594" s="42"/>
      <c r="X594" s="42"/>
      <c r="Y594" s="42"/>
      <c r="Z594" s="42"/>
      <c r="AA594" s="42"/>
      <c r="AB594" s="42"/>
      <c r="AC594" s="42"/>
    </row>
    <row r="595">
      <c r="A595" s="70" t="b">
        <v>0</v>
      </c>
      <c r="B595" s="524"/>
      <c r="H595" s="549"/>
      <c r="J595" s="42"/>
      <c r="K595" s="42"/>
      <c r="L595" s="42"/>
      <c r="M595" s="42"/>
      <c r="N595" s="42"/>
      <c r="O595" s="42"/>
      <c r="P595" s="42"/>
      <c r="Q595" s="42"/>
      <c r="R595" s="42"/>
      <c r="S595" s="42"/>
      <c r="T595" s="42"/>
      <c r="U595" s="42"/>
      <c r="V595" s="42"/>
      <c r="W595" s="42"/>
      <c r="X595" s="42"/>
      <c r="Y595" s="42"/>
      <c r="Z595" s="42"/>
      <c r="AA595" s="42"/>
      <c r="AB595" s="42"/>
      <c r="AC595" s="42"/>
    </row>
    <row r="596">
      <c r="A596" s="70" t="b">
        <v>0</v>
      </c>
      <c r="B596" s="524"/>
      <c r="H596" s="549"/>
      <c r="J596" s="42"/>
      <c r="K596" s="42"/>
      <c r="L596" s="42"/>
      <c r="M596" s="42"/>
      <c r="N596" s="42"/>
      <c r="O596" s="42"/>
      <c r="P596" s="42"/>
      <c r="Q596" s="42"/>
      <c r="R596" s="42"/>
      <c r="S596" s="42"/>
      <c r="T596" s="42"/>
      <c r="U596" s="42"/>
      <c r="V596" s="42"/>
      <c r="W596" s="42"/>
      <c r="X596" s="42"/>
      <c r="Y596" s="42"/>
      <c r="Z596" s="42"/>
      <c r="AA596" s="42"/>
      <c r="AB596" s="42"/>
      <c r="AC596" s="42"/>
    </row>
    <row r="597">
      <c r="A597" s="70" t="b">
        <v>0</v>
      </c>
      <c r="B597" s="524"/>
      <c r="H597" s="549"/>
      <c r="J597" s="42"/>
      <c r="K597" s="42"/>
      <c r="L597" s="42"/>
      <c r="M597" s="42"/>
      <c r="N597" s="42"/>
      <c r="O597" s="42"/>
      <c r="P597" s="42"/>
      <c r="Q597" s="42"/>
      <c r="R597" s="42"/>
      <c r="S597" s="42"/>
      <c r="T597" s="42"/>
      <c r="U597" s="42"/>
      <c r="V597" s="42"/>
      <c r="W597" s="42"/>
      <c r="X597" s="42"/>
      <c r="Y597" s="42"/>
      <c r="Z597" s="42"/>
      <c r="AA597" s="42"/>
      <c r="AB597" s="42"/>
      <c r="AC597" s="42"/>
    </row>
    <row r="598">
      <c r="A598" s="70" t="b">
        <v>0</v>
      </c>
      <c r="B598" s="524"/>
      <c r="H598" s="549"/>
      <c r="J598" s="42"/>
      <c r="K598" s="42"/>
      <c r="L598" s="42"/>
      <c r="M598" s="42"/>
      <c r="N598" s="42"/>
      <c r="O598" s="42"/>
      <c r="P598" s="42"/>
      <c r="Q598" s="42"/>
      <c r="R598" s="42"/>
      <c r="S598" s="42"/>
      <c r="T598" s="42"/>
      <c r="U598" s="42"/>
      <c r="V598" s="42"/>
      <c r="W598" s="42"/>
      <c r="X598" s="42"/>
      <c r="Y598" s="42"/>
      <c r="Z598" s="42"/>
      <c r="AA598" s="42"/>
      <c r="AB598" s="42"/>
      <c r="AC598" s="42"/>
    </row>
    <row r="599">
      <c r="A599" s="70" t="b">
        <v>0</v>
      </c>
      <c r="B599" s="524"/>
      <c r="H599" s="549"/>
      <c r="J599" s="42"/>
      <c r="K599" s="42"/>
      <c r="L599" s="42"/>
      <c r="M599" s="42"/>
      <c r="N599" s="42"/>
      <c r="O599" s="42"/>
      <c r="P599" s="42"/>
      <c r="Q599" s="42"/>
      <c r="R599" s="42"/>
      <c r="S599" s="42"/>
      <c r="T599" s="42"/>
      <c r="U599" s="42"/>
      <c r="V599" s="42"/>
      <c r="W599" s="42"/>
      <c r="X599" s="42"/>
      <c r="Y599" s="42"/>
      <c r="Z599" s="42"/>
      <c r="AA599" s="42"/>
      <c r="AB599" s="42"/>
      <c r="AC599" s="42"/>
    </row>
    <row r="600">
      <c r="A600" s="70" t="b">
        <v>0</v>
      </c>
      <c r="B600" s="524"/>
      <c r="H600" s="549"/>
      <c r="J600" s="42"/>
      <c r="K600" s="42"/>
      <c r="L600" s="42"/>
      <c r="M600" s="42"/>
      <c r="N600" s="42"/>
      <c r="O600" s="42"/>
      <c r="P600" s="42"/>
      <c r="Q600" s="42"/>
      <c r="R600" s="42"/>
      <c r="S600" s="42"/>
      <c r="T600" s="42"/>
      <c r="U600" s="42"/>
      <c r="V600" s="42"/>
      <c r="W600" s="42"/>
      <c r="X600" s="42"/>
      <c r="Y600" s="42"/>
      <c r="Z600" s="42"/>
      <c r="AA600" s="42"/>
      <c r="AB600" s="42"/>
      <c r="AC600" s="42"/>
    </row>
    <row r="601">
      <c r="A601" s="70" t="b">
        <v>0</v>
      </c>
      <c r="B601" s="524"/>
      <c r="H601" s="549"/>
      <c r="J601" s="42"/>
      <c r="K601" s="42"/>
      <c r="L601" s="42"/>
      <c r="M601" s="42"/>
      <c r="N601" s="42"/>
      <c r="O601" s="42"/>
      <c r="P601" s="42"/>
      <c r="Q601" s="42"/>
      <c r="R601" s="42"/>
      <c r="S601" s="42"/>
      <c r="T601" s="42"/>
      <c r="U601" s="42"/>
      <c r="V601" s="42"/>
      <c r="W601" s="42"/>
      <c r="X601" s="42"/>
      <c r="Y601" s="42"/>
      <c r="Z601" s="42"/>
      <c r="AA601" s="42"/>
      <c r="AB601" s="42"/>
      <c r="AC601" s="42"/>
    </row>
    <row r="602">
      <c r="A602" s="70" t="b">
        <v>0</v>
      </c>
      <c r="B602" s="524"/>
      <c r="H602" s="549"/>
      <c r="J602" s="42"/>
      <c r="K602" s="42"/>
      <c r="L602" s="42"/>
      <c r="M602" s="42"/>
      <c r="N602" s="42"/>
      <c r="O602" s="42"/>
      <c r="P602" s="42"/>
      <c r="Q602" s="42"/>
      <c r="R602" s="42"/>
      <c r="S602" s="42"/>
      <c r="T602" s="42"/>
      <c r="U602" s="42"/>
      <c r="V602" s="42"/>
      <c r="W602" s="42"/>
      <c r="X602" s="42"/>
      <c r="Y602" s="42"/>
      <c r="Z602" s="42"/>
      <c r="AA602" s="42"/>
      <c r="AB602" s="42"/>
      <c r="AC602" s="42"/>
    </row>
    <row r="603">
      <c r="A603" s="70" t="b">
        <v>0</v>
      </c>
      <c r="B603" s="524"/>
      <c r="H603" s="549"/>
      <c r="J603" s="42"/>
      <c r="K603" s="42"/>
      <c r="L603" s="42"/>
      <c r="M603" s="42"/>
      <c r="N603" s="42"/>
      <c r="O603" s="42"/>
      <c r="P603" s="42"/>
      <c r="Q603" s="42"/>
      <c r="R603" s="42"/>
      <c r="S603" s="42"/>
      <c r="T603" s="42"/>
      <c r="U603" s="42"/>
      <c r="V603" s="42"/>
      <c r="W603" s="42"/>
      <c r="X603" s="42"/>
      <c r="Y603" s="42"/>
      <c r="Z603" s="42"/>
      <c r="AA603" s="42"/>
      <c r="AB603" s="42"/>
      <c r="AC603" s="42"/>
    </row>
    <row r="604">
      <c r="A604" s="70" t="b">
        <v>0</v>
      </c>
      <c r="B604" s="524"/>
      <c r="H604" s="549"/>
      <c r="J604" s="42"/>
      <c r="K604" s="42"/>
      <c r="L604" s="42"/>
      <c r="M604" s="42"/>
      <c r="N604" s="42"/>
      <c r="O604" s="42"/>
      <c r="P604" s="42"/>
      <c r="Q604" s="42"/>
      <c r="R604" s="42"/>
      <c r="S604" s="42"/>
      <c r="T604" s="42"/>
      <c r="U604" s="42"/>
      <c r="V604" s="42"/>
      <c r="W604" s="42"/>
      <c r="X604" s="42"/>
      <c r="Y604" s="42"/>
      <c r="Z604" s="42"/>
      <c r="AA604" s="42"/>
      <c r="AB604" s="42"/>
      <c r="AC604" s="42"/>
    </row>
    <row r="605">
      <c r="A605" s="70" t="b">
        <v>0</v>
      </c>
      <c r="B605" s="524"/>
      <c r="H605" s="549"/>
      <c r="J605" s="42"/>
      <c r="K605" s="42"/>
      <c r="L605" s="42"/>
      <c r="M605" s="42"/>
      <c r="N605" s="42"/>
      <c r="O605" s="42"/>
      <c r="P605" s="42"/>
      <c r="Q605" s="42"/>
      <c r="R605" s="42"/>
      <c r="S605" s="42"/>
      <c r="T605" s="42"/>
      <c r="U605" s="42"/>
      <c r="V605" s="42"/>
      <c r="W605" s="42"/>
      <c r="X605" s="42"/>
      <c r="Y605" s="42"/>
      <c r="Z605" s="42"/>
      <c r="AA605" s="42"/>
      <c r="AB605" s="42"/>
      <c r="AC605" s="42"/>
    </row>
    <row r="606">
      <c r="A606" s="70" t="b">
        <v>0</v>
      </c>
      <c r="B606" s="524"/>
      <c r="H606" s="549"/>
      <c r="J606" s="42"/>
      <c r="K606" s="42"/>
      <c r="L606" s="42"/>
      <c r="M606" s="42"/>
      <c r="N606" s="42"/>
      <c r="O606" s="42"/>
      <c r="P606" s="42"/>
      <c r="Q606" s="42"/>
      <c r="R606" s="42"/>
      <c r="S606" s="42"/>
      <c r="T606" s="42"/>
      <c r="U606" s="42"/>
      <c r="V606" s="42"/>
      <c r="W606" s="42"/>
      <c r="X606" s="42"/>
      <c r="Y606" s="42"/>
      <c r="Z606" s="42"/>
      <c r="AA606" s="42"/>
      <c r="AB606" s="42"/>
      <c r="AC606" s="42"/>
    </row>
    <row r="607">
      <c r="A607" s="70" t="b">
        <v>0</v>
      </c>
      <c r="B607" s="524"/>
      <c r="H607" s="549"/>
      <c r="J607" s="42"/>
      <c r="K607" s="42"/>
      <c r="L607" s="42"/>
      <c r="M607" s="42"/>
      <c r="N607" s="42"/>
      <c r="O607" s="42"/>
      <c r="P607" s="42"/>
      <c r="Q607" s="42"/>
      <c r="R607" s="42"/>
      <c r="S607" s="42"/>
      <c r="T607" s="42"/>
      <c r="U607" s="42"/>
      <c r="V607" s="42"/>
      <c r="W607" s="42"/>
      <c r="X607" s="42"/>
      <c r="Y607" s="42"/>
      <c r="Z607" s="42"/>
      <c r="AA607" s="42"/>
      <c r="AB607" s="42"/>
      <c r="AC607" s="42"/>
    </row>
    <row r="608">
      <c r="A608" s="70" t="b">
        <v>0</v>
      </c>
      <c r="B608" s="524"/>
      <c r="H608" s="549"/>
      <c r="J608" s="42"/>
      <c r="K608" s="42"/>
      <c r="L608" s="42"/>
      <c r="M608" s="42"/>
      <c r="N608" s="42"/>
      <c r="O608" s="42"/>
      <c r="P608" s="42"/>
      <c r="Q608" s="42"/>
      <c r="R608" s="42"/>
      <c r="S608" s="42"/>
      <c r="T608" s="42"/>
      <c r="U608" s="42"/>
      <c r="V608" s="42"/>
      <c r="W608" s="42"/>
      <c r="X608" s="42"/>
      <c r="Y608" s="42"/>
      <c r="Z608" s="42"/>
      <c r="AA608" s="42"/>
      <c r="AB608" s="42"/>
      <c r="AC608" s="42"/>
    </row>
    <row r="609">
      <c r="A609" s="70" t="b">
        <v>0</v>
      </c>
      <c r="B609" s="524"/>
      <c r="H609" s="549"/>
      <c r="J609" s="42"/>
      <c r="K609" s="42"/>
      <c r="L609" s="42"/>
      <c r="M609" s="42"/>
      <c r="N609" s="42"/>
      <c r="O609" s="42"/>
      <c r="P609" s="42"/>
      <c r="Q609" s="42"/>
      <c r="R609" s="42"/>
      <c r="S609" s="42"/>
      <c r="T609" s="42"/>
      <c r="U609" s="42"/>
      <c r="V609" s="42"/>
      <c r="W609" s="42"/>
      <c r="X609" s="42"/>
      <c r="Y609" s="42"/>
      <c r="Z609" s="42"/>
      <c r="AA609" s="42"/>
      <c r="AB609" s="42"/>
      <c r="AC609" s="42"/>
    </row>
    <row r="610">
      <c r="A610" s="70" t="b">
        <v>0</v>
      </c>
      <c r="B610" s="524"/>
      <c r="H610" s="549"/>
      <c r="J610" s="42"/>
      <c r="K610" s="42"/>
      <c r="L610" s="42"/>
      <c r="M610" s="42"/>
      <c r="N610" s="42"/>
      <c r="O610" s="42"/>
      <c r="P610" s="42"/>
      <c r="Q610" s="42"/>
      <c r="R610" s="42"/>
      <c r="S610" s="42"/>
      <c r="T610" s="42"/>
      <c r="U610" s="42"/>
      <c r="V610" s="42"/>
      <c r="W610" s="42"/>
      <c r="X610" s="42"/>
      <c r="Y610" s="42"/>
      <c r="Z610" s="42"/>
      <c r="AA610" s="42"/>
      <c r="AB610" s="42"/>
      <c r="AC610" s="42"/>
    </row>
    <row r="611">
      <c r="A611" s="70" t="b">
        <v>0</v>
      </c>
      <c r="B611" s="524"/>
      <c r="H611" s="549"/>
      <c r="J611" s="42"/>
      <c r="K611" s="42"/>
      <c r="L611" s="42"/>
      <c r="M611" s="42"/>
      <c r="N611" s="42"/>
      <c r="O611" s="42"/>
      <c r="P611" s="42"/>
      <c r="Q611" s="42"/>
      <c r="R611" s="42"/>
      <c r="S611" s="42"/>
      <c r="T611" s="42"/>
      <c r="U611" s="42"/>
      <c r="V611" s="42"/>
      <c r="W611" s="42"/>
      <c r="X611" s="42"/>
      <c r="Y611" s="42"/>
      <c r="Z611" s="42"/>
      <c r="AA611" s="42"/>
      <c r="AB611" s="42"/>
      <c r="AC611" s="42"/>
    </row>
    <row r="612">
      <c r="A612" s="70" t="b">
        <v>0</v>
      </c>
      <c r="B612" s="524"/>
      <c r="H612" s="549"/>
      <c r="J612" s="42"/>
      <c r="K612" s="42"/>
      <c r="L612" s="42"/>
      <c r="M612" s="42"/>
      <c r="N612" s="42"/>
      <c r="O612" s="42"/>
      <c r="P612" s="42"/>
      <c r="Q612" s="42"/>
      <c r="R612" s="42"/>
      <c r="S612" s="42"/>
      <c r="T612" s="42"/>
      <c r="U612" s="42"/>
      <c r="V612" s="42"/>
      <c r="W612" s="42"/>
      <c r="X612" s="42"/>
      <c r="Y612" s="42"/>
      <c r="Z612" s="42"/>
      <c r="AA612" s="42"/>
      <c r="AB612" s="42"/>
      <c r="AC612" s="42"/>
    </row>
    <row r="613">
      <c r="A613" s="70" t="b">
        <v>0</v>
      </c>
      <c r="B613" s="524"/>
      <c r="H613" s="549"/>
      <c r="J613" s="42"/>
      <c r="K613" s="42"/>
      <c r="L613" s="42"/>
      <c r="M613" s="42"/>
      <c r="N613" s="42"/>
      <c r="O613" s="42"/>
      <c r="P613" s="42"/>
      <c r="Q613" s="42"/>
      <c r="R613" s="42"/>
      <c r="S613" s="42"/>
      <c r="T613" s="42"/>
      <c r="U613" s="42"/>
      <c r="V613" s="42"/>
      <c r="W613" s="42"/>
      <c r="X613" s="42"/>
      <c r="Y613" s="42"/>
      <c r="Z613" s="42"/>
      <c r="AA613" s="42"/>
      <c r="AB613" s="42"/>
      <c r="AC613" s="42"/>
    </row>
    <row r="614">
      <c r="A614" s="70" t="b">
        <v>0</v>
      </c>
      <c r="B614" s="524"/>
      <c r="H614" s="549"/>
      <c r="J614" s="42"/>
      <c r="K614" s="42"/>
      <c r="L614" s="42"/>
      <c r="M614" s="42"/>
      <c r="N614" s="42"/>
      <c r="O614" s="42"/>
      <c r="P614" s="42"/>
      <c r="Q614" s="42"/>
      <c r="R614" s="42"/>
      <c r="S614" s="42"/>
      <c r="T614" s="42"/>
      <c r="U614" s="42"/>
      <c r="V614" s="42"/>
      <c r="W614" s="42"/>
      <c r="X614" s="42"/>
      <c r="Y614" s="42"/>
      <c r="Z614" s="42"/>
      <c r="AA614" s="42"/>
      <c r="AB614" s="42"/>
      <c r="AC614" s="42"/>
    </row>
    <row r="615">
      <c r="A615" s="70" t="b">
        <v>0</v>
      </c>
      <c r="B615" s="524"/>
      <c r="H615" s="549"/>
      <c r="J615" s="42"/>
      <c r="K615" s="42"/>
      <c r="L615" s="42"/>
      <c r="M615" s="42"/>
      <c r="N615" s="42"/>
      <c r="O615" s="42"/>
      <c r="P615" s="42"/>
      <c r="Q615" s="42"/>
      <c r="R615" s="42"/>
      <c r="S615" s="42"/>
      <c r="T615" s="42"/>
      <c r="U615" s="42"/>
      <c r="V615" s="42"/>
      <c r="W615" s="42"/>
      <c r="X615" s="42"/>
      <c r="Y615" s="42"/>
      <c r="Z615" s="42"/>
      <c r="AA615" s="42"/>
      <c r="AB615" s="42"/>
      <c r="AC615" s="42"/>
    </row>
    <row r="616">
      <c r="A616" s="70" t="b">
        <v>0</v>
      </c>
      <c r="B616" s="524"/>
      <c r="H616" s="549"/>
      <c r="J616" s="42"/>
      <c r="K616" s="42"/>
      <c r="L616" s="42"/>
      <c r="M616" s="42"/>
      <c r="N616" s="42"/>
      <c r="O616" s="42"/>
      <c r="P616" s="42"/>
      <c r="Q616" s="42"/>
      <c r="R616" s="42"/>
      <c r="S616" s="42"/>
      <c r="T616" s="42"/>
      <c r="U616" s="42"/>
      <c r="V616" s="42"/>
      <c r="W616" s="42"/>
      <c r="X616" s="42"/>
      <c r="Y616" s="42"/>
      <c r="Z616" s="42"/>
      <c r="AA616" s="42"/>
      <c r="AB616" s="42"/>
      <c r="AC616" s="42"/>
    </row>
    <row r="617">
      <c r="A617" s="70" t="b">
        <v>0</v>
      </c>
      <c r="B617" s="524"/>
      <c r="H617" s="549"/>
      <c r="J617" s="42"/>
      <c r="K617" s="42"/>
      <c r="L617" s="42"/>
      <c r="M617" s="42"/>
      <c r="N617" s="42"/>
      <c r="O617" s="42"/>
      <c r="P617" s="42"/>
      <c r="Q617" s="42"/>
      <c r="R617" s="42"/>
      <c r="S617" s="42"/>
      <c r="T617" s="42"/>
      <c r="U617" s="42"/>
      <c r="V617" s="42"/>
      <c r="W617" s="42"/>
      <c r="X617" s="42"/>
      <c r="Y617" s="42"/>
      <c r="Z617" s="42"/>
      <c r="AA617" s="42"/>
      <c r="AB617" s="42"/>
      <c r="AC617" s="42"/>
    </row>
    <row r="618">
      <c r="A618" s="70" t="b">
        <v>0</v>
      </c>
      <c r="B618" s="524"/>
      <c r="H618" s="549"/>
      <c r="J618" s="42"/>
      <c r="K618" s="42"/>
      <c r="L618" s="42"/>
      <c r="M618" s="42"/>
      <c r="N618" s="42"/>
      <c r="O618" s="42"/>
      <c r="P618" s="42"/>
      <c r="Q618" s="42"/>
      <c r="R618" s="42"/>
      <c r="S618" s="42"/>
      <c r="T618" s="42"/>
      <c r="U618" s="42"/>
      <c r="V618" s="42"/>
      <c r="W618" s="42"/>
      <c r="X618" s="42"/>
      <c r="Y618" s="42"/>
      <c r="Z618" s="42"/>
      <c r="AA618" s="42"/>
      <c r="AB618" s="42"/>
      <c r="AC618" s="42"/>
    </row>
    <row r="619">
      <c r="A619" s="70" t="b">
        <v>0</v>
      </c>
      <c r="B619" s="524"/>
      <c r="H619" s="549"/>
      <c r="J619" s="42"/>
      <c r="K619" s="42"/>
      <c r="L619" s="42"/>
      <c r="M619" s="42"/>
      <c r="N619" s="42"/>
      <c r="O619" s="42"/>
      <c r="P619" s="42"/>
      <c r="Q619" s="42"/>
      <c r="R619" s="42"/>
      <c r="S619" s="42"/>
      <c r="T619" s="42"/>
      <c r="U619" s="42"/>
      <c r="V619" s="42"/>
      <c r="W619" s="42"/>
      <c r="X619" s="42"/>
      <c r="Y619" s="42"/>
      <c r="Z619" s="42"/>
      <c r="AA619" s="42"/>
      <c r="AB619" s="42"/>
      <c r="AC619" s="42"/>
    </row>
    <row r="620">
      <c r="A620" s="70" t="b">
        <v>0</v>
      </c>
      <c r="B620" s="524"/>
      <c r="H620" s="549"/>
      <c r="J620" s="42"/>
      <c r="K620" s="42"/>
      <c r="L620" s="42"/>
      <c r="M620" s="42"/>
      <c r="N620" s="42"/>
      <c r="O620" s="42"/>
      <c r="P620" s="42"/>
      <c r="Q620" s="42"/>
      <c r="R620" s="42"/>
      <c r="S620" s="42"/>
      <c r="T620" s="42"/>
      <c r="U620" s="42"/>
      <c r="V620" s="42"/>
      <c r="W620" s="42"/>
      <c r="X620" s="42"/>
      <c r="Y620" s="42"/>
      <c r="Z620" s="42"/>
      <c r="AA620" s="42"/>
      <c r="AB620" s="42"/>
      <c r="AC620" s="42"/>
    </row>
    <row r="621">
      <c r="A621" s="70" t="b">
        <v>0</v>
      </c>
      <c r="B621" s="524"/>
      <c r="H621" s="549"/>
      <c r="J621" s="42"/>
      <c r="K621" s="42"/>
      <c r="L621" s="42"/>
      <c r="M621" s="42"/>
      <c r="N621" s="42"/>
      <c r="O621" s="42"/>
      <c r="P621" s="42"/>
      <c r="Q621" s="42"/>
      <c r="R621" s="42"/>
      <c r="S621" s="42"/>
      <c r="T621" s="42"/>
      <c r="U621" s="42"/>
      <c r="V621" s="42"/>
      <c r="W621" s="42"/>
      <c r="X621" s="42"/>
      <c r="Y621" s="42"/>
      <c r="Z621" s="42"/>
      <c r="AA621" s="42"/>
      <c r="AB621" s="42"/>
      <c r="AC621" s="42"/>
    </row>
    <row r="622">
      <c r="A622" s="70" t="b">
        <v>0</v>
      </c>
      <c r="B622" s="524"/>
      <c r="H622" s="549"/>
      <c r="J622" s="42"/>
      <c r="K622" s="42"/>
      <c r="L622" s="42"/>
      <c r="M622" s="42"/>
      <c r="N622" s="42"/>
      <c r="O622" s="42"/>
      <c r="P622" s="42"/>
      <c r="Q622" s="42"/>
      <c r="R622" s="42"/>
      <c r="S622" s="42"/>
      <c r="T622" s="42"/>
      <c r="U622" s="42"/>
      <c r="V622" s="42"/>
      <c r="W622" s="42"/>
      <c r="X622" s="42"/>
      <c r="Y622" s="42"/>
      <c r="Z622" s="42"/>
      <c r="AA622" s="42"/>
      <c r="AB622" s="42"/>
      <c r="AC622" s="42"/>
    </row>
    <row r="623">
      <c r="A623" s="70" t="b">
        <v>0</v>
      </c>
      <c r="B623" s="524"/>
      <c r="H623" s="549"/>
      <c r="J623" s="42"/>
      <c r="K623" s="42"/>
      <c r="L623" s="42"/>
      <c r="M623" s="42"/>
      <c r="N623" s="42"/>
      <c r="O623" s="42"/>
      <c r="P623" s="42"/>
      <c r="Q623" s="42"/>
      <c r="R623" s="42"/>
      <c r="S623" s="42"/>
      <c r="T623" s="42"/>
      <c r="U623" s="42"/>
      <c r="V623" s="42"/>
      <c r="W623" s="42"/>
      <c r="X623" s="42"/>
      <c r="Y623" s="42"/>
      <c r="Z623" s="42"/>
      <c r="AA623" s="42"/>
      <c r="AB623" s="42"/>
      <c r="AC623" s="42"/>
    </row>
    <row r="624">
      <c r="A624" s="70" t="b">
        <v>0</v>
      </c>
      <c r="B624" s="524"/>
      <c r="H624" s="549"/>
      <c r="J624" s="42"/>
      <c r="K624" s="42"/>
      <c r="L624" s="42"/>
      <c r="M624" s="42"/>
      <c r="N624" s="42"/>
      <c r="O624" s="42"/>
      <c r="P624" s="42"/>
      <c r="Q624" s="42"/>
      <c r="R624" s="42"/>
      <c r="S624" s="42"/>
      <c r="T624" s="42"/>
      <c r="U624" s="42"/>
      <c r="V624" s="42"/>
      <c r="W624" s="42"/>
      <c r="X624" s="42"/>
      <c r="Y624" s="42"/>
      <c r="Z624" s="42"/>
      <c r="AA624" s="42"/>
      <c r="AB624" s="42"/>
      <c r="AC624" s="42"/>
    </row>
    <row r="625">
      <c r="A625" s="70" t="b">
        <v>0</v>
      </c>
      <c r="B625" s="524"/>
      <c r="H625" s="549"/>
      <c r="J625" s="42"/>
      <c r="K625" s="42"/>
      <c r="L625" s="42"/>
      <c r="M625" s="42"/>
      <c r="N625" s="42"/>
      <c r="O625" s="42"/>
      <c r="P625" s="42"/>
      <c r="Q625" s="42"/>
      <c r="R625" s="42"/>
      <c r="S625" s="42"/>
      <c r="T625" s="42"/>
      <c r="U625" s="42"/>
      <c r="V625" s="42"/>
      <c r="W625" s="42"/>
      <c r="X625" s="42"/>
      <c r="Y625" s="42"/>
      <c r="Z625" s="42"/>
      <c r="AA625" s="42"/>
      <c r="AB625" s="42"/>
      <c r="AC625" s="42"/>
    </row>
    <row r="626">
      <c r="A626" s="70" t="b">
        <v>0</v>
      </c>
      <c r="B626" s="524"/>
      <c r="H626" s="549"/>
      <c r="J626" s="42"/>
      <c r="K626" s="42"/>
      <c r="L626" s="42"/>
      <c r="M626" s="42"/>
      <c r="N626" s="42"/>
      <c r="O626" s="42"/>
      <c r="P626" s="42"/>
      <c r="Q626" s="42"/>
      <c r="R626" s="42"/>
      <c r="S626" s="42"/>
      <c r="T626" s="42"/>
      <c r="U626" s="42"/>
      <c r="V626" s="42"/>
      <c r="W626" s="42"/>
      <c r="X626" s="42"/>
      <c r="Y626" s="42"/>
      <c r="Z626" s="42"/>
      <c r="AA626" s="42"/>
      <c r="AB626" s="42"/>
      <c r="AC626" s="42"/>
    </row>
    <row r="627">
      <c r="A627" s="70" t="b">
        <v>0</v>
      </c>
      <c r="B627" s="524"/>
      <c r="H627" s="549"/>
      <c r="J627" s="42"/>
      <c r="K627" s="42"/>
      <c r="L627" s="42"/>
      <c r="M627" s="42"/>
      <c r="N627" s="42"/>
      <c r="O627" s="42"/>
      <c r="P627" s="42"/>
      <c r="Q627" s="42"/>
      <c r="R627" s="42"/>
      <c r="S627" s="42"/>
      <c r="T627" s="42"/>
      <c r="U627" s="42"/>
      <c r="V627" s="42"/>
      <c r="W627" s="42"/>
      <c r="X627" s="42"/>
      <c r="Y627" s="42"/>
      <c r="Z627" s="42"/>
      <c r="AA627" s="42"/>
      <c r="AB627" s="42"/>
      <c r="AC627" s="42"/>
    </row>
    <row r="628">
      <c r="A628" s="70" t="b">
        <v>0</v>
      </c>
      <c r="B628" s="524"/>
      <c r="H628" s="549"/>
      <c r="J628" s="42"/>
      <c r="K628" s="42"/>
      <c r="L628" s="42"/>
      <c r="M628" s="42"/>
      <c r="N628" s="42"/>
      <c r="O628" s="42"/>
      <c r="P628" s="42"/>
      <c r="Q628" s="42"/>
      <c r="R628" s="42"/>
      <c r="S628" s="42"/>
      <c r="T628" s="42"/>
      <c r="U628" s="42"/>
      <c r="V628" s="42"/>
      <c r="W628" s="42"/>
      <c r="X628" s="42"/>
      <c r="Y628" s="42"/>
      <c r="Z628" s="42"/>
      <c r="AA628" s="42"/>
      <c r="AB628" s="42"/>
      <c r="AC628" s="42"/>
    </row>
    <row r="629">
      <c r="A629" s="70" t="b">
        <v>0</v>
      </c>
      <c r="B629" s="524"/>
      <c r="H629" s="549"/>
      <c r="J629" s="42"/>
      <c r="K629" s="42"/>
      <c r="L629" s="42"/>
      <c r="M629" s="42"/>
      <c r="N629" s="42"/>
      <c r="O629" s="42"/>
      <c r="P629" s="42"/>
      <c r="Q629" s="42"/>
      <c r="R629" s="42"/>
      <c r="S629" s="42"/>
      <c r="T629" s="42"/>
      <c r="U629" s="42"/>
      <c r="V629" s="42"/>
      <c r="W629" s="42"/>
      <c r="X629" s="42"/>
      <c r="Y629" s="42"/>
      <c r="Z629" s="42"/>
      <c r="AA629" s="42"/>
      <c r="AB629" s="42"/>
      <c r="AC629" s="42"/>
    </row>
    <row r="630">
      <c r="A630" s="70" t="b">
        <v>0</v>
      </c>
      <c r="B630" s="524"/>
      <c r="H630" s="549"/>
      <c r="J630" s="42"/>
      <c r="K630" s="42"/>
      <c r="L630" s="42"/>
      <c r="M630" s="42"/>
      <c r="N630" s="42"/>
      <c r="O630" s="42"/>
      <c r="P630" s="42"/>
      <c r="Q630" s="42"/>
      <c r="R630" s="42"/>
      <c r="S630" s="42"/>
      <c r="T630" s="42"/>
      <c r="U630" s="42"/>
      <c r="V630" s="42"/>
      <c r="W630" s="42"/>
      <c r="X630" s="42"/>
      <c r="Y630" s="42"/>
      <c r="Z630" s="42"/>
      <c r="AA630" s="42"/>
      <c r="AB630" s="42"/>
      <c r="AC630" s="42"/>
    </row>
    <row r="631">
      <c r="A631" s="70" t="b">
        <v>0</v>
      </c>
      <c r="B631" s="524"/>
      <c r="H631" s="549"/>
      <c r="J631" s="42"/>
      <c r="K631" s="42"/>
      <c r="L631" s="42"/>
      <c r="M631" s="42"/>
      <c r="N631" s="42"/>
      <c r="O631" s="42"/>
      <c r="P631" s="42"/>
      <c r="Q631" s="42"/>
      <c r="R631" s="42"/>
      <c r="S631" s="42"/>
      <c r="T631" s="42"/>
      <c r="U631" s="42"/>
      <c r="V631" s="42"/>
      <c r="W631" s="42"/>
      <c r="X631" s="42"/>
      <c r="Y631" s="42"/>
      <c r="Z631" s="42"/>
      <c r="AA631" s="42"/>
      <c r="AB631" s="42"/>
      <c r="AC631" s="42"/>
    </row>
    <row r="632">
      <c r="A632" s="70" t="b">
        <v>0</v>
      </c>
      <c r="B632" s="524"/>
      <c r="H632" s="549"/>
      <c r="J632" s="42"/>
      <c r="K632" s="42"/>
      <c r="L632" s="42"/>
      <c r="M632" s="42"/>
      <c r="N632" s="42"/>
      <c r="O632" s="42"/>
      <c r="P632" s="42"/>
      <c r="Q632" s="42"/>
      <c r="R632" s="42"/>
      <c r="S632" s="42"/>
      <c r="T632" s="42"/>
      <c r="U632" s="42"/>
      <c r="V632" s="42"/>
      <c r="W632" s="42"/>
      <c r="X632" s="42"/>
      <c r="Y632" s="42"/>
      <c r="Z632" s="42"/>
      <c r="AA632" s="42"/>
      <c r="AB632" s="42"/>
      <c r="AC632" s="42"/>
    </row>
    <row r="633">
      <c r="A633" s="70" t="b">
        <v>0</v>
      </c>
      <c r="B633" s="524"/>
      <c r="H633" s="549"/>
      <c r="J633" s="42"/>
      <c r="K633" s="42"/>
      <c r="L633" s="42"/>
      <c r="M633" s="42"/>
      <c r="N633" s="42"/>
      <c r="O633" s="42"/>
      <c r="P633" s="42"/>
      <c r="Q633" s="42"/>
      <c r="R633" s="42"/>
      <c r="S633" s="42"/>
      <c r="T633" s="42"/>
      <c r="U633" s="42"/>
      <c r="V633" s="42"/>
      <c r="W633" s="42"/>
      <c r="X633" s="42"/>
      <c r="Y633" s="42"/>
      <c r="Z633" s="42"/>
      <c r="AA633" s="42"/>
      <c r="AB633" s="42"/>
      <c r="AC633" s="42"/>
    </row>
    <row r="634">
      <c r="A634" s="70" t="b">
        <v>0</v>
      </c>
      <c r="B634" s="524"/>
      <c r="H634" s="549"/>
      <c r="J634" s="42"/>
      <c r="K634" s="42"/>
      <c r="L634" s="42"/>
      <c r="M634" s="42"/>
      <c r="N634" s="42"/>
      <c r="O634" s="42"/>
      <c r="P634" s="42"/>
      <c r="Q634" s="42"/>
      <c r="R634" s="42"/>
      <c r="S634" s="42"/>
      <c r="T634" s="42"/>
      <c r="U634" s="42"/>
      <c r="V634" s="42"/>
      <c r="W634" s="42"/>
      <c r="X634" s="42"/>
      <c r="Y634" s="42"/>
      <c r="Z634" s="42"/>
      <c r="AA634" s="42"/>
      <c r="AB634" s="42"/>
      <c r="AC634" s="42"/>
    </row>
    <row r="635">
      <c r="A635" s="70" t="b">
        <v>0</v>
      </c>
      <c r="B635" s="524"/>
      <c r="H635" s="549"/>
      <c r="J635" s="42"/>
      <c r="K635" s="42"/>
      <c r="L635" s="42"/>
      <c r="M635" s="42"/>
      <c r="N635" s="42"/>
      <c r="O635" s="42"/>
      <c r="P635" s="42"/>
      <c r="Q635" s="42"/>
      <c r="R635" s="42"/>
      <c r="S635" s="42"/>
      <c r="T635" s="42"/>
      <c r="U635" s="42"/>
      <c r="V635" s="42"/>
      <c r="W635" s="42"/>
      <c r="X635" s="42"/>
      <c r="Y635" s="42"/>
      <c r="Z635" s="42"/>
      <c r="AA635" s="42"/>
      <c r="AB635" s="42"/>
      <c r="AC635" s="42"/>
    </row>
    <row r="636">
      <c r="A636" s="70" t="b">
        <v>0</v>
      </c>
      <c r="B636" s="524"/>
      <c r="H636" s="549"/>
      <c r="J636" s="42"/>
      <c r="K636" s="42"/>
      <c r="L636" s="42"/>
      <c r="M636" s="42"/>
      <c r="N636" s="42"/>
      <c r="O636" s="42"/>
      <c r="P636" s="42"/>
      <c r="Q636" s="42"/>
      <c r="R636" s="42"/>
      <c r="S636" s="42"/>
      <c r="T636" s="42"/>
      <c r="U636" s="42"/>
      <c r="V636" s="42"/>
      <c r="W636" s="42"/>
      <c r="X636" s="42"/>
      <c r="Y636" s="42"/>
      <c r="Z636" s="42"/>
      <c r="AA636" s="42"/>
      <c r="AB636" s="42"/>
      <c r="AC636" s="42"/>
    </row>
    <row r="637">
      <c r="A637" s="70" t="b">
        <v>0</v>
      </c>
      <c r="B637" s="524"/>
      <c r="H637" s="549"/>
      <c r="J637" s="42"/>
      <c r="K637" s="42"/>
      <c r="L637" s="42"/>
      <c r="M637" s="42"/>
      <c r="N637" s="42"/>
      <c r="O637" s="42"/>
      <c r="P637" s="42"/>
      <c r="Q637" s="42"/>
      <c r="R637" s="42"/>
      <c r="S637" s="42"/>
      <c r="T637" s="42"/>
      <c r="U637" s="42"/>
      <c r="V637" s="42"/>
      <c r="W637" s="42"/>
      <c r="X637" s="42"/>
      <c r="Y637" s="42"/>
      <c r="Z637" s="42"/>
      <c r="AA637" s="42"/>
      <c r="AB637" s="42"/>
      <c r="AC637" s="42"/>
    </row>
    <row r="638">
      <c r="A638" s="70" t="b">
        <v>0</v>
      </c>
      <c r="B638" s="524"/>
      <c r="H638" s="549"/>
      <c r="J638" s="42"/>
      <c r="K638" s="42"/>
      <c r="L638" s="42"/>
      <c r="M638" s="42"/>
      <c r="N638" s="42"/>
      <c r="O638" s="42"/>
      <c r="P638" s="42"/>
      <c r="Q638" s="42"/>
      <c r="R638" s="42"/>
      <c r="S638" s="42"/>
      <c r="T638" s="42"/>
      <c r="U638" s="42"/>
      <c r="V638" s="42"/>
      <c r="W638" s="42"/>
      <c r="X638" s="42"/>
      <c r="Y638" s="42"/>
      <c r="Z638" s="42"/>
      <c r="AA638" s="42"/>
      <c r="AB638" s="42"/>
      <c r="AC638" s="42"/>
    </row>
    <row r="639">
      <c r="A639" s="70" t="b">
        <v>0</v>
      </c>
      <c r="B639" s="524"/>
      <c r="H639" s="549"/>
      <c r="J639" s="42"/>
      <c r="K639" s="42"/>
      <c r="L639" s="42"/>
      <c r="M639" s="42"/>
      <c r="N639" s="42"/>
      <c r="O639" s="42"/>
      <c r="P639" s="42"/>
      <c r="Q639" s="42"/>
      <c r="R639" s="42"/>
      <c r="S639" s="42"/>
      <c r="T639" s="42"/>
      <c r="U639" s="42"/>
      <c r="V639" s="42"/>
      <c r="W639" s="42"/>
      <c r="X639" s="42"/>
      <c r="Y639" s="42"/>
      <c r="Z639" s="42"/>
      <c r="AA639" s="42"/>
      <c r="AB639" s="42"/>
      <c r="AC639" s="42"/>
    </row>
    <row r="640">
      <c r="A640" s="70" t="b">
        <v>0</v>
      </c>
      <c r="B640" s="524"/>
      <c r="H640" s="549"/>
      <c r="J640" s="42"/>
      <c r="K640" s="42"/>
      <c r="L640" s="42"/>
      <c r="M640" s="42"/>
      <c r="N640" s="42"/>
      <c r="O640" s="42"/>
      <c r="P640" s="42"/>
      <c r="Q640" s="42"/>
      <c r="R640" s="42"/>
      <c r="S640" s="42"/>
      <c r="T640" s="42"/>
      <c r="U640" s="42"/>
      <c r="V640" s="42"/>
      <c r="W640" s="42"/>
      <c r="X640" s="42"/>
      <c r="Y640" s="42"/>
      <c r="Z640" s="42"/>
      <c r="AA640" s="42"/>
      <c r="AB640" s="42"/>
      <c r="AC640" s="42"/>
    </row>
    <row r="641">
      <c r="A641" s="70" t="b">
        <v>0</v>
      </c>
      <c r="B641" s="524"/>
      <c r="H641" s="549"/>
      <c r="J641" s="42"/>
      <c r="K641" s="42"/>
      <c r="L641" s="42"/>
      <c r="M641" s="42"/>
      <c r="N641" s="42"/>
      <c r="O641" s="42"/>
      <c r="P641" s="42"/>
      <c r="Q641" s="42"/>
      <c r="R641" s="42"/>
      <c r="S641" s="42"/>
      <c r="T641" s="42"/>
      <c r="U641" s="42"/>
      <c r="V641" s="42"/>
      <c r="W641" s="42"/>
      <c r="X641" s="42"/>
      <c r="Y641" s="42"/>
      <c r="Z641" s="42"/>
      <c r="AA641" s="42"/>
      <c r="AB641" s="42"/>
      <c r="AC641" s="42"/>
    </row>
    <row r="642">
      <c r="A642" s="70" t="b">
        <v>0</v>
      </c>
      <c r="B642" s="524"/>
      <c r="H642" s="549"/>
      <c r="J642" s="42"/>
      <c r="K642" s="42"/>
      <c r="L642" s="42"/>
      <c r="M642" s="42"/>
      <c r="N642" s="42"/>
      <c r="O642" s="42"/>
      <c r="P642" s="42"/>
      <c r="Q642" s="42"/>
      <c r="R642" s="42"/>
      <c r="S642" s="42"/>
      <c r="T642" s="42"/>
      <c r="U642" s="42"/>
      <c r="V642" s="42"/>
      <c r="W642" s="42"/>
      <c r="X642" s="42"/>
      <c r="Y642" s="42"/>
      <c r="Z642" s="42"/>
      <c r="AA642" s="42"/>
      <c r="AB642" s="42"/>
      <c r="AC642" s="42"/>
    </row>
    <row r="643">
      <c r="A643" s="70" t="b">
        <v>0</v>
      </c>
      <c r="B643" s="524"/>
      <c r="H643" s="549"/>
      <c r="J643" s="42"/>
      <c r="K643" s="42"/>
      <c r="L643" s="42"/>
      <c r="M643" s="42"/>
      <c r="N643" s="42"/>
      <c r="O643" s="42"/>
      <c r="P643" s="42"/>
      <c r="Q643" s="42"/>
      <c r="R643" s="42"/>
      <c r="S643" s="42"/>
      <c r="T643" s="42"/>
      <c r="U643" s="42"/>
      <c r="V643" s="42"/>
      <c r="W643" s="42"/>
      <c r="X643" s="42"/>
      <c r="Y643" s="42"/>
      <c r="Z643" s="42"/>
      <c r="AA643" s="42"/>
      <c r="AB643" s="42"/>
      <c r="AC643" s="42"/>
    </row>
    <row r="644">
      <c r="A644" s="70" t="b">
        <v>0</v>
      </c>
      <c r="B644" s="524"/>
      <c r="H644" s="549"/>
      <c r="J644" s="42"/>
      <c r="K644" s="42"/>
      <c r="L644" s="42"/>
      <c r="M644" s="42"/>
      <c r="N644" s="42"/>
      <c r="O644" s="42"/>
      <c r="P644" s="42"/>
      <c r="Q644" s="42"/>
      <c r="R644" s="42"/>
      <c r="S644" s="42"/>
      <c r="T644" s="42"/>
      <c r="U644" s="42"/>
      <c r="V644" s="42"/>
      <c r="W644" s="42"/>
      <c r="X644" s="42"/>
      <c r="Y644" s="42"/>
      <c r="Z644" s="42"/>
      <c r="AA644" s="42"/>
      <c r="AB644" s="42"/>
      <c r="AC644" s="42"/>
    </row>
    <row r="645">
      <c r="A645" s="70" t="b">
        <v>0</v>
      </c>
      <c r="B645" s="524"/>
      <c r="H645" s="549"/>
      <c r="J645" s="42"/>
      <c r="K645" s="42"/>
      <c r="L645" s="42"/>
      <c r="M645" s="42"/>
      <c r="N645" s="42"/>
      <c r="O645" s="42"/>
      <c r="P645" s="42"/>
      <c r="Q645" s="42"/>
      <c r="R645" s="42"/>
      <c r="S645" s="42"/>
      <c r="T645" s="42"/>
      <c r="U645" s="42"/>
      <c r="V645" s="42"/>
      <c r="W645" s="42"/>
      <c r="X645" s="42"/>
      <c r="Y645" s="42"/>
      <c r="Z645" s="42"/>
      <c r="AA645" s="42"/>
      <c r="AB645" s="42"/>
      <c r="AC645" s="42"/>
    </row>
    <row r="646">
      <c r="A646" s="70" t="b">
        <v>0</v>
      </c>
      <c r="B646" s="524"/>
      <c r="H646" s="549"/>
      <c r="J646" s="42"/>
      <c r="K646" s="42"/>
      <c r="L646" s="42"/>
      <c r="M646" s="42"/>
      <c r="N646" s="42"/>
      <c r="O646" s="42"/>
      <c r="P646" s="42"/>
      <c r="Q646" s="42"/>
      <c r="R646" s="42"/>
      <c r="S646" s="42"/>
      <c r="T646" s="42"/>
      <c r="U646" s="42"/>
      <c r="V646" s="42"/>
      <c r="W646" s="42"/>
      <c r="X646" s="42"/>
      <c r="Y646" s="42"/>
      <c r="Z646" s="42"/>
      <c r="AA646" s="42"/>
      <c r="AB646" s="42"/>
      <c r="AC646" s="42"/>
    </row>
    <row r="647">
      <c r="A647" s="70" t="b">
        <v>0</v>
      </c>
      <c r="B647" s="524"/>
      <c r="H647" s="549"/>
      <c r="J647" s="42"/>
      <c r="K647" s="42"/>
      <c r="L647" s="42"/>
      <c r="M647" s="42"/>
      <c r="N647" s="42"/>
      <c r="O647" s="42"/>
      <c r="P647" s="42"/>
      <c r="Q647" s="42"/>
      <c r="R647" s="42"/>
      <c r="S647" s="42"/>
      <c r="T647" s="42"/>
      <c r="U647" s="42"/>
      <c r="V647" s="42"/>
      <c r="W647" s="42"/>
      <c r="X647" s="42"/>
      <c r="Y647" s="42"/>
      <c r="Z647" s="42"/>
      <c r="AA647" s="42"/>
      <c r="AB647" s="42"/>
      <c r="AC647" s="42"/>
    </row>
    <row r="648">
      <c r="A648" s="70" t="b">
        <v>0</v>
      </c>
      <c r="B648" s="524"/>
      <c r="H648" s="549"/>
      <c r="J648" s="42"/>
      <c r="K648" s="42"/>
      <c r="L648" s="42"/>
      <c r="M648" s="42"/>
      <c r="N648" s="42"/>
      <c r="O648" s="42"/>
      <c r="P648" s="42"/>
      <c r="Q648" s="42"/>
      <c r="R648" s="42"/>
      <c r="S648" s="42"/>
      <c r="T648" s="42"/>
      <c r="U648" s="42"/>
      <c r="V648" s="42"/>
      <c r="W648" s="42"/>
      <c r="X648" s="42"/>
      <c r="Y648" s="42"/>
      <c r="Z648" s="42"/>
      <c r="AA648" s="42"/>
      <c r="AB648" s="42"/>
      <c r="AC648" s="42"/>
    </row>
    <row r="649">
      <c r="A649" s="70" t="b">
        <v>0</v>
      </c>
      <c r="B649" s="524"/>
      <c r="H649" s="549"/>
      <c r="J649" s="42"/>
      <c r="K649" s="42"/>
      <c r="L649" s="42"/>
      <c r="M649" s="42"/>
      <c r="N649" s="42"/>
      <c r="O649" s="42"/>
      <c r="P649" s="42"/>
      <c r="Q649" s="42"/>
      <c r="R649" s="42"/>
      <c r="S649" s="42"/>
      <c r="T649" s="42"/>
      <c r="U649" s="42"/>
      <c r="V649" s="42"/>
      <c r="W649" s="42"/>
      <c r="X649" s="42"/>
      <c r="Y649" s="42"/>
      <c r="Z649" s="42"/>
      <c r="AA649" s="42"/>
      <c r="AB649" s="42"/>
      <c r="AC649" s="42"/>
    </row>
    <row r="650">
      <c r="A650" s="70" t="b">
        <v>0</v>
      </c>
      <c r="B650" s="524"/>
      <c r="H650" s="549"/>
      <c r="J650" s="42"/>
      <c r="K650" s="42"/>
      <c r="L650" s="42"/>
      <c r="M650" s="42"/>
      <c r="N650" s="42"/>
      <c r="O650" s="42"/>
      <c r="P650" s="42"/>
      <c r="Q650" s="42"/>
      <c r="R650" s="42"/>
      <c r="S650" s="42"/>
      <c r="T650" s="42"/>
      <c r="U650" s="42"/>
      <c r="V650" s="42"/>
      <c r="W650" s="42"/>
      <c r="X650" s="42"/>
      <c r="Y650" s="42"/>
      <c r="Z650" s="42"/>
      <c r="AA650" s="42"/>
      <c r="AB650" s="42"/>
      <c r="AC650" s="42"/>
    </row>
    <row r="651">
      <c r="A651" s="70" t="b">
        <v>0</v>
      </c>
      <c r="B651" s="524"/>
      <c r="H651" s="549"/>
      <c r="J651" s="42"/>
      <c r="K651" s="42"/>
      <c r="L651" s="42"/>
      <c r="M651" s="42"/>
      <c r="N651" s="42"/>
      <c r="O651" s="42"/>
      <c r="P651" s="42"/>
      <c r="Q651" s="42"/>
      <c r="R651" s="42"/>
      <c r="S651" s="42"/>
      <c r="T651" s="42"/>
      <c r="U651" s="42"/>
      <c r="V651" s="42"/>
      <c r="W651" s="42"/>
      <c r="X651" s="42"/>
      <c r="Y651" s="42"/>
      <c r="Z651" s="42"/>
      <c r="AA651" s="42"/>
      <c r="AB651" s="42"/>
      <c r="AC651" s="42"/>
    </row>
    <row r="652">
      <c r="A652" s="70" t="b">
        <v>0</v>
      </c>
      <c r="B652" s="524"/>
      <c r="H652" s="549"/>
      <c r="J652" s="42"/>
      <c r="K652" s="42"/>
      <c r="L652" s="42"/>
      <c r="M652" s="42"/>
      <c r="N652" s="42"/>
      <c r="O652" s="42"/>
      <c r="P652" s="42"/>
      <c r="Q652" s="42"/>
      <c r="R652" s="42"/>
      <c r="S652" s="42"/>
      <c r="T652" s="42"/>
      <c r="U652" s="42"/>
      <c r="V652" s="42"/>
      <c r="W652" s="42"/>
      <c r="X652" s="42"/>
      <c r="Y652" s="42"/>
      <c r="Z652" s="42"/>
      <c r="AA652" s="42"/>
      <c r="AB652" s="42"/>
      <c r="AC652" s="42"/>
    </row>
    <row r="653">
      <c r="A653" s="70" t="b">
        <v>0</v>
      </c>
      <c r="B653" s="524"/>
      <c r="H653" s="549"/>
      <c r="J653" s="42"/>
      <c r="K653" s="42"/>
      <c r="L653" s="42"/>
      <c r="M653" s="42"/>
      <c r="N653" s="42"/>
      <c r="O653" s="42"/>
      <c r="P653" s="42"/>
      <c r="Q653" s="42"/>
      <c r="R653" s="42"/>
      <c r="S653" s="42"/>
      <c r="T653" s="42"/>
      <c r="U653" s="42"/>
      <c r="V653" s="42"/>
      <c r="W653" s="42"/>
      <c r="X653" s="42"/>
      <c r="Y653" s="42"/>
      <c r="Z653" s="42"/>
      <c r="AA653" s="42"/>
      <c r="AB653" s="42"/>
      <c r="AC653" s="42"/>
    </row>
    <row r="654">
      <c r="A654" s="70" t="b">
        <v>0</v>
      </c>
      <c r="B654" s="524"/>
      <c r="H654" s="549"/>
      <c r="J654" s="42"/>
      <c r="K654" s="42"/>
      <c r="L654" s="42"/>
      <c r="M654" s="42"/>
      <c r="N654" s="42"/>
      <c r="O654" s="42"/>
      <c r="P654" s="42"/>
      <c r="Q654" s="42"/>
      <c r="R654" s="42"/>
      <c r="S654" s="42"/>
      <c r="T654" s="42"/>
      <c r="U654" s="42"/>
      <c r="V654" s="42"/>
      <c r="W654" s="42"/>
      <c r="X654" s="42"/>
      <c r="Y654" s="42"/>
      <c r="Z654" s="42"/>
      <c r="AA654" s="42"/>
      <c r="AB654" s="42"/>
      <c r="AC654" s="42"/>
    </row>
    <row r="655">
      <c r="A655" s="70" t="b">
        <v>0</v>
      </c>
      <c r="B655" s="524"/>
      <c r="H655" s="549"/>
      <c r="J655" s="42"/>
      <c r="K655" s="42"/>
      <c r="L655" s="42"/>
      <c r="M655" s="42"/>
      <c r="N655" s="42"/>
      <c r="O655" s="42"/>
      <c r="P655" s="42"/>
      <c r="Q655" s="42"/>
      <c r="R655" s="42"/>
      <c r="S655" s="42"/>
      <c r="T655" s="42"/>
      <c r="U655" s="42"/>
      <c r="V655" s="42"/>
      <c r="W655" s="42"/>
      <c r="X655" s="42"/>
      <c r="Y655" s="42"/>
      <c r="Z655" s="42"/>
      <c r="AA655" s="42"/>
      <c r="AB655" s="42"/>
      <c r="AC655" s="42"/>
    </row>
    <row r="656">
      <c r="A656" s="70" t="b">
        <v>0</v>
      </c>
      <c r="B656" s="524"/>
      <c r="H656" s="549"/>
      <c r="J656" s="42"/>
      <c r="K656" s="42"/>
      <c r="L656" s="42"/>
      <c r="M656" s="42"/>
      <c r="N656" s="42"/>
      <c r="O656" s="42"/>
      <c r="P656" s="42"/>
      <c r="Q656" s="42"/>
      <c r="R656" s="42"/>
      <c r="S656" s="42"/>
      <c r="T656" s="42"/>
      <c r="U656" s="42"/>
      <c r="V656" s="42"/>
      <c r="W656" s="42"/>
      <c r="X656" s="42"/>
      <c r="Y656" s="42"/>
      <c r="Z656" s="42"/>
      <c r="AA656" s="42"/>
      <c r="AB656" s="42"/>
      <c r="AC656" s="42"/>
    </row>
    <row r="657">
      <c r="A657" s="70" t="b">
        <v>0</v>
      </c>
      <c r="B657" s="524"/>
      <c r="H657" s="549"/>
      <c r="J657" s="42"/>
      <c r="K657" s="42"/>
      <c r="L657" s="42"/>
      <c r="M657" s="42"/>
      <c r="N657" s="42"/>
      <c r="O657" s="42"/>
      <c r="P657" s="42"/>
      <c r="Q657" s="42"/>
      <c r="R657" s="42"/>
      <c r="S657" s="42"/>
      <c r="T657" s="42"/>
      <c r="U657" s="42"/>
      <c r="V657" s="42"/>
      <c r="W657" s="42"/>
      <c r="X657" s="42"/>
      <c r="Y657" s="42"/>
      <c r="Z657" s="42"/>
      <c r="AA657" s="42"/>
      <c r="AB657" s="42"/>
      <c r="AC657" s="42"/>
    </row>
    <row r="658">
      <c r="A658" s="70" t="b">
        <v>0</v>
      </c>
      <c r="B658" s="524"/>
      <c r="H658" s="549"/>
      <c r="J658" s="42"/>
      <c r="K658" s="42"/>
      <c r="L658" s="42"/>
      <c r="M658" s="42"/>
      <c r="N658" s="42"/>
      <c r="O658" s="42"/>
      <c r="P658" s="42"/>
      <c r="Q658" s="42"/>
      <c r="R658" s="42"/>
      <c r="S658" s="42"/>
      <c r="T658" s="42"/>
      <c r="U658" s="42"/>
      <c r="V658" s="42"/>
      <c r="W658" s="42"/>
      <c r="X658" s="42"/>
      <c r="Y658" s="42"/>
      <c r="Z658" s="42"/>
      <c r="AA658" s="42"/>
      <c r="AB658" s="42"/>
      <c r="AC658" s="42"/>
    </row>
    <row r="659">
      <c r="A659" s="70" t="b">
        <v>0</v>
      </c>
      <c r="B659" s="524"/>
      <c r="H659" s="549"/>
      <c r="J659" s="42"/>
      <c r="K659" s="42"/>
      <c r="L659" s="42"/>
      <c r="M659" s="42"/>
      <c r="N659" s="42"/>
      <c r="O659" s="42"/>
      <c r="P659" s="42"/>
      <c r="Q659" s="42"/>
      <c r="R659" s="42"/>
      <c r="S659" s="42"/>
      <c r="T659" s="42"/>
      <c r="U659" s="42"/>
      <c r="V659" s="42"/>
      <c r="W659" s="42"/>
      <c r="X659" s="42"/>
      <c r="Y659" s="42"/>
      <c r="Z659" s="42"/>
      <c r="AA659" s="42"/>
      <c r="AB659" s="42"/>
      <c r="AC659" s="42"/>
    </row>
    <row r="660">
      <c r="A660" s="70" t="b">
        <v>0</v>
      </c>
      <c r="B660" s="524"/>
      <c r="H660" s="549"/>
      <c r="J660" s="42"/>
      <c r="K660" s="42"/>
      <c r="L660" s="42"/>
      <c r="M660" s="42"/>
      <c r="N660" s="42"/>
      <c r="O660" s="42"/>
      <c r="P660" s="42"/>
      <c r="Q660" s="42"/>
      <c r="R660" s="42"/>
      <c r="S660" s="42"/>
      <c r="T660" s="42"/>
      <c r="U660" s="42"/>
      <c r="V660" s="42"/>
      <c r="W660" s="42"/>
      <c r="X660" s="42"/>
      <c r="Y660" s="42"/>
      <c r="Z660" s="42"/>
      <c r="AA660" s="42"/>
      <c r="AB660" s="42"/>
      <c r="AC660" s="42"/>
    </row>
    <row r="661">
      <c r="A661" s="70" t="b">
        <v>0</v>
      </c>
      <c r="B661" s="524"/>
      <c r="H661" s="549"/>
      <c r="J661" s="42"/>
      <c r="K661" s="42"/>
      <c r="L661" s="42"/>
      <c r="M661" s="42"/>
      <c r="N661" s="42"/>
      <c r="O661" s="42"/>
      <c r="P661" s="42"/>
      <c r="Q661" s="42"/>
      <c r="R661" s="42"/>
      <c r="S661" s="42"/>
      <c r="T661" s="42"/>
      <c r="U661" s="42"/>
      <c r="V661" s="42"/>
      <c r="W661" s="42"/>
      <c r="X661" s="42"/>
      <c r="Y661" s="42"/>
      <c r="Z661" s="42"/>
      <c r="AA661" s="42"/>
      <c r="AB661" s="42"/>
      <c r="AC661" s="42"/>
    </row>
    <row r="662">
      <c r="A662" s="70" t="b">
        <v>0</v>
      </c>
      <c r="B662" s="524"/>
      <c r="H662" s="549"/>
      <c r="J662" s="42"/>
      <c r="K662" s="42"/>
      <c r="L662" s="42"/>
      <c r="M662" s="42"/>
      <c r="N662" s="42"/>
      <c r="O662" s="42"/>
      <c r="P662" s="42"/>
      <c r="Q662" s="42"/>
      <c r="R662" s="42"/>
      <c r="S662" s="42"/>
      <c r="T662" s="42"/>
      <c r="U662" s="42"/>
      <c r="V662" s="42"/>
      <c r="W662" s="42"/>
      <c r="X662" s="42"/>
      <c r="Y662" s="42"/>
      <c r="Z662" s="42"/>
      <c r="AA662" s="42"/>
      <c r="AB662" s="42"/>
      <c r="AC662" s="42"/>
    </row>
    <row r="663">
      <c r="A663" s="70" t="b">
        <v>0</v>
      </c>
      <c r="B663" s="524"/>
      <c r="H663" s="549"/>
      <c r="J663" s="42"/>
      <c r="K663" s="42"/>
      <c r="L663" s="42"/>
      <c r="M663" s="42"/>
      <c r="N663" s="42"/>
      <c r="O663" s="42"/>
      <c r="P663" s="42"/>
      <c r="Q663" s="42"/>
      <c r="R663" s="42"/>
      <c r="S663" s="42"/>
      <c r="T663" s="42"/>
      <c r="U663" s="42"/>
      <c r="V663" s="42"/>
      <c r="W663" s="42"/>
      <c r="X663" s="42"/>
      <c r="Y663" s="42"/>
      <c r="Z663" s="42"/>
      <c r="AA663" s="42"/>
      <c r="AB663" s="42"/>
      <c r="AC663" s="42"/>
    </row>
    <row r="664">
      <c r="A664" s="70" t="b">
        <v>0</v>
      </c>
      <c r="B664" s="524"/>
      <c r="H664" s="549"/>
      <c r="J664" s="42"/>
      <c r="K664" s="42"/>
      <c r="L664" s="42"/>
      <c r="M664" s="42"/>
      <c r="N664" s="42"/>
      <c r="O664" s="42"/>
      <c r="P664" s="42"/>
      <c r="Q664" s="42"/>
      <c r="R664" s="42"/>
      <c r="S664" s="42"/>
      <c r="T664" s="42"/>
      <c r="U664" s="42"/>
      <c r="V664" s="42"/>
      <c r="W664" s="42"/>
      <c r="X664" s="42"/>
      <c r="Y664" s="42"/>
      <c r="Z664" s="42"/>
      <c r="AA664" s="42"/>
      <c r="AB664" s="42"/>
      <c r="AC664" s="42"/>
    </row>
    <row r="665">
      <c r="A665" s="70" t="b">
        <v>0</v>
      </c>
      <c r="B665" s="524"/>
      <c r="H665" s="549"/>
      <c r="J665" s="42"/>
      <c r="K665" s="42"/>
      <c r="L665" s="42"/>
      <c r="M665" s="42"/>
      <c r="N665" s="42"/>
      <c r="O665" s="42"/>
      <c r="P665" s="42"/>
      <c r="Q665" s="42"/>
      <c r="R665" s="42"/>
      <c r="S665" s="42"/>
      <c r="T665" s="42"/>
      <c r="U665" s="42"/>
      <c r="V665" s="42"/>
      <c r="W665" s="42"/>
      <c r="X665" s="42"/>
      <c r="Y665" s="42"/>
      <c r="Z665" s="42"/>
      <c r="AA665" s="42"/>
      <c r="AB665" s="42"/>
      <c r="AC665" s="42"/>
    </row>
    <row r="666">
      <c r="A666" s="70" t="b">
        <v>0</v>
      </c>
      <c r="B666" s="524"/>
      <c r="H666" s="549"/>
      <c r="J666" s="42"/>
      <c r="K666" s="42"/>
      <c r="L666" s="42"/>
      <c r="M666" s="42"/>
      <c r="N666" s="42"/>
      <c r="O666" s="42"/>
      <c r="P666" s="42"/>
      <c r="Q666" s="42"/>
      <c r="R666" s="42"/>
      <c r="S666" s="42"/>
      <c r="T666" s="42"/>
      <c r="U666" s="42"/>
      <c r="V666" s="42"/>
      <c r="W666" s="42"/>
      <c r="X666" s="42"/>
      <c r="Y666" s="42"/>
      <c r="Z666" s="42"/>
      <c r="AA666" s="42"/>
      <c r="AB666" s="42"/>
      <c r="AC666" s="42"/>
    </row>
    <row r="667">
      <c r="A667" s="70" t="b">
        <v>0</v>
      </c>
      <c r="B667" s="524"/>
      <c r="H667" s="549"/>
      <c r="J667" s="42"/>
      <c r="K667" s="42"/>
      <c r="L667" s="42"/>
      <c r="M667" s="42"/>
      <c r="N667" s="42"/>
      <c r="O667" s="42"/>
      <c r="P667" s="42"/>
      <c r="Q667" s="42"/>
      <c r="R667" s="42"/>
      <c r="S667" s="42"/>
      <c r="T667" s="42"/>
      <c r="U667" s="42"/>
      <c r="V667" s="42"/>
      <c r="W667" s="42"/>
      <c r="X667" s="42"/>
      <c r="Y667" s="42"/>
      <c r="Z667" s="42"/>
      <c r="AA667" s="42"/>
      <c r="AB667" s="42"/>
      <c r="AC667" s="42"/>
    </row>
    <row r="668">
      <c r="A668" s="70" t="b">
        <v>0</v>
      </c>
      <c r="B668" s="524"/>
      <c r="H668" s="549"/>
      <c r="J668" s="42"/>
      <c r="K668" s="42"/>
      <c r="L668" s="42"/>
      <c r="M668" s="42"/>
      <c r="N668" s="42"/>
      <c r="O668" s="42"/>
      <c r="P668" s="42"/>
      <c r="Q668" s="42"/>
      <c r="R668" s="42"/>
      <c r="S668" s="42"/>
      <c r="T668" s="42"/>
      <c r="U668" s="42"/>
      <c r="V668" s="42"/>
      <c r="W668" s="42"/>
      <c r="X668" s="42"/>
      <c r="Y668" s="42"/>
      <c r="Z668" s="42"/>
      <c r="AA668" s="42"/>
      <c r="AB668" s="42"/>
      <c r="AC668" s="42"/>
    </row>
    <row r="669">
      <c r="A669" s="70" t="b">
        <v>0</v>
      </c>
      <c r="B669" s="524"/>
      <c r="H669" s="549"/>
      <c r="J669" s="42"/>
      <c r="K669" s="42"/>
      <c r="L669" s="42"/>
      <c r="M669" s="42"/>
      <c r="N669" s="42"/>
      <c r="O669" s="42"/>
      <c r="P669" s="42"/>
      <c r="Q669" s="42"/>
      <c r="R669" s="42"/>
      <c r="S669" s="42"/>
      <c r="T669" s="42"/>
      <c r="U669" s="42"/>
      <c r="V669" s="42"/>
      <c r="W669" s="42"/>
      <c r="X669" s="42"/>
      <c r="Y669" s="42"/>
      <c r="Z669" s="42"/>
      <c r="AA669" s="42"/>
      <c r="AB669" s="42"/>
      <c r="AC669" s="42"/>
    </row>
    <row r="670">
      <c r="A670" s="70" t="b">
        <v>0</v>
      </c>
      <c r="B670" s="524"/>
      <c r="H670" s="549"/>
      <c r="J670" s="42"/>
      <c r="K670" s="42"/>
      <c r="L670" s="42"/>
      <c r="M670" s="42"/>
      <c r="N670" s="42"/>
      <c r="O670" s="42"/>
      <c r="P670" s="42"/>
      <c r="Q670" s="42"/>
      <c r="R670" s="42"/>
      <c r="S670" s="42"/>
      <c r="T670" s="42"/>
      <c r="U670" s="42"/>
      <c r="V670" s="42"/>
      <c r="W670" s="42"/>
      <c r="X670" s="42"/>
      <c r="Y670" s="42"/>
      <c r="Z670" s="42"/>
      <c r="AA670" s="42"/>
      <c r="AB670" s="42"/>
      <c r="AC670" s="42"/>
    </row>
    <row r="671">
      <c r="A671" s="70" t="b">
        <v>0</v>
      </c>
      <c r="B671" s="524"/>
      <c r="H671" s="549"/>
      <c r="J671" s="42"/>
      <c r="K671" s="42"/>
      <c r="L671" s="42"/>
      <c r="M671" s="42"/>
      <c r="N671" s="42"/>
      <c r="O671" s="42"/>
      <c r="P671" s="42"/>
      <c r="Q671" s="42"/>
      <c r="R671" s="42"/>
      <c r="S671" s="42"/>
      <c r="T671" s="42"/>
      <c r="U671" s="42"/>
      <c r="V671" s="42"/>
      <c r="W671" s="42"/>
      <c r="X671" s="42"/>
      <c r="Y671" s="42"/>
      <c r="Z671" s="42"/>
      <c r="AA671" s="42"/>
      <c r="AB671" s="42"/>
      <c r="AC671" s="42"/>
    </row>
    <row r="672">
      <c r="A672" s="70" t="b">
        <v>0</v>
      </c>
      <c r="B672" s="524"/>
      <c r="H672" s="549"/>
      <c r="J672" s="42"/>
      <c r="K672" s="42"/>
      <c r="L672" s="42"/>
      <c r="M672" s="42"/>
      <c r="N672" s="42"/>
      <c r="O672" s="42"/>
      <c r="P672" s="42"/>
      <c r="Q672" s="42"/>
      <c r="R672" s="42"/>
      <c r="S672" s="42"/>
      <c r="T672" s="42"/>
      <c r="U672" s="42"/>
      <c r="V672" s="42"/>
      <c r="W672" s="42"/>
      <c r="X672" s="42"/>
      <c r="Y672" s="42"/>
      <c r="Z672" s="42"/>
      <c r="AA672" s="42"/>
      <c r="AB672" s="42"/>
      <c r="AC672" s="42"/>
    </row>
    <row r="673">
      <c r="A673" s="70" t="b">
        <v>0</v>
      </c>
      <c r="B673" s="524"/>
      <c r="H673" s="549"/>
      <c r="J673" s="42"/>
      <c r="K673" s="42"/>
      <c r="L673" s="42"/>
      <c r="M673" s="42"/>
      <c r="N673" s="42"/>
      <c r="O673" s="42"/>
      <c r="P673" s="42"/>
      <c r="Q673" s="42"/>
      <c r="R673" s="42"/>
      <c r="S673" s="42"/>
      <c r="T673" s="42"/>
      <c r="U673" s="42"/>
      <c r="V673" s="42"/>
      <c r="W673" s="42"/>
      <c r="X673" s="42"/>
      <c r="Y673" s="42"/>
      <c r="Z673" s="42"/>
      <c r="AA673" s="42"/>
      <c r="AB673" s="42"/>
      <c r="AC673" s="42"/>
    </row>
    <row r="674">
      <c r="A674" s="70" t="b">
        <v>0</v>
      </c>
      <c r="B674" s="524"/>
      <c r="H674" s="549"/>
      <c r="J674" s="42"/>
      <c r="K674" s="42"/>
      <c r="L674" s="42"/>
      <c r="M674" s="42"/>
      <c r="N674" s="42"/>
      <c r="O674" s="42"/>
      <c r="P674" s="42"/>
      <c r="Q674" s="42"/>
      <c r="R674" s="42"/>
      <c r="S674" s="42"/>
      <c r="T674" s="42"/>
      <c r="U674" s="42"/>
      <c r="V674" s="42"/>
      <c r="W674" s="42"/>
      <c r="X674" s="42"/>
      <c r="Y674" s="42"/>
      <c r="Z674" s="42"/>
      <c r="AA674" s="42"/>
      <c r="AB674" s="42"/>
      <c r="AC674" s="42"/>
    </row>
    <row r="675">
      <c r="A675" s="70" t="b">
        <v>0</v>
      </c>
      <c r="B675" s="524"/>
      <c r="H675" s="549"/>
      <c r="J675" s="42"/>
      <c r="K675" s="42"/>
      <c r="L675" s="42"/>
      <c r="M675" s="42"/>
      <c r="N675" s="42"/>
      <c r="O675" s="42"/>
      <c r="P675" s="42"/>
      <c r="Q675" s="42"/>
      <c r="R675" s="42"/>
      <c r="S675" s="42"/>
      <c r="T675" s="42"/>
      <c r="U675" s="42"/>
      <c r="V675" s="42"/>
      <c r="W675" s="42"/>
      <c r="X675" s="42"/>
      <c r="Y675" s="42"/>
      <c r="Z675" s="42"/>
      <c r="AA675" s="42"/>
      <c r="AB675" s="42"/>
      <c r="AC675" s="42"/>
    </row>
    <row r="676">
      <c r="A676" s="70" t="b">
        <v>0</v>
      </c>
      <c r="B676" s="524"/>
      <c r="H676" s="549"/>
      <c r="J676" s="42"/>
      <c r="K676" s="42"/>
      <c r="L676" s="42"/>
      <c r="M676" s="42"/>
      <c r="N676" s="42"/>
      <c r="O676" s="42"/>
      <c r="P676" s="42"/>
      <c r="Q676" s="42"/>
      <c r="R676" s="42"/>
      <c r="S676" s="42"/>
      <c r="T676" s="42"/>
      <c r="U676" s="42"/>
      <c r="V676" s="42"/>
      <c r="W676" s="42"/>
      <c r="X676" s="42"/>
      <c r="Y676" s="42"/>
      <c r="Z676" s="42"/>
      <c r="AA676" s="42"/>
      <c r="AB676" s="42"/>
      <c r="AC676" s="42"/>
    </row>
    <row r="677">
      <c r="A677" s="70" t="b">
        <v>0</v>
      </c>
      <c r="B677" s="524"/>
      <c r="H677" s="549"/>
      <c r="J677" s="42"/>
      <c r="K677" s="42"/>
      <c r="L677" s="42"/>
      <c r="M677" s="42"/>
      <c r="N677" s="42"/>
      <c r="O677" s="42"/>
      <c r="P677" s="42"/>
      <c r="Q677" s="42"/>
      <c r="R677" s="42"/>
      <c r="S677" s="42"/>
      <c r="T677" s="42"/>
      <c r="U677" s="42"/>
      <c r="V677" s="42"/>
      <c r="W677" s="42"/>
      <c r="X677" s="42"/>
      <c r="Y677" s="42"/>
      <c r="Z677" s="42"/>
      <c r="AA677" s="42"/>
      <c r="AB677" s="42"/>
      <c r="AC677" s="42"/>
    </row>
    <row r="678">
      <c r="A678" s="70" t="b">
        <v>0</v>
      </c>
      <c r="B678" s="524"/>
      <c r="H678" s="549"/>
      <c r="J678" s="42"/>
      <c r="K678" s="42"/>
      <c r="L678" s="42"/>
      <c r="M678" s="42"/>
      <c r="N678" s="42"/>
      <c r="O678" s="42"/>
      <c r="P678" s="42"/>
      <c r="Q678" s="42"/>
      <c r="R678" s="42"/>
      <c r="S678" s="42"/>
      <c r="T678" s="42"/>
      <c r="U678" s="42"/>
      <c r="V678" s="42"/>
      <c r="W678" s="42"/>
      <c r="X678" s="42"/>
      <c r="Y678" s="42"/>
      <c r="Z678" s="42"/>
      <c r="AA678" s="42"/>
      <c r="AB678" s="42"/>
      <c r="AC678" s="42"/>
    </row>
    <row r="679">
      <c r="A679" s="70" t="b">
        <v>0</v>
      </c>
      <c r="B679" s="524"/>
      <c r="H679" s="549"/>
      <c r="J679" s="42"/>
      <c r="K679" s="42"/>
      <c r="L679" s="42"/>
      <c r="M679" s="42"/>
      <c r="N679" s="42"/>
      <c r="O679" s="42"/>
      <c r="P679" s="42"/>
      <c r="Q679" s="42"/>
      <c r="R679" s="42"/>
      <c r="S679" s="42"/>
      <c r="T679" s="42"/>
      <c r="U679" s="42"/>
      <c r="V679" s="42"/>
      <c r="W679" s="42"/>
      <c r="X679" s="42"/>
      <c r="Y679" s="42"/>
      <c r="Z679" s="42"/>
      <c r="AA679" s="42"/>
      <c r="AB679" s="42"/>
      <c r="AC679" s="42"/>
    </row>
    <row r="680">
      <c r="A680" s="70" t="b">
        <v>0</v>
      </c>
      <c r="B680" s="524"/>
      <c r="H680" s="549"/>
      <c r="J680" s="42"/>
      <c r="K680" s="42"/>
      <c r="L680" s="42"/>
      <c r="M680" s="42"/>
      <c r="N680" s="42"/>
      <c r="O680" s="42"/>
      <c r="P680" s="42"/>
      <c r="Q680" s="42"/>
      <c r="R680" s="42"/>
      <c r="S680" s="42"/>
      <c r="T680" s="42"/>
      <c r="U680" s="42"/>
      <c r="V680" s="42"/>
      <c r="W680" s="42"/>
      <c r="X680" s="42"/>
      <c r="Y680" s="42"/>
      <c r="Z680" s="42"/>
      <c r="AA680" s="42"/>
      <c r="AB680" s="42"/>
      <c r="AC680" s="42"/>
    </row>
    <row r="681">
      <c r="A681" s="70" t="b">
        <v>0</v>
      </c>
      <c r="B681" s="524"/>
      <c r="H681" s="549"/>
      <c r="J681" s="42"/>
      <c r="K681" s="42"/>
      <c r="L681" s="42"/>
      <c r="M681" s="42"/>
      <c r="N681" s="42"/>
      <c r="O681" s="42"/>
      <c r="P681" s="42"/>
      <c r="Q681" s="42"/>
      <c r="R681" s="42"/>
      <c r="S681" s="42"/>
      <c r="T681" s="42"/>
      <c r="U681" s="42"/>
      <c r="V681" s="42"/>
      <c r="W681" s="42"/>
      <c r="X681" s="42"/>
      <c r="Y681" s="42"/>
      <c r="Z681" s="42"/>
      <c r="AA681" s="42"/>
      <c r="AB681" s="42"/>
      <c r="AC681" s="42"/>
    </row>
    <row r="682">
      <c r="A682" s="70" t="b">
        <v>0</v>
      </c>
      <c r="B682" s="524"/>
      <c r="H682" s="549"/>
      <c r="J682" s="42"/>
      <c r="K682" s="42"/>
      <c r="L682" s="42"/>
      <c r="M682" s="42"/>
      <c r="N682" s="42"/>
      <c r="O682" s="42"/>
      <c r="P682" s="42"/>
      <c r="Q682" s="42"/>
      <c r="R682" s="42"/>
      <c r="S682" s="42"/>
      <c r="T682" s="42"/>
      <c r="U682" s="42"/>
      <c r="V682" s="42"/>
      <c r="W682" s="42"/>
      <c r="X682" s="42"/>
      <c r="Y682" s="42"/>
      <c r="Z682" s="42"/>
      <c r="AA682" s="42"/>
      <c r="AB682" s="42"/>
      <c r="AC682" s="42"/>
    </row>
    <row r="683">
      <c r="A683" s="70" t="b">
        <v>0</v>
      </c>
      <c r="B683" s="524"/>
      <c r="H683" s="549"/>
      <c r="J683" s="42"/>
      <c r="K683" s="42"/>
      <c r="L683" s="42"/>
      <c r="M683" s="42"/>
      <c r="N683" s="42"/>
      <c r="O683" s="42"/>
      <c r="P683" s="42"/>
      <c r="Q683" s="42"/>
      <c r="R683" s="42"/>
      <c r="S683" s="42"/>
      <c r="T683" s="42"/>
      <c r="U683" s="42"/>
      <c r="V683" s="42"/>
      <c r="W683" s="42"/>
      <c r="X683" s="42"/>
      <c r="Y683" s="42"/>
      <c r="Z683" s="42"/>
      <c r="AA683" s="42"/>
      <c r="AB683" s="42"/>
      <c r="AC683" s="42"/>
    </row>
    <row r="684">
      <c r="A684" s="70" t="b">
        <v>0</v>
      </c>
      <c r="B684" s="524"/>
      <c r="H684" s="549"/>
      <c r="J684" s="42"/>
      <c r="K684" s="42"/>
      <c r="L684" s="42"/>
      <c r="M684" s="42"/>
      <c r="N684" s="42"/>
      <c r="O684" s="42"/>
      <c r="P684" s="42"/>
      <c r="Q684" s="42"/>
      <c r="R684" s="42"/>
      <c r="S684" s="42"/>
      <c r="T684" s="42"/>
      <c r="U684" s="42"/>
      <c r="V684" s="42"/>
      <c r="W684" s="42"/>
      <c r="X684" s="42"/>
      <c r="Y684" s="42"/>
      <c r="Z684" s="42"/>
      <c r="AA684" s="42"/>
      <c r="AB684" s="42"/>
      <c r="AC684" s="42"/>
    </row>
    <row r="685">
      <c r="A685" s="70" t="b">
        <v>0</v>
      </c>
      <c r="B685" s="524"/>
      <c r="H685" s="549"/>
      <c r="J685" s="42"/>
      <c r="K685" s="42"/>
      <c r="L685" s="42"/>
      <c r="M685" s="42"/>
      <c r="N685" s="42"/>
      <c r="O685" s="42"/>
      <c r="P685" s="42"/>
      <c r="Q685" s="42"/>
      <c r="R685" s="42"/>
      <c r="S685" s="42"/>
      <c r="T685" s="42"/>
      <c r="U685" s="42"/>
      <c r="V685" s="42"/>
      <c r="W685" s="42"/>
      <c r="X685" s="42"/>
      <c r="Y685" s="42"/>
      <c r="Z685" s="42"/>
      <c r="AA685" s="42"/>
      <c r="AB685" s="42"/>
      <c r="AC685" s="42"/>
    </row>
    <row r="686">
      <c r="A686" s="70" t="b">
        <v>0</v>
      </c>
      <c r="B686" s="524"/>
      <c r="H686" s="549"/>
      <c r="J686" s="42"/>
      <c r="K686" s="42"/>
      <c r="L686" s="42"/>
      <c r="M686" s="42"/>
      <c r="N686" s="42"/>
      <c r="O686" s="42"/>
      <c r="P686" s="42"/>
      <c r="Q686" s="42"/>
      <c r="R686" s="42"/>
      <c r="S686" s="42"/>
      <c r="T686" s="42"/>
      <c r="U686" s="42"/>
      <c r="V686" s="42"/>
      <c r="W686" s="42"/>
      <c r="X686" s="42"/>
      <c r="Y686" s="42"/>
      <c r="Z686" s="42"/>
      <c r="AA686" s="42"/>
      <c r="AB686" s="42"/>
      <c r="AC686" s="42"/>
    </row>
    <row r="687">
      <c r="A687" s="70" t="b">
        <v>0</v>
      </c>
      <c r="B687" s="524"/>
      <c r="H687" s="549"/>
      <c r="J687" s="42"/>
      <c r="K687" s="42"/>
      <c r="L687" s="42"/>
      <c r="M687" s="42"/>
      <c r="N687" s="42"/>
      <c r="O687" s="42"/>
      <c r="P687" s="42"/>
      <c r="Q687" s="42"/>
      <c r="R687" s="42"/>
      <c r="S687" s="42"/>
      <c r="T687" s="42"/>
      <c r="U687" s="42"/>
      <c r="V687" s="42"/>
      <c r="W687" s="42"/>
      <c r="X687" s="42"/>
      <c r="Y687" s="42"/>
      <c r="Z687" s="42"/>
      <c r="AA687" s="42"/>
      <c r="AB687" s="42"/>
      <c r="AC687" s="42"/>
    </row>
    <row r="688">
      <c r="A688" s="70" t="b">
        <v>0</v>
      </c>
      <c r="B688" s="524"/>
      <c r="H688" s="549"/>
      <c r="J688" s="42"/>
      <c r="K688" s="42"/>
      <c r="L688" s="42"/>
      <c r="M688" s="42"/>
      <c r="N688" s="42"/>
      <c r="O688" s="42"/>
      <c r="P688" s="42"/>
      <c r="Q688" s="42"/>
      <c r="R688" s="42"/>
      <c r="S688" s="42"/>
      <c r="T688" s="42"/>
      <c r="U688" s="42"/>
      <c r="V688" s="42"/>
      <c r="W688" s="42"/>
      <c r="X688" s="42"/>
      <c r="Y688" s="42"/>
      <c r="Z688" s="42"/>
      <c r="AA688" s="42"/>
      <c r="AB688" s="42"/>
      <c r="AC688" s="42"/>
    </row>
    <row r="689">
      <c r="A689" s="70" t="b">
        <v>0</v>
      </c>
      <c r="B689" s="524"/>
      <c r="H689" s="549"/>
      <c r="J689" s="42"/>
      <c r="K689" s="42"/>
      <c r="L689" s="42"/>
      <c r="M689" s="42"/>
      <c r="N689" s="42"/>
      <c r="O689" s="42"/>
      <c r="P689" s="42"/>
      <c r="Q689" s="42"/>
      <c r="R689" s="42"/>
      <c r="S689" s="42"/>
      <c r="T689" s="42"/>
      <c r="U689" s="42"/>
      <c r="V689" s="42"/>
      <c r="W689" s="42"/>
      <c r="X689" s="42"/>
      <c r="Y689" s="42"/>
      <c r="Z689" s="42"/>
      <c r="AA689" s="42"/>
      <c r="AB689" s="42"/>
      <c r="AC689" s="42"/>
    </row>
    <row r="690">
      <c r="A690" s="70" t="b">
        <v>0</v>
      </c>
      <c r="B690" s="524"/>
      <c r="H690" s="549"/>
      <c r="J690" s="42"/>
      <c r="K690" s="42"/>
      <c r="L690" s="42"/>
      <c r="M690" s="42"/>
      <c r="N690" s="42"/>
      <c r="O690" s="42"/>
      <c r="P690" s="42"/>
      <c r="Q690" s="42"/>
      <c r="R690" s="42"/>
      <c r="S690" s="42"/>
      <c r="T690" s="42"/>
      <c r="U690" s="42"/>
      <c r="V690" s="42"/>
      <c r="W690" s="42"/>
      <c r="X690" s="42"/>
      <c r="Y690" s="42"/>
      <c r="Z690" s="42"/>
      <c r="AA690" s="42"/>
      <c r="AB690" s="42"/>
      <c r="AC690" s="42"/>
    </row>
    <row r="691">
      <c r="A691" s="70" t="b">
        <v>0</v>
      </c>
      <c r="B691" s="524"/>
      <c r="H691" s="549"/>
      <c r="J691" s="42"/>
      <c r="K691" s="42"/>
      <c r="L691" s="42"/>
      <c r="M691" s="42"/>
      <c r="N691" s="42"/>
      <c r="O691" s="42"/>
      <c r="P691" s="42"/>
      <c r="Q691" s="42"/>
      <c r="R691" s="42"/>
      <c r="S691" s="42"/>
      <c r="T691" s="42"/>
      <c r="U691" s="42"/>
      <c r="V691" s="42"/>
      <c r="W691" s="42"/>
      <c r="X691" s="42"/>
      <c r="Y691" s="42"/>
      <c r="Z691" s="42"/>
      <c r="AA691" s="42"/>
      <c r="AB691" s="42"/>
      <c r="AC691" s="42"/>
    </row>
    <row r="692">
      <c r="A692" s="70" t="b">
        <v>0</v>
      </c>
      <c r="B692" s="524"/>
      <c r="H692" s="549"/>
      <c r="J692" s="42"/>
      <c r="K692" s="42"/>
      <c r="L692" s="42"/>
      <c r="M692" s="42"/>
      <c r="N692" s="42"/>
      <c r="O692" s="42"/>
      <c r="P692" s="42"/>
      <c r="Q692" s="42"/>
      <c r="R692" s="42"/>
      <c r="S692" s="42"/>
      <c r="T692" s="42"/>
      <c r="U692" s="42"/>
      <c r="V692" s="42"/>
      <c r="W692" s="42"/>
      <c r="X692" s="42"/>
      <c r="Y692" s="42"/>
      <c r="Z692" s="42"/>
      <c r="AA692" s="42"/>
      <c r="AB692" s="42"/>
      <c r="AC692" s="42"/>
    </row>
    <row r="693">
      <c r="A693" s="70" t="b">
        <v>0</v>
      </c>
      <c r="B693" s="524"/>
      <c r="H693" s="549"/>
      <c r="J693" s="42"/>
      <c r="K693" s="42"/>
      <c r="L693" s="42"/>
      <c r="M693" s="42"/>
      <c r="N693" s="42"/>
      <c r="O693" s="42"/>
      <c r="P693" s="42"/>
      <c r="Q693" s="42"/>
      <c r="R693" s="42"/>
      <c r="S693" s="42"/>
      <c r="T693" s="42"/>
      <c r="U693" s="42"/>
      <c r="V693" s="42"/>
      <c r="W693" s="42"/>
      <c r="X693" s="42"/>
      <c r="Y693" s="42"/>
      <c r="Z693" s="42"/>
      <c r="AA693" s="42"/>
      <c r="AB693" s="42"/>
      <c r="AC693" s="42"/>
    </row>
    <row r="694">
      <c r="A694" s="70" t="b">
        <v>0</v>
      </c>
      <c r="B694" s="524"/>
      <c r="H694" s="549"/>
      <c r="J694" s="42"/>
      <c r="K694" s="42"/>
      <c r="L694" s="42"/>
      <c r="M694" s="42"/>
      <c r="N694" s="42"/>
      <c r="O694" s="42"/>
      <c r="P694" s="42"/>
      <c r="Q694" s="42"/>
      <c r="R694" s="42"/>
      <c r="S694" s="42"/>
      <c r="T694" s="42"/>
      <c r="U694" s="42"/>
      <c r="V694" s="42"/>
      <c r="W694" s="42"/>
      <c r="X694" s="42"/>
      <c r="Y694" s="42"/>
      <c r="Z694" s="42"/>
      <c r="AA694" s="42"/>
      <c r="AB694" s="42"/>
      <c r="AC694" s="42"/>
    </row>
    <row r="695">
      <c r="A695" s="70" t="b">
        <v>0</v>
      </c>
      <c r="B695" s="524"/>
      <c r="H695" s="549"/>
      <c r="J695" s="42"/>
      <c r="K695" s="42"/>
      <c r="L695" s="42"/>
      <c r="M695" s="42"/>
      <c r="N695" s="42"/>
      <c r="O695" s="42"/>
      <c r="P695" s="42"/>
      <c r="Q695" s="42"/>
      <c r="R695" s="42"/>
      <c r="S695" s="42"/>
      <c r="T695" s="42"/>
      <c r="U695" s="42"/>
      <c r="V695" s="42"/>
      <c r="W695" s="42"/>
      <c r="X695" s="42"/>
      <c r="Y695" s="42"/>
      <c r="Z695" s="42"/>
      <c r="AA695" s="42"/>
      <c r="AB695" s="42"/>
      <c r="AC695" s="42"/>
    </row>
    <row r="696">
      <c r="A696" s="70" t="b">
        <v>0</v>
      </c>
      <c r="B696" s="524"/>
      <c r="H696" s="549"/>
      <c r="J696" s="42"/>
      <c r="K696" s="42"/>
      <c r="L696" s="42"/>
      <c r="M696" s="42"/>
      <c r="N696" s="42"/>
      <c r="O696" s="42"/>
      <c r="P696" s="42"/>
      <c r="Q696" s="42"/>
      <c r="R696" s="42"/>
      <c r="S696" s="42"/>
      <c r="T696" s="42"/>
      <c r="U696" s="42"/>
      <c r="V696" s="42"/>
      <c r="W696" s="42"/>
      <c r="X696" s="42"/>
      <c r="Y696" s="42"/>
      <c r="Z696" s="42"/>
      <c r="AA696" s="42"/>
      <c r="AB696" s="42"/>
      <c r="AC696" s="42"/>
    </row>
    <row r="697">
      <c r="A697" s="70" t="b">
        <v>0</v>
      </c>
      <c r="B697" s="524"/>
      <c r="H697" s="549"/>
      <c r="J697" s="42"/>
      <c r="K697" s="42"/>
      <c r="L697" s="42"/>
      <c r="M697" s="42"/>
      <c r="N697" s="42"/>
      <c r="O697" s="42"/>
      <c r="P697" s="42"/>
      <c r="Q697" s="42"/>
      <c r="R697" s="42"/>
      <c r="S697" s="42"/>
      <c r="T697" s="42"/>
      <c r="U697" s="42"/>
      <c r="V697" s="42"/>
      <c r="W697" s="42"/>
      <c r="X697" s="42"/>
      <c r="Y697" s="42"/>
      <c r="Z697" s="42"/>
      <c r="AA697" s="42"/>
      <c r="AB697" s="42"/>
      <c r="AC697" s="42"/>
    </row>
    <row r="698">
      <c r="A698" s="70" t="b">
        <v>0</v>
      </c>
      <c r="B698" s="524"/>
      <c r="H698" s="549"/>
      <c r="J698" s="42"/>
      <c r="K698" s="42"/>
      <c r="L698" s="42"/>
      <c r="M698" s="42"/>
      <c r="N698" s="42"/>
      <c r="O698" s="42"/>
      <c r="P698" s="42"/>
      <c r="Q698" s="42"/>
      <c r="R698" s="42"/>
      <c r="S698" s="42"/>
      <c r="T698" s="42"/>
      <c r="U698" s="42"/>
      <c r="V698" s="42"/>
      <c r="W698" s="42"/>
      <c r="X698" s="42"/>
      <c r="Y698" s="42"/>
      <c r="Z698" s="42"/>
      <c r="AA698" s="42"/>
      <c r="AB698" s="42"/>
      <c r="AC698" s="42"/>
    </row>
    <row r="699">
      <c r="A699" s="70" t="b">
        <v>0</v>
      </c>
      <c r="B699" s="524"/>
      <c r="H699" s="549"/>
      <c r="J699" s="42"/>
      <c r="K699" s="42"/>
      <c r="L699" s="42"/>
      <c r="M699" s="42"/>
      <c r="N699" s="42"/>
      <c r="O699" s="42"/>
      <c r="P699" s="42"/>
      <c r="Q699" s="42"/>
      <c r="R699" s="42"/>
      <c r="S699" s="42"/>
      <c r="T699" s="42"/>
      <c r="U699" s="42"/>
      <c r="V699" s="42"/>
      <c r="W699" s="42"/>
      <c r="X699" s="42"/>
      <c r="Y699" s="42"/>
      <c r="Z699" s="42"/>
      <c r="AA699" s="42"/>
      <c r="AB699" s="42"/>
      <c r="AC699" s="42"/>
    </row>
    <row r="700">
      <c r="A700" s="70" t="b">
        <v>0</v>
      </c>
      <c r="B700" s="524"/>
      <c r="H700" s="549"/>
      <c r="J700" s="42"/>
      <c r="K700" s="42"/>
      <c r="L700" s="42"/>
      <c r="M700" s="42"/>
      <c r="N700" s="42"/>
      <c r="O700" s="42"/>
      <c r="P700" s="42"/>
      <c r="Q700" s="42"/>
      <c r="R700" s="42"/>
      <c r="S700" s="42"/>
      <c r="T700" s="42"/>
      <c r="U700" s="42"/>
      <c r="V700" s="42"/>
      <c r="W700" s="42"/>
      <c r="X700" s="42"/>
      <c r="Y700" s="42"/>
      <c r="Z700" s="42"/>
      <c r="AA700" s="42"/>
      <c r="AB700" s="42"/>
      <c r="AC700" s="42"/>
    </row>
    <row r="701">
      <c r="A701" s="70" t="b">
        <v>0</v>
      </c>
      <c r="B701" s="524"/>
      <c r="H701" s="549"/>
      <c r="J701" s="42"/>
      <c r="K701" s="42"/>
      <c r="L701" s="42"/>
      <c r="M701" s="42"/>
      <c r="N701" s="42"/>
      <c r="O701" s="42"/>
      <c r="P701" s="42"/>
      <c r="Q701" s="42"/>
      <c r="R701" s="42"/>
      <c r="S701" s="42"/>
      <c r="T701" s="42"/>
      <c r="U701" s="42"/>
      <c r="V701" s="42"/>
      <c r="W701" s="42"/>
      <c r="X701" s="42"/>
      <c r="Y701" s="42"/>
      <c r="Z701" s="42"/>
      <c r="AA701" s="42"/>
      <c r="AB701" s="42"/>
      <c r="AC701" s="42"/>
    </row>
    <row r="702">
      <c r="A702" s="70" t="b">
        <v>0</v>
      </c>
      <c r="B702" s="524"/>
      <c r="H702" s="549"/>
      <c r="J702" s="42"/>
      <c r="K702" s="42"/>
      <c r="L702" s="42"/>
      <c r="M702" s="42"/>
      <c r="N702" s="42"/>
      <c r="O702" s="42"/>
      <c r="P702" s="42"/>
      <c r="Q702" s="42"/>
      <c r="R702" s="42"/>
      <c r="S702" s="42"/>
      <c r="T702" s="42"/>
      <c r="U702" s="42"/>
      <c r="V702" s="42"/>
      <c r="W702" s="42"/>
      <c r="X702" s="42"/>
      <c r="Y702" s="42"/>
      <c r="Z702" s="42"/>
      <c r="AA702" s="42"/>
      <c r="AB702" s="42"/>
      <c r="AC702" s="42"/>
    </row>
    <row r="703">
      <c r="A703" s="70" t="b">
        <v>0</v>
      </c>
      <c r="B703" s="524"/>
      <c r="H703" s="549"/>
      <c r="J703" s="42"/>
      <c r="K703" s="42"/>
      <c r="L703" s="42"/>
      <c r="M703" s="42"/>
      <c r="N703" s="42"/>
      <c r="O703" s="42"/>
      <c r="P703" s="42"/>
      <c r="Q703" s="42"/>
      <c r="R703" s="42"/>
      <c r="S703" s="42"/>
      <c r="T703" s="42"/>
      <c r="U703" s="42"/>
      <c r="V703" s="42"/>
      <c r="W703" s="42"/>
      <c r="X703" s="42"/>
      <c r="Y703" s="42"/>
      <c r="Z703" s="42"/>
      <c r="AA703" s="42"/>
      <c r="AB703" s="42"/>
      <c r="AC703" s="42"/>
    </row>
    <row r="704">
      <c r="A704" s="70" t="b">
        <v>0</v>
      </c>
      <c r="B704" s="524"/>
      <c r="H704" s="549"/>
      <c r="J704" s="42"/>
      <c r="K704" s="42"/>
      <c r="L704" s="42"/>
      <c r="M704" s="42"/>
      <c r="N704" s="42"/>
      <c r="O704" s="42"/>
      <c r="P704" s="42"/>
      <c r="Q704" s="42"/>
      <c r="R704" s="42"/>
      <c r="S704" s="42"/>
      <c r="T704" s="42"/>
      <c r="U704" s="42"/>
      <c r="V704" s="42"/>
      <c r="W704" s="42"/>
      <c r="X704" s="42"/>
      <c r="Y704" s="42"/>
      <c r="Z704" s="42"/>
      <c r="AA704" s="42"/>
      <c r="AB704" s="42"/>
      <c r="AC704" s="42"/>
    </row>
    <row r="705">
      <c r="A705" s="70" t="b">
        <v>0</v>
      </c>
      <c r="B705" s="524"/>
      <c r="H705" s="549"/>
      <c r="J705" s="42"/>
      <c r="K705" s="42"/>
      <c r="L705" s="42"/>
      <c r="M705" s="42"/>
      <c r="N705" s="42"/>
      <c r="O705" s="42"/>
      <c r="P705" s="42"/>
      <c r="Q705" s="42"/>
      <c r="R705" s="42"/>
      <c r="S705" s="42"/>
      <c r="T705" s="42"/>
      <c r="U705" s="42"/>
      <c r="V705" s="42"/>
      <c r="W705" s="42"/>
      <c r="X705" s="42"/>
      <c r="Y705" s="42"/>
      <c r="Z705" s="42"/>
      <c r="AA705" s="42"/>
      <c r="AB705" s="42"/>
      <c r="AC705" s="42"/>
    </row>
    <row r="706">
      <c r="A706" s="70" t="b">
        <v>0</v>
      </c>
      <c r="B706" s="524"/>
      <c r="H706" s="549"/>
      <c r="J706" s="42"/>
      <c r="K706" s="42"/>
      <c r="L706" s="42"/>
      <c r="M706" s="42"/>
      <c r="N706" s="42"/>
      <c r="O706" s="42"/>
      <c r="P706" s="42"/>
      <c r="Q706" s="42"/>
      <c r="R706" s="42"/>
      <c r="S706" s="42"/>
      <c r="T706" s="42"/>
      <c r="U706" s="42"/>
      <c r="V706" s="42"/>
      <c r="W706" s="42"/>
      <c r="X706" s="42"/>
      <c r="Y706" s="42"/>
      <c r="Z706" s="42"/>
      <c r="AA706" s="42"/>
      <c r="AB706" s="42"/>
      <c r="AC706" s="42"/>
    </row>
    <row r="707">
      <c r="A707" s="70" t="b">
        <v>0</v>
      </c>
      <c r="B707" s="524"/>
      <c r="H707" s="549"/>
      <c r="J707" s="42"/>
      <c r="K707" s="42"/>
      <c r="L707" s="42"/>
      <c r="M707" s="42"/>
      <c r="N707" s="42"/>
      <c r="O707" s="42"/>
      <c r="P707" s="42"/>
      <c r="Q707" s="42"/>
      <c r="R707" s="42"/>
      <c r="S707" s="42"/>
      <c r="T707" s="42"/>
      <c r="U707" s="42"/>
      <c r="V707" s="42"/>
      <c r="W707" s="42"/>
      <c r="X707" s="42"/>
      <c r="Y707" s="42"/>
      <c r="Z707" s="42"/>
      <c r="AA707" s="42"/>
      <c r="AB707" s="42"/>
      <c r="AC707" s="42"/>
    </row>
    <row r="708">
      <c r="A708" s="70" t="b">
        <v>0</v>
      </c>
      <c r="B708" s="524"/>
      <c r="H708" s="549"/>
      <c r="J708" s="42"/>
      <c r="K708" s="42"/>
      <c r="L708" s="42"/>
      <c r="M708" s="42"/>
      <c r="N708" s="42"/>
      <c r="O708" s="42"/>
      <c r="P708" s="42"/>
      <c r="Q708" s="42"/>
      <c r="R708" s="42"/>
      <c r="S708" s="42"/>
      <c r="T708" s="42"/>
      <c r="U708" s="42"/>
      <c r="V708" s="42"/>
      <c r="W708" s="42"/>
      <c r="X708" s="42"/>
      <c r="Y708" s="42"/>
      <c r="Z708" s="42"/>
      <c r="AA708" s="42"/>
      <c r="AB708" s="42"/>
      <c r="AC708" s="42"/>
    </row>
    <row r="709">
      <c r="A709" s="70" t="b">
        <v>0</v>
      </c>
      <c r="B709" s="524"/>
      <c r="H709" s="549"/>
      <c r="J709" s="42"/>
      <c r="K709" s="42"/>
      <c r="L709" s="42"/>
      <c r="M709" s="42"/>
      <c r="N709" s="42"/>
      <c r="O709" s="42"/>
      <c r="P709" s="42"/>
      <c r="Q709" s="42"/>
      <c r="R709" s="42"/>
      <c r="S709" s="42"/>
      <c r="T709" s="42"/>
      <c r="U709" s="42"/>
      <c r="V709" s="42"/>
      <c r="W709" s="42"/>
      <c r="X709" s="42"/>
      <c r="Y709" s="42"/>
      <c r="Z709" s="42"/>
      <c r="AA709" s="42"/>
      <c r="AB709" s="42"/>
      <c r="AC709" s="42"/>
    </row>
    <row r="710">
      <c r="A710" s="70" t="b">
        <v>0</v>
      </c>
      <c r="B710" s="524"/>
      <c r="H710" s="549"/>
      <c r="J710" s="42"/>
      <c r="K710" s="42"/>
      <c r="L710" s="42"/>
      <c r="M710" s="42"/>
      <c r="N710" s="42"/>
      <c r="O710" s="42"/>
      <c r="P710" s="42"/>
      <c r="Q710" s="42"/>
      <c r="R710" s="42"/>
      <c r="S710" s="42"/>
      <c r="T710" s="42"/>
      <c r="U710" s="42"/>
      <c r="V710" s="42"/>
      <c r="W710" s="42"/>
      <c r="X710" s="42"/>
      <c r="Y710" s="42"/>
      <c r="Z710" s="42"/>
      <c r="AA710" s="42"/>
      <c r="AB710" s="42"/>
      <c r="AC710" s="42"/>
    </row>
    <row r="711">
      <c r="A711" s="70" t="b">
        <v>0</v>
      </c>
      <c r="B711" s="524"/>
      <c r="H711" s="549"/>
      <c r="J711" s="42"/>
      <c r="K711" s="42"/>
      <c r="L711" s="42"/>
      <c r="M711" s="42"/>
      <c r="N711" s="42"/>
      <c r="O711" s="42"/>
      <c r="P711" s="42"/>
      <c r="Q711" s="42"/>
      <c r="R711" s="42"/>
      <c r="S711" s="42"/>
      <c r="T711" s="42"/>
      <c r="U711" s="42"/>
      <c r="V711" s="42"/>
      <c r="W711" s="42"/>
      <c r="X711" s="42"/>
      <c r="Y711" s="42"/>
      <c r="Z711" s="42"/>
      <c r="AA711" s="42"/>
      <c r="AB711" s="42"/>
      <c r="AC711" s="42"/>
    </row>
    <row r="712">
      <c r="A712" s="70" t="b">
        <v>0</v>
      </c>
      <c r="B712" s="524"/>
      <c r="H712" s="549"/>
      <c r="J712" s="42"/>
      <c r="K712" s="42"/>
      <c r="L712" s="42"/>
      <c r="M712" s="42"/>
      <c r="N712" s="42"/>
      <c r="O712" s="42"/>
      <c r="P712" s="42"/>
      <c r="Q712" s="42"/>
      <c r="R712" s="42"/>
      <c r="S712" s="42"/>
      <c r="T712" s="42"/>
      <c r="U712" s="42"/>
      <c r="V712" s="42"/>
      <c r="W712" s="42"/>
      <c r="X712" s="42"/>
      <c r="Y712" s="42"/>
      <c r="Z712" s="42"/>
      <c r="AA712" s="42"/>
      <c r="AB712" s="42"/>
      <c r="AC712" s="42"/>
    </row>
    <row r="713">
      <c r="A713" s="70" t="b">
        <v>0</v>
      </c>
      <c r="B713" s="524"/>
      <c r="H713" s="549"/>
      <c r="J713" s="42"/>
      <c r="K713" s="42"/>
      <c r="L713" s="42"/>
      <c r="M713" s="42"/>
      <c r="N713" s="42"/>
      <c r="O713" s="42"/>
      <c r="P713" s="42"/>
      <c r="Q713" s="42"/>
      <c r="R713" s="42"/>
      <c r="S713" s="42"/>
      <c r="T713" s="42"/>
      <c r="U713" s="42"/>
      <c r="V713" s="42"/>
      <c r="W713" s="42"/>
      <c r="X713" s="42"/>
      <c r="Y713" s="42"/>
      <c r="Z713" s="42"/>
      <c r="AA713" s="42"/>
      <c r="AB713" s="42"/>
      <c r="AC713" s="42"/>
    </row>
    <row r="714">
      <c r="A714" s="70" t="b">
        <v>0</v>
      </c>
      <c r="B714" s="524"/>
      <c r="H714" s="549"/>
      <c r="J714" s="42"/>
      <c r="K714" s="42"/>
      <c r="L714" s="42"/>
      <c r="M714" s="42"/>
      <c r="N714" s="42"/>
      <c r="O714" s="42"/>
      <c r="P714" s="42"/>
      <c r="Q714" s="42"/>
      <c r="R714" s="42"/>
      <c r="S714" s="42"/>
      <c r="T714" s="42"/>
      <c r="U714" s="42"/>
      <c r="V714" s="42"/>
      <c r="W714" s="42"/>
      <c r="X714" s="42"/>
      <c r="Y714" s="42"/>
      <c r="Z714" s="42"/>
      <c r="AA714" s="42"/>
      <c r="AB714" s="42"/>
      <c r="AC714" s="42"/>
    </row>
    <row r="715">
      <c r="A715" s="70" t="b">
        <v>0</v>
      </c>
      <c r="B715" s="524"/>
      <c r="H715" s="549"/>
      <c r="J715" s="42"/>
      <c r="K715" s="42"/>
      <c r="L715" s="42"/>
      <c r="M715" s="42"/>
      <c r="N715" s="42"/>
      <c r="O715" s="42"/>
      <c r="P715" s="42"/>
      <c r="Q715" s="42"/>
      <c r="R715" s="42"/>
      <c r="S715" s="42"/>
      <c r="T715" s="42"/>
      <c r="U715" s="42"/>
      <c r="V715" s="42"/>
      <c r="W715" s="42"/>
      <c r="X715" s="42"/>
      <c r="Y715" s="42"/>
      <c r="Z715" s="42"/>
      <c r="AA715" s="42"/>
      <c r="AB715" s="42"/>
      <c r="AC715" s="42"/>
    </row>
    <row r="716">
      <c r="A716" s="70" t="b">
        <v>0</v>
      </c>
      <c r="B716" s="524"/>
      <c r="H716" s="549"/>
      <c r="J716" s="42"/>
      <c r="K716" s="42"/>
      <c r="L716" s="42"/>
      <c r="M716" s="42"/>
      <c r="N716" s="42"/>
      <c r="O716" s="42"/>
      <c r="P716" s="42"/>
      <c r="Q716" s="42"/>
      <c r="R716" s="42"/>
      <c r="S716" s="42"/>
      <c r="T716" s="42"/>
      <c r="U716" s="42"/>
      <c r="V716" s="42"/>
      <c r="W716" s="42"/>
      <c r="X716" s="42"/>
      <c r="Y716" s="42"/>
      <c r="Z716" s="42"/>
      <c r="AA716" s="42"/>
      <c r="AB716" s="42"/>
      <c r="AC716" s="42"/>
    </row>
    <row r="717">
      <c r="A717" s="70" t="b">
        <v>0</v>
      </c>
      <c r="B717" s="524"/>
      <c r="H717" s="549"/>
      <c r="J717" s="42"/>
      <c r="K717" s="42"/>
      <c r="L717" s="42"/>
      <c r="M717" s="42"/>
      <c r="N717" s="42"/>
      <c r="O717" s="42"/>
      <c r="P717" s="42"/>
      <c r="Q717" s="42"/>
      <c r="R717" s="42"/>
      <c r="S717" s="42"/>
      <c r="T717" s="42"/>
      <c r="U717" s="42"/>
      <c r="V717" s="42"/>
      <c r="W717" s="42"/>
      <c r="X717" s="42"/>
      <c r="Y717" s="42"/>
      <c r="Z717" s="42"/>
      <c r="AA717" s="42"/>
      <c r="AB717" s="42"/>
      <c r="AC717" s="42"/>
    </row>
    <row r="718">
      <c r="A718" s="70" t="b">
        <v>0</v>
      </c>
      <c r="B718" s="524"/>
      <c r="H718" s="549"/>
      <c r="J718" s="42"/>
      <c r="K718" s="42"/>
      <c r="L718" s="42"/>
      <c r="M718" s="42"/>
      <c r="N718" s="42"/>
      <c r="O718" s="42"/>
      <c r="P718" s="42"/>
      <c r="Q718" s="42"/>
      <c r="R718" s="42"/>
      <c r="S718" s="42"/>
      <c r="T718" s="42"/>
      <c r="U718" s="42"/>
      <c r="V718" s="42"/>
      <c r="W718" s="42"/>
      <c r="X718" s="42"/>
      <c r="Y718" s="42"/>
      <c r="Z718" s="42"/>
      <c r="AA718" s="42"/>
      <c r="AB718" s="42"/>
      <c r="AC718" s="42"/>
    </row>
    <row r="719">
      <c r="A719" s="70" t="b">
        <v>0</v>
      </c>
      <c r="B719" s="524"/>
      <c r="H719" s="549"/>
      <c r="J719" s="42"/>
      <c r="K719" s="42"/>
      <c r="L719" s="42"/>
      <c r="M719" s="42"/>
      <c r="N719" s="42"/>
      <c r="O719" s="42"/>
      <c r="P719" s="42"/>
      <c r="Q719" s="42"/>
      <c r="R719" s="42"/>
      <c r="S719" s="42"/>
      <c r="T719" s="42"/>
      <c r="U719" s="42"/>
      <c r="V719" s="42"/>
      <c r="W719" s="42"/>
      <c r="X719" s="42"/>
      <c r="Y719" s="42"/>
      <c r="Z719" s="42"/>
      <c r="AA719" s="42"/>
      <c r="AB719" s="42"/>
      <c r="AC719" s="42"/>
    </row>
    <row r="720">
      <c r="A720" s="70" t="b">
        <v>0</v>
      </c>
      <c r="B720" s="524"/>
      <c r="H720" s="549"/>
      <c r="J720" s="42"/>
      <c r="K720" s="42"/>
      <c r="L720" s="42"/>
      <c r="M720" s="42"/>
      <c r="N720" s="42"/>
      <c r="O720" s="42"/>
      <c r="P720" s="42"/>
      <c r="Q720" s="42"/>
      <c r="R720" s="42"/>
      <c r="S720" s="42"/>
      <c r="T720" s="42"/>
      <c r="U720" s="42"/>
      <c r="V720" s="42"/>
      <c r="W720" s="42"/>
      <c r="X720" s="42"/>
      <c r="Y720" s="42"/>
      <c r="Z720" s="42"/>
      <c r="AA720" s="42"/>
      <c r="AB720" s="42"/>
      <c r="AC720" s="42"/>
    </row>
    <row r="721">
      <c r="A721" s="70" t="b">
        <v>0</v>
      </c>
      <c r="B721" s="524"/>
      <c r="H721" s="549"/>
      <c r="J721" s="42"/>
      <c r="K721" s="42"/>
      <c r="L721" s="42"/>
      <c r="M721" s="42"/>
      <c r="N721" s="42"/>
      <c r="O721" s="42"/>
      <c r="P721" s="42"/>
      <c r="Q721" s="42"/>
      <c r="R721" s="42"/>
      <c r="S721" s="42"/>
      <c r="T721" s="42"/>
      <c r="U721" s="42"/>
      <c r="V721" s="42"/>
      <c r="W721" s="42"/>
      <c r="X721" s="42"/>
      <c r="Y721" s="42"/>
      <c r="Z721" s="42"/>
      <c r="AA721" s="42"/>
      <c r="AB721" s="42"/>
      <c r="AC721" s="42"/>
    </row>
    <row r="722">
      <c r="A722" s="70" t="b">
        <v>0</v>
      </c>
      <c r="B722" s="524"/>
      <c r="H722" s="549"/>
      <c r="J722" s="42"/>
      <c r="K722" s="42"/>
      <c r="L722" s="42"/>
      <c r="M722" s="42"/>
      <c r="N722" s="42"/>
      <c r="O722" s="42"/>
      <c r="P722" s="42"/>
      <c r="Q722" s="42"/>
      <c r="R722" s="42"/>
      <c r="S722" s="42"/>
      <c r="T722" s="42"/>
      <c r="U722" s="42"/>
      <c r="V722" s="42"/>
      <c r="W722" s="42"/>
      <c r="X722" s="42"/>
      <c r="Y722" s="42"/>
      <c r="Z722" s="42"/>
      <c r="AA722" s="42"/>
      <c r="AB722" s="42"/>
      <c r="AC722" s="42"/>
    </row>
    <row r="723">
      <c r="A723" s="70" t="b">
        <v>0</v>
      </c>
      <c r="B723" s="524"/>
      <c r="H723" s="549"/>
      <c r="J723" s="42"/>
      <c r="K723" s="42"/>
      <c r="L723" s="42"/>
      <c r="M723" s="42"/>
      <c r="N723" s="42"/>
      <c r="O723" s="42"/>
      <c r="P723" s="42"/>
      <c r="Q723" s="42"/>
      <c r="R723" s="42"/>
      <c r="S723" s="42"/>
      <c r="T723" s="42"/>
      <c r="U723" s="42"/>
      <c r="V723" s="42"/>
      <c r="W723" s="42"/>
      <c r="X723" s="42"/>
      <c r="Y723" s="42"/>
      <c r="Z723" s="42"/>
      <c r="AA723" s="42"/>
      <c r="AB723" s="42"/>
      <c r="AC723" s="42"/>
    </row>
    <row r="724">
      <c r="A724" s="70" t="b">
        <v>0</v>
      </c>
      <c r="B724" s="524"/>
      <c r="H724" s="549"/>
      <c r="J724" s="42"/>
      <c r="K724" s="42"/>
      <c r="L724" s="42"/>
      <c r="M724" s="42"/>
      <c r="N724" s="42"/>
      <c r="O724" s="42"/>
      <c r="P724" s="42"/>
      <c r="Q724" s="42"/>
      <c r="R724" s="42"/>
      <c r="S724" s="42"/>
      <c r="T724" s="42"/>
      <c r="U724" s="42"/>
      <c r="V724" s="42"/>
      <c r="W724" s="42"/>
      <c r="X724" s="42"/>
      <c r="Y724" s="42"/>
      <c r="Z724" s="42"/>
      <c r="AA724" s="42"/>
      <c r="AB724" s="42"/>
      <c r="AC724" s="42"/>
    </row>
    <row r="725">
      <c r="A725" s="70" t="b">
        <v>0</v>
      </c>
      <c r="B725" s="524"/>
      <c r="H725" s="549"/>
      <c r="J725" s="42"/>
      <c r="K725" s="42"/>
      <c r="L725" s="42"/>
      <c r="M725" s="42"/>
      <c r="N725" s="42"/>
      <c r="O725" s="42"/>
      <c r="P725" s="42"/>
      <c r="Q725" s="42"/>
      <c r="R725" s="42"/>
      <c r="S725" s="42"/>
      <c r="T725" s="42"/>
      <c r="U725" s="42"/>
      <c r="V725" s="42"/>
      <c r="W725" s="42"/>
      <c r="X725" s="42"/>
      <c r="Y725" s="42"/>
      <c r="Z725" s="42"/>
      <c r="AA725" s="42"/>
      <c r="AB725" s="42"/>
      <c r="AC725" s="42"/>
    </row>
    <row r="726">
      <c r="A726" s="70" t="b">
        <v>0</v>
      </c>
      <c r="B726" s="524"/>
      <c r="H726" s="549"/>
      <c r="J726" s="42"/>
      <c r="K726" s="42"/>
      <c r="L726" s="42"/>
      <c r="M726" s="42"/>
      <c r="N726" s="42"/>
      <c r="O726" s="42"/>
      <c r="P726" s="42"/>
      <c r="Q726" s="42"/>
      <c r="R726" s="42"/>
      <c r="S726" s="42"/>
      <c r="T726" s="42"/>
      <c r="U726" s="42"/>
      <c r="V726" s="42"/>
      <c r="W726" s="42"/>
      <c r="X726" s="42"/>
      <c r="Y726" s="42"/>
      <c r="Z726" s="42"/>
      <c r="AA726" s="42"/>
      <c r="AB726" s="42"/>
      <c r="AC726" s="42"/>
    </row>
    <row r="727">
      <c r="A727" s="70" t="b">
        <v>0</v>
      </c>
      <c r="B727" s="524"/>
      <c r="H727" s="549"/>
      <c r="J727" s="42"/>
      <c r="K727" s="42"/>
      <c r="L727" s="42"/>
      <c r="M727" s="42"/>
      <c r="N727" s="42"/>
      <c r="O727" s="42"/>
      <c r="P727" s="42"/>
      <c r="Q727" s="42"/>
      <c r="R727" s="42"/>
      <c r="S727" s="42"/>
      <c r="T727" s="42"/>
      <c r="U727" s="42"/>
      <c r="V727" s="42"/>
      <c r="W727" s="42"/>
      <c r="X727" s="42"/>
      <c r="Y727" s="42"/>
      <c r="Z727" s="42"/>
      <c r="AA727" s="42"/>
      <c r="AB727" s="42"/>
      <c r="AC727" s="42"/>
    </row>
    <row r="728">
      <c r="A728" s="70" t="b">
        <v>0</v>
      </c>
      <c r="B728" s="524"/>
      <c r="H728" s="549"/>
      <c r="J728" s="42"/>
      <c r="K728" s="42"/>
      <c r="L728" s="42"/>
      <c r="M728" s="42"/>
      <c r="N728" s="42"/>
      <c r="O728" s="42"/>
      <c r="P728" s="42"/>
      <c r="Q728" s="42"/>
      <c r="R728" s="42"/>
      <c r="S728" s="42"/>
      <c r="T728" s="42"/>
      <c r="U728" s="42"/>
      <c r="V728" s="42"/>
      <c r="W728" s="42"/>
      <c r="X728" s="42"/>
      <c r="Y728" s="42"/>
      <c r="Z728" s="42"/>
      <c r="AA728" s="42"/>
      <c r="AB728" s="42"/>
      <c r="AC728" s="42"/>
    </row>
    <row r="729">
      <c r="A729" s="70" t="b">
        <v>0</v>
      </c>
      <c r="B729" s="524"/>
      <c r="H729" s="549"/>
      <c r="J729" s="42"/>
      <c r="K729" s="42"/>
      <c r="L729" s="42"/>
      <c r="M729" s="42"/>
      <c r="N729" s="42"/>
      <c r="O729" s="42"/>
      <c r="P729" s="42"/>
      <c r="Q729" s="42"/>
      <c r="R729" s="42"/>
      <c r="S729" s="42"/>
      <c r="T729" s="42"/>
      <c r="U729" s="42"/>
      <c r="V729" s="42"/>
      <c r="W729" s="42"/>
      <c r="X729" s="42"/>
      <c r="Y729" s="42"/>
      <c r="Z729" s="42"/>
      <c r="AA729" s="42"/>
      <c r="AB729" s="42"/>
      <c r="AC729" s="42"/>
    </row>
    <row r="730">
      <c r="A730" s="70" t="b">
        <v>0</v>
      </c>
      <c r="B730" s="524"/>
      <c r="H730" s="549"/>
      <c r="J730" s="42"/>
      <c r="K730" s="42"/>
      <c r="L730" s="42"/>
      <c r="M730" s="42"/>
      <c r="N730" s="42"/>
      <c r="O730" s="42"/>
      <c r="P730" s="42"/>
      <c r="Q730" s="42"/>
      <c r="R730" s="42"/>
      <c r="S730" s="42"/>
      <c r="T730" s="42"/>
      <c r="U730" s="42"/>
      <c r="V730" s="42"/>
      <c r="W730" s="42"/>
      <c r="X730" s="42"/>
      <c r="Y730" s="42"/>
      <c r="Z730" s="42"/>
      <c r="AA730" s="42"/>
      <c r="AB730" s="42"/>
      <c r="AC730" s="42"/>
    </row>
    <row r="731">
      <c r="A731" s="70" t="b">
        <v>0</v>
      </c>
      <c r="B731" s="524"/>
      <c r="H731" s="549"/>
      <c r="J731" s="42"/>
      <c r="K731" s="42"/>
      <c r="L731" s="42"/>
      <c r="M731" s="42"/>
      <c r="N731" s="42"/>
      <c r="O731" s="42"/>
      <c r="P731" s="42"/>
      <c r="Q731" s="42"/>
      <c r="R731" s="42"/>
      <c r="S731" s="42"/>
      <c r="T731" s="42"/>
      <c r="U731" s="42"/>
      <c r="V731" s="42"/>
      <c r="W731" s="42"/>
      <c r="X731" s="42"/>
      <c r="Y731" s="42"/>
      <c r="Z731" s="42"/>
      <c r="AA731" s="42"/>
      <c r="AB731" s="42"/>
      <c r="AC731" s="42"/>
    </row>
    <row r="732">
      <c r="A732" s="70" t="b">
        <v>0</v>
      </c>
      <c r="B732" s="524"/>
      <c r="H732" s="549"/>
      <c r="J732" s="42"/>
      <c r="K732" s="42"/>
      <c r="L732" s="42"/>
      <c r="M732" s="42"/>
      <c r="N732" s="42"/>
      <c r="O732" s="42"/>
      <c r="P732" s="42"/>
      <c r="Q732" s="42"/>
      <c r="R732" s="42"/>
      <c r="S732" s="42"/>
      <c r="T732" s="42"/>
      <c r="U732" s="42"/>
      <c r="V732" s="42"/>
      <c r="W732" s="42"/>
      <c r="X732" s="42"/>
      <c r="Y732" s="42"/>
      <c r="Z732" s="42"/>
      <c r="AA732" s="42"/>
      <c r="AB732" s="42"/>
      <c r="AC732" s="42"/>
    </row>
    <row r="733">
      <c r="A733" s="70" t="b">
        <v>0</v>
      </c>
      <c r="B733" s="524"/>
      <c r="H733" s="549"/>
      <c r="J733" s="42"/>
      <c r="K733" s="42"/>
      <c r="L733" s="42"/>
      <c r="M733" s="42"/>
      <c r="N733" s="42"/>
      <c r="O733" s="42"/>
      <c r="P733" s="42"/>
      <c r="Q733" s="42"/>
      <c r="R733" s="42"/>
      <c r="S733" s="42"/>
      <c r="T733" s="42"/>
      <c r="U733" s="42"/>
      <c r="V733" s="42"/>
      <c r="W733" s="42"/>
      <c r="X733" s="42"/>
      <c r="Y733" s="42"/>
      <c r="Z733" s="42"/>
      <c r="AA733" s="42"/>
      <c r="AB733" s="42"/>
      <c r="AC733" s="42"/>
    </row>
    <row r="734">
      <c r="A734" s="70" t="b">
        <v>0</v>
      </c>
      <c r="B734" s="524"/>
      <c r="H734" s="549"/>
      <c r="J734" s="42"/>
      <c r="K734" s="42"/>
      <c r="L734" s="42"/>
      <c r="M734" s="42"/>
      <c r="N734" s="42"/>
      <c r="O734" s="42"/>
      <c r="P734" s="42"/>
      <c r="Q734" s="42"/>
      <c r="R734" s="42"/>
      <c r="S734" s="42"/>
      <c r="T734" s="42"/>
      <c r="U734" s="42"/>
      <c r="V734" s="42"/>
      <c r="W734" s="42"/>
      <c r="X734" s="42"/>
      <c r="Y734" s="42"/>
      <c r="Z734" s="42"/>
      <c r="AA734" s="42"/>
      <c r="AB734" s="42"/>
      <c r="AC734" s="42"/>
    </row>
    <row r="735">
      <c r="A735" s="70" t="b">
        <v>0</v>
      </c>
      <c r="B735" s="524"/>
      <c r="H735" s="549"/>
      <c r="J735" s="42"/>
      <c r="K735" s="42"/>
      <c r="L735" s="42"/>
      <c r="M735" s="42"/>
      <c r="N735" s="42"/>
      <c r="O735" s="42"/>
      <c r="P735" s="42"/>
      <c r="Q735" s="42"/>
      <c r="R735" s="42"/>
      <c r="S735" s="42"/>
      <c r="T735" s="42"/>
      <c r="U735" s="42"/>
      <c r="V735" s="42"/>
      <c r="W735" s="42"/>
      <c r="X735" s="42"/>
      <c r="Y735" s="42"/>
      <c r="Z735" s="42"/>
      <c r="AA735" s="42"/>
      <c r="AB735" s="42"/>
      <c r="AC735" s="42"/>
    </row>
    <row r="736">
      <c r="A736" s="70" t="b">
        <v>0</v>
      </c>
      <c r="B736" s="524"/>
      <c r="H736" s="549"/>
      <c r="J736" s="42"/>
      <c r="K736" s="42"/>
      <c r="L736" s="42"/>
      <c r="M736" s="42"/>
      <c r="N736" s="42"/>
      <c r="O736" s="42"/>
      <c r="P736" s="42"/>
      <c r="Q736" s="42"/>
      <c r="R736" s="42"/>
      <c r="S736" s="42"/>
      <c r="T736" s="42"/>
      <c r="U736" s="42"/>
      <c r="V736" s="42"/>
      <c r="W736" s="42"/>
      <c r="X736" s="42"/>
      <c r="Y736" s="42"/>
      <c r="Z736" s="42"/>
      <c r="AA736" s="42"/>
      <c r="AB736" s="42"/>
      <c r="AC736" s="42"/>
    </row>
    <row r="737">
      <c r="A737" s="70" t="b">
        <v>0</v>
      </c>
      <c r="B737" s="524"/>
      <c r="H737" s="549"/>
      <c r="J737" s="42"/>
      <c r="K737" s="42"/>
      <c r="L737" s="42"/>
      <c r="M737" s="42"/>
      <c r="N737" s="42"/>
      <c r="O737" s="42"/>
      <c r="P737" s="42"/>
      <c r="Q737" s="42"/>
      <c r="R737" s="42"/>
      <c r="S737" s="42"/>
      <c r="T737" s="42"/>
      <c r="U737" s="42"/>
      <c r="V737" s="42"/>
      <c r="W737" s="42"/>
      <c r="X737" s="42"/>
      <c r="Y737" s="42"/>
      <c r="Z737" s="42"/>
      <c r="AA737" s="42"/>
      <c r="AB737" s="42"/>
      <c r="AC737" s="42"/>
    </row>
    <row r="738">
      <c r="A738" s="70" t="b">
        <v>0</v>
      </c>
      <c r="B738" s="524"/>
      <c r="H738" s="549"/>
      <c r="J738" s="42"/>
      <c r="K738" s="42"/>
      <c r="L738" s="42"/>
      <c r="M738" s="42"/>
      <c r="N738" s="42"/>
      <c r="O738" s="42"/>
      <c r="P738" s="42"/>
      <c r="Q738" s="42"/>
      <c r="R738" s="42"/>
      <c r="S738" s="42"/>
      <c r="T738" s="42"/>
      <c r="U738" s="42"/>
      <c r="V738" s="42"/>
      <c r="W738" s="42"/>
      <c r="X738" s="42"/>
      <c r="Y738" s="42"/>
      <c r="Z738" s="42"/>
      <c r="AA738" s="42"/>
      <c r="AB738" s="42"/>
      <c r="AC738" s="42"/>
    </row>
    <row r="739">
      <c r="A739" s="70" t="b">
        <v>0</v>
      </c>
      <c r="B739" s="524"/>
      <c r="H739" s="549"/>
      <c r="J739" s="42"/>
      <c r="K739" s="42"/>
      <c r="L739" s="42"/>
      <c r="M739" s="42"/>
      <c r="N739" s="42"/>
      <c r="O739" s="42"/>
      <c r="P739" s="42"/>
      <c r="Q739" s="42"/>
      <c r="R739" s="42"/>
      <c r="S739" s="42"/>
      <c r="T739" s="42"/>
      <c r="U739" s="42"/>
      <c r="V739" s="42"/>
      <c r="W739" s="42"/>
      <c r="X739" s="42"/>
      <c r="Y739" s="42"/>
      <c r="Z739" s="42"/>
      <c r="AA739" s="42"/>
      <c r="AB739" s="42"/>
      <c r="AC739" s="42"/>
    </row>
    <row r="740">
      <c r="A740" s="70" t="b">
        <v>0</v>
      </c>
      <c r="B740" s="524"/>
      <c r="H740" s="549"/>
      <c r="J740" s="42"/>
      <c r="K740" s="42"/>
      <c r="L740" s="42"/>
      <c r="M740" s="42"/>
      <c r="N740" s="42"/>
      <c r="O740" s="42"/>
      <c r="P740" s="42"/>
      <c r="Q740" s="42"/>
      <c r="R740" s="42"/>
      <c r="S740" s="42"/>
      <c r="T740" s="42"/>
      <c r="U740" s="42"/>
      <c r="V740" s="42"/>
      <c r="W740" s="42"/>
      <c r="X740" s="42"/>
      <c r="Y740" s="42"/>
      <c r="Z740" s="42"/>
      <c r="AA740" s="42"/>
      <c r="AB740" s="42"/>
      <c r="AC740" s="42"/>
    </row>
    <row r="741">
      <c r="A741" s="70" t="b">
        <v>0</v>
      </c>
      <c r="B741" s="524"/>
      <c r="H741" s="549"/>
      <c r="J741" s="42"/>
      <c r="K741" s="42"/>
      <c r="L741" s="42"/>
      <c r="M741" s="42"/>
      <c r="N741" s="42"/>
      <c r="O741" s="42"/>
      <c r="P741" s="42"/>
      <c r="Q741" s="42"/>
      <c r="R741" s="42"/>
      <c r="S741" s="42"/>
      <c r="T741" s="42"/>
      <c r="U741" s="42"/>
      <c r="V741" s="42"/>
      <c r="W741" s="42"/>
      <c r="X741" s="42"/>
      <c r="Y741" s="42"/>
      <c r="Z741" s="42"/>
      <c r="AA741" s="42"/>
      <c r="AB741" s="42"/>
      <c r="AC741" s="42"/>
    </row>
    <row r="742">
      <c r="A742" s="70" t="b">
        <v>0</v>
      </c>
      <c r="B742" s="524"/>
      <c r="H742" s="549"/>
      <c r="J742" s="42"/>
      <c r="K742" s="42"/>
      <c r="L742" s="42"/>
      <c r="M742" s="42"/>
      <c r="N742" s="42"/>
      <c r="O742" s="42"/>
      <c r="P742" s="42"/>
      <c r="Q742" s="42"/>
      <c r="R742" s="42"/>
      <c r="S742" s="42"/>
      <c r="T742" s="42"/>
      <c r="U742" s="42"/>
      <c r="V742" s="42"/>
      <c r="W742" s="42"/>
      <c r="X742" s="42"/>
      <c r="Y742" s="42"/>
      <c r="Z742" s="42"/>
      <c r="AA742" s="42"/>
      <c r="AB742" s="42"/>
      <c r="AC742" s="42"/>
    </row>
    <row r="743">
      <c r="A743" s="70" t="b">
        <v>0</v>
      </c>
      <c r="B743" s="524"/>
      <c r="H743" s="549"/>
      <c r="J743" s="42"/>
      <c r="K743" s="42"/>
      <c r="L743" s="42"/>
      <c r="M743" s="42"/>
      <c r="N743" s="42"/>
      <c r="O743" s="42"/>
      <c r="P743" s="42"/>
      <c r="Q743" s="42"/>
      <c r="R743" s="42"/>
      <c r="S743" s="42"/>
      <c r="T743" s="42"/>
      <c r="U743" s="42"/>
      <c r="V743" s="42"/>
      <c r="W743" s="42"/>
      <c r="X743" s="42"/>
      <c r="Y743" s="42"/>
      <c r="Z743" s="42"/>
      <c r="AA743" s="42"/>
      <c r="AB743" s="42"/>
      <c r="AC743" s="42"/>
    </row>
    <row r="744">
      <c r="A744" s="70" t="b">
        <v>0</v>
      </c>
      <c r="B744" s="524"/>
      <c r="H744" s="549"/>
      <c r="J744" s="42"/>
      <c r="K744" s="42"/>
      <c r="L744" s="42"/>
      <c r="M744" s="42"/>
      <c r="N744" s="42"/>
      <c r="O744" s="42"/>
      <c r="P744" s="42"/>
      <c r="Q744" s="42"/>
      <c r="R744" s="42"/>
      <c r="S744" s="42"/>
      <c r="T744" s="42"/>
      <c r="U744" s="42"/>
      <c r="V744" s="42"/>
      <c r="W744" s="42"/>
      <c r="X744" s="42"/>
      <c r="Y744" s="42"/>
      <c r="Z744" s="42"/>
      <c r="AA744" s="42"/>
      <c r="AB744" s="42"/>
      <c r="AC744" s="42"/>
    </row>
    <row r="745">
      <c r="A745" s="70" t="b">
        <v>0</v>
      </c>
      <c r="B745" s="524"/>
      <c r="H745" s="549"/>
      <c r="J745" s="42"/>
      <c r="K745" s="42"/>
      <c r="L745" s="42"/>
      <c r="M745" s="42"/>
      <c r="N745" s="42"/>
      <c r="O745" s="42"/>
      <c r="P745" s="42"/>
      <c r="Q745" s="42"/>
      <c r="R745" s="42"/>
      <c r="S745" s="42"/>
      <c r="T745" s="42"/>
      <c r="U745" s="42"/>
      <c r="V745" s="42"/>
      <c r="W745" s="42"/>
      <c r="X745" s="42"/>
      <c r="Y745" s="42"/>
      <c r="Z745" s="42"/>
      <c r="AA745" s="42"/>
      <c r="AB745" s="42"/>
      <c r="AC745" s="42"/>
    </row>
    <row r="746">
      <c r="A746" s="70" t="b">
        <v>0</v>
      </c>
      <c r="B746" s="524"/>
      <c r="H746" s="549"/>
      <c r="J746" s="42"/>
      <c r="K746" s="42"/>
      <c r="L746" s="42"/>
      <c r="M746" s="42"/>
      <c r="N746" s="42"/>
      <c r="O746" s="42"/>
      <c r="P746" s="42"/>
      <c r="Q746" s="42"/>
      <c r="R746" s="42"/>
      <c r="S746" s="42"/>
      <c r="T746" s="42"/>
      <c r="U746" s="42"/>
      <c r="V746" s="42"/>
      <c r="W746" s="42"/>
      <c r="X746" s="42"/>
      <c r="Y746" s="42"/>
      <c r="Z746" s="42"/>
      <c r="AA746" s="42"/>
      <c r="AB746" s="42"/>
      <c r="AC746" s="42"/>
    </row>
    <row r="747">
      <c r="A747" s="70" t="b">
        <v>0</v>
      </c>
      <c r="B747" s="524"/>
      <c r="H747" s="549"/>
      <c r="J747" s="42"/>
      <c r="K747" s="42"/>
      <c r="L747" s="42"/>
      <c r="M747" s="42"/>
      <c r="N747" s="42"/>
      <c r="O747" s="42"/>
      <c r="P747" s="42"/>
      <c r="Q747" s="42"/>
      <c r="R747" s="42"/>
      <c r="S747" s="42"/>
      <c r="T747" s="42"/>
      <c r="U747" s="42"/>
      <c r="V747" s="42"/>
      <c r="W747" s="42"/>
      <c r="X747" s="42"/>
      <c r="Y747" s="42"/>
      <c r="Z747" s="42"/>
      <c r="AA747" s="42"/>
      <c r="AB747" s="42"/>
      <c r="AC747" s="42"/>
    </row>
    <row r="748">
      <c r="A748" s="70" t="b">
        <v>0</v>
      </c>
      <c r="B748" s="524"/>
      <c r="H748" s="549"/>
      <c r="J748" s="42"/>
      <c r="K748" s="42"/>
      <c r="L748" s="42"/>
      <c r="M748" s="42"/>
      <c r="N748" s="42"/>
      <c r="O748" s="42"/>
      <c r="P748" s="42"/>
      <c r="Q748" s="42"/>
      <c r="R748" s="42"/>
      <c r="S748" s="42"/>
      <c r="T748" s="42"/>
      <c r="U748" s="42"/>
      <c r="V748" s="42"/>
      <c r="W748" s="42"/>
      <c r="X748" s="42"/>
      <c r="Y748" s="42"/>
      <c r="Z748" s="42"/>
      <c r="AA748" s="42"/>
      <c r="AB748" s="42"/>
      <c r="AC748" s="42"/>
    </row>
    <row r="749">
      <c r="A749" s="70" t="b">
        <v>0</v>
      </c>
      <c r="B749" s="524"/>
      <c r="H749" s="549"/>
      <c r="J749" s="42"/>
      <c r="K749" s="42"/>
      <c r="L749" s="42"/>
      <c r="M749" s="42"/>
      <c r="N749" s="42"/>
      <c r="O749" s="42"/>
      <c r="P749" s="42"/>
      <c r="Q749" s="42"/>
      <c r="R749" s="42"/>
      <c r="S749" s="42"/>
      <c r="T749" s="42"/>
      <c r="U749" s="42"/>
      <c r="V749" s="42"/>
      <c r="W749" s="42"/>
      <c r="X749" s="42"/>
      <c r="Y749" s="42"/>
      <c r="Z749" s="42"/>
      <c r="AA749" s="42"/>
      <c r="AB749" s="42"/>
      <c r="AC749" s="42"/>
    </row>
    <row r="750">
      <c r="A750" s="70" t="b">
        <v>0</v>
      </c>
      <c r="B750" s="524"/>
      <c r="H750" s="549"/>
      <c r="J750" s="42"/>
      <c r="K750" s="42"/>
      <c r="L750" s="42"/>
      <c r="M750" s="42"/>
      <c r="N750" s="42"/>
      <c r="O750" s="42"/>
      <c r="P750" s="42"/>
      <c r="Q750" s="42"/>
      <c r="R750" s="42"/>
      <c r="S750" s="42"/>
      <c r="T750" s="42"/>
      <c r="U750" s="42"/>
      <c r="V750" s="42"/>
      <c r="W750" s="42"/>
      <c r="X750" s="42"/>
      <c r="Y750" s="42"/>
      <c r="Z750" s="42"/>
      <c r="AA750" s="42"/>
      <c r="AB750" s="42"/>
      <c r="AC750" s="42"/>
    </row>
    <row r="751">
      <c r="A751" s="70" t="b">
        <v>0</v>
      </c>
      <c r="B751" s="524"/>
      <c r="H751" s="549"/>
      <c r="J751" s="42"/>
      <c r="K751" s="42"/>
      <c r="L751" s="42"/>
      <c r="M751" s="42"/>
      <c r="N751" s="42"/>
      <c r="O751" s="42"/>
      <c r="P751" s="42"/>
      <c r="Q751" s="42"/>
      <c r="R751" s="42"/>
      <c r="S751" s="42"/>
      <c r="T751" s="42"/>
      <c r="U751" s="42"/>
      <c r="V751" s="42"/>
      <c r="W751" s="42"/>
      <c r="X751" s="42"/>
      <c r="Y751" s="42"/>
      <c r="Z751" s="42"/>
      <c r="AA751" s="42"/>
      <c r="AB751" s="42"/>
      <c r="AC751" s="42"/>
    </row>
    <row r="752">
      <c r="A752" s="70" t="b">
        <v>0</v>
      </c>
      <c r="B752" s="524"/>
      <c r="H752" s="549"/>
      <c r="J752" s="42"/>
      <c r="K752" s="42"/>
      <c r="L752" s="42"/>
      <c r="M752" s="42"/>
      <c r="N752" s="42"/>
      <c r="O752" s="42"/>
      <c r="P752" s="42"/>
      <c r="Q752" s="42"/>
      <c r="R752" s="42"/>
      <c r="S752" s="42"/>
      <c r="T752" s="42"/>
      <c r="U752" s="42"/>
      <c r="V752" s="42"/>
      <c r="W752" s="42"/>
      <c r="X752" s="42"/>
      <c r="Y752" s="42"/>
      <c r="Z752" s="42"/>
      <c r="AA752" s="42"/>
      <c r="AB752" s="42"/>
      <c r="AC752" s="42"/>
    </row>
    <row r="753">
      <c r="A753" s="70" t="b">
        <v>0</v>
      </c>
      <c r="B753" s="524"/>
      <c r="H753" s="549"/>
      <c r="J753" s="42"/>
      <c r="K753" s="42"/>
      <c r="L753" s="42"/>
      <c r="M753" s="42"/>
      <c r="N753" s="42"/>
      <c r="O753" s="42"/>
      <c r="P753" s="42"/>
      <c r="Q753" s="42"/>
      <c r="R753" s="42"/>
      <c r="S753" s="42"/>
      <c r="T753" s="42"/>
      <c r="U753" s="42"/>
      <c r="V753" s="42"/>
      <c r="W753" s="42"/>
      <c r="X753" s="42"/>
      <c r="Y753" s="42"/>
      <c r="Z753" s="42"/>
      <c r="AA753" s="42"/>
      <c r="AB753" s="42"/>
      <c r="AC753" s="42"/>
    </row>
    <row r="754">
      <c r="A754" s="70" t="b">
        <v>0</v>
      </c>
      <c r="B754" s="524"/>
      <c r="H754" s="549"/>
      <c r="J754" s="42"/>
      <c r="K754" s="42"/>
      <c r="L754" s="42"/>
      <c r="M754" s="42"/>
      <c r="N754" s="42"/>
      <c r="O754" s="42"/>
      <c r="P754" s="42"/>
      <c r="Q754" s="42"/>
      <c r="R754" s="42"/>
      <c r="S754" s="42"/>
      <c r="T754" s="42"/>
      <c r="U754" s="42"/>
      <c r="V754" s="42"/>
      <c r="W754" s="42"/>
      <c r="X754" s="42"/>
      <c r="Y754" s="42"/>
      <c r="Z754" s="42"/>
      <c r="AA754" s="42"/>
      <c r="AB754" s="42"/>
      <c r="AC754" s="42"/>
    </row>
    <row r="755">
      <c r="A755" s="70" t="b">
        <v>0</v>
      </c>
      <c r="B755" s="524"/>
      <c r="H755" s="549"/>
      <c r="J755" s="42"/>
      <c r="K755" s="42"/>
      <c r="L755" s="42"/>
      <c r="M755" s="42"/>
      <c r="N755" s="42"/>
      <c r="O755" s="42"/>
      <c r="P755" s="42"/>
      <c r="Q755" s="42"/>
      <c r="R755" s="42"/>
      <c r="S755" s="42"/>
      <c r="T755" s="42"/>
      <c r="U755" s="42"/>
      <c r="V755" s="42"/>
      <c r="W755" s="42"/>
      <c r="X755" s="42"/>
      <c r="Y755" s="42"/>
      <c r="Z755" s="42"/>
      <c r="AA755" s="42"/>
      <c r="AB755" s="42"/>
      <c r="AC755" s="42"/>
    </row>
    <row r="756">
      <c r="A756" s="70" t="b">
        <v>0</v>
      </c>
      <c r="B756" s="524"/>
      <c r="H756" s="549"/>
      <c r="J756" s="42"/>
      <c r="K756" s="42"/>
      <c r="L756" s="42"/>
      <c r="M756" s="42"/>
      <c r="N756" s="42"/>
      <c r="O756" s="42"/>
      <c r="P756" s="42"/>
      <c r="Q756" s="42"/>
      <c r="R756" s="42"/>
      <c r="S756" s="42"/>
      <c r="T756" s="42"/>
      <c r="U756" s="42"/>
      <c r="V756" s="42"/>
      <c r="W756" s="42"/>
      <c r="X756" s="42"/>
      <c r="Y756" s="42"/>
      <c r="Z756" s="42"/>
      <c r="AA756" s="42"/>
      <c r="AB756" s="42"/>
      <c r="AC756" s="42"/>
    </row>
    <row r="757">
      <c r="A757" s="70" t="b">
        <v>0</v>
      </c>
      <c r="B757" s="524"/>
      <c r="H757" s="549"/>
      <c r="J757" s="42"/>
      <c r="K757" s="42"/>
      <c r="L757" s="42"/>
      <c r="M757" s="42"/>
      <c r="N757" s="42"/>
      <c r="O757" s="42"/>
      <c r="P757" s="42"/>
      <c r="Q757" s="42"/>
      <c r="R757" s="42"/>
      <c r="S757" s="42"/>
      <c r="T757" s="42"/>
      <c r="U757" s="42"/>
      <c r="V757" s="42"/>
      <c r="W757" s="42"/>
      <c r="X757" s="42"/>
      <c r="Y757" s="42"/>
      <c r="Z757" s="42"/>
      <c r="AA757" s="42"/>
      <c r="AB757" s="42"/>
      <c r="AC757" s="42"/>
    </row>
    <row r="758">
      <c r="A758" s="70" t="b">
        <v>0</v>
      </c>
      <c r="B758" s="524"/>
      <c r="H758" s="549"/>
      <c r="J758" s="42"/>
      <c r="K758" s="42"/>
      <c r="L758" s="42"/>
      <c r="M758" s="42"/>
      <c r="N758" s="42"/>
      <c r="O758" s="42"/>
      <c r="P758" s="42"/>
      <c r="Q758" s="42"/>
      <c r="R758" s="42"/>
      <c r="S758" s="42"/>
      <c r="T758" s="42"/>
      <c r="U758" s="42"/>
      <c r="V758" s="42"/>
      <c r="W758" s="42"/>
      <c r="X758" s="42"/>
      <c r="Y758" s="42"/>
      <c r="Z758" s="42"/>
      <c r="AA758" s="42"/>
      <c r="AB758" s="42"/>
      <c r="AC758" s="42"/>
    </row>
    <row r="759">
      <c r="A759" s="70" t="b">
        <v>0</v>
      </c>
      <c r="B759" s="524"/>
      <c r="H759" s="549"/>
      <c r="J759" s="42"/>
      <c r="K759" s="42"/>
      <c r="L759" s="42"/>
      <c r="M759" s="42"/>
      <c r="N759" s="42"/>
      <c r="O759" s="42"/>
      <c r="P759" s="42"/>
      <c r="Q759" s="42"/>
      <c r="R759" s="42"/>
      <c r="S759" s="42"/>
      <c r="T759" s="42"/>
      <c r="U759" s="42"/>
      <c r="V759" s="42"/>
      <c r="W759" s="42"/>
      <c r="X759" s="42"/>
      <c r="Y759" s="42"/>
      <c r="Z759" s="42"/>
      <c r="AA759" s="42"/>
      <c r="AB759" s="42"/>
      <c r="AC759" s="42"/>
    </row>
    <row r="760">
      <c r="A760" s="70" t="b">
        <v>0</v>
      </c>
      <c r="B760" s="524"/>
      <c r="H760" s="549"/>
      <c r="J760" s="42"/>
      <c r="K760" s="42"/>
      <c r="L760" s="42"/>
      <c r="M760" s="42"/>
      <c r="N760" s="42"/>
      <c r="O760" s="42"/>
      <c r="P760" s="42"/>
      <c r="Q760" s="42"/>
      <c r="R760" s="42"/>
      <c r="S760" s="42"/>
      <c r="T760" s="42"/>
      <c r="U760" s="42"/>
      <c r="V760" s="42"/>
      <c r="W760" s="42"/>
      <c r="X760" s="42"/>
      <c r="Y760" s="42"/>
      <c r="Z760" s="42"/>
      <c r="AA760" s="42"/>
      <c r="AB760" s="42"/>
      <c r="AC760" s="42"/>
    </row>
    <row r="761">
      <c r="A761" s="70" t="b">
        <v>0</v>
      </c>
      <c r="B761" s="524"/>
      <c r="H761" s="549"/>
      <c r="J761" s="42"/>
      <c r="K761" s="42"/>
      <c r="L761" s="42"/>
      <c r="M761" s="42"/>
      <c r="N761" s="42"/>
      <c r="O761" s="42"/>
      <c r="P761" s="42"/>
      <c r="Q761" s="42"/>
      <c r="R761" s="42"/>
      <c r="S761" s="42"/>
      <c r="T761" s="42"/>
      <c r="U761" s="42"/>
      <c r="V761" s="42"/>
      <c r="W761" s="42"/>
      <c r="X761" s="42"/>
      <c r="Y761" s="42"/>
      <c r="Z761" s="42"/>
      <c r="AA761" s="42"/>
      <c r="AB761" s="42"/>
      <c r="AC761" s="42"/>
    </row>
    <row r="762">
      <c r="A762" s="70" t="b">
        <v>0</v>
      </c>
      <c r="B762" s="524"/>
      <c r="H762" s="549"/>
      <c r="J762" s="42"/>
      <c r="K762" s="42"/>
      <c r="L762" s="42"/>
      <c r="M762" s="42"/>
      <c r="N762" s="42"/>
      <c r="O762" s="42"/>
      <c r="P762" s="42"/>
      <c r="Q762" s="42"/>
      <c r="R762" s="42"/>
      <c r="S762" s="42"/>
      <c r="T762" s="42"/>
      <c r="U762" s="42"/>
      <c r="V762" s="42"/>
      <c r="W762" s="42"/>
      <c r="X762" s="42"/>
      <c r="Y762" s="42"/>
      <c r="Z762" s="42"/>
      <c r="AA762" s="42"/>
      <c r="AB762" s="42"/>
      <c r="AC762" s="42"/>
    </row>
    <row r="763">
      <c r="A763" s="70" t="b">
        <v>0</v>
      </c>
      <c r="B763" s="524"/>
      <c r="H763" s="549"/>
      <c r="J763" s="42"/>
      <c r="K763" s="42"/>
      <c r="L763" s="42"/>
      <c r="M763" s="42"/>
      <c r="N763" s="42"/>
      <c r="O763" s="42"/>
      <c r="P763" s="42"/>
      <c r="Q763" s="42"/>
      <c r="R763" s="42"/>
      <c r="S763" s="42"/>
      <c r="T763" s="42"/>
      <c r="U763" s="42"/>
      <c r="V763" s="42"/>
      <c r="W763" s="42"/>
      <c r="X763" s="42"/>
      <c r="Y763" s="42"/>
      <c r="Z763" s="42"/>
      <c r="AA763" s="42"/>
      <c r="AB763" s="42"/>
      <c r="AC763" s="42"/>
    </row>
    <row r="764">
      <c r="A764" s="70" t="b">
        <v>0</v>
      </c>
      <c r="B764" s="524"/>
      <c r="H764" s="549"/>
      <c r="J764" s="42"/>
      <c r="K764" s="42"/>
      <c r="L764" s="42"/>
      <c r="M764" s="42"/>
      <c r="N764" s="42"/>
      <c r="O764" s="42"/>
      <c r="P764" s="42"/>
      <c r="Q764" s="42"/>
      <c r="R764" s="42"/>
      <c r="S764" s="42"/>
      <c r="T764" s="42"/>
      <c r="U764" s="42"/>
      <c r="V764" s="42"/>
      <c r="W764" s="42"/>
      <c r="X764" s="42"/>
      <c r="Y764" s="42"/>
      <c r="Z764" s="42"/>
      <c r="AA764" s="42"/>
      <c r="AB764" s="42"/>
      <c r="AC764" s="42"/>
    </row>
    <row r="765">
      <c r="A765" s="70" t="b">
        <v>0</v>
      </c>
      <c r="B765" s="524"/>
      <c r="H765" s="549"/>
      <c r="J765" s="42"/>
      <c r="K765" s="42"/>
      <c r="L765" s="42"/>
      <c r="M765" s="42"/>
      <c r="N765" s="42"/>
      <c r="O765" s="42"/>
      <c r="P765" s="42"/>
      <c r="Q765" s="42"/>
      <c r="R765" s="42"/>
      <c r="S765" s="42"/>
      <c r="T765" s="42"/>
      <c r="U765" s="42"/>
      <c r="V765" s="42"/>
      <c r="W765" s="42"/>
      <c r="X765" s="42"/>
      <c r="Y765" s="42"/>
      <c r="Z765" s="42"/>
      <c r="AA765" s="42"/>
      <c r="AB765" s="42"/>
      <c r="AC765" s="42"/>
    </row>
    <row r="766">
      <c r="A766" s="70" t="b">
        <v>0</v>
      </c>
      <c r="B766" s="524"/>
      <c r="H766" s="549"/>
      <c r="J766" s="42"/>
      <c r="K766" s="42"/>
      <c r="L766" s="42"/>
      <c r="M766" s="42"/>
      <c r="N766" s="42"/>
      <c r="O766" s="42"/>
      <c r="P766" s="42"/>
      <c r="Q766" s="42"/>
      <c r="R766" s="42"/>
      <c r="S766" s="42"/>
      <c r="T766" s="42"/>
      <c r="U766" s="42"/>
      <c r="V766" s="42"/>
      <c r="W766" s="42"/>
      <c r="X766" s="42"/>
      <c r="Y766" s="42"/>
      <c r="Z766" s="42"/>
      <c r="AA766" s="42"/>
      <c r="AB766" s="42"/>
      <c r="AC766" s="42"/>
    </row>
    <row r="767">
      <c r="A767" s="70" t="b">
        <v>0</v>
      </c>
      <c r="B767" s="524"/>
      <c r="H767" s="549"/>
      <c r="J767" s="42"/>
      <c r="K767" s="42"/>
      <c r="L767" s="42"/>
      <c r="M767" s="42"/>
      <c r="N767" s="42"/>
      <c r="O767" s="42"/>
      <c r="P767" s="42"/>
      <c r="Q767" s="42"/>
      <c r="R767" s="42"/>
      <c r="S767" s="42"/>
      <c r="T767" s="42"/>
      <c r="U767" s="42"/>
      <c r="V767" s="42"/>
      <c r="W767" s="42"/>
      <c r="X767" s="42"/>
      <c r="Y767" s="42"/>
      <c r="Z767" s="42"/>
      <c r="AA767" s="42"/>
      <c r="AB767" s="42"/>
      <c r="AC767" s="42"/>
    </row>
    <row r="768">
      <c r="A768" s="70" t="b">
        <v>0</v>
      </c>
      <c r="B768" s="524"/>
      <c r="H768" s="549"/>
      <c r="J768" s="42"/>
      <c r="K768" s="42"/>
      <c r="L768" s="42"/>
      <c r="M768" s="42"/>
      <c r="N768" s="42"/>
      <c r="O768" s="42"/>
      <c r="P768" s="42"/>
      <c r="Q768" s="42"/>
      <c r="R768" s="42"/>
      <c r="S768" s="42"/>
      <c r="T768" s="42"/>
      <c r="U768" s="42"/>
      <c r="V768" s="42"/>
      <c r="W768" s="42"/>
      <c r="X768" s="42"/>
      <c r="Y768" s="42"/>
      <c r="Z768" s="42"/>
      <c r="AA768" s="42"/>
      <c r="AB768" s="42"/>
      <c r="AC768" s="42"/>
    </row>
    <row r="769">
      <c r="A769" s="70" t="b">
        <v>0</v>
      </c>
      <c r="B769" s="524"/>
      <c r="H769" s="549"/>
      <c r="J769" s="42"/>
      <c r="K769" s="42"/>
      <c r="L769" s="42"/>
      <c r="M769" s="42"/>
      <c r="N769" s="42"/>
      <c r="O769" s="42"/>
      <c r="P769" s="42"/>
      <c r="Q769" s="42"/>
      <c r="R769" s="42"/>
      <c r="S769" s="42"/>
      <c r="T769" s="42"/>
      <c r="U769" s="42"/>
      <c r="V769" s="42"/>
      <c r="W769" s="42"/>
      <c r="X769" s="42"/>
      <c r="Y769" s="42"/>
      <c r="Z769" s="42"/>
      <c r="AA769" s="42"/>
      <c r="AB769" s="42"/>
      <c r="AC769" s="42"/>
    </row>
    <row r="770">
      <c r="A770" s="70" t="b">
        <v>0</v>
      </c>
      <c r="B770" s="524"/>
      <c r="H770" s="549"/>
      <c r="J770" s="42"/>
      <c r="K770" s="42"/>
      <c r="L770" s="42"/>
      <c r="M770" s="42"/>
      <c r="N770" s="42"/>
      <c r="O770" s="42"/>
      <c r="P770" s="42"/>
      <c r="Q770" s="42"/>
      <c r="R770" s="42"/>
      <c r="S770" s="42"/>
      <c r="T770" s="42"/>
      <c r="U770" s="42"/>
      <c r="V770" s="42"/>
      <c r="W770" s="42"/>
      <c r="X770" s="42"/>
      <c r="Y770" s="42"/>
      <c r="Z770" s="42"/>
      <c r="AA770" s="42"/>
      <c r="AB770" s="42"/>
      <c r="AC770" s="42"/>
    </row>
    <row r="771">
      <c r="A771" s="70" t="b">
        <v>0</v>
      </c>
      <c r="B771" s="524"/>
      <c r="H771" s="549"/>
      <c r="J771" s="42"/>
      <c r="K771" s="42"/>
      <c r="L771" s="42"/>
      <c r="M771" s="42"/>
      <c r="N771" s="42"/>
      <c r="O771" s="42"/>
      <c r="P771" s="42"/>
      <c r="Q771" s="42"/>
      <c r="R771" s="42"/>
      <c r="S771" s="42"/>
      <c r="T771" s="42"/>
      <c r="U771" s="42"/>
      <c r="V771" s="42"/>
      <c r="W771" s="42"/>
      <c r="X771" s="42"/>
      <c r="Y771" s="42"/>
      <c r="Z771" s="42"/>
      <c r="AA771" s="42"/>
      <c r="AB771" s="42"/>
      <c r="AC771" s="42"/>
    </row>
    <row r="772">
      <c r="A772" s="70" t="b">
        <v>0</v>
      </c>
      <c r="B772" s="524"/>
      <c r="H772" s="549"/>
      <c r="J772" s="42"/>
      <c r="K772" s="42"/>
      <c r="L772" s="42"/>
      <c r="M772" s="42"/>
      <c r="N772" s="42"/>
      <c r="O772" s="42"/>
      <c r="P772" s="42"/>
      <c r="Q772" s="42"/>
      <c r="R772" s="42"/>
      <c r="S772" s="42"/>
      <c r="T772" s="42"/>
      <c r="U772" s="42"/>
      <c r="V772" s="42"/>
      <c r="W772" s="42"/>
      <c r="X772" s="42"/>
      <c r="Y772" s="42"/>
      <c r="Z772" s="42"/>
      <c r="AA772" s="42"/>
      <c r="AB772" s="42"/>
      <c r="AC772" s="42"/>
    </row>
    <row r="773">
      <c r="A773" s="70" t="b">
        <v>0</v>
      </c>
      <c r="B773" s="524"/>
      <c r="H773" s="549"/>
      <c r="J773" s="42"/>
      <c r="K773" s="42"/>
      <c r="L773" s="42"/>
      <c r="M773" s="42"/>
      <c r="N773" s="42"/>
      <c r="O773" s="42"/>
      <c r="P773" s="42"/>
      <c r="Q773" s="42"/>
      <c r="R773" s="42"/>
      <c r="S773" s="42"/>
      <c r="T773" s="42"/>
      <c r="U773" s="42"/>
      <c r="V773" s="42"/>
      <c r="W773" s="42"/>
      <c r="X773" s="42"/>
      <c r="Y773" s="42"/>
      <c r="Z773" s="42"/>
      <c r="AA773" s="42"/>
      <c r="AB773" s="42"/>
      <c r="AC773" s="42"/>
    </row>
    <row r="774">
      <c r="A774" s="70" t="b">
        <v>0</v>
      </c>
      <c r="B774" s="524"/>
      <c r="H774" s="549"/>
      <c r="J774" s="42"/>
      <c r="K774" s="42"/>
      <c r="L774" s="42"/>
      <c r="M774" s="42"/>
      <c r="N774" s="42"/>
      <c r="O774" s="42"/>
      <c r="P774" s="42"/>
      <c r="Q774" s="42"/>
      <c r="R774" s="42"/>
      <c r="S774" s="42"/>
      <c r="T774" s="42"/>
      <c r="U774" s="42"/>
      <c r="V774" s="42"/>
      <c r="W774" s="42"/>
      <c r="X774" s="42"/>
      <c r="Y774" s="42"/>
      <c r="Z774" s="42"/>
      <c r="AA774" s="42"/>
      <c r="AB774" s="42"/>
      <c r="AC774" s="42"/>
    </row>
    <row r="775">
      <c r="A775" s="70" t="b">
        <v>0</v>
      </c>
      <c r="B775" s="524"/>
      <c r="H775" s="549"/>
      <c r="J775" s="42"/>
      <c r="K775" s="42"/>
      <c r="L775" s="42"/>
      <c r="M775" s="42"/>
      <c r="N775" s="42"/>
      <c r="O775" s="42"/>
      <c r="P775" s="42"/>
      <c r="Q775" s="42"/>
      <c r="R775" s="42"/>
      <c r="S775" s="42"/>
      <c r="T775" s="42"/>
      <c r="U775" s="42"/>
      <c r="V775" s="42"/>
      <c r="W775" s="42"/>
      <c r="X775" s="42"/>
      <c r="Y775" s="42"/>
      <c r="Z775" s="42"/>
      <c r="AA775" s="42"/>
      <c r="AB775" s="42"/>
      <c r="AC775" s="42"/>
    </row>
    <row r="776">
      <c r="A776" s="70" t="b">
        <v>0</v>
      </c>
      <c r="B776" s="524"/>
      <c r="H776" s="549"/>
      <c r="J776" s="42"/>
      <c r="K776" s="42"/>
      <c r="L776" s="42"/>
      <c r="M776" s="42"/>
      <c r="N776" s="42"/>
      <c r="O776" s="42"/>
      <c r="P776" s="42"/>
      <c r="Q776" s="42"/>
      <c r="R776" s="42"/>
      <c r="S776" s="42"/>
      <c r="T776" s="42"/>
      <c r="U776" s="42"/>
      <c r="V776" s="42"/>
      <c r="W776" s="42"/>
      <c r="X776" s="42"/>
      <c r="Y776" s="42"/>
      <c r="Z776" s="42"/>
      <c r="AA776" s="42"/>
      <c r="AB776" s="42"/>
      <c r="AC776" s="42"/>
    </row>
    <row r="777">
      <c r="A777" s="70" t="b">
        <v>0</v>
      </c>
      <c r="B777" s="524"/>
      <c r="H777" s="549"/>
      <c r="J777" s="42"/>
      <c r="K777" s="42"/>
      <c r="L777" s="42"/>
      <c r="M777" s="42"/>
      <c r="N777" s="42"/>
      <c r="O777" s="42"/>
      <c r="P777" s="42"/>
      <c r="Q777" s="42"/>
      <c r="R777" s="42"/>
      <c r="S777" s="42"/>
      <c r="T777" s="42"/>
      <c r="U777" s="42"/>
      <c r="V777" s="42"/>
      <c r="W777" s="42"/>
      <c r="X777" s="42"/>
      <c r="Y777" s="42"/>
      <c r="Z777" s="42"/>
      <c r="AA777" s="42"/>
      <c r="AB777" s="42"/>
      <c r="AC777" s="42"/>
    </row>
    <row r="778">
      <c r="A778" s="70" t="b">
        <v>0</v>
      </c>
      <c r="B778" s="524"/>
      <c r="H778" s="549"/>
      <c r="J778" s="42"/>
      <c r="K778" s="42"/>
      <c r="L778" s="42"/>
      <c r="M778" s="42"/>
      <c r="N778" s="42"/>
      <c r="O778" s="42"/>
      <c r="P778" s="42"/>
      <c r="Q778" s="42"/>
      <c r="R778" s="42"/>
      <c r="S778" s="42"/>
      <c r="T778" s="42"/>
      <c r="U778" s="42"/>
      <c r="V778" s="42"/>
      <c r="W778" s="42"/>
      <c r="X778" s="42"/>
      <c r="Y778" s="42"/>
      <c r="Z778" s="42"/>
      <c r="AA778" s="42"/>
      <c r="AB778" s="42"/>
      <c r="AC778" s="42"/>
    </row>
    <row r="779">
      <c r="A779" s="70" t="b">
        <v>0</v>
      </c>
      <c r="B779" s="524"/>
      <c r="H779" s="549"/>
      <c r="J779" s="42"/>
      <c r="K779" s="42"/>
      <c r="L779" s="42"/>
      <c r="M779" s="42"/>
      <c r="N779" s="42"/>
      <c r="O779" s="42"/>
      <c r="P779" s="42"/>
      <c r="Q779" s="42"/>
      <c r="R779" s="42"/>
      <c r="S779" s="42"/>
      <c r="T779" s="42"/>
      <c r="U779" s="42"/>
      <c r="V779" s="42"/>
      <c r="W779" s="42"/>
      <c r="X779" s="42"/>
      <c r="Y779" s="42"/>
      <c r="Z779" s="42"/>
      <c r="AA779" s="42"/>
      <c r="AB779" s="42"/>
      <c r="AC779" s="42"/>
    </row>
    <row r="780">
      <c r="A780" s="70" t="b">
        <v>0</v>
      </c>
      <c r="B780" s="524"/>
      <c r="H780" s="549"/>
      <c r="J780" s="42"/>
      <c r="K780" s="42"/>
      <c r="L780" s="42"/>
      <c r="M780" s="42"/>
      <c r="N780" s="42"/>
      <c r="O780" s="42"/>
      <c r="P780" s="42"/>
      <c r="Q780" s="42"/>
      <c r="R780" s="42"/>
      <c r="S780" s="42"/>
      <c r="T780" s="42"/>
      <c r="U780" s="42"/>
      <c r="V780" s="42"/>
      <c r="W780" s="42"/>
      <c r="X780" s="42"/>
      <c r="Y780" s="42"/>
      <c r="Z780" s="42"/>
      <c r="AA780" s="42"/>
      <c r="AB780" s="42"/>
      <c r="AC780" s="42"/>
    </row>
    <row r="781">
      <c r="A781" s="70" t="b">
        <v>0</v>
      </c>
      <c r="B781" s="524"/>
      <c r="H781" s="549"/>
      <c r="J781" s="42"/>
      <c r="K781" s="42"/>
      <c r="L781" s="42"/>
      <c r="M781" s="42"/>
      <c r="N781" s="42"/>
      <c r="O781" s="42"/>
      <c r="P781" s="42"/>
      <c r="Q781" s="42"/>
      <c r="R781" s="42"/>
      <c r="S781" s="42"/>
      <c r="T781" s="42"/>
      <c r="U781" s="42"/>
      <c r="V781" s="42"/>
      <c r="W781" s="42"/>
      <c r="X781" s="42"/>
      <c r="Y781" s="42"/>
      <c r="Z781" s="42"/>
      <c r="AA781" s="42"/>
      <c r="AB781" s="42"/>
      <c r="AC781" s="42"/>
    </row>
    <row r="782">
      <c r="A782" s="70" t="b">
        <v>0</v>
      </c>
      <c r="B782" s="524"/>
      <c r="H782" s="549"/>
      <c r="J782" s="42"/>
      <c r="K782" s="42"/>
      <c r="L782" s="42"/>
      <c r="M782" s="42"/>
      <c r="N782" s="42"/>
      <c r="O782" s="42"/>
      <c r="P782" s="42"/>
      <c r="Q782" s="42"/>
      <c r="R782" s="42"/>
      <c r="S782" s="42"/>
      <c r="T782" s="42"/>
      <c r="U782" s="42"/>
      <c r="V782" s="42"/>
      <c r="W782" s="42"/>
      <c r="X782" s="42"/>
      <c r="Y782" s="42"/>
      <c r="Z782" s="42"/>
      <c r="AA782" s="42"/>
      <c r="AB782" s="42"/>
      <c r="AC782" s="42"/>
    </row>
    <row r="783">
      <c r="A783" s="70" t="b">
        <v>0</v>
      </c>
      <c r="B783" s="524"/>
      <c r="H783" s="549"/>
      <c r="J783" s="42"/>
      <c r="K783" s="42"/>
      <c r="L783" s="42"/>
      <c r="M783" s="42"/>
      <c r="N783" s="42"/>
      <c r="O783" s="42"/>
      <c r="P783" s="42"/>
      <c r="Q783" s="42"/>
      <c r="R783" s="42"/>
      <c r="S783" s="42"/>
      <c r="T783" s="42"/>
      <c r="U783" s="42"/>
      <c r="V783" s="42"/>
      <c r="W783" s="42"/>
      <c r="X783" s="42"/>
      <c r="Y783" s="42"/>
      <c r="Z783" s="42"/>
      <c r="AA783" s="42"/>
      <c r="AB783" s="42"/>
      <c r="AC783" s="42"/>
    </row>
    <row r="784">
      <c r="A784" s="70" t="b">
        <v>0</v>
      </c>
      <c r="B784" s="524"/>
      <c r="H784" s="549"/>
      <c r="J784" s="42"/>
      <c r="K784" s="42"/>
      <c r="L784" s="42"/>
      <c r="M784" s="42"/>
      <c r="N784" s="42"/>
      <c r="O784" s="42"/>
      <c r="P784" s="42"/>
      <c r="Q784" s="42"/>
      <c r="R784" s="42"/>
      <c r="S784" s="42"/>
      <c r="T784" s="42"/>
      <c r="U784" s="42"/>
      <c r="V784" s="42"/>
      <c r="W784" s="42"/>
      <c r="X784" s="42"/>
      <c r="Y784" s="42"/>
      <c r="Z784" s="42"/>
      <c r="AA784" s="42"/>
      <c r="AB784" s="42"/>
      <c r="AC784" s="42"/>
    </row>
    <row r="785">
      <c r="A785" s="70" t="b">
        <v>0</v>
      </c>
      <c r="B785" s="524"/>
      <c r="H785" s="549"/>
      <c r="J785" s="42"/>
      <c r="K785" s="42"/>
      <c r="L785" s="42"/>
      <c r="M785" s="42"/>
      <c r="N785" s="42"/>
      <c r="O785" s="42"/>
      <c r="P785" s="42"/>
      <c r="Q785" s="42"/>
      <c r="R785" s="42"/>
      <c r="S785" s="42"/>
      <c r="T785" s="42"/>
      <c r="U785" s="42"/>
      <c r="V785" s="42"/>
      <c r="W785" s="42"/>
      <c r="X785" s="42"/>
      <c r="Y785" s="42"/>
      <c r="Z785" s="42"/>
      <c r="AA785" s="42"/>
      <c r="AB785" s="42"/>
      <c r="AC785" s="42"/>
    </row>
    <row r="786">
      <c r="A786" s="70" t="b">
        <v>0</v>
      </c>
      <c r="B786" s="524"/>
      <c r="H786" s="549"/>
      <c r="J786" s="42"/>
      <c r="K786" s="42"/>
      <c r="L786" s="42"/>
      <c r="M786" s="42"/>
      <c r="N786" s="42"/>
      <c r="O786" s="42"/>
      <c r="P786" s="42"/>
      <c r="Q786" s="42"/>
      <c r="R786" s="42"/>
      <c r="S786" s="42"/>
      <c r="T786" s="42"/>
      <c r="U786" s="42"/>
      <c r="V786" s="42"/>
      <c r="W786" s="42"/>
      <c r="X786" s="42"/>
      <c r="Y786" s="42"/>
      <c r="Z786" s="42"/>
      <c r="AA786" s="42"/>
      <c r="AB786" s="42"/>
      <c r="AC786" s="42"/>
    </row>
    <row r="787">
      <c r="A787" s="70" t="b">
        <v>0</v>
      </c>
      <c r="B787" s="524"/>
      <c r="H787" s="549"/>
      <c r="J787" s="42"/>
      <c r="K787" s="42"/>
      <c r="L787" s="42"/>
      <c r="M787" s="42"/>
      <c r="N787" s="42"/>
      <c r="O787" s="42"/>
      <c r="P787" s="42"/>
      <c r="Q787" s="42"/>
      <c r="R787" s="42"/>
      <c r="S787" s="42"/>
      <c r="T787" s="42"/>
      <c r="U787" s="42"/>
      <c r="V787" s="42"/>
      <c r="W787" s="42"/>
      <c r="X787" s="42"/>
      <c r="Y787" s="42"/>
      <c r="Z787" s="42"/>
      <c r="AA787" s="42"/>
      <c r="AB787" s="42"/>
      <c r="AC787" s="42"/>
    </row>
    <row r="788">
      <c r="A788" s="70" t="b">
        <v>0</v>
      </c>
      <c r="B788" s="524"/>
      <c r="H788" s="549"/>
      <c r="J788" s="42"/>
      <c r="K788" s="42"/>
      <c r="L788" s="42"/>
      <c r="M788" s="42"/>
      <c r="N788" s="42"/>
      <c r="O788" s="42"/>
      <c r="P788" s="42"/>
      <c r="Q788" s="42"/>
      <c r="R788" s="42"/>
      <c r="S788" s="42"/>
      <c r="T788" s="42"/>
      <c r="U788" s="42"/>
      <c r="V788" s="42"/>
      <c r="W788" s="42"/>
      <c r="X788" s="42"/>
      <c r="Y788" s="42"/>
      <c r="Z788" s="42"/>
      <c r="AA788" s="42"/>
      <c r="AB788" s="42"/>
      <c r="AC788" s="42"/>
    </row>
    <row r="789">
      <c r="A789" s="70" t="b">
        <v>0</v>
      </c>
      <c r="B789" s="524"/>
      <c r="H789" s="549"/>
      <c r="J789" s="42"/>
      <c r="K789" s="42"/>
      <c r="L789" s="42"/>
      <c r="M789" s="42"/>
      <c r="N789" s="42"/>
      <c r="O789" s="42"/>
      <c r="P789" s="42"/>
      <c r="Q789" s="42"/>
      <c r="R789" s="42"/>
      <c r="S789" s="42"/>
      <c r="T789" s="42"/>
      <c r="U789" s="42"/>
      <c r="V789" s="42"/>
      <c r="W789" s="42"/>
      <c r="X789" s="42"/>
      <c r="Y789" s="42"/>
      <c r="Z789" s="42"/>
      <c r="AA789" s="42"/>
      <c r="AB789" s="42"/>
      <c r="AC789" s="42"/>
    </row>
    <row r="790">
      <c r="A790" s="70" t="b">
        <v>0</v>
      </c>
      <c r="B790" s="524"/>
      <c r="H790" s="549"/>
      <c r="J790" s="42"/>
      <c r="K790" s="42"/>
      <c r="L790" s="42"/>
      <c r="M790" s="42"/>
      <c r="N790" s="42"/>
      <c r="O790" s="42"/>
      <c r="P790" s="42"/>
      <c r="Q790" s="42"/>
      <c r="R790" s="42"/>
      <c r="S790" s="42"/>
      <c r="T790" s="42"/>
      <c r="U790" s="42"/>
      <c r="V790" s="42"/>
      <c r="W790" s="42"/>
      <c r="X790" s="42"/>
      <c r="Y790" s="42"/>
      <c r="Z790" s="42"/>
      <c r="AA790" s="42"/>
      <c r="AB790" s="42"/>
      <c r="AC790" s="42"/>
    </row>
    <row r="791">
      <c r="A791" s="70" t="b">
        <v>0</v>
      </c>
      <c r="B791" s="524"/>
      <c r="H791" s="549"/>
      <c r="J791" s="42"/>
      <c r="K791" s="42"/>
      <c r="L791" s="42"/>
      <c r="M791" s="42"/>
      <c r="N791" s="42"/>
      <c r="O791" s="42"/>
      <c r="P791" s="42"/>
      <c r="Q791" s="42"/>
      <c r="R791" s="42"/>
      <c r="S791" s="42"/>
      <c r="T791" s="42"/>
      <c r="U791" s="42"/>
      <c r="V791" s="42"/>
      <c r="W791" s="42"/>
      <c r="X791" s="42"/>
      <c r="Y791" s="42"/>
      <c r="Z791" s="42"/>
      <c r="AA791" s="42"/>
      <c r="AB791" s="42"/>
      <c r="AC791" s="42"/>
    </row>
    <row r="792">
      <c r="A792" s="70" t="b">
        <v>0</v>
      </c>
      <c r="B792" s="524"/>
      <c r="H792" s="549"/>
      <c r="J792" s="42"/>
      <c r="K792" s="42"/>
      <c r="L792" s="42"/>
      <c r="M792" s="42"/>
      <c r="N792" s="42"/>
      <c r="O792" s="42"/>
      <c r="P792" s="42"/>
      <c r="Q792" s="42"/>
      <c r="R792" s="42"/>
      <c r="S792" s="42"/>
      <c r="T792" s="42"/>
      <c r="U792" s="42"/>
      <c r="V792" s="42"/>
      <c r="W792" s="42"/>
      <c r="X792" s="42"/>
      <c r="Y792" s="42"/>
      <c r="Z792" s="42"/>
      <c r="AA792" s="42"/>
      <c r="AB792" s="42"/>
      <c r="AC792" s="42"/>
    </row>
    <row r="793">
      <c r="A793" s="70" t="b">
        <v>0</v>
      </c>
      <c r="B793" s="524"/>
      <c r="H793" s="549"/>
      <c r="J793" s="42"/>
      <c r="K793" s="42"/>
      <c r="L793" s="42"/>
      <c r="M793" s="42"/>
      <c r="N793" s="42"/>
      <c r="O793" s="42"/>
      <c r="P793" s="42"/>
      <c r="Q793" s="42"/>
      <c r="R793" s="42"/>
      <c r="S793" s="42"/>
      <c r="T793" s="42"/>
      <c r="U793" s="42"/>
      <c r="V793" s="42"/>
      <c r="W793" s="42"/>
      <c r="X793" s="42"/>
      <c r="Y793" s="42"/>
      <c r="Z793" s="42"/>
      <c r="AA793" s="42"/>
      <c r="AB793" s="42"/>
      <c r="AC793" s="42"/>
    </row>
    <row r="794">
      <c r="A794" s="70" t="b">
        <v>0</v>
      </c>
      <c r="B794" s="524"/>
      <c r="H794" s="549"/>
      <c r="J794" s="42"/>
      <c r="K794" s="42"/>
      <c r="L794" s="42"/>
      <c r="M794" s="42"/>
      <c r="N794" s="42"/>
      <c r="O794" s="42"/>
      <c r="P794" s="42"/>
      <c r="Q794" s="42"/>
      <c r="R794" s="42"/>
      <c r="S794" s="42"/>
      <c r="T794" s="42"/>
      <c r="U794" s="42"/>
      <c r="V794" s="42"/>
      <c r="W794" s="42"/>
      <c r="X794" s="42"/>
      <c r="Y794" s="42"/>
      <c r="Z794" s="42"/>
      <c r="AA794" s="42"/>
      <c r="AB794" s="42"/>
      <c r="AC794" s="42"/>
    </row>
    <row r="795">
      <c r="A795" s="70" t="b">
        <v>0</v>
      </c>
      <c r="B795" s="524"/>
      <c r="H795" s="549"/>
      <c r="J795" s="42"/>
      <c r="K795" s="42"/>
      <c r="L795" s="42"/>
      <c r="M795" s="42"/>
      <c r="N795" s="42"/>
      <c r="O795" s="42"/>
      <c r="P795" s="42"/>
      <c r="Q795" s="42"/>
      <c r="R795" s="42"/>
      <c r="S795" s="42"/>
      <c r="T795" s="42"/>
      <c r="U795" s="42"/>
      <c r="V795" s="42"/>
      <c r="W795" s="42"/>
      <c r="X795" s="42"/>
      <c r="Y795" s="42"/>
      <c r="Z795" s="42"/>
      <c r="AA795" s="42"/>
      <c r="AB795" s="42"/>
      <c r="AC795" s="42"/>
    </row>
    <row r="796">
      <c r="A796" s="70" t="b">
        <v>0</v>
      </c>
      <c r="B796" s="524"/>
      <c r="H796" s="549"/>
      <c r="J796" s="42"/>
      <c r="K796" s="42"/>
      <c r="L796" s="42"/>
      <c r="M796" s="42"/>
      <c r="N796" s="42"/>
      <c r="O796" s="42"/>
      <c r="P796" s="42"/>
      <c r="Q796" s="42"/>
      <c r="R796" s="42"/>
      <c r="S796" s="42"/>
      <c r="T796" s="42"/>
      <c r="U796" s="42"/>
      <c r="V796" s="42"/>
      <c r="W796" s="42"/>
      <c r="X796" s="42"/>
      <c r="Y796" s="42"/>
      <c r="Z796" s="42"/>
      <c r="AA796" s="42"/>
      <c r="AB796" s="42"/>
      <c r="AC796" s="42"/>
    </row>
    <row r="797">
      <c r="A797" s="70" t="b">
        <v>0</v>
      </c>
      <c r="B797" s="524"/>
      <c r="H797" s="549"/>
      <c r="J797" s="42"/>
      <c r="K797" s="42"/>
      <c r="L797" s="42"/>
      <c r="M797" s="42"/>
      <c r="N797" s="42"/>
      <c r="O797" s="42"/>
      <c r="P797" s="42"/>
      <c r="Q797" s="42"/>
      <c r="R797" s="42"/>
      <c r="S797" s="42"/>
      <c r="T797" s="42"/>
      <c r="U797" s="42"/>
      <c r="V797" s="42"/>
      <c r="W797" s="42"/>
      <c r="X797" s="42"/>
      <c r="Y797" s="42"/>
      <c r="Z797" s="42"/>
      <c r="AA797" s="42"/>
      <c r="AB797" s="42"/>
      <c r="AC797" s="42"/>
    </row>
    <row r="798">
      <c r="A798" s="70" t="b">
        <v>0</v>
      </c>
      <c r="B798" s="524"/>
      <c r="H798" s="549"/>
      <c r="J798" s="42"/>
      <c r="K798" s="42"/>
      <c r="L798" s="42"/>
      <c r="M798" s="42"/>
      <c r="N798" s="42"/>
      <c r="O798" s="42"/>
      <c r="P798" s="42"/>
      <c r="Q798" s="42"/>
      <c r="R798" s="42"/>
      <c r="S798" s="42"/>
      <c r="T798" s="42"/>
      <c r="U798" s="42"/>
      <c r="V798" s="42"/>
      <c r="W798" s="42"/>
      <c r="X798" s="42"/>
      <c r="Y798" s="42"/>
      <c r="Z798" s="42"/>
      <c r="AA798" s="42"/>
      <c r="AB798" s="42"/>
      <c r="AC798" s="42"/>
    </row>
    <row r="799">
      <c r="A799" s="70" t="b">
        <v>0</v>
      </c>
      <c r="B799" s="524"/>
      <c r="H799" s="549"/>
      <c r="J799" s="42"/>
      <c r="K799" s="42"/>
      <c r="L799" s="42"/>
      <c r="M799" s="42"/>
      <c r="N799" s="42"/>
      <c r="O799" s="42"/>
      <c r="P799" s="42"/>
      <c r="Q799" s="42"/>
      <c r="R799" s="42"/>
      <c r="S799" s="42"/>
      <c r="T799" s="42"/>
      <c r="U799" s="42"/>
      <c r="V799" s="42"/>
      <c r="W799" s="42"/>
      <c r="X799" s="42"/>
      <c r="Y799" s="42"/>
      <c r="Z799" s="42"/>
      <c r="AA799" s="42"/>
      <c r="AB799" s="42"/>
      <c r="AC799" s="42"/>
    </row>
    <row r="800">
      <c r="A800" s="70" t="b">
        <v>0</v>
      </c>
      <c r="B800" s="524"/>
      <c r="H800" s="549"/>
      <c r="J800" s="42"/>
      <c r="K800" s="42"/>
      <c r="L800" s="42"/>
      <c r="M800" s="42"/>
      <c r="N800" s="42"/>
      <c r="O800" s="42"/>
      <c r="P800" s="42"/>
      <c r="Q800" s="42"/>
      <c r="R800" s="42"/>
      <c r="S800" s="42"/>
      <c r="T800" s="42"/>
      <c r="U800" s="42"/>
      <c r="V800" s="42"/>
      <c r="W800" s="42"/>
      <c r="X800" s="42"/>
      <c r="Y800" s="42"/>
      <c r="Z800" s="42"/>
      <c r="AA800" s="42"/>
      <c r="AB800" s="42"/>
      <c r="AC800" s="42"/>
    </row>
    <row r="801">
      <c r="A801" s="70" t="b">
        <v>0</v>
      </c>
      <c r="B801" s="524"/>
      <c r="H801" s="549"/>
      <c r="J801" s="42"/>
      <c r="K801" s="42"/>
      <c r="L801" s="42"/>
      <c r="M801" s="42"/>
      <c r="N801" s="42"/>
      <c r="O801" s="42"/>
      <c r="P801" s="42"/>
      <c r="Q801" s="42"/>
      <c r="R801" s="42"/>
      <c r="S801" s="42"/>
      <c r="T801" s="42"/>
      <c r="U801" s="42"/>
      <c r="V801" s="42"/>
      <c r="W801" s="42"/>
      <c r="X801" s="42"/>
      <c r="Y801" s="42"/>
      <c r="Z801" s="42"/>
      <c r="AA801" s="42"/>
      <c r="AB801" s="42"/>
      <c r="AC801" s="42"/>
    </row>
    <row r="802">
      <c r="A802" s="70" t="b">
        <v>0</v>
      </c>
      <c r="B802" s="524"/>
      <c r="H802" s="549"/>
      <c r="J802" s="42"/>
      <c r="K802" s="42"/>
      <c r="L802" s="42"/>
      <c r="M802" s="42"/>
      <c r="N802" s="42"/>
      <c r="O802" s="42"/>
      <c r="P802" s="42"/>
      <c r="Q802" s="42"/>
      <c r="R802" s="42"/>
      <c r="S802" s="42"/>
      <c r="T802" s="42"/>
      <c r="U802" s="42"/>
      <c r="V802" s="42"/>
      <c r="W802" s="42"/>
      <c r="X802" s="42"/>
      <c r="Y802" s="42"/>
      <c r="Z802" s="42"/>
      <c r="AA802" s="42"/>
      <c r="AB802" s="42"/>
      <c r="AC802" s="42"/>
    </row>
    <row r="803">
      <c r="A803" s="70" t="b">
        <v>0</v>
      </c>
      <c r="B803" s="524"/>
      <c r="H803" s="549"/>
      <c r="J803" s="42"/>
      <c r="K803" s="42"/>
      <c r="L803" s="42"/>
      <c r="M803" s="42"/>
      <c r="N803" s="42"/>
      <c r="O803" s="42"/>
      <c r="P803" s="42"/>
      <c r="Q803" s="42"/>
      <c r="R803" s="42"/>
      <c r="S803" s="42"/>
      <c r="T803" s="42"/>
      <c r="U803" s="42"/>
      <c r="V803" s="42"/>
      <c r="W803" s="42"/>
      <c r="X803" s="42"/>
      <c r="Y803" s="42"/>
      <c r="Z803" s="42"/>
      <c r="AA803" s="42"/>
      <c r="AB803" s="42"/>
      <c r="AC803" s="42"/>
    </row>
    <row r="804">
      <c r="A804" s="70" t="b">
        <v>0</v>
      </c>
      <c r="B804" s="524"/>
      <c r="H804" s="549"/>
      <c r="J804" s="42"/>
      <c r="K804" s="42"/>
      <c r="L804" s="42"/>
      <c r="M804" s="42"/>
      <c r="N804" s="42"/>
      <c r="O804" s="42"/>
      <c r="P804" s="42"/>
      <c r="Q804" s="42"/>
      <c r="R804" s="42"/>
      <c r="S804" s="42"/>
      <c r="T804" s="42"/>
      <c r="U804" s="42"/>
      <c r="V804" s="42"/>
      <c r="W804" s="42"/>
      <c r="X804" s="42"/>
      <c r="Y804" s="42"/>
      <c r="Z804" s="42"/>
      <c r="AA804" s="42"/>
      <c r="AB804" s="42"/>
      <c r="AC804" s="42"/>
    </row>
    <row r="805">
      <c r="A805" s="70" t="b">
        <v>0</v>
      </c>
      <c r="B805" s="524"/>
      <c r="H805" s="549"/>
      <c r="J805" s="42"/>
      <c r="K805" s="42"/>
      <c r="L805" s="42"/>
      <c r="M805" s="42"/>
      <c r="N805" s="42"/>
      <c r="O805" s="42"/>
      <c r="P805" s="42"/>
      <c r="Q805" s="42"/>
      <c r="R805" s="42"/>
      <c r="S805" s="42"/>
      <c r="T805" s="42"/>
      <c r="U805" s="42"/>
      <c r="V805" s="42"/>
      <c r="W805" s="42"/>
      <c r="X805" s="42"/>
      <c r="Y805" s="42"/>
      <c r="Z805" s="42"/>
      <c r="AA805" s="42"/>
      <c r="AB805" s="42"/>
      <c r="AC805" s="42"/>
    </row>
    <row r="806">
      <c r="A806" s="70" t="b">
        <v>0</v>
      </c>
      <c r="B806" s="524"/>
      <c r="H806" s="549"/>
      <c r="J806" s="42"/>
      <c r="K806" s="42"/>
      <c r="L806" s="42"/>
      <c r="M806" s="42"/>
      <c r="N806" s="42"/>
      <c r="O806" s="42"/>
      <c r="P806" s="42"/>
      <c r="Q806" s="42"/>
      <c r="R806" s="42"/>
      <c r="S806" s="42"/>
      <c r="T806" s="42"/>
      <c r="U806" s="42"/>
      <c r="V806" s="42"/>
      <c r="W806" s="42"/>
      <c r="X806" s="42"/>
      <c r="Y806" s="42"/>
      <c r="Z806" s="42"/>
      <c r="AA806" s="42"/>
      <c r="AB806" s="42"/>
      <c r="AC806" s="42"/>
    </row>
    <row r="807">
      <c r="A807" s="70" t="b">
        <v>0</v>
      </c>
      <c r="B807" s="524"/>
      <c r="H807" s="549"/>
      <c r="J807" s="42"/>
      <c r="K807" s="42"/>
      <c r="L807" s="42"/>
      <c r="M807" s="42"/>
      <c r="N807" s="42"/>
      <c r="O807" s="42"/>
      <c r="P807" s="42"/>
      <c r="Q807" s="42"/>
      <c r="R807" s="42"/>
      <c r="S807" s="42"/>
      <c r="T807" s="42"/>
      <c r="U807" s="42"/>
      <c r="V807" s="42"/>
      <c r="W807" s="42"/>
      <c r="X807" s="42"/>
      <c r="Y807" s="42"/>
      <c r="Z807" s="42"/>
      <c r="AA807" s="42"/>
      <c r="AB807" s="42"/>
      <c r="AC807" s="42"/>
    </row>
    <row r="808">
      <c r="A808" s="70" t="b">
        <v>0</v>
      </c>
      <c r="B808" s="524"/>
      <c r="H808" s="549"/>
      <c r="J808" s="42"/>
      <c r="K808" s="42"/>
      <c r="L808" s="42"/>
      <c r="M808" s="42"/>
      <c r="N808" s="42"/>
      <c r="O808" s="42"/>
      <c r="P808" s="42"/>
      <c r="Q808" s="42"/>
      <c r="R808" s="42"/>
      <c r="S808" s="42"/>
      <c r="T808" s="42"/>
      <c r="U808" s="42"/>
      <c r="V808" s="42"/>
      <c r="W808" s="42"/>
      <c r="X808" s="42"/>
      <c r="Y808" s="42"/>
      <c r="Z808" s="42"/>
      <c r="AA808" s="42"/>
      <c r="AB808" s="42"/>
      <c r="AC808" s="42"/>
    </row>
    <row r="809">
      <c r="A809" s="70" t="b">
        <v>0</v>
      </c>
      <c r="B809" s="524"/>
      <c r="H809" s="549"/>
      <c r="J809" s="42"/>
      <c r="K809" s="42"/>
      <c r="L809" s="42"/>
      <c r="M809" s="42"/>
      <c r="N809" s="42"/>
      <c r="O809" s="42"/>
      <c r="P809" s="42"/>
      <c r="Q809" s="42"/>
      <c r="R809" s="42"/>
      <c r="S809" s="42"/>
      <c r="T809" s="42"/>
      <c r="U809" s="42"/>
      <c r="V809" s="42"/>
      <c r="W809" s="42"/>
      <c r="X809" s="42"/>
      <c r="Y809" s="42"/>
      <c r="Z809" s="42"/>
      <c r="AA809" s="42"/>
      <c r="AB809" s="42"/>
      <c r="AC809" s="42"/>
    </row>
    <row r="810">
      <c r="A810" s="70" t="b">
        <v>0</v>
      </c>
      <c r="B810" s="524"/>
      <c r="H810" s="549"/>
      <c r="J810" s="42"/>
      <c r="K810" s="42"/>
      <c r="L810" s="42"/>
      <c r="M810" s="42"/>
      <c r="N810" s="42"/>
      <c r="O810" s="42"/>
      <c r="P810" s="42"/>
      <c r="Q810" s="42"/>
      <c r="R810" s="42"/>
      <c r="S810" s="42"/>
      <c r="T810" s="42"/>
      <c r="U810" s="42"/>
      <c r="V810" s="42"/>
      <c r="W810" s="42"/>
      <c r="X810" s="42"/>
      <c r="Y810" s="42"/>
      <c r="Z810" s="42"/>
      <c r="AA810" s="42"/>
      <c r="AB810" s="42"/>
      <c r="AC810" s="42"/>
    </row>
    <row r="811">
      <c r="A811" s="70" t="b">
        <v>0</v>
      </c>
      <c r="B811" s="524"/>
      <c r="H811" s="549"/>
      <c r="J811" s="42"/>
      <c r="K811" s="42"/>
      <c r="L811" s="42"/>
      <c r="M811" s="42"/>
      <c r="N811" s="42"/>
      <c r="O811" s="42"/>
      <c r="P811" s="42"/>
      <c r="Q811" s="42"/>
      <c r="R811" s="42"/>
      <c r="S811" s="42"/>
      <c r="T811" s="42"/>
      <c r="U811" s="42"/>
      <c r="V811" s="42"/>
      <c r="W811" s="42"/>
      <c r="X811" s="42"/>
      <c r="Y811" s="42"/>
      <c r="Z811" s="42"/>
      <c r="AA811" s="42"/>
      <c r="AB811" s="42"/>
      <c r="AC811" s="42"/>
    </row>
    <row r="812">
      <c r="A812" s="70" t="b">
        <v>0</v>
      </c>
      <c r="B812" s="524"/>
      <c r="H812" s="549"/>
      <c r="J812" s="42"/>
      <c r="K812" s="42"/>
      <c r="L812" s="42"/>
      <c r="M812" s="42"/>
      <c r="N812" s="42"/>
      <c r="O812" s="42"/>
      <c r="P812" s="42"/>
      <c r="Q812" s="42"/>
      <c r="R812" s="42"/>
      <c r="S812" s="42"/>
      <c r="T812" s="42"/>
      <c r="U812" s="42"/>
      <c r="V812" s="42"/>
      <c r="W812" s="42"/>
      <c r="X812" s="42"/>
      <c r="Y812" s="42"/>
      <c r="Z812" s="42"/>
      <c r="AA812" s="42"/>
      <c r="AB812" s="42"/>
      <c r="AC812" s="42"/>
    </row>
    <row r="813">
      <c r="A813" s="70" t="b">
        <v>0</v>
      </c>
      <c r="B813" s="524"/>
      <c r="H813" s="549"/>
      <c r="J813" s="42"/>
      <c r="K813" s="42"/>
      <c r="L813" s="42"/>
      <c r="M813" s="42"/>
      <c r="N813" s="42"/>
      <c r="O813" s="42"/>
      <c r="P813" s="42"/>
      <c r="Q813" s="42"/>
      <c r="R813" s="42"/>
      <c r="S813" s="42"/>
      <c r="T813" s="42"/>
      <c r="U813" s="42"/>
      <c r="V813" s="42"/>
      <c r="W813" s="42"/>
      <c r="X813" s="42"/>
      <c r="Y813" s="42"/>
      <c r="Z813" s="42"/>
      <c r="AA813" s="42"/>
      <c r="AB813" s="42"/>
      <c r="AC813" s="42"/>
    </row>
    <row r="814">
      <c r="A814" s="70" t="b">
        <v>0</v>
      </c>
      <c r="B814" s="524"/>
      <c r="H814" s="549"/>
      <c r="J814" s="42"/>
      <c r="K814" s="42"/>
      <c r="L814" s="42"/>
      <c r="M814" s="42"/>
      <c r="N814" s="42"/>
      <c r="O814" s="42"/>
      <c r="P814" s="42"/>
      <c r="Q814" s="42"/>
      <c r="R814" s="42"/>
      <c r="S814" s="42"/>
      <c r="T814" s="42"/>
      <c r="U814" s="42"/>
      <c r="V814" s="42"/>
      <c r="W814" s="42"/>
      <c r="X814" s="42"/>
      <c r="Y814" s="42"/>
      <c r="Z814" s="42"/>
      <c r="AA814" s="42"/>
      <c r="AB814" s="42"/>
      <c r="AC814" s="42"/>
    </row>
    <row r="815">
      <c r="A815" s="70" t="b">
        <v>0</v>
      </c>
      <c r="B815" s="524"/>
      <c r="H815" s="549"/>
      <c r="J815" s="42"/>
      <c r="K815" s="42"/>
      <c r="L815" s="42"/>
      <c r="M815" s="42"/>
      <c r="N815" s="42"/>
      <c r="O815" s="42"/>
      <c r="P815" s="42"/>
      <c r="Q815" s="42"/>
      <c r="R815" s="42"/>
      <c r="S815" s="42"/>
      <c r="T815" s="42"/>
      <c r="U815" s="42"/>
      <c r="V815" s="42"/>
      <c r="W815" s="42"/>
      <c r="X815" s="42"/>
      <c r="Y815" s="42"/>
      <c r="Z815" s="42"/>
      <c r="AA815" s="42"/>
      <c r="AB815" s="42"/>
      <c r="AC815" s="42"/>
    </row>
    <row r="816">
      <c r="A816" s="70" t="b">
        <v>0</v>
      </c>
      <c r="B816" s="524"/>
      <c r="H816" s="549"/>
      <c r="J816" s="42"/>
      <c r="K816" s="42"/>
      <c r="L816" s="42"/>
      <c r="M816" s="42"/>
      <c r="N816" s="42"/>
      <c r="O816" s="42"/>
      <c r="P816" s="42"/>
      <c r="Q816" s="42"/>
      <c r="R816" s="42"/>
      <c r="S816" s="42"/>
      <c r="T816" s="42"/>
      <c r="U816" s="42"/>
      <c r="V816" s="42"/>
      <c r="W816" s="42"/>
      <c r="X816" s="42"/>
      <c r="Y816" s="42"/>
      <c r="Z816" s="42"/>
      <c r="AA816" s="42"/>
      <c r="AB816" s="42"/>
      <c r="AC816" s="42"/>
    </row>
    <row r="817">
      <c r="A817" s="70" t="b">
        <v>0</v>
      </c>
      <c r="B817" s="524"/>
      <c r="H817" s="549"/>
      <c r="J817" s="42"/>
      <c r="K817" s="42"/>
      <c r="L817" s="42"/>
      <c r="M817" s="42"/>
      <c r="N817" s="42"/>
      <c r="O817" s="42"/>
      <c r="P817" s="42"/>
      <c r="Q817" s="42"/>
      <c r="R817" s="42"/>
      <c r="S817" s="42"/>
      <c r="T817" s="42"/>
      <c r="U817" s="42"/>
      <c r="V817" s="42"/>
      <c r="W817" s="42"/>
      <c r="X817" s="42"/>
      <c r="Y817" s="42"/>
      <c r="Z817" s="42"/>
      <c r="AA817" s="42"/>
      <c r="AB817" s="42"/>
      <c r="AC817" s="42"/>
    </row>
    <row r="818">
      <c r="A818" s="70" t="b">
        <v>0</v>
      </c>
      <c r="B818" s="524"/>
      <c r="H818" s="549"/>
      <c r="J818" s="42"/>
      <c r="K818" s="42"/>
      <c r="L818" s="42"/>
      <c r="M818" s="42"/>
      <c r="N818" s="42"/>
      <c r="O818" s="42"/>
      <c r="P818" s="42"/>
      <c r="Q818" s="42"/>
      <c r="R818" s="42"/>
      <c r="S818" s="42"/>
      <c r="T818" s="42"/>
      <c r="U818" s="42"/>
      <c r="V818" s="42"/>
      <c r="W818" s="42"/>
      <c r="X818" s="42"/>
      <c r="Y818" s="42"/>
      <c r="Z818" s="42"/>
      <c r="AA818" s="42"/>
      <c r="AB818" s="42"/>
      <c r="AC818" s="42"/>
    </row>
    <row r="819">
      <c r="A819" s="70" t="b">
        <v>0</v>
      </c>
      <c r="B819" s="524"/>
      <c r="H819" s="549"/>
      <c r="J819" s="42"/>
      <c r="K819" s="42"/>
      <c r="L819" s="42"/>
      <c r="M819" s="42"/>
      <c r="N819" s="42"/>
      <c r="O819" s="42"/>
      <c r="P819" s="42"/>
      <c r="Q819" s="42"/>
      <c r="R819" s="42"/>
      <c r="S819" s="42"/>
      <c r="T819" s="42"/>
      <c r="U819" s="42"/>
      <c r="V819" s="42"/>
      <c r="W819" s="42"/>
      <c r="X819" s="42"/>
      <c r="Y819" s="42"/>
      <c r="Z819" s="42"/>
      <c r="AA819" s="42"/>
      <c r="AB819" s="42"/>
      <c r="AC819" s="42"/>
    </row>
    <row r="820">
      <c r="A820" s="70" t="b">
        <v>0</v>
      </c>
      <c r="B820" s="524"/>
      <c r="H820" s="549"/>
      <c r="J820" s="42"/>
      <c r="K820" s="42"/>
      <c r="L820" s="42"/>
      <c r="M820" s="42"/>
      <c r="N820" s="42"/>
      <c r="O820" s="42"/>
      <c r="P820" s="42"/>
      <c r="Q820" s="42"/>
      <c r="R820" s="42"/>
      <c r="S820" s="42"/>
      <c r="T820" s="42"/>
      <c r="U820" s="42"/>
      <c r="V820" s="42"/>
      <c r="W820" s="42"/>
      <c r="X820" s="42"/>
      <c r="Y820" s="42"/>
      <c r="Z820" s="42"/>
      <c r="AA820" s="42"/>
      <c r="AB820" s="42"/>
      <c r="AC820" s="42"/>
    </row>
    <row r="821">
      <c r="A821" s="70" t="b">
        <v>0</v>
      </c>
      <c r="B821" s="524"/>
      <c r="H821" s="549"/>
      <c r="J821" s="42"/>
      <c r="K821" s="42"/>
      <c r="L821" s="42"/>
      <c r="M821" s="42"/>
      <c r="N821" s="42"/>
      <c r="O821" s="42"/>
      <c r="P821" s="42"/>
      <c r="Q821" s="42"/>
      <c r="R821" s="42"/>
      <c r="S821" s="42"/>
      <c r="T821" s="42"/>
      <c r="U821" s="42"/>
      <c r="V821" s="42"/>
      <c r="W821" s="42"/>
      <c r="X821" s="42"/>
      <c r="Y821" s="42"/>
      <c r="Z821" s="42"/>
      <c r="AA821" s="42"/>
      <c r="AB821" s="42"/>
      <c r="AC821" s="42"/>
    </row>
    <row r="822">
      <c r="A822" s="70" t="b">
        <v>0</v>
      </c>
      <c r="B822" s="524"/>
      <c r="H822" s="549"/>
      <c r="J822" s="42"/>
      <c r="K822" s="42"/>
      <c r="L822" s="42"/>
      <c r="M822" s="42"/>
      <c r="N822" s="42"/>
      <c r="O822" s="42"/>
      <c r="P822" s="42"/>
      <c r="Q822" s="42"/>
      <c r="R822" s="42"/>
      <c r="S822" s="42"/>
      <c r="T822" s="42"/>
      <c r="U822" s="42"/>
      <c r="V822" s="42"/>
      <c r="W822" s="42"/>
      <c r="X822" s="42"/>
      <c r="Y822" s="42"/>
      <c r="Z822" s="42"/>
      <c r="AA822" s="42"/>
      <c r="AB822" s="42"/>
      <c r="AC822" s="42"/>
    </row>
    <row r="823">
      <c r="A823" s="70" t="b">
        <v>0</v>
      </c>
      <c r="B823" s="524"/>
      <c r="H823" s="549"/>
      <c r="J823" s="42"/>
      <c r="K823" s="42"/>
      <c r="L823" s="42"/>
      <c r="M823" s="42"/>
      <c r="N823" s="42"/>
      <c r="O823" s="42"/>
      <c r="P823" s="42"/>
      <c r="Q823" s="42"/>
      <c r="R823" s="42"/>
      <c r="S823" s="42"/>
      <c r="T823" s="42"/>
      <c r="U823" s="42"/>
      <c r="V823" s="42"/>
      <c r="W823" s="42"/>
      <c r="X823" s="42"/>
      <c r="Y823" s="42"/>
      <c r="Z823" s="42"/>
      <c r="AA823" s="42"/>
      <c r="AB823" s="42"/>
      <c r="AC823" s="42"/>
    </row>
    <row r="824">
      <c r="A824" s="70" t="b">
        <v>0</v>
      </c>
      <c r="B824" s="524"/>
      <c r="H824" s="549"/>
      <c r="J824" s="42"/>
      <c r="K824" s="42"/>
      <c r="L824" s="42"/>
      <c r="M824" s="42"/>
      <c r="N824" s="42"/>
      <c r="O824" s="42"/>
      <c r="P824" s="42"/>
      <c r="Q824" s="42"/>
      <c r="R824" s="42"/>
      <c r="S824" s="42"/>
      <c r="T824" s="42"/>
      <c r="U824" s="42"/>
      <c r="V824" s="42"/>
      <c r="W824" s="42"/>
      <c r="X824" s="42"/>
      <c r="Y824" s="42"/>
      <c r="Z824" s="42"/>
      <c r="AA824" s="42"/>
      <c r="AB824" s="42"/>
      <c r="AC824" s="42"/>
    </row>
    <row r="825">
      <c r="A825" s="70" t="b">
        <v>0</v>
      </c>
      <c r="B825" s="524"/>
      <c r="H825" s="549"/>
      <c r="J825" s="42"/>
      <c r="K825" s="42"/>
      <c r="L825" s="42"/>
      <c r="M825" s="42"/>
      <c r="N825" s="42"/>
      <c r="O825" s="42"/>
      <c r="P825" s="42"/>
      <c r="Q825" s="42"/>
      <c r="R825" s="42"/>
      <c r="S825" s="42"/>
      <c r="T825" s="42"/>
      <c r="U825" s="42"/>
      <c r="V825" s="42"/>
      <c r="W825" s="42"/>
      <c r="X825" s="42"/>
      <c r="Y825" s="42"/>
      <c r="Z825" s="42"/>
      <c r="AA825" s="42"/>
      <c r="AB825" s="42"/>
      <c r="AC825" s="42"/>
    </row>
    <row r="826">
      <c r="A826" s="70" t="b">
        <v>0</v>
      </c>
      <c r="B826" s="524"/>
      <c r="H826" s="549"/>
      <c r="J826" s="42"/>
      <c r="K826" s="42"/>
      <c r="L826" s="42"/>
      <c r="M826" s="42"/>
      <c r="N826" s="42"/>
      <c r="O826" s="42"/>
      <c r="P826" s="42"/>
      <c r="Q826" s="42"/>
      <c r="R826" s="42"/>
      <c r="S826" s="42"/>
      <c r="T826" s="42"/>
      <c r="U826" s="42"/>
      <c r="V826" s="42"/>
      <c r="W826" s="42"/>
      <c r="X826" s="42"/>
      <c r="Y826" s="42"/>
      <c r="Z826" s="42"/>
      <c r="AA826" s="42"/>
      <c r="AB826" s="42"/>
      <c r="AC826" s="42"/>
    </row>
    <row r="827">
      <c r="A827" s="70" t="b">
        <v>0</v>
      </c>
      <c r="B827" s="524"/>
      <c r="H827" s="549"/>
      <c r="J827" s="42"/>
      <c r="K827" s="42"/>
      <c r="L827" s="42"/>
      <c r="M827" s="42"/>
      <c r="N827" s="42"/>
      <c r="O827" s="42"/>
      <c r="P827" s="42"/>
      <c r="Q827" s="42"/>
      <c r="R827" s="42"/>
      <c r="S827" s="42"/>
      <c r="T827" s="42"/>
      <c r="U827" s="42"/>
      <c r="V827" s="42"/>
      <c r="W827" s="42"/>
      <c r="X827" s="42"/>
      <c r="Y827" s="42"/>
      <c r="Z827" s="42"/>
      <c r="AA827" s="42"/>
      <c r="AB827" s="42"/>
      <c r="AC827" s="42"/>
    </row>
    <row r="828">
      <c r="A828" s="70" t="b">
        <v>0</v>
      </c>
      <c r="B828" s="524"/>
      <c r="H828" s="549"/>
      <c r="J828" s="42"/>
      <c r="K828" s="42"/>
      <c r="L828" s="42"/>
      <c r="M828" s="42"/>
      <c r="N828" s="42"/>
      <c r="O828" s="42"/>
      <c r="P828" s="42"/>
      <c r="Q828" s="42"/>
      <c r="R828" s="42"/>
      <c r="S828" s="42"/>
      <c r="T828" s="42"/>
      <c r="U828" s="42"/>
      <c r="V828" s="42"/>
      <c r="W828" s="42"/>
      <c r="X828" s="42"/>
      <c r="Y828" s="42"/>
      <c r="Z828" s="42"/>
      <c r="AA828" s="42"/>
      <c r="AB828" s="42"/>
      <c r="AC828" s="42"/>
    </row>
    <row r="829">
      <c r="A829" s="70" t="b">
        <v>0</v>
      </c>
      <c r="B829" s="524"/>
      <c r="H829" s="549"/>
      <c r="J829" s="42"/>
      <c r="K829" s="42"/>
      <c r="L829" s="42"/>
      <c r="M829" s="42"/>
      <c r="N829" s="42"/>
      <c r="O829" s="42"/>
      <c r="P829" s="42"/>
      <c r="Q829" s="42"/>
      <c r="R829" s="42"/>
      <c r="S829" s="42"/>
      <c r="T829" s="42"/>
      <c r="U829" s="42"/>
      <c r="V829" s="42"/>
      <c r="W829" s="42"/>
      <c r="X829" s="42"/>
      <c r="Y829" s="42"/>
      <c r="Z829" s="42"/>
      <c r="AA829" s="42"/>
      <c r="AB829" s="42"/>
      <c r="AC829" s="42"/>
    </row>
    <row r="830">
      <c r="A830" s="70" t="b">
        <v>0</v>
      </c>
      <c r="B830" s="524"/>
      <c r="H830" s="549"/>
      <c r="J830" s="42"/>
      <c r="K830" s="42"/>
      <c r="L830" s="42"/>
      <c r="M830" s="42"/>
      <c r="N830" s="42"/>
      <c r="O830" s="42"/>
      <c r="P830" s="42"/>
      <c r="Q830" s="42"/>
      <c r="R830" s="42"/>
      <c r="S830" s="42"/>
      <c r="T830" s="42"/>
      <c r="U830" s="42"/>
      <c r="V830" s="42"/>
      <c r="W830" s="42"/>
      <c r="X830" s="42"/>
      <c r="Y830" s="42"/>
      <c r="Z830" s="42"/>
      <c r="AA830" s="42"/>
      <c r="AB830" s="42"/>
      <c r="AC830" s="42"/>
    </row>
    <row r="831">
      <c r="A831" s="70" t="b">
        <v>0</v>
      </c>
      <c r="B831" s="524"/>
      <c r="H831" s="549"/>
      <c r="J831" s="42"/>
      <c r="K831" s="42"/>
      <c r="L831" s="42"/>
      <c r="M831" s="42"/>
      <c r="N831" s="42"/>
      <c r="O831" s="42"/>
      <c r="P831" s="42"/>
      <c r="Q831" s="42"/>
      <c r="R831" s="42"/>
      <c r="S831" s="42"/>
      <c r="T831" s="42"/>
      <c r="U831" s="42"/>
      <c r="V831" s="42"/>
      <c r="W831" s="42"/>
      <c r="X831" s="42"/>
      <c r="Y831" s="42"/>
      <c r="Z831" s="42"/>
      <c r="AA831" s="42"/>
      <c r="AB831" s="42"/>
      <c r="AC831" s="42"/>
    </row>
    <row r="832">
      <c r="A832" s="70" t="b">
        <v>0</v>
      </c>
      <c r="B832" s="524"/>
      <c r="H832" s="549"/>
      <c r="J832" s="42"/>
      <c r="K832" s="42"/>
      <c r="L832" s="42"/>
      <c r="M832" s="42"/>
      <c r="N832" s="42"/>
      <c r="O832" s="42"/>
      <c r="P832" s="42"/>
      <c r="Q832" s="42"/>
      <c r="R832" s="42"/>
      <c r="S832" s="42"/>
      <c r="T832" s="42"/>
      <c r="U832" s="42"/>
      <c r="V832" s="42"/>
      <c r="W832" s="42"/>
      <c r="X832" s="42"/>
      <c r="Y832" s="42"/>
      <c r="Z832" s="42"/>
      <c r="AA832" s="42"/>
      <c r="AB832" s="42"/>
      <c r="AC832" s="42"/>
    </row>
    <row r="833">
      <c r="A833" s="70" t="b">
        <v>0</v>
      </c>
      <c r="B833" s="524"/>
      <c r="H833" s="549"/>
      <c r="J833" s="42"/>
      <c r="K833" s="42"/>
      <c r="L833" s="42"/>
      <c r="M833" s="42"/>
      <c r="N833" s="42"/>
      <c r="O833" s="42"/>
      <c r="P833" s="42"/>
      <c r="Q833" s="42"/>
      <c r="R833" s="42"/>
      <c r="S833" s="42"/>
      <c r="T833" s="42"/>
      <c r="U833" s="42"/>
      <c r="V833" s="42"/>
      <c r="W833" s="42"/>
      <c r="X833" s="42"/>
      <c r="Y833" s="42"/>
      <c r="Z833" s="42"/>
      <c r="AA833" s="42"/>
      <c r="AB833" s="42"/>
      <c r="AC833" s="42"/>
    </row>
    <row r="834">
      <c r="A834" s="70" t="b">
        <v>0</v>
      </c>
      <c r="B834" s="524"/>
      <c r="H834" s="549"/>
      <c r="J834" s="42"/>
      <c r="K834" s="42"/>
      <c r="L834" s="42"/>
      <c r="M834" s="42"/>
      <c r="N834" s="42"/>
      <c r="O834" s="42"/>
      <c r="P834" s="42"/>
      <c r="Q834" s="42"/>
      <c r="R834" s="42"/>
      <c r="S834" s="42"/>
      <c r="T834" s="42"/>
      <c r="U834" s="42"/>
      <c r="V834" s="42"/>
      <c r="W834" s="42"/>
      <c r="X834" s="42"/>
      <c r="Y834" s="42"/>
      <c r="Z834" s="42"/>
      <c r="AA834" s="42"/>
      <c r="AB834" s="42"/>
      <c r="AC834" s="42"/>
    </row>
    <row r="835">
      <c r="A835" s="70" t="b">
        <v>0</v>
      </c>
      <c r="B835" s="524"/>
      <c r="H835" s="549"/>
      <c r="J835" s="42"/>
      <c r="K835" s="42"/>
      <c r="L835" s="42"/>
      <c r="M835" s="42"/>
      <c r="N835" s="42"/>
      <c r="O835" s="42"/>
      <c r="P835" s="42"/>
      <c r="Q835" s="42"/>
      <c r="R835" s="42"/>
      <c r="S835" s="42"/>
      <c r="T835" s="42"/>
      <c r="U835" s="42"/>
      <c r="V835" s="42"/>
      <c r="W835" s="42"/>
      <c r="X835" s="42"/>
      <c r="Y835" s="42"/>
      <c r="Z835" s="42"/>
      <c r="AA835" s="42"/>
      <c r="AB835" s="42"/>
      <c r="AC835" s="42"/>
    </row>
    <row r="836">
      <c r="A836" s="70" t="b">
        <v>0</v>
      </c>
      <c r="B836" s="524"/>
      <c r="H836" s="549"/>
      <c r="J836" s="42"/>
      <c r="K836" s="42"/>
      <c r="L836" s="42"/>
      <c r="M836" s="42"/>
      <c r="N836" s="42"/>
      <c r="O836" s="42"/>
      <c r="P836" s="42"/>
      <c r="Q836" s="42"/>
      <c r="R836" s="42"/>
      <c r="S836" s="42"/>
      <c r="T836" s="42"/>
      <c r="U836" s="42"/>
      <c r="V836" s="42"/>
      <c r="W836" s="42"/>
      <c r="X836" s="42"/>
      <c r="Y836" s="42"/>
      <c r="Z836" s="42"/>
      <c r="AA836" s="42"/>
      <c r="AB836" s="42"/>
      <c r="AC836" s="42"/>
    </row>
    <row r="837">
      <c r="A837" s="70" t="b">
        <v>0</v>
      </c>
      <c r="B837" s="524"/>
      <c r="H837" s="549"/>
      <c r="J837" s="42"/>
      <c r="K837" s="42"/>
      <c r="L837" s="42"/>
      <c r="M837" s="42"/>
      <c r="N837" s="42"/>
      <c r="O837" s="42"/>
      <c r="P837" s="42"/>
      <c r="Q837" s="42"/>
      <c r="R837" s="42"/>
      <c r="S837" s="42"/>
      <c r="T837" s="42"/>
      <c r="U837" s="42"/>
      <c r="V837" s="42"/>
      <c r="W837" s="42"/>
      <c r="X837" s="42"/>
      <c r="Y837" s="42"/>
      <c r="Z837" s="42"/>
      <c r="AA837" s="42"/>
      <c r="AB837" s="42"/>
      <c r="AC837" s="42"/>
    </row>
    <row r="838">
      <c r="A838" s="70" t="b">
        <v>0</v>
      </c>
      <c r="B838" s="524"/>
      <c r="H838" s="549"/>
      <c r="J838" s="42"/>
      <c r="K838" s="42"/>
      <c r="L838" s="42"/>
      <c r="M838" s="42"/>
      <c r="N838" s="42"/>
      <c r="O838" s="42"/>
      <c r="P838" s="42"/>
      <c r="Q838" s="42"/>
      <c r="R838" s="42"/>
      <c r="S838" s="42"/>
      <c r="T838" s="42"/>
      <c r="U838" s="42"/>
      <c r="V838" s="42"/>
      <c r="W838" s="42"/>
      <c r="X838" s="42"/>
      <c r="Y838" s="42"/>
      <c r="Z838" s="42"/>
      <c r="AA838" s="42"/>
      <c r="AB838" s="42"/>
      <c r="AC838" s="42"/>
    </row>
    <row r="839">
      <c r="A839" s="70" t="b">
        <v>0</v>
      </c>
      <c r="B839" s="524"/>
      <c r="H839" s="549"/>
      <c r="J839" s="42"/>
      <c r="K839" s="42"/>
      <c r="L839" s="42"/>
      <c r="M839" s="42"/>
      <c r="N839" s="42"/>
      <c r="O839" s="42"/>
      <c r="P839" s="42"/>
      <c r="Q839" s="42"/>
      <c r="R839" s="42"/>
      <c r="S839" s="42"/>
      <c r="T839" s="42"/>
      <c r="U839" s="42"/>
      <c r="V839" s="42"/>
      <c r="W839" s="42"/>
      <c r="X839" s="42"/>
      <c r="Y839" s="42"/>
      <c r="Z839" s="42"/>
      <c r="AA839" s="42"/>
      <c r="AB839" s="42"/>
      <c r="AC839" s="42"/>
    </row>
    <row r="840">
      <c r="A840" s="70" t="b">
        <v>0</v>
      </c>
      <c r="B840" s="524"/>
      <c r="H840" s="549"/>
      <c r="J840" s="42"/>
      <c r="K840" s="42"/>
      <c r="L840" s="42"/>
      <c r="M840" s="42"/>
      <c r="N840" s="42"/>
      <c r="O840" s="42"/>
      <c r="P840" s="42"/>
      <c r="Q840" s="42"/>
      <c r="R840" s="42"/>
      <c r="S840" s="42"/>
      <c r="T840" s="42"/>
      <c r="U840" s="42"/>
      <c r="V840" s="42"/>
      <c r="W840" s="42"/>
      <c r="X840" s="42"/>
      <c r="Y840" s="42"/>
      <c r="Z840" s="42"/>
      <c r="AA840" s="42"/>
      <c r="AB840" s="42"/>
      <c r="AC840" s="42"/>
    </row>
    <row r="841">
      <c r="A841" s="70" t="b">
        <v>0</v>
      </c>
      <c r="B841" s="524"/>
      <c r="H841" s="549"/>
      <c r="J841" s="42"/>
      <c r="K841" s="42"/>
      <c r="L841" s="42"/>
      <c r="M841" s="42"/>
      <c r="N841" s="42"/>
      <c r="O841" s="42"/>
      <c r="P841" s="42"/>
      <c r="Q841" s="42"/>
      <c r="R841" s="42"/>
      <c r="S841" s="42"/>
      <c r="T841" s="42"/>
      <c r="U841" s="42"/>
      <c r="V841" s="42"/>
      <c r="W841" s="42"/>
      <c r="X841" s="42"/>
      <c r="Y841" s="42"/>
      <c r="Z841" s="42"/>
      <c r="AA841" s="42"/>
      <c r="AB841" s="42"/>
      <c r="AC841" s="42"/>
    </row>
    <row r="842">
      <c r="A842" s="70" t="b">
        <v>0</v>
      </c>
      <c r="B842" s="524"/>
      <c r="H842" s="549"/>
      <c r="J842" s="42"/>
      <c r="K842" s="42"/>
      <c r="L842" s="42"/>
      <c r="M842" s="42"/>
      <c r="N842" s="42"/>
      <c r="O842" s="42"/>
      <c r="P842" s="42"/>
      <c r="Q842" s="42"/>
      <c r="R842" s="42"/>
      <c r="S842" s="42"/>
      <c r="T842" s="42"/>
      <c r="U842" s="42"/>
      <c r="V842" s="42"/>
      <c r="W842" s="42"/>
      <c r="X842" s="42"/>
      <c r="Y842" s="42"/>
      <c r="Z842" s="42"/>
      <c r="AA842" s="42"/>
      <c r="AB842" s="42"/>
      <c r="AC842" s="42"/>
    </row>
    <row r="843">
      <c r="A843" s="70" t="b">
        <v>0</v>
      </c>
      <c r="B843" s="524"/>
      <c r="H843" s="549"/>
      <c r="J843" s="42"/>
      <c r="K843" s="42"/>
      <c r="L843" s="42"/>
      <c r="M843" s="42"/>
      <c r="N843" s="42"/>
      <c r="O843" s="42"/>
      <c r="P843" s="42"/>
      <c r="Q843" s="42"/>
      <c r="R843" s="42"/>
      <c r="S843" s="42"/>
      <c r="T843" s="42"/>
      <c r="U843" s="42"/>
      <c r="V843" s="42"/>
      <c r="W843" s="42"/>
      <c r="X843" s="42"/>
      <c r="Y843" s="42"/>
      <c r="Z843" s="42"/>
      <c r="AA843" s="42"/>
      <c r="AB843" s="42"/>
      <c r="AC843" s="42"/>
    </row>
    <row r="844">
      <c r="A844" s="70" t="b">
        <v>0</v>
      </c>
      <c r="B844" s="524"/>
      <c r="H844" s="549"/>
      <c r="J844" s="42"/>
      <c r="K844" s="42"/>
      <c r="L844" s="42"/>
      <c r="M844" s="42"/>
      <c r="N844" s="42"/>
      <c r="O844" s="42"/>
      <c r="P844" s="42"/>
      <c r="Q844" s="42"/>
      <c r="R844" s="42"/>
      <c r="S844" s="42"/>
      <c r="T844" s="42"/>
      <c r="U844" s="42"/>
      <c r="V844" s="42"/>
      <c r="W844" s="42"/>
      <c r="X844" s="42"/>
      <c r="Y844" s="42"/>
      <c r="Z844" s="42"/>
      <c r="AA844" s="42"/>
      <c r="AB844" s="42"/>
      <c r="AC844" s="42"/>
    </row>
    <row r="845">
      <c r="A845" s="70" t="b">
        <v>0</v>
      </c>
      <c r="B845" s="524"/>
      <c r="H845" s="549"/>
      <c r="J845" s="42"/>
      <c r="K845" s="42"/>
      <c r="L845" s="42"/>
      <c r="M845" s="42"/>
      <c r="N845" s="42"/>
      <c r="O845" s="42"/>
      <c r="P845" s="42"/>
      <c r="Q845" s="42"/>
      <c r="R845" s="42"/>
      <c r="S845" s="42"/>
      <c r="T845" s="42"/>
      <c r="U845" s="42"/>
      <c r="V845" s="42"/>
      <c r="W845" s="42"/>
      <c r="X845" s="42"/>
      <c r="Y845" s="42"/>
      <c r="Z845" s="42"/>
      <c r="AA845" s="42"/>
      <c r="AB845" s="42"/>
      <c r="AC845" s="42"/>
    </row>
    <row r="846">
      <c r="A846" s="70" t="b">
        <v>0</v>
      </c>
      <c r="B846" s="524"/>
      <c r="H846" s="549"/>
      <c r="J846" s="42"/>
      <c r="K846" s="42"/>
      <c r="L846" s="42"/>
      <c r="M846" s="42"/>
      <c r="N846" s="42"/>
      <c r="O846" s="42"/>
      <c r="P846" s="42"/>
      <c r="Q846" s="42"/>
      <c r="R846" s="42"/>
      <c r="S846" s="42"/>
      <c r="T846" s="42"/>
      <c r="U846" s="42"/>
      <c r="V846" s="42"/>
      <c r="W846" s="42"/>
      <c r="X846" s="42"/>
      <c r="Y846" s="42"/>
      <c r="Z846" s="42"/>
      <c r="AA846" s="42"/>
      <c r="AB846" s="42"/>
      <c r="AC846" s="42"/>
    </row>
    <row r="847">
      <c r="A847" s="70" t="b">
        <v>0</v>
      </c>
      <c r="B847" s="524"/>
      <c r="H847" s="549"/>
      <c r="J847" s="42"/>
      <c r="K847" s="42"/>
      <c r="L847" s="42"/>
      <c r="M847" s="42"/>
      <c r="N847" s="42"/>
      <c r="O847" s="42"/>
      <c r="P847" s="42"/>
      <c r="Q847" s="42"/>
      <c r="R847" s="42"/>
      <c r="S847" s="42"/>
      <c r="T847" s="42"/>
      <c r="U847" s="42"/>
      <c r="V847" s="42"/>
      <c r="W847" s="42"/>
      <c r="X847" s="42"/>
      <c r="Y847" s="42"/>
      <c r="Z847" s="42"/>
      <c r="AA847" s="42"/>
      <c r="AB847" s="42"/>
      <c r="AC847" s="42"/>
    </row>
    <row r="848">
      <c r="A848" s="70" t="b">
        <v>0</v>
      </c>
      <c r="B848" s="524"/>
      <c r="H848" s="549"/>
      <c r="J848" s="42"/>
      <c r="K848" s="42"/>
      <c r="L848" s="42"/>
      <c r="M848" s="42"/>
      <c r="N848" s="42"/>
      <c r="O848" s="42"/>
      <c r="P848" s="42"/>
      <c r="Q848" s="42"/>
      <c r="R848" s="42"/>
      <c r="S848" s="42"/>
      <c r="T848" s="42"/>
      <c r="U848" s="42"/>
      <c r="V848" s="42"/>
      <c r="W848" s="42"/>
      <c r="X848" s="42"/>
      <c r="Y848" s="42"/>
      <c r="Z848" s="42"/>
      <c r="AA848" s="42"/>
      <c r="AB848" s="42"/>
      <c r="AC848" s="42"/>
    </row>
    <row r="849">
      <c r="A849" s="70" t="b">
        <v>0</v>
      </c>
      <c r="B849" s="524"/>
      <c r="H849" s="549"/>
      <c r="J849" s="42"/>
      <c r="K849" s="42"/>
      <c r="L849" s="42"/>
      <c r="M849" s="42"/>
      <c r="N849" s="42"/>
      <c r="O849" s="42"/>
      <c r="P849" s="42"/>
      <c r="Q849" s="42"/>
      <c r="R849" s="42"/>
      <c r="S849" s="42"/>
      <c r="T849" s="42"/>
      <c r="U849" s="42"/>
      <c r="V849" s="42"/>
      <c r="W849" s="42"/>
      <c r="X849" s="42"/>
      <c r="Y849" s="42"/>
      <c r="Z849" s="42"/>
      <c r="AA849" s="42"/>
      <c r="AB849" s="42"/>
      <c r="AC849" s="42"/>
    </row>
    <row r="850">
      <c r="A850" s="70" t="b">
        <v>0</v>
      </c>
      <c r="B850" s="524"/>
      <c r="H850" s="549"/>
      <c r="J850" s="42"/>
      <c r="K850" s="42"/>
      <c r="L850" s="42"/>
      <c r="M850" s="42"/>
      <c r="N850" s="42"/>
      <c r="O850" s="42"/>
      <c r="P850" s="42"/>
      <c r="Q850" s="42"/>
      <c r="R850" s="42"/>
      <c r="S850" s="42"/>
      <c r="T850" s="42"/>
      <c r="U850" s="42"/>
      <c r="V850" s="42"/>
      <c r="W850" s="42"/>
      <c r="X850" s="42"/>
      <c r="Y850" s="42"/>
      <c r="Z850" s="42"/>
      <c r="AA850" s="42"/>
      <c r="AB850" s="42"/>
      <c r="AC850" s="42"/>
    </row>
    <row r="851">
      <c r="A851" s="70" t="b">
        <v>0</v>
      </c>
      <c r="B851" s="524"/>
      <c r="H851" s="549"/>
      <c r="J851" s="42"/>
      <c r="K851" s="42"/>
      <c r="L851" s="42"/>
      <c r="M851" s="42"/>
      <c r="N851" s="42"/>
      <c r="O851" s="42"/>
      <c r="P851" s="42"/>
      <c r="Q851" s="42"/>
      <c r="R851" s="42"/>
      <c r="S851" s="42"/>
      <c r="T851" s="42"/>
      <c r="U851" s="42"/>
      <c r="V851" s="42"/>
      <c r="W851" s="42"/>
      <c r="X851" s="42"/>
      <c r="Y851" s="42"/>
      <c r="Z851" s="42"/>
      <c r="AA851" s="42"/>
      <c r="AB851" s="42"/>
      <c r="AC851" s="42"/>
    </row>
    <row r="852">
      <c r="A852" s="70" t="b">
        <v>0</v>
      </c>
      <c r="B852" s="524"/>
      <c r="H852" s="549"/>
      <c r="J852" s="42"/>
      <c r="K852" s="42"/>
      <c r="L852" s="42"/>
      <c r="M852" s="42"/>
      <c r="N852" s="42"/>
      <c r="O852" s="42"/>
      <c r="P852" s="42"/>
      <c r="Q852" s="42"/>
      <c r="R852" s="42"/>
      <c r="S852" s="42"/>
      <c r="T852" s="42"/>
      <c r="U852" s="42"/>
      <c r="V852" s="42"/>
      <c r="W852" s="42"/>
      <c r="X852" s="42"/>
      <c r="Y852" s="42"/>
      <c r="Z852" s="42"/>
      <c r="AA852" s="42"/>
      <c r="AB852" s="42"/>
      <c r="AC852" s="42"/>
    </row>
    <row r="853">
      <c r="A853" s="70" t="b">
        <v>0</v>
      </c>
      <c r="B853" s="524"/>
      <c r="H853" s="549"/>
      <c r="J853" s="42"/>
      <c r="K853" s="42"/>
      <c r="L853" s="42"/>
      <c r="M853" s="42"/>
      <c r="N853" s="42"/>
      <c r="O853" s="42"/>
      <c r="P853" s="42"/>
      <c r="Q853" s="42"/>
      <c r="R853" s="42"/>
      <c r="S853" s="42"/>
      <c r="T853" s="42"/>
      <c r="U853" s="42"/>
      <c r="V853" s="42"/>
      <c r="W853" s="42"/>
      <c r="X853" s="42"/>
      <c r="Y853" s="42"/>
      <c r="Z853" s="42"/>
      <c r="AA853" s="42"/>
      <c r="AB853" s="42"/>
      <c r="AC853" s="42"/>
    </row>
    <row r="854">
      <c r="A854" s="70" t="b">
        <v>0</v>
      </c>
      <c r="B854" s="524"/>
      <c r="H854" s="549"/>
      <c r="J854" s="42"/>
      <c r="K854" s="42"/>
      <c r="L854" s="42"/>
      <c r="M854" s="42"/>
      <c r="N854" s="42"/>
      <c r="O854" s="42"/>
      <c r="P854" s="42"/>
      <c r="Q854" s="42"/>
      <c r="R854" s="42"/>
      <c r="S854" s="42"/>
      <c r="T854" s="42"/>
      <c r="U854" s="42"/>
      <c r="V854" s="42"/>
      <c r="W854" s="42"/>
      <c r="X854" s="42"/>
      <c r="Y854" s="42"/>
      <c r="Z854" s="42"/>
      <c r="AA854" s="42"/>
      <c r="AB854" s="42"/>
      <c r="AC854" s="42"/>
    </row>
    <row r="855">
      <c r="A855" s="70" t="b">
        <v>0</v>
      </c>
      <c r="B855" s="524"/>
      <c r="H855" s="549"/>
      <c r="J855" s="42"/>
      <c r="K855" s="42"/>
      <c r="L855" s="42"/>
      <c r="M855" s="42"/>
      <c r="N855" s="42"/>
      <c r="O855" s="42"/>
      <c r="P855" s="42"/>
      <c r="Q855" s="42"/>
      <c r="R855" s="42"/>
      <c r="S855" s="42"/>
      <c r="T855" s="42"/>
      <c r="U855" s="42"/>
      <c r="V855" s="42"/>
      <c r="W855" s="42"/>
      <c r="X855" s="42"/>
      <c r="Y855" s="42"/>
      <c r="Z855" s="42"/>
      <c r="AA855" s="42"/>
      <c r="AB855" s="42"/>
      <c r="AC855" s="42"/>
    </row>
    <row r="856">
      <c r="A856" s="70" t="b">
        <v>0</v>
      </c>
      <c r="B856" s="524"/>
      <c r="H856" s="549"/>
      <c r="J856" s="42"/>
      <c r="K856" s="42"/>
      <c r="L856" s="42"/>
      <c r="M856" s="42"/>
      <c r="N856" s="42"/>
      <c r="O856" s="42"/>
      <c r="P856" s="42"/>
      <c r="Q856" s="42"/>
      <c r="R856" s="42"/>
      <c r="S856" s="42"/>
      <c r="T856" s="42"/>
      <c r="U856" s="42"/>
      <c r="V856" s="42"/>
      <c r="W856" s="42"/>
      <c r="X856" s="42"/>
      <c r="Y856" s="42"/>
      <c r="Z856" s="42"/>
      <c r="AA856" s="42"/>
      <c r="AB856" s="42"/>
      <c r="AC856" s="42"/>
    </row>
    <row r="857">
      <c r="A857" s="70" t="b">
        <v>0</v>
      </c>
      <c r="B857" s="524"/>
      <c r="H857" s="549"/>
      <c r="J857" s="42"/>
      <c r="K857" s="42"/>
      <c r="L857" s="42"/>
      <c r="M857" s="42"/>
      <c r="N857" s="42"/>
      <c r="O857" s="42"/>
      <c r="P857" s="42"/>
      <c r="Q857" s="42"/>
      <c r="R857" s="42"/>
      <c r="S857" s="42"/>
      <c r="T857" s="42"/>
      <c r="U857" s="42"/>
      <c r="V857" s="42"/>
      <c r="W857" s="42"/>
      <c r="X857" s="42"/>
      <c r="Y857" s="42"/>
      <c r="Z857" s="42"/>
      <c r="AA857" s="42"/>
      <c r="AB857" s="42"/>
      <c r="AC857" s="42"/>
    </row>
    <row r="858">
      <c r="A858" s="70" t="b">
        <v>0</v>
      </c>
      <c r="B858" s="524"/>
      <c r="H858" s="549"/>
      <c r="J858" s="42"/>
      <c r="K858" s="42"/>
      <c r="L858" s="42"/>
      <c r="M858" s="42"/>
      <c r="N858" s="42"/>
      <c r="O858" s="42"/>
      <c r="P858" s="42"/>
      <c r="Q858" s="42"/>
      <c r="R858" s="42"/>
      <c r="S858" s="42"/>
      <c r="T858" s="42"/>
      <c r="U858" s="42"/>
      <c r="V858" s="42"/>
      <c r="W858" s="42"/>
      <c r="X858" s="42"/>
      <c r="Y858" s="42"/>
      <c r="Z858" s="42"/>
      <c r="AA858" s="42"/>
      <c r="AB858" s="42"/>
      <c r="AC858" s="42"/>
    </row>
    <row r="859">
      <c r="A859" s="70" t="b">
        <v>0</v>
      </c>
      <c r="B859" s="524"/>
      <c r="H859" s="549"/>
      <c r="J859" s="42"/>
      <c r="K859" s="42"/>
      <c r="L859" s="42"/>
      <c r="M859" s="42"/>
      <c r="N859" s="42"/>
      <c r="O859" s="42"/>
      <c r="P859" s="42"/>
      <c r="Q859" s="42"/>
      <c r="R859" s="42"/>
      <c r="S859" s="42"/>
      <c r="T859" s="42"/>
      <c r="U859" s="42"/>
      <c r="V859" s="42"/>
      <c r="W859" s="42"/>
      <c r="X859" s="42"/>
      <c r="Y859" s="42"/>
      <c r="Z859" s="42"/>
      <c r="AA859" s="42"/>
      <c r="AB859" s="42"/>
      <c r="AC859" s="42"/>
    </row>
    <row r="860">
      <c r="A860" s="70" t="b">
        <v>0</v>
      </c>
      <c r="B860" s="524"/>
      <c r="H860" s="549"/>
      <c r="J860" s="42"/>
      <c r="K860" s="42"/>
      <c r="L860" s="42"/>
      <c r="M860" s="42"/>
      <c r="N860" s="42"/>
      <c r="O860" s="42"/>
      <c r="P860" s="42"/>
      <c r="Q860" s="42"/>
      <c r="R860" s="42"/>
      <c r="S860" s="42"/>
      <c r="T860" s="42"/>
      <c r="U860" s="42"/>
      <c r="V860" s="42"/>
      <c r="W860" s="42"/>
      <c r="X860" s="42"/>
      <c r="Y860" s="42"/>
      <c r="Z860" s="42"/>
      <c r="AA860" s="42"/>
      <c r="AB860" s="42"/>
      <c r="AC860" s="42"/>
    </row>
    <row r="861">
      <c r="A861" s="70" t="b">
        <v>0</v>
      </c>
      <c r="B861" s="524"/>
      <c r="H861" s="549"/>
      <c r="J861" s="42"/>
      <c r="K861" s="42"/>
      <c r="L861" s="42"/>
      <c r="M861" s="42"/>
      <c r="N861" s="42"/>
      <c r="O861" s="42"/>
      <c r="P861" s="42"/>
      <c r="Q861" s="42"/>
      <c r="R861" s="42"/>
      <c r="S861" s="42"/>
      <c r="T861" s="42"/>
      <c r="U861" s="42"/>
      <c r="V861" s="42"/>
      <c r="W861" s="42"/>
      <c r="X861" s="42"/>
      <c r="Y861" s="42"/>
      <c r="Z861" s="42"/>
      <c r="AA861" s="42"/>
      <c r="AB861" s="42"/>
      <c r="AC861" s="42"/>
    </row>
    <row r="862">
      <c r="A862" s="70" t="b">
        <v>0</v>
      </c>
      <c r="B862" s="524"/>
      <c r="H862" s="549"/>
      <c r="J862" s="42"/>
      <c r="K862" s="42"/>
      <c r="L862" s="42"/>
      <c r="M862" s="42"/>
      <c r="N862" s="42"/>
      <c r="O862" s="42"/>
      <c r="P862" s="42"/>
      <c r="Q862" s="42"/>
      <c r="R862" s="42"/>
      <c r="S862" s="42"/>
      <c r="T862" s="42"/>
      <c r="U862" s="42"/>
      <c r="V862" s="42"/>
      <c r="W862" s="42"/>
      <c r="X862" s="42"/>
      <c r="Y862" s="42"/>
      <c r="Z862" s="42"/>
      <c r="AA862" s="42"/>
      <c r="AB862" s="42"/>
      <c r="AC862" s="42"/>
    </row>
    <row r="863">
      <c r="A863" s="70" t="b">
        <v>0</v>
      </c>
      <c r="B863" s="524"/>
      <c r="H863" s="549"/>
      <c r="J863" s="42"/>
      <c r="K863" s="42"/>
      <c r="L863" s="42"/>
      <c r="M863" s="42"/>
      <c r="N863" s="42"/>
      <c r="O863" s="42"/>
      <c r="P863" s="42"/>
      <c r="Q863" s="42"/>
      <c r="R863" s="42"/>
      <c r="S863" s="42"/>
      <c r="T863" s="42"/>
      <c r="U863" s="42"/>
      <c r="V863" s="42"/>
      <c r="W863" s="42"/>
      <c r="X863" s="42"/>
      <c r="Y863" s="42"/>
      <c r="Z863" s="42"/>
      <c r="AA863" s="42"/>
      <c r="AB863" s="42"/>
      <c r="AC863" s="42"/>
    </row>
    <row r="864">
      <c r="A864" s="70" t="b">
        <v>0</v>
      </c>
      <c r="B864" s="524"/>
      <c r="H864" s="549"/>
      <c r="J864" s="42"/>
      <c r="K864" s="42"/>
      <c r="L864" s="42"/>
      <c r="M864" s="42"/>
      <c r="N864" s="42"/>
      <c r="O864" s="42"/>
      <c r="P864" s="42"/>
      <c r="Q864" s="42"/>
      <c r="R864" s="42"/>
      <c r="S864" s="42"/>
      <c r="T864" s="42"/>
      <c r="U864" s="42"/>
      <c r="V864" s="42"/>
      <c r="W864" s="42"/>
      <c r="X864" s="42"/>
      <c r="Y864" s="42"/>
      <c r="Z864" s="42"/>
      <c r="AA864" s="42"/>
      <c r="AB864" s="42"/>
      <c r="AC864" s="42"/>
    </row>
    <row r="865">
      <c r="A865" s="70" t="b">
        <v>0</v>
      </c>
      <c r="B865" s="524"/>
      <c r="H865" s="549"/>
      <c r="J865" s="42"/>
      <c r="K865" s="42"/>
      <c r="L865" s="42"/>
      <c r="M865" s="42"/>
      <c r="N865" s="42"/>
      <c r="O865" s="42"/>
      <c r="P865" s="42"/>
      <c r="Q865" s="42"/>
      <c r="R865" s="42"/>
      <c r="S865" s="42"/>
      <c r="T865" s="42"/>
      <c r="U865" s="42"/>
      <c r="V865" s="42"/>
      <c r="W865" s="42"/>
      <c r="X865" s="42"/>
      <c r="Y865" s="42"/>
      <c r="Z865" s="42"/>
      <c r="AA865" s="42"/>
      <c r="AB865" s="42"/>
      <c r="AC865" s="42"/>
    </row>
    <row r="866">
      <c r="A866" s="70" t="b">
        <v>0</v>
      </c>
      <c r="B866" s="524"/>
      <c r="H866" s="549"/>
      <c r="J866" s="42"/>
      <c r="K866" s="42"/>
      <c r="L866" s="42"/>
      <c r="M866" s="42"/>
      <c r="N866" s="42"/>
      <c r="O866" s="42"/>
      <c r="P866" s="42"/>
      <c r="Q866" s="42"/>
      <c r="R866" s="42"/>
      <c r="S866" s="42"/>
      <c r="T866" s="42"/>
      <c r="U866" s="42"/>
      <c r="V866" s="42"/>
      <c r="W866" s="42"/>
      <c r="X866" s="42"/>
      <c r="Y866" s="42"/>
      <c r="Z866" s="42"/>
      <c r="AA866" s="42"/>
      <c r="AB866" s="42"/>
      <c r="AC866" s="42"/>
    </row>
    <row r="867">
      <c r="A867" s="70" t="b">
        <v>0</v>
      </c>
      <c r="B867" s="524"/>
      <c r="H867" s="549"/>
      <c r="J867" s="42"/>
      <c r="K867" s="42"/>
      <c r="L867" s="42"/>
      <c r="M867" s="42"/>
      <c r="N867" s="42"/>
      <c r="O867" s="42"/>
      <c r="P867" s="42"/>
      <c r="Q867" s="42"/>
      <c r="R867" s="42"/>
      <c r="S867" s="42"/>
      <c r="T867" s="42"/>
      <c r="U867" s="42"/>
      <c r="V867" s="42"/>
      <c r="W867" s="42"/>
      <c r="X867" s="42"/>
      <c r="Y867" s="42"/>
      <c r="Z867" s="42"/>
      <c r="AA867" s="42"/>
      <c r="AB867" s="42"/>
      <c r="AC867" s="42"/>
    </row>
    <row r="868">
      <c r="A868" s="70" t="b">
        <v>0</v>
      </c>
      <c r="B868" s="524"/>
      <c r="H868" s="549"/>
      <c r="J868" s="42"/>
      <c r="K868" s="42"/>
      <c r="L868" s="42"/>
      <c r="M868" s="42"/>
      <c r="N868" s="42"/>
      <c r="O868" s="42"/>
      <c r="P868" s="42"/>
      <c r="Q868" s="42"/>
      <c r="R868" s="42"/>
      <c r="S868" s="42"/>
      <c r="T868" s="42"/>
      <c r="U868" s="42"/>
      <c r="V868" s="42"/>
      <c r="W868" s="42"/>
      <c r="X868" s="42"/>
      <c r="Y868" s="42"/>
      <c r="Z868" s="42"/>
      <c r="AA868" s="42"/>
      <c r="AB868" s="42"/>
      <c r="AC868" s="42"/>
    </row>
    <row r="869">
      <c r="A869" s="70" t="b">
        <v>0</v>
      </c>
      <c r="B869" s="524"/>
      <c r="H869" s="549"/>
      <c r="J869" s="42"/>
      <c r="K869" s="42"/>
      <c r="L869" s="42"/>
      <c r="M869" s="42"/>
      <c r="N869" s="42"/>
      <c r="O869" s="42"/>
      <c r="P869" s="42"/>
      <c r="Q869" s="42"/>
      <c r="R869" s="42"/>
      <c r="S869" s="42"/>
      <c r="T869" s="42"/>
      <c r="U869" s="42"/>
      <c r="V869" s="42"/>
      <c r="W869" s="42"/>
      <c r="X869" s="42"/>
      <c r="Y869" s="42"/>
      <c r="Z869" s="42"/>
      <c r="AA869" s="42"/>
      <c r="AB869" s="42"/>
      <c r="AC869" s="42"/>
    </row>
    <row r="870">
      <c r="A870" s="70" t="b">
        <v>0</v>
      </c>
      <c r="B870" s="524"/>
      <c r="H870" s="549"/>
      <c r="J870" s="42"/>
      <c r="K870" s="42"/>
      <c r="L870" s="42"/>
      <c r="M870" s="42"/>
      <c r="N870" s="42"/>
      <c r="O870" s="42"/>
      <c r="P870" s="42"/>
      <c r="Q870" s="42"/>
      <c r="R870" s="42"/>
      <c r="S870" s="42"/>
      <c r="T870" s="42"/>
      <c r="U870" s="42"/>
      <c r="V870" s="42"/>
      <c r="W870" s="42"/>
      <c r="X870" s="42"/>
      <c r="Y870" s="42"/>
      <c r="Z870" s="42"/>
      <c r="AA870" s="42"/>
      <c r="AB870" s="42"/>
      <c r="AC870" s="42"/>
    </row>
    <row r="871">
      <c r="A871" s="70" t="b">
        <v>0</v>
      </c>
      <c r="B871" s="524"/>
      <c r="H871" s="549"/>
      <c r="J871" s="42"/>
      <c r="K871" s="42"/>
      <c r="L871" s="42"/>
      <c r="M871" s="42"/>
      <c r="N871" s="42"/>
      <c r="O871" s="42"/>
      <c r="P871" s="42"/>
      <c r="Q871" s="42"/>
      <c r="R871" s="42"/>
      <c r="S871" s="42"/>
      <c r="T871" s="42"/>
      <c r="U871" s="42"/>
      <c r="V871" s="42"/>
      <c r="W871" s="42"/>
      <c r="X871" s="42"/>
      <c r="Y871" s="42"/>
      <c r="Z871" s="42"/>
      <c r="AA871" s="42"/>
      <c r="AB871" s="42"/>
      <c r="AC871" s="42"/>
    </row>
    <row r="872">
      <c r="A872" s="70" t="b">
        <v>0</v>
      </c>
      <c r="B872" s="524"/>
      <c r="H872" s="549"/>
      <c r="J872" s="42"/>
      <c r="K872" s="42"/>
      <c r="L872" s="42"/>
      <c r="M872" s="42"/>
      <c r="N872" s="42"/>
      <c r="O872" s="42"/>
      <c r="P872" s="42"/>
      <c r="Q872" s="42"/>
      <c r="R872" s="42"/>
      <c r="S872" s="42"/>
      <c r="T872" s="42"/>
      <c r="U872" s="42"/>
      <c r="V872" s="42"/>
      <c r="W872" s="42"/>
      <c r="X872" s="42"/>
      <c r="Y872" s="42"/>
      <c r="Z872" s="42"/>
      <c r="AA872" s="42"/>
      <c r="AB872" s="42"/>
      <c r="AC872" s="42"/>
    </row>
    <row r="873">
      <c r="A873" s="70" t="b">
        <v>0</v>
      </c>
      <c r="B873" s="524"/>
      <c r="H873" s="549"/>
      <c r="J873" s="42"/>
      <c r="K873" s="42"/>
      <c r="L873" s="42"/>
      <c r="M873" s="42"/>
      <c r="N873" s="42"/>
      <c r="O873" s="42"/>
      <c r="P873" s="42"/>
      <c r="Q873" s="42"/>
      <c r="R873" s="42"/>
      <c r="S873" s="42"/>
      <c r="T873" s="42"/>
      <c r="U873" s="42"/>
      <c r="V873" s="42"/>
      <c r="W873" s="42"/>
      <c r="X873" s="42"/>
      <c r="Y873" s="42"/>
      <c r="Z873" s="42"/>
      <c r="AA873" s="42"/>
      <c r="AB873" s="42"/>
      <c r="AC873" s="42"/>
    </row>
    <row r="874">
      <c r="A874" s="70" t="b">
        <v>0</v>
      </c>
      <c r="B874" s="524"/>
      <c r="H874" s="549"/>
      <c r="J874" s="42"/>
      <c r="K874" s="42"/>
      <c r="L874" s="42"/>
      <c r="M874" s="42"/>
      <c r="N874" s="42"/>
      <c r="O874" s="42"/>
      <c r="P874" s="42"/>
      <c r="Q874" s="42"/>
      <c r="R874" s="42"/>
      <c r="S874" s="42"/>
      <c r="T874" s="42"/>
      <c r="U874" s="42"/>
      <c r="V874" s="42"/>
      <c r="W874" s="42"/>
      <c r="X874" s="42"/>
      <c r="Y874" s="42"/>
      <c r="Z874" s="42"/>
      <c r="AA874" s="42"/>
      <c r="AB874" s="42"/>
      <c r="AC874" s="42"/>
    </row>
    <row r="875">
      <c r="A875" s="70" t="b">
        <v>0</v>
      </c>
      <c r="B875" s="524"/>
      <c r="H875" s="549"/>
      <c r="J875" s="42"/>
      <c r="K875" s="42"/>
      <c r="L875" s="42"/>
      <c r="M875" s="42"/>
      <c r="N875" s="42"/>
      <c r="O875" s="42"/>
      <c r="P875" s="42"/>
      <c r="Q875" s="42"/>
      <c r="R875" s="42"/>
      <c r="S875" s="42"/>
      <c r="T875" s="42"/>
      <c r="U875" s="42"/>
      <c r="V875" s="42"/>
      <c r="W875" s="42"/>
      <c r="X875" s="42"/>
      <c r="Y875" s="42"/>
      <c r="Z875" s="42"/>
      <c r="AA875" s="42"/>
      <c r="AB875" s="42"/>
      <c r="AC875" s="42"/>
    </row>
    <row r="876">
      <c r="A876" s="70" t="b">
        <v>0</v>
      </c>
      <c r="B876" s="524"/>
      <c r="H876" s="549"/>
      <c r="J876" s="42"/>
      <c r="K876" s="42"/>
      <c r="L876" s="42"/>
      <c r="M876" s="42"/>
      <c r="N876" s="42"/>
      <c r="O876" s="42"/>
      <c r="P876" s="42"/>
      <c r="Q876" s="42"/>
      <c r="R876" s="42"/>
      <c r="S876" s="42"/>
      <c r="T876" s="42"/>
      <c r="U876" s="42"/>
      <c r="V876" s="42"/>
      <c r="W876" s="42"/>
      <c r="X876" s="42"/>
      <c r="Y876" s="42"/>
      <c r="Z876" s="42"/>
      <c r="AA876" s="42"/>
      <c r="AB876" s="42"/>
      <c r="AC876" s="42"/>
    </row>
    <row r="877">
      <c r="A877" s="70" t="b">
        <v>0</v>
      </c>
      <c r="B877" s="524"/>
      <c r="H877" s="549"/>
      <c r="J877" s="42"/>
      <c r="K877" s="42"/>
      <c r="L877" s="42"/>
      <c r="M877" s="42"/>
      <c r="N877" s="42"/>
      <c r="O877" s="42"/>
      <c r="P877" s="42"/>
      <c r="Q877" s="42"/>
      <c r="R877" s="42"/>
      <c r="S877" s="42"/>
      <c r="T877" s="42"/>
      <c r="U877" s="42"/>
      <c r="V877" s="42"/>
      <c r="W877" s="42"/>
      <c r="X877" s="42"/>
      <c r="Y877" s="42"/>
      <c r="Z877" s="42"/>
      <c r="AA877" s="42"/>
      <c r="AB877" s="42"/>
      <c r="AC877" s="42"/>
    </row>
    <row r="878">
      <c r="A878" s="70" t="b">
        <v>0</v>
      </c>
      <c r="B878" s="524"/>
      <c r="H878" s="549"/>
      <c r="J878" s="42"/>
      <c r="K878" s="42"/>
      <c r="L878" s="42"/>
      <c r="M878" s="42"/>
      <c r="N878" s="42"/>
      <c r="O878" s="42"/>
      <c r="P878" s="42"/>
      <c r="Q878" s="42"/>
      <c r="R878" s="42"/>
      <c r="S878" s="42"/>
      <c r="T878" s="42"/>
      <c r="U878" s="42"/>
      <c r="V878" s="42"/>
      <c r="W878" s="42"/>
      <c r="X878" s="42"/>
      <c r="Y878" s="42"/>
      <c r="Z878" s="42"/>
      <c r="AA878" s="42"/>
      <c r="AB878" s="42"/>
      <c r="AC878" s="42"/>
    </row>
    <row r="879">
      <c r="A879" s="70" t="b">
        <v>0</v>
      </c>
      <c r="B879" s="524"/>
      <c r="H879" s="549"/>
      <c r="J879" s="42"/>
      <c r="K879" s="42"/>
      <c r="L879" s="42"/>
      <c r="M879" s="42"/>
      <c r="N879" s="42"/>
      <c r="O879" s="42"/>
      <c r="P879" s="42"/>
      <c r="Q879" s="42"/>
      <c r="R879" s="42"/>
      <c r="S879" s="42"/>
      <c r="T879" s="42"/>
      <c r="U879" s="42"/>
      <c r="V879" s="42"/>
      <c r="W879" s="42"/>
      <c r="X879" s="42"/>
      <c r="Y879" s="42"/>
      <c r="Z879" s="42"/>
      <c r="AA879" s="42"/>
      <c r="AB879" s="42"/>
      <c r="AC879" s="42"/>
    </row>
    <row r="880">
      <c r="A880" s="70" t="b">
        <v>0</v>
      </c>
      <c r="B880" s="524"/>
      <c r="H880" s="549"/>
      <c r="J880" s="42"/>
      <c r="K880" s="42"/>
      <c r="L880" s="42"/>
      <c r="M880" s="42"/>
      <c r="N880" s="42"/>
      <c r="O880" s="42"/>
      <c r="P880" s="42"/>
      <c r="Q880" s="42"/>
      <c r="R880" s="42"/>
      <c r="S880" s="42"/>
      <c r="T880" s="42"/>
      <c r="U880" s="42"/>
      <c r="V880" s="42"/>
      <c r="W880" s="42"/>
      <c r="X880" s="42"/>
      <c r="Y880" s="42"/>
      <c r="Z880" s="42"/>
      <c r="AA880" s="42"/>
      <c r="AB880" s="42"/>
      <c r="AC880" s="42"/>
    </row>
    <row r="881">
      <c r="A881" s="70" t="b">
        <v>0</v>
      </c>
      <c r="B881" s="524"/>
      <c r="H881" s="549"/>
      <c r="J881" s="42"/>
      <c r="K881" s="42"/>
      <c r="L881" s="42"/>
      <c r="M881" s="42"/>
      <c r="N881" s="42"/>
      <c r="O881" s="42"/>
      <c r="P881" s="42"/>
      <c r="Q881" s="42"/>
      <c r="R881" s="42"/>
      <c r="S881" s="42"/>
      <c r="T881" s="42"/>
      <c r="U881" s="42"/>
      <c r="V881" s="42"/>
      <c r="W881" s="42"/>
      <c r="X881" s="42"/>
      <c r="Y881" s="42"/>
      <c r="Z881" s="42"/>
      <c r="AA881" s="42"/>
      <c r="AB881" s="42"/>
      <c r="AC881" s="42"/>
    </row>
    <row r="882">
      <c r="A882" s="70" t="b">
        <v>0</v>
      </c>
      <c r="B882" s="524"/>
      <c r="H882" s="549"/>
      <c r="J882" s="42"/>
      <c r="K882" s="42"/>
      <c r="L882" s="42"/>
      <c r="M882" s="42"/>
      <c r="N882" s="42"/>
      <c r="O882" s="42"/>
      <c r="P882" s="42"/>
      <c r="Q882" s="42"/>
      <c r="R882" s="42"/>
      <c r="S882" s="42"/>
      <c r="T882" s="42"/>
      <c r="U882" s="42"/>
      <c r="V882" s="42"/>
      <c r="W882" s="42"/>
      <c r="X882" s="42"/>
      <c r="Y882" s="42"/>
      <c r="Z882" s="42"/>
      <c r="AA882" s="42"/>
      <c r="AB882" s="42"/>
      <c r="AC882" s="42"/>
    </row>
    <row r="883">
      <c r="A883" s="70" t="b">
        <v>0</v>
      </c>
      <c r="B883" s="524"/>
      <c r="H883" s="549"/>
      <c r="J883" s="42"/>
      <c r="K883" s="42"/>
      <c r="L883" s="42"/>
      <c r="M883" s="42"/>
      <c r="N883" s="42"/>
      <c r="O883" s="42"/>
      <c r="P883" s="42"/>
      <c r="Q883" s="42"/>
      <c r="R883" s="42"/>
      <c r="S883" s="42"/>
      <c r="T883" s="42"/>
      <c r="U883" s="42"/>
      <c r="V883" s="42"/>
      <c r="W883" s="42"/>
      <c r="X883" s="42"/>
      <c r="Y883" s="42"/>
      <c r="Z883" s="42"/>
      <c r="AA883" s="42"/>
      <c r="AB883" s="42"/>
      <c r="AC883" s="42"/>
    </row>
    <row r="884">
      <c r="A884" s="70" t="b">
        <v>0</v>
      </c>
      <c r="B884" s="524"/>
      <c r="H884" s="549"/>
      <c r="J884" s="42"/>
      <c r="K884" s="42"/>
      <c r="L884" s="42"/>
      <c r="M884" s="42"/>
      <c r="N884" s="42"/>
      <c r="O884" s="42"/>
      <c r="P884" s="42"/>
      <c r="Q884" s="42"/>
      <c r="R884" s="42"/>
      <c r="S884" s="42"/>
      <c r="T884" s="42"/>
      <c r="U884" s="42"/>
      <c r="V884" s="42"/>
      <c r="W884" s="42"/>
      <c r="X884" s="42"/>
      <c r="Y884" s="42"/>
      <c r="Z884" s="42"/>
      <c r="AA884" s="42"/>
      <c r="AB884" s="42"/>
      <c r="AC884" s="42"/>
    </row>
    <row r="885">
      <c r="A885" s="70" t="b">
        <v>0</v>
      </c>
      <c r="B885" s="524"/>
      <c r="H885" s="549"/>
      <c r="J885" s="42"/>
      <c r="K885" s="42"/>
      <c r="L885" s="42"/>
      <c r="M885" s="42"/>
      <c r="N885" s="42"/>
      <c r="O885" s="42"/>
      <c r="P885" s="42"/>
      <c r="Q885" s="42"/>
      <c r="R885" s="42"/>
      <c r="S885" s="42"/>
      <c r="T885" s="42"/>
      <c r="U885" s="42"/>
      <c r="V885" s="42"/>
      <c r="W885" s="42"/>
      <c r="X885" s="42"/>
      <c r="Y885" s="42"/>
      <c r="Z885" s="42"/>
      <c r="AA885" s="42"/>
      <c r="AB885" s="42"/>
      <c r="AC885" s="42"/>
    </row>
    <row r="886">
      <c r="A886" s="70" t="b">
        <v>0</v>
      </c>
      <c r="B886" s="524"/>
      <c r="H886" s="549"/>
      <c r="J886" s="42"/>
      <c r="K886" s="42"/>
      <c r="L886" s="42"/>
      <c r="M886" s="42"/>
      <c r="N886" s="42"/>
      <c r="O886" s="42"/>
      <c r="P886" s="42"/>
      <c r="Q886" s="42"/>
      <c r="R886" s="42"/>
      <c r="S886" s="42"/>
      <c r="T886" s="42"/>
      <c r="U886" s="42"/>
      <c r="V886" s="42"/>
      <c r="W886" s="42"/>
      <c r="X886" s="42"/>
      <c r="Y886" s="42"/>
      <c r="Z886" s="42"/>
      <c r="AA886" s="42"/>
      <c r="AB886" s="42"/>
      <c r="AC886" s="42"/>
    </row>
    <row r="887">
      <c r="A887" s="70" t="b">
        <v>0</v>
      </c>
      <c r="B887" s="524"/>
      <c r="H887" s="549"/>
      <c r="J887" s="42"/>
      <c r="K887" s="42"/>
      <c r="L887" s="42"/>
      <c r="M887" s="42"/>
      <c r="N887" s="42"/>
      <c r="O887" s="42"/>
      <c r="P887" s="42"/>
      <c r="Q887" s="42"/>
      <c r="R887" s="42"/>
      <c r="S887" s="42"/>
      <c r="T887" s="42"/>
      <c r="U887" s="42"/>
      <c r="V887" s="42"/>
      <c r="W887" s="42"/>
      <c r="X887" s="42"/>
      <c r="Y887" s="42"/>
      <c r="Z887" s="42"/>
      <c r="AA887" s="42"/>
      <c r="AB887" s="42"/>
      <c r="AC887" s="42"/>
    </row>
    <row r="888">
      <c r="A888" s="70" t="b">
        <v>0</v>
      </c>
      <c r="B888" s="524"/>
      <c r="H888" s="549"/>
      <c r="J888" s="42"/>
      <c r="K888" s="42"/>
      <c r="L888" s="42"/>
      <c r="M888" s="42"/>
      <c r="N888" s="42"/>
      <c r="O888" s="42"/>
      <c r="P888" s="42"/>
      <c r="Q888" s="42"/>
      <c r="R888" s="42"/>
      <c r="S888" s="42"/>
      <c r="T888" s="42"/>
      <c r="U888" s="42"/>
      <c r="V888" s="42"/>
      <c r="W888" s="42"/>
      <c r="X888" s="42"/>
      <c r="Y888" s="42"/>
      <c r="Z888" s="42"/>
      <c r="AA888" s="42"/>
      <c r="AB888" s="42"/>
      <c r="AC888" s="42"/>
    </row>
    <row r="889">
      <c r="A889" s="70" t="b">
        <v>0</v>
      </c>
      <c r="B889" s="524"/>
      <c r="H889" s="549"/>
      <c r="J889" s="42"/>
      <c r="K889" s="42"/>
      <c r="L889" s="42"/>
      <c r="M889" s="42"/>
      <c r="N889" s="42"/>
      <c r="O889" s="42"/>
      <c r="P889" s="42"/>
      <c r="Q889" s="42"/>
      <c r="R889" s="42"/>
      <c r="S889" s="42"/>
      <c r="T889" s="42"/>
      <c r="U889" s="42"/>
      <c r="V889" s="42"/>
      <c r="W889" s="42"/>
      <c r="X889" s="42"/>
      <c r="Y889" s="42"/>
      <c r="Z889" s="42"/>
      <c r="AA889" s="42"/>
      <c r="AB889" s="42"/>
      <c r="AC889" s="42"/>
    </row>
    <row r="890">
      <c r="A890" s="70" t="b">
        <v>0</v>
      </c>
      <c r="B890" s="524"/>
      <c r="H890" s="549"/>
      <c r="J890" s="42"/>
      <c r="K890" s="42"/>
      <c r="L890" s="42"/>
      <c r="M890" s="42"/>
      <c r="N890" s="42"/>
      <c r="O890" s="42"/>
      <c r="P890" s="42"/>
      <c r="Q890" s="42"/>
      <c r="R890" s="42"/>
      <c r="S890" s="42"/>
      <c r="T890" s="42"/>
      <c r="U890" s="42"/>
      <c r="V890" s="42"/>
      <c r="W890" s="42"/>
      <c r="X890" s="42"/>
      <c r="Y890" s="42"/>
      <c r="Z890" s="42"/>
      <c r="AA890" s="42"/>
      <c r="AB890" s="42"/>
      <c r="AC890" s="42"/>
    </row>
    <row r="891">
      <c r="A891" s="70" t="b">
        <v>0</v>
      </c>
      <c r="B891" s="524"/>
      <c r="H891" s="549"/>
      <c r="J891" s="42"/>
      <c r="K891" s="42"/>
      <c r="L891" s="42"/>
      <c r="M891" s="42"/>
      <c r="N891" s="42"/>
      <c r="O891" s="42"/>
      <c r="P891" s="42"/>
      <c r="Q891" s="42"/>
      <c r="R891" s="42"/>
      <c r="S891" s="42"/>
      <c r="T891" s="42"/>
      <c r="U891" s="42"/>
      <c r="V891" s="42"/>
      <c r="W891" s="42"/>
      <c r="X891" s="42"/>
      <c r="Y891" s="42"/>
      <c r="Z891" s="42"/>
      <c r="AA891" s="42"/>
      <c r="AB891" s="42"/>
      <c r="AC891" s="42"/>
    </row>
    <row r="892">
      <c r="A892" s="70" t="b">
        <v>0</v>
      </c>
      <c r="B892" s="524"/>
      <c r="H892" s="549"/>
      <c r="J892" s="42"/>
      <c r="K892" s="42"/>
      <c r="L892" s="42"/>
      <c r="M892" s="42"/>
      <c r="N892" s="42"/>
      <c r="O892" s="42"/>
      <c r="P892" s="42"/>
      <c r="Q892" s="42"/>
      <c r="R892" s="42"/>
      <c r="S892" s="42"/>
      <c r="T892" s="42"/>
      <c r="U892" s="42"/>
      <c r="V892" s="42"/>
      <c r="W892" s="42"/>
      <c r="X892" s="42"/>
      <c r="Y892" s="42"/>
      <c r="Z892" s="42"/>
      <c r="AA892" s="42"/>
      <c r="AB892" s="42"/>
      <c r="AC892" s="42"/>
    </row>
    <row r="893">
      <c r="A893" s="70" t="b">
        <v>0</v>
      </c>
      <c r="B893" s="524"/>
      <c r="H893" s="549"/>
      <c r="J893" s="42"/>
      <c r="K893" s="42"/>
      <c r="L893" s="42"/>
      <c r="M893" s="42"/>
      <c r="N893" s="42"/>
      <c r="O893" s="42"/>
      <c r="P893" s="42"/>
      <c r="Q893" s="42"/>
      <c r="R893" s="42"/>
      <c r="S893" s="42"/>
      <c r="T893" s="42"/>
      <c r="U893" s="42"/>
      <c r="V893" s="42"/>
      <c r="W893" s="42"/>
      <c r="X893" s="42"/>
      <c r="Y893" s="42"/>
      <c r="Z893" s="42"/>
      <c r="AA893" s="42"/>
      <c r="AB893" s="42"/>
      <c r="AC893" s="42"/>
    </row>
    <row r="894">
      <c r="A894" s="70" t="b">
        <v>0</v>
      </c>
      <c r="B894" s="524"/>
      <c r="H894" s="549"/>
      <c r="J894" s="42"/>
      <c r="K894" s="42"/>
      <c r="L894" s="42"/>
      <c r="M894" s="42"/>
      <c r="N894" s="42"/>
      <c r="O894" s="42"/>
      <c r="P894" s="42"/>
      <c r="Q894" s="42"/>
      <c r="R894" s="42"/>
      <c r="S894" s="42"/>
      <c r="T894" s="42"/>
      <c r="U894" s="42"/>
      <c r="V894" s="42"/>
      <c r="W894" s="42"/>
      <c r="X894" s="42"/>
      <c r="Y894" s="42"/>
      <c r="Z894" s="42"/>
      <c r="AA894" s="42"/>
      <c r="AB894" s="42"/>
      <c r="AC894" s="42"/>
    </row>
    <row r="895">
      <c r="A895" s="70" t="b">
        <v>0</v>
      </c>
      <c r="B895" s="524"/>
      <c r="H895" s="549"/>
      <c r="J895" s="42"/>
      <c r="K895" s="42"/>
      <c r="L895" s="42"/>
      <c r="M895" s="42"/>
      <c r="N895" s="42"/>
      <c r="O895" s="42"/>
      <c r="P895" s="42"/>
      <c r="Q895" s="42"/>
      <c r="R895" s="42"/>
      <c r="S895" s="42"/>
      <c r="T895" s="42"/>
      <c r="U895" s="42"/>
      <c r="V895" s="42"/>
      <c r="W895" s="42"/>
      <c r="X895" s="42"/>
      <c r="Y895" s="42"/>
      <c r="Z895" s="42"/>
      <c r="AA895" s="42"/>
      <c r="AB895" s="42"/>
      <c r="AC895" s="42"/>
    </row>
    <row r="896">
      <c r="A896" s="70" t="b">
        <v>0</v>
      </c>
      <c r="B896" s="524"/>
      <c r="H896" s="549"/>
      <c r="J896" s="42"/>
      <c r="K896" s="42"/>
      <c r="L896" s="42"/>
      <c r="M896" s="42"/>
      <c r="N896" s="42"/>
      <c r="O896" s="42"/>
      <c r="P896" s="42"/>
      <c r="Q896" s="42"/>
      <c r="R896" s="42"/>
      <c r="S896" s="42"/>
      <c r="T896" s="42"/>
      <c r="U896" s="42"/>
      <c r="V896" s="42"/>
      <c r="W896" s="42"/>
      <c r="X896" s="42"/>
      <c r="Y896" s="42"/>
      <c r="Z896" s="42"/>
      <c r="AA896" s="42"/>
      <c r="AB896" s="42"/>
      <c r="AC896" s="42"/>
    </row>
    <row r="897">
      <c r="A897" s="70" t="b">
        <v>0</v>
      </c>
      <c r="B897" s="524"/>
      <c r="H897" s="549"/>
      <c r="J897" s="42"/>
      <c r="K897" s="42"/>
      <c r="L897" s="42"/>
      <c r="M897" s="42"/>
      <c r="N897" s="42"/>
      <c r="O897" s="42"/>
      <c r="P897" s="42"/>
      <c r="Q897" s="42"/>
      <c r="R897" s="42"/>
      <c r="S897" s="42"/>
      <c r="T897" s="42"/>
      <c r="U897" s="42"/>
      <c r="V897" s="42"/>
      <c r="W897" s="42"/>
      <c r="X897" s="42"/>
      <c r="Y897" s="42"/>
      <c r="Z897" s="42"/>
      <c r="AA897" s="42"/>
      <c r="AB897" s="42"/>
      <c r="AC897" s="42"/>
    </row>
    <row r="898">
      <c r="A898" s="70" t="b">
        <v>0</v>
      </c>
      <c r="B898" s="524"/>
      <c r="H898" s="549"/>
      <c r="J898" s="42"/>
      <c r="K898" s="42"/>
      <c r="L898" s="42"/>
      <c r="M898" s="42"/>
      <c r="N898" s="42"/>
      <c r="O898" s="42"/>
      <c r="P898" s="42"/>
      <c r="Q898" s="42"/>
      <c r="R898" s="42"/>
      <c r="S898" s="42"/>
      <c r="T898" s="42"/>
      <c r="U898" s="42"/>
      <c r="V898" s="42"/>
      <c r="W898" s="42"/>
      <c r="X898" s="42"/>
      <c r="Y898" s="42"/>
      <c r="Z898" s="42"/>
      <c r="AA898" s="42"/>
      <c r="AB898" s="42"/>
      <c r="AC898" s="42"/>
    </row>
    <row r="899">
      <c r="A899" s="70" t="b">
        <v>0</v>
      </c>
      <c r="B899" s="524"/>
      <c r="H899" s="549"/>
      <c r="J899" s="42"/>
      <c r="K899" s="42"/>
      <c r="L899" s="42"/>
      <c r="M899" s="42"/>
      <c r="N899" s="42"/>
      <c r="O899" s="42"/>
      <c r="P899" s="42"/>
      <c r="Q899" s="42"/>
      <c r="R899" s="42"/>
      <c r="S899" s="42"/>
      <c r="T899" s="42"/>
      <c r="U899" s="42"/>
      <c r="V899" s="42"/>
      <c r="W899" s="42"/>
      <c r="X899" s="42"/>
      <c r="Y899" s="42"/>
      <c r="Z899" s="42"/>
      <c r="AA899" s="42"/>
      <c r="AB899" s="42"/>
      <c r="AC899" s="42"/>
    </row>
    <row r="900">
      <c r="A900" s="70" t="b">
        <v>0</v>
      </c>
      <c r="B900" s="524"/>
      <c r="H900" s="549"/>
      <c r="J900" s="42"/>
      <c r="K900" s="42"/>
      <c r="L900" s="42"/>
      <c r="M900" s="42"/>
      <c r="N900" s="42"/>
      <c r="O900" s="42"/>
      <c r="P900" s="42"/>
      <c r="Q900" s="42"/>
      <c r="R900" s="42"/>
      <c r="S900" s="42"/>
      <c r="T900" s="42"/>
      <c r="U900" s="42"/>
      <c r="V900" s="42"/>
      <c r="W900" s="42"/>
      <c r="X900" s="42"/>
      <c r="Y900" s="42"/>
      <c r="Z900" s="42"/>
      <c r="AA900" s="42"/>
      <c r="AB900" s="42"/>
      <c r="AC900" s="42"/>
    </row>
    <row r="901">
      <c r="A901" s="70" t="b">
        <v>0</v>
      </c>
      <c r="B901" s="524"/>
      <c r="H901" s="549"/>
      <c r="J901" s="42"/>
      <c r="K901" s="42"/>
      <c r="L901" s="42"/>
      <c r="M901" s="42"/>
      <c r="N901" s="42"/>
      <c r="O901" s="42"/>
      <c r="P901" s="42"/>
      <c r="Q901" s="42"/>
      <c r="R901" s="42"/>
      <c r="S901" s="42"/>
      <c r="T901" s="42"/>
      <c r="U901" s="42"/>
      <c r="V901" s="42"/>
      <c r="W901" s="42"/>
      <c r="X901" s="42"/>
      <c r="Y901" s="42"/>
      <c r="Z901" s="42"/>
      <c r="AA901" s="42"/>
      <c r="AB901" s="42"/>
      <c r="AC901" s="42"/>
    </row>
    <row r="902">
      <c r="A902" s="70" t="b">
        <v>0</v>
      </c>
      <c r="B902" s="524"/>
      <c r="H902" s="549"/>
      <c r="J902" s="42"/>
      <c r="K902" s="42"/>
      <c r="L902" s="42"/>
      <c r="M902" s="42"/>
      <c r="N902" s="42"/>
      <c r="O902" s="42"/>
      <c r="P902" s="42"/>
      <c r="Q902" s="42"/>
      <c r="R902" s="42"/>
      <c r="S902" s="42"/>
      <c r="T902" s="42"/>
      <c r="U902" s="42"/>
      <c r="V902" s="42"/>
      <c r="W902" s="42"/>
      <c r="X902" s="42"/>
      <c r="Y902" s="42"/>
      <c r="Z902" s="42"/>
      <c r="AA902" s="42"/>
      <c r="AB902" s="42"/>
      <c r="AC902" s="42"/>
    </row>
    <row r="903">
      <c r="A903" s="70" t="b">
        <v>0</v>
      </c>
      <c r="B903" s="524"/>
      <c r="H903" s="549"/>
      <c r="J903" s="42"/>
      <c r="K903" s="42"/>
      <c r="L903" s="42"/>
      <c r="M903" s="42"/>
      <c r="N903" s="42"/>
      <c r="O903" s="42"/>
      <c r="P903" s="42"/>
      <c r="Q903" s="42"/>
      <c r="R903" s="42"/>
      <c r="S903" s="42"/>
      <c r="T903" s="42"/>
      <c r="U903" s="42"/>
      <c r="V903" s="42"/>
      <c r="W903" s="42"/>
      <c r="X903" s="42"/>
      <c r="Y903" s="42"/>
      <c r="Z903" s="42"/>
      <c r="AA903" s="42"/>
      <c r="AB903" s="42"/>
      <c r="AC903" s="42"/>
    </row>
    <row r="904">
      <c r="A904" s="70" t="b">
        <v>0</v>
      </c>
      <c r="B904" s="524"/>
      <c r="H904" s="549"/>
      <c r="J904" s="42"/>
      <c r="K904" s="42"/>
      <c r="L904" s="42"/>
      <c r="M904" s="42"/>
      <c r="N904" s="42"/>
      <c r="O904" s="42"/>
      <c r="P904" s="42"/>
      <c r="Q904" s="42"/>
      <c r="R904" s="42"/>
      <c r="S904" s="42"/>
      <c r="T904" s="42"/>
      <c r="U904" s="42"/>
      <c r="V904" s="42"/>
      <c r="W904" s="42"/>
      <c r="X904" s="42"/>
      <c r="Y904" s="42"/>
      <c r="Z904" s="42"/>
      <c r="AA904" s="42"/>
      <c r="AB904" s="42"/>
      <c r="AC904" s="42"/>
    </row>
    <row r="905">
      <c r="A905" s="70" t="b">
        <v>0</v>
      </c>
      <c r="B905" s="524"/>
      <c r="H905" s="549"/>
      <c r="J905" s="42"/>
      <c r="K905" s="42"/>
      <c r="L905" s="42"/>
      <c r="M905" s="42"/>
      <c r="N905" s="42"/>
      <c r="O905" s="42"/>
      <c r="P905" s="42"/>
      <c r="Q905" s="42"/>
      <c r="R905" s="42"/>
      <c r="S905" s="42"/>
      <c r="T905" s="42"/>
      <c r="U905" s="42"/>
      <c r="V905" s="42"/>
      <c r="W905" s="42"/>
      <c r="X905" s="42"/>
      <c r="Y905" s="42"/>
      <c r="Z905" s="42"/>
      <c r="AA905" s="42"/>
      <c r="AB905" s="42"/>
      <c r="AC905" s="42"/>
    </row>
    <row r="906">
      <c r="A906" s="70" t="b">
        <v>0</v>
      </c>
      <c r="B906" s="524"/>
      <c r="H906" s="549"/>
      <c r="J906" s="42"/>
      <c r="K906" s="42"/>
      <c r="L906" s="42"/>
      <c r="M906" s="42"/>
      <c r="N906" s="42"/>
      <c r="O906" s="42"/>
      <c r="P906" s="42"/>
      <c r="Q906" s="42"/>
      <c r="R906" s="42"/>
      <c r="S906" s="42"/>
      <c r="T906" s="42"/>
      <c r="U906" s="42"/>
      <c r="V906" s="42"/>
      <c r="W906" s="42"/>
      <c r="X906" s="42"/>
      <c r="Y906" s="42"/>
      <c r="Z906" s="42"/>
      <c r="AA906" s="42"/>
      <c r="AB906" s="42"/>
      <c r="AC906" s="42"/>
    </row>
    <row r="907">
      <c r="A907" s="70" t="b">
        <v>0</v>
      </c>
      <c r="B907" s="524"/>
      <c r="H907" s="549"/>
      <c r="J907" s="42"/>
      <c r="K907" s="42"/>
      <c r="L907" s="42"/>
      <c r="M907" s="42"/>
      <c r="N907" s="42"/>
      <c r="O907" s="42"/>
      <c r="P907" s="42"/>
      <c r="Q907" s="42"/>
      <c r="R907" s="42"/>
      <c r="S907" s="42"/>
      <c r="T907" s="42"/>
      <c r="U907" s="42"/>
      <c r="V907" s="42"/>
      <c r="W907" s="42"/>
      <c r="X907" s="42"/>
      <c r="Y907" s="42"/>
      <c r="Z907" s="42"/>
      <c r="AA907" s="42"/>
      <c r="AB907" s="42"/>
      <c r="AC907" s="42"/>
    </row>
    <row r="908">
      <c r="A908" s="70" t="b">
        <v>0</v>
      </c>
      <c r="B908" s="524"/>
      <c r="H908" s="549"/>
      <c r="J908" s="42"/>
      <c r="K908" s="42"/>
      <c r="L908" s="42"/>
      <c r="M908" s="42"/>
      <c r="N908" s="42"/>
      <c r="O908" s="42"/>
      <c r="P908" s="42"/>
      <c r="Q908" s="42"/>
      <c r="R908" s="42"/>
      <c r="S908" s="42"/>
      <c r="T908" s="42"/>
      <c r="U908" s="42"/>
      <c r="V908" s="42"/>
      <c r="W908" s="42"/>
      <c r="X908" s="42"/>
      <c r="Y908" s="42"/>
      <c r="Z908" s="42"/>
      <c r="AA908" s="42"/>
      <c r="AB908" s="42"/>
      <c r="AC908" s="42"/>
    </row>
    <row r="909">
      <c r="A909" s="70" t="b">
        <v>0</v>
      </c>
      <c r="B909" s="524"/>
      <c r="H909" s="549"/>
      <c r="J909" s="42"/>
      <c r="K909" s="42"/>
      <c r="L909" s="42"/>
      <c r="M909" s="42"/>
      <c r="N909" s="42"/>
      <c r="O909" s="42"/>
      <c r="P909" s="42"/>
      <c r="Q909" s="42"/>
      <c r="R909" s="42"/>
      <c r="S909" s="42"/>
      <c r="T909" s="42"/>
      <c r="U909" s="42"/>
      <c r="V909" s="42"/>
      <c r="W909" s="42"/>
      <c r="X909" s="42"/>
      <c r="Y909" s="42"/>
      <c r="Z909" s="42"/>
      <c r="AA909" s="42"/>
      <c r="AB909" s="42"/>
      <c r="AC909" s="42"/>
    </row>
    <row r="910">
      <c r="A910" s="70" t="b">
        <v>0</v>
      </c>
      <c r="B910" s="524"/>
      <c r="H910" s="549"/>
      <c r="J910" s="42"/>
      <c r="K910" s="42"/>
      <c r="L910" s="42"/>
      <c r="M910" s="42"/>
      <c r="N910" s="42"/>
      <c r="O910" s="42"/>
      <c r="P910" s="42"/>
      <c r="Q910" s="42"/>
      <c r="R910" s="42"/>
      <c r="S910" s="42"/>
      <c r="T910" s="42"/>
      <c r="U910" s="42"/>
      <c r="V910" s="42"/>
      <c r="W910" s="42"/>
      <c r="X910" s="42"/>
      <c r="Y910" s="42"/>
      <c r="Z910" s="42"/>
      <c r="AA910" s="42"/>
      <c r="AB910" s="42"/>
      <c r="AC910" s="42"/>
    </row>
    <row r="911">
      <c r="A911" s="70" t="b">
        <v>0</v>
      </c>
      <c r="B911" s="524"/>
      <c r="H911" s="549"/>
      <c r="J911" s="42"/>
      <c r="K911" s="42"/>
      <c r="L911" s="42"/>
      <c r="M911" s="42"/>
      <c r="N911" s="42"/>
      <c r="O911" s="42"/>
      <c r="P911" s="42"/>
      <c r="Q911" s="42"/>
      <c r="R911" s="42"/>
      <c r="S911" s="42"/>
      <c r="T911" s="42"/>
      <c r="U911" s="42"/>
      <c r="V911" s="42"/>
      <c r="W911" s="42"/>
      <c r="X911" s="42"/>
      <c r="Y911" s="42"/>
      <c r="Z911" s="42"/>
      <c r="AA911" s="42"/>
      <c r="AB911" s="42"/>
      <c r="AC911" s="42"/>
    </row>
    <row r="912">
      <c r="A912" s="70" t="b">
        <v>0</v>
      </c>
      <c r="B912" s="524"/>
      <c r="H912" s="549"/>
      <c r="J912" s="42"/>
      <c r="K912" s="42"/>
      <c r="L912" s="42"/>
      <c r="M912" s="42"/>
      <c r="N912" s="42"/>
      <c r="O912" s="42"/>
      <c r="P912" s="42"/>
      <c r="Q912" s="42"/>
      <c r="R912" s="42"/>
      <c r="S912" s="42"/>
      <c r="T912" s="42"/>
      <c r="U912" s="42"/>
      <c r="V912" s="42"/>
      <c r="W912" s="42"/>
      <c r="X912" s="42"/>
      <c r="Y912" s="42"/>
      <c r="Z912" s="42"/>
      <c r="AA912" s="42"/>
      <c r="AB912" s="42"/>
      <c r="AC912" s="42"/>
    </row>
    <row r="913">
      <c r="A913" s="70" t="b">
        <v>0</v>
      </c>
      <c r="B913" s="524"/>
      <c r="H913" s="549"/>
      <c r="J913" s="42"/>
      <c r="K913" s="42"/>
      <c r="L913" s="42"/>
      <c r="M913" s="42"/>
      <c r="N913" s="42"/>
      <c r="O913" s="42"/>
      <c r="P913" s="42"/>
      <c r="Q913" s="42"/>
      <c r="R913" s="42"/>
      <c r="S913" s="42"/>
      <c r="T913" s="42"/>
      <c r="U913" s="42"/>
      <c r="V913" s="42"/>
      <c r="W913" s="42"/>
      <c r="X913" s="42"/>
      <c r="Y913" s="42"/>
      <c r="Z913" s="42"/>
      <c r="AA913" s="42"/>
      <c r="AB913" s="42"/>
      <c r="AC913" s="42"/>
    </row>
    <row r="914">
      <c r="A914" s="70" t="b">
        <v>0</v>
      </c>
      <c r="B914" s="524"/>
      <c r="H914" s="549"/>
      <c r="J914" s="42"/>
      <c r="K914" s="42"/>
      <c r="L914" s="42"/>
      <c r="M914" s="42"/>
      <c r="N914" s="42"/>
      <c r="O914" s="42"/>
      <c r="P914" s="42"/>
      <c r="Q914" s="42"/>
      <c r="R914" s="42"/>
      <c r="S914" s="42"/>
      <c r="T914" s="42"/>
      <c r="U914" s="42"/>
      <c r="V914" s="42"/>
      <c r="W914" s="42"/>
      <c r="X914" s="42"/>
      <c r="Y914" s="42"/>
      <c r="Z914" s="42"/>
      <c r="AA914" s="42"/>
      <c r="AB914" s="42"/>
      <c r="AC914" s="42"/>
    </row>
    <row r="915">
      <c r="A915" s="70" t="b">
        <v>0</v>
      </c>
      <c r="B915" s="524"/>
      <c r="H915" s="549"/>
      <c r="J915" s="42"/>
      <c r="K915" s="42"/>
      <c r="L915" s="42"/>
      <c r="M915" s="42"/>
      <c r="N915" s="42"/>
      <c r="O915" s="42"/>
      <c r="P915" s="42"/>
      <c r="Q915" s="42"/>
      <c r="R915" s="42"/>
      <c r="S915" s="42"/>
      <c r="T915" s="42"/>
      <c r="U915" s="42"/>
      <c r="V915" s="42"/>
      <c r="W915" s="42"/>
      <c r="X915" s="42"/>
      <c r="Y915" s="42"/>
      <c r="Z915" s="42"/>
      <c r="AA915" s="42"/>
      <c r="AB915" s="42"/>
      <c r="AC915" s="42"/>
    </row>
    <row r="916">
      <c r="A916" s="70" t="b">
        <v>0</v>
      </c>
      <c r="B916" s="524"/>
      <c r="H916" s="549"/>
      <c r="J916" s="42"/>
      <c r="K916" s="42"/>
      <c r="L916" s="42"/>
      <c r="M916" s="42"/>
      <c r="N916" s="42"/>
      <c r="O916" s="42"/>
      <c r="P916" s="42"/>
      <c r="Q916" s="42"/>
      <c r="R916" s="42"/>
      <c r="S916" s="42"/>
      <c r="T916" s="42"/>
      <c r="U916" s="42"/>
      <c r="V916" s="42"/>
      <c r="W916" s="42"/>
      <c r="X916" s="42"/>
      <c r="Y916" s="42"/>
      <c r="Z916" s="42"/>
      <c r="AA916" s="42"/>
      <c r="AB916" s="42"/>
      <c r="AC916" s="42"/>
    </row>
    <row r="917">
      <c r="A917" s="70" t="b">
        <v>0</v>
      </c>
      <c r="B917" s="524"/>
      <c r="H917" s="549"/>
      <c r="J917" s="42"/>
      <c r="K917" s="42"/>
      <c r="L917" s="42"/>
      <c r="M917" s="42"/>
      <c r="N917" s="42"/>
      <c r="O917" s="42"/>
      <c r="P917" s="42"/>
      <c r="Q917" s="42"/>
      <c r="R917" s="42"/>
      <c r="S917" s="42"/>
      <c r="T917" s="42"/>
      <c r="U917" s="42"/>
      <c r="V917" s="42"/>
      <c r="W917" s="42"/>
      <c r="X917" s="42"/>
      <c r="Y917" s="42"/>
      <c r="Z917" s="42"/>
      <c r="AA917" s="42"/>
      <c r="AB917" s="42"/>
      <c r="AC917" s="42"/>
    </row>
    <row r="918">
      <c r="A918" s="70" t="b">
        <v>0</v>
      </c>
      <c r="B918" s="524"/>
      <c r="H918" s="549"/>
      <c r="J918" s="42"/>
      <c r="K918" s="42"/>
      <c r="L918" s="42"/>
      <c r="M918" s="42"/>
      <c r="N918" s="42"/>
      <c r="O918" s="42"/>
      <c r="P918" s="42"/>
      <c r="Q918" s="42"/>
      <c r="R918" s="42"/>
      <c r="S918" s="42"/>
      <c r="T918" s="42"/>
      <c r="U918" s="42"/>
      <c r="V918" s="42"/>
      <c r="W918" s="42"/>
      <c r="X918" s="42"/>
      <c r="Y918" s="42"/>
      <c r="Z918" s="42"/>
      <c r="AA918" s="42"/>
      <c r="AB918" s="42"/>
      <c r="AC918" s="42"/>
    </row>
    <row r="919">
      <c r="A919" s="70" t="b">
        <v>0</v>
      </c>
      <c r="B919" s="524"/>
      <c r="H919" s="549"/>
      <c r="J919" s="42"/>
      <c r="K919" s="42"/>
      <c r="L919" s="42"/>
      <c r="M919" s="42"/>
      <c r="N919" s="42"/>
      <c r="O919" s="42"/>
      <c r="P919" s="42"/>
      <c r="Q919" s="42"/>
      <c r="R919" s="42"/>
      <c r="S919" s="42"/>
      <c r="T919" s="42"/>
      <c r="U919" s="42"/>
      <c r="V919" s="42"/>
      <c r="W919" s="42"/>
      <c r="X919" s="42"/>
      <c r="Y919" s="42"/>
      <c r="Z919" s="42"/>
      <c r="AA919" s="42"/>
      <c r="AB919" s="42"/>
      <c r="AC919" s="42"/>
    </row>
    <row r="920">
      <c r="A920" s="70" t="b">
        <v>0</v>
      </c>
      <c r="B920" s="524"/>
      <c r="H920" s="549"/>
      <c r="J920" s="42"/>
      <c r="K920" s="42"/>
      <c r="L920" s="42"/>
      <c r="M920" s="42"/>
      <c r="N920" s="42"/>
      <c r="O920" s="42"/>
      <c r="P920" s="42"/>
      <c r="Q920" s="42"/>
      <c r="R920" s="42"/>
      <c r="S920" s="42"/>
      <c r="T920" s="42"/>
      <c r="U920" s="42"/>
      <c r="V920" s="42"/>
      <c r="W920" s="42"/>
      <c r="X920" s="42"/>
      <c r="Y920" s="42"/>
      <c r="Z920" s="42"/>
      <c r="AA920" s="42"/>
      <c r="AB920" s="42"/>
      <c r="AC920" s="42"/>
    </row>
    <row r="921">
      <c r="A921" s="70" t="b">
        <v>0</v>
      </c>
      <c r="B921" s="524"/>
      <c r="H921" s="549"/>
      <c r="J921" s="42"/>
      <c r="K921" s="42"/>
      <c r="L921" s="42"/>
      <c r="M921" s="42"/>
      <c r="N921" s="42"/>
      <c r="O921" s="42"/>
      <c r="P921" s="42"/>
      <c r="Q921" s="42"/>
      <c r="R921" s="42"/>
      <c r="S921" s="42"/>
      <c r="T921" s="42"/>
      <c r="U921" s="42"/>
      <c r="V921" s="42"/>
      <c r="W921" s="42"/>
      <c r="X921" s="42"/>
      <c r="Y921" s="42"/>
      <c r="Z921" s="42"/>
      <c r="AA921" s="42"/>
      <c r="AB921" s="42"/>
      <c r="AC921" s="42"/>
    </row>
    <row r="922">
      <c r="A922" s="70" t="b">
        <v>0</v>
      </c>
      <c r="B922" s="524"/>
      <c r="H922" s="549"/>
      <c r="J922" s="42"/>
      <c r="K922" s="42"/>
      <c r="L922" s="42"/>
      <c r="M922" s="42"/>
      <c r="N922" s="42"/>
      <c r="O922" s="42"/>
      <c r="P922" s="42"/>
      <c r="Q922" s="42"/>
      <c r="R922" s="42"/>
      <c r="S922" s="42"/>
      <c r="T922" s="42"/>
      <c r="U922" s="42"/>
      <c r="V922" s="42"/>
      <c r="W922" s="42"/>
      <c r="X922" s="42"/>
      <c r="Y922" s="42"/>
      <c r="Z922" s="42"/>
      <c r="AA922" s="42"/>
      <c r="AB922" s="42"/>
      <c r="AC922" s="42"/>
    </row>
    <row r="923">
      <c r="A923" s="70" t="b">
        <v>0</v>
      </c>
      <c r="B923" s="524"/>
      <c r="H923" s="549"/>
      <c r="J923" s="42"/>
      <c r="K923" s="42"/>
      <c r="L923" s="42"/>
      <c r="M923" s="42"/>
      <c r="N923" s="42"/>
      <c r="O923" s="42"/>
      <c r="P923" s="42"/>
      <c r="Q923" s="42"/>
      <c r="R923" s="42"/>
      <c r="S923" s="42"/>
      <c r="T923" s="42"/>
      <c r="U923" s="42"/>
      <c r="V923" s="42"/>
      <c r="W923" s="42"/>
      <c r="X923" s="42"/>
      <c r="Y923" s="42"/>
      <c r="Z923" s="42"/>
      <c r="AA923" s="42"/>
      <c r="AB923" s="42"/>
      <c r="AC923" s="42"/>
    </row>
    <row r="924">
      <c r="A924" s="70" t="b">
        <v>0</v>
      </c>
      <c r="B924" s="524"/>
      <c r="H924" s="549"/>
      <c r="J924" s="42"/>
      <c r="K924" s="42"/>
      <c r="L924" s="42"/>
      <c r="M924" s="42"/>
      <c r="N924" s="42"/>
      <c r="O924" s="42"/>
      <c r="P924" s="42"/>
      <c r="Q924" s="42"/>
      <c r="R924" s="42"/>
      <c r="S924" s="42"/>
      <c r="T924" s="42"/>
      <c r="U924" s="42"/>
      <c r="V924" s="42"/>
      <c r="W924" s="42"/>
      <c r="X924" s="42"/>
      <c r="Y924" s="42"/>
      <c r="Z924" s="42"/>
      <c r="AA924" s="42"/>
      <c r="AB924" s="42"/>
      <c r="AC924" s="42"/>
    </row>
    <row r="925">
      <c r="A925" s="70" t="b">
        <v>0</v>
      </c>
      <c r="B925" s="524"/>
      <c r="H925" s="549"/>
      <c r="J925" s="42"/>
      <c r="K925" s="42"/>
      <c r="L925" s="42"/>
      <c r="M925" s="42"/>
      <c r="N925" s="42"/>
      <c r="O925" s="42"/>
      <c r="P925" s="42"/>
      <c r="Q925" s="42"/>
      <c r="R925" s="42"/>
      <c r="S925" s="42"/>
      <c r="T925" s="42"/>
      <c r="U925" s="42"/>
      <c r="V925" s="42"/>
      <c r="W925" s="42"/>
      <c r="X925" s="42"/>
      <c r="Y925" s="42"/>
      <c r="Z925" s="42"/>
      <c r="AA925" s="42"/>
      <c r="AB925" s="42"/>
      <c r="AC925" s="42"/>
    </row>
    <row r="926">
      <c r="A926" s="70" t="b">
        <v>0</v>
      </c>
      <c r="B926" s="524"/>
      <c r="H926" s="549"/>
      <c r="J926" s="42"/>
      <c r="K926" s="42"/>
      <c r="L926" s="42"/>
      <c r="M926" s="42"/>
      <c r="N926" s="42"/>
      <c r="O926" s="42"/>
      <c r="P926" s="42"/>
      <c r="Q926" s="42"/>
      <c r="R926" s="42"/>
      <c r="S926" s="42"/>
      <c r="T926" s="42"/>
      <c r="U926" s="42"/>
      <c r="V926" s="42"/>
      <c r="W926" s="42"/>
      <c r="X926" s="42"/>
      <c r="Y926" s="42"/>
      <c r="Z926" s="42"/>
      <c r="AA926" s="42"/>
      <c r="AB926" s="42"/>
      <c r="AC926" s="42"/>
    </row>
    <row r="927">
      <c r="A927" s="70" t="b">
        <v>0</v>
      </c>
      <c r="B927" s="524"/>
      <c r="H927" s="549"/>
      <c r="J927" s="42"/>
      <c r="K927" s="42"/>
      <c r="L927" s="42"/>
      <c r="M927" s="42"/>
      <c r="N927" s="42"/>
      <c r="O927" s="42"/>
      <c r="P927" s="42"/>
      <c r="Q927" s="42"/>
      <c r="R927" s="42"/>
      <c r="S927" s="42"/>
      <c r="T927" s="42"/>
      <c r="U927" s="42"/>
      <c r="V927" s="42"/>
      <c r="W927" s="42"/>
      <c r="X927" s="42"/>
      <c r="Y927" s="42"/>
      <c r="Z927" s="42"/>
      <c r="AA927" s="42"/>
      <c r="AB927" s="42"/>
      <c r="AC927" s="42"/>
    </row>
    <row r="928">
      <c r="A928" s="70" t="b">
        <v>0</v>
      </c>
      <c r="B928" s="524"/>
      <c r="H928" s="549"/>
      <c r="J928" s="42"/>
      <c r="K928" s="42"/>
      <c r="L928" s="42"/>
      <c r="M928" s="42"/>
      <c r="N928" s="42"/>
      <c r="O928" s="42"/>
      <c r="P928" s="42"/>
      <c r="Q928" s="42"/>
      <c r="R928" s="42"/>
      <c r="S928" s="42"/>
      <c r="T928" s="42"/>
      <c r="U928" s="42"/>
      <c r="V928" s="42"/>
      <c r="W928" s="42"/>
      <c r="X928" s="42"/>
      <c r="Y928" s="42"/>
      <c r="Z928" s="42"/>
      <c r="AA928" s="42"/>
      <c r="AB928" s="42"/>
      <c r="AC928" s="42"/>
    </row>
    <row r="929">
      <c r="A929" s="70" t="b">
        <v>0</v>
      </c>
      <c r="B929" s="524"/>
      <c r="H929" s="549"/>
      <c r="J929" s="42"/>
      <c r="K929" s="42"/>
      <c r="L929" s="42"/>
      <c r="M929" s="42"/>
      <c r="N929" s="42"/>
      <c r="O929" s="42"/>
      <c r="P929" s="42"/>
      <c r="Q929" s="42"/>
      <c r="R929" s="42"/>
      <c r="S929" s="42"/>
      <c r="T929" s="42"/>
      <c r="U929" s="42"/>
      <c r="V929" s="42"/>
      <c r="W929" s="42"/>
      <c r="X929" s="42"/>
      <c r="Y929" s="42"/>
      <c r="Z929" s="42"/>
      <c r="AA929" s="42"/>
      <c r="AB929" s="42"/>
      <c r="AC929" s="42"/>
    </row>
    <row r="930">
      <c r="A930" s="70" t="b">
        <v>0</v>
      </c>
      <c r="B930" s="524"/>
      <c r="H930" s="549"/>
      <c r="J930" s="42"/>
      <c r="K930" s="42"/>
      <c r="L930" s="42"/>
      <c r="M930" s="42"/>
      <c r="N930" s="42"/>
      <c r="O930" s="42"/>
      <c r="P930" s="42"/>
      <c r="Q930" s="42"/>
      <c r="R930" s="42"/>
      <c r="S930" s="42"/>
      <c r="T930" s="42"/>
      <c r="U930" s="42"/>
      <c r="V930" s="42"/>
      <c r="W930" s="42"/>
      <c r="X930" s="42"/>
      <c r="Y930" s="42"/>
      <c r="Z930" s="42"/>
      <c r="AA930" s="42"/>
      <c r="AB930" s="42"/>
      <c r="AC930" s="42"/>
    </row>
    <row r="931">
      <c r="A931" s="70" t="b">
        <v>0</v>
      </c>
      <c r="B931" s="524"/>
      <c r="H931" s="549"/>
      <c r="J931" s="42"/>
      <c r="K931" s="42"/>
      <c r="L931" s="42"/>
      <c r="M931" s="42"/>
      <c r="N931" s="42"/>
      <c r="O931" s="42"/>
      <c r="P931" s="42"/>
      <c r="Q931" s="42"/>
      <c r="R931" s="42"/>
      <c r="S931" s="42"/>
      <c r="T931" s="42"/>
      <c r="U931" s="42"/>
      <c r="V931" s="42"/>
      <c r="W931" s="42"/>
      <c r="X931" s="42"/>
      <c r="Y931" s="42"/>
      <c r="Z931" s="42"/>
      <c r="AA931" s="42"/>
      <c r="AB931" s="42"/>
      <c r="AC931" s="42"/>
    </row>
    <row r="932">
      <c r="A932" s="70" t="b">
        <v>0</v>
      </c>
      <c r="B932" s="524"/>
      <c r="H932" s="549"/>
      <c r="J932" s="42"/>
      <c r="K932" s="42"/>
      <c r="L932" s="42"/>
      <c r="M932" s="42"/>
      <c r="N932" s="42"/>
      <c r="O932" s="42"/>
      <c r="P932" s="42"/>
      <c r="Q932" s="42"/>
      <c r="R932" s="42"/>
      <c r="S932" s="42"/>
      <c r="T932" s="42"/>
      <c r="U932" s="42"/>
      <c r="V932" s="42"/>
      <c r="W932" s="42"/>
      <c r="X932" s="42"/>
      <c r="Y932" s="42"/>
      <c r="Z932" s="42"/>
      <c r="AA932" s="42"/>
      <c r="AB932" s="42"/>
      <c r="AC932" s="42"/>
    </row>
    <row r="933">
      <c r="A933" s="70" t="b">
        <v>0</v>
      </c>
      <c r="B933" s="524"/>
      <c r="H933" s="549"/>
      <c r="J933" s="42"/>
      <c r="K933" s="42"/>
      <c r="L933" s="42"/>
      <c r="M933" s="42"/>
      <c r="N933" s="42"/>
      <c r="O933" s="42"/>
      <c r="P933" s="42"/>
      <c r="Q933" s="42"/>
      <c r="R933" s="42"/>
      <c r="S933" s="42"/>
      <c r="T933" s="42"/>
      <c r="U933" s="42"/>
      <c r="V933" s="42"/>
      <c r="W933" s="42"/>
      <c r="X933" s="42"/>
      <c r="Y933" s="42"/>
      <c r="Z933" s="42"/>
      <c r="AA933" s="42"/>
      <c r="AB933" s="42"/>
      <c r="AC933" s="42"/>
    </row>
    <row r="934">
      <c r="A934" s="70" t="b">
        <v>0</v>
      </c>
      <c r="B934" s="524"/>
      <c r="H934" s="549"/>
      <c r="J934" s="42"/>
      <c r="K934" s="42"/>
      <c r="L934" s="42"/>
      <c r="M934" s="42"/>
      <c r="N934" s="42"/>
      <c r="O934" s="42"/>
      <c r="P934" s="42"/>
      <c r="Q934" s="42"/>
      <c r="R934" s="42"/>
      <c r="S934" s="42"/>
      <c r="T934" s="42"/>
      <c r="U934" s="42"/>
      <c r="V934" s="42"/>
      <c r="W934" s="42"/>
      <c r="X934" s="42"/>
      <c r="Y934" s="42"/>
      <c r="Z934" s="42"/>
      <c r="AA934" s="42"/>
      <c r="AB934" s="42"/>
      <c r="AC934" s="42"/>
    </row>
    <row r="935">
      <c r="A935" s="70" t="b">
        <v>0</v>
      </c>
      <c r="B935" s="524"/>
      <c r="H935" s="549"/>
      <c r="J935" s="42"/>
      <c r="K935" s="42"/>
      <c r="L935" s="42"/>
      <c r="M935" s="42"/>
      <c r="N935" s="42"/>
      <c r="O935" s="42"/>
      <c r="P935" s="42"/>
      <c r="Q935" s="42"/>
      <c r="R935" s="42"/>
      <c r="S935" s="42"/>
      <c r="T935" s="42"/>
      <c r="U935" s="42"/>
      <c r="V935" s="42"/>
      <c r="W935" s="42"/>
      <c r="X935" s="42"/>
      <c r="Y935" s="42"/>
      <c r="Z935" s="42"/>
      <c r="AA935" s="42"/>
      <c r="AB935" s="42"/>
      <c r="AC935" s="42"/>
    </row>
    <row r="936">
      <c r="A936" s="70" t="b">
        <v>0</v>
      </c>
      <c r="B936" s="524"/>
      <c r="H936" s="549"/>
      <c r="J936" s="42"/>
      <c r="K936" s="42"/>
      <c r="L936" s="42"/>
      <c r="M936" s="42"/>
      <c r="N936" s="42"/>
      <c r="O936" s="42"/>
      <c r="P936" s="42"/>
      <c r="Q936" s="42"/>
      <c r="R936" s="42"/>
      <c r="S936" s="42"/>
      <c r="T936" s="42"/>
      <c r="U936" s="42"/>
      <c r="V936" s="42"/>
      <c r="W936" s="42"/>
      <c r="X936" s="42"/>
      <c r="Y936" s="42"/>
      <c r="Z936" s="42"/>
      <c r="AA936" s="42"/>
      <c r="AB936" s="42"/>
      <c r="AC936" s="42"/>
    </row>
    <row r="937">
      <c r="A937" s="70" t="b">
        <v>0</v>
      </c>
      <c r="B937" s="524"/>
      <c r="H937" s="549"/>
      <c r="J937" s="42"/>
      <c r="K937" s="42"/>
      <c r="L937" s="42"/>
      <c r="M937" s="42"/>
      <c r="N937" s="42"/>
      <c r="O937" s="42"/>
      <c r="P937" s="42"/>
      <c r="Q937" s="42"/>
      <c r="R937" s="42"/>
      <c r="S937" s="42"/>
      <c r="T937" s="42"/>
      <c r="U937" s="42"/>
      <c r="V937" s="42"/>
      <c r="W937" s="42"/>
      <c r="X937" s="42"/>
      <c r="Y937" s="42"/>
      <c r="Z937" s="42"/>
      <c r="AA937" s="42"/>
      <c r="AB937" s="42"/>
      <c r="AC937" s="42"/>
    </row>
    <row r="938">
      <c r="A938" s="70" t="b">
        <v>0</v>
      </c>
      <c r="B938" s="524"/>
      <c r="H938" s="549"/>
      <c r="J938" s="42"/>
      <c r="K938" s="42"/>
      <c r="L938" s="42"/>
      <c r="M938" s="42"/>
      <c r="N938" s="42"/>
      <c r="O938" s="42"/>
      <c r="P938" s="42"/>
      <c r="Q938" s="42"/>
      <c r="R938" s="42"/>
      <c r="S938" s="42"/>
      <c r="T938" s="42"/>
      <c r="U938" s="42"/>
      <c r="V938" s="42"/>
      <c r="W938" s="42"/>
      <c r="X938" s="42"/>
      <c r="Y938" s="42"/>
      <c r="Z938" s="42"/>
      <c r="AA938" s="42"/>
      <c r="AB938" s="42"/>
      <c r="AC938" s="42"/>
    </row>
    <row r="939">
      <c r="A939" s="70" t="b">
        <v>0</v>
      </c>
      <c r="B939" s="524"/>
      <c r="H939" s="549"/>
      <c r="J939" s="42"/>
      <c r="K939" s="42"/>
      <c r="L939" s="42"/>
      <c r="M939" s="42"/>
      <c r="N939" s="42"/>
      <c r="O939" s="42"/>
      <c r="P939" s="42"/>
      <c r="Q939" s="42"/>
      <c r="R939" s="42"/>
      <c r="S939" s="42"/>
      <c r="T939" s="42"/>
      <c r="U939" s="42"/>
      <c r="V939" s="42"/>
      <c r="W939" s="42"/>
      <c r="X939" s="42"/>
      <c r="Y939" s="42"/>
      <c r="Z939" s="42"/>
      <c r="AA939" s="42"/>
      <c r="AB939" s="42"/>
      <c r="AC939" s="42"/>
    </row>
    <row r="940">
      <c r="A940" s="70" t="b">
        <v>0</v>
      </c>
      <c r="B940" s="524"/>
      <c r="H940" s="549"/>
      <c r="J940" s="42"/>
      <c r="K940" s="42"/>
      <c r="L940" s="42"/>
      <c r="M940" s="42"/>
      <c r="N940" s="42"/>
      <c r="O940" s="42"/>
      <c r="P940" s="42"/>
      <c r="Q940" s="42"/>
      <c r="R940" s="42"/>
      <c r="S940" s="42"/>
      <c r="T940" s="42"/>
      <c r="U940" s="42"/>
      <c r="V940" s="42"/>
      <c r="W940" s="42"/>
      <c r="X940" s="42"/>
      <c r="Y940" s="42"/>
      <c r="Z940" s="42"/>
      <c r="AA940" s="42"/>
      <c r="AB940" s="42"/>
      <c r="AC940" s="42"/>
    </row>
    <row r="941">
      <c r="A941" s="70" t="b">
        <v>0</v>
      </c>
      <c r="B941" s="524"/>
      <c r="H941" s="549"/>
      <c r="J941" s="42"/>
      <c r="K941" s="42"/>
      <c r="L941" s="42"/>
      <c r="M941" s="42"/>
      <c r="N941" s="42"/>
      <c r="O941" s="42"/>
      <c r="P941" s="42"/>
      <c r="Q941" s="42"/>
      <c r="R941" s="42"/>
      <c r="S941" s="42"/>
      <c r="T941" s="42"/>
      <c r="U941" s="42"/>
      <c r="V941" s="42"/>
      <c r="W941" s="42"/>
      <c r="X941" s="42"/>
      <c r="Y941" s="42"/>
      <c r="Z941" s="42"/>
      <c r="AA941" s="42"/>
      <c r="AB941" s="42"/>
      <c r="AC941" s="42"/>
    </row>
    <row r="942">
      <c r="A942" s="70" t="b">
        <v>0</v>
      </c>
      <c r="B942" s="524"/>
      <c r="H942" s="549"/>
      <c r="J942" s="42"/>
      <c r="K942" s="42"/>
      <c r="L942" s="42"/>
      <c r="M942" s="42"/>
      <c r="N942" s="42"/>
      <c r="O942" s="42"/>
      <c r="P942" s="42"/>
      <c r="Q942" s="42"/>
      <c r="R942" s="42"/>
      <c r="S942" s="42"/>
      <c r="T942" s="42"/>
      <c r="U942" s="42"/>
      <c r="V942" s="42"/>
      <c r="W942" s="42"/>
      <c r="X942" s="42"/>
      <c r="Y942" s="42"/>
      <c r="Z942" s="42"/>
      <c r="AA942" s="42"/>
      <c r="AB942" s="42"/>
      <c r="AC942" s="42"/>
    </row>
    <row r="943">
      <c r="A943" s="70" t="b">
        <v>0</v>
      </c>
      <c r="B943" s="524"/>
      <c r="H943" s="549"/>
      <c r="J943" s="42"/>
      <c r="K943" s="42"/>
      <c r="L943" s="42"/>
      <c r="M943" s="42"/>
      <c r="N943" s="42"/>
      <c r="O943" s="42"/>
      <c r="P943" s="42"/>
      <c r="Q943" s="42"/>
      <c r="R943" s="42"/>
      <c r="S943" s="42"/>
      <c r="T943" s="42"/>
      <c r="U943" s="42"/>
      <c r="V943" s="42"/>
      <c r="W943" s="42"/>
      <c r="X943" s="42"/>
      <c r="Y943" s="42"/>
      <c r="Z943" s="42"/>
      <c r="AA943" s="42"/>
      <c r="AB943" s="42"/>
      <c r="AC943" s="42"/>
    </row>
    <row r="944">
      <c r="A944" s="70" t="b">
        <v>0</v>
      </c>
      <c r="B944" s="524"/>
      <c r="H944" s="549"/>
      <c r="J944" s="42"/>
      <c r="K944" s="42"/>
      <c r="L944" s="42"/>
      <c r="M944" s="42"/>
      <c r="N944" s="42"/>
      <c r="O944" s="42"/>
      <c r="P944" s="42"/>
      <c r="Q944" s="42"/>
      <c r="R944" s="42"/>
      <c r="S944" s="42"/>
      <c r="T944" s="42"/>
      <c r="U944" s="42"/>
      <c r="V944" s="42"/>
      <c r="W944" s="42"/>
      <c r="X944" s="42"/>
      <c r="Y944" s="42"/>
      <c r="Z944" s="42"/>
      <c r="AA944" s="42"/>
      <c r="AB944" s="42"/>
      <c r="AC944" s="42"/>
    </row>
    <row r="945">
      <c r="A945" s="70" t="b">
        <v>0</v>
      </c>
      <c r="B945" s="524"/>
      <c r="H945" s="549"/>
      <c r="J945" s="42"/>
      <c r="K945" s="42"/>
      <c r="L945" s="42"/>
      <c r="M945" s="42"/>
      <c r="N945" s="42"/>
      <c r="O945" s="42"/>
      <c r="P945" s="42"/>
      <c r="Q945" s="42"/>
      <c r="R945" s="42"/>
      <c r="S945" s="42"/>
      <c r="T945" s="42"/>
      <c r="U945" s="42"/>
      <c r="V945" s="42"/>
      <c r="W945" s="42"/>
      <c r="X945" s="42"/>
      <c r="Y945" s="42"/>
      <c r="Z945" s="42"/>
      <c r="AA945" s="42"/>
      <c r="AB945" s="42"/>
      <c r="AC945" s="42"/>
    </row>
    <row r="946">
      <c r="A946" s="70" t="b">
        <v>0</v>
      </c>
      <c r="B946" s="524"/>
      <c r="H946" s="549"/>
      <c r="J946" s="42"/>
      <c r="K946" s="42"/>
      <c r="L946" s="42"/>
      <c r="M946" s="42"/>
      <c r="N946" s="42"/>
      <c r="O946" s="42"/>
      <c r="P946" s="42"/>
      <c r="Q946" s="42"/>
      <c r="R946" s="42"/>
      <c r="S946" s="42"/>
      <c r="T946" s="42"/>
      <c r="U946" s="42"/>
      <c r="V946" s="42"/>
      <c r="W946" s="42"/>
      <c r="X946" s="42"/>
      <c r="Y946" s="42"/>
      <c r="Z946" s="42"/>
      <c r="AA946" s="42"/>
      <c r="AB946" s="42"/>
      <c r="AC946" s="42"/>
    </row>
    <row r="947">
      <c r="A947" s="70" t="b">
        <v>0</v>
      </c>
      <c r="B947" s="524"/>
      <c r="H947" s="549"/>
      <c r="J947" s="42"/>
      <c r="K947" s="42"/>
      <c r="L947" s="42"/>
      <c r="M947" s="42"/>
      <c r="N947" s="42"/>
      <c r="O947" s="42"/>
      <c r="P947" s="42"/>
      <c r="Q947" s="42"/>
      <c r="R947" s="42"/>
      <c r="S947" s="42"/>
      <c r="T947" s="42"/>
      <c r="U947" s="42"/>
      <c r="V947" s="42"/>
      <c r="W947" s="42"/>
      <c r="X947" s="42"/>
      <c r="Y947" s="42"/>
      <c r="Z947" s="42"/>
      <c r="AA947" s="42"/>
      <c r="AB947" s="42"/>
      <c r="AC947" s="42"/>
    </row>
    <row r="948">
      <c r="A948" s="70" t="b">
        <v>0</v>
      </c>
      <c r="B948" s="524"/>
      <c r="H948" s="549"/>
      <c r="J948" s="42"/>
      <c r="K948" s="42"/>
      <c r="L948" s="42"/>
      <c r="M948" s="42"/>
      <c r="N948" s="42"/>
      <c r="O948" s="42"/>
      <c r="P948" s="42"/>
      <c r="Q948" s="42"/>
      <c r="R948" s="42"/>
      <c r="S948" s="42"/>
      <c r="T948" s="42"/>
      <c r="U948" s="42"/>
      <c r="V948" s="42"/>
      <c r="W948" s="42"/>
      <c r="X948" s="42"/>
      <c r="Y948" s="42"/>
      <c r="Z948" s="42"/>
      <c r="AA948" s="42"/>
      <c r="AB948" s="42"/>
      <c r="AC948" s="42"/>
    </row>
    <row r="949">
      <c r="A949" s="70" t="b">
        <v>0</v>
      </c>
      <c r="B949" s="524"/>
      <c r="H949" s="549"/>
      <c r="J949" s="42"/>
      <c r="K949" s="42"/>
      <c r="L949" s="42"/>
      <c r="M949" s="42"/>
      <c r="N949" s="42"/>
      <c r="O949" s="42"/>
      <c r="P949" s="42"/>
      <c r="Q949" s="42"/>
      <c r="R949" s="42"/>
      <c r="S949" s="42"/>
      <c r="T949" s="42"/>
      <c r="U949" s="42"/>
      <c r="V949" s="42"/>
      <c r="W949" s="42"/>
      <c r="X949" s="42"/>
      <c r="Y949" s="42"/>
      <c r="Z949" s="42"/>
      <c r="AA949" s="42"/>
      <c r="AB949" s="42"/>
      <c r="AC949" s="42"/>
    </row>
    <row r="950">
      <c r="A950" s="70" t="b">
        <v>0</v>
      </c>
      <c r="B950" s="524"/>
      <c r="H950" s="549"/>
      <c r="J950" s="42"/>
      <c r="K950" s="42"/>
      <c r="L950" s="42"/>
      <c r="M950" s="42"/>
      <c r="N950" s="42"/>
      <c r="O950" s="42"/>
      <c r="P950" s="42"/>
      <c r="Q950" s="42"/>
      <c r="R950" s="42"/>
      <c r="S950" s="42"/>
      <c r="T950" s="42"/>
      <c r="U950" s="42"/>
      <c r="V950" s="42"/>
      <c r="W950" s="42"/>
      <c r="X950" s="42"/>
      <c r="Y950" s="42"/>
      <c r="Z950" s="42"/>
      <c r="AA950" s="42"/>
      <c r="AB950" s="42"/>
      <c r="AC950" s="42"/>
    </row>
    <row r="951">
      <c r="A951" s="70" t="b">
        <v>0</v>
      </c>
      <c r="B951" s="524"/>
      <c r="H951" s="549"/>
      <c r="J951" s="42"/>
      <c r="K951" s="42"/>
      <c r="L951" s="42"/>
      <c r="M951" s="42"/>
      <c r="N951" s="42"/>
      <c r="O951" s="42"/>
      <c r="P951" s="42"/>
      <c r="Q951" s="42"/>
      <c r="R951" s="42"/>
      <c r="S951" s="42"/>
      <c r="T951" s="42"/>
      <c r="U951" s="42"/>
      <c r="V951" s="42"/>
      <c r="W951" s="42"/>
      <c r="X951" s="42"/>
      <c r="Y951" s="42"/>
      <c r="Z951" s="42"/>
      <c r="AA951" s="42"/>
      <c r="AB951" s="42"/>
      <c r="AC951" s="42"/>
    </row>
    <row r="952">
      <c r="A952" s="70" t="b">
        <v>0</v>
      </c>
      <c r="B952" s="524"/>
      <c r="H952" s="549"/>
      <c r="J952" s="42"/>
      <c r="K952" s="42"/>
      <c r="L952" s="42"/>
      <c r="M952" s="42"/>
      <c r="N952" s="42"/>
      <c r="O952" s="42"/>
      <c r="P952" s="42"/>
      <c r="Q952" s="42"/>
      <c r="R952" s="42"/>
      <c r="S952" s="42"/>
      <c r="T952" s="42"/>
      <c r="U952" s="42"/>
      <c r="V952" s="42"/>
      <c r="W952" s="42"/>
      <c r="X952" s="42"/>
      <c r="Y952" s="42"/>
      <c r="Z952" s="42"/>
      <c r="AA952" s="42"/>
      <c r="AB952" s="42"/>
      <c r="AC952" s="42"/>
    </row>
    <row r="953">
      <c r="A953" s="70" t="b">
        <v>0</v>
      </c>
      <c r="B953" s="524"/>
      <c r="H953" s="549"/>
      <c r="J953" s="42"/>
      <c r="K953" s="42"/>
      <c r="L953" s="42"/>
      <c r="M953" s="42"/>
      <c r="N953" s="42"/>
      <c r="O953" s="42"/>
      <c r="P953" s="42"/>
      <c r="Q953" s="42"/>
      <c r="R953" s="42"/>
      <c r="S953" s="42"/>
      <c r="T953" s="42"/>
      <c r="U953" s="42"/>
      <c r="V953" s="42"/>
      <c r="W953" s="42"/>
      <c r="X953" s="42"/>
      <c r="Y953" s="42"/>
      <c r="Z953" s="42"/>
      <c r="AA953" s="42"/>
      <c r="AB953" s="42"/>
      <c r="AC953" s="42"/>
    </row>
    <row r="954">
      <c r="A954" s="70" t="b">
        <v>0</v>
      </c>
      <c r="B954" s="524"/>
      <c r="H954" s="549"/>
      <c r="J954" s="42"/>
      <c r="K954" s="42"/>
      <c r="L954" s="42"/>
      <c r="M954" s="42"/>
      <c r="N954" s="42"/>
      <c r="O954" s="42"/>
      <c r="P954" s="42"/>
      <c r="Q954" s="42"/>
      <c r="R954" s="42"/>
      <c r="S954" s="42"/>
      <c r="T954" s="42"/>
      <c r="U954" s="42"/>
      <c r="V954" s="42"/>
      <c r="W954" s="42"/>
      <c r="X954" s="42"/>
      <c r="Y954" s="42"/>
      <c r="Z954" s="42"/>
      <c r="AA954" s="42"/>
      <c r="AB954" s="42"/>
      <c r="AC954" s="42"/>
    </row>
    <row r="955">
      <c r="A955" s="70" t="b">
        <v>0</v>
      </c>
      <c r="B955" s="524"/>
      <c r="H955" s="549"/>
      <c r="J955" s="42"/>
      <c r="K955" s="42"/>
      <c r="L955" s="42"/>
      <c r="M955" s="42"/>
      <c r="N955" s="42"/>
      <c r="O955" s="42"/>
      <c r="P955" s="42"/>
      <c r="Q955" s="42"/>
      <c r="R955" s="42"/>
      <c r="S955" s="42"/>
      <c r="T955" s="42"/>
      <c r="U955" s="42"/>
      <c r="V955" s="42"/>
      <c r="W955" s="42"/>
      <c r="X955" s="42"/>
      <c r="Y955" s="42"/>
      <c r="Z955" s="42"/>
      <c r="AA955" s="42"/>
      <c r="AB955" s="42"/>
      <c r="AC955" s="42"/>
    </row>
    <row r="956">
      <c r="A956" s="70" t="b">
        <v>0</v>
      </c>
      <c r="B956" s="524"/>
      <c r="H956" s="549"/>
      <c r="J956" s="42"/>
      <c r="K956" s="42"/>
      <c r="L956" s="42"/>
      <c r="M956" s="42"/>
      <c r="N956" s="42"/>
      <c r="O956" s="42"/>
      <c r="P956" s="42"/>
      <c r="Q956" s="42"/>
      <c r="R956" s="42"/>
      <c r="S956" s="42"/>
      <c r="T956" s="42"/>
      <c r="U956" s="42"/>
      <c r="V956" s="42"/>
      <c r="W956" s="42"/>
      <c r="X956" s="42"/>
      <c r="Y956" s="42"/>
      <c r="Z956" s="42"/>
      <c r="AA956" s="42"/>
      <c r="AB956" s="42"/>
      <c r="AC956" s="42"/>
    </row>
    <row r="957">
      <c r="A957" s="70" t="b">
        <v>0</v>
      </c>
      <c r="B957" s="524"/>
      <c r="H957" s="549"/>
      <c r="J957" s="42"/>
      <c r="K957" s="42"/>
      <c r="L957" s="42"/>
      <c r="M957" s="42"/>
      <c r="N957" s="42"/>
      <c r="O957" s="42"/>
      <c r="P957" s="42"/>
      <c r="Q957" s="42"/>
      <c r="R957" s="42"/>
      <c r="S957" s="42"/>
      <c r="T957" s="42"/>
      <c r="U957" s="42"/>
      <c r="V957" s="42"/>
      <c r="W957" s="42"/>
      <c r="X957" s="42"/>
      <c r="Y957" s="42"/>
      <c r="Z957" s="42"/>
      <c r="AA957" s="42"/>
      <c r="AB957" s="42"/>
      <c r="AC957" s="42"/>
    </row>
    <row r="958">
      <c r="A958" s="70" t="b">
        <v>0</v>
      </c>
      <c r="B958" s="524"/>
      <c r="H958" s="549"/>
      <c r="J958" s="42"/>
      <c r="K958" s="42"/>
      <c r="L958" s="42"/>
      <c r="M958" s="42"/>
      <c r="N958" s="42"/>
      <c r="O958" s="42"/>
      <c r="P958" s="42"/>
      <c r="Q958" s="42"/>
      <c r="R958" s="42"/>
      <c r="S958" s="42"/>
      <c r="T958" s="42"/>
      <c r="U958" s="42"/>
      <c r="V958" s="42"/>
      <c r="W958" s="42"/>
      <c r="X958" s="42"/>
      <c r="Y958" s="42"/>
      <c r="Z958" s="42"/>
      <c r="AA958" s="42"/>
      <c r="AB958" s="42"/>
      <c r="AC958" s="42"/>
    </row>
    <row r="959">
      <c r="A959" s="70" t="b">
        <v>0</v>
      </c>
      <c r="B959" s="524"/>
      <c r="H959" s="549"/>
      <c r="J959" s="42"/>
      <c r="K959" s="42"/>
      <c r="L959" s="42"/>
      <c r="M959" s="42"/>
      <c r="N959" s="42"/>
      <c r="O959" s="42"/>
      <c r="P959" s="42"/>
      <c r="Q959" s="42"/>
      <c r="R959" s="42"/>
      <c r="S959" s="42"/>
      <c r="T959" s="42"/>
      <c r="U959" s="42"/>
      <c r="V959" s="42"/>
      <c r="W959" s="42"/>
      <c r="X959" s="42"/>
      <c r="Y959" s="42"/>
      <c r="Z959" s="42"/>
      <c r="AA959" s="42"/>
      <c r="AB959" s="42"/>
      <c r="AC959" s="42"/>
    </row>
    <row r="960">
      <c r="A960" s="70" t="b">
        <v>0</v>
      </c>
      <c r="B960" s="524"/>
      <c r="H960" s="549"/>
      <c r="J960" s="42"/>
      <c r="K960" s="42"/>
      <c r="L960" s="42"/>
      <c r="M960" s="42"/>
      <c r="N960" s="42"/>
      <c r="O960" s="42"/>
      <c r="P960" s="42"/>
      <c r="Q960" s="42"/>
      <c r="R960" s="42"/>
      <c r="S960" s="42"/>
      <c r="T960" s="42"/>
      <c r="U960" s="42"/>
      <c r="V960" s="42"/>
      <c r="W960" s="42"/>
      <c r="X960" s="42"/>
      <c r="Y960" s="42"/>
      <c r="Z960" s="42"/>
      <c r="AA960" s="42"/>
      <c r="AB960" s="42"/>
      <c r="AC960" s="42"/>
    </row>
    <row r="961">
      <c r="A961" s="70" t="b">
        <v>0</v>
      </c>
      <c r="B961" s="524"/>
      <c r="H961" s="549"/>
      <c r="J961" s="42"/>
      <c r="K961" s="42"/>
      <c r="L961" s="42"/>
      <c r="M961" s="42"/>
      <c r="N961" s="42"/>
      <c r="O961" s="42"/>
      <c r="P961" s="42"/>
      <c r="Q961" s="42"/>
      <c r="R961" s="42"/>
      <c r="S961" s="42"/>
      <c r="T961" s="42"/>
      <c r="U961" s="42"/>
      <c r="V961" s="42"/>
      <c r="W961" s="42"/>
      <c r="X961" s="42"/>
      <c r="Y961" s="42"/>
      <c r="Z961" s="42"/>
      <c r="AA961" s="42"/>
      <c r="AB961" s="42"/>
      <c r="AC961" s="42"/>
    </row>
    <row r="962">
      <c r="A962" s="70" t="b">
        <v>0</v>
      </c>
      <c r="B962" s="524"/>
      <c r="H962" s="549"/>
      <c r="J962" s="42"/>
      <c r="K962" s="42"/>
      <c r="L962" s="42"/>
      <c r="M962" s="42"/>
      <c r="N962" s="42"/>
      <c r="O962" s="42"/>
      <c r="P962" s="42"/>
      <c r="Q962" s="42"/>
      <c r="R962" s="42"/>
      <c r="S962" s="42"/>
      <c r="T962" s="42"/>
      <c r="U962" s="42"/>
      <c r="V962" s="42"/>
      <c r="W962" s="42"/>
      <c r="X962" s="42"/>
      <c r="Y962" s="42"/>
      <c r="Z962" s="42"/>
      <c r="AA962" s="42"/>
      <c r="AB962" s="42"/>
      <c r="AC962" s="42"/>
    </row>
    <row r="963">
      <c r="A963" s="70" t="b">
        <v>0</v>
      </c>
      <c r="B963" s="524"/>
      <c r="H963" s="549"/>
      <c r="J963" s="42"/>
      <c r="K963" s="42"/>
      <c r="L963" s="42"/>
      <c r="M963" s="42"/>
      <c r="N963" s="42"/>
      <c r="O963" s="42"/>
      <c r="P963" s="42"/>
      <c r="Q963" s="42"/>
      <c r="R963" s="42"/>
      <c r="S963" s="42"/>
      <c r="T963" s="42"/>
      <c r="U963" s="42"/>
      <c r="V963" s="42"/>
      <c r="W963" s="42"/>
      <c r="X963" s="42"/>
      <c r="Y963" s="42"/>
      <c r="Z963" s="42"/>
      <c r="AA963" s="42"/>
      <c r="AB963" s="42"/>
      <c r="AC963" s="42"/>
    </row>
    <row r="964">
      <c r="A964" s="70" t="b">
        <v>0</v>
      </c>
      <c r="B964" s="524"/>
      <c r="H964" s="549"/>
      <c r="J964" s="42"/>
      <c r="K964" s="42"/>
      <c r="L964" s="42"/>
      <c r="M964" s="42"/>
      <c r="N964" s="42"/>
      <c r="O964" s="42"/>
      <c r="P964" s="42"/>
      <c r="Q964" s="42"/>
      <c r="R964" s="42"/>
      <c r="S964" s="42"/>
      <c r="T964" s="42"/>
      <c r="U964" s="42"/>
      <c r="V964" s="42"/>
      <c r="W964" s="42"/>
      <c r="X964" s="42"/>
      <c r="Y964" s="42"/>
      <c r="Z964" s="42"/>
      <c r="AA964" s="42"/>
      <c r="AB964" s="42"/>
      <c r="AC964" s="42"/>
    </row>
    <row r="965">
      <c r="A965" s="70" t="b">
        <v>0</v>
      </c>
      <c r="B965" s="524"/>
      <c r="H965" s="549"/>
      <c r="J965" s="42"/>
      <c r="K965" s="42"/>
      <c r="L965" s="42"/>
      <c r="M965" s="42"/>
      <c r="N965" s="42"/>
      <c r="O965" s="42"/>
      <c r="P965" s="42"/>
      <c r="Q965" s="42"/>
      <c r="R965" s="42"/>
      <c r="S965" s="42"/>
      <c r="T965" s="42"/>
      <c r="U965" s="42"/>
      <c r="V965" s="42"/>
      <c r="W965" s="42"/>
      <c r="X965" s="42"/>
      <c r="Y965" s="42"/>
      <c r="Z965" s="42"/>
      <c r="AA965" s="42"/>
      <c r="AB965" s="42"/>
      <c r="AC965" s="42"/>
    </row>
    <row r="966">
      <c r="A966" s="70" t="b">
        <v>0</v>
      </c>
      <c r="B966" s="524"/>
      <c r="H966" s="549"/>
      <c r="J966" s="42"/>
      <c r="K966" s="42"/>
      <c r="L966" s="42"/>
      <c r="M966" s="42"/>
      <c r="N966" s="42"/>
      <c r="O966" s="42"/>
      <c r="P966" s="42"/>
      <c r="Q966" s="42"/>
      <c r="R966" s="42"/>
      <c r="S966" s="42"/>
      <c r="T966" s="42"/>
      <c r="U966" s="42"/>
      <c r="V966" s="42"/>
      <c r="W966" s="42"/>
      <c r="X966" s="42"/>
      <c r="Y966" s="42"/>
      <c r="Z966" s="42"/>
      <c r="AA966" s="42"/>
      <c r="AB966" s="42"/>
      <c r="AC966" s="42"/>
    </row>
    <row r="967">
      <c r="A967" s="70" t="b">
        <v>0</v>
      </c>
      <c r="B967" s="524"/>
      <c r="H967" s="549"/>
      <c r="J967" s="42"/>
      <c r="K967" s="42"/>
      <c r="L967" s="42"/>
      <c r="M967" s="42"/>
      <c r="N967" s="42"/>
      <c r="O967" s="42"/>
      <c r="P967" s="42"/>
      <c r="Q967" s="42"/>
      <c r="R967" s="42"/>
      <c r="S967" s="42"/>
      <c r="T967" s="42"/>
      <c r="U967" s="42"/>
      <c r="V967" s="42"/>
      <c r="W967" s="42"/>
      <c r="X967" s="42"/>
      <c r="Y967" s="42"/>
      <c r="Z967" s="42"/>
      <c r="AA967" s="42"/>
      <c r="AB967" s="42"/>
      <c r="AC967" s="42"/>
    </row>
    <row r="968">
      <c r="A968" s="70" t="b">
        <v>0</v>
      </c>
      <c r="B968" s="524"/>
      <c r="H968" s="549"/>
      <c r="J968" s="42"/>
      <c r="K968" s="42"/>
      <c r="L968" s="42"/>
      <c r="M968" s="42"/>
      <c r="N968" s="42"/>
      <c r="O968" s="42"/>
      <c r="P968" s="42"/>
      <c r="Q968" s="42"/>
      <c r="R968" s="42"/>
      <c r="S968" s="42"/>
      <c r="T968" s="42"/>
      <c r="U968" s="42"/>
      <c r="V968" s="42"/>
      <c r="W968" s="42"/>
      <c r="X968" s="42"/>
      <c r="Y968" s="42"/>
      <c r="Z968" s="42"/>
      <c r="AA968" s="42"/>
      <c r="AB968" s="42"/>
      <c r="AC968" s="42"/>
    </row>
    <row r="969">
      <c r="A969" s="70" t="b">
        <v>0</v>
      </c>
      <c r="B969" s="524"/>
      <c r="H969" s="549"/>
      <c r="J969" s="42"/>
      <c r="K969" s="42"/>
      <c r="L969" s="42"/>
      <c r="M969" s="42"/>
      <c r="N969" s="42"/>
      <c r="O969" s="42"/>
      <c r="P969" s="42"/>
      <c r="Q969" s="42"/>
      <c r="R969" s="42"/>
      <c r="S969" s="42"/>
      <c r="T969" s="42"/>
      <c r="U969" s="42"/>
      <c r="V969" s="42"/>
      <c r="W969" s="42"/>
      <c r="X969" s="42"/>
      <c r="Y969" s="42"/>
      <c r="Z969" s="42"/>
      <c r="AA969" s="42"/>
      <c r="AB969" s="42"/>
      <c r="AC969" s="42"/>
    </row>
    <row r="970">
      <c r="A970" s="70" t="b">
        <v>0</v>
      </c>
      <c r="B970" s="524"/>
      <c r="H970" s="549"/>
      <c r="J970" s="42"/>
      <c r="K970" s="42"/>
      <c r="L970" s="42"/>
      <c r="M970" s="42"/>
      <c r="N970" s="42"/>
      <c r="O970" s="42"/>
      <c r="P970" s="42"/>
      <c r="Q970" s="42"/>
      <c r="R970" s="42"/>
      <c r="S970" s="42"/>
      <c r="T970" s="42"/>
      <c r="U970" s="42"/>
      <c r="V970" s="42"/>
      <c r="W970" s="42"/>
      <c r="X970" s="42"/>
      <c r="Y970" s="42"/>
      <c r="Z970" s="42"/>
      <c r="AA970" s="42"/>
      <c r="AB970" s="42"/>
      <c r="AC970" s="42"/>
    </row>
    <row r="971">
      <c r="A971" s="70" t="b">
        <v>0</v>
      </c>
      <c r="B971" s="524"/>
      <c r="H971" s="549"/>
      <c r="J971" s="42"/>
      <c r="K971" s="42"/>
      <c r="L971" s="42"/>
      <c r="M971" s="42"/>
      <c r="N971" s="42"/>
      <c r="O971" s="42"/>
      <c r="P971" s="42"/>
      <c r="Q971" s="42"/>
      <c r="R971" s="42"/>
      <c r="S971" s="42"/>
      <c r="T971" s="42"/>
      <c r="U971" s="42"/>
      <c r="V971" s="42"/>
      <c r="W971" s="42"/>
      <c r="X971" s="42"/>
      <c r="Y971" s="42"/>
      <c r="Z971" s="42"/>
      <c r="AA971" s="42"/>
      <c r="AB971" s="42"/>
      <c r="AC971" s="42"/>
    </row>
    <row r="972">
      <c r="A972" s="70" t="b">
        <v>0</v>
      </c>
      <c r="B972" s="524"/>
      <c r="H972" s="549"/>
      <c r="J972" s="42"/>
      <c r="K972" s="42"/>
      <c r="L972" s="42"/>
      <c r="M972" s="42"/>
      <c r="N972" s="42"/>
      <c r="O972" s="42"/>
      <c r="P972" s="42"/>
      <c r="Q972" s="42"/>
      <c r="R972" s="42"/>
      <c r="S972" s="42"/>
      <c r="T972" s="42"/>
      <c r="U972" s="42"/>
      <c r="V972" s="42"/>
      <c r="W972" s="42"/>
      <c r="X972" s="42"/>
      <c r="Y972" s="42"/>
      <c r="Z972" s="42"/>
      <c r="AA972" s="42"/>
      <c r="AB972" s="42"/>
      <c r="AC972" s="42"/>
    </row>
    <row r="973">
      <c r="A973" s="70" t="b">
        <v>0</v>
      </c>
      <c r="B973" s="524"/>
      <c r="H973" s="549"/>
      <c r="J973" s="42"/>
      <c r="K973" s="42"/>
      <c r="L973" s="42"/>
      <c r="M973" s="42"/>
      <c r="N973" s="42"/>
      <c r="O973" s="42"/>
      <c r="P973" s="42"/>
      <c r="Q973" s="42"/>
      <c r="R973" s="42"/>
      <c r="S973" s="42"/>
      <c r="T973" s="42"/>
      <c r="U973" s="42"/>
      <c r="V973" s="42"/>
      <c r="W973" s="42"/>
      <c r="X973" s="42"/>
      <c r="Y973" s="42"/>
      <c r="Z973" s="42"/>
      <c r="AA973" s="42"/>
      <c r="AB973" s="42"/>
      <c r="AC973" s="42"/>
    </row>
    <row r="974">
      <c r="A974" s="70" t="b">
        <v>0</v>
      </c>
      <c r="B974" s="524"/>
      <c r="H974" s="549"/>
      <c r="J974" s="42"/>
      <c r="K974" s="42"/>
      <c r="L974" s="42"/>
      <c r="M974" s="42"/>
      <c r="N974" s="42"/>
      <c r="O974" s="42"/>
      <c r="P974" s="42"/>
      <c r="Q974" s="42"/>
      <c r="R974" s="42"/>
      <c r="S974" s="42"/>
      <c r="T974" s="42"/>
      <c r="U974" s="42"/>
      <c r="V974" s="42"/>
      <c r="W974" s="42"/>
      <c r="X974" s="42"/>
      <c r="Y974" s="42"/>
      <c r="Z974" s="42"/>
      <c r="AA974" s="42"/>
      <c r="AB974" s="42"/>
      <c r="AC974" s="42"/>
    </row>
    <row r="975">
      <c r="A975" s="70" t="b">
        <v>0</v>
      </c>
      <c r="B975" s="524"/>
      <c r="H975" s="549"/>
      <c r="J975" s="42"/>
      <c r="K975" s="42"/>
      <c r="L975" s="42"/>
      <c r="M975" s="42"/>
      <c r="N975" s="42"/>
      <c r="O975" s="42"/>
      <c r="P975" s="42"/>
      <c r="Q975" s="42"/>
      <c r="R975" s="42"/>
      <c r="S975" s="42"/>
      <c r="T975" s="42"/>
      <c r="U975" s="42"/>
      <c r="V975" s="42"/>
      <c r="W975" s="42"/>
      <c r="X975" s="42"/>
      <c r="Y975" s="42"/>
      <c r="Z975" s="42"/>
      <c r="AA975" s="42"/>
      <c r="AB975" s="42"/>
      <c r="AC975" s="42"/>
    </row>
    <row r="976">
      <c r="A976" s="70" t="b">
        <v>0</v>
      </c>
      <c r="B976" s="524"/>
      <c r="H976" s="549"/>
      <c r="J976" s="42"/>
      <c r="K976" s="42"/>
      <c r="L976" s="42"/>
      <c r="M976" s="42"/>
      <c r="N976" s="42"/>
      <c r="O976" s="42"/>
      <c r="P976" s="42"/>
      <c r="Q976" s="42"/>
      <c r="R976" s="42"/>
      <c r="S976" s="42"/>
      <c r="T976" s="42"/>
      <c r="U976" s="42"/>
      <c r="V976" s="42"/>
      <c r="W976" s="42"/>
      <c r="X976" s="42"/>
      <c r="Y976" s="42"/>
      <c r="Z976" s="42"/>
      <c r="AA976" s="42"/>
      <c r="AB976" s="42"/>
      <c r="AC976" s="42"/>
    </row>
    <row r="977">
      <c r="A977" s="70" t="b">
        <v>0</v>
      </c>
      <c r="B977" s="524"/>
      <c r="H977" s="549"/>
      <c r="J977" s="42"/>
      <c r="K977" s="42"/>
      <c r="L977" s="42"/>
      <c r="M977" s="42"/>
      <c r="N977" s="42"/>
      <c r="O977" s="42"/>
      <c r="P977" s="42"/>
      <c r="Q977" s="42"/>
      <c r="R977" s="42"/>
      <c r="S977" s="42"/>
      <c r="T977" s="42"/>
      <c r="U977" s="42"/>
      <c r="V977" s="42"/>
      <c r="W977" s="42"/>
      <c r="X977" s="42"/>
      <c r="Y977" s="42"/>
      <c r="Z977" s="42"/>
      <c r="AA977" s="42"/>
      <c r="AB977" s="42"/>
      <c r="AC977" s="42"/>
    </row>
    <row r="978">
      <c r="A978" s="70" t="b">
        <v>0</v>
      </c>
      <c r="B978" s="524"/>
      <c r="H978" s="549"/>
      <c r="J978" s="42"/>
      <c r="K978" s="42"/>
      <c r="L978" s="42"/>
      <c r="M978" s="42"/>
      <c r="N978" s="42"/>
      <c r="O978" s="42"/>
      <c r="P978" s="42"/>
      <c r="Q978" s="42"/>
      <c r="R978" s="42"/>
      <c r="S978" s="42"/>
      <c r="T978" s="42"/>
      <c r="U978" s="42"/>
      <c r="V978" s="42"/>
      <c r="W978" s="42"/>
      <c r="X978" s="42"/>
      <c r="Y978" s="42"/>
      <c r="Z978" s="42"/>
      <c r="AA978" s="42"/>
      <c r="AB978" s="42"/>
      <c r="AC978" s="42"/>
    </row>
    <row r="979">
      <c r="A979" s="70" t="b">
        <v>0</v>
      </c>
      <c r="B979" s="524"/>
      <c r="H979" s="549"/>
      <c r="J979" s="42"/>
      <c r="K979" s="42"/>
      <c r="L979" s="42"/>
      <c r="M979" s="42"/>
      <c r="N979" s="42"/>
      <c r="O979" s="42"/>
      <c r="P979" s="42"/>
      <c r="Q979" s="42"/>
      <c r="R979" s="42"/>
      <c r="S979" s="42"/>
      <c r="T979" s="42"/>
      <c r="U979" s="42"/>
      <c r="V979" s="42"/>
      <c r="W979" s="42"/>
      <c r="X979" s="42"/>
      <c r="Y979" s="42"/>
      <c r="Z979" s="42"/>
      <c r="AA979" s="42"/>
      <c r="AB979" s="42"/>
      <c r="AC979" s="42"/>
    </row>
    <row r="980">
      <c r="A980" s="70" t="b">
        <v>0</v>
      </c>
      <c r="B980" s="524"/>
      <c r="H980" s="549"/>
      <c r="J980" s="42"/>
      <c r="K980" s="42"/>
      <c r="L980" s="42"/>
      <c r="M980" s="42"/>
      <c r="N980" s="42"/>
      <c r="O980" s="42"/>
      <c r="P980" s="42"/>
      <c r="Q980" s="42"/>
      <c r="R980" s="42"/>
      <c r="S980" s="42"/>
      <c r="T980" s="42"/>
      <c r="U980" s="42"/>
      <c r="V980" s="42"/>
      <c r="W980" s="42"/>
      <c r="X980" s="42"/>
      <c r="Y980" s="42"/>
      <c r="Z980" s="42"/>
      <c r="AA980" s="42"/>
      <c r="AB980" s="42"/>
      <c r="AC980" s="42"/>
    </row>
    <row r="981">
      <c r="A981" s="70" t="b">
        <v>0</v>
      </c>
      <c r="B981" s="524"/>
      <c r="H981" s="549"/>
      <c r="J981" s="42"/>
      <c r="K981" s="42"/>
      <c r="L981" s="42"/>
      <c r="M981" s="42"/>
      <c r="N981" s="42"/>
      <c r="O981" s="42"/>
      <c r="P981" s="42"/>
      <c r="Q981" s="42"/>
      <c r="R981" s="42"/>
      <c r="S981" s="42"/>
      <c r="T981" s="42"/>
      <c r="U981" s="42"/>
      <c r="V981" s="42"/>
      <c r="W981" s="42"/>
      <c r="X981" s="42"/>
      <c r="Y981" s="42"/>
      <c r="Z981" s="42"/>
      <c r="AA981" s="42"/>
      <c r="AB981" s="42"/>
      <c r="AC981" s="42"/>
    </row>
    <row r="982">
      <c r="A982" s="70" t="b">
        <v>0</v>
      </c>
      <c r="B982" s="524"/>
      <c r="H982" s="549"/>
      <c r="J982" s="42"/>
      <c r="K982" s="42"/>
      <c r="L982" s="42"/>
      <c r="M982" s="42"/>
      <c r="N982" s="42"/>
      <c r="O982" s="42"/>
      <c r="P982" s="42"/>
      <c r="Q982" s="42"/>
      <c r="R982" s="42"/>
      <c r="S982" s="42"/>
      <c r="T982" s="42"/>
      <c r="U982" s="42"/>
      <c r="V982" s="42"/>
      <c r="W982" s="42"/>
      <c r="X982" s="42"/>
      <c r="Y982" s="42"/>
      <c r="Z982" s="42"/>
      <c r="AA982" s="42"/>
      <c r="AB982" s="42"/>
      <c r="AC982" s="42"/>
    </row>
    <row r="983">
      <c r="A983" s="70" t="b">
        <v>0</v>
      </c>
      <c r="B983" s="524"/>
      <c r="H983" s="549"/>
      <c r="J983" s="42"/>
      <c r="K983" s="42"/>
      <c r="L983" s="42"/>
      <c r="M983" s="42"/>
      <c r="N983" s="42"/>
      <c r="O983" s="42"/>
      <c r="P983" s="42"/>
      <c r="Q983" s="42"/>
      <c r="R983" s="42"/>
      <c r="S983" s="42"/>
      <c r="T983" s="42"/>
      <c r="U983" s="42"/>
      <c r="V983" s="42"/>
      <c r="W983" s="42"/>
      <c r="X983" s="42"/>
      <c r="Y983" s="42"/>
      <c r="Z983" s="42"/>
      <c r="AA983" s="42"/>
      <c r="AB983" s="42"/>
      <c r="AC983" s="42"/>
    </row>
    <row r="984">
      <c r="A984" s="70" t="b">
        <v>0</v>
      </c>
      <c r="B984" s="524"/>
      <c r="H984" s="549"/>
      <c r="J984" s="42"/>
      <c r="K984" s="42"/>
      <c r="L984" s="42"/>
      <c r="M984" s="42"/>
      <c r="N984" s="42"/>
      <c r="O984" s="42"/>
      <c r="P984" s="42"/>
      <c r="Q984" s="42"/>
      <c r="R984" s="42"/>
      <c r="S984" s="42"/>
      <c r="T984" s="42"/>
      <c r="U984" s="42"/>
      <c r="V984" s="42"/>
      <c r="W984" s="42"/>
      <c r="X984" s="42"/>
      <c r="Y984" s="42"/>
      <c r="Z984" s="42"/>
      <c r="AA984" s="42"/>
      <c r="AB984" s="42"/>
      <c r="AC984" s="42"/>
    </row>
    <row r="985">
      <c r="A985" s="70" t="b">
        <v>0</v>
      </c>
      <c r="B985" s="524"/>
      <c r="H985" s="549"/>
      <c r="J985" s="42"/>
      <c r="K985" s="42"/>
      <c r="L985" s="42"/>
      <c r="M985" s="42"/>
      <c r="N985" s="42"/>
      <c r="O985" s="42"/>
      <c r="P985" s="42"/>
      <c r="Q985" s="42"/>
      <c r="R985" s="42"/>
      <c r="S985" s="42"/>
      <c r="T985" s="42"/>
      <c r="U985" s="42"/>
      <c r="V985" s="42"/>
      <c r="W985" s="42"/>
      <c r="X985" s="42"/>
      <c r="Y985" s="42"/>
      <c r="Z985" s="42"/>
      <c r="AA985" s="42"/>
      <c r="AB985" s="42"/>
      <c r="AC985" s="42"/>
    </row>
    <row r="986">
      <c r="A986" s="70" t="b">
        <v>0</v>
      </c>
      <c r="B986" s="524"/>
      <c r="H986" s="549"/>
      <c r="J986" s="42"/>
      <c r="K986" s="42"/>
      <c r="L986" s="42"/>
      <c r="M986" s="42"/>
      <c r="N986" s="42"/>
      <c r="O986" s="42"/>
      <c r="P986" s="42"/>
      <c r="Q986" s="42"/>
      <c r="R986" s="42"/>
      <c r="S986" s="42"/>
      <c r="T986" s="42"/>
      <c r="U986" s="42"/>
      <c r="V986" s="42"/>
      <c r="W986" s="42"/>
      <c r="X986" s="42"/>
      <c r="Y986" s="42"/>
      <c r="Z986" s="42"/>
      <c r="AA986" s="42"/>
      <c r="AB986" s="42"/>
      <c r="AC986" s="42"/>
    </row>
    <row r="987">
      <c r="A987" s="70" t="b">
        <v>0</v>
      </c>
      <c r="B987" s="524"/>
      <c r="H987" s="549"/>
      <c r="J987" s="42"/>
      <c r="K987" s="42"/>
      <c r="L987" s="42"/>
      <c r="M987" s="42"/>
      <c r="N987" s="42"/>
      <c r="O987" s="42"/>
      <c r="P987" s="42"/>
      <c r="Q987" s="42"/>
      <c r="R987" s="42"/>
      <c r="S987" s="42"/>
      <c r="T987" s="42"/>
      <c r="U987" s="42"/>
      <c r="V987" s="42"/>
      <c r="W987" s="42"/>
      <c r="X987" s="42"/>
      <c r="Y987" s="42"/>
      <c r="Z987" s="42"/>
      <c r="AA987" s="42"/>
      <c r="AB987" s="42"/>
      <c r="AC987" s="42"/>
    </row>
    <row r="988">
      <c r="A988" s="70" t="b">
        <v>0</v>
      </c>
      <c r="B988" s="524"/>
      <c r="H988" s="549"/>
      <c r="J988" s="42"/>
      <c r="K988" s="42"/>
      <c r="L988" s="42"/>
      <c r="M988" s="42"/>
      <c r="N988" s="42"/>
      <c r="O988" s="42"/>
      <c r="P988" s="42"/>
      <c r="Q988" s="42"/>
      <c r="R988" s="42"/>
      <c r="S988" s="42"/>
      <c r="T988" s="42"/>
      <c r="U988" s="42"/>
      <c r="V988" s="42"/>
      <c r="W988" s="42"/>
      <c r="X988" s="42"/>
      <c r="Y988" s="42"/>
      <c r="Z988" s="42"/>
      <c r="AA988" s="42"/>
      <c r="AB988" s="42"/>
      <c r="AC988" s="42"/>
    </row>
    <row r="989">
      <c r="A989" s="70" t="b">
        <v>0</v>
      </c>
      <c r="B989" s="524"/>
      <c r="H989" s="549"/>
      <c r="J989" s="42"/>
      <c r="K989" s="42"/>
      <c r="L989" s="42"/>
      <c r="M989" s="42"/>
      <c r="N989" s="42"/>
      <c r="O989" s="42"/>
      <c r="P989" s="42"/>
      <c r="Q989" s="42"/>
      <c r="R989" s="42"/>
      <c r="S989" s="42"/>
      <c r="T989" s="42"/>
      <c r="U989" s="42"/>
      <c r="V989" s="42"/>
      <c r="W989" s="42"/>
      <c r="X989" s="42"/>
      <c r="Y989" s="42"/>
      <c r="Z989" s="42"/>
      <c r="AA989" s="42"/>
      <c r="AB989" s="42"/>
      <c r="AC989" s="42"/>
    </row>
    <row r="990">
      <c r="A990" s="70" t="b">
        <v>0</v>
      </c>
      <c r="B990" s="524"/>
      <c r="H990" s="549"/>
      <c r="J990" s="42"/>
      <c r="K990" s="42"/>
      <c r="L990" s="42"/>
      <c r="M990" s="42"/>
      <c r="N990" s="42"/>
      <c r="O990" s="42"/>
      <c r="P990" s="42"/>
      <c r="Q990" s="42"/>
      <c r="R990" s="42"/>
      <c r="S990" s="42"/>
      <c r="T990" s="42"/>
      <c r="U990" s="42"/>
      <c r="V990" s="42"/>
      <c r="W990" s="42"/>
      <c r="X990" s="42"/>
      <c r="Y990" s="42"/>
      <c r="Z990" s="42"/>
      <c r="AA990" s="42"/>
      <c r="AB990" s="42"/>
      <c r="AC990" s="42"/>
    </row>
    <row r="991">
      <c r="A991" s="70" t="b">
        <v>0</v>
      </c>
      <c r="B991" s="524"/>
      <c r="H991" s="549"/>
      <c r="J991" s="42"/>
      <c r="K991" s="42"/>
      <c r="L991" s="42"/>
      <c r="M991" s="42"/>
      <c r="N991" s="42"/>
      <c r="O991" s="42"/>
      <c r="P991" s="42"/>
      <c r="Q991" s="42"/>
      <c r="R991" s="42"/>
      <c r="S991" s="42"/>
      <c r="T991" s="42"/>
      <c r="U991" s="42"/>
      <c r="V991" s="42"/>
      <c r="W991" s="42"/>
      <c r="X991" s="42"/>
      <c r="Y991" s="42"/>
      <c r="Z991" s="42"/>
      <c r="AA991" s="42"/>
      <c r="AB991" s="42"/>
      <c r="AC991" s="42"/>
    </row>
    <row r="992">
      <c r="A992" s="70" t="b">
        <v>0</v>
      </c>
      <c r="B992" s="524"/>
      <c r="H992" s="549"/>
      <c r="J992" s="42"/>
      <c r="K992" s="42"/>
      <c r="L992" s="42"/>
      <c r="M992" s="42"/>
      <c r="N992" s="42"/>
      <c r="O992" s="42"/>
      <c r="P992" s="42"/>
      <c r="Q992" s="42"/>
      <c r="R992" s="42"/>
      <c r="S992" s="42"/>
      <c r="T992" s="42"/>
      <c r="U992" s="42"/>
      <c r="V992" s="42"/>
      <c r="W992" s="42"/>
      <c r="X992" s="42"/>
      <c r="Y992" s="42"/>
      <c r="Z992" s="42"/>
      <c r="AA992" s="42"/>
      <c r="AB992" s="42"/>
      <c r="AC992" s="42"/>
    </row>
    <row r="993">
      <c r="A993" s="70" t="b">
        <v>0</v>
      </c>
      <c r="B993" s="524"/>
      <c r="H993" s="549"/>
      <c r="J993" s="42"/>
      <c r="K993" s="42"/>
      <c r="L993" s="42"/>
      <c r="M993" s="42"/>
      <c r="N993" s="42"/>
      <c r="O993" s="42"/>
      <c r="P993" s="42"/>
      <c r="Q993" s="42"/>
      <c r="R993" s="42"/>
      <c r="S993" s="42"/>
      <c r="T993" s="42"/>
      <c r="U993" s="42"/>
      <c r="V993" s="42"/>
      <c r="W993" s="42"/>
      <c r="X993" s="42"/>
      <c r="Y993" s="42"/>
      <c r="Z993" s="42"/>
      <c r="AA993" s="42"/>
      <c r="AB993" s="42"/>
      <c r="AC993" s="42"/>
    </row>
    <row r="994">
      <c r="A994" s="70" t="b">
        <v>0</v>
      </c>
      <c r="B994" s="524"/>
      <c r="H994" s="549"/>
      <c r="J994" s="42"/>
      <c r="K994" s="42"/>
      <c r="L994" s="42"/>
      <c r="M994" s="42"/>
      <c r="N994" s="42"/>
      <c r="O994" s="42"/>
      <c r="P994" s="42"/>
      <c r="Q994" s="42"/>
      <c r="R994" s="42"/>
      <c r="S994" s="42"/>
      <c r="T994" s="42"/>
      <c r="U994" s="42"/>
      <c r="V994" s="42"/>
      <c r="W994" s="42"/>
      <c r="X994" s="42"/>
      <c r="Y994" s="42"/>
      <c r="Z994" s="42"/>
      <c r="AA994" s="42"/>
      <c r="AB994" s="42"/>
      <c r="AC994" s="42"/>
    </row>
    <row r="995">
      <c r="A995" s="70" t="b">
        <v>0</v>
      </c>
      <c r="B995" s="524"/>
      <c r="H995" s="549"/>
      <c r="J995" s="42"/>
      <c r="K995" s="42"/>
      <c r="L995" s="42"/>
      <c r="M995" s="42"/>
      <c r="N995" s="42"/>
      <c r="O995" s="42"/>
      <c r="P995" s="42"/>
      <c r="Q995" s="42"/>
      <c r="R995" s="42"/>
      <c r="S995" s="42"/>
      <c r="T995" s="42"/>
      <c r="U995" s="42"/>
      <c r="V995" s="42"/>
      <c r="W995" s="42"/>
      <c r="X995" s="42"/>
      <c r="Y995" s="42"/>
      <c r="Z995" s="42"/>
      <c r="AA995" s="42"/>
      <c r="AB995" s="42"/>
      <c r="AC995" s="42"/>
    </row>
    <row r="996">
      <c r="A996" s="70" t="b">
        <v>0</v>
      </c>
      <c r="B996" s="524"/>
      <c r="H996" s="549"/>
      <c r="J996" s="42"/>
      <c r="K996" s="42"/>
      <c r="L996" s="42"/>
      <c r="M996" s="42"/>
      <c r="N996" s="42"/>
      <c r="O996" s="42"/>
      <c r="P996" s="42"/>
      <c r="Q996" s="42"/>
      <c r="R996" s="42"/>
      <c r="S996" s="42"/>
      <c r="T996" s="42"/>
      <c r="U996" s="42"/>
      <c r="V996" s="42"/>
      <c r="W996" s="42"/>
      <c r="X996" s="42"/>
      <c r="Y996" s="42"/>
      <c r="Z996" s="42"/>
      <c r="AA996" s="42"/>
      <c r="AB996" s="42"/>
      <c r="AC996" s="42"/>
    </row>
    <row r="997">
      <c r="A997" s="70" t="b">
        <v>0</v>
      </c>
      <c r="B997" s="524"/>
      <c r="H997" s="549"/>
      <c r="J997" s="42"/>
      <c r="K997" s="42"/>
      <c r="L997" s="42"/>
      <c r="M997" s="42"/>
      <c r="N997" s="42"/>
      <c r="O997" s="42"/>
      <c r="P997" s="42"/>
      <c r="Q997" s="42"/>
      <c r="R997" s="42"/>
      <c r="S997" s="42"/>
      <c r="T997" s="42"/>
      <c r="U997" s="42"/>
      <c r="V997" s="42"/>
      <c r="W997" s="42"/>
      <c r="X997" s="42"/>
      <c r="Y997" s="42"/>
      <c r="Z997" s="42"/>
      <c r="AA997" s="42"/>
      <c r="AB997" s="42"/>
      <c r="AC997" s="42"/>
    </row>
    <row r="998">
      <c r="A998" s="70" t="b">
        <v>0</v>
      </c>
      <c r="B998" s="524"/>
      <c r="H998" s="549"/>
      <c r="J998" s="42"/>
      <c r="K998" s="42"/>
      <c r="L998" s="42"/>
      <c r="M998" s="42"/>
      <c r="N998" s="42"/>
      <c r="O998" s="42"/>
      <c r="P998" s="42"/>
      <c r="Q998" s="42"/>
      <c r="R998" s="42"/>
      <c r="S998" s="42"/>
      <c r="T998" s="42"/>
      <c r="U998" s="42"/>
      <c r="V998" s="42"/>
      <c r="W998" s="42"/>
      <c r="X998" s="42"/>
      <c r="Y998" s="42"/>
      <c r="Z998" s="42"/>
      <c r="AA998" s="42"/>
      <c r="AB998" s="42"/>
      <c r="AC998" s="42"/>
    </row>
    <row r="999">
      <c r="A999" s="70" t="b">
        <v>0</v>
      </c>
      <c r="B999" s="524"/>
      <c r="H999" s="549"/>
      <c r="J999" s="42"/>
      <c r="K999" s="42"/>
      <c r="L999" s="42"/>
      <c r="M999" s="42"/>
      <c r="N999" s="42"/>
      <c r="O999" s="42"/>
      <c r="P999" s="42"/>
      <c r="Q999" s="42"/>
      <c r="R999" s="42"/>
      <c r="S999" s="42"/>
      <c r="T999" s="42"/>
      <c r="U999" s="42"/>
      <c r="V999" s="42"/>
      <c r="W999" s="42"/>
      <c r="X999" s="42"/>
      <c r="Y999" s="42"/>
      <c r="Z999" s="42"/>
      <c r="AA999" s="42"/>
      <c r="AB999" s="42"/>
      <c r="AC999" s="42"/>
    </row>
    <row r="1000">
      <c r="A1000" s="70" t="b">
        <v>0</v>
      </c>
      <c r="B1000" s="524"/>
      <c r="H1000" s="549"/>
      <c r="J1000" s="42"/>
      <c r="K1000" s="42"/>
      <c r="L1000" s="42"/>
      <c r="M1000" s="42"/>
      <c r="N1000" s="42"/>
      <c r="O1000" s="42"/>
      <c r="P1000" s="42"/>
      <c r="Q1000" s="42"/>
      <c r="R1000" s="42"/>
      <c r="S1000" s="42"/>
      <c r="T1000" s="42"/>
      <c r="U1000" s="42"/>
      <c r="V1000" s="42"/>
      <c r="W1000" s="42"/>
      <c r="X1000" s="42"/>
      <c r="Y1000" s="42"/>
      <c r="Z1000" s="42"/>
      <c r="AA1000" s="42"/>
      <c r="AB1000" s="42"/>
      <c r="AC1000" s="42"/>
    </row>
  </sheetData>
  <mergeCells count="12">
    <mergeCell ref="T2:U2"/>
    <mergeCell ref="V2:W2"/>
    <mergeCell ref="X2:Y2"/>
    <mergeCell ref="Z2:AA2"/>
    <mergeCell ref="A1:F2"/>
    <mergeCell ref="J1:AC1"/>
    <mergeCell ref="J2:K2"/>
    <mergeCell ref="L2:M2"/>
    <mergeCell ref="N2:O2"/>
    <mergeCell ref="P2:Q2"/>
    <mergeCell ref="R2:S2"/>
    <mergeCell ref="AB2:AC2"/>
  </mergeCells>
  <conditionalFormatting sqref="C4:C159">
    <cfRule type="expression" dxfId="0" priority="1">
      <formula>$C4="rare"</formula>
    </cfRule>
  </conditionalFormatting>
  <conditionalFormatting sqref="C4:C159">
    <cfRule type="expression" dxfId="1" priority="2">
      <formula>$C4="epic"</formula>
    </cfRule>
  </conditionalFormatting>
  <conditionalFormatting sqref="C4:C159">
    <cfRule type="expression" dxfId="2" priority="3">
      <formula>$C4="legendary"</formula>
    </cfRule>
  </conditionalFormatting>
  <conditionalFormatting sqref="D3:D1000">
    <cfRule type="containsText" dxfId="3" priority="4" operator="containsText" text="Crafting">
      <formula>NOT(ISERROR(SEARCH(("Crafting"),(D3))))</formula>
    </cfRule>
  </conditionalFormatting>
  <dataValidations>
    <dataValidation type="list" allowBlank="1" showErrorMessage="1" sqref="J4:J300 L4:L300 N4:N300 P4:P300">
      <formula1>'🌳Resource'!$A$3:$A$192</formula1>
    </dataValidation>
    <dataValidation type="list" allowBlank="1" sqref="E4:E57">
      <formula1>'En Configuration'!$E$4:$E$22</formula1>
    </dataValidation>
    <dataValidation type="decimal" operator="greaterThanOrEqual" allowBlank="1" showDropDown="1" showErrorMessage="1" sqref="K4:K300 M4:M300 O4:O300 Q4:Q300 S4:S300 U4:U300 W4:W300 Y4:Y300 AA4:AA300 AC4:AC300">
      <formula1>0.0</formula1>
    </dataValidation>
    <dataValidation type="list" allowBlank="1" showErrorMessage="1" sqref="E58:E105">
      <formula1>'En Configuration'!$E$4:$E$21</formula1>
    </dataValidation>
    <dataValidation type="list" allowBlank="1" showErrorMessage="1" sqref="C4:C300">
      <formula1>'En Configuration'!$A$4:$A$7</formula1>
    </dataValidation>
    <dataValidation type="list" allowBlank="1" showErrorMessage="1" sqref="D4:D300">
      <formula1>'En Configuration'!$A$11:$A$12</formula1>
    </dataValidation>
    <dataValidation type="list" allowBlank="1" sqref="R4:R300 T4:T300 V4:V300 X4:X300 Z4:Z300 AB4:AB300">
      <formula1>'🧱Material'!$B$4:$B1000</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4.43" defaultRowHeight="15.75" outlineLevelCol="1"/>
  <cols>
    <col customWidth="1" min="1" max="1" width="5.0"/>
    <col customWidth="1" min="2" max="2" width="41.86"/>
    <col min="3" max="3" width="14.43" outlineLevel="1"/>
    <col customWidth="1" min="4" max="4" width="22.71" outlineLevel="1"/>
    <col customWidth="1" min="5" max="5" width="29.29" outlineLevel="1"/>
    <col customWidth="1" min="9" max="9" width="22.29"/>
    <col customWidth="1" min="10" max="10" width="8.29"/>
    <col customWidth="1" min="11" max="11" width="21.29"/>
    <col customWidth="1" min="12" max="12" width="9.0"/>
    <col customWidth="1" min="13" max="13" width="21.86"/>
    <col customWidth="1" min="14" max="14" width="7.57"/>
    <col customWidth="1" min="15" max="15" width="21.71"/>
    <col customWidth="1" min="16" max="16" width="7.71"/>
    <col customWidth="1" min="17" max="17" width="25.57"/>
    <col customWidth="1" min="18" max="18" width="7.86"/>
    <col customWidth="1" min="19" max="19" width="21.86"/>
    <col customWidth="1" min="20" max="20" width="7.71"/>
    <col customWidth="1" min="21" max="21" width="22.0"/>
    <col customWidth="1" min="22" max="22" width="7.86"/>
    <col customWidth="1" min="23" max="23" width="21.86"/>
    <col customWidth="1" min="24" max="24" width="7.71"/>
    <col customWidth="1" min="25" max="25" width="22.0"/>
    <col customWidth="1" min="26" max="26" width="7.57"/>
    <col customWidth="1" min="27" max="27" width="21.86"/>
    <col customWidth="1" min="28" max="28" width="7.71"/>
  </cols>
  <sheetData>
    <row r="1">
      <c r="A1" s="511"/>
      <c r="B1" s="511" t="str">
        <f>"🧱Material List"</f>
        <v>🧱Material List</v>
      </c>
      <c r="F1" s="511"/>
      <c r="H1" s="403"/>
      <c r="I1" s="513" t="s">
        <v>436</v>
      </c>
    </row>
    <row r="2">
      <c r="A2" s="511"/>
      <c r="H2" s="403"/>
      <c r="I2" s="554" t="s">
        <v>196</v>
      </c>
      <c r="K2" s="555" t="s">
        <v>197</v>
      </c>
      <c r="M2" s="554" t="s">
        <v>437</v>
      </c>
      <c r="O2" s="555" t="s">
        <v>438</v>
      </c>
      <c r="Q2" s="556" t="s">
        <v>198</v>
      </c>
      <c r="S2" s="557" t="s">
        <v>199</v>
      </c>
      <c r="U2" s="556" t="s">
        <v>439</v>
      </c>
      <c r="W2" s="557" t="s">
        <v>440</v>
      </c>
      <c r="Y2" s="556" t="s">
        <v>441</v>
      </c>
      <c r="AA2" s="557" t="s">
        <v>442</v>
      </c>
    </row>
    <row r="3">
      <c r="A3" s="558" t="s">
        <v>501</v>
      </c>
      <c r="B3" s="559" t="s">
        <v>200</v>
      </c>
      <c r="C3" s="559" t="s">
        <v>9</v>
      </c>
      <c r="D3" s="559" t="s">
        <v>25</v>
      </c>
      <c r="E3" s="560" t="s">
        <v>356</v>
      </c>
      <c r="F3" s="517" t="s">
        <v>24</v>
      </c>
      <c r="G3" s="517" t="s">
        <v>361</v>
      </c>
      <c r="H3" s="517" t="s">
        <v>211</v>
      </c>
      <c r="I3" s="561" t="s">
        <v>200</v>
      </c>
      <c r="J3" s="562" t="s">
        <v>201</v>
      </c>
      <c r="K3" s="561" t="s">
        <v>200</v>
      </c>
      <c r="L3" s="562" t="s">
        <v>201</v>
      </c>
      <c r="M3" s="561" t="s">
        <v>200</v>
      </c>
      <c r="N3" s="562" t="s">
        <v>201</v>
      </c>
      <c r="O3" s="561" t="s">
        <v>200</v>
      </c>
      <c r="P3" s="562" t="s">
        <v>201</v>
      </c>
      <c r="Q3" s="563" t="s">
        <v>200</v>
      </c>
      <c r="R3" s="562" t="s">
        <v>201</v>
      </c>
      <c r="S3" s="563" t="s">
        <v>200</v>
      </c>
      <c r="T3" s="562" t="s">
        <v>201</v>
      </c>
      <c r="U3" s="563" t="s">
        <v>200</v>
      </c>
      <c r="V3" s="562" t="s">
        <v>201</v>
      </c>
      <c r="W3" s="563" t="s">
        <v>200</v>
      </c>
      <c r="X3" s="562" t="s">
        <v>201</v>
      </c>
      <c r="Y3" s="563" t="s">
        <v>200</v>
      </c>
      <c r="Z3" s="562" t="s">
        <v>201</v>
      </c>
      <c r="AA3" s="563" t="s">
        <v>200</v>
      </c>
      <c r="AB3" s="562" t="s">
        <v>201</v>
      </c>
    </row>
    <row r="4">
      <c r="A4" s="564">
        <v>1.0</v>
      </c>
      <c r="B4" s="565" t="s">
        <v>502</v>
      </c>
      <c r="C4" s="566" t="s">
        <v>7</v>
      </c>
      <c r="D4" s="566" t="s">
        <v>29</v>
      </c>
      <c r="E4" s="567" t="s">
        <v>503</v>
      </c>
      <c r="F4" s="568">
        <f>IF(I4&lt;&gt;"",(VLOOKUP(I4,'🌳Resource'!$A$4:$I1000,8,false)*J4),0)+IF(K4&lt;&gt;"",(VLOOKUP(K4,'🌳Resource'!$A$4:$I1000,8,false)*L4),0)+IF(M4&lt;&gt;"",(VLOOKUP(M4,'🌳Resource'!$A$4:$I1000,8,false)*N4),0) + IF(O4&lt;&gt;"",(VLOOKUP(O4,'🌳Resource'!$A$4:$I1000,8,false)*P4),0) + IF(Q4&lt;&gt;"",(VLOOKUP(Q4,$B$4:$G1000,5,false)*R4),0) + IF(S4&lt;&gt;"",(VLOOKUP(S4,$B$4:$G1000,5,false)*T4),0) + IF(U4&lt;&gt;"",(VLOOKUP(U4,$B$4:$G1000,5,false)*V4),0) + IF(W4&lt;&gt;"",(VLOOKUP(W4,$B$4:$G1000,5,false)*X4),0) + IF(Y4&lt;&gt;"",(VLOOKUP(Y4,$B$4:$G1000,5,false)*Z4),0) + IF(AA4&lt;&gt;"",(VLOOKUP(AA4,$B$4:$G1000,5,false)*AB4),0)</f>
        <v>7.428571429</v>
      </c>
      <c r="G4" s="568">
        <f>IF(I4&lt;&gt;"",(VLOOKUP(I4,'🌳Resource'!$A$4:$I1000,9,false)*J4),0)+IF(K4&lt;&gt;"",(VLOOKUP(K4,'🌳Resource'!$A$4:$I1000,9,false)*L4),0)+IF(M4&lt;&gt;"",(VLOOKUP(M4,'🌳Resource'!$A$4:$I1000,9,false)*N4),0) + IF(O4&lt;&gt;"",(VLOOKUP(O4,'🌳Resource'!$A$4:$I1000,9,false)*P4),0) + IF(Q4&lt;&gt;"",(VLOOKUP(Q4,$B$4:$G1000,6,false)*R4),0) + IF(S4&lt;&gt;"",(VLOOKUP(S4,$B$4:$G1000,6,false)*T4),0) + IF(U4&lt;&gt;"",(VLOOKUP(U4,$B$4:$G1000,6,false)*V4),0) + IF(W4&lt;&gt;"",(VLOOKUP(W4,$B$4:$G1000,6,false)*X4),0) + IF(Y4&lt;&gt;"",(VLOOKUP(Y4,$B$4:$G1000,6,false)*Z4),0) + IF(AA4&lt;&gt;"",(VLOOKUP(AA4,$B$4:$G1000,6,false)*AB4),0)</f>
        <v>28</v>
      </c>
      <c r="H4" s="568">
        <f>IF(I4&lt;&gt;"",(VLOOKUP(I4,'🌳Resource'!$A$4:$J1000,10,false)*J4),0)+IF(K4&lt;&gt;"",(VLOOKUP(K4,'🌳Resource'!$A$4:$J1000,10,false)*L4),0)+IF(M4&lt;&gt;"",(VLOOKUP(M4,'🌳Resource'!$A$4:$J1000,10,false)*N4),0) + IF(O4&lt;&gt;"",(VLOOKUP(O4,'🌳Resource'!$A$4:$J1000,10,false)*P4),0) + IF(Q4&lt;&gt;"",(VLOOKUP(Q4,$B$4:$H1000,7,false)*R4),0) + IF(S4&lt;&gt;"",(VLOOKUP(S4,$B$4:$H1000,7,false)*T4),0) + IF(U4&lt;&gt;"",(VLOOKUP(U4,$B$4:$H1000,7,false)*V4),0) + IF(W4&lt;&gt;"",(VLOOKUP(W4,$B$4:$H1000,7,false)*X4),0) + IF(Y4&lt;&gt;"",(VLOOKUP(Y4,$B$4:$H1000,7,false)*Z4),0) + IF(AA4&lt;&gt;"",(VLOOKUP(AA4,$B$4:$H1000,7,false)*AB4),0)</f>
        <v>12</v>
      </c>
      <c r="I4" s="569" t="s">
        <v>84</v>
      </c>
      <c r="J4" s="570">
        <v>2.0</v>
      </c>
      <c r="K4" s="569"/>
      <c r="L4" s="570"/>
      <c r="M4" s="569"/>
      <c r="N4" s="570"/>
      <c r="O4" s="569"/>
      <c r="P4" s="570"/>
      <c r="Q4" s="557" t="s">
        <v>504</v>
      </c>
      <c r="R4" s="570">
        <v>1.0</v>
      </c>
      <c r="S4" s="557"/>
      <c r="T4" s="570"/>
      <c r="U4" s="557"/>
      <c r="V4" s="570"/>
      <c r="W4" s="557"/>
      <c r="X4" s="570"/>
      <c r="Y4" s="557"/>
      <c r="Z4" s="570"/>
      <c r="AA4" s="557"/>
      <c r="AB4" s="570"/>
    </row>
    <row r="5">
      <c r="A5" s="564" t="b">
        <v>1</v>
      </c>
      <c r="B5" s="565" t="s">
        <v>504</v>
      </c>
      <c r="C5" s="566" t="s">
        <v>7</v>
      </c>
      <c r="D5" s="566" t="s">
        <v>29</v>
      </c>
      <c r="E5" s="567" t="s">
        <v>505</v>
      </c>
      <c r="F5" s="571">
        <f>IF(I5&lt;&gt;"",(VLOOKUP(I5,'🌳Resource'!$A$4:$I1000,8,false)*J5),0)+IF(K5&lt;&gt;"",(VLOOKUP(K5,'🌳Resource'!$A$4:$I1000,8,false)*L5),0)+IF(M5&lt;&gt;"",(VLOOKUP(M5,'🌳Resource'!$A$4:$I1000,8,false)*N5),0) + IF(O5&lt;&gt;"",(VLOOKUP(O5,'🌳Resource'!$A$4:$I1000,8,false)*P5),0) + IF(Q5&lt;&gt;"",(VLOOKUP(Q5,$B$4:$G1000,5,false)*R5),0) + IF(S5&lt;&gt;"",(VLOOKUP(S5,$B$4:$G1000,5,false)*T5),0) + IF(U5&lt;&gt;"",(VLOOKUP(U5,$B$4:$G1000,5,false)*V5),0) + IF(W5&lt;&gt;"",(VLOOKUP(W5,$B$4:$G1000,5,false)*X5),0) + IF(Y5&lt;&gt;"",(VLOOKUP(Y5,$B$4:$G1000,5,false)*Z5),0) + IF(AA5&lt;&gt;"",(VLOOKUP(AA5,$B$4:$G1000,5,false)*AB5),0)</f>
        <v>3.714285714</v>
      </c>
      <c r="G5" s="571">
        <f>IF(I5&lt;&gt;"",(VLOOKUP(I5,'🌳Resource'!$A$4:$I1000,9,false)*J5),0)+IF(K5&lt;&gt;"",(VLOOKUP(K5,'🌳Resource'!$A$4:$I1000,9,false)*L5),0)+IF(M5&lt;&gt;"",(VLOOKUP(M5,'🌳Resource'!$A$4:$I1000,9,false)*N5),0) + IF(O5&lt;&gt;"",(VLOOKUP(O5,'🌳Resource'!$A$4:$I1000,9,false)*P5),0) + IF(Q5&lt;&gt;"",(VLOOKUP(Q5,$B$4:$G1000,6,false)*R5),0) + IF(S5&lt;&gt;"",(VLOOKUP(S5,$B$4:$G1000,6,false)*T5),0) + IF(U5&lt;&gt;"",(VLOOKUP(U5,$B$4:$G1000,6,false)*V5),0) + IF(W5&lt;&gt;"",(VLOOKUP(W5,$B$4:$G1000,6,false)*X5),0) + IF(Y5&lt;&gt;"",(VLOOKUP(Y5,$B$4:$G1000,6,false)*Z5),0) + IF(AA5&lt;&gt;"",(VLOOKUP(AA5,$B$4:$G1000,6,false)*AB5),0)</f>
        <v>14</v>
      </c>
      <c r="H5" s="571">
        <f>IF(I5&lt;&gt;"",(VLOOKUP(I5,'🌳Resource'!$A$4:$J1000,10,false)*J5),0)+IF(K5&lt;&gt;"",(VLOOKUP(K5,'🌳Resource'!$A$4:$J1000,10,false)*L5),0)+IF(M5&lt;&gt;"",(VLOOKUP(M5,'🌳Resource'!$A$4:$J1000,10,false)*N5),0) + IF(O5&lt;&gt;"",(VLOOKUP(O5,'🌳Resource'!$A$4:$J1000,10,false)*P5),0) + IF(Q5&lt;&gt;"",(VLOOKUP(Q5,$B$4:$H1000,7,false)*R5),0) + IF(S5&lt;&gt;"",(VLOOKUP(S5,$B$4:$H1000,7,false)*T5),0) + IF(U5&lt;&gt;"",(VLOOKUP(U5,$B$4:$H1000,7,false)*V5),0) + IF(W5&lt;&gt;"",(VLOOKUP(W5,$B$4:$H1000,7,false)*X5),0) + IF(Y5&lt;&gt;"",(VLOOKUP(Y5,$B$4:$H1000,7,false)*Z5),0) + IF(AA5&lt;&gt;"",(VLOOKUP(AA5,$B$4:$H1000,7,false)*AB5),0)</f>
        <v>6</v>
      </c>
      <c r="I5" s="561" t="s">
        <v>84</v>
      </c>
      <c r="J5" s="562">
        <v>2.0</v>
      </c>
      <c r="K5" s="561"/>
      <c r="L5" s="562"/>
      <c r="M5" s="561"/>
      <c r="N5" s="562"/>
      <c r="O5" s="561"/>
      <c r="P5" s="562"/>
      <c r="Q5" s="563"/>
      <c r="R5" s="562"/>
      <c r="S5" s="563"/>
      <c r="T5" s="562"/>
      <c r="U5" s="563"/>
      <c r="V5" s="562"/>
      <c r="W5" s="563"/>
      <c r="X5" s="562"/>
      <c r="Y5" s="563"/>
      <c r="Z5" s="562"/>
      <c r="AA5" s="563"/>
      <c r="AB5" s="562"/>
    </row>
    <row r="6">
      <c r="A6" s="564" t="b">
        <v>0</v>
      </c>
      <c r="B6" s="566" t="s">
        <v>506</v>
      </c>
      <c r="C6" s="566" t="s">
        <v>7</v>
      </c>
      <c r="D6" s="566" t="s">
        <v>29</v>
      </c>
      <c r="E6" s="567" t="s">
        <v>507</v>
      </c>
      <c r="F6" s="568">
        <f>IF(I6&lt;&gt;"",(VLOOKUP(I6,'🌳Resource'!$A$4:$I1000,8,false)*J6),0)+IF(K6&lt;&gt;"",(VLOOKUP(K6,'🌳Resource'!$A$4:$I1000,8,false)*L6),0)+IF(M6&lt;&gt;"",(VLOOKUP(M6,'🌳Resource'!$A$4:$I1000,8,false)*N6),0) + IF(O6&lt;&gt;"",(VLOOKUP(O6,'🌳Resource'!$A$4:$I1000,8,false)*P6),0) + IF(Q6&lt;&gt;"",(VLOOKUP(Q6,$B$4:$G1000,5,false)*R6),0) + IF(S6&lt;&gt;"",(VLOOKUP(S6,$B$4:$G1000,5,false)*T6),0) + IF(U6&lt;&gt;"",(VLOOKUP(U6,$B$4:$G1000,5,false)*V6),0) + IF(W6&lt;&gt;"",(VLOOKUP(W6,$B$4:$G1000,5,false)*X6),0) + IF(Y6&lt;&gt;"",(VLOOKUP(Y6,$B$4:$G1000,5,false)*Z6),0) + IF(AA6&lt;&gt;"",(VLOOKUP(AA6,$B$4:$G1000,5,false)*AB6),0)</f>
        <v>2</v>
      </c>
      <c r="G6" s="568">
        <f>IF(I6&lt;&gt;"",(VLOOKUP(I6,'🌳Resource'!$A$4:$I1000,9,false)*J6),0)+IF(K6&lt;&gt;"",(VLOOKUP(K6,'🌳Resource'!$A$4:$I1000,9,false)*L6),0)+IF(M6&lt;&gt;"",(VLOOKUP(M6,'🌳Resource'!$A$4:$I1000,9,false)*N6),0) + IF(O6&lt;&gt;"",(VLOOKUP(O6,'🌳Resource'!$A$4:$I1000,9,false)*P6),0) + IF(Q6&lt;&gt;"",(VLOOKUP(Q6,$B$4:$G1000,6,false)*R6),0) + IF(S6&lt;&gt;"",(VLOOKUP(S6,$B$4:$G1000,6,false)*T6),0) + IF(U6&lt;&gt;"",(VLOOKUP(U6,$B$4:$G1000,6,false)*V6),0) + IF(W6&lt;&gt;"",(VLOOKUP(W6,$B$4:$G1000,6,false)*X6),0) + IF(Y6&lt;&gt;"",(VLOOKUP(Y6,$B$4:$G1000,6,false)*Z6),0) + IF(AA6&lt;&gt;"",(VLOOKUP(AA6,$B$4:$G1000,6,false)*AB6),0)</f>
        <v>8</v>
      </c>
      <c r="H6" s="568">
        <f>IF(I6&lt;&gt;"",(VLOOKUP(I6,'🌳Resource'!$A$4:$J1000,10,false)*J6),0)+IF(K6&lt;&gt;"",(VLOOKUP(K6,'🌳Resource'!$A$4:$J1000,10,false)*L6),0)+IF(M6&lt;&gt;"",(VLOOKUP(M6,'🌳Resource'!$A$4:$J1000,10,false)*N6),0) + IF(O6&lt;&gt;"",(VLOOKUP(O6,'🌳Resource'!$A$4:$J1000,10,false)*P6),0) + IF(Q6&lt;&gt;"",(VLOOKUP(Q6,$B$4:$H1000,7,false)*R6),0) + IF(S6&lt;&gt;"",(VLOOKUP(S6,$B$4:$H1000,7,false)*T6),0) + IF(U6&lt;&gt;"",(VLOOKUP(U6,$B$4:$H1000,7,false)*V6),0) + IF(W6&lt;&gt;"",(VLOOKUP(W6,$B$4:$H1000,7,false)*X6),0) + IF(Y6&lt;&gt;"",(VLOOKUP(Y6,$B$4:$H1000,7,false)*Z6),0) + IF(AA6&lt;&gt;"",(VLOOKUP(AA6,$B$4:$H1000,7,false)*AB6),0)</f>
        <v>2</v>
      </c>
      <c r="I6" s="569" t="s">
        <v>79</v>
      </c>
      <c r="J6" s="570">
        <v>2.0</v>
      </c>
      <c r="K6" s="569"/>
      <c r="L6" s="570"/>
      <c r="M6" s="569"/>
      <c r="N6" s="570"/>
      <c r="O6" s="569"/>
      <c r="P6" s="570"/>
      <c r="Q6" s="557"/>
      <c r="R6" s="570"/>
      <c r="S6" s="557"/>
      <c r="T6" s="570"/>
      <c r="U6" s="557"/>
      <c r="V6" s="570"/>
      <c r="W6" s="557"/>
      <c r="X6" s="570"/>
      <c r="Y6" s="557"/>
      <c r="Z6" s="570"/>
      <c r="AA6" s="557"/>
      <c r="AB6" s="570"/>
    </row>
    <row r="7">
      <c r="A7" s="564" t="b">
        <v>1</v>
      </c>
      <c r="B7" s="572" t="s">
        <v>508</v>
      </c>
      <c r="C7" s="566" t="s">
        <v>8</v>
      </c>
      <c r="D7" s="566" t="s">
        <v>29</v>
      </c>
      <c r="E7" s="567" t="s">
        <v>509</v>
      </c>
      <c r="F7" s="571">
        <f>IF(I7&lt;&gt;"",(VLOOKUP(I7,'🌳Resource'!$A$4:$I1000,8,false)*J7),0)+IF(K7&lt;&gt;"",(VLOOKUP(K7,'🌳Resource'!$A$4:$I1000,8,false)*L7),0)+IF(M7&lt;&gt;"",(VLOOKUP(M7,'🌳Resource'!$A$4:$I1000,8,false)*N7),0) + IF(O7&lt;&gt;"",(VLOOKUP(O7,'🌳Resource'!$A$4:$I1000,8,false)*P7),0) + IF(Q7&lt;&gt;"",(VLOOKUP(Q7,$B$4:$G1000,5,false)*R7),0) + IF(S7&lt;&gt;"",(VLOOKUP(S7,$B$4:$G1000,5,false)*T7),0) + IF(U7&lt;&gt;"",(VLOOKUP(U7,$B$4:$G1000,5,false)*V7),0) + IF(W7&lt;&gt;"",(VLOOKUP(W7,$B$4:$G1000,5,false)*X7),0) + IF(Y7&lt;&gt;"",(VLOOKUP(Y7,$B$4:$G1000,5,false)*Z7),0) + IF(AA7&lt;&gt;"",(VLOOKUP(AA7,$B$4:$G1000,5,false)*AB7),0)</f>
        <v>9.75</v>
      </c>
      <c r="G7" s="571">
        <f>IF(I7&lt;&gt;"",(VLOOKUP(I7,'🌳Resource'!$A$4:$I1000,9,false)*J7),0)+IF(K7&lt;&gt;"",(VLOOKUP(K7,'🌳Resource'!$A$4:$I1000,9,false)*L7),0)+IF(M7&lt;&gt;"",(VLOOKUP(M7,'🌳Resource'!$A$4:$I1000,9,false)*N7),0) + IF(O7&lt;&gt;"",(VLOOKUP(O7,'🌳Resource'!$A$4:$I1000,9,false)*P7),0) + IF(Q7&lt;&gt;"",(VLOOKUP(Q7,$B$4:$G1000,6,false)*R7),0) + IF(S7&lt;&gt;"",(VLOOKUP(S7,$B$4:$G1000,6,false)*T7),0) + IF(U7&lt;&gt;"",(VLOOKUP(U7,$B$4:$G1000,6,false)*V7),0) + IF(W7&lt;&gt;"",(VLOOKUP(W7,$B$4:$G1000,6,false)*X7),0) + IF(Y7&lt;&gt;"",(VLOOKUP(Y7,$B$4:$G1000,6,false)*Z7),0) + IF(AA7&lt;&gt;"",(VLOOKUP(AA7,$B$4:$G1000,6,false)*AB7),0)</f>
        <v>15</v>
      </c>
      <c r="H7" s="571">
        <f>IF(I7&lt;&gt;"",(VLOOKUP(I7,'🌳Resource'!$A$4:$J1000,10,false)*J7),0)+IF(K7&lt;&gt;"",(VLOOKUP(K7,'🌳Resource'!$A$4:$J1000,10,false)*L7),0)+IF(M7&lt;&gt;"",(VLOOKUP(M7,'🌳Resource'!$A$4:$J1000,10,false)*N7),0) + IF(O7&lt;&gt;"",(VLOOKUP(O7,'🌳Resource'!$A$4:$J1000,10,false)*P7),0) + IF(Q7&lt;&gt;"",(VLOOKUP(Q7,$B$4:$H1000,7,false)*R7),0) + IF(S7&lt;&gt;"",(VLOOKUP(S7,$B$4:$H1000,7,false)*T7),0) + IF(U7&lt;&gt;"",(VLOOKUP(U7,$B$4:$H1000,7,false)*V7),0) + IF(W7&lt;&gt;"",(VLOOKUP(W7,$B$4:$H1000,7,false)*X7),0) + IF(Y7&lt;&gt;"",(VLOOKUP(Y7,$B$4:$H1000,7,false)*Z7),0) + IF(AA7&lt;&gt;"",(VLOOKUP(AA7,$B$4:$H1000,7,false)*AB7),0)</f>
        <v>6</v>
      </c>
      <c r="I7" s="561" t="s">
        <v>89</v>
      </c>
      <c r="J7" s="562">
        <v>3.0</v>
      </c>
      <c r="K7" s="561"/>
      <c r="L7" s="562"/>
      <c r="M7" s="561"/>
      <c r="N7" s="562"/>
      <c r="O7" s="561"/>
      <c r="P7" s="562"/>
      <c r="Q7" s="563"/>
      <c r="R7" s="562"/>
      <c r="S7" s="563"/>
      <c r="T7" s="562"/>
      <c r="U7" s="563"/>
      <c r="V7" s="562"/>
      <c r="W7" s="563"/>
      <c r="X7" s="562"/>
      <c r="Y7" s="563"/>
      <c r="Z7" s="562"/>
      <c r="AA7" s="563"/>
      <c r="AB7" s="562"/>
    </row>
    <row r="8">
      <c r="A8" s="564" t="b">
        <v>1</v>
      </c>
      <c r="B8" s="566" t="s">
        <v>510</v>
      </c>
      <c r="C8" s="566" t="s">
        <v>8</v>
      </c>
      <c r="D8" s="566" t="s">
        <v>29</v>
      </c>
      <c r="E8" s="567" t="s">
        <v>511</v>
      </c>
      <c r="F8" s="568">
        <f>IF(I8&lt;&gt;"",(VLOOKUP(I8,'🌳Resource'!$A$4:$I1000,8,false)*J8),0)+IF(K8&lt;&gt;"",(VLOOKUP(K8,'🌳Resource'!$A$4:$I1000,8,false)*L8),0)+IF(M8&lt;&gt;"",(VLOOKUP(M8,'🌳Resource'!$A$4:$I1000,8,false)*N8),0) + IF(O8&lt;&gt;"",(VLOOKUP(O8,'🌳Resource'!$A$4:$I1000,8,false)*P8),0) + IF(Q8&lt;&gt;"",(VLOOKUP(Q8,$B$4:$G1000,5,false)*R8),0) + IF(S8&lt;&gt;"",(VLOOKUP(S8,$B$4:$G1000,5,false)*T8),0) + IF(U8&lt;&gt;"",(VLOOKUP(U8,$B$4:$G1000,5,false)*V8),0) + IF(W8&lt;&gt;"",(VLOOKUP(W8,$B$4:$G1000,5,false)*X8),0) + IF(Y8&lt;&gt;"",(VLOOKUP(Y8,$B$4:$G1000,5,false)*Z8),0) + IF(AA8&lt;&gt;"",(VLOOKUP(AA8,$B$4:$G1000,5,false)*AB8),0)</f>
        <v>5.571428571</v>
      </c>
      <c r="G8" s="568">
        <f>IF(I8&lt;&gt;"",(VLOOKUP(I8,'🌳Resource'!$A$4:$I1000,9,false)*J8),0)+IF(K8&lt;&gt;"",(VLOOKUP(K8,'🌳Resource'!$A$4:$I1000,9,false)*L8),0)+IF(M8&lt;&gt;"",(VLOOKUP(M8,'🌳Resource'!$A$4:$I1000,9,false)*N8),0) + IF(O8&lt;&gt;"",(VLOOKUP(O8,'🌳Resource'!$A$4:$I1000,9,false)*P8),0) + IF(Q8&lt;&gt;"",(VLOOKUP(Q8,$B$4:$G1000,6,false)*R8),0) + IF(S8&lt;&gt;"",(VLOOKUP(S8,$B$4:$G1000,6,false)*T8),0) + IF(U8&lt;&gt;"",(VLOOKUP(U8,$B$4:$G1000,6,false)*V8),0) + IF(W8&lt;&gt;"",(VLOOKUP(W8,$B$4:$G1000,6,false)*X8),0) + IF(Y8&lt;&gt;"",(VLOOKUP(Y8,$B$4:$G1000,6,false)*Z8),0) + IF(AA8&lt;&gt;"",(VLOOKUP(AA8,$B$4:$G1000,6,false)*AB8),0)</f>
        <v>24</v>
      </c>
      <c r="H8" s="568">
        <f>IF(I8&lt;&gt;"",(VLOOKUP(I8,'🌳Resource'!$A$4:$J1000,10,false)*J8),0)+IF(K8&lt;&gt;"",(VLOOKUP(K8,'🌳Resource'!$A$4:$J1000,10,false)*L8),0)+IF(M8&lt;&gt;"",(VLOOKUP(M8,'🌳Resource'!$A$4:$J1000,10,false)*N8),0) + IF(O8&lt;&gt;"",(VLOOKUP(O8,'🌳Resource'!$A$4:$J1000,10,false)*P8),0) + IF(Q8&lt;&gt;"",(VLOOKUP(Q8,$B$4:$H1000,7,false)*R8),0) + IF(S8&lt;&gt;"",(VLOOKUP(S8,$B$4:$H1000,7,false)*T8),0) + IF(U8&lt;&gt;"",(VLOOKUP(U8,$B$4:$H1000,7,false)*V8),0) + IF(W8&lt;&gt;"",(VLOOKUP(W8,$B$4:$H1000,7,false)*X8),0) + IF(Y8&lt;&gt;"",(VLOOKUP(Y8,$B$4:$H1000,7,false)*Z8),0) + IF(AA8&lt;&gt;"",(VLOOKUP(AA8,$B$4:$H1000,7,false)*AB8),0)</f>
        <v>9</v>
      </c>
      <c r="I8" s="569" t="s">
        <v>85</v>
      </c>
      <c r="J8" s="570">
        <v>3.0</v>
      </c>
      <c r="K8" s="569"/>
      <c r="L8" s="570"/>
      <c r="M8" s="569"/>
      <c r="N8" s="570"/>
      <c r="O8" s="569"/>
      <c r="P8" s="570"/>
      <c r="Q8" s="557"/>
      <c r="R8" s="573"/>
      <c r="S8" s="557"/>
      <c r="T8" s="573"/>
      <c r="U8" s="557"/>
      <c r="V8" s="573"/>
      <c r="W8" s="557"/>
      <c r="X8" s="573"/>
      <c r="Y8" s="557"/>
      <c r="Z8" s="573"/>
      <c r="AA8" s="557"/>
      <c r="AB8" s="573"/>
    </row>
    <row r="9">
      <c r="A9" s="564" t="b">
        <v>0</v>
      </c>
      <c r="B9" s="566" t="s">
        <v>512</v>
      </c>
      <c r="C9" s="566" t="s">
        <v>7</v>
      </c>
      <c r="D9" s="566" t="s">
        <v>33</v>
      </c>
      <c r="E9" s="567" t="s">
        <v>513</v>
      </c>
      <c r="F9" s="571">
        <f>IF(I9&lt;&gt;"",(VLOOKUP(I9,'🌳Resource'!$A$4:$I1000,8,false)*J9),0)+IF(K9&lt;&gt;"",(VLOOKUP(K9,'🌳Resource'!$A$4:$I1000,8,false)*L9),0)+IF(M9&lt;&gt;"",(VLOOKUP(M9,'🌳Resource'!$A$4:$I1000,8,false)*N9),0) + IF(O9&lt;&gt;"",(VLOOKUP(O9,'🌳Resource'!$A$4:$I1000,8,false)*P9),0) + IF(Q9&lt;&gt;"",(VLOOKUP(Q9,$B$4:$G1000,5,false)*R9),0) + IF(S9&lt;&gt;"",(VLOOKUP(S9,$B$4:$G1000,5,false)*T9),0) + IF(U9&lt;&gt;"",(VLOOKUP(U9,$B$4:$G1000,5,false)*V9),0) + IF(W9&lt;&gt;"",(VLOOKUP(W9,$B$4:$G1000,5,false)*X9),0) + IF(Y9&lt;&gt;"",(VLOOKUP(Y9,$B$4:$G1000,5,false)*Z9),0) + IF(AA9&lt;&gt;"",(VLOOKUP(AA9,$B$4:$G1000,5,false)*AB9),0)</f>
        <v>0</v>
      </c>
      <c r="G9" s="571">
        <f>IF(I9&lt;&gt;"",(VLOOKUP(I9,'🌳Resource'!$A$4:$I1000,9,false)*J9),0)+IF(K9&lt;&gt;"",(VLOOKUP(K9,'🌳Resource'!$A$4:$I1000,9,false)*L9),0)+IF(M9&lt;&gt;"",(VLOOKUP(M9,'🌳Resource'!$A$4:$I1000,9,false)*N9),0) + IF(O9&lt;&gt;"",(VLOOKUP(O9,'🌳Resource'!$A$4:$I1000,9,false)*P9),0) + IF(Q9&lt;&gt;"",(VLOOKUP(Q9,$B$4:$G1000,6,false)*R9),0) + IF(S9&lt;&gt;"",(VLOOKUP(S9,$B$4:$G1000,6,false)*T9),0) + IF(U9&lt;&gt;"",(VLOOKUP(U9,$B$4:$G1000,6,false)*V9),0) + IF(W9&lt;&gt;"",(VLOOKUP(W9,$B$4:$G1000,6,false)*X9),0) + IF(Y9&lt;&gt;"",(VLOOKUP(Y9,$B$4:$G1000,6,false)*Z9),0) + IF(AA9&lt;&gt;"",(VLOOKUP(AA9,$B$4:$G1000,6,false)*AB9),0)</f>
        <v>0</v>
      </c>
      <c r="H9" s="571">
        <f>IF(I9&lt;&gt;"",(VLOOKUP(I9,'🌳Resource'!$A$4:$J1000,10,false)*J9),0)+IF(K9&lt;&gt;"",(VLOOKUP(K9,'🌳Resource'!$A$4:$J1000,10,false)*L9),0)+IF(M9&lt;&gt;"",(VLOOKUP(M9,'🌳Resource'!$A$4:$J1000,10,false)*N9),0) + IF(O9&lt;&gt;"",(VLOOKUP(O9,'🌳Resource'!$A$4:$J1000,10,false)*P9),0) + IF(Q9&lt;&gt;"",(VLOOKUP(Q9,$B$4:$H1000,7,false)*R9),0) + IF(S9&lt;&gt;"",(VLOOKUP(S9,$B$4:$H1000,7,false)*T9),0) + IF(U9&lt;&gt;"",(VLOOKUP(U9,$B$4:$H1000,7,false)*V9),0) + IF(W9&lt;&gt;"",(VLOOKUP(W9,$B$4:$H1000,7,false)*X9),0) + IF(Y9&lt;&gt;"",(VLOOKUP(Y9,$B$4:$H1000,7,false)*Z9),0) + IF(AA9&lt;&gt;"",(VLOOKUP(AA9,$B$4:$H1000,7,false)*AB9),0)</f>
        <v>0</v>
      </c>
      <c r="I9" s="561"/>
      <c r="J9" s="562"/>
      <c r="K9" s="561"/>
      <c r="L9" s="562"/>
      <c r="M9" s="561"/>
      <c r="N9" s="562"/>
      <c r="O9" s="561"/>
      <c r="P9" s="562"/>
      <c r="Q9" s="563"/>
      <c r="R9" s="562"/>
      <c r="S9" s="563"/>
      <c r="T9" s="562"/>
      <c r="U9" s="563"/>
      <c r="V9" s="562"/>
      <c r="W9" s="563"/>
      <c r="X9" s="562"/>
      <c r="Y9" s="563"/>
      <c r="Z9" s="562"/>
      <c r="AA9" s="563"/>
      <c r="AB9" s="562"/>
    </row>
    <row r="10">
      <c r="A10" s="564" t="b">
        <v>0</v>
      </c>
      <c r="B10" s="566" t="s">
        <v>514</v>
      </c>
      <c r="C10" s="566" t="s">
        <v>7</v>
      </c>
      <c r="D10" s="566" t="s">
        <v>33</v>
      </c>
      <c r="E10" s="567" t="s">
        <v>515</v>
      </c>
      <c r="F10" s="568">
        <f>IF(I10&lt;&gt;"",(VLOOKUP(I10,'🌳Resource'!$A$4:$I1000,8,false)*J10),0)+IF(K10&lt;&gt;"",(VLOOKUP(K10,'🌳Resource'!$A$4:$I1000,8,false)*L10),0)+IF(M10&lt;&gt;"",(VLOOKUP(M10,'🌳Resource'!$A$4:$I1000,8,false)*N10),0) + IF(O10&lt;&gt;"",(VLOOKUP(O10,'🌳Resource'!$A$4:$I1000,8,false)*P10),0) + IF(Q10&lt;&gt;"",(VLOOKUP(Q10,$B$4:$G1000,5,false)*R10),0) + IF(S10&lt;&gt;"",(VLOOKUP(S10,$B$4:$G1000,5,false)*T10),0) + IF(U10&lt;&gt;"",(VLOOKUP(U10,$B$4:$G1000,5,false)*V10),0) + IF(W10&lt;&gt;"",(VLOOKUP(W10,$B$4:$G1000,5,false)*X10),0) + IF(Y10&lt;&gt;"",(VLOOKUP(Y10,$B$4:$G1000,5,false)*Z10),0) + IF(AA10&lt;&gt;"",(VLOOKUP(AA10,$B$4:$G1000,5,false)*AB10),0)</f>
        <v>0</v>
      </c>
      <c r="G10" s="568">
        <f>IF(I10&lt;&gt;"",(VLOOKUP(I10,'🌳Resource'!$A$4:$I1000,9,false)*J10),0)+IF(K10&lt;&gt;"",(VLOOKUP(K10,'🌳Resource'!$A$4:$I1000,9,false)*L10),0)+IF(M10&lt;&gt;"",(VLOOKUP(M10,'🌳Resource'!$A$4:$I1000,9,false)*N10),0) + IF(O10&lt;&gt;"",(VLOOKUP(O10,'🌳Resource'!$A$4:$I1000,9,false)*P10),0) + IF(Q10&lt;&gt;"",(VLOOKUP(Q10,$B$4:$G1000,6,false)*R10),0) + IF(S10&lt;&gt;"",(VLOOKUP(S10,$B$4:$G1000,6,false)*T10),0) + IF(U10&lt;&gt;"",(VLOOKUP(U10,$B$4:$G1000,6,false)*V10),0) + IF(W10&lt;&gt;"",(VLOOKUP(W10,$B$4:$G1000,6,false)*X10),0) + IF(Y10&lt;&gt;"",(VLOOKUP(Y10,$B$4:$G1000,6,false)*Z10),0) + IF(AA10&lt;&gt;"",(VLOOKUP(AA10,$B$4:$G1000,6,false)*AB10),0)</f>
        <v>0</v>
      </c>
      <c r="H10" s="568">
        <f>IF(I10&lt;&gt;"",(VLOOKUP(I10,'🌳Resource'!$A$4:$J1000,10,false)*J10),0)+IF(K10&lt;&gt;"",(VLOOKUP(K10,'🌳Resource'!$A$4:$J1000,10,false)*L10),0)+IF(M10&lt;&gt;"",(VLOOKUP(M10,'🌳Resource'!$A$4:$J1000,10,false)*N10),0) + IF(O10&lt;&gt;"",(VLOOKUP(O10,'🌳Resource'!$A$4:$J1000,10,false)*P10),0) + IF(Q10&lt;&gt;"",(VLOOKUP(Q10,$B$4:$H1000,7,false)*R10),0) + IF(S10&lt;&gt;"",(VLOOKUP(S10,$B$4:$H1000,7,false)*T10),0) + IF(U10&lt;&gt;"",(VLOOKUP(U10,$B$4:$H1000,7,false)*V10),0) + IF(W10&lt;&gt;"",(VLOOKUP(W10,$B$4:$H1000,7,false)*X10),0) + IF(Y10&lt;&gt;"",(VLOOKUP(Y10,$B$4:$H1000,7,false)*Z10),0) + IF(AA10&lt;&gt;"",(VLOOKUP(AA10,$B$4:$H1000,7,false)*AB10),0)</f>
        <v>0</v>
      </c>
      <c r="I10" s="569"/>
      <c r="J10" s="570"/>
      <c r="K10" s="569"/>
      <c r="L10" s="570"/>
      <c r="M10" s="569"/>
      <c r="N10" s="570"/>
      <c r="O10" s="569"/>
      <c r="P10" s="570"/>
      <c r="Q10" s="557"/>
      <c r="R10" s="570"/>
      <c r="S10" s="557"/>
      <c r="T10" s="570"/>
      <c r="U10" s="557"/>
      <c r="V10" s="570"/>
      <c r="W10" s="557"/>
      <c r="X10" s="570"/>
      <c r="Y10" s="557"/>
      <c r="Z10" s="570"/>
      <c r="AA10" s="557"/>
      <c r="AB10" s="570"/>
    </row>
    <row r="11">
      <c r="A11" s="564" t="b">
        <v>0</v>
      </c>
      <c r="B11" s="566" t="s">
        <v>516</v>
      </c>
      <c r="C11" s="566" t="s">
        <v>7</v>
      </c>
      <c r="D11" s="566" t="s">
        <v>33</v>
      </c>
      <c r="E11" s="567" t="s">
        <v>517</v>
      </c>
      <c r="F11" s="571">
        <f>IF(I11&lt;&gt;"",(VLOOKUP(I11,'🌳Resource'!$A$4:$I1000,8,false)*J11),0)+IF(K11&lt;&gt;"",(VLOOKUP(K11,'🌳Resource'!$A$4:$I1000,8,false)*L11),0)+IF(M11&lt;&gt;"",(VLOOKUP(M11,'🌳Resource'!$A$4:$I1000,8,false)*N11),0) + IF(O11&lt;&gt;"",(VLOOKUP(O11,'🌳Resource'!$A$4:$I1000,8,false)*P11),0) + IF(Q11&lt;&gt;"",(VLOOKUP(Q11,$B$4:$G1000,5,false)*R11),0) + IF(S11&lt;&gt;"",(VLOOKUP(S11,$B$4:$G1000,5,false)*T11),0) + IF(U11&lt;&gt;"",(VLOOKUP(U11,$B$4:$G1000,5,false)*V11),0) + IF(W11&lt;&gt;"",(VLOOKUP(W11,$B$4:$G1000,5,false)*X11),0) + IF(Y11&lt;&gt;"",(VLOOKUP(Y11,$B$4:$G1000,5,false)*Z11),0) + IF(AA11&lt;&gt;"",(VLOOKUP(AA11,$B$4:$G1000,5,false)*AB11),0)</f>
        <v>0</v>
      </c>
      <c r="G11" s="571">
        <f>IF(I11&lt;&gt;"",(VLOOKUP(I11,'🌳Resource'!$A$4:$I1000,9,false)*J11),0)+IF(K11&lt;&gt;"",(VLOOKUP(K11,'🌳Resource'!$A$4:$I1000,9,false)*L11),0)+IF(M11&lt;&gt;"",(VLOOKUP(M11,'🌳Resource'!$A$4:$I1000,9,false)*N11),0) + IF(O11&lt;&gt;"",(VLOOKUP(O11,'🌳Resource'!$A$4:$I1000,9,false)*P11),0) + IF(Q11&lt;&gt;"",(VLOOKUP(Q11,$B$4:$G1000,6,false)*R11),0) + IF(S11&lt;&gt;"",(VLOOKUP(S11,$B$4:$G1000,6,false)*T11),0) + IF(U11&lt;&gt;"",(VLOOKUP(U11,$B$4:$G1000,6,false)*V11),0) + IF(W11&lt;&gt;"",(VLOOKUP(W11,$B$4:$G1000,6,false)*X11),0) + IF(Y11&lt;&gt;"",(VLOOKUP(Y11,$B$4:$G1000,6,false)*Z11),0) + IF(AA11&lt;&gt;"",(VLOOKUP(AA11,$B$4:$G1000,6,false)*AB11),0)</f>
        <v>0</v>
      </c>
      <c r="H11" s="571">
        <f>IF(I11&lt;&gt;"",(VLOOKUP(I11,'🌳Resource'!$A$4:$J1000,10,false)*J11),0)+IF(K11&lt;&gt;"",(VLOOKUP(K11,'🌳Resource'!$A$4:$J1000,10,false)*L11),0)+IF(M11&lt;&gt;"",(VLOOKUP(M11,'🌳Resource'!$A$4:$J1000,10,false)*N11),0) + IF(O11&lt;&gt;"",(VLOOKUP(O11,'🌳Resource'!$A$4:$J1000,10,false)*P11),0) + IF(Q11&lt;&gt;"",(VLOOKUP(Q11,$B$4:$H1000,7,false)*R11),0) + IF(S11&lt;&gt;"",(VLOOKUP(S11,$B$4:$H1000,7,false)*T11),0) + IF(U11&lt;&gt;"",(VLOOKUP(U11,$B$4:$H1000,7,false)*V11),0) + IF(W11&lt;&gt;"",(VLOOKUP(W11,$B$4:$H1000,7,false)*X11),0) + IF(Y11&lt;&gt;"",(VLOOKUP(Y11,$B$4:$H1000,7,false)*Z11),0) + IF(AA11&lt;&gt;"",(VLOOKUP(AA11,$B$4:$H1000,7,false)*AB11),0)</f>
        <v>0</v>
      </c>
      <c r="I11" s="561"/>
      <c r="J11" s="562"/>
      <c r="K11" s="561"/>
      <c r="L11" s="562"/>
      <c r="M11" s="561"/>
      <c r="N11" s="562"/>
      <c r="O11" s="561"/>
      <c r="P11" s="562"/>
      <c r="Q11" s="563"/>
      <c r="R11" s="562"/>
      <c r="S11" s="563"/>
      <c r="T11" s="562"/>
      <c r="U11" s="563"/>
      <c r="V11" s="562"/>
      <c r="W11" s="563"/>
      <c r="X11" s="562"/>
      <c r="Y11" s="563"/>
      <c r="Z11" s="562"/>
      <c r="AA11" s="563"/>
      <c r="AB11" s="562"/>
    </row>
    <row r="12">
      <c r="A12" s="564" t="b">
        <v>0</v>
      </c>
      <c r="B12" s="574" t="s">
        <v>518</v>
      </c>
      <c r="C12" s="566" t="s">
        <v>7</v>
      </c>
      <c r="D12" s="566" t="s">
        <v>33</v>
      </c>
      <c r="E12" s="567" t="s">
        <v>519</v>
      </c>
      <c r="F12" s="568">
        <f>IF(I12&lt;&gt;"",(VLOOKUP(I12,'🌳Resource'!$A$4:$I1000,8,false)*J12),0)+IF(K12&lt;&gt;"",(VLOOKUP(K12,'🌳Resource'!$A$4:$I1000,8,false)*L12),0)+IF(M12&lt;&gt;"",(VLOOKUP(M12,'🌳Resource'!$A$4:$I1000,8,false)*N12),0) + IF(O12&lt;&gt;"",(VLOOKUP(O12,'🌳Resource'!$A$4:$I1000,8,false)*P12),0) + IF(Q12&lt;&gt;"",(VLOOKUP(Q12,$B$4:$G1000,5,false)*R12),0) + IF(S12&lt;&gt;"",(VLOOKUP(S12,$B$4:$G1000,5,false)*T12),0) + IF(U12&lt;&gt;"",(VLOOKUP(U12,$B$4:$G1000,5,false)*V12),0) + IF(W12&lt;&gt;"",(VLOOKUP(W12,$B$4:$G1000,5,false)*X12),0) + IF(Y12&lt;&gt;"",(VLOOKUP(Y12,$B$4:$G1000,5,false)*Z12),0) + IF(AA12&lt;&gt;"",(VLOOKUP(AA12,$B$4:$G1000,5,false)*AB12),0)</f>
        <v>0</v>
      </c>
      <c r="G12" s="568">
        <f>IF(I12&lt;&gt;"",(VLOOKUP(I12,'🌳Resource'!$A$4:$I1000,9,false)*J12),0)+IF(K12&lt;&gt;"",(VLOOKUP(K12,'🌳Resource'!$A$4:$I1000,9,false)*L12),0)+IF(M12&lt;&gt;"",(VLOOKUP(M12,'🌳Resource'!$A$4:$I1000,9,false)*N12),0) + IF(O12&lt;&gt;"",(VLOOKUP(O12,'🌳Resource'!$A$4:$I1000,9,false)*P12),0) + IF(Q12&lt;&gt;"",(VLOOKUP(Q12,$B$4:$G1000,6,false)*R12),0) + IF(S12&lt;&gt;"",(VLOOKUP(S12,$B$4:$G1000,6,false)*T12),0) + IF(U12&lt;&gt;"",(VLOOKUP(U12,$B$4:$G1000,6,false)*V12),0) + IF(W12&lt;&gt;"",(VLOOKUP(W12,$B$4:$G1000,6,false)*X12),0) + IF(Y12&lt;&gt;"",(VLOOKUP(Y12,$B$4:$G1000,6,false)*Z12),0) + IF(AA12&lt;&gt;"",(VLOOKUP(AA12,$B$4:$G1000,6,false)*AB12),0)</f>
        <v>0</v>
      </c>
      <c r="H12" s="568">
        <f>IF(I12&lt;&gt;"",(VLOOKUP(I12,'🌳Resource'!$A$4:$J1000,10,false)*J12),0)+IF(K12&lt;&gt;"",(VLOOKUP(K12,'🌳Resource'!$A$4:$J1000,10,false)*L12),0)+IF(M12&lt;&gt;"",(VLOOKUP(M12,'🌳Resource'!$A$4:$J1000,10,false)*N12),0) + IF(O12&lt;&gt;"",(VLOOKUP(O12,'🌳Resource'!$A$4:$J1000,10,false)*P12),0) + IF(Q12&lt;&gt;"",(VLOOKUP(Q12,$B$4:$H1000,7,false)*R12),0) + IF(S12&lt;&gt;"",(VLOOKUP(S12,$B$4:$H1000,7,false)*T12),0) + IF(U12&lt;&gt;"",(VLOOKUP(U12,$B$4:$H1000,7,false)*V12),0) + IF(W12&lt;&gt;"",(VLOOKUP(W12,$B$4:$H1000,7,false)*X12),0) + IF(Y12&lt;&gt;"",(VLOOKUP(Y12,$B$4:$H1000,7,false)*Z12),0) + IF(AA12&lt;&gt;"",(VLOOKUP(AA12,$B$4:$H1000,7,false)*AB12),0)</f>
        <v>0</v>
      </c>
      <c r="I12" s="569"/>
      <c r="J12" s="570"/>
      <c r="K12" s="569"/>
      <c r="L12" s="570"/>
      <c r="M12" s="569"/>
      <c r="N12" s="570"/>
      <c r="O12" s="569"/>
      <c r="P12" s="570"/>
      <c r="Q12" s="557"/>
      <c r="R12" s="570"/>
      <c r="S12" s="557"/>
      <c r="T12" s="570"/>
      <c r="U12" s="557"/>
      <c r="V12" s="570"/>
      <c r="W12" s="557"/>
      <c r="X12" s="570"/>
      <c r="Y12" s="557"/>
      <c r="Z12" s="570"/>
      <c r="AA12" s="557"/>
      <c r="AB12" s="570"/>
    </row>
    <row r="13">
      <c r="A13" s="564" t="b">
        <v>0</v>
      </c>
      <c r="B13" s="575" t="s">
        <v>520</v>
      </c>
      <c r="C13" s="566" t="s">
        <v>7</v>
      </c>
      <c r="D13" s="566" t="s">
        <v>33</v>
      </c>
      <c r="E13" s="567" t="s">
        <v>521</v>
      </c>
      <c r="F13" s="571">
        <f>IF(I13&lt;&gt;"",(VLOOKUP(I13,'🌳Resource'!$A$4:$I1000,8,false)*J13),0)+IF(K13&lt;&gt;"",(VLOOKUP(K13,'🌳Resource'!$A$4:$I1000,8,false)*L13),0)+IF(M13&lt;&gt;"",(VLOOKUP(M13,'🌳Resource'!$A$4:$I1000,8,false)*N13),0) + IF(O13&lt;&gt;"",(VLOOKUP(O13,'🌳Resource'!$A$4:$I1000,8,false)*P13),0) + IF(Q13&lt;&gt;"",(VLOOKUP(Q13,$B$4:$G1000,5,false)*R13),0) + IF(S13&lt;&gt;"",(VLOOKUP(S13,$B$4:$G1000,5,false)*T13),0) + IF(U13&lt;&gt;"",(VLOOKUP(U13,$B$4:$G1000,5,false)*V13),0) + IF(W13&lt;&gt;"",(VLOOKUP(W13,$B$4:$G1000,5,false)*X13),0) + IF(Y13&lt;&gt;"",(VLOOKUP(Y13,$B$4:$G1000,5,false)*Z13),0) + IF(AA13&lt;&gt;"",(VLOOKUP(AA13,$B$4:$G1000,5,false)*AB13),0)</f>
        <v>0</v>
      </c>
      <c r="G13" s="571">
        <f>IF(I13&lt;&gt;"",(VLOOKUP(I13,'🌳Resource'!$A$4:$I1000,9,false)*J13),0)+IF(K13&lt;&gt;"",(VLOOKUP(K13,'🌳Resource'!$A$4:$I1000,9,false)*L13),0)+IF(M13&lt;&gt;"",(VLOOKUP(M13,'🌳Resource'!$A$4:$I1000,9,false)*N13),0) + IF(O13&lt;&gt;"",(VLOOKUP(O13,'🌳Resource'!$A$4:$I1000,9,false)*P13),0) + IF(Q13&lt;&gt;"",(VLOOKUP(Q13,$B$4:$G1000,6,false)*R13),0) + IF(S13&lt;&gt;"",(VLOOKUP(S13,$B$4:$G1000,6,false)*T13),0) + IF(U13&lt;&gt;"",(VLOOKUP(U13,$B$4:$G1000,6,false)*V13),0) + IF(W13&lt;&gt;"",(VLOOKUP(W13,$B$4:$G1000,6,false)*X13),0) + IF(Y13&lt;&gt;"",(VLOOKUP(Y13,$B$4:$G1000,6,false)*Z13),0) + IF(AA13&lt;&gt;"",(VLOOKUP(AA13,$B$4:$G1000,6,false)*AB13),0)</f>
        <v>0</v>
      </c>
      <c r="H13" s="571">
        <f>IF(I13&lt;&gt;"",(VLOOKUP(I13,'🌳Resource'!$A$4:$J1000,10,false)*J13),0)+IF(K13&lt;&gt;"",(VLOOKUP(K13,'🌳Resource'!$A$4:$J1000,10,false)*L13),0)+IF(M13&lt;&gt;"",(VLOOKUP(M13,'🌳Resource'!$A$4:$J1000,10,false)*N13),0) + IF(O13&lt;&gt;"",(VLOOKUP(O13,'🌳Resource'!$A$4:$J1000,10,false)*P13),0) + IF(Q13&lt;&gt;"",(VLOOKUP(Q13,$B$4:$H1000,7,false)*R13),0) + IF(S13&lt;&gt;"",(VLOOKUP(S13,$B$4:$H1000,7,false)*T13),0) + IF(U13&lt;&gt;"",(VLOOKUP(U13,$B$4:$H1000,7,false)*V13),0) + IF(W13&lt;&gt;"",(VLOOKUP(W13,$B$4:$H1000,7,false)*X13),0) + IF(Y13&lt;&gt;"",(VLOOKUP(Y13,$B$4:$H1000,7,false)*Z13),0) + IF(AA13&lt;&gt;"",(VLOOKUP(AA13,$B$4:$H1000,7,false)*AB13),0)</f>
        <v>0</v>
      </c>
      <c r="I13" s="561"/>
      <c r="J13" s="562"/>
      <c r="K13" s="561"/>
      <c r="L13" s="562"/>
      <c r="M13" s="561"/>
      <c r="N13" s="562"/>
      <c r="O13" s="561"/>
      <c r="P13" s="562"/>
      <c r="Q13" s="563"/>
      <c r="R13" s="562"/>
      <c r="S13" s="563"/>
      <c r="T13" s="562"/>
      <c r="U13" s="563"/>
      <c r="V13" s="562"/>
      <c r="W13" s="563"/>
      <c r="X13" s="562"/>
      <c r="Y13" s="563"/>
      <c r="Z13" s="562"/>
      <c r="AA13" s="563"/>
      <c r="AB13" s="562"/>
    </row>
    <row r="14">
      <c r="A14" s="564" t="b">
        <v>0</v>
      </c>
      <c r="B14" s="574" t="s">
        <v>522</v>
      </c>
      <c r="C14" s="566" t="s">
        <v>7</v>
      </c>
      <c r="D14" s="566" t="s">
        <v>37</v>
      </c>
      <c r="E14" s="567" t="s">
        <v>523</v>
      </c>
      <c r="F14" s="568">
        <f>IF(I14&lt;&gt;"",(VLOOKUP(I14,'🌳Resource'!$A$4:$I1000,8,false)*J14),0)+IF(K14&lt;&gt;"",(VLOOKUP(K14,'🌳Resource'!$A$4:$I1000,8,false)*L14),0)+IF(M14&lt;&gt;"",(VLOOKUP(M14,'🌳Resource'!$A$4:$I1000,8,false)*N14),0) + IF(O14&lt;&gt;"",(VLOOKUP(O14,'🌳Resource'!$A$4:$I1000,8,false)*P14),0) + IF(Q14&lt;&gt;"",(VLOOKUP(Q14,$B$4:$G1000,5,false)*R14),0) + IF(S14&lt;&gt;"",(VLOOKUP(S14,$B$4:$G1000,5,false)*T14),0) + IF(U14&lt;&gt;"",(VLOOKUP(U14,$B$4:$G1000,5,false)*V14),0) + IF(W14&lt;&gt;"",(VLOOKUP(W14,$B$4:$G1000,5,false)*X14),0) + IF(Y14&lt;&gt;"",(VLOOKUP(Y14,$B$4:$G1000,5,false)*Z14),0) + IF(AA14&lt;&gt;"",(VLOOKUP(AA14,$B$4:$G1000,5,false)*AB14),0)</f>
        <v>0</v>
      </c>
      <c r="G14" s="568">
        <f>IF(I14&lt;&gt;"",(VLOOKUP(I14,'🌳Resource'!$A$4:$I1000,9,false)*J14),0)+IF(K14&lt;&gt;"",(VLOOKUP(K14,'🌳Resource'!$A$4:$I1000,9,false)*L14),0)+IF(M14&lt;&gt;"",(VLOOKUP(M14,'🌳Resource'!$A$4:$I1000,9,false)*N14),0) + IF(O14&lt;&gt;"",(VLOOKUP(O14,'🌳Resource'!$A$4:$I1000,9,false)*P14),0) + IF(Q14&lt;&gt;"",(VLOOKUP(Q14,$B$4:$G1000,6,false)*R14),0) + IF(S14&lt;&gt;"",(VLOOKUP(S14,$B$4:$G1000,6,false)*T14),0) + IF(U14&lt;&gt;"",(VLOOKUP(U14,$B$4:$G1000,6,false)*V14),0) + IF(W14&lt;&gt;"",(VLOOKUP(W14,$B$4:$G1000,6,false)*X14),0) + IF(Y14&lt;&gt;"",(VLOOKUP(Y14,$B$4:$G1000,6,false)*Z14),0) + IF(AA14&lt;&gt;"",(VLOOKUP(AA14,$B$4:$G1000,6,false)*AB14),0)</f>
        <v>0</v>
      </c>
      <c r="H14" s="568">
        <f>IF(I14&lt;&gt;"",(VLOOKUP(I14,'🌳Resource'!$A$4:$J1000,10,false)*J14),0)+IF(K14&lt;&gt;"",(VLOOKUP(K14,'🌳Resource'!$A$4:$J1000,10,false)*L14),0)+IF(M14&lt;&gt;"",(VLOOKUP(M14,'🌳Resource'!$A$4:$J1000,10,false)*N14),0) + IF(O14&lt;&gt;"",(VLOOKUP(O14,'🌳Resource'!$A$4:$J1000,10,false)*P14),0) + IF(Q14&lt;&gt;"",(VLOOKUP(Q14,$B$4:$H1000,7,false)*R14),0) + IF(S14&lt;&gt;"",(VLOOKUP(S14,$B$4:$H1000,7,false)*T14),0) + IF(U14&lt;&gt;"",(VLOOKUP(U14,$B$4:$H1000,7,false)*V14),0) + IF(W14&lt;&gt;"",(VLOOKUP(W14,$B$4:$H1000,7,false)*X14),0) + IF(Y14&lt;&gt;"",(VLOOKUP(Y14,$B$4:$H1000,7,false)*Z14),0) + IF(AA14&lt;&gt;"",(VLOOKUP(AA14,$B$4:$H1000,7,false)*AB14),0)</f>
        <v>0</v>
      </c>
      <c r="I14" s="569"/>
      <c r="J14" s="570"/>
      <c r="K14" s="569"/>
      <c r="L14" s="570"/>
      <c r="M14" s="569"/>
      <c r="N14" s="570"/>
      <c r="O14" s="569"/>
      <c r="P14" s="570"/>
      <c r="Q14" s="557"/>
      <c r="R14" s="570"/>
      <c r="S14" s="557"/>
      <c r="T14" s="570"/>
      <c r="U14" s="557"/>
      <c r="V14" s="570"/>
      <c r="W14" s="557"/>
      <c r="X14" s="570"/>
      <c r="Y14" s="557"/>
      <c r="Z14" s="570"/>
      <c r="AA14" s="557"/>
      <c r="AB14" s="570"/>
    </row>
    <row r="15">
      <c r="A15" s="564" t="b">
        <v>0</v>
      </c>
      <c r="B15" s="574" t="s">
        <v>524</v>
      </c>
      <c r="C15" s="566" t="s">
        <v>7</v>
      </c>
      <c r="D15" s="566" t="s">
        <v>37</v>
      </c>
      <c r="E15" s="567" t="s">
        <v>523</v>
      </c>
      <c r="F15" s="571">
        <f>IF(I15&lt;&gt;"",(VLOOKUP(I15,'🌳Resource'!$A$4:$I1000,8,false)*J15),0)+IF(K15&lt;&gt;"",(VLOOKUP(K15,'🌳Resource'!$A$4:$I1000,8,false)*L15),0)+IF(M15&lt;&gt;"",(VLOOKUP(M15,'🌳Resource'!$A$4:$I1000,8,false)*N15),0) + IF(O15&lt;&gt;"",(VLOOKUP(O15,'🌳Resource'!$A$4:$I1000,8,false)*P15),0) + IF(Q15&lt;&gt;"",(VLOOKUP(Q15,$B$4:$G1000,5,false)*R15),0) + IF(S15&lt;&gt;"",(VLOOKUP(S15,$B$4:$G1000,5,false)*T15),0) + IF(U15&lt;&gt;"",(VLOOKUP(U15,$B$4:$G1000,5,false)*V15),0) + IF(W15&lt;&gt;"",(VLOOKUP(W15,$B$4:$G1000,5,false)*X15),0) + IF(Y15&lt;&gt;"",(VLOOKUP(Y15,$B$4:$G1000,5,false)*Z15),0) + IF(AA15&lt;&gt;"",(VLOOKUP(AA15,$B$4:$G1000,5,false)*AB15),0)</f>
        <v>0</v>
      </c>
      <c r="G15" s="571">
        <f>IF(I15&lt;&gt;"",(VLOOKUP(I15,'🌳Resource'!$A$4:$I1000,9,false)*J15),0)+IF(K15&lt;&gt;"",(VLOOKUP(K15,'🌳Resource'!$A$4:$I1000,9,false)*L15),0)+IF(M15&lt;&gt;"",(VLOOKUP(M15,'🌳Resource'!$A$4:$I1000,9,false)*N15),0) + IF(O15&lt;&gt;"",(VLOOKUP(O15,'🌳Resource'!$A$4:$I1000,9,false)*P15),0) + IF(Q15&lt;&gt;"",(VLOOKUP(Q15,$B$4:$G1000,6,false)*R15),0) + IF(S15&lt;&gt;"",(VLOOKUP(S15,$B$4:$G1000,6,false)*T15),0) + IF(U15&lt;&gt;"",(VLOOKUP(U15,$B$4:$G1000,6,false)*V15),0) + IF(W15&lt;&gt;"",(VLOOKUP(W15,$B$4:$G1000,6,false)*X15),0) + IF(Y15&lt;&gt;"",(VLOOKUP(Y15,$B$4:$G1000,6,false)*Z15),0) + IF(AA15&lt;&gt;"",(VLOOKUP(AA15,$B$4:$G1000,6,false)*AB15),0)</f>
        <v>0</v>
      </c>
      <c r="H15" s="571">
        <f>IF(I15&lt;&gt;"",(VLOOKUP(I15,'🌳Resource'!$A$4:$J1000,10,false)*J15),0)+IF(K15&lt;&gt;"",(VLOOKUP(K15,'🌳Resource'!$A$4:$J1000,10,false)*L15),0)+IF(M15&lt;&gt;"",(VLOOKUP(M15,'🌳Resource'!$A$4:$J1000,10,false)*N15),0) + IF(O15&lt;&gt;"",(VLOOKUP(O15,'🌳Resource'!$A$4:$J1000,10,false)*P15),0) + IF(Q15&lt;&gt;"",(VLOOKUP(Q15,$B$4:$H1000,7,false)*R15),0) + IF(S15&lt;&gt;"",(VLOOKUP(S15,$B$4:$H1000,7,false)*T15),0) + IF(U15&lt;&gt;"",(VLOOKUP(U15,$B$4:$H1000,7,false)*V15),0) + IF(W15&lt;&gt;"",(VLOOKUP(W15,$B$4:$H1000,7,false)*X15),0) + IF(Y15&lt;&gt;"",(VLOOKUP(Y15,$B$4:$H1000,7,false)*Z15),0) + IF(AA15&lt;&gt;"",(VLOOKUP(AA15,$B$4:$H1000,7,false)*AB15),0)</f>
        <v>0</v>
      </c>
      <c r="I15" s="561"/>
      <c r="J15" s="562"/>
      <c r="K15" s="561"/>
      <c r="L15" s="562"/>
      <c r="M15" s="561"/>
      <c r="N15" s="562"/>
      <c r="O15" s="561"/>
      <c r="P15" s="562"/>
      <c r="Q15" s="563"/>
      <c r="R15" s="562"/>
      <c r="S15" s="563"/>
      <c r="T15" s="562"/>
      <c r="U15" s="563"/>
      <c r="V15" s="562"/>
      <c r="W15" s="563"/>
      <c r="X15" s="562"/>
      <c r="Y15" s="563"/>
      <c r="Z15" s="562"/>
      <c r="AA15" s="563"/>
      <c r="AB15" s="562"/>
    </row>
    <row r="16">
      <c r="A16" s="564" t="b">
        <v>0</v>
      </c>
      <c r="B16" s="574" t="s">
        <v>525</v>
      </c>
      <c r="C16" s="566" t="s">
        <v>7</v>
      </c>
      <c r="D16" s="566" t="s">
        <v>37</v>
      </c>
      <c r="E16" s="567" t="s">
        <v>523</v>
      </c>
      <c r="F16" s="568">
        <f>IF(I16&lt;&gt;"",(VLOOKUP(I16,'🌳Resource'!$A$4:$I1000,8,false)*J16),0)+IF(K16&lt;&gt;"",(VLOOKUP(K16,'🌳Resource'!$A$4:$I1000,8,false)*L16),0)+IF(M16&lt;&gt;"",(VLOOKUP(M16,'🌳Resource'!$A$4:$I1000,8,false)*N16),0) + IF(O16&lt;&gt;"",(VLOOKUP(O16,'🌳Resource'!$A$4:$I1000,8,false)*P16),0) + IF(Q16&lt;&gt;"",(VLOOKUP(Q16,$B$4:$G1000,5,false)*R16),0) + IF(S16&lt;&gt;"",(VLOOKUP(S16,$B$4:$G1000,5,false)*T16),0) + IF(U16&lt;&gt;"",(VLOOKUP(U16,$B$4:$G1000,5,false)*V16),0) + IF(W16&lt;&gt;"",(VLOOKUP(W16,$B$4:$G1000,5,false)*X16),0) + IF(Y16&lt;&gt;"",(VLOOKUP(Y16,$B$4:$G1000,5,false)*Z16),0) + IF(AA16&lt;&gt;"",(VLOOKUP(AA16,$B$4:$G1000,5,false)*AB16),0)</f>
        <v>0</v>
      </c>
      <c r="G16" s="568">
        <f>IF(I16&lt;&gt;"",(VLOOKUP(I16,'🌳Resource'!$A$4:$I1000,9,false)*J16),0)+IF(K16&lt;&gt;"",(VLOOKUP(K16,'🌳Resource'!$A$4:$I1000,9,false)*L16),0)+IF(M16&lt;&gt;"",(VLOOKUP(M16,'🌳Resource'!$A$4:$I1000,9,false)*N16),0) + IF(O16&lt;&gt;"",(VLOOKUP(O16,'🌳Resource'!$A$4:$I1000,9,false)*P16),0) + IF(Q16&lt;&gt;"",(VLOOKUP(Q16,$B$4:$G1000,6,false)*R16),0) + IF(S16&lt;&gt;"",(VLOOKUP(S16,$B$4:$G1000,6,false)*T16),0) + IF(U16&lt;&gt;"",(VLOOKUP(U16,$B$4:$G1000,6,false)*V16),0) + IF(W16&lt;&gt;"",(VLOOKUP(W16,$B$4:$G1000,6,false)*X16),0) + IF(Y16&lt;&gt;"",(VLOOKUP(Y16,$B$4:$G1000,6,false)*Z16),0) + IF(AA16&lt;&gt;"",(VLOOKUP(AA16,$B$4:$G1000,6,false)*AB16),0)</f>
        <v>0</v>
      </c>
      <c r="H16" s="568">
        <f>IF(I16&lt;&gt;"",(VLOOKUP(I16,'🌳Resource'!$A$4:$J1000,10,false)*J16),0)+IF(K16&lt;&gt;"",(VLOOKUP(K16,'🌳Resource'!$A$4:$J1000,10,false)*L16),0)+IF(M16&lt;&gt;"",(VLOOKUP(M16,'🌳Resource'!$A$4:$J1000,10,false)*N16),0) + IF(O16&lt;&gt;"",(VLOOKUP(O16,'🌳Resource'!$A$4:$J1000,10,false)*P16),0) + IF(Q16&lt;&gt;"",(VLOOKUP(Q16,$B$4:$H1000,7,false)*R16),0) + IF(S16&lt;&gt;"",(VLOOKUP(S16,$B$4:$H1000,7,false)*T16),0) + IF(U16&lt;&gt;"",(VLOOKUP(U16,$B$4:$H1000,7,false)*V16),0) + IF(W16&lt;&gt;"",(VLOOKUP(W16,$B$4:$H1000,7,false)*X16),0) + IF(Y16&lt;&gt;"",(VLOOKUP(Y16,$B$4:$H1000,7,false)*Z16),0) + IF(AA16&lt;&gt;"",(VLOOKUP(AA16,$B$4:$H1000,7,false)*AB16),0)</f>
        <v>0</v>
      </c>
      <c r="I16" s="569"/>
      <c r="J16" s="570"/>
      <c r="K16" s="569"/>
      <c r="L16" s="570"/>
      <c r="M16" s="569"/>
      <c r="N16" s="570"/>
      <c r="O16" s="569"/>
      <c r="P16" s="570"/>
      <c r="Q16" s="557"/>
      <c r="R16" s="570"/>
      <c r="S16" s="557"/>
      <c r="T16" s="570"/>
      <c r="U16" s="557"/>
      <c r="V16" s="570"/>
      <c r="W16" s="557"/>
      <c r="X16" s="570"/>
      <c r="Y16" s="557"/>
      <c r="Z16" s="570"/>
      <c r="AA16" s="557"/>
      <c r="AB16" s="570"/>
    </row>
    <row r="17">
      <c r="A17" s="564" t="b">
        <v>1</v>
      </c>
      <c r="B17" s="565" t="s">
        <v>526</v>
      </c>
      <c r="C17" s="566" t="s">
        <v>7</v>
      </c>
      <c r="D17" s="566" t="s">
        <v>37</v>
      </c>
      <c r="E17" s="567" t="s">
        <v>523</v>
      </c>
      <c r="F17" s="571">
        <f>IF(I17&lt;&gt;"",(VLOOKUP(I17,'🌳Resource'!$A$4:$I1000,8,false)*J17),0)+IF(K17&lt;&gt;"",(VLOOKUP(K17,'🌳Resource'!$A$4:$I1000,8,false)*L17),0)+IF(M17&lt;&gt;"",(VLOOKUP(M17,'🌳Resource'!$A$4:$I1000,8,false)*N17),0) + IF(O17&lt;&gt;"",(VLOOKUP(O17,'🌳Resource'!$A$4:$I1000,8,false)*P17),0) + IF(Q17&lt;&gt;"",(VLOOKUP(Q17,$B$4:$G1000,5,false)*R17),0) + IF(S17&lt;&gt;"",(VLOOKUP(S17,$B$4:$G1000,5,false)*T17),0) + IF(U17&lt;&gt;"",(VLOOKUP(U17,$B$4:$G1000,5,false)*V17),0) + IF(W17&lt;&gt;"",(VLOOKUP(W17,$B$4:$G1000,5,false)*X17),0) + IF(Y17&lt;&gt;"",(VLOOKUP(Y17,$B$4:$G1000,5,false)*Z17),0) + IF(AA17&lt;&gt;"",(VLOOKUP(AA17,$B$4:$G1000,5,false)*AB17),0)</f>
        <v>8.120779221</v>
      </c>
      <c r="G17" s="571">
        <f>IF(I17&lt;&gt;"",(VLOOKUP(I17,'🌳Resource'!$A$4:$I1000,9,false)*J17),0)+IF(K17&lt;&gt;"",(VLOOKUP(K17,'🌳Resource'!$A$4:$I1000,9,false)*L17),0)+IF(M17&lt;&gt;"",(VLOOKUP(M17,'🌳Resource'!$A$4:$I1000,9,false)*N17),0) + IF(O17&lt;&gt;"",(VLOOKUP(O17,'🌳Resource'!$A$4:$I1000,9,false)*P17),0) + IF(Q17&lt;&gt;"",(VLOOKUP(Q17,$B$4:$G1000,6,false)*R17),0) + IF(S17&lt;&gt;"",(VLOOKUP(S17,$B$4:$G1000,6,false)*T17),0) + IF(U17&lt;&gt;"",(VLOOKUP(U17,$B$4:$G1000,6,false)*V17),0) + IF(W17&lt;&gt;"",(VLOOKUP(W17,$B$4:$G1000,6,false)*X17),0) + IF(Y17&lt;&gt;"",(VLOOKUP(Y17,$B$4:$G1000,6,false)*Z17),0) + IF(AA17&lt;&gt;"",(VLOOKUP(AA17,$B$4:$G1000,6,false)*AB17),0)</f>
        <v>25</v>
      </c>
      <c r="H17" s="571">
        <f>IF(I17&lt;&gt;"",(VLOOKUP(I17,'🌳Resource'!$A$4:$J1000,10,false)*J17),0)+IF(K17&lt;&gt;"",(VLOOKUP(K17,'🌳Resource'!$A$4:$J1000,10,false)*L17),0)+IF(M17&lt;&gt;"",(VLOOKUP(M17,'🌳Resource'!$A$4:$J1000,10,false)*N17),0) + IF(O17&lt;&gt;"",(VLOOKUP(O17,'🌳Resource'!$A$4:$J1000,10,false)*P17),0) + IF(Q17&lt;&gt;"",(VLOOKUP(Q17,$B$4:$H1000,7,false)*R17),0) + IF(S17&lt;&gt;"",(VLOOKUP(S17,$B$4:$H1000,7,false)*T17),0) + IF(U17&lt;&gt;"",(VLOOKUP(U17,$B$4:$H1000,7,false)*V17),0) + IF(W17&lt;&gt;"",(VLOOKUP(W17,$B$4:$H1000,7,false)*X17),0) + IF(Y17&lt;&gt;"",(VLOOKUP(Y17,$B$4:$H1000,7,false)*Z17),0) + IF(AA17&lt;&gt;"",(VLOOKUP(AA17,$B$4:$H1000,7,false)*AB17),0)</f>
        <v>8</v>
      </c>
      <c r="I17" s="561" t="s">
        <v>80</v>
      </c>
      <c r="J17" s="562">
        <v>2.0</v>
      </c>
      <c r="K17" s="561" t="s">
        <v>82</v>
      </c>
      <c r="L17" s="562">
        <v>2.0</v>
      </c>
      <c r="M17" s="561" t="s">
        <v>81</v>
      </c>
      <c r="N17" s="562">
        <v>1.0</v>
      </c>
      <c r="O17" s="561" t="s">
        <v>88</v>
      </c>
      <c r="P17" s="562">
        <v>1.0</v>
      </c>
      <c r="Q17" s="563"/>
      <c r="R17" s="562"/>
      <c r="S17" s="563"/>
      <c r="T17" s="562"/>
      <c r="U17" s="563"/>
      <c r="V17" s="562"/>
      <c r="W17" s="563"/>
      <c r="X17" s="562"/>
      <c r="Y17" s="563"/>
      <c r="Z17" s="562"/>
      <c r="AA17" s="563"/>
      <c r="AB17" s="562"/>
    </row>
    <row r="18">
      <c r="A18" s="564" t="b">
        <v>0</v>
      </c>
      <c r="B18" s="566" t="s">
        <v>527</v>
      </c>
      <c r="C18" s="566" t="s">
        <v>7</v>
      </c>
      <c r="D18" s="566" t="s">
        <v>37</v>
      </c>
      <c r="E18" s="567" t="s">
        <v>523</v>
      </c>
      <c r="F18" s="568">
        <f>IF(I18&lt;&gt;"",(VLOOKUP(I18,'🌳Resource'!$A$4:$I1000,8,false)*J18),0)+IF(K18&lt;&gt;"",(VLOOKUP(K18,'🌳Resource'!$A$4:$I1000,8,false)*L18),0)+IF(M18&lt;&gt;"",(VLOOKUP(M18,'🌳Resource'!$A$4:$I1000,8,false)*N18),0) + IF(O18&lt;&gt;"",(VLOOKUP(O18,'🌳Resource'!$A$4:$I1000,8,false)*P18),0) + IF(Q18&lt;&gt;"",(VLOOKUP(Q18,$B$4:$G1000,5,false)*R18),0) + IF(S18&lt;&gt;"",(VLOOKUP(S18,$B$4:$G1000,5,false)*T18),0) + IF(U18&lt;&gt;"",(VLOOKUP(U18,$B$4:$G1000,5,false)*V18),0) + IF(W18&lt;&gt;"",(VLOOKUP(W18,$B$4:$G1000,5,false)*X18),0) + IF(Y18&lt;&gt;"",(VLOOKUP(Y18,$B$4:$G1000,5,false)*Z18),0) + IF(AA18&lt;&gt;"",(VLOOKUP(AA18,$B$4:$G1000,5,false)*AB18),0)</f>
        <v>0</v>
      </c>
      <c r="G18" s="568">
        <f>IF(I18&lt;&gt;"",(VLOOKUP(I18,'🌳Resource'!$A$4:$I1000,9,false)*J18),0)+IF(K18&lt;&gt;"",(VLOOKUP(K18,'🌳Resource'!$A$4:$I1000,9,false)*L18),0)+IF(M18&lt;&gt;"",(VLOOKUP(M18,'🌳Resource'!$A$4:$I1000,9,false)*N18),0) + IF(O18&lt;&gt;"",(VLOOKUP(O18,'🌳Resource'!$A$4:$I1000,9,false)*P18),0) + IF(Q18&lt;&gt;"",(VLOOKUP(Q18,$B$4:$G1000,6,false)*R18),0) + IF(S18&lt;&gt;"",(VLOOKUP(S18,$B$4:$G1000,6,false)*T18),0) + IF(U18&lt;&gt;"",(VLOOKUP(U18,$B$4:$G1000,6,false)*V18),0) + IF(W18&lt;&gt;"",(VLOOKUP(W18,$B$4:$G1000,6,false)*X18),0) + IF(Y18&lt;&gt;"",(VLOOKUP(Y18,$B$4:$G1000,6,false)*Z18),0) + IF(AA18&lt;&gt;"",(VLOOKUP(AA18,$B$4:$G1000,6,false)*AB18),0)</f>
        <v>0</v>
      </c>
      <c r="H18" s="568">
        <f>IF(I18&lt;&gt;"",(VLOOKUP(I18,'🌳Resource'!$A$4:$J1000,10,false)*J18),0)+IF(K18&lt;&gt;"",(VLOOKUP(K18,'🌳Resource'!$A$4:$J1000,10,false)*L18),0)+IF(M18&lt;&gt;"",(VLOOKUP(M18,'🌳Resource'!$A$4:$J1000,10,false)*N18),0) + IF(O18&lt;&gt;"",(VLOOKUP(O18,'🌳Resource'!$A$4:$J1000,10,false)*P18),0) + IF(Q18&lt;&gt;"",(VLOOKUP(Q18,$B$4:$H1000,7,false)*R18),0) + IF(S18&lt;&gt;"",(VLOOKUP(S18,$B$4:$H1000,7,false)*T18),0) + IF(U18&lt;&gt;"",(VLOOKUP(U18,$B$4:$H1000,7,false)*V18),0) + IF(W18&lt;&gt;"",(VLOOKUP(W18,$B$4:$H1000,7,false)*X18),0) + IF(Y18&lt;&gt;"",(VLOOKUP(Y18,$B$4:$H1000,7,false)*Z18),0) + IF(AA18&lt;&gt;"",(VLOOKUP(AA18,$B$4:$H1000,7,false)*AB18),0)</f>
        <v>0</v>
      </c>
      <c r="I18" s="569"/>
      <c r="J18" s="570"/>
      <c r="K18" s="569"/>
      <c r="L18" s="570"/>
      <c r="M18" s="569"/>
      <c r="N18" s="570"/>
      <c r="O18" s="569"/>
      <c r="P18" s="570"/>
      <c r="Q18" s="557"/>
      <c r="R18" s="570"/>
      <c r="S18" s="557"/>
      <c r="T18" s="570"/>
      <c r="U18" s="557"/>
      <c r="V18" s="570"/>
      <c r="W18" s="557"/>
      <c r="X18" s="570"/>
      <c r="Y18" s="557"/>
      <c r="Z18" s="570"/>
      <c r="AA18" s="557"/>
      <c r="AB18" s="570"/>
    </row>
    <row r="19">
      <c r="A19" s="564" t="b">
        <v>0</v>
      </c>
      <c r="B19" s="566" t="s">
        <v>528</v>
      </c>
      <c r="C19" s="566" t="s">
        <v>7</v>
      </c>
      <c r="D19" s="566" t="s">
        <v>48</v>
      </c>
      <c r="E19" s="567" t="s">
        <v>529</v>
      </c>
      <c r="F19" s="571">
        <f>IF(I19&lt;&gt;"",(VLOOKUP(I19,'🌳Resource'!$A$4:$I1000,8,false)*J19),0)+IF(K19&lt;&gt;"",(VLOOKUP(K19,'🌳Resource'!$A$4:$I1000,8,false)*L19),0)+IF(M19&lt;&gt;"",(VLOOKUP(M19,'🌳Resource'!$A$4:$I1000,8,false)*N19),0) + IF(O19&lt;&gt;"",(VLOOKUP(O19,'🌳Resource'!$A$4:$I1000,8,false)*P19),0) + IF(Q19&lt;&gt;"",(VLOOKUP(Q19,$B$4:$G1000,5,false)*R19),0) + IF(S19&lt;&gt;"",(VLOOKUP(S19,$B$4:$G1000,5,false)*T19),0) + IF(U19&lt;&gt;"",(VLOOKUP(U19,$B$4:$G1000,5,false)*V19),0) + IF(W19&lt;&gt;"",(VLOOKUP(W19,$B$4:$G1000,5,false)*X19),0) + IF(Y19&lt;&gt;"",(VLOOKUP(Y19,$B$4:$G1000,5,false)*Z19),0) + IF(AA19&lt;&gt;"",(VLOOKUP(AA19,$B$4:$G1000,5,false)*AB19),0)</f>
        <v>0</v>
      </c>
      <c r="G19" s="571">
        <f>IF(I19&lt;&gt;"",(VLOOKUP(I19,'🌳Resource'!$A$4:$I1000,9,false)*J19),0)+IF(K19&lt;&gt;"",(VLOOKUP(K19,'🌳Resource'!$A$4:$I1000,9,false)*L19),0)+IF(M19&lt;&gt;"",(VLOOKUP(M19,'🌳Resource'!$A$4:$I1000,9,false)*N19),0) + IF(O19&lt;&gt;"",(VLOOKUP(O19,'🌳Resource'!$A$4:$I1000,9,false)*P19),0) + IF(Q19&lt;&gt;"",(VLOOKUP(Q19,$B$4:$G1000,6,false)*R19),0) + IF(S19&lt;&gt;"",(VLOOKUP(S19,$B$4:$G1000,6,false)*T19),0) + IF(U19&lt;&gt;"",(VLOOKUP(U19,$B$4:$G1000,6,false)*V19),0) + IF(W19&lt;&gt;"",(VLOOKUP(W19,$B$4:$G1000,6,false)*X19),0) + IF(Y19&lt;&gt;"",(VLOOKUP(Y19,$B$4:$G1000,6,false)*Z19),0) + IF(AA19&lt;&gt;"",(VLOOKUP(AA19,$B$4:$G1000,6,false)*AB19),0)</f>
        <v>0</v>
      </c>
      <c r="H19" s="571">
        <f>IF(I19&lt;&gt;"",(VLOOKUP(I19,'🌳Resource'!$A$4:$J1000,10,false)*J19),0)+IF(K19&lt;&gt;"",(VLOOKUP(K19,'🌳Resource'!$A$4:$J1000,10,false)*L19),0)+IF(M19&lt;&gt;"",(VLOOKUP(M19,'🌳Resource'!$A$4:$J1000,10,false)*N19),0) + IF(O19&lt;&gt;"",(VLOOKUP(O19,'🌳Resource'!$A$4:$J1000,10,false)*P19),0) + IF(Q19&lt;&gt;"",(VLOOKUP(Q19,$B$4:$H1000,7,false)*R19),0) + IF(S19&lt;&gt;"",(VLOOKUP(S19,$B$4:$H1000,7,false)*T19),0) + IF(U19&lt;&gt;"",(VLOOKUP(U19,$B$4:$H1000,7,false)*V19),0) + IF(W19&lt;&gt;"",(VLOOKUP(W19,$B$4:$H1000,7,false)*X19),0) + IF(Y19&lt;&gt;"",(VLOOKUP(Y19,$B$4:$H1000,7,false)*Z19),0) + IF(AA19&lt;&gt;"",(VLOOKUP(AA19,$B$4:$H1000,7,false)*AB19),0)</f>
        <v>0</v>
      </c>
      <c r="I19" s="561"/>
      <c r="J19" s="562"/>
      <c r="K19" s="561"/>
      <c r="L19" s="562"/>
      <c r="M19" s="561"/>
      <c r="N19" s="562"/>
      <c r="O19" s="561"/>
      <c r="P19" s="562"/>
      <c r="Q19" s="563"/>
      <c r="R19" s="562"/>
      <c r="S19" s="563"/>
      <c r="T19" s="562"/>
      <c r="U19" s="563"/>
      <c r="V19" s="562"/>
      <c r="W19" s="563"/>
      <c r="X19" s="562"/>
      <c r="Y19" s="563"/>
      <c r="Z19" s="562"/>
      <c r="AA19" s="563"/>
      <c r="AB19" s="562"/>
    </row>
    <row r="20">
      <c r="A20" s="564" t="b">
        <v>0</v>
      </c>
      <c r="B20" s="566" t="s">
        <v>530</v>
      </c>
      <c r="C20" s="566" t="s">
        <v>7</v>
      </c>
      <c r="D20" s="566" t="s">
        <v>48</v>
      </c>
      <c r="E20" s="567" t="s">
        <v>531</v>
      </c>
      <c r="F20" s="568">
        <f>IF(I20&lt;&gt;"",(VLOOKUP(I20,'🌳Resource'!$A$4:$I1000,8,false)*J20),0)+IF(K20&lt;&gt;"",(VLOOKUP(K20,'🌳Resource'!$A$4:$I1000,8,false)*L20),0)+IF(M20&lt;&gt;"",(VLOOKUP(M20,'🌳Resource'!$A$4:$I1000,8,false)*N20),0) + IF(O20&lt;&gt;"",(VLOOKUP(O20,'🌳Resource'!$A$4:$I1000,8,false)*P20),0) + IF(Q20&lt;&gt;"",(VLOOKUP(Q20,$B$4:$G1000,5,false)*R20),0) + IF(S20&lt;&gt;"",(VLOOKUP(S20,$B$4:$G1000,5,false)*T20),0) + IF(U20&lt;&gt;"",(VLOOKUP(U20,$B$4:$G1000,5,false)*V20),0) + IF(W20&lt;&gt;"",(VLOOKUP(W20,$B$4:$G1000,5,false)*X20),0) + IF(Y20&lt;&gt;"",(VLOOKUP(Y20,$B$4:$G1000,5,false)*Z20),0) + IF(AA20&lt;&gt;"",(VLOOKUP(AA20,$B$4:$G1000,5,false)*AB20),0)</f>
        <v>0</v>
      </c>
      <c r="G20" s="568">
        <f>IF(I20&lt;&gt;"",(VLOOKUP(I20,'🌳Resource'!$A$4:$I1000,9,false)*J20),0)+IF(K20&lt;&gt;"",(VLOOKUP(K20,'🌳Resource'!$A$4:$I1000,9,false)*L20),0)+IF(M20&lt;&gt;"",(VLOOKUP(M20,'🌳Resource'!$A$4:$I1000,9,false)*N20),0) + IF(O20&lt;&gt;"",(VLOOKUP(O20,'🌳Resource'!$A$4:$I1000,9,false)*P20),0) + IF(Q20&lt;&gt;"",(VLOOKUP(Q20,$B$4:$G1000,6,false)*R20),0) + IF(S20&lt;&gt;"",(VLOOKUP(S20,$B$4:$G1000,6,false)*T20),0) + IF(U20&lt;&gt;"",(VLOOKUP(U20,$B$4:$G1000,6,false)*V20),0) + IF(W20&lt;&gt;"",(VLOOKUP(W20,$B$4:$G1000,6,false)*X20),0) + IF(Y20&lt;&gt;"",(VLOOKUP(Y20,$B$4:$G1000,6,false)*Z20),0) + IF(AA20&lt;&gt;"",(VLOOKUP(AA20,$B$4:$G1000,6,false)*AB20),0)</f>
        <v>0</v>
      </c>
      <c r="H20" s="568">
        <f>IF(I20&lt;&gt;"",(VLOOKUP(I20,'🌳Resource'!$A$4:$J1000,10,false)*J20),0)+IF(K20&lt;&gt;"",(VLOOKUP(K20,'🌳Resource'!$A$4:$J1000,10,false)*L20),0)+IF(M20&lt;&gt;"",(VLOOKUP(M20,'🌳Resource'!$A$4:$J1000,10,false)*N20),0) + IF(O20&lt;&gt;"",(VLOOKUP(O20,'🌳Resource'!$A$4:$J1000,10,false)*P20),0) + IF(Q20&lt;&gt;"",(VLOOKUP(Q20,$B$4:$H1000,7,false)*R20),0) + IF(S20&lt;&gt;"",(VLOOKUP(S20,$B$4:$H1000,7,false)*T20),0) + IF(U20&lt;&gt;"",(VLOOKUP(U20,$B$4:$H1000,7,false)*V20),0) + IF(W20&lt;&gt;"",(VLOOKUP(W20,$B$4:$H1000,7,false)*X20),0) + IF(Y20&lt;&gt;"",(VLOOKUP(Y20,$B$4:$H1000,7,false)*Z20),0) + IF(AA20&lt;&gt;"",(VLOOKUP(AA20,$B$4:$H1000,7,false)*AB20),0)</f>
        <v>0</v>
      </c>
      <c r="I20" s="569"/>
      <c r="J20" s="570"/>
      <c r="K20" s="569"/>
      <c r="L20" s="570"/>
      <c r="M20" s="569"/>
      <c r="N20" s="570"/>
      <c r="O20" s="569"/>
      <c r="P20" s="570"/>
      <c r="Q20" s="557"/>
      <c r="R20" s="570"/>
      <c r="S20" s="557"/>
      <c r="T20" s="570"/>
      <c r="U20" s="557"/>
      <c r="V20" s="570"/>
      <c r="W20" s="557"/>
      <c r="X20" s="570"/>
      <c r="Y20" s="557"/>
      <c r="Z20" s="570"/>
      <c r="AA20" s="557"/>
      <c r="AB20" s="570"/>
    </row>
    <row r="21">
      <c r="A21" s="564" t="b">
        <v>0</v>
      </c>
      <c r="B21" s="566" t="s">
        <v>532</v>
      </c>
      <c r="C21" s="566" t="s">
        <v>7</v>
      </c>
      <c r="D21" s="576" t="s">
        <v>48</v>
      </c>
      <c r="E21" s="567" t="s">
        <v>533</v>
      </c>
      <c r="F21" s="571">
        <f>IF(I21&lt;&gt;"",(VLOOKUP(I21,'🌳Resource'!$A$4:$I1000,8,false)*J21),0)+IF(K21&lt;&gt;"",(VLOOKUP(K21,'🌳Resource'!$A$4:$I1000,8,false)*L21),0)+IF(M21&lt;&gt;"",(VLOOKUP(M21,'🌳Resource'!$A$4:$I1000,8,false)*N21),0) + IF(O21&lt;&gt;"",(VLOOKUP(O21,'🌳Resource'!$A$4:$I1000,8,false)*P21),0) + IF(Q21&lt;&gt;"",(VLOOKUP(Q21,$B$4:$G1000,5,false)*R21),0) + IF(S21&lt;&gt;"",(VLOOKUP(S21,$B$4:$G1000,5,false)*T21),0) + IF(U21&lt;&gt;"",(VLOOKUP(U21,$B$4:$G1000,5,false)*V21),0) + IF(W21&lt;&gt;"",(VLOOKUP(W21,$B$4:$G1000,5,false)*X21),0) + IF(Y21&lt;&gt;"",(VLOOKUP(Y21,$B$4:$G1000,5,false)*Z21),0) + IF(AA21&lt;&gt;"",(VLOOKUP(AA21,$B$4:$G1000,5,false)*AB21),0)</f>
        <v>0</v>
      </c>
      <c r="G21" s="571">
        <f>IF(I21&lt;&gt;"",(VLOOKUP(I21,'🌳Resource'!$A$4:$I1000,9,false)*J21),0)+IF(K21&lt;&gt;"",(VLOOKUP(K21,'🌳Resource'!$A$4:$I1000,9,false)*L21),0)+IF(M21&lt;&gt;"",(VLOOKUP(M21,'🌳Resource'!$A$4:$I1000,9,false)*N21),0) + IF(O21&lt;&gt;"",(VLOOKUP(O21,'🌳Resource'!$A$4:$I1000,9,false)*P21),0) + IF(Q21&lt;&gt;"",(VLOOKUP(Q21,$B$4:$G1000,6,false)*R21),0) + IF(S21&lt;&gt;"",(VLOOKUP(S21,$B$4:$G1000,6,false)*T21),0) + IF(U21&lt;&gt;"",(VLOOKUP(U21,$B$4:$G1000,6,false)*V21),0) + IF(W21&lt;&gt;"",(VLOOKUP(W21,$B$4:$G1000,6,false)*X21),0) + IF(Y21&lt;&gt;"",(VLOOKUP(Y21,$B$4:$G1000,6,false)*Z21),0) + IF(AA21&lt;&gt;"",(VLOOKUP(AA21,$B$4:$G1000,6,false)*AB21),0)</f>
        <v>0</v>
      </c>
      <c r="H21" s="571">
        <f>IF(I21&lt;&gt;"",(VLOOKUP(I21,'🌳Resource'!$A$4:$J1000,10,false)*J21),0)+IF(K21&lt;&gt;"",(VLOOKUP(K21,'🌳Resource'!$A$4:$J1000,10,false)*L21),0)+IF(M21&lt;&gt;"",(VLOOKUP(M21,'🌳Resource'!$A$4:$J1000,10,false)*N21),0) + IF(O21&lt;&gt;"",(VLOOKUP(O21,'🌳Resource'!$A$4:$J1000,10,false)*P21),0) + IF(Q21&lt;&gt;"",(VLOOKUP(Q21,$B$4:$H1000,7,false)*R21),0) + IF(S21&lt;&gt;"",(VLOOKUP(S21,$B$4:$H1000,7,false)*T21),0) + IF(U21&lt;&gt;"",(VLOOKUP(U21,$B$4:$H1000,7,false)*V21),0) + IF(W21&lt;&gt;"",(VLOOKUP(W21,$B$4:$H1000,7,false)*X21),0) + IF(Y21&lt;&gt;"",(VLOOKUP(Y21,$B$4:$H1000,7,false)*Z21),0) + IF(AA21&lt;&gt;"",(VLOOKUP(AA21,$B$4:$H1000,7,false)*AB21),0)</f>
        <v>0</v>
      </c>
      <c r="I21" s="561"/>
      <c r="J21" s="562"/>
      <c r="K21" s="561"/>
      <c r="L21" s="562"/>
      <c r="M21" s="561"/>
      <c r="N21" s="562"/>
      <c r="O21" s="561"/>
      <c r="P21" s="562"/>
      <c r="Q21" s="563"/>
      <c r="R21" s="562"/>
      <c r="S21" s="563"/>
      <c r="T21" s="562"/>
      <c r="U21" s="563"/>
      <c r="V21" s="562"/>
      <c r="W21" s="563"/>
      <c r="X21" s="562"/>
      <c r="Y21" s="563"/>
      <c r="Z21" s="562"/>
      <c r="AA21" s="563"/>
      <c r="AB21" s="562"/>
    </row>
    <row r="22">
      <c r="A22" s="564" t="b">
        <v>0</v>
      </c>
      <c r="B22" s="566"/>
      <c r="C22" s="566" t="s">
        <v>7</v>
      </c>
      <c r="D22" s="566" t="s">
        <v>48</v>
      </c>
      <c r="E22" s="577"/>
      <c r="F22" s="568">
        <f>IF(I22&lt;&gt;"",(VLOOKUP(I22,'🌳Resource'!$A$4:$I1000,8,false)*J22),0)+IF(K22&lt;&gt;"",(VLOOKUP(K22,'🌳Resource'!$A$4:$I1000,8,false)*L22),0)+IF(M22&lt;&gt;"",(VLOOKUP(M22,'🌳Resource'!$A$4:$I1000,8,false)*N22),0) + IF(O22&lt;&gt;"",(VLOOKUP(O22,'🌳Resource'!$A$4:$I1000,8,false)*P22),0) + IF(Q22&lt;&gt;"",(VLOOKUP(Q22,$B$4:$G1000,5,false)*R22),0) + IF(S22&lt;&gt;"",(VLOOKUP(S22,$B$4:$G1000,5,false)*T22),0) + IF(U22&lt;&gt;"",(VLOOKUP(U22,$B$4:$G1000,5,false)*V22),0) + IF(W22&lt;&gt;"",(VLOOKUP(W22,$B$4:$G1000,5,false)*X22),0) + IF(Y22&lt;&gt;"",(VLOOKUP(Y22,$B$4:$G1000,5,false)*Z22),0) + IF(AA22&lt;&gt;"",(VLOOKUP(AA22,$B$4:$G1000,5,false)*AB22),0)</f>
        <v>0</v>
      </c>
      <c r="G22" s="568">
        <f>IF(I22&lt;&gt;"",(VLOOKUP(I22,'🌳Resource'!$A$4:$I1000,9,false)*J22),0)+IF(K22&lt;&gt;"",(VLOOKUP(K22,'🌳Resource'!$A$4:$I1000,9,false)*L22),0)+IF(M22&lt;&gt;"",(VLOOKUP(M22,'🌳Resource'!$A$4:$I1000,9,false)*N22),0) + IF(O22&lt;&gt;"",(VLOOKUP(O22,'🌳Resource'!$A$4:$I1000,9,false)*P22),0) + IF(Q22&lt;&gt;"",(VLOOKUP(Q22,$B$4:$G1000,6,false)*R22),0) + IF(S22&lt;&gt;"",(VLOOKUP(S22,$B$4:$G1000,6,false)*T22),0) + IF(U22&lt;&gt;"",(VLOOKUP(U22,$B$4:$G1000,6,false)*V22),0) + IF(W22&lt;&gt;"",(VLOOKUP(W22,$B$4:$G1000,6,false)*X22),0) + IF(Y22&lt;&gt;"",(VLOOKUP(Y22,$B$4:$G1000,6,false)*Z22),0) + IF(AA22&lt;&gt;"",(VLOOKUP(AA22,$B$4:$G1000,6,false)*AB22),0)</f>
        <v>0</v>
      </c>
      <c r="H22" s="568">
        <f>IF(I22&lt;&gt;"",(VLOOKUP(I22,'🌳Resource'!$A$4:$J1000,10,false)*J22),0)+IF(K22&lt;&gt;"",(VLOOKUP(K22,'🌳Resource'!$A$4:$J1000,10,false)*L22),0)+IF(M22&lt;&gt;"",(VLOOKUP(M22,'🌳Resource'!$A$4:$J1000,10,false)*N22),0) + IF(O22&lt;&gt;"",(VLOOKUP(O22,'🌳Resource'!$A$4:$J1000,10,false)*P22),0) + IF(Q22&lt;&gt;"",(VLOOKUP(Q22,$B$4:$H1000,7,false)*R22),0) + IF(S22&lt;&gt;"",(VLOOKUP(S22,$B$4:$H1000,7,false)*T22),0) + IF(U22&lt;&gt;"",(VLOOKUP(U22,$B$4:$H1000,7,false)*V22),0) + IF(W22&lt;&gt;"",(VLOOKUP(W22,$B$4:$H1000,7,false)*X22),0) + IF(Y22&lt;&gt;"",(VLOOKUP(Y22,$B$4:$H1000,7,false)*Z22),0) + IF(AA22&lt;&gt;"",(VLOOKUP(AA22,$B$4:$H1000,7,false)*AB22),0)</f>
        <v>0</v>
      </c>
      <c r="I22" s="569"/>
      <c r="J22" s="570"/>
      <c r="K22" s="569"/>
      <c r="L22" s="570"/>
      <c r="M22" s="569"/>
      <c r="N22" s="570"/>
      <c r="O22" s="569"/>
      <c r="P22" s="570"/>
      <c r="Q22" s="557"/>
      <c r="R22" s="570"/>
      <c r="S22" s="557"/>
      <c r="T22" s="570"/>
      <c r="U22" s="557"/>
      <c r="V22" s="570"/>
      <c r="W22" s="557"/>
      <c r="X22" s="570"/>
      <c r="Y22" s="557"/>
      <c r="Z22" s="570"/>
      <c r="AA22" s="557"/>
      <c r="AB22" s="570"/>
    </row>
    <row r="23">
      <c r="A23" s="564" t="b">
        <v>1</v>
      </c>
      <c r="B23" s="566" t="s">
        <v>534</v>
      </c>
      <c r="C23" s="566" t="s">
        <v>8</v>
      </c>
      <c r="D23" s="566" t="s">
        <v>62</v>
      </c>
      <c r="E23" s="567" t="s">
        <v>535</v>
      </c>
      <c r="F23" s="571">
        <f>IF(I23&lt;&gt;"",(VLOOKUP(I23,'🌳Resource'!$A$4:$I1000,8,false)*J23),0)+IF(K23&lt;&gt;"",(VLOOKUP(K23,'🌳Resource'!$A$4:$I1000,8,false)*L23),0)+IF(M23&lt;&gt;"",(VLOOKUP(M23,'🌳Resource'!$A$4:$I1000,8,false)*N23),0) + IF(O23&lt;&gt;"",(VLOOKUP(O23,'🌳Resource'!$A$4:$I1000,8,false)*P23),0) + IF(Q23&lt;&gt;"",(VLOOKUP(Q23,$B$4:$G1000,5,false)*R23),0) + IF(S23&lt;&gt;"",(VLOOKUP(S23,$B$4:$G1000,5,false)*T23),0) + IF(U23&lt;&gt;"",(VLOOKUP(U23,$B$4:$G1000,5,false)*V23),0) + IF(W23&lt;&gt;"",(VLOOKUP(W23,$B$4:$G1000,5,false)*X23),0) + IF(Y23&lt;&gt;"",(VLOOKUP(Y23,$B$4:$G1000,5,false)*Z23),0) + IF(AA23&lt;&gt;"",(VLOOKUP(AA23,$B$4:$G1000,5,false)*AB23),0)</f>
        <v>5.571428571</v>
      </c>
      <c r="G23" s="571">
        <f>IF(I23&lt;&gt;"",(VLOOKUP(I23,'🌳Resource'!$A$4:$I1000,9,false)*J23),0)+IF(K23&lt;&gt;"",(VLOOKUP(K23,'🌳Resource'!$A$4:$I1000,9,false)*L23),0)+IF(M23&lt;&gt;"",(VLOOKUP(M23,'🌳Resource'!$A$4:$I1000,9,false)*N23),0) + IF(O23&lt;&gt;"",(VLOOKUP(O23,'🌳Resource'!$A$4:$I1000,9,false)*P23),0) + IF(Q23&lt;&gt;"",(VLOOKUP(Q23,$B$4:$G1000,6,false)*R23),0) + IF(S23&lt;&gt;"",(VLOOKUP(S23,$B$4:$G1000,6,false)*T23),0) + IF(U23&lt;&gt;"",(VLOOKUP(U23,$B$4:$G1000,6,false)*V23),0) + IF(W23&lt;&gt;"",(VLOOKUP(W23,$B$4:$G1000,6,false)*X23),0) + IF(Y23&lt;&gt;"",(VLOOKUP(Y23,$B$4:$G1000,6,false)*Z23),0) + IF(AA23&lt;&gt;"",(VLOOKUP(AA23,$B$4:$G1000,6,false)*AB23),0)</f>
        <v>12</v>
      </c>
      <c r="H23" s="571">
        <f>IF(I23&lt;&gt;"",(VLOOKUP(I23,'🌳Resource'!$A$4:$J1000,10,false)*J23),0)+IF(K23&lt;&gt;"",(VLOOKUP(K23,'🌳Resource'!$A$4:$J1000,10,false)*L23),0)+IF(M23&lt;&gt;"",(VLOOKUP(M23,'🌳Resource'!$A$4:$J1000,10,false)*N23),0) + IF(O23&lt;&gt;"",(VLOOKUP(O23,'🌳Resource'!$A$4:$J1000,10,false)*P23),0) + IF(Q23&lt;&gt;"",(VLOOKUP(Q23,$B$4:$H1000,7,false)*R23),0) + IF(S23&lt;&gt;"",(VLOOKUP(S23,$B$4:$H1000,7,false)*T23),0) + IF(U23&lt;&gt;"",(VLOOKUP(U23,$B$4:$H1000,7,false)*V23),0) + IF(W23&lt;&gt;"",(VLOOKUP(W23,$B$4:$H1000,7,false)*X23),0) + IF(Y23&lt;&gt;"",(VLOOKUP(Y23,$B$4:$H1000,7,false)*Z23),0) + IF(AA23&lt;&gt;"",(VLOOKUP(AA23,$B$4:$H1000,7,false)*AB23),0)</f>
        <v>4.5</v>
      </c>
      <c r="I23" s="561" t="s">
        <v>86</v>
      </c>
      <c r="J23" s="562">
        <v>3.0</v>
      </c>
      <c r="K23" s="561"/>
      <c r="L23" s="562"/>
      <c r="M23" s="561"/>
      <c r="N23" s="562"/>
      <c r="O23" s="561"/>
      <c r="P23" s="562"/>
      <c r="Q23" s="563"/>
      <c r="R23" s="562"/>
      <c r="S23" s="563"/>
      <c r="T23" s="562"/>
      <c r="U23" s="563"/>
      <c r="V23" s="562"/>
      <c r="W23" s="563"/>
      <c r="X23" s="562"/>
      <c r="Y23" s="563"/>
      <c r="Z23" s="562"/>
      <c r="AA23" s="563"/>
      <c r="AB23" s="562"/>
    </row>
    <row r="24">
      <c r="A24" s="564" t="b">
        <v>1</v>
      </c>
      <c r="B24" s="565" t="s">
        <v>536</v>
      </c>
      <c r="C24" s="566" t="s">
        <v>7</v>
      </c>
      <c r="D24" s="566" t="s">
        <v>44</v>
      </c>
      <c r="E24" s="567" t="s">
        <v>537</v>
      </c>
      <c r="F24" s="568">
        <f>IF(I24&lt;&gt;"",(VLOOKUP(I24,'🌳Resource'!$A$4:$I1000,8,false)*J24),0)+IF(K24&lt;&gt;"",(VLOOKUP(K24,'🌳Resource'!$A$4:$I1000,8,false)*L24),0)+IF(M24&lt;&gt;"",(VLOOKUP(M24,'🌳Resource'!$A$4:$I1000,8,false)*N24),0) + IF(O24&lt;&gt;"",(VLOOKUP(O24,'🌳Resource'!$A$4:$I1000,8,false)*P24),0) + IF(Q24&lt;&gt;"",(VLOOKUP(Q24,$B$4:$G1000,5,false)*R24),0) + IF(S24&lt;&gt;"",(VLOOKUP(S24,$B$4:$G1000,5,false)*T24),0) + IF(U24&lt;&gt;"",(VLOOKUP(U24,$B$4:$G1000,5,false)*V24),0) + IF(W24&lt;&gt;"",(VLOOKUP(W24,$B$4:$G1000,5,false)*X24),0) + IF(Y24&lt;&gt;"",(VLOOKUP(Y24,$B$4:$G1000,5,false)*Z24),0) + IF(AA24&lt;&gt;"",(VLOOKUP(AA24,$B$4:$G1000,5,false)*AB24),0)</f>
        <v>3.25</v>
      </c>
      <c r="G24" s="568">
        <f>IF(I24&lt;&gt;"",(VLOOKUP(I24,'🌳Resource'!$A$4:$I1000,9,false)*J24),0)+IF(K24&lt;&gt;"",(VLOOKUP(K24,'🌳Resource'!$A$4:$I1000,9,false)*L24),0)+IF(M24&lt;&gt;"",(VLOOKUP(M24,'🌳Resource'!$A$4:$I1000,9,false)*N24),0) + IF(O24&lt;&gt;"",(VLOOKUP(O24,'🌳Resource'!$A$4:$I1000,9,false)*P24),0) + IF(Q24&lt;&gt;"",(VLOOKUP(Q24,$B$4:$G1000,6,false)*R24),0) + IF(S24&lt;&gt;"",(VLOOKUP(S24,$B$4:$G1000,6,false)*T24),0) + IF(U24&lt;&gt;"",(VLOOKUP(U24,$B$4:$G1000,6,false)*V24),0) + IF(W24&lt;&gt;"",(VLOOKUP(W24,$B$4:$G1000,6,false)*X24),0) + IF(Y24&lt;&gt;"",(VLOOKUP(Y24,$B$4:$G1000,6,false)*Z24),0) + IF(AA24&lt;&gt;"",(VLOOKUP(AA24,$B$4:$G1000,6,false)*AB24),0)</f>
        <v>2</v>
      </c>
      <c r="H24" s="568">
        <f>IF(I24&lt;&gt;"",(VLOOKUP(I24,'🌳Resource'!$A$4:$J1000,10,false)*J24),0)+IF(K24&lt;&gt;"",(VLOOKUP(K24,'🌳Resource'!$A$4:$J1000,10,false)*L24),0)+IF(M24&lt;&gt;"",(VLOOKUP(M24,'🌳Resource'!$A$4:$J1000,10,false)*N24),0) + IF(O24&lt;&gt;"",(VLOOKUP(O24,'🌳Resource'!$A$4:$J1000,10,false)*P24),0) + IF(Q24&lt;&gt;"",(VLOOKUP(Q24,$B$4:$H1000,7,false)*R24),0) + IF(S24&lt;&gt;"",(VLOOKUP(S24,$B$4:$H1000,7,false)*T24),0) + IF(U24&lt;&gt;"",(VLOOKUP(U24,$B$4:$H1000,7,false)*V24),0) + IF(W24&lt;&gt;"",(VLOOKUP(W24,$B$4:$H1000,7,false)*X24),0) + IF(Y24&lt;&gt;"",(VLOOKUP(Y24,$B$4:$H1000,7,false)*Z24),0) + IF(AA24&lt;&gt;"",(VLOOKUP(AA24,$B$4:$H1000,7,false)*AB24),0)</f>
        <v>0.75</v>
      </c>
      <c r="I24" s="569"/>
      <c r="J24" s="570"/>
      <c r="K24" s="569" t="s">
        <v>91</v>
      </c>
      <c r="L24" s="570">
        <v>1.0</v>
      </c>
      <c r="M24" s="569"/>
      <c r="N24" s="570"/>
      <c r="O24" s="569"/>
      <c r="P24" s="570"/>
      <c r="Q24" s="557"/>
      <c r="R24" s="578"/>
      <c r="S24" s="557"/>
      <c r="T24" s="578"/>
      <c r="U24" s="557"/>
      <c r="V24" s="578"/>
      <c r="W24" s="557"/>
      <c r="X24" s="578"/>
      <c r="Y24" s="557"/>
      <c r="Z24" s="578"/>
      <c r="AA24" s="557"/>
      <c r="AB24" s="578"/>
    </row>
    <row r="25">
      <c r="A25" s="564" t="b">
        <v>1</v>
      </c>
      <c r="B25" s="565" t="s">
        <v>538</v>
      </c>
      <c r="C25" s="566" t="s">
        <v>7</v>
      </c>
      <c r="D25" s="576" t="s">
        <v>44</v>
      </c>
      <c r="E25" s="567" t="s">
        <v>539</v>
      </c>
      <c r="F25" s="571">
        <f>IF(I25&lt;&gt;"",(VLOOKUP(I25,'🌳Resource'!$A$4:$I1000,8,false)*J25),0)+IF(K25&lt;&gt;"",(VLOOKUP(K25,'🌳Resource'!$A$4:$I1000,8,false)*L25),0)+IF(M25&lt;&gt;"",(VLOOKUP(M25,'🌳Resource'!$A$4:$I1000,8,false)*N25),0) + IF(O25&lt;&gt;"",(VLOOKUP(O25,'🌳Resource'!$A$4:$I1000,8,false)*P25),0) + IF(Q25&lt;&gt;"",(VLOOKUP(Q25,$B$4:$G1000,5,false)*R25),0) + IF(S25&lt;&gt;"",(VLOOKUP(S25,$B$4:$G1000,5,false)*T25),0) + IF(U25&lt;&gt;"",(VLOOKUP(U25,$B$4:$G1000,5,false)*V25),0) + IF(W25&lt;&gt;"",(VLOOKUP(W25,$B$4:$G1000,5,false)*X25),0) + IF(Y25&lt;&gt;"",(VLOOKUP(Y25,$B$4:$G1000,5,false)*Z25),0) + IF(AA25&lt;&gt;"",(VLOOKUP(AA25,$B$4:$G1000,5,false)*AB25),0)</f>
        <v>4</v>
      </c>
      <c r="G25" s="571">
        <f>IF(I25&lt;&gt;"",(VLOOKUP(I25,'🌳Resource'!$A$4:$I1000,9,false)*J25),0)+IF(K25&lt;&gt;"",(VLOOKUP(K25,'🌳Resource'!$A$4:$I1000,9,false)*L25),0)+IF(M25&lt;&gt;"",(VLOOKUP(M25,'🌳Resource'!$A$4:$I1000,9,false)*N25),0) + IF(O25&lt;&gt;"",(VLOOKUP(O25,'🌳Resource'!$A$4:$I1000,9,false)*P25),0) + IF(Q25&lt;&gt;"",(VLOOKUP(Q25,$B$4:$G1000,6,false)*R25),0) + IF(S25&lt;&gt;"",(VLOOKUP(S25,$B$4:$G1000,6,false)*T25),0) + IF(U25&lt;&gt;"",(VLOOKUP(U25,$B$4:$G1000,6,false)*V25),0) + IF(W25&lt;&gt;"",(VLOOKUP(W25,$B$4:$G1000,6,false)*X25),0) + IF(Y25&lt;&gt;"",(VLOOKUP(Y25,$B$4:$G1000,6,false)*Z25),0) + IF(AA25&lt;&gt;"",(VLOOKUP(AA25,$B$4:$G1000,6,false)*AB25),0)</f>
        <v>16</v>
      </c>
      <c r="H25" s="571">
        <f>IF(I25&lt;&gt;"",(VLOOKUP(I25,'🌳Resource'!$A$4:$J1000,10,false)*J25),0)+IF(K25&lt;&gt;"",(VLOOKUP(K25,'🌳Resource'!$A$4:$J1000,10,false)*L25),0)+IF(M25&lt;&gt;"",(VLOOKUP(M25,'🌳Resource'!$A$4:$J1000,10,false)*N25),0) + IF(O25&lt;&gt;"",(VLOOKUP(O25,'🌳Resource'!$A$4:$J1000,10,false)*P25),0) + IF(Q25&lt;&gt;"",(VLOOKUP(Q25,$B$4:$H1000,7,false)*R25),0) + IF(S25&lt;&gt;"",(VLOOKUP(S25,$B$4:$H1000,7,false)*T25),0) + IF(U25&lt;&gt;"",(VLOOKUP(U25,$B$4:$H1000,7,false)*V25),0) + IF(W25&lt;&gt;"",(VLOOKUP(W25,$B$4:$H1000,7,false)*X25),0) + IF(Y25&lt;&gt;"",(VLOOKUP(Y25,$B$4:$H1000,7,false)*Z25),0) + IF(AA25&lt;&gt;"",(VLOOKUP(AA25,$B$4:$H1000,7,false)*AB25),0)</f>
        <v>4</v>
      </c>
      <c r="I25" s="561"/>
      <c r="J25" s="562"/>
      <c r="K25" s="561" t="s">
        <v>79</v>
      </c>
      <c r="L25" s="562">
        <v>4.0</v>
      </c>
      <c r="M25" s="561"/>
      <c r="N25" s="562"/>
      <c r="O25" s="561"/>
      <c r="P25" s="562"/>
      <c r="Q25" s="563"/>
      <c r="R25" s="579"/>
      <c r="S25" s="563"/>
      <c r="T25" s="579"/>
      <c r="U25" s="563"/>
      <c r="V25" s="579"/>
      <c r="W25" s="563"/>
      <c r="X25" s="579"/>
      <c r="Y25" s="563"/>
      <c r="Z25" s="579"/>
      <c r="AA25" s="563"/>
      <c r="AB25" s="579"/>
    </row>
    <row r="26">
      <c r="A26" s="564" t="b">
        <v>0</v>
      </c>
      <c r="B26" s="566"/>
      <c r="C26" s="566" t="s">
        <v>7</v>
      </c>
      <c r="D26" s="566" t="s">
        <v>44</v>
      </c>
      <c r="E26" s="577"/>
      <c r="F26" s="568">
        <f>IF(I26&lt;&gt;"",(VLOOKUP(I26,'🌳Resource'!$A$4:$I1000,8,false)*J26),0)+IF(K26&lt;&gt;"",(VLOOKUP(K26,'🌳Resource'!$A$4:$I1000,8,false)*L26),0)+IF(M26&lt;&gt;"",(VLOOKUP(M26,'🌳Resource'!$A$4:$I1000,8,false)*N26),0) + IF(O26&lt;&gt;"",(VLOOKUP(O26,'🌳Resource'!$A$4:$I1000,8,false)*P26),0) + IF(Q26&lt;&gt;"",(VLOOKUP(Q26,$B$4:$G1000,5,false)*R26),0) + IF(S26&lt;&gt;"",(VLOOKUP(S26,$B$4:$G1000,5,false)*T26),0) + IF(U26&lt;&gt;"",(VLOOKUP(U26,$B$4:$G1000,5,false)*V26),0) + IF(W26&lt;&gt;"",(VLOOKUP(W26,$B$4:$G1000,5,false)*X26),0) + IF(Y26&lt;&gt;"",(VLOOKUP(Y26,$B$4:$G1000,5,false)*Z26),0) + IF(AA26&lt;&gt;"",(VLOOKUP(AA26,$B$4:$G1000,5,false)*AB26),0)</f>
        <v>0</v>
      </c>
      <c r="G26" s="568">
        <f>IF(I26&lt;&gt;"",(VLOOKUP(I26,'🌳Resource'!$A$4:$I1000,9,false)*J26),0)+IF(K26&lt;&gt;"",(VLOOKUP(K26,'🌳Resource'!$A$4:$I1000,9,false)*L26),0)+IF(M26&lt;&gt;"",(VLOOKUP(M26,'🌳Resource'!$A$4:$I1000,9,false)*N26),0) + IF(O26&lt;&gt;"",(VLOOKUP(O26,'🌳Resource'!$A$4:$I1000,9,false)*P26),0) + IF(Q26&lt;&gt;"",(VLOOKUP(Q26,$B$4:$G1000,6,false)*R26),0) + IF(S26&lt;&gt;"",(VLOOKUP(S26,$B$4:$G1000,6,false)*T26),0) + IF(U26&lt;&gt;"",(VLOOKUP(U26,$B$4:$G1000,6,false)*V26),0) + IF(W26&lt;&gt;"",(VLOOKUP(W26,$B$4:$G1000,6,false)*X26),0) + IF(Y26&lt;&gt;"",(VLOOKUP(Y26,$B$4:$G1000,6,false)*Z26),0) + IF(AA26&lt;&gt;"",(VLOOKUP(AA26,$B$4:$G1000,6,false)*AB26),0)</f>
        <v>0</v>
      </c>
      <c r="H26" s="568">
        <f>IF(I26&lt;&gt;"",(VLOOKUP(I26,'🌳Resource'!$A$4:$J1000,10,false)*J26),0)+IF(K26&lt;&gt;"",(VLOOKUP(K26,'🌳Resource'!$A$4:$J1000,10,false)*L26),0)+IF(M26&lt;&gt;"",(VLOOKUP(M26,'🌳Resource'!$A$4:$J1000,10,false)*N26),0) + IF(O26&lt;&gt;"",(VLOOKUP(O26,'🌳Resource'!$A$4:$J1000,10,false)*P26),0) + IF(Q26&lt;&gt;"",(VLOOKUP(Q26,$B$4:$H1000,7,false)*R26),0) + IF(S26&lt;&gt;"",(VLOOKUP(S26,$B$4:$H1000,7,false)*T26),0) + IF(U26&lt;&gt;"",(VLOOKUP(U26,$B$4:$H1000,7,false)*V26),0) + IF(W26&lt;&gt;"",(VLOOKUP(W26,$B$4:$H1000,7,false)*X26),0) + IF(Y26&lt;&gt;"",(VLOOKUP(Y26,$B$4:$H1000,7,false)*Z26),0) + IF(AA26&lt;&gt;"",(VLOOKUP(AA26,$B$4:$H1000,7,false)*AB26),0)</f>
        <v>0</v>
      </c>
      <c r="I26" s="569"/>
      <c r="J26" s="570"/>
      <c r="K26" s="569"/>
      <c r="L26" s="570"/>
      <c r="M26" s="569"/>
      <c r="N26" s="570"/>
      <c r="O26" s="569"/>
      <c r="P26" s="570"/>
      <c r="Q26" s="557"/>
      <c r="R26" s="578"/>
      <c r="S26" s="557"/>
      <c r="T26" s="578"/>
      <c r="U26" s="557"/>
      <c r="V26" s="578"/>
      <c r="W26" s="557"/>
      <c r="X26" s="578"/>
      <c r="Y26" s="557"/>
      <c r="Z26" s="578"/>
      <c r="AA26" s="557"/>
      <c r="AB26" s="578"/>
    </row>
    <row r="27">
      <c r="A27" s="564" t="b">
        <v>0</v>
      </c>
      <c r="B27" s="566"/>
      <c r="C27" s="566" t="s">
        <v>7</v>
      </c>
      <c r="D27" s="576" t="s">
        <v>44</v>
      </c>
      <c r="E27" s="577"/>
      <c r="F27" s="571">
        <f>IF(I27&lt;&gt;"",(VLOOKUP(I27,'🌳Resource'!$A$4:$I1000,8,false)*J27),0)+IF(K27&lt;&gt;"",(VLOOKUP(K27,'🌳Resource'!$A$4:$I1000,8,false)*L27),0)+IF(M27&lt;&gt;"",(VLOOKUP(M27,'🌳Resource'!$A$4:$I1000,8,false)*N27),0) + IF(O27&lt;&gt;"",(VLOOKUP(O27,'🌳Resource'!$A$4:$I1000,8,false)*P27),0) + IF(Q27&lt;&gt;"",(VLOOKUP(Q27,$B$4:$G1000,5,false)*R27),0) + IF(S27&lt;&gt;"",(VLOOKUP(S27,$B$4:$G1000,5,false)*T27),0) + IF(U27&lt;&gt;"",(VLOOKUP(U27,$B$4:$G1000,5,false)*V27),0) + IF(W27&lt;&gt;"",(VLOOKUP(W27,$B$4:$G1000,5,false)*X27),0) + IF(Y27&lt;&gt;"",(VLOOKUP(Y27,$B$4:$G1000,5,false)*Z27),0) + IF(AA27&lt;&gt;"",(VLOOKUP(AA27,$B$4:$G1000,5,false)*AB27),0)</f>
        <v>0</v>
      </c>
      <c r="G27" s="571">
        <f>IF(I27&lt;&gt;"",(VLOOKUP(I27,'🌳Resource'!$A$4:$I1000,9,false)*J27),0)+IF(K27&lt;&gt;"",(VLOOKUP(K27,'🌳Resource'!$A$4:$I1000,9,false)*L27),0)+IF(M27&lt;&gt;"",(VLOOKUP(M27,'🌳Resource'!$A$4:$I1000,9,false)*N27),0) + IF(O27&lt;&gt;"",(VLOOKUP(O27,'🌳Resource'!$A$4:$I1000,9,false)*P27),0) + IF(Q27&lt;&gt;"",(VLOOKUP(Q27,$B$4:$G1000,6,false)*R27),0) + IF(S27&lt;&gt;"",(VLOOKUP(S27,$B$4:$G1000,6,false)*T27),0) + IF(U27&lt;&gt;"",(VLOOKUP(U27,$B$4:$G1000,6,false)*V27),0) + IF(W27&lt;&gt;"",(VLOOKUP(W27,$B$4:$G1000,6,false)*X27),0) + IF(Y27&lt;&gt;"",(VLOOKUP(Y27,$B$4:$G1000,6,false)*Z27),0) + IF(AA27&lt;&gt;"",(VLOOKUP(AA27,$B$4:$G1000,6,false)*AB27),0)</f>
        <v>0</v>
      </c>
      <c r="H27" s="571">
        <f>IF(I27&lt;&gt;"",(VLOOKUP(I27,'🌳Resource'!$A$4:$J1000,10,false)*J27),0)+IF(K27&lt;&gt;"",(VLOOKUP(K27,'🌳Resource'!$A$4:$J1000,10,false)*L27),0)+IF(M27&lt;&gt;"",(VLOOKUP(M27,'🌳Resource'!$A$4:$J1000,10,false)*N27),0) + IF(O27&lt;&gt;"",(VLOOKUP(O27,'🌳Resource'!$A$4:$J1000,10,false)*P27),0) + IF(Q27&lt;&gt;"",(VLOOKUP(Q27,$B$4:$H1000,7,false)*R27),0) + IF(S27&lt;&gt;"",(VLOOKUP(S27,$B$4:$H1000,7,false)*T27),0) + IF(U27&lt;&gt;"",(VLOOKUP(U27,$B$4:$H1000,7,false)*V27),0) + IF(W27&lt;&gt;"",(VLOOKUP(W27,$B$4:$H1000,7,false)*X27),0) + IF(Y27&lt;&gt;"",(VLOOKUP(Y27,$B$4:$H1000,7,false)*Z27),0) + IF(AA27&lt;&gt;"",(VLOOKUP(AA27,$B$4:$H1000,7,false)*AB27),0)</f>
        <v>0</v>
      </c>
      <c r="I27" s="561"/>
      <c r="J27" s="562"/>
      <c r="K27" s="561"/>
      <c r="L27" s="562"/>
      <c r="M27" s="561"/>
      <c r="N27" s="562"/>
      <c r="O27" s="561"/>
      <c r="P27" s="562"/>
      <c r="Q27" s="563"/>
      <c r="R27" s="579"/>
      <c r="S27" s="563"/>
      <c r="T27" s="579"/>
      <c r="U27" s="563"/>
      <c r="V27" s="579"/>
      <c r="W27" s="563"/>
      <c r="X27" s="579"/>
      <c r="Y27" s="563"/>
      <c r="Z27" s="579"/>
      <c r="AA27" s="563"/>
      <c r="AB27" s="579"/>
    </row>
    <row r="28">
      <c r="A28" s="564" t="b">
        <v>0</v>
      </c>
      <c r="B28" s="566"/>
      <c r="C28" s="566" t="s">
        <v>7</v>
      </c>
      <c r="D28" s="576" t="s">
        <v>44</v>
      </c>
      <c r="E28" s="577"/>
      <c r="F28" s="568">
        <f>IF(I28&lt;&gt;"",(VLOOKUP(I28,'🌳Resource'!$A$4:$I1000,8,false)*J28),0)+IF(K28&lt;&gt;"",(VLOOKUP(K28,'🌳Resource'!$A$4:$I1000,8,false)*L28),0)+IF(M28&lt;&gt;"",(VLOOKUP(M28,'🌳Resource'!$A$4:$I1000,8,false)*N28),0) + IF(O28&lt;&gt;"",(VLOOKUP(O28,'🌳Resource'!$A$4:$I1000,8,false)*P28),0) + IF(Q28&lt;&gt;"",(VLOOKUP(Q28,$B$4:$G1000,5,false)*R28),0) + IF(S28&lt;&gt;"",(VLOOKUP(S28,$B$4:$G1000,5,false)*T28),0) + IF(U28&lt;&gt;"",(VLOOKUP(U28,$B$4:$G1000,5,false)*V28),0) + IF(W28&lt;&gt;"",(VLOOKUP(W28,$B$4:$G1000,5,false)*X28),0) + IF(Y28&lt;&gt;"",(VLOOKUP(Y28,$B$4:$G1000,5,false)*Z28),0) + IF(AA28&lt;&gt;"",(VLOOKUP(AA28,$B$4:$G1000,5,false)*AB28),0)</f>
        <v>0</v>
      </c>
      <c r="G28" s="568">
        <f>IF(I28&lt;&gt;"",(VLOOKUP(I28,'🌳Resource'!$A$4:$I1000,9,false)*J28),0)+IF(K28&lt;&gt;"",(VLOOKUP(K28,'🌳Resource'!$A$4:$I1000,9,false)*L28),0)+IF(M28&lt;&gt;"",(VLOOKUP(M28,'🌳Resource'!$A$4:$I1000,9,false)*N28),0) + IF(O28&lt;&gt;"",(VLOOKUP(O28,'🌳Resource'!$A$4:$I1000,9,false)*P28),0) + IF(Q28&lt;&gt;"",(VLOOKUP(Q28,$B$4:$G1000,6,false)*R28),0) + IF(S28&lt;&gt;"",(VLOOKUP(S28,$B$4:$G1000,6,false)*T28),0) + IF(U28&lt;&gt;"",(VLOOKUP(U28,$B$4:$G1000,6,false)*V28),0) + IF(W28&lt;&gt;"",(VLOOKUP(W28,$B$4:$G1000,6,false)*X28),0) + IF(Y28&lt;&gt;"",(VLOOKUP(Y28,$B$4:$G1000,6,false)*Z28),0) + IF(AA28&lt;&gt;"",(VLOOKUP(AA28,$B$4:$G1000,6,false)*AB28),0)</f>
        <v>0</v>
      </c>
      <c r="H28" s="568">
        <f>IF(I28&lt;&gt;"",(VLOOKUP(I28,'🌳Resource'!$A$4:$J1000,10,false)*J28),0)+IF(K28&lt;&gt;"",(VLOOKUP(K28,'🌳Resource'!$A$4:$J1000,10,false)*L28),0)+IF(M28&lt;&gt;"",(VLOOKUP(M28,'🌳Resource'!$A$4:$J1000,10,false)*N28),0) + IF(O28&lt;&gt;"",(VLOOKUP(O28,'🌳Resource'!$A$4:$J1000,10,false)*P28),0) + IF(Q28&lt;&gt;"",(VLOOKUP(Q28,$B$4:$H1000,7,false)*R28),0) + IF(S28&lt;&gt;"",(VLOOKUP(S28,$B$4:$H1000,7,false)*T28),0) + IF(U28&lt;&gt;"",(VLOOKUP(U28,$B$4:$H1000,7,false)*V28),0) + IF(W28&lt;&gt;"",(VLOOKUP(W28,$B$4:$H1000,7,false)*X28),0) + IF(Y28&lt;&gt;"",(VLOOKUP(Y28,$B$4:$H1000,7,false)*Z28),0) + IF(AA28&lt;&gt;"",(VLOOKUP(AA28,$B$4:$H1000,7,false)*AB28),0)</f>
        <v>0</v>
      </c>
      <c r="I28" s="569"/>
      <c r="J28" s="570"/>
      <c r="K28" s="569"/>
      <c r="L28" s="570"/>
      <c r="M28" s="569"/>
      <c r="N28" s="570"/>
      <c r="O28" s="569"/>
      <c r="P28" s="570"/>
      <c r="Q28" s="557"/>
      <c r="R28" s="580"/>
      <c r="S28" s="557"/>
      <c r="T28" s="580"/>
      <c r="U28" s="557"/>
      <c r="V28" s="580"/>
      <c r="W28" s="557"/>
      <c r="X28" s="580"/>
      <c r="Y28" s="557"/>
      <c r="Z28" s="580"/>
      <c r="AA28" s="557"/>
      <c r="AB28" s="580"/>
    </row>
    <row r="29">
      <c r="A29" s="564" t="b">
        <v>0</v>
      </c>
      <c r="B29" s="566" t="s">
        <v>540</v>
      </c>
      <c r="C29" s="566" t="s">
        <v>7</v>
      </c>
      <c r="D29" s="566" t="s">
        <v>41</v>
      </c>
      <c r="E29" s="577"/>
      <c r="F29" s="571">
        <f>IF(I29&lt;&gt;"",(VLOOKUP(I29,'🌳Resource'!$A$4:$I1000,8,false)*J29),0)+IF(K29&lt;&gt;"",(VLOOKUP(K29,'🌳Resource'!$A$4:$I1000,8,false)*L29),0)+IF(M29&lt;&gt;"",(VLOOKUP(M29,'🌳Resource'!$A$4:$I1000,8,false)*N29),0) + IF(O29&lt;&gt;"",(VLOOKUP(O29,'🌳Resource'!$A$4:$I1000,8,false)*P29),0) + IF(Q29&lt;&gt;"",(VLOOKUP(Q29,$B$4:$G1000,5,false)*R29),0) + IF(S29&lt;&gt;"",(VLOOKUP(S29,$B$4:$G1000,5,false)*T29),0) + IF(U29&lt;&gt;"",(VLOOKUP(U29,$B$4:$G1000,5,false)*V29),0) + IF(W29&lt;&gt;"",(VLOOKUP(W29,$B$4:$G1000,5,false)*X29),0) + IF(Y29&lt;&gt;"",(VLOOKUP(Y29,$B$4:$G1000,5,false)*Z29),0) + IF(AA29&lt;&gt;"",(VLOOKUP(AA29,$B$4:$G1000,5,false)*AB29),0)</f>
        <v>0</v>
      </c>
      <c r="G29" s="571">
        <f>IF(I29&lt;&gt;"",(VLOOKUP(I29,'🌳Resource'!$A$4:$I1000,9,false)*J29),0)+IF(K29&lt;&gt;"",(VLOOKUP(K29,'🌳Resource'!$A$4:$I1000,9,false)*L29),0)+IF(M29&lt;&gt;"",(VLOOKUP(M29,'🌳Resource'!$A$4:$I1000,9,false)*N29),0) + IF(O29&lt;&gt;"",(VLOOKUP(O29,'🌳Resource'!$A$4:$I1000,9,false)*P29),0) + IF(Q29&lt;&gt;"",(VLOOKUP(Q29,$B$4:$G1000,6,false)*R29),0) + IF(S29&lt;&gt;"",(VLOOKUP(S29,$B$4:$G1000,6,false)*T29),0) + IF(U29&lt;&gt;"",(VLOOKUP(U29,$B$4:$G1000,6,false)*V29),0) + IF(W29&lt;&gt;"",(VLOOKUP(W29,$B$4:$G1000,6,false)*X29),0) + IF(Y29&lt;&gt;"",(VLOOKUP(Y29,$B$4:$G1000,6,false)*Z29),0) + IF(AA29&lt;&gt;"",(VLOOKUP(AA29,$B$4:$G1000,6,false)*AB29),0)</f>
        <v>0</v>
      </c>
      <c r="H29" s="571">
        <f>IF(I29&lt;&gt;"",(VLOOKUP(I29,'🌳Resource'!$A$4:$J1000,10,false)*J29),0)+IF(K29&lt;&gt;"",(VLOOKUP(K29,'🌳Resource'!$A$4:$J1000,10,false)*L29),0)+IF(M29&lt;&gt;"",(VLOOKUP(M29,'🌳Resource'!$A$4:$J1000,10,false)*N29),0) + IF(O29&lt;&gt;"",(VLOOKUP(O29,'🌳Resource'!$A$4:$J1000,10,false)*P29),0) + IF(Q29&lt;&gt;"",(VLOOKUP(Q29,$B$4:$H1000,7,false)*R29),0) + IF(S29&lt;&gt;"",(VLOOKUP(S29,$B$4:$H1000,7,false)*T29),0) + IF(U29&lt;&gt;"",(VLOOKUP(U29,$B$4:$H1000,7,false)*V29),0) + IF(W29&lt;&gt;"",(VLOOKUP(W29,$B$4:$H1000,7,false)*X29),0) + IF(Y29&lt;&gt;"",(VLOOKUP(Y29,$B$4:$H1000,7,false)*Z29),0) + IF(AA29&lt;&gt;"",(VLOOKUP(AA29,$B$4:$H1000,7,false)*AB29),0)</f>
        <v>0</v>
      </c>
      <c r="I29" s="561"/>
      <c r="J29" s="562"/>
      <c r="K29" s="561"/>
      <c r="L29" s="562"/>
      <c r="M29" s="561"/>
      <c r="N29" s="562"/>
      <c r="O29" s="561"/>
      <c r="P29" s="562"/>
      <c r="Q29" s="563"/>
      <c r="R29" s="581"/>
      <c r="S29" s="563"/>
      <c r="T29" s="581"/>
      <c r="U29" s="563"/>
      <c r="V29" s="581"/>
      <c r="W29" s="563"/>
      <c r="X29" s="581"/>
      <c r="Y29" s="563"/>
      <c r="Z29" s="581"/>
      <c r="AA29" s="563"/>
      <c r="AB29" s="581"/>
    </row>
    <row r="30">
      <c r="A30" s="564" t="b">
        <v>0</v>
      </c>
      <c r="B30" s="566" t="s">
        <v>541</v>
      </c>
      <c r="C30" s="566" t="s">
        <v>7</v>
      </c>
      <c r="D30" s="566" t="s">
        <v>41</v>
      </c>
      <c r="E30" s="577"/>
      <c r="F30" s="568">
        <f>IF(I30&lt;&gt;"",(VLOOKUP(I30,'🌳Resource'!$A$4:$I1000,8,false)*J30),0)+IF(K30&lt;&gt;"",(VLOOKUP(K30,'🌳Resource'!$A$4:$I1000,8,false)*L30),0)+IF(M30&lt;&gt;"",(VLOOKUP(M30,'🌳Resource'!$A$4:$I1000,8,false)*N30),0) + IF(O30&lt;&gt;"",(VLOOKUP(O30,'🌳Resource'!$A$4:$I1000,8,false)*P30),0) + IF(Q30&lt;&gt;"",(VLOOKUP(Q30,$B$4:$G1000,5,false)*R30),0) + IF(S30&lt;&gt;"",(VLOOKUP(S30,$B$4:$G1000,5,false)*T30),0) + IF(U30&lt;&gt;"",(VLOOKUP(U30,$B$4:$G1000,5,false)*V30),0) + IF(W30&lt;&gt;"",(VLOOKUP(W30,$B$4:$G1000,5,false)*X30),0) + IF(Y30&lt;&gt;"",(VLOOKUP(Y30,$B$4:$G1000,5,false)*Z30),0) + IF(AA30&lt;&gt;"",(VLOOKUP(AA30,$B$4:$G1000,5,false)*AB30),0)</f>
        <v>0</v>
      </c>
      <c r="G30" s="568">
        <f>IF(I30&lt;&gt;"",(VLOOKUP(I30,'🌳Resource'!$A$4:$I1000,9,false)*J30),0)+IF(K30&lt;&gt;"",(VLOOKUP(K30,'🌳Resource'!$A$4:$I1000,9,false)*L30),0)+IF(M30&lt;&gt;"",(VLOOKUP(M30,'🌳Resource'!$A$4:$I1000,9,false)*N30),0) + IF(O30&lt;&gt;"",(VLOOKUP(O30,'🌳Resource'!$A$4:$I1000,9,false)*P30),0) + IF(Q30&lt;&gt;"",(VLOOKUP(Q30,$B$4:$G1000,6,false)*R30),0) + IF(S30&lt;&gt;"",(VLOOKUP(S30,$B$4:$G1000,6,false)*T30),0) + IF(U30&lt;&gt;"",(VLOOKUP(U30,$B$4:$G1000,6,false)*V30),0) + IF(W30&lt;&gt;"",(VLOOKUP(W30,$B$4:$G1000,6,false)*X30),0) + IF(Y30&lt;&gt;"",(VLOOKUP(Y30,$B$4:$G1000,6,false)*Z30),0) + IF(AA30&lt;&gt;"",(VLOOKUP(AA30,$B$4:$G1000,6,false)*AB30),0)</f>
        <v>0</v>
      </c>
      <c r="H30" s="568">
        <f>IF(I30&lt;&gt;"",(VLOOKUP(I30,'🌳Resource'!$A$4:$J1000,10,false)*J30),0)+IF(K30&lt;&gt;"",(VLOOKUP(K30,'🌳Resource'!$A$4:$J1000,10,false)*L30),0)+IF(M30&lt;&gt;"",(VLOOKUP(M30,'🌳Resource'!$A$4:$J1000,10,false)*N30),0) + IF(O30&lt;&gt;"",(VLOOKUP(O30,'🌳Resource'!$A$4:$J1000,10,false)*P30),0) + IF(Q30&lt;&gt;"",(VLOOKUP(Q30,$B$4:$H1000,7,false)*R30),0) + IF(S30&lt;&gt;"",(VLOOKUP(S30,$B$4:$H1000,7,false)*T30),0) + IF(U30&lt;&gt;"",(VLOOKUP(U30,$B$4:$H1000,7,false)*V30),0) + IF(W30&lt;&gt;"",(VLOOKUP(W30,$B$4:$H1000,7,false)*X30),0) + IF(Y30&lt;&gt;"",(VLOOKUP(Y30,$B$4:$H1000,7,false)*Z30),0) + IF(AA30&lt;&gt;"",(VLOOKUP(AA30,$B$4:$H1000,7,false)*AB30),0)</f>
        <v>0</v>
      </c>
      <c r="I30" s="569"/>
      <c r="J30" s="570"/>
      <c r="K30" s="569"/>
      <c r="L30" s="570"/>
      <c r="M30" s="569"/>
      <c r="N30" s="570"/>
      <c r="O30" s="569"/>
      <c r="P30" s="570"/>
      <c r="Q30" s="557"/>
      <c r="R30" s="580"/>
      <c r="S30" s="557"/>
      <c r="T30" s="580"/>
      <c r="U30" s="557"/>
      <c r="V30" s="580"/>
      <c r="W30" s="557"/>
      <c r="X30" s="580"/>
      <c r="Y30" s="557"/>
      <c r="Z30" s="580"/>
      <c r="AA30" s="557"/>
      <c r="AB30" s="580"/>
    </row>
    <row r="31">
      <c r="A31" s="564" t="b">
        <v>0</v>
      </c>
      <c r="B31" s="566"/>
      <c r="C31" s="566" t="s">
        <v>7</v>
      </c>
      <c r="D31" s="566" t="s">
        <v>41</v>
      </c>
      <c r="E31" s="577"/>
      <c r="F31" s="571">
        <f>IF(I31&lt;&gt;"",(VLOOKUP(I31,'🌳Resource'!$A$4:$I1000,8,false)*J31),0)+IF(K31&lt;&gt;"",(VLOOKUP(K31,'🌳Resource'!$A$4:$I1000,8,false)*L31),0)+IF(M31&lt;&gt;"",(VLOOKUP(M31,'🌳Resource'!$A$4:$I1000,8,false)*N31),0) + IF(O31&lt;&gt;"",(VLOOKUP(O31,'🌳Resource'!$A$4:$I1000,8,false)*P31),0) + IF(Q31&lt;&gt;"",(VLOOKUP(Q31,$B$4:$G1000,5,false)*R31),0) + IF(S31&lt;&gt;"",(VLOOKUP(S31,$B$4:$G1000,5,false)*T31),0) + IF(U31&lt;&gt;"",(VLOOKUP(U31,$B$4:$G1000,5,false)*V31),0) + IF(W31&lt;&gt;"",(VLOOKUP(W31,$B$4:$G1000,5,false)*X31),0) + IF(Y31&lt;&gt;"",(VLOOKUP(Y31,$B$4:$G1000,5,false)*Z31),0) + IF(AA31&lt;&gt;"",(VLOOKUP(AA31,$B$4:$G1000,5,false)*AB31),0)</f>
        <v>0</v>
      </c>
      <c r="G31" s="571">
        <f>IF(I31&lt;&gt;"",(VLOOKUP(I31,'🌳Resource'!$A$4:$I1000,9,false)*J31),0)+IF(K31&lt;&gt;"",(VLOOKUP(K31,'🌳Resource'!$A$4:$I1000,9,false)*L31),0)+IF(M31&lt;&gt;"",(VLOOKUP(M31,'🌳Resource'!$A$4:$I1000,9,false)*N31),0) + IF(O31&lt;&gt;"",(VLOOKUP(O31,'🌳Resource'!$A$4:$I1000,9,false)*P31),0) + IF(Q31&lt;&gt;"",(VLOOKUP(Q31,$B$4:$G1000,6,false)*R31),0) + IF(S31&lt;&gt;"",(VLOOKUP(S31,$B$4:$G1000,6,false)*T31),0) + IF(U31&lt;&gt;"",(VLOOKUP(U31,$B$4:$G1000,6,false)*V31),0) + IF(W31&lt;&gt;"",(VLOOKUP(W31,$B$4:$G1000,6,false)*X31),0) + IF(Y31&lt;&gt;"",(VLOOKUP(Y31,$B$4:$G1000,6,false)*Z31),0) + IF(AA31&lt;&gt;"",(VLOOKUP(AA31,$B$4:$G1000,6,false)*AB31),0)</f>
        <v>0</v>
      </c>
      <c r="H31" s="571">
        <f>IF(I31&lt;&gt;"",(VLOOKUP(I31,'🌳Resource'!$A$4:$J1000,10,false)*J31),0)+IF(K31&lt;&gt;"",(VLOOKUP(K31,'🌳Resource'!$A$4:$J1000,10,false)*L31),0)+IF(M31&lt;&gt;"",(VLOOKUP(M31,'🌳Resource'!$A$4:$J1000,10,false)*N31),0) + IF(O31&lt;&gt;"",(VLOOKUP(O31,'🌳Resource'!$A$4:$J1000,10,false)*P31),0) + IF(Q31&lt;&gt;"",(VLOOKUP(Q31,$B$4:$H1000,7,false)*R31),0) + IF(S31&lt;&gt;"",(VLOOKUP(S31,$B$4:$H1000,7,false)*T31),0) + IF(U31&lt;&gt;"",(VLOOKUP(U31,$B$4:$H1000,7,false)*V31),0) + IF(W31&lt;&gt;"",(VLOOKUP(W31,$B$4:$H1000,7,false)*X31),0) + IF(Y31&lt;&gt;"",(VLOOKUP(Y31,$B$4:$H1000,7,false)*Z31),0) + IF(AA31&lt;&gt;"",(VLOOKUP(AA31,$B$4:$H1000,7,false)*AB31),0)</f>
        <v>0</v>
      </c>
      <c r="I31" s="561"/>
      <c r="J31" s="562"/>
      <c r="K31" s="561"/>
      <c r="L31" s="562"/>
      <c r="M31" s="561"/>
      <c r="N31" s="562"/>
      <c r="O31" s="561"/>
      <c r="P31" s="562"/>
      <c r="Q31" s="563"/>
      <c r="R31" s="581"/>
      <c r="S31" s="563"/>
      <c r="T31" s="581"/>
      <c r="U31" s="563"/>
      <c r="V31" s="581"/>
      <c r="W31" s="563"/>
      <c r="X31" s="581"/>
      <c r="Y31" s="563"/>
      <c r="Z31" s="581"/>
      <c r="AA31" s="563"/>
      <c r="AB31" s="581"/>
    </row>
    <row r="32">
      <c r="A32" s="564" t="b">
        <v>0</v>
      </c>
      <c r="B32" s="566" t="s">
        <v>542</v>
      </c>
      <c r="C32" s="566" t="s">
        <v>7</v>
      </c>
      <c r="D32" s="566" t="s">
        <v>55</v>
      </c>
      <c r="E32" s="577"/>
      <c r="F32" s="568">
        <f>IF(I32&lt;&gt;"",(VLOOKUP(I32,'🌳Resource'!$A$4:$I1000,8,false)*J32),0)+IF(K32&lt;&gt;"",(VLOOKUP(K32,'🌳Resource'!$A$4:$I1000,8,false)*L32),0)+IF(M32&lt;&gt;"",(VLOOKUP(M32,'🌳Resource'!$A$4:$I1000,8,false)*N32),0) + IF(O32&lt;&gt;"",(VLOOKUP(O32,'🌳Resource'!$A$4:$I1000,8,false)*P32),0) + IF(Q32&lt;&gt;"",(VLOOKUP(Q32,$B$4:$G1000,5,false)*R32),0) + IF(S32&lt;&gt;"",(VLOOKUP(S32,$B$4:$G1000,5,false)*T32),0) + IF(U32&lt;&gt;"",(VLOOKUP(U32,$B$4:$G1000,5,false)*V32),0) + IF(W32&lt;&gt;"",(VLOOKUP(W32,$B$4:$G1000,5,false)*X32),0) + IF(Y32&lt;&gt;"",(VLOOKUP(Y32,$B$4:$G1000,5,false)*Z32),0) + IF(AA32&lt;&gt;"",(VLOOKUP(AA32,$B$4:$G1000,5,false)*AB32),0)</f>
        <v>0</v>
      </c>
      <c r="G32" s="568">
        <f>IF(I32&lt;&gt;"",(VLOOKUP(I32,'🌳Resource'!$A$4:$I1000,9,false)*J32),0)+IF(K32&lt;&gt;"",(VLOOKUP(K32,'🌳Resource'!$A$4:$I1000,9,false)*L32),0)+IF(M32&lt;&gt;"",(VLOOKUP(M32,'🌳Resource'!$A$4:$I1000,9,false)*N32),0) + IF(O32&lt;&gt;"",(VLOOKUP(O32,'🌳Resource'!$A$4:$I1000,9,false)*P32),0) + IF(Q32&lt;&gt;"",(VLOOKUP(Q32,$B$4:$G1000,6,false)*R32),0) + IF(S32&lt;&gt;"",(VLOOKUP(S32,$B$4:$G1000,6,false)*T32),0) + IF(U32&lt;&gt;"",(VLOOKUP(U32,$B$4:$G1000,6,false)*V32),0) + IF(W32&lt;&gt;"",(VLOOKUP(W32,$B$4:$G1000,6,false)*X32),0) + IF(Y32&lt;&gt;"",(VLOOKUP(Y32,$B$4:$G1000,6,false)*Z32),0) + IF(AA32&lt;&gt;"",(VLOOKUP(AA32,$B$4:$G1000,6,false)*AB32),0)</f>
        <v>0</v>
      </c>
      <c r="H32" s="568">
        <f>IF(I32&lt;&gt;"",(VLOOKUP(I32,'🌳Resource'!$A$4:$J1000,10,false)*J32),0)+IF(K32&lt;&gt;"",(VLOOKUP(K32,'🌳Resource'!$A$4:$J1000,10,false)*L32),0)+IF(M32&lt;&gt;"",(VLOOKUP(M32,'🌳Resource'!$A$4:$J1000,10,false)*N32),0) + IF(O32&lt;&gt;"",(VLOOKUP(O32,'🌳Resource'!$A$4:$J1000,10,false)*P32),0) + IF(Q32&lt;&gt;"",(VLOOKUP(Q32,$B$4:$H1000,7,false)*R32),0) + IF(S32&lt;&gt;"",(VLOOKUP(S32,$B$4:$H1000,7,false)*T32),0) + IF(U32&lt;&gt;"",(VLOOKUP(U32,$B$4:$H1000,7,false)*V32),0) + IF(W32&lt;&gt;"",(VLOOKUP(W32,$B$4:$H1000,7,false)*X32),0) + IF(Y32&lt;&gt;"",(VLOOKUP(Y32,$B$4:$H1000,7,false)*Z32),0) + IF(AA32&lt;&gt;"",(VLOOKUP(AA32,$B$4:$H1000,7,false)*AB32),0)</f>
        <v>0</v>
      </c>
      <c r="I32" s="569"/>
      <c r="J32" s="570"/>
      <c r="K32" s="569"/>
      <c r="L32" s="570"/>
      <c r="M32" s="569"/>
      <c r="N32" s="570"/>
      <c r="O32" s="569"/>
      <c r="P32" s="570"/>
      <c r="Q32" s="557"/>
      <c r="R32" s="580"/>
      <c r="S32" s="557"/>
      <c r="T32" s="580"/>
      <c r="U32" s="557"/>
      <c r="V32" s="580"/>
      <c r="W32" s="557"/>
      <c r="X32" s="580"/>
      <c r="Y32" s="557"/>
      <c r="Z32" s="580"/>
      <c r="AA32" s="557"/>
      <c r="AB32" s="580"/>
    </row>
    <row r="33">
      <c r="A33" s="564" t="b">
        <v>0</v>
      </c>
      <c r="B33" s="566" t="s">
        <v>543</v>
      </c>
      <c r="C33" s="566" t="s">
        <v>7</v>
      </c>
      <c r="D33" s="566" t="s">
        <v>55</v>
      </c>
      <c r="E33" s="577"/>
      <c r="F33" s="571">
        <f>IF(I33&lt;&gt;"",(VLOOKUP(I33,'🌳Resource'!$A$4:$I1000,8,false)*J33),0)+IF(K33&lt;&gt;"",(VLOOKUP(K33,'🌳Resource'!$A$4:$I1000,8,false)*L33),0)+IF(M33&lt;&gt;"",(VLOOKUP(M33,'🌳Resource'!$A$4:$I1000,8,false)*N33),0) + IF(O33&lt;&gt;"",(VLOOKUP(O33,'🌳Resource'!$A$4:$I1000,8,false)*P33),0) + IF(Q33&lt;&gt;"",(VLOOKUP(Q33,$B$4:$G1000,5,false)*R33),0) + IF(S33&lt;&gt;"",(VLOOKUP(S33,$B$4:$G1000,5,false)*T33),0) + IF(U33&lt;&gt;"",(VLOOKUP(U33,$B$4:$G1000,5,false)*V33),0) + IF(W33&lt;&gt;"",(VLOOKUP(W33,$B$4:$G1000,5,false)*X33),0) + IF(Y33&lt;&gt;"",(VLOOKUP(Y33,$B$4:$G1000,5,false)*Z33),0) + IF(AA33&lt;&gt;"",(VLOOKUP(AA33,$B$4:$G1000,5,false)*AB33),0)</f>
        <v>0</v>
      </c>
      <c r="G33" s="571">
        <f>IF(I33&lt;&gt;"",(VLOOKUP(I33,'🌳Resource'!$A$4:$I1000,9,false)*J33),0)+IF(K33&lt;&gt;"",(VLOOKUP(K33,'🌳Resource'!$A$4:$I1000,9,false)*L33),0)+IF(M33&lt;&gt;"",(VLOOKUP(M33,'🌳Resource'!$A$4:$I1000,9,false)*N33),0) + IF(O33&lt;&gt;"",(VLOOKUP(O33,'🌳Resource'!$A$4:$I1000,9,false)*P33),0) + IF(Q33&lt;&gt;"",(VLOOKUP(Q33,$B$4:$G1000,6,false)*R33),0) + IF(S33&lt;&gt;"",(VLOOKUP(S33,$B$4:$G1000,6,false)*T33),0) + IF(U33&lt;&gt;"",(VLOOKUP(U33,$B$4:$G1000,6,false)*V33),0) + IF(W33&lt;&gt;"",(VLOOKUP(W33,$B$4:$G1000,6,false)*X33),0) + IF(Y33&lt;&gt;"",(VLOOKUP(Y33,$B$4:$G1000,6,false)*Z33),0) + IF(AA33&lt;&gt;"",(VLOOKUP(AA33,$B$4:$G1000,6,false)*AB33),0)</f>
        <v>0</v>
      </c>
      <c r="H33" s="571">
        <f>IF(I33&lt;&gt;"",(VLOOKUP(I33,'🌳Resource'!$A$4:$J1000,10,false)*J33),0)+IF(K33&lt;&gt;"",(VLOOKUP(K33,'🌳Resource'!$A$4:$J1000,10,false)*L33),0)+IF(M33&lt;&gt;"",(VLOOKUP(M33,'🌳Resource'!$A$4:$J1000,10,false)*N33),0) + IF(O33&lt;&gt;"",(VLOOKUP(O33,'🌳Resource'!$A$4:$J1000,10,false)*P33),0) + IF(Q33&lt;&gt;"",(VLOOKUP(Q33,$B$4:$H1000,7,false)*R33),0) + IF(S33&lt;&gt;"",(VLOOKUP(S33,$B$4:$H1000,7,false)*T33),0) + IF(U33&lt;&gt;"",(VLOOKUP(U33,$B$4:$H1000,7,false)*V33),0) + IF(W33&lt;&gt;"",(VLOOKUP(W33,$B$4:$H1000,7,false)*X33),0) + IF(Y33&lt;&gt;"",(VLOOKUP(Y33,$B$4:$H1000,7,false)*Z33),0) + IF(AA33&lt;&gt;"",(VLOOKUP(AA33,$B$4:$H1000,7,false)*AB33),0)</f>
        <v>0</v>
      </c>
      <c r="I33" s="561"/>
      <c r="J33" s="562"/>
      <c r="K33" s="561"/>
      <c r="L33" s="562"/>
      <c r="M33" s="561"/>
      <c r="N33" s="562"/>
      <c r="O33" s="561"/>
      <c r="P33" s="562"/>
      <c r="Q33" s="563"/>
      <c r="R33" s="581"/>
      <c r="S33" s="563"/>
      <c r="T33" s="581"/>
      <c r="U33" s="563"/>
      <c r="V33" s="581"/>
      <c r="W33" s="563"/>
      <c r="X33" s="581"/>
      <c r="Y33" s="563"/>
      <c r="Z33" s="581"/>
      <c r="AA33" s="563"/>
      <c r="AB33" s="581"/>
    </row>
    <row r="34">
      <c r="A34" s="564" t="b">
        <v>0</v>
      </c>
      <c r="B34" s="566" t="s">
        <v>544</v>
      </c>
      <c r="C34" s="566" t="s">
        <v>7</v>
      </c>
      <c r="D34" s="566" t="s">
        <v>55</v>
      </c>
      <c r="E34" s="577"/>
      <c r="F34" s="568">
        <f>IF(I34&lt;&gt;"",(VLOOKUP(I34,'🌳Resource'!$A$4:$I1000,8,false)*J34),0)+IF(K34&lt;&gt;"",(VLOOKUP(K34,'🌳Resource'!$A$4:$I1000,8,false)*L34),0)+IF(M34&lt;&gt;"",(VLOOKUP(M34,'🌳Resource'!$A$4:$I1000,8,false)*N34),0) + IF(O34&lt;&gt;"",(VLOOKUP(O34,'🌳Resource'!$A$4:$I1000,8,false)*P34),0) + IF(Q34&lt;&gt;"",(VLOOKUP(Q34,$B$4:$G1000,5,false)*R34),0) + IF(S34&lt;&gt;"",(VLOOKUP(S34,$B$4:$G1000,5,false)*T34),0) + IF(U34&lt;&gt;"",(VLOOKUP(U34,$B$4:$G1000,5,false)*V34),0) + IF(W34&lt;&gt;"",(VLOOKUP(W34,$B$4:$G1000,5,false)*X34),0) + IF(Y34&lt;&gt;"",(VLOOKUP(Y34,$B$4:$G1000,5,false)*Z34),0) + IF(AA34&lt;&gt;"",(VLOOKUP(AA34,$B$4:$G1000,5,false)*AB34),0)</f>
        <v>0</v>
      </c>
      <c r="G34" s="568">
        <f>IF(I34&lt;&gt;"",(VLOOKUP(I34,'🌳Resource'!$A$4:$I1000,9,false)*J34),0)+IF(K34&lt;&gt;"",(VLOOKUP(K34,'🌳Resource'!$A$4:$I1000,9,false)*L34),0)+IF(M34&lt;&gt;"",(VLOOKUP(M34,'🌳Resource'!$A$4:$I1000,9,false)*N34),0) + IF(O34&lt;&gt;"",(VLOOKUP(O34,'🌳Resource'!$A$4:$I1000,9,false)*P34),0) + IF(Q34&lt;&gt;"",(VLOOKUP(Q34,$B$4:$G1000,6,false)*R34),0) + IF(S34&lt;&gt;"",(VLOOKUP(S34,$B$4:$G1000,6,false)*T34),0) + IF(U34&lt;&gt;"",(VLOOKUP(U34,$B$4:$G1000,6,false)*V34),0) + IF(W34&lt;&gt;"",(VLOOKUP(W34,$B$4:$G1000,6,false)*X34),0) + IF(Y34&lt;&gt;"",(VLOOKUP(Y34,$B$4:$G1000,6,false)*Z34),0) + IF(AA34&lt;&gt;"",(VLOOKUP(AA34,$B$4:$G1000,6,false)*AB34),0)</f>
        <v>0</v>
      </c>
      <c r="H34" s="568">
        <f>IF(I34&lt;&gt;"",(VLOOKUP(I34,'🌳Resource'!$A$4:$J1000,10,false)*J34),0)+IF(K34&lt;&gt;"",(VLOOKUP(K34,'🌳Resource'!$A$4:$J1000,10,false)*L34),0)+IF(M34&lt;&gt;"",(VLOOKUP(M34,'🌳Resource'!$A$4:$J1000,10,false)*N34),0) + IF(O34&lt;&gt;"",(VLOOKUP(O34,'🌳Resource'!$A$4:$J1000,10,false)*P34),0) + IF(Q34&lt;&gt;"",(VLOOKUP(Q34,$B$4:$H1000,7,false)*R34),0) + IF(S34&lt;&gt;"",(VLOOKUP(S34,$B$4:$H1000,7,false)*T34),0) + IF(U34&lt;&gt;"",(VLOOKUP(U34,$B$4:$H1000,7,false)*V34),0) + IF(W34&lt;&gt;"",(VLOOKUP(W34,$B$4:$H1000,7,false)*X34),0) + IF(Y34&lt;&gt;"",(VLOOKUP(Y34,$B$4:$H1000,7,false)*Z34),0) + IF(AA34&lt;&gt;"",(VLOOKUP(AA34,$B$4:$H1000,7,false)*AB34),0)</f>
        <v>0</v>
      </c>
      <c r="I34" s="569"/>
      <c r="J34" s="570"/>
      <c r="K34" s="569"/>
      <c r="L34" s="570"/>
      <c r="M34" s="569"/>
      <c r="N34" s="570"/>
      <c r="O34" s="569"/>
      <c r="P34" s="570"/>
      <c r="Q34" s="557"/>
      <c r="R34" s="580"/>
      <c r="S34" s="557"/>
      <c r="T34" s="580"/>
      <c r="U34" s="557"/>
      <c r="V34" s="580"/>
      <c r="W34" s="557"/>
      <c r="X34" s="580"/>
      <c r="Y34" s="557"/>
      <c r="Z34" s="580"/>
      <c r="AA34" s="557"/>
      <c r="AB34" s="580"/>
    </row>
    <row r="35">
      <c r="A35" s="564" t="b">
        <v>0</v>
      </c>
      <c r="B35" s="566" t="s">
        <v>545</v>
      </c>
      <c r="C35" s="566" t="s">
        <v>7</v>
      </c>
      <c r="D35" s="566" t="s">
        <v>55</v>
      </c>
      <c r="E35" s="577"/>
      <c r="F35" s="571">
        <f>IF(I35&lt;&gt;"",(VLOOKUP(I35,'🌳Resource'!$A$4:$I1000,8,false)*J35),0)+IF(K35&lt;&gt;"",(VLOOKUP(K35,'🌳Resource'!$A$4:$I1000,8,false)*L35),0)+IF(M35&lt;&gt;"",(VLOOKUP(M35,'🌳Resource'!$A$4:$I1000,8,false)*N35),0) + IF(O35&lt;&gt;"",(VLOOKUP(O35,'🌳Resource'!$A$4:$I1000,8,false)*P35),0) + IF(Q35&lt;&gt;"",(VLOOKUP(Q35,$B$4:$G1000,5,false)*R35),0) + IF(S35&lt;&gt;"",(VLOOKUP(S35,$B$4:$G1000,5,false)*T35),0) + IF(U35&lt;&gt;"",(VLOOKUP(U35,$B$4:$G1000,5,false)*V35),0) + IF(W35&lt;&gt;"",(VLOOKUP(W35,$B$4:$G1000,5,false)*X35),0) + IF(Y35&lt;&gt;"",(VLOOKUP(Y35,$B$4:$G1000,5,false)*Z35),0) + IF(AA35&lt;&gt;"",(VLOOKUP(AA35,$B$4:$G1000,5,false)*AB35),0)</f>
        <v>0</v>
      </c>
      <c r="G35" s="571">
        <f>IF(I35&lt;&gt;"",(VLOOKUP(I35,'🌳Resource'!$A$4:$I1000,9,false)*J35),0)+IF(K35&lt;&gt;"",(VLOOKUP(K35,'🌳Resource'!$A$4:$I1000,9,false)*L35),0)+IF(M35&lt;&gt;"",(VLOOKUP(M35,'🌳Resource'!$A$4:$I1000,9,false)*N35),0) + IF(O35&lt;&gt;"",(VLOOKUP(O35,'🌳Resource'!$A$4:$I1000,9,false)*P35),0) + IF(Q35&lt;&gt;"",(VLOOKUP(Q35,$B$4:$G1000,6,false)*R35),0) + IF(S35&lt;&gt;"",(VLOOKUP(S35,$B$4:$G1000,6,false)*T35),0) + IF(U35&lt;&gt;"",(VLOOKUP(U35,$B$4:$G1000,6,false)*V35),0) + IF(W35&lt;&gt;"",(VLOOKUP(W35,$B$4:$G1000,6,false)*X35),0) + IF(Y35&lt;&gt;"",(VLOOKUP(Y35,$B$4:$G1000,6,false)*Z35),0) + IF(AA35&lt;&gt;"",(VLOOKUP(AA35,$B$4:$G1000,6,false)*AB35),0)</f>
        <v>0</v>
      </c>
      <c r="H35" s="571">
        <f>IF(I35&lt;&gt;"",(VLOOKUP(I35,'🌳Resource'!$A$4:$J1000,10,false)*J35),0)+IF(K35&lt;&gt;"",(VLOOKUP(K35,'🌳Resource'!$A$4:$J1000,10,false)*L35),0)+IF(M35&lt;&gt;"",(VLOOKUP(M35,'🌳Resource'!$A$4:$J1000,10,false)*N35),0) + IF(O35&lt;&gt;"",(VLOOKUP(O35,'🌳Resource'!$A$4:$J1000,10,false)*P35),0) + IF(Q35&lt;&gt;"",(VLOOKUP(Q35,$B$4:$H1000,7,false)*R35),0) + IF(S35&lt;&gt;"",(VLOOKUP(S35,$B$4:$H1000,7,false)*T35),0) + IF(U35&lt;&gt;"",(VLOOKUP(U35,$B$4:$H1000,7,false)*V35),0) + IF(W35&lt;&gt;"",(VLOOKUP(W35,$B$4:$H1000,7,false)*X35),0) + IF(Y35&lt;&gt;"",(VLOOKUP(Y35,$B$4:$H1000,7,false)*Z35),0) + IF(AA35&lt;&gt;"",(VLOOKUP(AA35,$B$4:$H1000,7,false)*AB35),0)</f>
        <v>0</v>
      </c>
      <c r="I35" s="561"/>
      <c r="J35" s="562"/>
      <c r="K35" s="561"/>
      <c r="L35" s="562"/>
      <c r="M35" s="561"/>
      <c r="N35" s="562"/>
      <c r="O35" s="561"/>
      <c r="P35" s="562"/>
      <c r="Q35" s="563"/>
      <c r="R35" s="581"/>
      <c r="S35" s="563"/>
      <c r="T35" s="581"/>
      <c r="U35" s="563"/>
      <c r="V35" s="581"/>
      <c r="W35" s="563"/>
      <c r="X35" s="581"/>
      <c r="Y35" s="563"/>
      <c r="Z35" s="581"/>
      <c r="AA35" s="563"/>
      <c r="AB35" s="581"/>
    </row>
    <row r="36">
      <c r="A36" s="564" t="b">
        <v>0</v>
      </c>
      <c r="B36" s="566" t="s">
        <v>546</v>
      </c>
      <c r="C36" s="566" t="s">
        <v>7</v>
      </c>
      <c r="D36" s="566" t="s">
        <v>55</v>
      </c>
      <c r="E36" s="577"/>
      <c r="F36" s="568">
        <f>IF(I36&lt;&gt;"",(VLOOKUP(I36,'🌳Resource'!$A$4:$I1000,8,false)*J36),0)+IF(K36&lt;&gt;"",(VLOOKUP(K36,'🌳Resource'!$A$4:$I1000,8,false)*L36),0)+IF(M36&lt;&gt;"",(VLOOKUP(M36,'🌳Resource'!$A$4:$I1000,8,false)*N36),0) + IF(O36&lt;&gt;"",(VLOOKUP(O36,'🌳Resource'!$A$4:$I1000,8,false)*P36),0) + IF(Q36&lt;&gt;"",(VLOOKUP(Q36,$B$4:$G1000,5,false)*R36),0) + IF(S36&lt;&gt;"",(VLOOKUP(S36,$B$4:$G1000,5,false)*T36),0) + IF(U36&lt;&gt;"",(VLOOKUP(U36,$B$4:$G1000,5,false)*V36),0) + IF(W36&lt;&gt;"",(VLOOKUP(W36,$B$4:$G1000,5,false)*X36),0) + IF(Y36&lt;&gt;"",(VLOOKUP(Y36,$B$4:$G1000,5,false)*Z36),0) + IF(AA36&lt;&gt;"",(VLOOKUP(AA36,$B$4:$G1000,5,false)*AB36),0)</f>
        <v>0</v>
      </c>
      <c r="G36" s="568">
        <f>IF(I36&lt;&gt;"",(VLOOKUP(I36,'🌳Resource'!$A$4:$I1000,9,false)*J36),0)+IF(K36&lt;&gt;"",(VLOOKUP(K36,'🌳Resource'!$A$4:$I1000,9,false)*L36),0)+IF(M36&lt;&gt;"",(VLOOKUP(M36,'🌳Resource'!$A$4:$I1000,9,false)*N36),0) + IF(O36&lt;&gt;"",(VLOOKUP(O36,'🌳Resource'!$A$4:$I1000,9,false)*P36),0) + IF(Q36&lt;&gt;"",(VLOOKUP(Q36,$B$4:$G1000,6,false)*R36),0) + IF(S36&lt;&gt;"",(VLOOKUP(S36,$B$4:$G1000,6,false)*T36),0) + IF(U36&lt;&gt;"",(VLOOKUP(U36,$B$4:$G1000,6,false)*V36),0) + IF(W36&lt;&gt;"",(VLOOKUP(W36,$B$4:$G1000,6,false)*X36),0) + IF(Y36&lt;&gt;"",(VLOOKUP(Y36,$B$4:$G1000,6,false)*Z36),0) + IF(AA36&lt;&gt;"",(VLOOKUP(AA36,$B$4:$G1000,6,false)*AB36),0)</f>
        <v>0</v>
      </c>
      <c r="H36" s="568">
        <f>IF(I36&lt;&gt;"",(VLOOKUP(I36,'🌳Resource'!$A$4:$J1000,10,false)*J36),0)+IF(K36&lt;&gt;"",(VLOOKUP(K36,'🌳Resource'!$A$4:$J1000,10,false)*L36),0)+IF(M36&lt;&gt;"",(VLOOKUP(M36,'🌳Resource'!$A$4:$J1000,10,false)*N36),0) + IF(O36&lt;&gt;"",(VLOOKUP(O36,'🌳Resource'!$A$4:$J1000,10,false)*P36),0) + IF(Q36&lt;&gt;"",(VLOOKUP(Q36,$B$4:$H1000,7,false)*R36),0) + IF(S36&lt;&gt;"",(VLOOKUP(S36,$B$4:$H1000,7,false)*T36),0) + IF(U36&lt;&gt;"",(VLOOKUP(U36,$B$4:$H1000,7,false)*V36),0) + IF(W36&lt;&gt;"",(VLOOKUP(W36,$B$4:$H1000,7,false)*X36),0) + IF(Y36&lt;&gt;"",(VLOOKUP(Y36,$B$4:$H1000,7,false)*Z36),0) + IF(AA36&lt;&gt;"",(VLOOKUP(AA36,$B$4:$H1000,7,false)*AB36),0)</f>
        <v>0</v>
      </c>
      <c r="I36" s="569"/>
      <c r="J36" s="570"/>
      <c r="K36" s="569"/>
      <c r="L36" s="570"/>
      <c r="M36" s="569"/>
      <c r="N36" s="570"/>
      <c r="O36" s="569"/>
      <c r="P36" s="570"/>
      <c r="Q36" s="557"/>
      <c r="R36" s="580"/>
      <c r="S36" s="557"/>
      <c r="T36" s="580"/>
      <c r="U36" s="557"/>
      <c r="V36" s="580"/>
      <c r="W36" s="557"/>
      <c r="X36" s="580"/>
      <c r="Y36" s="557"/>
      <c r="Z36" s="580"/>
      <c r="AA36" s="557"/>
      <c r="AB36" s="580"/>
    </row>
    <row r="37">
      <c r="A37" s="564" t="b">
        <v>0</v>
      </c>
      <c r="B37" s="566" t="s">
        <v>547</v>
      </c>
      <c r="C37" s="566" t="s">
        <v>7</v>
      </c>
      <c r="D37" s="566" t="s">
        <v>55</v>
      </c>
      <c r="E37" s="567"/>
      <c r="F37" s="571">
        <f>IF(I37&lt;&gt;"",(VLOOKUP(I37,'🌳Resource'!$A$4:$I1000,8,false)*J37),0)+IF(K37&lt;&gt;"",(VLOOKUP(K37,'🌳Resource'!$A$4:$I1000,8,false)*L37),0)+IF(M37&lt;&gt;"",(VLOOKUP(M37,'🌳Resource'!$A$4:$I1000,8,false)*N37),0) + IF(O37&lt;&gt;"",(VLOOKUP(O37,'🌳Resource'!$A$4:$I1000,8,false)*P37),0) + IF(Q37&lt;&gt;"",(VLOOKUP(Q37,$B$4:$G1000,5,false)*R37),0) + IF(S37&lt;&gt;"",(VLOOKUP(S37,$B$4:$G1000,5,false)*T37),0) + IF(U37&lt;&gt;"",(VLOOKUP(U37,$B$4:$G1000,5,false)*V37),0) + IF(W37&lt;&gt;"",(VLOOKUP(W37,$B$4:$G1000,5,false)*X37),0) + IF(Y37&lt;&gt;"",(VLOOKUP(Y37,$B$4:$G1000,5,false)*Z37),0) + IF(AA37&lt;&gt;"",(VLOOKUP(AA37,$B$4:$G1000,5,false)*AB37),0)</f>
        <v>0</v>
      </c>
      <c r="G37" s="571">
        <f>IF(I37&lt;&gt;"",(VLOOKUP(I37,'🌳Resource'!$A$4:$I1000,9,false)*J37),0)+IF(K37&lt;&gt;"",(VLOOKUP(K37,'🌳Resource'!$A$4:$I1000,9,false)*L37),0)+IF(M37&lt;&gt;"",(VLOOKUP(M37,'🌳Resource'!$A$4:$I1000,9,false)*N37),0) + IF(O37&lt;&gt;"",(VLOOKUP(O37,'🌳Resource'!$A$4:$I1000,9,false)*P37),0) + IF(Q37&lt;&gt;"",(VLOOKUP(Q37,$B$4:$G1000,6,false)*R37),0) + IF(S37&lt;&gt;"",(VLOOKUP(S37,$B$4:$G1000,6,false)*T37),0) + IF(U37&lt;&gt;"",(VLOOKUP(U37,$B$4:$G1000,6,false)*V37),0) + IF(W37&lt;&gt;"",(VLOOKUP(W37,$B$4:$G1000,6,false)*X37),0) + IF(Y37&lt;&gt;"",(VLOOKUP(Y37,$B$4:$G1000,6,false)*Z37),0) + IF(AA37&lt;&gt;"",(VLOOKUP(AA37,$B$4:$G1000,6,false)*AB37),0)</f>
        <v>0</v>
      </c>
      <c r="H37" s="571">
        <f>IF(I37&lt;&gt;"",(VLOOKUP(I37,'🌳Resource'!$A$4:$J1000,10,false)*J37),0)+IF(K37&lt;&gt;"",(VLOOKUP(K37,'🌳Resource'!$A$4:$J1000,10,false)*L37),0)+IF(M37&lt;&gt;"",(VLOOKUP(M37,'🌳Resource'!$A$4:$J1000,10,false)*N37),0) + IF(O37&lt;&gt;"",(VLOOKUP(O37,'🌳Resource'!$A$4:$J1000,10,false)*P37),0) + IF(Q37&lt;&gt;"",(VLOOKUP(Q37,$B$4:$H1000,7,false)*R37),0) + IF(S37&lt;&gt;"",(VLOOKUP(S37,$B$4:$H1000,7,false)*T37),0) + IF(U37&lt;&gt;"",(VLOOKUP(U37,$B$4:$H1000,7,false)*V37),0) + IF(W37&lt;&gt;"",(VLOOKUP(W37,$B$4:$H1000,7,false)*X37),0) + IF(Y37&lt;&gt;"",(VLOOKUP(Y37,$B$4:$H1000,7,false)*Z37),0) + IF(AA37&lt;&gt;"",(VLOOKUP(AA37,$B$4:$H1000,7,false)*AB37),0)</f>
        <v>0</v>
      </c>
      <c r="I37" s="561"/>
      <c r="J37" s="562"/>
      <c r="K37" s="561"/>
      <c r="L37" s="562"/>
      <c r="M37" s="561"/>
      <c r="N37" s="562"/>
      <c r="O37" s="561"/>
      <c r="P37" s="562"/>
      <c r="Q37" s="563"/>
      <c r="R37" s="581"/>
      <c r="S37" s="563"/>
      <c r="T37" s="581"/>
      <c r="U37" s="563"/>
      <c r="V37" s="581"/>
      <c r="W37" s="563"/>
      <c r="X37" s="581"/>
      <c r="Y37" s="563"/>
      <c r="Z37" s="581"/>
      <c r="AA37" s="563"/>
      <c r="AB37" s="581"/>
    </row>
    <row r="38">
      <c r="A38" s="564" t="b">
        <v>0</v>
      </c>
      <c r="B38" s="566" t="s">
        <v>548</v>
      </c>
      <c r="C38" s="566" t="s">
        <v>7</v>
      </c>
      <c r="D38" s="566" t="s">
        <v>55</v>
      </c>
      <c r="E38" s="577"/>
      <c r="F38" s="568">
        <f>IF(I38&lt;&gt;"",(VLOOKUP(I38,'🌳Resource'!$A$4:$I1000,8,false)*J38),0)+IF(K38&lt;&gt;"",(VLOOKUP(K38,'🌳Resource'!$A$4:$I1000,8,false)*L38),0)+IF(M38&lt;&gt;"",(VLOOKUP(M38,'🌳Resource'!$A$4:$I1000,8,false)*N38),0) + IF(O38&lt;&gt;"",(VLOOKUP(O38,'🌳Resource'!$A$4:$I1000,8,false)*P38),0) + IF(Q38&lt;&gt;"",(VLOOKUP(Q38,$B$4:$G1000,5,false)*R38),0) + IF(S38&lt;&gt;"",(VLOOKUP(S38,$B$4:$G1000,5,false)*T38),0) + IF(U38&lt;&gt;"",(VLOOKUP(U38,$B$4:$G1000,5,false)*V38),0) + IF(W38&lt;&gt;"",(VLOOKUP(W38,$B$4:$G1000,5,false)*X38),0) + IF(Y38&lt;&gt;"",(VLOOKUP(Y38,$B$4:$G1000,5,false)*Z38),0) + IF(AA38&lt;&gt;"",(VLOOKUP(AA38,$B$4:$G1000,5,false)*AB38),0)</f>
        <v>0</v>
      </c>
      <c r="G38" s="568">
        <f>IF(I38&lt;&gt;"",(VLOOKUP(I38,'🌳Resource'!$A$4:$I1000,9,false)*J38),0)+IF(K38&lt;&gt;"",(VLOOKUP(K38,'🌳Resource'!$A$4:$I1000,9,false)*L38),0)+IF(M38&lt;&gt;"",(VLOOKUP(M38,'🌳Resource'!$A$4:$I1000,9,false)*N38),0) + IF(O38&lt;&gt;"",(VLOOKUP(O38,'🌳Resource'!$A$4:$I1000,9,false)*P38),0) + IF(Q38&lt;&gt;"",(VLOOKUP(Q38,$B$4:$G1000,6,false)*R38),0) + IF(S38&lt;&gt;"",(VLOOKUP(S38,$B$4:$G1000,6,false)*T38),0) + IF(U38&lt;&gt;"",(VLOOKUP(U38,$B$4:$G1000,6,false)*V38),0) + IF(W38&lt;&gt;"",(VLOOKUP(W38,$B$4:$G1000,6,false)*X38),0) + IF(Y38&lt;&gt;"",(VLOOKUP(Y38,$B$4:$G1000,6,false)*Z38),0) + IF(AA38&lt;&gt;"",(VLOOKUP(AA38,$B$4:$G1000,6,false)*AB38),0)</f>
        <v>0</v>
      </c>
      <c r="H38" s="568">
        <f>IF(I38&lt;&gt;"",(VLOOKUP(I38,'🌳Resource'!$A$4:$J1000,10,false)*J38),0)+IF(K38&lt;&gt;"",(VLOOKUP(K38,'🌳Resource'!$A$4:$J1000,10,false)*L38),0)+IF(M38&lt;&gt;"",(VLOOKUP(M38,'🌳Resource'!$A$4:$J1000,10,false)*N38),0) + IF(O38&lt;&gt;"",(VLOOKUP(O38,'🌳Resource'!$A$4:$J1000,10,false)*P38),0) + IF(Q38&lt;&gt;"",(VLOOKUP(Q38,$B$4:$H1000,7,false)*R38),0) + IF(S38&lt;&gt;"",(VLOOKUP(S38,$B$4:$H1000,7,false)*T38),0) + IF(U38&lt;&gt;"",(VLOOKUP(U38,$B$4:$H1000,7,false)*V38),0) + IF(W38&lt;&gt;"",(VLOOKUP(W38,$B$4:$H1000,7,false)*X38),0) + IF(Y38&lt;&gt;"",(VLOOKUP(Y38,$B$4:$H1000,7,false)*Z38),0) + IF(AA38&lt;&gt;"",(VLOOKUP(AA38,$B$4:$H1000,7,false)*AB38),0)</f>
        <v>0</v>
      </c>
      <c r="I38" s="569"/>
      <c r="J38" s="570"/>
      <c r="K38" s="569"/>
      <c r="L38" s="570"/>
      <c r="M38" s="569"/>
      <c r="N38" s="570"/>
      <c r="O38" s="569"/>
      <c r="P38" s="570"/>
      <c r="Q38" s="557"/>
      <c r="R38" s="580"/>
      <c r="S38" s="557"/>
      <c r="T38" s="580"/>
      <c r="U38" s="557"/>
      <c r="V38" s="580"/>
      <c r="W38" s="557"/>
      <c r="X38" s="580"/>
      <c r="Y38" s="557"/>
      <c r="Z38" s="580"/>
      <c r="AA38" s="557"/>
      <c r="AB38" s="580"/>
    </row>
    <row r="39">
      <c r="A39" s="564" t="b">
        <v>0</v>
      </c>
      <c r="B39" s="566" t="s">
        <v>549</v>
      </c>
      <c r="C39" s="566" t="s">
        <v>7</v>
      </c>
      <c r="D39" s="566" t="s">
        <v>55</v>
      </c>
      <c r="E39" s="577"/>
      <c r="F39" s="571">
        <f>IF(I39&lt;&gt;"",(VLOOKUP(I39,'🌳Resource'!$A$4:$I1000,8,false)*J39),0)+IF(K39&lt;&gt;"",(VLOOKUP(K39,'🌳Resource'!$A$4:$I1000,8,false)*L39),0)+IF(M39&lt;&gt;"",(VLOOKUP(M39,'🌳Resource'!$A$4:$I1000,8,false)*N39),0) + IF(O39&lt;&gt;"",(VLOOKUP(O39,'🌳Resource'!$A$4:$I1000,8,false)*P39),0) + IF(Q39&lt;&gt;"",(VLOOKUP(Q39,$B$4:$G1000,5,false)*R39),0) + IF(S39&lt;&gt;"",(VLOOKUP(S39,$B$4:$G1000,5,false)*T39),0) + IF(U39&lt;&gt;"",(VLOOKUP(U39,$B$4:$G1000,5,false)*V39),0) + IF(W39&lt;&gt;"",(VLOOKUP(W39,$B$4:$G1000,5,false)*X39),0) + IF(Y39&lt;&gt;"",(VLOOKUP(Y39,$B$4:$G1000,5,false)*Z39),0) + IF(AA39&lt;&gt;"",(VLOOKUP(AA39,$B$4:$G1000,5,false)*AB39),0)</f>
        <v>0</v>
      </c>
      <c r="G39" s="571">
        <f>IF(I39&lt;&gt;"",(VLOOKUP(I39,'🌳Resource'!$A$4:$I1000,9,false)*J39),0)+IF(K39&lt;&gt;"",(VLOOKUP(K39,'🌳Resource'!$A$4:$I1000,9,false)*L39),0)+IF(M39&lt;&gt;"",(VLOOKUP(M39,'🌳Resource'!$A$4:$I1000,9,false)*N39),0) + IF(O39&lt;&gt;"",(VLOOKUP(O39,'🌳Resource'!$A$4:$I1000,9,false)*P39),0) + IF(Q39&lt;&gt;"",(VLOOKUP(Q39,$B$4:$G1000,6,false)*R39),0) + IF(S39&lt;&gt;"",(VLOOKUP(S39,$B$4:$G1000,6,false)*T39),0) + IF(U39&lt;&gt;"",(VLOOKUP(U39,$B$4:$G1000,6,false)*V39),0) + IF(W39&lt;&gt;"",(VLOOKUP(W39,$B$4:$G1000,6,false)*X39),0) + IF(Y39&lt;&gt;"",(VLOOKUP(Y39,$B$4:$G1000,6,false)*Z39),0) + IF(AA39&lt;&gt;"",(VLOOKUP(AA39,$B$4:$G1000,6,false)*AB39),0)</f>
        <v>0</v>
      </c>
      <c r="H39" s="571">
        <f>IF(I39&lt;&gt;"",(VLOOKUP(I39,'🌳Resource'!$A$4:$J1000,10,false)*J39),0)+IF(K39&lt;&gt;"",(VLOOKUP(K39,'🌳Resource'!$A$4:$J1000,10,false)*L39),0)+IF(M39&lt;&gt;"",(VLOOKUP(M39,'🌳Resource'!$A$4:$J1000,10,false)*N39),0) + IF(O39&lt;&gt;"",(VLOOKUP(O39,'🌳Resource'!$A$4:$J1000,10,false)*P39),0) + IF(Q39&lt;&gt;"",(VLOOKUP(Q39,$B$4:$H1000,7,false)*R39),0) + IF(S39&lt;&gt;"",(VLOOKUP(S39,$B$4:$H1000,7,false)*T39),0) + IF(U39&lt;&gt;"",(VLOOKUP(U39,$B$4:$H1000,7,false)*V39),0) + IF(W39&lt;&gt;"",(VLOOKUP(W39,$B$4:$H1000,7,false)*X39),0) + IF(Y39&lt;&gt;"",(VLOOKUP(Y39,$B$4:$H1000,7,false)*Z39),0) + IF(AA39&lt;&gt;"",(VLOOKUP(AA39,$B$4:$H1000,7,false)*AB39),0)</f>
        <v>0</v>
      </c>
      <c r="I39" s="561"/>
      <c r="J39" s="562"/>
      <c r="K39" s="561"/>
      <c r="L39" s="562"/>
      <c r="M39" s="561"/>
      <c r="N39" s="562"/>
      <c r="O39" s="561"/>
      <c r="P39" s="562"/>
      <c r="Q39" s="563"/>
      <c r="R39" s="581"/>
      <c r="S39" s="563"/>
      <c r="T39" s="581"/>
      <c r="U39" s="563"/>
      <c r="V39" s="581"/>
      <c r="W39" s="563"/>
      <c r="X39" s="581"/>
      <c r="Y39" s="563"/>
      <c r="Z39" s="581"/>
      <c r="AA39" s="563"/>
      <c r="AB39" s="581"/>
    </row>
    <row r="40">
      <c r="A40" s="564" t="b">
        <v>0</v>
      </c>
      <c r="B40" s="566" t="s">
        <v>550</v>
      </c>
      <c r="C40" s="566" t="s">
        <v>7</v>
      </c>
      <c r="D40" s="566" t="s">
        <v>55</v>
      </c>
      <c r="E40" s="577"/>
      <c r="F40" s="568">
        <f>IF(I40&lt;&gt;"",(VLOOKUP(I40,'🌳Resource'!$A$4:$I1000,8,false)*J40),0)+IF(K40&lt;&gt;"",(VLOOKUP(K40,'🌳Resource'!$A$4:$I1000,8,false)*L40),0)+IF(M40&lt;&gt;"",(VLOOKUP(M40,'🌳Resource'!$A$4:$I1000,8,false)*N40),0) + IF(O40&lt;&gt;"",(VLOOKUP(O40,'🌳Resource'!$A$4:$I1000,8,false)*P40),0) + IF(Q40&lt;&gt;"",(VLOOKUP(Q40,$B$4:$G1000,5,false)*R40),0) + IF(S40&lt;&gt;"",(VLOOKUP(S40,$B$4:$G1000,5,false)*T40),0) + IF(U40&lt;&gt;"",(VLOOKUP(U40,$B$4:$G1000,5,false)*V40),0) + IF(W40&lt;&gt;"",(VLOOKUP(W40,$B$4:$G1000,5,false)*X40),0) + IF(Y40&lt;&gt;"",(VLOOKUP(Y40,$B$4:$G1000,5,false)*Z40),0) + IF(AA40&lt;&gt;"",(VLOOKUP(AA40,$B$4:$G1000,5,false)*AB40),0)</f>
        <v>0</v>
      </c>
      <c r="G40" s="568">
        <f>IF(I40&lt;&gt;"",(VLOOKUP(I40,'🌳Resource'!$A$4:$I1000,9,false)*J40),0)+IF(K40&lt;&gt;"",(VLOOKUP(K40,'🌳Resource'!$A$4:$I1000,9,false)*L40),0)+IF(M40&lt;&gt;"",(VLOOKUP(M40,'🌳Resource'!$A$4:$I1000,9,false)*N40),0) + IF(O40&lt;&gt;"",(VLOOKUP(O40,'🌳Resource'!$A$4:$I1000,9,false)*P40),0) + IF(Q40&lt;&gt;"",(VLOOKUP(Q40,$B$4:$G1000,6,false)*R40),0) + IF(S40&lt;&gt;"",(VLOOKUP(S40,$B$4:$G1000,6,false)*T40),0) + IF(U40&lt;&gt;"",(VLOOKUP(U40,$B$4:$G1000,6,false)*V40),0) + IF(W40&lt;&gt;"",(VLOOKUP(W40,$B$4:$G1000,6,false)*X40),0) + IF(Y40&lt;&gt;"",(VLOOKUP(Y40,$B$4:$G1000,6,false)*Z40),0) + IF(AA40&lt;&gt;"",(VLOOKUP(AA40,$B$4:$G1000,6,false)*AB40),0)</f>
        <v>0</v>
      </c>
      <c r="H40" s="568">
        <f>IF(I40&lt;&gt;"",(VLOOKUP(I40,'🌳Resource'!$A$4:$J1000,10,false)*J40),0)+IF(K40&lt;&gt;"",(VLOOKUP(K40,'🌳Resource'!$A$4:$J1000,10,false)*L40),0)+IF(M40&lt;&gt;"",(VLOOKUP(M40,'🌳Resource'!$A$4:$J1000,10,false)*N40),0) + IF(O40&lt;&gt;"",(VLOOKUP(O40,'🌳Resource'!$A$4:$J1000,10,false)*P40),0) + IF(Q40&lt;&gt;"",(VLOOKUP(Q40,$B$4:$H1000,7,false)*R40),0) + IF(S40&lt;&gt;"",(VLOOKUP(S40,$B$4:$H1000,7,false)*T40),0) + IF(U40&lt;&gt;"",(VLOOKUP(U40,$B$4:$H1000,7,false)*V40),0) + IF(W40&lt;&gt;"",(VLOOKUP(W40,$B$4:$H1000,7,false)*X40),0) + IF(Y40&lt;&gt;"",(VLOOKUP(Y40,$B$4:$H1000,7,false)*Z40),0) + IF(AA40&lt;&gt;"",(VLOOKUP(AA40,$B$4:$H1000,7,false)*AB40),0)</f>
        <v>0</v>
      </c>
      <c r="I40" s="569"/>
      <c r="J40" s="570"/>
      <c r="K40" s="569"/>
      <c r="L40" s="570"/>
      <c r="M40" s="569"/>
      <c r="N40" s="570"/>
      <c r="O40" s="569"/>
      <c r="P40" s="570"/>
      <c r="Q40" s="557"/>
      <c r="R40" s="580"/>
      <c r="S40" s="557"/>
      <c r="T40" s="580"/>
      <c r="U40" s="557"/>
      <c r="V40" s="580"/>
      <c r="W40" s="557"/>
      <c r="X40" s="580"/>
      <c r="Y40" s="557"/>
      <c r="Z40" s="580"/>
      <c r="AA40" s="557"/>
      <c r="AB40" s="580"/>
    </row>
    <row r="41">
      <c r="A41" s="564" t="b">
        <v>0</v>
      </c>
      <c r="B41" s="566" t="s">
        <v>551</v>
      </c>
      <c r="C41" s="566" t="s">
        <v>7</v>
      </c>
      <c r="D41" s="566" t="s">
        <v>55</v>
      </c>
      <c r="E41" s="577"/>
      <c r="F41" s="571">
        <f>IF(I41&lt;&gt;"",(VLOOKUP(I41,'🌳Resource'!$A$4:$I1000,8,false)*J41),0)+IF(K41&lt;&gt;"",(VLOOKUP(K41,'🌳Resource'!$A$4:$I1000,8,false)*L41),0)+IF(M41&lt;&gt;"",(VLOOKUP(M41,'🌳Resource'!$A$4:$I1000,8,false)*N41),0) + IF(O41&lt;&gt;"",(VLOOKUP(O41,'🌳Resource'!$A$4:$I1000,8,false)*P41),0) + IF(Q41&lt;&gt;"",(VLOOKUP(Q41,$B$4:$G1000,5,false)*R41),0) + IF(S41&lt;&gt;"",(VLOOKUP(S41,$B$4:$G1000,5,false)*T41),0) + IF(U41&lt;&gt;"",(VLOOKUP(U41,$B$4:$G1000,5,false)*V41),0) + IF(W41&lt;&gt;"",(VLOOKUP(W41,$B$4:$G1000,5,false)*X41),0) + IF(Y41&lt;&gt;"",(VLOOKUP(Y41,$B$4:$G1000,5,false)*Z41),0) + IF(AA41&lt;&gt;"",(VLOOKUP(AA41,$B$4:$G1000,5,false)*AB41),0)</f>
        <v>0</v>
      </c>
      <c r="G41" s="571">
        <f>IF(I41&lt;&gt;"",(VLOOKUP(I41,'🌳Resource'!$A$4:$I1000,9,false)*J41),0)+IF(K41&lt;&gt;"",(VLOOKUP(K41,'🌳Resource'!$A$4:$I1000,9,false)*L41),0)+IF(M41&lt;&gt;"",(VLOOKUP(M41,'🌳Resource'!$A$4:$I1000,9,false)*N41),0) + IF(O41&lt;&gt;"",(VLOOKUP(O41,'🌳Resource'!$A$4:$I1000,9,false)*P41),0) + IF(Q41&lt;&gt;"",(VLOOKUP(Q41,$B$4:$G1000,6,false)*R41),0) + IF(S41&lt;&gt;"",(VLOOKUP(S41,$B$4:$G1000,6,false)*T41),0) + IF(U41&lt;&gt;"",(VLOOKUP(U41,$B$4:$G1000,6,false)*V41),0) + IF(W41&lt;&gt;"",(VLOOKUP(W41,$B$4:$G1000,6,false)*X41),0) + IF(Y41&lt;&gt;"",(VLOOKUP(Y41,$B$4:$G1000,6,false)*Z41),0) + IF(AA41&lt;&gt;"",(VLOOKUP(AA41,$B$4:$G1000,6,false)*AB41),0)</f>
        <v>0</v>
      </c>
      <c r="H41" s="571">
        <f>IF(I41&lt;&gt;"",(VLOOKUP(I41,'🌳Resource'!$A$4:$J1000,10,false)*J41),0)+IF(K41&lt;&gt;"",(VLOOKUP(K41,'🌳Resource'!$A$4:$J1000,10,false)*L41),0)+IF(M41&lt;&gt;"",(VLOOKUP(M41,'🌳Resource'!$A$4:$J1000,10,false)*N41),0) + IF(O41&lt;&gt;"",(VLOOKUP(O41,'🌳Resource'!$A$4:$J1000,10,false)*P41),0) + IF(Q41&lt;&gt;"",(VLOOKUP(Q41,$B$4:$H1000,7,false)*R41),0) + IF(S41&lt;&gt;"",(VLOOKUP(S41,$B$4:$H1000,7,false)*T41),0) + IF(U41&lt;&gt;"",(VLOOKUP(U41,$B$4:$H1000,7,false)*V41),0) + IF(W41&lt;&gt;"",(VLOOKUP(W41,$B$4:$H1000,7,false)*X41),0) + IF(Y41&lt;&gt;"",(VLOOKUP(Y41,$B$4:$H1000,7,false)*Z41),0) + IF(AA41&lt;&gt;"",(VLOOKUP(AA41,$B$4:$H1000,7,false)*AB41),0)</f>
        <v>0</v>
      </c>
      <c r="I41" s="561"/>
      <c r="J41" s="562"/>
      <c r="K41" s="561"/>
      <c r="L41" s="562"/>
      <c r="M41" s="561"/>
      <c r="N41" s="562"/>
      <c r="O41" s="561"/>
      <c r="P41" s="562"/>
      <c r="Q41" s="563"/>
      <c r="R41" s="581"/>
      <c r="S41" s="563"/>
      <c r="T41" s="581"/>
      <c r="U41" s="563"/>
      <c r="V41" s="581"/>
      <c r="W41" s="563"/>
      <c r="X41" s="581"/>
      <c r="Y41" s="563"/>
      <c r="Z41" s="581"/>
      <c r="AA41" s="563"/>
      <c r="AB41" s="581"/>
    </row>
    <row r="42">
      <c r="A42" s="564" t="b">
        <v>0</v>
      </c>
      <c r="B42" s="566" t="s">
        <v>552</v>
      </c>
      <c r="C42" s="566" t="s">
        <v>7</v>
      </c>
      <c r="D42" s="566" t="s">
        <v>55</v>
      </c>
      <c r="E42" s="577"/>
      <c r="F42" s="568">
        <f>IF(I42&lt;&gt;"",(VLOOKUP(I42,'🌳Resource'!$A$4:$I1000,8,false)*J42),0)+IF(K42&lt;&gt;"",(VLOOKUP(K42,'🌳Resource'!$A$4:$I1000,8,false)*L42),0)+IF(M42&lt;&gt;"",(VLOOKUP(M42,'🌳Resource'!$A$4:$I1000,8,false)*N42),0) + IF(O42&lt;&gt;"",(VLOOKUP(O42,'🌳Resource'!$A$4:$I1000,8,false)*P42),0) + IF(Q42&lt;&gt;"",(VLOOKUP(Q42,$B$4:$G1000,5,false)*R42),0) + IF(S42&lt;&gt;"",(VLOOKUP(S42,$B$4:$G1000,5,false)*T42),0) + IF(U42&lt;&gt;"",(VLOOKUP(U42,$B$4:$G1000,5,false)*V42),0) + IF(W42&lt;&gt;"",(VLOOKUP(W42,$B$4:$G1000,5,false)*X42),0) + IF(Y42&lt;&gt;"",(VLOOKUP(Y42,$B$4:$G1000,5,false)*Z42),0) + IF(AA42&lt;&gt;"",(VLOOKUP(AA42,$B$4:$G1000,5,false)*AB42),0)</f>
        <v>0</v>
      </c>
      <c r="G42" s="568">
        <f>IF(I42&lt;&gt;"",(VLOOKUP(I42,'🌳Resource'!$A$4:$I1000,9,false)*J42),0)+IF(K42&lt;&gt;"",(VLOOKUP(K42,'🌳Resource'!$A$4:$I1000,9,false)*L42),0)+IF(M42&lt;&gt;"",(VLOOKUP(M42,'🌳Resource'!$A$4:$I1000,9,false)*N42),0) + IF(O42&lt;&gt;"",(VLOOKUP(O42,'🌳Resource'!$A$4:$I1000,9,false)*P42),0) + IF(Q42&lt;&gt;"",(VLOOKUP(Q42,$B$4:$G1000,6,false)*R42),0) + IF(S42&lt;&gt;"",(VLOOKUP(S42,$B$4:$G1000,6,false)*T42),0) + IF(U42&lt;&gt;"",(VLOOKUP(U42,$B$4:$G1000,6,false)*V42),0) + IF(W42&lt;&gt;"",(VLOOKUP(W42,$B$4:$G1000,6,false)*X42),0) + IF(Y42&lt;&gt;"",(VLOOKUP(Y42,$B$4:$G1000,6,false)*Z42),0) + IF(AA42&lt;&gt;"",(VLOOKUP(AA42,$B$4:$G1000,6,false)*AB42),0)</f>
        <v>0</v>
      </c>
      <c r="H42" s="568">
        <f>IF(I42&lt;&gt;"",(VLOOKUP(I42,'🌳Resource'!$A$4:$J1000,10,false)*J42),0)+IF(K42&lt;&gt;"",(VLOOKUP(K42,'🌳Resource'!$A$4:$J1000,10,false)*L42),0)+IF(M42&lt;&gt;"",(VLOOKUP(M42,'🌳Resource'!$A$4:$J1000,10,false)*N42),0) + IF(O42&lt;&gt;"",(VLOOKUP(O42,'🌳Resource'!$A$4:$J1000,10,false)*P42),0) + IF(Q42&lt;&gt;"",(VLOOKUP(Q42,$B$4:$H1000,7,false)*R42),0) + IF(S42&lt;&gt;"",(VLOOKUP(S42,$B$4:$H1000,7,false)*T42),0) + IF(U42&lt;&gt;"",(VLOOKUP(U42,$B$4:$H1000,7,false)*V42),0) + IF(W42&lt;&gt;"",(VLOOKUP(W42,$B$4:$H1000,7,false)*X42),0) + IF(Y42&lt;&gt;"",(VLOOKUP(Y42,$B$4:$H1000,7,false)*Z42),0) + IF(AA42&lt;&gt;"",(VLOOKUP(AA42,$B$4:$H1000,7,false)*AB42),0)</f>
        <v>0</v>
      </c>
      <c r="I42" s="569"/>
      <c r="J42" s="570"/>
      <c r="K42" s="569"/>
      <c r="L42" s="570"/>
      <c r="M42" s="569"/>
      <c r="N42" s="570"/>
      <c r="O42" s="569"/>
      <c r="P42" s="570"/>
      <c r="Q42" s="557"/>
      <c r="R42" s="580"/>
      <c r="S42" s="557"/>
      <c r="T42" s="580"/>
      <c r="U42" s="557"/>
      <c r="V42" s="580"/>
      <c r="W42" s="557"/>
      <c r="X42" s="580"/>
      <c r="Y42" s="557"/>
      <c r="Z42" s="580"/>
      <c r="AA42" s="557"/>
      <c r="AB42" s="580"/>
    </row>
    <row r="43">
      <c r="A43" s="564" t="b">
        <v>0</v>
      </c>
      <c r="B43" s="566" t="s">
        <v>553</v>
      </c>
      <c r="C43" s="566" t="s">
        <v>7</v>
      </c>
      <c r="D43" s="566" t="s">
        <v>55</v>
      </c>
      <c r="E43" s="577"/>
      <c r="F43" s="571">
        <f>IF(I43&lt;&gt;"",(VLOOKUP(I43,'🌳Resource'!$A$4:$I1000,8,false)*J43),0)+IF(K43&lt;&gt;"",(VLOOKUP(K43,'🌳Resource'!$A$4:$I1000,8,false)*L43),0)+IF(M43&lt;&gt;"",(VLOOKUP(M43,'🌳Resource'!$A$4:$I1000,8,false)*N43),0) + IF(O43&lt;&gt;"",(VLOOKUP(O43,'🌳Resource'!$A$4:$I1000,8,false)*P43),0) + IF(Q43&lt;&gt;"",(VLOOKUP(Q43,$B$4:$G1000,5,false)*R43),0) + IF(S43&lt;&gt;"",(VLOOKUP(S43,$B$4:$G1000,5,false)*T43),0) + IF(U43&lt;&gt;"",(VLOOKUP(U43,$B$4:$G1000,5,false)*V43),0) + IF(W43&lt;&gt;"",(VLOOKUP(W43,$B$4:$G1000,5,false)*X43),0) + IF(Y43&lt;&gt;"",(VLOOKUP(Y43,$B$4:$G1000,5,false)*Z43),0) + IF(AA43&lt;&gt;"",(VLOOKUP(AA43,$B$4:$G1000,5,false)*AB43),0)</f>
        <v>0</v>
      </c>
      <c r="G43" s="571">
        <f>IF(I43&lt;&gt;"",(VLOOKUP(I43,'🌳Resource'!$A$4:$I1000,9,false)*J43),0)+IF(K43&lt;&gt;"",(VLOOKUP(K43,'🌳Resource'!$A$4:$I1000,9,false)*L43),0)+IF(M43&lt;&gt;"",(VLOOKUP(M43,'🌳Resource'!$A$4:$I1000,9,false)*N43),0) + IF(O43&lt;&gt;"",(VLOOKUP(O43,'🌳Resource'!$A$4:$I1000,9,false)*P43),0) + IF(Q43&lt;&gt;"",(VLOOKUP(Q43,$B$4:$G1000,6,false)*R43),0) + IF(S43&lt;&gt;"",(VLOOKUP(S43,$B$4:$G1000,6,false)*T43),0) + IF(U43&lt;&gt;"",(VLOOKUP(U43,$B$4:$G1000,6,false)*V43),0) + IF(W43&lt;&gt;"",(VLOOKUP(W43,$B$4:$G1000,6,false)*X43),0) + IF(Y43&lt;&gt;"",(VLOOKUP(Y43,$B$4:$G1000,6,false)*Z43),0) + IF(AA43&lt;&gt;"",(VLOOKUP(AA43,$B$4:$G1000,6,false)*AB43),0)</f>
        <v>0</v>
      </c>
      <c r="H43" s="571">
        <f>IF(I43&lt;&gt;"",(VLOOKUP(I43,'🌳Resource'!$A$4:$J1000,10,false)*J43),0)+IF(K43&lt;&gt;"",(VLOOKUP(K43,'🌳Resource'!$A$4:$J1000,10,false)*L43),0)+IF(M43&lt;&gt;"",(VLOOKUP(M43,'🌳Resource'!$A$4:$J1000,10,false)*N43),0) + IF(O43&lt;&gt;"",(VLOOKUP(O43,'🌳Resource'!$A$4:$J1000,10,false)*P43),0) + IF(Q43&lt;&gt;"",(VLOOKUP(Q43,$B$4:$H1000,7,false)*R43),0) + IF(S43&lt;&gt;"",(VLOOKUP(S43,$B$4:$H1000,7,false)*T43),0) + IF(U43&lt;&gt;"",(VLOOKUP(U43,$B$4:$H1000,7,false)*V43),0) + IF(W43&lt;&gt;"",(VLOOKUP(W43,$B$4:$H1000,7,false)*X43),0) + IF(Y43&lt;&gt;"",(VLOOKUP(Y43,$B$4:$H1000,7,false)*Z43),0) + IF(AA43&lt;&gt;"",(VLOOKUP(AA43,$B$4:$H1000,7,false)*AB43),0)</f>
        <v>0</v>
      </c>
      <c r="I43" s="561"/>
      <c r="J43" s="562"/>
      <c r="K43" s="561"/>
      <c r="L43" s="562"/>
      <c r="M43" s="561"/>
      <c r="N43" s="562"/>
      <c r="O43" s="561"/>
      <c r="P43" s="562"/>
      <c r="Q43" s="563"/>
      <c r="R43" s="581"/>
      <c r="S43" s="563"/>
      <c r="T43" s="581"/>
      <c r="U43" s="563"/>
      <c r="V43" s="581"/>
      <c r="W43" s="563"/>
      <c r="X43" s="581"/>
      <c r="Y43" s="563"/>
      <c r="Z43" s="581"/>
      <c r="AA43" s="563"/>
      <c r="AB43" s="581"/>
    </row>
    <row r="44">
      <c r="A44" s="564" t="b">
        <v>0</v>
      </c>
      <c r="B44" s="566" t="s">
        <v>554</v>
      </c>
      <c r="C44" s="566" t="s">
        <v>7</v>
      </c>
      <c r="D44" s="566" t="s">
        <v>55</v>
      </c>
      <c r="E44" s="577"/>
      <c r="F44" s="568">
        <f>IF(I44&lt;&gt;"",(VLOOKUP(I44,'🌳Resource'!$A$4:$I1000,8,false)*J44),0)+IF(K44&lt;&gt;"",(VLOOKUP(K44,'🌳Resource'!$A$4:$I1000,8,false)*L44),0)+IF(M44&lt;&gt;"",(VLOOKUP(M44,'🌳Resource'!$A$4:$I1000,8,false)*N44),0) + IF(O44&lt;&gt;"",(VLOOKUP(O44,'🌳Resource'!$A$4:$I1000,8,false)*P44),0) + IF(Q44&lt;&gt;"",(VLOOKUP(Q44,$B$4:$G1000,5,false)*R44),0) + IF(S44&lt;&gt;"",(VLOOKUP(S44,$B$4:$G1000,5,false)*T44),0) + IF(U44&lt;&gt;"",(VLOOKUP(U44,$B$4:$G1000,5,false)*V44),0) + IF(W44&lt;&gt;"",(VLOOKUP(W44,$B$4:$G1000,5,false)*X44),0) + IF(Y44&lt;&gt;"",(VLOOKUP(Y44,$B$4:$G1000,5,false)*Z44),0) + IF(AA44&lt;&gt;"",(VLOOKUP(AA44,$B$4:$G1000,5,false)*AB44),0)</f>
        <v>0</v>
      </c>
      <c r="G44" s="568">
        <f>IF(I44&lt;&gt;"",(VLOOKUP(I44,'🌳Resource'!$A$4:$I1000,9,false)*J44),0)+IF(K44&lt;&gt;"",(VLOOKUP(K44,'🌳Resource'!$A$4:$I1000,9,false)*L44),0)+IF(M44&lt;&gt;"",(VLOOKUP(M44,'🌳Resource'!$A$4:$I1000,9,false)*N44),0) + IF(O44&lt;&gt;"",(VLOOKUP(O44,'🌳Resource'!$A$4:$I1000,9,false)*P44),0) + IF(Q44&lt;&gt;"",(VLOOKUP(Q44,$B$4:$G1000,6,false)*R44),0) + IF(S44&lt;&gt;"",(VLOOKUP(S44,$B$4:$G1000,6,false)*T44),0) + IF(U44&lt;&gt;"",(VLOOKUP(U44,$B$4:$G1000,6,false)*V44),0) + IF(W44&lt;&gt;"",(VLOOKUP(W44,$B$4:$G1000,6,false)*X44),0) + IF(Y44&lt;&gt;"",(VLOOKUP(Y44,$B$4:$G1000,6,false)*Z44),0) + IF(AA44&lt;&gt;"",(VLOOKUP(AA44,$B$4:$G1000,6,false)*AB44),0)</f>
        <v>0</v>
      </c>
      <c r="H44" s="568">
        <f>IF(I44&lt;&gt;"",(VLOOKUP(I44,'🌳Resource'!$A$4:$J1000,10,false)*J44),0)+IF(K44&lt;&gt;"",(VLOOKUP(K44,'🌳Resource'!$A$4:$J1000,10,false)*L44),0)+IF(M44&lt;&gt;"",(VLOOKUP(M44,'🌳Resource'!$A$4:$J1000,10,false)*N44),0) + IF(O44&lt;&gt;"",(VLOOKUP(O44,'🌳Resource'!$A$4:$J1000,10,false)*P44),0) + IF(Q44&lt;&gt;"",(VLOOKUP(Q44,$B$4:$H1000,7,false)*R44),0) + IF(S44&lt;&gt;"",(VLOOKUP(S44,$B$4:$H1000,7,false)*T44),0) + IF(U44&lt;&gt;"",(VLOOKUP(U44,$B$4:$H1000,7,false)*V44),0) + IF(W44&lt;&gt;"",(VLOOKUP(W44,$B$4:$H1000,7,false)*X44),0) + IF(Y44&lt;&gt;"",(VLOOKUP(Y44,$B$4:$H1000,7,false)*Z44),0) + IF(AA44&lt;&gt;"",(VLOOKUP(AA44,$B$4:$H1000,7,false)*AB44),0)</f>
        <v>0</v>
      </c>
      <c r="I44" s="569"/>
      <c r="J44" s="570"/>
      <c r="K44" s="569"/>
      <c r="L44" s="570"/>
      <c r="M44" s="569"/>
      <c r="N44" s="570"/>
      <c r="O44" s="569"/>
      <c r="P44" s="570"/>
      <c r="Q44" s="557"/>
      <c r="R44" s="580"/>
      <c r="S44" s="557"/>
      <c r="T44" s="580"/>
      <c r="U44" s="557"/>
      <c r="V44" s="580"/>
      <c r="W44" s="557"/>
      <c r="X44" s="580"/>
      <c r="Y44" s="557"/>
      <c r="Z44" s="580"/>
      <c r="AA44" s="557"/>
      <c r="AB44" s="580"/>
    </row>
    <row r="45">
      <c r="A45" s="564" t="b">
        <v>1</v>
      </c>
      <c r="B45" s="565" t="s">
        <v>449</v>
      </c>
      <c r="C45" s="566" t="s">
        <v>7</v>
      </c>
      <c r="D45" s="566" t="s">
        <v>37</v>
      </c>
      <c r="E45" s="577"/>
      <c r="F45" s="571">
        <f>IF(I45&lt;&gt;"",(VLOOKUP(I45,'🌳Resource'!$A$4:$I1000,8,false)*J45),0)+IF(K45&lt;&gt;"",(VLOOKUP(K45,'🌳Resource'!$A$4:$I1000,8,false)*L45),0)+IF(M45&lt;&gt;"",(VLOOKUP(M45,'🌳Resource'!$A$4:$I1000,8,false)*N45),0) + IF(O45&lt;&gt;"",(VLOOKUP(O45,'🌳Resource'!$A$4:$I1000,8,false)*P45),0) + IF(Q45&lt;&gt;"",(VLOOKUP(Q45,$B$4:$G1000,5,false)*R45),0) + IF(S45&lt;&gt;"",(VLOOKUP(S45,$B$4:$G1000,5,false)*T45),0) + IF(U45&lt;&gt;"",(VLOOKUP(U45,$B$4:$G1000,5,false)*V45),0) + IF(W45&lt;&gt;"",(VLOOKUP(W45,$B$4:$G1000,5,false)*X45),0) + IF(Y45&lt;&gt;"",(VLOOKUP(Y45,$B$4:$G1000,5,false)*Z45),0) + IF(AA45&lt;&gt;"",(VLOOKUP(AA45,$B$4:$G1000,5,false)*AB45),0)</f>
        <v>27.38441558</v>
      </c>
      <c r="G45" s="571">
        <f>IF(I45&lt;&gt;"",(VLOOKUP(I45,'🌳Resource'!$A$4:$I1000,9,false)*J45),0)+IF(K45&lt;&gt;"",(VLOOKUP(K45,'🌳Resource'!$A$4:$I1000,9,false)*L45),0)+IF(M45&lt;&gt;"",(VLOOKUP(M45,'🌳Resource'!$A$4:$I1000,9,false)*N45),0) + IF(O45&lt;&gt;"",(VLOOKUP(O45,'🌳Resource'!$A$4:$I1000,9,false)*P45),0) + IF(Q45&lt;&gt;"",(VLOOKUP(Q45,$B$4:$G1000,6,false)*R45),0) + IF(S45&lt;&gt;"",(VLOOKUP(S45,$B$4:$G1000,6,false)*T45),0) + IF(U45&lt;&gt;"",(VLOOKUP(U45,$B$4:$G1000,6,false)*V45),0) + IF(W45&lt;&gt;"",(VLOOKUP(W45,$B$4:$G1000,6,false)*X45),0) + IF(Y45&lt;&gt;"",(VLOOKUP(Y45,$B$4:$G1000,6,false)*Z45),0) + IF(AA45&lt;&gt;"",(VLOOKUP(AA45,$B$4:$G1000,6,false)*AB45),0)</f>
        <v>92</v>
      </c>
      <c r="H45" s="571">
        <f>IF(I45&lt;&gt;"",(VLOOKUP(I45,'🌳Resource'!$A$4:$J1000,10,false)*J45),0)+IF(K45&lt;&gt;"",(VLOOKUP(K45,'🌳Resource'!$A$4:$J1000,10,false)*L45),0)+IF(M45&lt;&gt;"",(VLOOKUP(M45,'🌳Resource'!$A$4:$J1000,10,false)*N45),0) + IF(O45&lt;&gt;"",(VLOOKUP(O45,'🌳Resource'!$A$4:$J1000,10,false)*P45),0) + IF(Q45&lt;&gt;"",(VLOOKUP(Q45,$B$4:$H1000,7,false)*R45),0) + IF(S45&lt;&gt;"",(VLOOKUP(S45,$B$4:$H1000,7,false)*T45),0) + IF(U45&lt;&gt;"",(VLOOKUP(U45,$B$4:$H1000,7,false)*V45),0) + IF(W45&lt;&gt;"",(VLOOKUP(W45,$B$4:$H1000,7,false)*X45),0) + IF(Y45&lt;&gt;"",(VLOOKUP(Y45,$B$4:$H1000,7,false)*Z45),0) + IF(AA45&lt;&gt;"",(VLOOKUP(AA45,$B$4:$H1000,7,false)*AB45),0)</f>
        <v>34</v>
      </c>
      <c r="I45" s="561"/>
      <c r="J45" s="562"/>
      <c r="K45" s="561"/>
      <c r="L45" s="562"/>
      <c r="M45" s="561"/>
      <c r="N45" s="562"/>
      <c r="O45" s="561"/>
      <c r="P45" s="562"/>
      <c r="Q45" s="563" t="s">
        <v>502</v>
      </c>
      <c r="R45" s="579">
        <v>1.0</v>
      </c>
      <c r="S45" s="563" t="s">
        <v>504</v>
      </c>
      <c r="T45" s="579">
        <v>1.0</v>
      </c>
      <c r="U45" s="563" t="s">
        <v>526</v>
      </c>
      <c r="V45" s="579">
        <v>2.0</v>
      </c>
      <c r="W45" s="563"/>
      <c r="X45" s="579"/>
      <c r="Y45" s="563"/>
      <c r="Z45" s="579"/>
      <c r="AA45" s="563"/>
      <c r="AB45" s="579"/>
    </row>
    <row r="46">
      <c r="A46" s="564" t="b">
        <v>1</v>
      </c>
      <c r="B46" s="565" t="s">
        <v>450</v>
      </c>
      <c r="C46" s="566" t="s">
        <v>7</v>
      </c>
      <c r="D46" s="566" t="s">
        <v>37</v>
      </c>
      <c r="E46" s="577"/>
      <c r="F46" s="568">
        <f>IF(I46&lt;&gt;"",(VLOOKUP(I46,'🌳Resource'!$A$4:$I1000,8,false)*J46),0)+IF(K46&lt;&gt;"",(VLOOKUP(K46,'🌳Resource'!$A$4:$I1000,8,false)*L46),0)+IF(M46&lt;&gt;"",(VLOOKUP(M46,'🌳Resource'!$A$4:$I1000,8,false)*N46),0) + IF(O46&lt;&gt;"",(VLOOKUP(O46,'🌳Resource'!$A$4:$I1000,8,false)*P46),0) + IF(Q46&lt;&gt;"",(VLOOKUP(Q46,$B$4:$G1000,5,false)*R46),0) + IF(S46&lt;&gt;"",(VLOOKUP(S46,$B$4:$G1000,5,false)*T46),0) + IF(U46&lt;&gt;"",(VLOOKUP(U46,$B$4:$G1000,5,false)*V46),0) + IF(W46&lt;&gt;"",(VLOOKUP(W46,$B$4:$G1000,5,false)*X46),0) + IF(Y46&lt;&gt;"",(VLOOKUP(Y46,$B$4:$G1000,5,false)*Z46),0) + IF(AA46&lt;&gt;"",(VLOOKUP(AA46,$B$4:$G1000,5,false)*AB46),0)</f>
        <v>27.38441558</v>
      </c>
      <c r="G46" s="568">
        <f>IF(I46&lt;&gt;"",(VLOOKUP(I46,'🌳Resource'!$A$4:$I1000,9,false)*J46),0)+IF(K46&lt;&gt;"",(VLOOKUP(K46,'🌳Resource'!$A$4:$I1000,9,false)*L46),0)+IF(M46&lt;&gt;"",(VLOOKUP(M46,'🌳Resource'!$A$4:$I1000,9,false)*N46),0) + IF(O46&lt;&gt;"",(VLOOKUP(O46,'🌳Resource'!$A$4:$I1000,9,false)*P46),0) + IF(Q46&lt;&gt;"",(VLOOKUP(Q46,$B$4:$G1000,6,false)*R46),0) + IF(S46&lt;&gt;"",(VLOOKUP(S46,$B$4:$G1000,6,false)*T46),0) + IF(U46&lt;&gt;"",(VLOOKUP(U46,$B$4:$G1000,6,false)*V46),0) + IF(W46&lt;&gt;"",(VLOOKUP(W46,$B$4:$G1000,6,false)*X46),0) + IF(Y46&lt;&gt;"",(VLOOKUP(Y46,$B$4:$G1000,6,false)*Z46),0) + IF(AA46&lt;&gt;"",(VLOOKUP(AA46,$B$4:$G1000,6,false)*AB46),0)</f>
        <v>92</v>
      </c>
      <c r="H46" s="568">
        <f>IF(I46&lt;&gt;"",(VLOOKUP(I46,'🌳Resource'!$A$4:$J1000,10,false)*J46),0)+IF(K46&lt;&gt;"",(VLOOKUP(K46,'🌳Resource'!$A$4:$J1000,10,false)*L46),0)+IF(M46&lt;&gt;"",(VLOOKUP(M46,'🌳Resource'!$A$4:$J1000,10,false)*N46),0) + IF(O46&lt;&gt;"",(VLOOKUP(O46,'🌳Resource'!$A$4:$J1000,10,false)*P46),0) + IF(Q46&lt;&gt;"",(VLOOKUP(Q46,$B$4:$H1000,7,false)*R46),0) + IF(S46&lt;&gt;"",(VLOOKUP(S46,$B$4:$H1000,7,false)*T46),0) + IF(U46&lt;&gt;"",(VLOOKUP(U46,$B$4:$H1000,7,false)*V46),0) + IF(W46&lt;&gt;"",(VLOOKUP(W46,$B$4:$H1000,7,false)*X46),0) + IF(Y46&lt;&gt;"",(VLOOKUP(Y46,$B$4:$H1000,7,false)*Z46),0) + IF(AA46&lt;&gt;"",(VLOOKUP(AA46,$B$4:$H1000,7,false)*AB46),0)</f>
        <v>34</v>
      </c>
      <c r="I46" s="569"/>
      <c r="J46" s="570"/>
      <c r="K46" s="569"/>
      <c r="L46" s="570"/>
      <c r="M46" s="569"/>
      <c r="N46" s="570"/>
      <c r="O46" s="569"/>
      <c r="P46" s="570"/>
      <c r="Q46" s="557" t="s">
        <v>502</v>
      </c>
      <c r="R46" s="578">
        <v>1.0</v>
      </c>
      <c r="S46" s="557" t="s">
        <v>504</v>
      </c>
      <c r="T46" s="578">
        <v>1.0</v>
      </c>
      <c r="U46" s="557" t="s">
        <v>526</v>
      </c>
      <c r="V46" s="578">
        <v>2.0</v>
      </c>
      <c r="W46" s="557"/>
      <c r="X46" s="578"/>
      <c r="Y46" s="557"/>
      <c r="Z46" s="578"/>
      <c r="AA46" s="557"/>
      <c r="AB46" s="578"/>
    </row>
    <row r="47">
      <c r="A47" s="564" t="b">
        <v>1</v>
      </c>
      <c r="B47" s="565" t="s">
        <v>172</v>
      </c>
      <c r="C47" s="566" t="s">
        <v>7</v>
      </c>
      <c r="D47" s="566" t="s">
        <v>51</v>
      </c>
      <c r="E47" s="577"/>
      <c r="F47" s="571">
        <f>IF(I47&lt;&gt;"",(VLOOKUP(I47,'🌳Resource'!$A$4:$I1000,8,false)*J47),0)+IF(K47&lt;&gt;"",(VLOOKUP(K47,'🌳Resource'!$A$4:$I1000,8,false)*L47),0)+IF(M47&lt;&gt;"",(VLOOKUP(M47,'🌳Resource'!$A$4:$I1000,8,false)*N47),0) + IF(O47&lt;&gt;"",(VLOOKUP(O47,'🌳Resource'!$A$4:$I1000,8,false)*P47),0) + IF(Q47&lt;&gt;"",(VLOOKUP(Q47,$B$4:$G1000,5,false)*R47),0) + IF(S47&lt;&gt;"",(VLOOKUP(S47,$B$4:$G1000,5,false)*T47),0) + IF(U47&lt;&gt;"",(VLOOKUP(U47,$B$4:$G1000,5,false)*V47),0) + IF(W47&lt;&gt;"",(VLOOKUP(W47,$B$4:$G1000,5,false)*X47),0) + IF(Y47&lt;&gt;"",(VLOOKUP(Y47,$B$4:$G1000,5,false)*Z47),0) + IF(AA47&lt;&gt;"",(VLOOKUP(AA47,$B$4:$G1000,5,false)*AB47),0)</f>
        <v>113.7142857</v>
      </c>
      <c r="G47" s="571">
        <f>IF(I47&lt;&gt;"",(VLOOKUP(I47,'🌳Resource'!$A$4:$I1000,9,false)*J47),0)+IF(K47&lt;&gt;"",(VLOOKUP(K47,'🌳Resource'!$A$4:$I1000,9,false)*L47),0)+IF(M47&lt;&gt;"",(VLOOKUP(M47,'🌳Resource'!$A$4:$I1000,9,false)*N47),0) + IF(O47&lt;&gt;"",(VLOOKUP(O47,'🌳Resource'!$A$4:$I1000,9,false)*P47),0) + IF(Q47&lt;&gt;"",(VLOOKUP(Q47,$B$4:$G1000,6,false)*R47),0) + IF(S47&lt;&gt;"",(VLOOKUP(S47,$B$4:$G1000,6,false)*T47),0) + IF(U47&lt;&gt;"",(VLOOKUP(U47,$B$4:$G1000,6,false)*V47),0) + IF(W47&lt;&gt;"",(VLOOKUP(W47,$B$4:$G1000,6,false)*X47),0) + IF(Y47&lt;&gt;"",(VLOOKUP(Y47,$B$4:$G1000,6,false)*Z47),0) + IF(AA47&lt;&gt;"",(VLOOKUP(AA47,$B$4:$G1000,6,false)*AB47),0)</f>
        <v>472</v>
      </c>
      <c r="H47" s="571">
        <f>IF(I47&lt;&gt;"",(VLOOKUP(I47,'🌳Resource'!$A$4:$J1000,10,false)*J47),0)+IF(K47&lt;&gt;"",(VLOOKUP(K47,'🌳Resource'!$A$4:$J1000,10,false)*L47),0)+IF(M47&lt;&gt;"",(VLOOKUP(M47,'🌳Resource'!$A$4:$J1000,10,false)*N47),0) + IF(O47&lt;&gt;"",(VLOOKUP(O47,'🌳Resource'!$A$4:$J1000,10,false)*P47),0) + IF(Q47&lt;&gt;"",(VLOOKUP(Q47,$B$4:$H1000,7,false)*R47),0) + IF(S47&lt;&gt;"",(VLOOKUP(S47,$B$4:$H1000,7,false)*T47),0) + IF(U47&lt;&gt;"",(VLOOKUP(U47,$B$4:$H1000,7,false)*V47),0) + IF(W47&lt;&gt;"",(VLOOKUP(W47,$B$4:$H1000,7,false)*X47),0) + IF(Y47&lt;&gt;"",(VLOOKUP(Y47,$B$4:$H1000,7,false)*Z47),0) + IF(AA47&lt;&gt;"",(VLOOKUP(AA47,$B$4:$H1000,7,false)*AB47),0)</f>
        <v>164</v>
      </c>
      <c r="I47" s="561"/>
      <c r="J47" s="562"/>
      <c r="K47" s="561"/>
      <c r="L47" s="562"/>
      <c r="M47" s="561"/>
      <c r="N47" s="562"/>
      <c r="O47" s="561"/>
      <c r="P47" s="562"/>
      <c r="Q47" s="563" t="s">
        <v>555</v>
      </c>
      <c r="R47" s="579">
        <v>4.0</v>
      </c>
      <c r="S47" s="563" t="s">
        <v>556</v>
      </c>
      <c r="T47" s="579">
        <v>4.0</v>
      </c>
      <c r="U47" s="563"/>
      <c r="V47" s="579"/>
      <c r="W47" s="563"/>
      <c r="X47" s="579"/>
      <c r="Y47" s="563"/>
      <c r="Z47" s="579"/>
      <c r="AA47" s="563"/>
      <c r="AB47" s="579"/>
    </row>
    <row r="48">
      <c r="A48" s="564" t="b">
        <v>1</v>
      </c>
      <c r="B48" s="565" t="s">
        <v>555</v>
      </c>
      <c r="C48" s="566" t="s">
        <v>7</v>
      </c>
      <c r="D48" s="566" t="s">
        <v>51</v>
      </c>
      <c r="E48" s="577"/>
      <c r="F48" s="568">
        <f>IF(I48&lt;&gt;"",(VLOOKUP(I48,'🌳Resource'!$A$4:$I1000,8,false)*J48),0)+IF(K48&lt;&gt;"",(VLOOKUP(K48,'🌳Resource'!$A$4:$I1000,8,false)*L48),0)+IF(M48&lt;&gt;"",(VLOOKUP(M48,'🌳Resource'!$A$4:$I1000,8,false)*N48),0) + IF(O48&lt;&gt;"",(VLOOKUP(O48,'🌳Resource'!$A$4:$I1000,8,false)*P48),0) + IF(Q48&lt;&gt;"",(VLOOKUP(Q48,$B$4:$G1000,5,false)*R48),0) + IF(S48&lt;&gt;"",(VLOOKUP(S48,$B$4:$G1000,5,false)*T48),0) + IF(U48&lt;&gt;"",(VLOOKUP(U48,$B$4:$G1000,5,false)*V48),0) + IF(W48&lt;&gt;"",(VLOOKUP(W48,$B$4:$G1000,5,false)*X48),0) + IF(Y48&lt;&gt;"",(VLOOKUP(Y48,$B$4:$G1000,5,false)*Z48),0) + IF(AA48&lt;&gt;"",(VLOOKUP(AA48,$B$4:$G1000,5,false)*AB48),0)</f>
        <v>17</v>
      </c>
      <c r="G48" s="568">
        <f>IF(I48&lt;&gt;"",(VLOOKUP(I48,'🌳Resource'!$A$4:$I1000,9,false)*J48),0)+IF(K48&lt;&gt;"",(VLOOKUP(K48,'🌳Resource'!$A$4:$I1000,9,false)*L48),0)+IF(M48&lt;&gt;"",(VLOOKUP(M48,'🌳Resource'!$A$4:$I1000,9,false)*N48),0) + IF(O48&lt;&gt;"",(VLOOKUP(O48,'🌳Resource'!$A$4:$I1000,9,false)*P48),0) + IF(Q48&lt;&gt;"",(VLOOKUP(Q48,$B$4:$G1000,6,false)*R48),0) + IF(S48&lt;&gt;"",(VLOOKUP(S48,$B$4:$G1000,6,false)*T48),0) + IF(U48&lt;&gt;"",(VLOOKUP(U48,$B$4:$G1000,6,false)*V48),0) + IF(W48&lt;&gt;"",(VLOOKUP(W48,$B$4:$G1000,6,false)*X48),0) + IF(Y48&lt;&gt;"",(VLOOKUP(Y48,$B$4:$G1000,6,false)*Z48),0) + IF(AA48&lt;&gt;"",(VLOOKUP(AA48,$B$4:$G1000,6,false)*AB48),0)</f>
        <v>71</v>
      </c>
      <c r="H48" s="568">
        <f>IF(I48&lt;&gt;"",(VLOOKUP(I48,'🌳Resource'!$A$4:$J1000,10,false)*J48),0)+IF(K48&lt;&gt;"",(VLOOKUP(K48,'🌳Resource'!$A$4:$J1000,10,false)*L48),0)+IF(M48&lt;&gt;"",(VLOOKUP(M48,'🌳Resource'!$A$4:$J1000,10,false)*N48),0) + IF(O48&lt;&gt;"",(VLOOKUP(O48,'🌳Resource'!$A$4:$J1000,10,false)*P48),0) + IF(Q48&lt;&gt;"",(VLOOKUP(Q48,$B$4:$H1000,7,false)*R48),0) + IF(S48&lt;&gt;"",(VLOOKUP(S48,$B$4:$H1000,7,false)*T48),0) + IF(U48&lt;&gt;"",(VLOOKUP(U48,$B$4:$H1000,7,false)*V48),0) + IF(W48&lt;&gt;"",(VLOOKUP(W48,$B$4:$H1000,7,false)*X48),0) + IF(Y48&lt;&gt;"",(VLOOKUP(Y48,$B$4:$H1000,7,false)*Z48),0) + IF(AA48&lt;&gt;"",(VLOOKUP(AA48,$B$4:$H1000,7,false)*AB48),0)</f>
        <v>25</v>
      </c>
      <c r="I48" s="569" t="s">
        <v>85</v>
      </c>
      <c r="J48" s="570">
        <v>2.0</v>
      </c>
      <c r="K48" s="569" t="s">
        <v>85</v>
      </c>
      <c r="L48" s="570">
        <v>1.0</v>
      </c>
      <c r="M48" s="569"/>
      <c r="N48" s="570"/>
      <c r="O48" s="569"/>
      <c r="P48" s="570"/>
      <c r="Q48" s="557"/>
      <c r="R48" s="580"/>
      <c r="S48" s="557" t="s">
        <v>556</v>
      </c>
      <c r="T48" s="580">
        <v>1.0</v>
      </c>
      <c r="U48" s="557"/>
      <c r="V48" s="580"/>
      <c r="W48" s="557"/>
      <c r="X48" s="580"/>
      <c r="Y48" s="557"/>
      <c r="Z48" s="580"/>
      <c r="AA48" s="557"/>
      <c r="AB48" s="580"/>
    </row>
    <row r="49">
      <c r="A49" s="564" t="b">
        <v>1</v>
      </c>
      <c r="B49" s="565" t="s">
        <v>556</v>
      </c>
      <c r="C49" s="566" t="s">
        <v>7</v>
      </c>
      <c r="D49" s="566" t="s">
        <v>51</v>
      </c>
      <c r="E49" s="577"/>
      <c r="F49" s="571">
        <f>IF(I49&lt;&gt;"",(VLOOKUP(I49,'🌳Resource'!$A$4:$I1000,8,false)*J49),0)+IF(K49&lt;&gt;"",(VLOOKUP(K49,'🌳Resource'!$A$4:$I1000,8,false)*L49),0)+IF(M49&lt;&gt;"",(VLOOKUP(M49,'🌳Resource'!$A$4:$I1000,8,false)*N49),0) + IF(O49&lt;&gt;"",(VLOOKUP(O49,'🌳Resource'!$A$4:$I1000,8,false)*P49),0) + IF(Q49&lt;&gt;"",(VLOOKUP(Q49,$B$4:$G1000,5,false)*R49),0) + IF(S49&lt;&gt;"",(VLOOKUP(S49,$B$4:$G1000,5,false)*T49),0) + IF(U49&lt;&gt;"",(VLOOKUP(U49,$B$4:$G1000,5,false)*V49),0) + IF(W49&lt;&gt;"",(VLOOKUP(W49,$B$4:$G1000,5,false)*X49),0) + IF(Y49&lt;&gt;"",(VLOOKUP(Y49,$B$4:$G1000,5,false)*Z49),0) + IF(AA49&lt;&gt;"",(VLOOKUP(AA49,$B$4:$G1000,5,false)*AB49),0)</f>
        <v>11.42857143</v>
      </c>
      <c r="G49" s="571">
        <f>IF(I49&lt;&gt;"",(VLOOKUP(I49,'🌳Resource'!$A$4:$I1000,9,false)*J49),0)+IF(K49&lt;&gt;"",(VLOOKUP(K49,'🌳Resource'!$A$4:$I1000,9,false)*L49),0)+IF(M49&lt;&gt;"",(VLOOKUP(M49,'🌳Resource'!$A$4:$I1000,9,false)*N49),0) + IF(O49&lt;&gt;"",(VLOOKUP(O49,'🌳Resource'!$A$4:$I1000,9,false)*P49),0) + IF(Q49&lt;&gt;"",(VLOOKUP(Q49,$B$4:$G1000,6,false)*R49),0) + IF(S49&lt;&gt;"",(VLOOKUP(S49,$B$4:$G1000,6,false)*T49),0) + IF(U49&lt;&gt;"",(VLOOKUP(U49,$B$4:$G1000,6,false)*V49),0) + IF(W49&lt;&gt;"",(VLOOKUP(W49,$B$4:$G1000,6,false)*X49),0) + IF(Y49&lt;&gt;"",(VLOOKUP(Y49,$B$4:$G1000,6,false)*Z49),0) + IF(AA49&lt;&gt;"",(VLOOKUP(AA49,$B$4:$G1000,6,false)*AB49),0)</f>
        <v>47</v>
      </c>
      <c r="H49" s="571">
        <f>IF(I49&lt;&gt;"",(VLOOKUP(I49,'🌳Resource'!$A$4:$J1000,10,false)*J49),0)+IF(K49&lt;&gt;"",(VLOOKUP(K49,'🌳Resource'!$A$4:$J1000,10,false)*L49),0)+IF(M49&lt;&gt;"",(VLOOKUP(M49,'🌳Resource'!$A$4:$J1000,10,false)*N49),0) + IF(O49&lt;&gt;"",(VLOOKUP(O49,'🌳Resource'!$A$4:$J1000,10,false)*P49),0) + IF(Q49&lt;&gt;"",(VLOOKUP(Q49,$B$4:$H1000,7,false)*R49),0) + IF(S49&lt;&gt;"",(VLOOKUP(S49,$B$4:$H1000,7,false)*T49),0) + IF(U49&lt;&gt;"",(VLOOKUP(U49,$B$4:$H1000,7,false)*V49),0) + IF(W49&lt;&gt;"",(VLOOKUP(W49,$B$4:$H1000,7,false)*X49),0) + IF(Y49&lt;&gt;"",(VLOOKUP(Y49,$B$4:$H1000,7,false)*Z49),0) + IF(AA49&lt;&gt;"",(VLOOKUP(AA49,$B$4:$H1000,7,false)*AB49),0)</f>
        <v>16</v>
      </c>
      <c r="I49" s="561" t="s">
        <v>85</v>
      </c>
      <c r="J49" s="562">
        <v>2.0</v>
      </c>
      <c r="K49" s="561" t="s">
        <v>85</v>
      </c>
      <c r="L49" s="562">
        <v>1.0</v>
      </c>
      <c r="M49" s="561" t="s">
        <v>84</v>
      </c>
      <c r="N49" s="562">
        <v>1.0</v>
      </c>
      <c r="O49" s="561"/>
      <c r="P49" s="562"/>
      <c r="Q49" s="563" t="s">
        <v>538</v>
      </c>
      <c r="R49" s="579">
        <v>1.0</v>
      </c>
      <c r="S49" s="563"/>
      <c r="T49" s="579"/>
      <c r="U49" s="563"/>
      <c r="V49" s="579"/>
      <c r="W49" s="563"/>
      <c r="X49" s="579"/>
      <c r="Y49" s="563"/>
      <c r="Z49" s="579"/>
      <c r="AA49" s="563"/>
      <c r="AB49" s="579"/>
    </row>
    <row r="50">
      <c r="A50" s="564" t="b">
        <v>1</v>
      </c>
      <c r="B50" s="566" t="s">
        <v>165</v>
      </c>
      <c r="C50" s="566" t="s">
        <v>8</v>
      </c>
      <c r="D50" s="566" t="s">
        <v>55</v>
      </c>
      <c r="E50" s="567" t="s">
        <v>557</v>
      </c>
      <c r="F50" s="568">
        <f>IF(I50&lt;&gt;"",(VLOOKUP(I50,'🌳Resource'!$A$4:$I1000,8,false)*J50),0)+IF(K50&lt;&gt;"",(VLOOKUP(K50,'🌳Resource'!$A$4:$I1000,8,false)*L50),0)+IF(M50&lt;&gt;"",(VLOOKUP(M50,'🌳Resource'!$A$4:$I1000,8,false)*N50),0) + IF(O50&lt;&gt;"",(VLOOKUP(O50,'🌳Resource'!$A$4:$I1000,8,false)*P50),0) + IF(Q50&lt;&gt;"",(VLOOKUP(Q50,$B$4:$G1000,5,false)*R50),0) + IF(S50&lt;&gt;"",(VLOOKUP(S50,$B$4:$G1000,5,false)*T50),0) + IF(U50&lt;&gt;"",(VLOOKUP(U50,$B$4:$G1000,5,false)*V50),0) + IF(W50&lt;&gt;"",(VLOOKUP(W50,$B$4:$G1000,5,false)*X50),0) + IF(Y50&lt;&gt;"",(VLOOKUP(Y50,$B$4:$G1000,5,false)*Z50),0) + IF(AA50&lt;&gt;"",(VLOOKUP(AA50,$B$4:$G1000,5,false)*AB50),0)</f>
        <v>11.02857143</v>
      </c>
      <c r="G50" s="568">
        <f>IF(I50&lt;&gt;"",(VLOOKUP(I50,'🌳Resource'!$A$4:$I1000,9,false)*J50),0)+IF(K50&lt;&gt;"",(VLOOKUP(K50,'🌳Resource'!$A$4:$I1000,9,false)*L50),0)+IF(M50&lt;&gt;"",(VLOOKUP(M50,'🌳Resource'!$A$4:$I1000,9,false)*N50),0) + IF(O50&lt;&gt;"",(VLOOKUP(O50,'🌳Resource'!$A$4:$I1000,9,false)*P50),0) + IF(Q50&lt;&gt;"",(VLOOKUP(Q50,$B$4:$G1000,6,false)*R50),0) + IF(S50&lt;&gt;"",(VLOOKUP(S50,$B$4:$G1000,6,false)*T50),0) + IF(U50&lt;&gt;"",(VLOOKUP(U50,$B$4:$G1000,6,false)*V50),0) + IF(W50&lt;&gt;"",(VLOOKUP(W50,$B$4:$G1000,6,false)*X50),0) + IF(Y50&lt;&gt;"",(VLOOKUP(Y50,$B$4:$G1000,6,false)*Z50),0) + IF(AA50&lt;&gt;"",(VLOOKUP(AA50,$B$4:$G1000,6,false)*AB50),0)</f>
        <v>39.4</v>
      </c>
      <c r="H50" s="568">
        <f>IF(I50&lt;&gt;"",(VLOOKUP(I50,'🌳Resource'!$A$4:$J1000,10,false)*J50),0)+IF(K50&lt;&gt;"",(VLOOKUP(K50,'🌳Resource'!$A$4:$J1000,10,false)*L50),0)+IF(M50&lt;&gt;"",(VLOOKUP(M50,'🌳Resource'!$A$4:$J1000,10,false)*N50),0) + IF(O50&lt;&gt;"",(VLOOKUP(O50,'🌳Resource'!$A$4:$J1000,10,false)*P50),0) + IF(Q50&lt;&gt;"",(VLOOKUP(Q50,$B$4:$H1000,7,false)*R50),0) + IF(S50&lt;&gt;"",(VLOOKUP(S50,$B$4:$H1000,7,false)*T50),0) + IF(U50&lt;&gt;"",(VLOOKUP(U50,$B$4:$H1000,7,false)*V50),0) + IF(W50&lt;&gt;"",(VLOOKUP(W50,$B$4:$H1000,7,false)*X50),0) + IF(Y50&lt;&gt;"",(VLOOKUP(Y50,$B$4:$H1000,7,false)*Z50),0) + IF(AA50&lt;&gt;"",(VLOOKUP(AA50,$B$4:$H1000,7,false)*AB50),0)</f>
        <v>13.6</v>
      </c>
      <c r="I50" s="569" t="s">
        <v>79</v>
      </c>
      <c r="J50" s="570">
        <v>3.6</v>
      </c>
      <c r="K50" s="569" t="s">
        <v>84</v>
      </c>
      <c r="L50" s="570">
        <v>1.0</v>
      </c>
      <c r="M50" s="569" t="s">
        <v>85</v>
      </c>
      <c r="N50" s="570">
        <v>1.0</v>
      </c>
      <c r="O50" s="569" t="s">
        <v>88</v>
      </c>
      <c r="P50" s="570">
        <v>2.0</v>
      </c>
      <c r="Q50" s="557"/>
      <c r="R50" s="580"/>
      <c r="S50" s="557"/>
      <c r="T50" s="580"/>
      <c r="U50" s="557"/>
      <c r="V50" s="580"/>
      <c r="W50" s="557"/>
      <c r="X50" s="580"/>
      <c r="Y50" s="557"/>
      <c r="Z50" s="580"/>
      <c r="AA50" s="557"/>
      <c r="AB50" s="580"/>
    </row>
    <row r="51">
      <c r="A51" s="564" t="b">
        <v>1</v>
      </c>
      <c r="B51" s="566" t="s">
        <v>170</v>
      </c>
      <c r="C51" s="566" t="s">
        <v>12</v>
      </c>
      <c r="D51" s="576" t="s">
        <v>55</v>
      </c>
      <c r="E51" s="567" t="s">
        <v>558</v>
      </c>
      <c r="F51" s="571">
        <f>IF(I51&lt;&gt;"",(VLOOKUP(I51,'🌳Resource'!$A$4:$I1000,8,false)*J51),0)+IF(K51&lt;&gt;"",(VLOOKUP(K51,'🌳Resource'!$A$4:$I1000,8,false)*L51),0)+IF(M51&lt;&gt;"",(VLOOKUP(M51,'🌳Resource'!$A$4:$I1000,8,false)*N51),0) + IF(O51&lt;&gt;"",(VLOOKUP(O51,'🌳Resource'!$A$4:$I1000,8,false)*P51),0) + IF(Q51&lt;&gt;"",(VLOOKUP(Q51,$B$4:$G1000,5,false)*R51),0) + IF(S51&lt;&gt;"",(VLOOKUP(S51,$B$4:$G1000,5,false)*T51),0) + IF(U51&lt;&gt;"",(VLOOKUP(U51,$B$4:$G1000,5,false)*V51),0) + IF(W51&lt;&gt;"",(VLOOKUP(W51,$B$4:$G1000,5,false)*X51),0) + IF(Y51&lt;&gt;"",(VLOOKUP(Y51,$B$4:$G1000,5,false)*Z51),0) + IF(AA51&lt;&gt;"",(VLOOKUP(AA51,$B$4:$G1000,5,false)*AB51),0)</f>
        <v>16.25</v>
      </c>
      <c r="G51" s="571">
        <f>IF(I51&lt;&gt;"",(VLOOKUP(I51,'🌳Resource'!$A$4:$I1000,9,false)*J51),0)+IF(K51&lt;&gt;"",(VLOOKUP(K51,'🌳Resource'!$A$4:$I1000,9,false)*L51),0)+IF(M51&lt;&gt;"",(VLOOKUP(M51,'🌳Resource'!$A$4:$I1000,9,false)*N51),0) + IF(O51&lt;&gt;"",(VLOOKUP(O51,'🌳Resource'!$A$4:$I1000,9,false)*P51),0) + IF(Q51&lt;&gt;"",(VLOOKUP(Q51,$B$4:$G1000,6,false)*R51),0) + IF(S51&lt;&gt;"",(VLOOKUP(S51,$B$4:$G1000,6,false)*T51),0) + IF(U51&lt;&gt;"",(VLOOKUP(U51,$B$4:$G1000,6,false)*V51),0) + IF(W51&lt;&gt;"",(VLOOKUP(W51,$B$4:$G1000,6,false)*X51),0) + IF(Y51&lt;&gt;"",(VLOOKUP(Y51,$B$4:$G1000,6,false)*Z51),0) + IF(AA51&lt;&gt;"",(VLOOKUP(AA51,$B$4:$G1000,6,false)*AB51),0)</f>
        <v>38</v>
      </c>
      <c r="H51" s="571">
        <f>IF(I51&lt;&gt;"",(VLOOKUP(I51,'🌳Resource'!$A$4:$J1000,10,false)*J51),0)+IF(K51&lt;&gt;"",(VLOOKUP(K51,'🌳Resource'!$A$4:$J1000,10,false)*L51),0)+IF(M51&lt;&gt;"",(VLOOKUP(M51,'🌳Resource'!$A$4:$J1000,10,false)*N51),0) + IF(O51&lt;&gt;"",(VLOOKUP(O51,'🌳Resource'!$A$4:$J1000,10,false)*P51),0) + IF(Q51&lt;&gt;"",(VLOOKUP(Q51,$B$4:$H1000,7,false)*R51),0) + IF(S51&lt;&gt;"",(VLOOKUP(S51,$B$4:$H1000,7,false)*T51),0) + IF(U51&lt;&gt;"",(VLOOKUP(U51,$B$4:$H1000,7,false)*V51),0) + IF(W51&lt;&gt;"",(VLOOKUP(W51,$B$4:$H1000,7,false)*X51),0) + IF(Y51&lt;&gt;"",(VLOOKUP(Y51,$B$4:$H1000,7,false)*Z51),0) + IF(AA51&lt;&gt;"",(VLOOKUP(AA51,$B$4:$H1000,7,false)*AB51),0)</f>
        <v>11.25</v>
      </c>
      <c r="I51" s="561" t="s">
        <v>79</v>
      </c>
      <c r="J51" s="562">
        <v>6.5</v>
      </c>
      <c r="K51" s="561" t="s">
        <v>89</v>
      </c>
      <c r="L51" s="562">
        <v>1.0</v>
      </c>
      <c r="M51" s="561" t="s">
        <v>90</v>
      </c>
      <c r="N51" s="562">
        <v>1.0</v>
      </c>
      <c r="O51" s="561" t="s">
        <v>91</v>
      </c>
      <c r="P51" s="562">
        <v>1.0</v>
      </c>
      <c r="Q51" s="563"/>
      <c r="R51" s="581"/>
      <c r="S51" s="563"/>
      <c r="T51" s="581"/>
      <c r="U51" s="563"/>
      <c r="V51" s="581"/>
      <c r="W51" s="563"/>
      <c r="X51" s="581"/>
      <c r="Y51" s="563"/>
      <c r="Z51" s="581"/>
      <c r="AA51" s="563"/>
      <c r="AB51" s="581"/>
    </row>
    <row r="52">
      <c r="A52" s="564" t="b">
        <v>1</v>
      </c>
      <c r="B52" s="582" t="s">
        <v>454</v>
      </c>
      <c r="C52" s="583" t="s">
        <v>8</v>
      </c>
      <c r="D52" s="584" t="s">
        <v>55</v>
      </c>
      <c r="E52" s="585" t="s">
        <v>559</v>
      </c>
      <c r="F52" s="568">
        <f>IF(I52&lt;&gt;"",(VLOOKUP(I52,'🌳Resource'!$A$4:$I1000,8,false)*J52),0)+IF(K52&lt;&gt;"",(VLOOKUP(K52,'🌳Resource'!$A$4:$I1000,8,false)*L52),0)+IF(M52&lt;&gt;"",(VLOOKUP(M52,'🌳Resource'!$A$4:$I1000,8,false)*N52),0) + IF(O52&lt;&gt;"",(VLOOKUP(O52,'🌳Resource'!$A$4:$I1000,8,false)*P52),0) + IF(Q52&lt;&gt;"",(VLOOKUP(Q52,$B$4:$G1000,5,false)*R52),0) + IF(S52&lt;&gt;"",(VLOOKUP(S52,$B$4:$G1000,5,false)*T52),0) + IF(U52&lt;&gt;"",(VLOOKUP(U52,$B$4:$G1000,5,false)*V52),0) + IF(W52&lt;&gt;"",(VLOOKUP(W52,$B$4:$G1000,5,false)*X52),0) + IF(Y52&lt;&gt;"",(VLOOKUP(Y52,$B$4:$G1000,5,false)*Z52),0) + IF(AA52&lt;&gt;"",(VLOOKUP(AA52,$B$4:$G1000,5,false)*AB52),0)</f>
        <v>11.02857143</v>
      </c>
      <c r="G52" s="568">
        <f>IF(I52&lt;&gt;"",(VLOOKUP(I52,'🌳Resource'!$A$4:$I1000,9,false)*J52),0)+IF(K52&lt;&gt;"",(VLOOKUP(K52,'🌳Resource'!$A$4:$I1000,9,false)*L52),0)+IF(M52&lt;&gt;"",(VLOOKUP(M52,'🌳Resource'!$A$4:$I1000,9,false)*N52),0) + IF(O52&lt;&gt;"",(VLOOKUP(O52,'🌳Resource'!$A$4:$I1000,9,false)*P52),0) + IF(Q52&lt;&gt;"",(VLOOKUP(Q52,$B$4:$G1000,6,false)*R52),0) + IF(S52&lt;&gt;"",(VLOOKUP(S52,$B$4:$G1000,6,false)*T52),0) + IF(U52&lt;&gt;"",(VLOOKUP(U52,$B$4:$G1000,6,false)*V52),0) + IF(W52&lt;&gt;"",(VLOOKUP(W52,$B$4:$G1000,6,false)*X52),0) + IF(Y52&lt;&gt;"",(VLOOKUP(Y52,$B$4:$G1000,6,false)*Z52),0) + IF(AA52&lt;&gt;"",(VLOOKUP(AA52,$B$4:$G1000,6,false)*AB52),0)</f>
        <v>28.6</v>
      </c>
      <c r="H52" s="568">
        <f>IF(I52&lt;&gt;"",(VLOOKUP(I52,'🌳Resource'!$A$4:$J1000,10,false)*J52),0)+IF(K52&lt;&gt;"",(VLOOKUP(K52,'🌳Resource'!$A$4:$J1000,10,false)*L52),0)+IF(M52&lt;&gt;"",(VLOOKUP(M52,'🌳Resource'!$A$4:$J1000,10,false)*N52),0) + IF(O52&lt;&gt;"",(VLOOKUP(O52,'🌳Resource'!$A$4:$J1000,10,false)*P52),0) + IF(Q52&lt;&gt;"",(VLOOKUP(Q52,$B$4:$H1000,7,false)*R52),0) + IF(S52&lt;&gt;"",(VLOOKUP(S52,$B$4:$H1000,7,false)*T52),0) + IF(U52&lt;&gt;"",(VLOOKUP(U52,$B$4:$H1000,7,false)*V52),0) + IF(W52&lt;&gt;"",(VLOOKUP(W52,$B$4:$H1000,7,false)*X52),0) + IF(Y52&lt;&gt;"",(VLOOKUP(Y52,$B$4:$H1000,7,false)*Z52),0) + IF(AA52&lt;&gt;"",(VLOOKUP(AA52,$B$4:$H1000,7,false)*AB52),0)</f>
        <v>11.8</v>
      </c>
      <c r="I52" s="569" t="s">
        <v>83</v>
      </c>
      <c r="J52" s="570">
        <v>3.6</v>
      </c>
      <c r="K52" s="569" t="s">
        <v>84</v>
      </c>
      <c r="L52" s="570">
        <v>1.0</v>
      </c>
      <c r="M52" s="569" t="s">
        <v>85</v>
      </c>
      <c r="N52" s="570">
        <v>1.0</v>
      </c>
      <c r="O52" s="569" t="s">
        <v>88</v>
      </c>
      <c r="P52" s="570">
        <v>2.0</v>
      </c>
      <c r="Q52" s="557"/>
      <c r="R52" s="580"/>
      <c r="S52" s="557"/>
      <c r="T52" s="580"/>
      <c r="U52" s="557"/>
      <c r="V52" s="580"/>
      <c r="W52" s="557"/>
      <c r="X52" s="580"/>
      <c r="Y52" s="557"/>
      <c r="Z52" s="580"/>
      <c r="AA52" s="557"/>
      <c r="AB52" s="580"/>
    </row>
    <row r="53">
      <c r="A53" s="564" t="b">
        <v>1</v>
      </c>
      <c r="B53" s="586" t="s">
        <v>456</v>
      </c>
      <c r="C53" s="566" t="s">
        <v>12</v>
      </c>
      <c r="D53" s="584" t="s">
        <v>55</v>
      </c>
      <c r="E53" s="585" t="s">
        <v>560</v>
      </c>
      <c r="F53" s="571">
        <f>IF(I53&lt;&gt;"",(VLOOKUP(I53,'🌳Resource'!$A$4:$I1000,8,false)*J53),0)+IF(K53&lt;&gt;"",(VLOOKUP(K53,'🌳Resource'!$A$4:$I1000,8,false)*L53),0)+IF(M53&lt;&gt;"",(VLOOKUP(M53,'🌳Resource'!$A$4:$I1000,8,false)*N53),0) + IF(O53&lt;&gt;"",(VLOOKUP(O53,'🌳Resource'!$A$4:$I1000,8,false)*P53),0) + IF(Q53&lt;&gt;"",(VLOOKUP(Q53,$B$4:$G1000,5,false)*R53),0) + IF(S53&lt;&gt;"",(VLOOKUP(S53,$B$4:$G1000,5,false)*T53),0) + IF(U53&lt;&gt;"",(VLOOKUP(U53,$B$4:$G1000,5,false)*V53),0) + IF(W53&lt;&gt;"",(VLOOKUP(W53,$B$4:$G1000,5,false)*X53),0) + IF(Y53&lt;&gt;"",(VLOOKUP(Y53,$B$4:$G1000,5,false)*Z53),0) + IF(AA53&lt;&gt;"",(VLOOKUP(AA53,$B$4:$G1000,5,false)*AB53),0)</f>
        <v>16.25</v>
      </c>
      <c r="G53" s="571">
        <f>IF(I53&lt;&gt;"",(VLOOKUP(I53,'🌳Resource'!$A$4:$I1000,9,false)*J53),0)+IF(K53&lt;&gt;"",(VLOOKUP(K53,'🌳Resource'!$A$4:$I1000,9,false)*L53),0)+IF(M53&lt;&gt;"",(VLOOKUP(M53,'🌳Resource'!$A$4:$I1000,9,false)*N53),0) + IF(O53&lt;&gt;"",(VLOOKUP(O53,'🌳Resource'!$A$4:$I1000,9,false)*P53),0) + IF(Q53&lt;&gt;"",(VLOOKUP(Q53,$B$4:$G1000,6,false)*R53),0) + IF(S53&lt;&gt;"",(VLOOKUP(S53,$B$4:$G1000,6,false)*T53),0) + IF(U53&lt;&gt;"",(VLOOKUP(U53,$B$4:$G1000,6,false)*V53),0) + IF(W53&lt;&gt;"",(VLOOKUP(W53,$B$4:$G1000,6,false)*X53),0) + IF(Y53&lt;&gt;"",(VLOOKUP(Y53,$B$4:$G1000,6,false)*Z53),0) + IF(AA53&lt;&gt;"",(VLOOKUP(AA53,$B$4:$G1000,6,false)*AB53),0)</f>
        <v>18.5</v>
      </c>
      <c r="H53" s="571">
        <f>IF(I53&lt;&gt;"",(VLOOKUP(I53,'🌳Resource'!$A$4:$J1000,10,false)*J53),0)+IF(K53&lt;&gt;"",(VLOOKUP(K53,'🌳Resource'!$A$4:$J1000,10,false)*L53),0)+IF(M53&lt;&gt;"",(VLOOKUP(M53,'🌳Resource'!$A$4:$J1000,10,false)*N53),0) + IF(O53&lt;&gt;"",(VLOOKUP(O53,'🌳Resource'!$A$4:$J1000,10,false)*P53),0) + IF(Q53&lt;&gt;"",(VLOOKUP(Q53,$B$4:$H1000,7,false)*R53),0) + IF(S53&lt;&gt;"",(VLOOKUP(S53,$B$4:$H1000,7,false)*T53),0) + IF(U53&lt;&gt;"",(VLOOKUP(U53,$B$4:$H1000,7,false)*V53),0) + IF(W53&lt;&gt;"",(VLOOKUP(W53,$B$4:$H1000,7,false)*X53),0) + IF(Y53&lt;&gt;"",(VLOOKUP(Y53,$B$4:$H1000,7,false)*Z53),0) + IF(AA53&lt;&gt;"",(VLOOKUP(AA53,$B$4:$H1000,7,false)*AB53),0)</f>
        <v>8</v>
      </c>
      <c r="I53" s="561" t="s">
        <v>83</v>
      </c>
      <c r="J53" s="562">
        <v>6.5</v>
      </c>
      <c r="K53" s="561" t="s">
        <v>89</v>
      </c>
      <c r="L53" s="562">
        <v>1.0</v>
      </c>
      <c r="M53" s="561" t="s">
        <v>90</v>
      </c>
      <c r="N53" s="562">
        <v>1.0</v>
      </c>
      <c r="O53" s="561" t="s">
        <v>91</v>
      </c>
      <c r="P53" s="562">
        <v>1.0</v>
      </c>
      <c r="Q53" s="563"/>
      <c r="R53" s="581"/>
      <c r="S53" s="563"/>
      <c r="T53" s="581"/>
      <c r="U53" s="563"/>
      <c r="V53" s="581"/>
      <c r="W53" s="563"/>
      <c r="X53" s="581"/>
      <c r="Y53" s="563"/>
      <c r="Z53" s="581"/>
      <c r="AA53" s="563"/>
      <c r="AB53" s="581"/>
    </row>
    <row r="54">
      <c r="A54" s="564" t="b">
        <v>1</v>
      </c>
      <c r="B54" s="582" t="s">
        <v>459</v>
      </c>
      <c r="C54" s="583" t="s">
        <v>8</v>
      </c>
      <c r="D54" s="584" t="s">
        <v>59</v>
      </c>
      <c r="E54" s="585" t="s">
        <v>561</v>
      </c>
      <c r="F54" s="568">
        <f>IF(I54&lt;&gt;"",(VLOOKUP(I54,'🌳Resource'!$A$4:$I1000,8,false)*J54),0)+IF(K54&lt;&gt;"",(VLOOKUP(K54,'🌳Resource'!$A$4:$I1000,8,false)*L54),0)+IF(M54&lt;&gt;"",(VLOOKUP(M54,'🌳Resource'!$A$4:$I1000,8,false)*N54),0) + IF(O54&lt;&gt;"",(VLOOKUP(O54,'🌳Resource'!$A$4:$I1000,8,false)*P54),0) + IF(Q54&lt;&gt;"",(VLOOKUP(Q54,$B$4:$G1000,5,false)*R54),0) + IF(S54&lt;&gt;"",(VLOOKUP(S54,$B$4:$G1000,5,false)*T54),0) + IF(U54&lt;&gt;"",(VLOOKUP(U54,$B$4:$G1000,5,false)*V54),0) + IF(W54&lt;&gt;"",(VLOOKUP(W54,$B$4:$G1000,5,false)*X54),0) + IF(Y54&lt;&gt;"",(VLOOKUP(Y54,$B$4:$G1000,5,false)*Z54),0) + IF(AA54&lt;&gt;"",(VLOOKUP(AA54,$B$4:$G1000,5,false)*AB54),0)</f>
        <v>12.10857143</v>
      </c>
      <c r="G54" s="568">
        <f>IF(I54&lt;&gt;"",(VLOOKUP(I54,'🌳Resource'!$A$4:$I1000,9,false)*J54),0)+IF(K54&lt;&gt;"",(VLOOKUP(K54,'🌳Resource'!$A$4:$I1000,9,false)*L54),0)+IF(M54&lt;&gt;"",(VLOOKUP(M54,'🌳Resource'!$A$4:$I1000,9,false)*N54),0) + IF(O54&lt;&gt;"",(VLOOKUP(O54,'🌳Resource'!$A$4:$I1000,9,false)*P54),0) + IF(Q54&lt;&gt;"",(VLOOKUP(Q54,$B$4:$G1000,6,false)*R54),0) + IF(S54&lt;&gt;"",(VLOOKUP(S54,$B$4:$G1000,6,false)*T54),0) + IF(U54&lt;&gt;"",(VLOOKUP(U54,$B$4:$G1000,6,false)*V54),0) + IF(W54&lt;&gt;"",(VLOOKUP(W54,$B$4:$G1000,6,false)*X54),0) + IF(Y54&lt;&gt;"",(VLOOKUP(Y54,$B$4:$G1000,6,false)*Z54),0) + IF(AA54&lt;&gt;"",(VLOOKUP(AA54,$B$4:$G1000,6,false)*AB54),0)</f>
        <v>35.8</v>
      </c>
      <c r="H54" s="568">
        <f>IF(I54&lt;&gt;"",(VLOOKUP(I54,'🌳Resource'!$A$4:$J1000,10,false)*J54),0)+IF(K54&lt;&gt;"",(VLOOKUP(K54,'🌳Resource'!$A$4:$J1000,10,false)*L54),0)+IF(M54&lt;&gt;"",(VLOOKUP(M54,'🌳Resource'!$A$4:$J1000,10,false)*N54),0) + IF(O54&lt;&gt;"",(VLOOKUP(O54,'🌳Resource'!$A$4:$J1000,10,false)*P54),0) + IF(Q54&lt;&gt;"",(VLOOKUP(Q54,$B$4:$H1000,7,false)*R54),0) + IF(S54&lt;&gt;"",(VLOOKUP(S54,$B$4:$H1000,7,false)*T54),0) + IF(U54&lt;&gt;"",(VLOOKUP(U54,$B$4:$H1000,7,false)*V54),0) + IF(W54&lt;&gt;"",(VLOOKUP(W54,$B$4:$H1000,7,false)*X54),0) + IF(Y54&lt;&gt;"",(VLOOKUP(Y54,$B$4:$H1000,7,false)*Z54),0) + IF(AA54&lt;&gt;"",(VLOOKUP(AA54,$B$4:$H1000,7,false)*AB54),0)</f>
        <v>13.6</v>
      </c>
      <c r="I54" s="569" t="s">
        <v>82</v>
      </c>
      <c r="J54" s="570">
        <v>3.6</v>
      </c>
      <c r="K54" s="569" t="s">
        <v>84</v>
      </c>
      <c r="L54" s="570">
        <v>1.0</v>
      </c>
      <c r="M54" s="569" t="s">
        <v>85</v>
      </c>
      <c r="N54" s="570">
        <v>1.0</v>
      </c>
      <c r="O54" s="569" t="s">
        <v>88</v>
      </c>
      <c r="P54" s="570">
        <v>2.0</v>
      </c>
      <c r="Q54" s="557"/>
      <c r="R54" s="580"/>
      <c r="S54" s="557"/>
      <c r="T54" s="580"/>
      <c r="U54" s="557"/>
      <c r="V54" s="580"/>
      <c r="W54" s="557"/>
      <c r="X54" s="580"/>
      <c r="Y54" s="557"/>
      <c r="Z54" s="580"/>
      <c r="AA54" s="557"/>
      <c r="AB54" s="580"/>
    </row>
    <row r="55">
      <c r="A55" s="564" t="b">
        <v>1</v>
      </c>
      <c r="B55" s="586" t="s">
        <v>461</v>
      </c>
      <c r="C55" s="586" t="s">
        <v>12</v>
      </c>
      <c r="D55" s="584" t="s">
        <v>59</v>
      </c>
      <c r="E55" s="585" t="s">
        <v>562</v>
      </c>
      <c r="F55" s="571">
        <f>IF(I55&lt;&gt;"",(VLOOKUP(I55,'🌳Resource'!$A$4:$I1000,8,false)*J55),0)+IF(K55&lt;&gt;"",(VLOOKUP(K55,'🌳Resource'!$A$4:$I1000,8,false)*L55),0)+IF(M55&lt;&gt;"",(VLOOKUP(M55,'🌳Resource'!$A$4:$I1000,8,false)*N55),0) + IF(O55&lt;&gt;"",(VLOOKUP(O55,'🌳Resource'!$A$4:$I1000,8,false)*P55),0) + IF(Q55&lt;&gt;"",(VLOOKUP(Q55,$B$4:$G1000,5,false)*R55),0) + IF(S55&lt;&gt;"",(VLOOKUP(S55,$B$4:$G1000,5,false)*T55),0) + IF(U55&lt;&gt;"",(VLOOKUP(U55,$B$4:$G1000,5,false)*V55),0) + IF(W55&lt;&gt;"",(VLOOKUP(W55,$B$4:$G1000,5,false)*X55),0) + IF(Y55&lt;&gt;"",(VLOOKUP(Y55,$B$4:$G1000,5,false)*Z55),0) + IF(AA55&lt;&gt;"",(VLOOKUP(AA55,$B$4:$G1000,5,false)*AB55),0)</f>
        <v>18.2</v>
      </c>
      <c r="G55" s="571">
        <f>IF(I55&lt;&gt;"",(VLOOKUP(I55,'🌳Resource'!$A$4:$I1000,9,false)*J55),0)+IF(K55&lt;&gt;"",(VLOOKUP(K55,'🌳Resource'!$A$4:$I1000,9,false)*L55),0)+IF(M55&lt;&gt;"",(VLOOKUP(M55,'🌳Resource'!$A$4:$I1000,9,false)*N55),0) + IF(O55&lt;&gt;"",(VLOOKUP(O55,'🌳Resource'!$A$4:$I1000,9,false)*P55),0) + IF(Q55&lt;&gt;"",(VLOOKUP(Q55,$B$4:$G1000,6,false)*R55),0) + IF(S55&lt;&gt;"",(VLOOKUP(S55,$B$4:$G1000,6,false)*T55),0) + IF(U55&lt;&gt;"",(VLOOKUP(U55,$B$4:$G1000,6,false)*V55),0) + IF(W55&lt;&gt;"",(VLOOKUP(W55,$B$4:$G1000,6,false)*X55),0) + IF(Y55&lt;&gt;"",(VLOOKUP(Y55,$B$4:$G1000,6,false)*Z55),0) + IF(AA55&lt;&gt;"",(VLOOKUP(AA55,$B$4:$G1000,6,false)*AB55),0)</f>
        <v>31.5</v>
      </c>
      <c r="H55" s="571">
        <f>IF(I55&lt;&gt;"",(VLOOKUP(I55,'🌳Resource'!$A$4:$J1000,10,false)*J55),0)+IF(K55&lt;&gt;"",(VLOOKUP(K55,'🌳Resource'!$A$4:$J1000,10,false)*L55),0)+IF(M55&lt;&gt;"",(VLOOKUP(M55,'🌳Resource'!$A$4:$J1000,10,false)*N55),0) + IF(O55&lt;&gt;"",(VLOOKUP(O55,'🌳Resource'!$A$4:$J1000,10,false)*P55),0) + IF(Q55&lt;&gt;"",(VLOOKUP(Q55,$B$4:$H1000,7,false)*R55),0) + IF(S55&lt;&gt;"",(VLOOKUP(S55,$B$4:$H1000,7,false)*T55),0) + IF(U55&lt;&gt;"",(VLOOKUP(U55,$B$4:$H1000,7,false)*V55),0) + IF(W55&lt;&gt;"",(VLOOKUP(W55,$B$4:$H1000,7,false)*X55),0) + IF(Y55&lt;&gt;"",(VLOOKUP(Y55,$B$4:$H1000,7,false)*Z55),0) + IF(AA55&lt;&gt;"",(VLOOKUP(AA55,$B$4:$H1000,7,false)*AB55),0)</f>
        <v>11.25</v>
      </c>
      <c r="I55" s="561" t="s">
        <v>82</v>
      </c>
      <c r="J55" s="562">
        <v>6.5</v>
      </c>
      <c r="K55" s="561" t="s">
        <v>89</v>
      </c>
      <c r="L55" s="562">
        <v>1.0</v>
      </c>
      <c r="M55" s="561" t="s">
        <v>90</v>
      </c>
      <c r="N55" s="562">
        <v>1.0</v>
      </c>
      <c r="O55" s="561" t="s">
        <v>91</v>
      </c>
      <c r="P55" s="562">
        <v>1.0</v>
      </c>
      <c r="Q55" s="563"/>
      <c r="R55" s="581"/>
      <c r="S55" s="563"/>
      <c r="T55" s="581"/>
      <c r="U55" s="563"/>
      <c r="V55" s="581"/>
      <c r="W55" s="563"/>
      <c r="X55" s="581"/>
      <c r="Y55" s="563"/>
      <c r="Z55" s="581"/>
      <c r="AA55" s="563"/>
      <c r="AB55" s="581"/>
    </row>
    <row r="56">
      <c r="A56" s="564" t="b">
        <v>1</v>
      </c>
      <c r="B56" s="582" t="s">
        <v>464</v>
      </c>
      <c r="C56" s="583" t="s">
        <v>8</v>
      </c>
      <c r="D56" s="586" t="s">
        <v>55</v>
      </c>
      <c r="E56" s="585" t="s">
        <v>563</v>
      </c>
      <c r="F56" s="568">
        <f>IF(I56&lt;&gt;"",(VLOOKUP(I56,'🌳Resource'!$A$4:$I1000,8,false)*J56),0)+IF(K56&lt;&gt;"",(VLOOKUP(K56,'🌳Resource'!$A$4:$I1000,8,false)*L56),0)+IF(M56&lt;&gt;"",(VLOOKUP(M56,'🌳Resource'!$A$4:$I1000,8,false)*N56),0) + IF(O56&lt;&gt;"",(VLOOKUP(O56,'🌳Resource'!$A$4:$I1000,8,false)*P56),0) + IF(Q56&lt;&gt;"",(VLOOKUP(Q56,$B$4:$G1000,5,false)*R56),0) + IF(S56&lt;&gt;"",(VLOOKUP(S56,$B$4:$G1000,5,false)*T56),0) + IF(U56&lt;&gt;"",(VLOOKUP(U56,$B$4:$G1000,5,false)*V56),0) + IF(W56&lt;&gt;"",(VLOOKUP(W56,$B$4:$G1000,5,false)*X56),0) + IF(Y56&lt;&gt;"",(VLOOKUP(Y56,$B$4:$G1000,5,false)*Z56),0) + IF(AA56&lt;&gt;"",(VLOOKUP(AA56,$B$4:$G1000,5,false)*AB56),0)</f>
        <v>11.68311688</v>
      </c>
      <c r="G56" s="568">
        <f>IF(I56&lt;&gt;"",(VLOOKUP(I56,'🌳Resource'!$A$4:$I1000,9,false)*J56),0)+IF(K56&lt;&gt;"",(VLOOKUP(K56,'🌳Resource'!$A$4:$I1000,9,false)*L56),0)+IF(M56&lt;&gt;"",(VLOOKUP(M56,'🌳Resource'!$A$4:$I1000,9,false)*N56),0) + IF(O56&lt;&gt;"",(VLOOKUP(O56,'🌳Resource'!$A$4:$I1000,9,false)*P56),0) + IF(Q56&lt;&gt;"",(VLOOKUP(Q56,$B$4:$G1000,6,false)*R56),0) + IF(S56&lt;&gt;"",(VLOOKUP(S56,$B$4:$G1000,6,false)*T56),0) + IF(U56&lt;&gt;"",(VLOOKUP(U56,$B$4:$G1000,6,false)*V56),0) + IF(W56&lt;&gt;"",(VLOOKUP(W56,$B$4:$G1000,6,false)*X56),0) + IF(Y56&lt;&gt;"",(VLOOKUP(Y56,$B$4:$G1000,6,false)*Z56),0) + IF(AA56&lt;&gt;"",(VLOOKUP(AA56,$B$4:$G1000,6,false)*AB56),0)</f>
        <v>46.6</v>
      </c>
      <c r="H56" s="568">
        <f>IF(I56&lt;&gt;"",(VLOOKUP(I56,'🌳Resource'!$A$4:$J1000,10,false)*J56),0)+IF(K56&lt;&gt;"",(VLOOKUP(K56,'🌳Resource'!$A$4:$J1000,10,false)*L56),0)+IF(M56&lt;&gt;"",(VLOOKUP(M56,'🌳Resource'!$A$4:$J1000,10,false)*N56),0) + IF(O56&lt;&gt;"",(VLOOKUP(O56,'🌳Resource'!$A$4:$J1000,10,false)*P56),0) + IF(Q56&lt;&gt;"",(VLOOKUP(Q56,$B$4:$H1000,7,false)*R56),0) + IF(S56&lt;&gt;"",(VLOOKUP(S56,$B$4:$H1000,7,false)*T56),0) + IF(U56&lt;&gt;"",(VLOOKUP(U56,$B$4:$H1000,7,false)*V56),0) + IF(W56&lt;&gt;"",(VLOOKUP(W56,$B$4:$H1000,7,false)*X56),0) + IF(Y56&lt;&gt;"",(VLOOKUP(Y56,$B$4:$H1000,7,false)*Z56),0) + IF(AA56&lt;&gt;"",(VLOOKUP(AA56,$B$4:$H1000,7,false)*AB56),0)</f>
        <v>15.4</v>
      </c>
      <c r="I56" s="569" t="s">
        <v>80</v>
      </c>
      <c r="J56" s="570">
        <v>3.6</v>
      </c>
      <c r="K56" s="569" t="s">
        <v>84</v>
      </c>
      <c r="L56" s="570">
        <v>1.0</v>
      </c>
      <c r="M56" s="569" t="s">
        <v>85</v>
      </c>
      <c r="N56" s="570">
        <v>1.0</v>
      </c>
      <c r="O56" s="569" t="s">
        <v>88</v>
      </c>
      <c r="P56" s="570">
        <v>2.0</v>
      </c>
      <c r="Q56" s="557"/>
      <c r="R56" s="580"/>
      <c r="S56" s="557"/>
      <c r="T56" s="580"/>
      <c r="U56" s="557"/>
      <c r="V56" s="580"/>
      <c r="W56" s="557"/>
      <c r="X56" s="580"/>
      <c r="Y56" s="557"/>
      <c r="Z56" s="580"/>
      <c r="AA56" s="557"/>
      <c r="AB56" s="580"/>
    </row>
    <row r="57">
      <c r="A57" s="564" t="b">
        <v>1</v>
      </c>
      <c r="B57" s="586" t="s">
        <v>466</v>
      </c>
      <c r="C57" s="586" t="s">
        <v>12</v>
      </c>
      <c r="D57" s="586" t="s">
        <v>55</v>
      </c>
      <c r="E57" s="585" t="s">
        <v>564</v>
      </c>
      <c r="F57" s="571">
        <f>IF(I57&lt;&gt;"",(VLOOKUP(I57,'🌳Resource'!$A$4:$I1000,8,false)*J57),0)+IF(K57&lt;&gt;"",(VLOOKUP(K57,'🌳Resource'!$A$4:$I1000,8,false)*L57),0)+IF(M57&lt;&gt;"",(VLOOKUP(M57,'🌳Resource'!$A$4:$I1000,8,false)*N57),0) + IF(O57&lt;&gt;"",(VLOOKUP(O57,'🌳Resource'!$A$4:$I1000,8,false)*P57),0) + IF(Q57&lt;&gt;"",(VLOOKUP(Q57,$B$4:$G1000,5,false)*R57),0) + IF(S57&lt;&gt;"",(VLOOKUP(S57,$B$4:$G1000,5,false)*T57),0) + IF(U57&lt;&gt;"",(VLOOKUP(U57,$B$4:$G1000,5,false)*V57),0) + IF(W57&lt;&gt;"",(VLOOKUP(W57,$B$4:$G1000,5,false)*X57),0) + IF(Y57&lt;&gt;"",(VLOOKUP(Y57,$B$4:$G1000,5,false)*Z57),0) + IF(AA57&lt;&gt;"",(VLOOKUP(AA57,$B$4:$G1000,5,false)*AB57),0)</f>
        <v>17.43181818</v>
      </c>
      <c r="G57" s="571">
        <f>IF(I57&lt;&gt;"",(VLOOKUP(I57,'🌳Resource'!$A$4:$I1000,9,false)*J57),0)+IF(K57&lt;&gt;"",(VLOOKUP(K57,'🌳Resource'!$A$4:$I1000,9,false)*L57),0)+IF(M57&lt;&gt;"",(VLOOKUP(M57,'🌳Resource'!$A$4:$I1000,9,false)*N57),0) + IF(O57&lt;&gt;"",(VLOOKUP(O57,'🌳Resource'!$A$4:$I1000,9,false)*P57),0) + IF(Q57&lt;&gt;"",(VLOOKUP(Q57,$B$4:$G1000,6,false)*R57),0) + IF(S57&lt;&gt;"",(VLOOKUP(S57,$B$4:$G1000,6,false)*T57),0) + IF(U57&lt;&gt;"",(VLOOKUP(U57,$B$4:$G1000,6,false)*V57),0) + IF(W57&lt;&gt;"",(VLOOKUP(W57,$B$4:$G1000,6,false)*X57),0) + IF(Y57&lt;&gt;"",(VLOOKUP(Y57,$B$4:$G1000,6,false)*Z57),0) + IF(AA57&lt;&gt;"",(VLOOKUP(AA57,$B$4:$G1000,6,false)*AB57),0)</f>
        <v>51</v>
      </c>
      <c r="H57" s="571">
        <f>IF(I57&lt;&gt;"",(VLOOKUP(I57,'🌳Resource'!$A$4:$J1000,10,false)*J57),0)+IF(K57&lt;&gt;"",(VLOOKUP(K57,'🌳Resource'!$A$4:$J1000,10,false)*L57),0)+IF(M57&lt;&gt;"",(VLOOKUP(M57,'🌳Resource'!$A$4:$J1000,10,false)*N57),0) + IF(O57&lt;&gt;"",(VLOOKUP(O57,'🌳Resource'!$A$4:$J1000,10,false)*P57),0) + IF(Q57&lt;&gt;"",(VLOOKUP(Q57,$B$4:$H1000,7,false)*R57),0) + IF(S57&lt;&gt;"",(VLOOKUP(S57,$B$4:$H1000,7,false)*T57),0) + IF(U57&lt;&gt;"",(VLOOKUP(U57,$B$4:$H1000,7,false)*V57),0) + IF(W57&lt;&gt;"",(VLOOKUP(W57,$B$4:$H1000,7,false)*X57),0) + IF(Y57&lt;&gt;"",(VLOOKUP(Y57,$B$4:$H1000,7,false)*Z57),0) + IF(AA57&lt;&gt;"",(VLOOKUP(AA57,$B$4:$H1000,7,false)*AB57),0)</f>
        <v>14.5</v>
      </c>
      <c r="I57" s="561" t="s">
        <v>80</v>
      </c>
      <c r="J57" s="562">
        <v>6.5</v>
      </c>
      <c r="K57" s="561" t="s">
        <v>89</v>
      </c>
      <c r="L57" s="562">
        <v>1.0</v>
      </c>
      <c r="M57" s="561" t="s">
        <v>90</v>
      </c>
      <c r="N57" s="562">
        <v>1.0</v>
      </c>
      <c r="O57" s="561" t="s">
        <v>91</v>
      </c>
      <c r="P57" s="562">
        <v>1.0</v>
      </c>
      <c r="Q57" s="563"/>
      <c r="R57" s="581"/>
      <c r="S57" s="563"/>
      <c r="T57" s="581"/>
      <c r="U57" s="563"/>
      <c r="V57" s="581"/>
      <c r="W57" s="563"/>
      <c r="X57" s="581"/>
      <c r="Y57" s="563"/>
      <c r="Z57" s="581"/>
      <c r="AA57" s="563"/>
      <c r="AB57" s="581"/>
    </row>
    <row r="58">
      <c r="A58" s="564" t="b">
        <v>1</v>
      </c>
      <c r="B58" s="582" t="s">
        <v>469</v>
      </c>
      <c r="C58" s="583" t="s">
        <v>8</v>
      </c>
      <c r="D58" s="584" t="s">
        <v>55</v>
      </c>
      <c r="E58" s="585" t="s">
        <v>565</v>
      </c>
      <c r="F58" s="568">
        <f>IF(I58&lt;&gt;"",(VLOOKUP(I58,'🌳Resource'!$A$4:$I1000,8,false)*J58),0)+IF(K58&lt;&gt;"",(VLOOKUP(K58,'🌳Resource'!$A$4:$I1000,8,false)*L58),0)+IF(M58&lt;&gt;"",(VLOOKUP(M58,'🌳Resource'!$A$4:$I1000,8,false)*N58),0) + IF(O58&lt;&gt;"",(VLOOKUP(O58,'🌳Resource'!$A$4:$I1000,8,false)*P58),0) + IF(Q58&lt;&gt;"",(VLOOKUP(Q58,$B$4:$G1000,5,false)*R58),0) + IF(S58&lt;&gt;"",(VLOOKUP(S58,$B$4:$G1000,5,false)*T58),0) + IF(U58&lt;&gt;"",(VLOOKUP(U58,$B$4:$G1000,5,false)*V58),0) + IF(W58&lt;&gt;"",(VLOOKUP(W58,$B$4:$G1000,5,false)*X58),0) + IF(Y58&lt;&gt;"",(VLOOKUP(Y58,$B$4:$G1000,5,false)*Z58),0) + IF(AA58&lt;&gt;"",(VLOOKUP(AA58,$B$4:$G1000,5,false)*AB58),0)</f>
        <v>12.10857143</v>
      </c>
      <c r="G58" s="568">
        <f>IF(I58&lt;&gt;"",(VLOOKUP(I58,'🌳Resource'!$A$4:$I1000,9,false)*J58),0)+IF(K58&lt;&gt;"",(VLOOKUP(K58,'🌳Resource'!$A$4:$I1000,9,false)*L58),0)+IF(M58&lt;&gt;"",(VLOOKUP(M58,'🌳Resource'!$A$4:$I1000,9,false)*N58),0) + IF(O58&lt;&gt;"",(VLOOKUP(O58,'🌳Resource'!$A$4:$I1000,9,false)*P58),0) + IF(Q58&lt;&gt;"",(VLOOKUP(Q58,$B$4:$G1000,6,false)*R58),0) + IF(S58&lt;&gt;"",(VLOOKUP(S58,$B$4:$G1000,6,false)*T58),0) + IF(U58&lt;&gt;"",(VLOOKUP(U58,$B$4:$G1000,6,false)*V58),0) + IF(W58&lt;&gt;"",(VLOOKUP(W58,$B$4:$G1000,6,false)*X58),0) + IF(Y58&lt;&gt;"",(VLOOKUP(Y58,$B$4:$G1000,6,false)*Z58),0) + IF(AA58&lt;&gt;"",(VLOOKUP(AA58,$B$4:$G1000,6,false)*AB58),0)</f>
        <v>32.2</v>
      </c>
      <c r="H58" s="568">
        <f>IF(I58&lt;&gt;"",(VLOOKUP(I58,'🌳Resource'!$A$4:$J1000,10,false)*J58),0)+IF(K58&lt;&gt;"",(VLOOKUP(K58,'🌳Resource'!$A$4:$J1000,10,false)*L58),0)+IF(M58&lt;&gt;"",(VLOOKUP(M58,'🌳Resource'!$A$4:$J1000,10,false)*N58),0) + IF(O58&lt;&gt;"",(VLOOKUP(O58,'🌳Resource'!$A$4:$J1000,10,false)*P58),0) + IF(Q58&lt;&gt;"",(VLOOKUP(Q58,$B$4:$H1000,7,false)*R58),0) + IF(S58&lt;&gt;"",(VLOOKUP(S58,$B$4:$H1000,7,false)*T58),0) + IF(U58&lt;&gt;"",(VLOOKUP(U58,$B$4:$H1000,7,false)*V58),0) + IF(W58&lt;&gt;"",(VLOOKUP(W58,$B$4:$H1000,7,false)*X58),0) + IF(Y58&lt;&gt;"",(VLOOKUP(Y58,$B$4:$H1000,7,false)*Z58),0) + IF(AA58&lt;&gt;"",(VLOOKUP(AA58,$B$4:$H1000,7,false)*AB58),0)</f>
        <v>13.6</v>
      </c>
      <c r="I58" s="569" t="s">
        <v>81</v>
      </c>
      <c r="J58" s="570">
        <v>3.6</v>
      </c>
      <c r="K58" s="569" t="s">
        <v>84</v>
      </c>
      <c r="L58" s="570">
        <v>1.0</v>
      </c>
      <c r="M58" s="569" t="s">
        <v>85</v>
      </c>
      <c r="N58" s="570">
        <v>1.0</v>
      </c>
      <c r="O58" s="569" t="s">
        <v>88</v>
      </c>
      <c r="P58" s="570">
        <v>2.0</v>
      </c>
      <c r="Q58" s="557"/>
      <c r="R58" s="580"/>
      <c r="S58" s="557"/>
      <c r="T58" s="580"/>
      <c r="U58" s="557"/>
      <c r="V58" s="580"/>
      <c r="W58" s="557"/>
      <c r="X58" s="580"/>
      <c r="Y58" s="557"/>
      <c r="Z58" s="580"/>
      <c r="AA58" s="557"/>
      <c r="AB58" s="580"/>
    </row>
    <row r="59">
      <c r="A59" s="564" t="b">
        <v>1</v>
      </c>
      <c r="B59" s="586" t="s">
        <v>471</v>
      </c>
      <c r="C59" s="586" t="s">
        <v>12</v>
      </c>
      <c r="D59" s="584" t="s">
        <v>55</v>
      </c>
      <c r="E59" s="585" t="s">
        <v>566</v>
      </c>
      <c r="F59" s="571">
        <f>IF(I59&lt;&gt;"",(VLOOKUP(I59,'🌳Resource'!$A$4:$I1000,8,false)*J59),0)+IF(K59&lt;&gt;"",(VLOOKUP(K59,'🌳Resource'!$A$4:$I1000,8,false)*L59),0)+IF(M59&lt;&gt;"",(VLOOKUP(M59,'🌳Resource'!$A$4:$I1000,8,false)*N59),0) + IF(O59&lt;&gt;"",(VLOOKUP(O59,'🌳Resource'!$A$4:$I1000,8,false)*P59),0) + IF(Q59&lt;&gt;"",(VLOOKUP(Q59,$B$4:$G1000,5,false)*R59),0) + IF(S59&lt;&gt;"",(VLOOKUP(S59,$B$4:$G1000,5,false)*T59),0) + IF(U59&lt;&gt;"",(VLOOKUP(U59,$B$4:$G1000,5,false)*V59),0) + IF(W59&lt;&gt;"",(VLOOKUP(W59,$B$4:$G1000,5,false)*X59),0) + IF(Y59&lt;&gt;"",(VLOOKUP(Y59,$B$4:$G1000,5,false)*Z59),0) + IF(AA59&lt;&gt;"",(VLOOKUP(AA59,$B$4:$G1000,5,false)*AB59),0)</f>
        <v>18.2</v>
      </c>
      <c r="G59" s="571">
        <f>IF(I59&lt;&gt;"",(VLOOKUP(I59,'🌳Resource'!$A$4:$I1000,9,false)*J59),0)+IF(K59&lt;&gt;"",(VLOOKUP(K59,'🌳Resource'!$A$4:$I1000,9,false)*L59),0)+IF(M59&lt;&gt;"",(VLOOKUP(M59,'🌳Resource'!$A$4:$I1000,9,false)*N59),0) + IF(O59&lt;&gt;"",(VLOOKUP(O59,'🌳Resource'!$A$4:$I1000,9,false)*P59),0) + IF(Q59&lt;&gt;"",(VLOOKUP(Q59,$B$4:$G1000,6,false)*R59),0) + IF(S59&lt;&gt;"",(VLOOKUP(S59,$B$4:$G1000,6,false)*T59),0) + IF(U59&lt;&gt;"",(VLOOKUP(U59,$B$4:$G1000,6,false)*V59),0) + IF(W59&lt;&gt;"",(VLOOKUP(W59,$B$4:$G1000,6,false)*X59),0) + IF(Y59&lt;&gt;"",(VLOOKUP(Y59,$B$4:$G1000,6,false)*Z59),0) + IF(AA59&lt;&gt;"",(VLOOKUP(AA59,$B$4:$G1000,6,false)*AB59),0)</f>
        <v>25</v>
      </c>
      <c r="H59" s="571">
        <f>IF(I59&lt;&gt;"",(VLOOKUP(I59,'🌳Resource'!$A$4:$J1000,10,false)*J59),0)+IF(K59&lt;&gt;"",(VLOOKUP(K59,'🌳Resource'!$A$4:$J1000,10,false)*L59),0)+IF(M59&lt;&gt;"",(VLOOKUP(M59,'🌳Resource'!$A$4:$J1000,10,false)*N59),0) + IF(O59&lt;&gt;"",(VLOOKUP(O59,'🌳Resource'!$A$4:$J1000,10,false)*P59),0) + IF(Q59&lt;&gt;"",(VLOOKUP(Q59,$B$4:$H1000,7,false)*R59),0) + IF(S59&lt;&gt;"",(VLOOKUP(S59,$B$4:$H1000,7,false)*T59),0) + IF(U59&lt;&gt;"",(VLOOKUP(U59,$B$4:$H1000,7,false)*V59),0) + IF(W59&lt;&gt;"",(VLOOKUP(W59,$B$4:$H1000,7,false)*X59),0) + IF(Y59&lt;&gt;"",(VLOOKUP(Y59,$B$4:$H1000,7,false)*Z59),0) + IF(AA59&lt;&gt;"",(VLOOKUP(AA59,$B$4:$H1000,7,false)*AB59),0)</f>
        <v>11.25</v>
      </c>
      <c r="I59" s="561" t="s">
        <v>81</v>
      </c>
      <c r="J59" s="562">
        <v>6.5</v>
      </c>
      <c r="K59" s="561" t="s">
        <v>89</v>
      </c>
      <c r="L59" s="562">
        <v>1.0</v>
      </c>
      <c r="M59" s="561" t="s">
        <v>90</v>
      </c>
      <c r="N59" s="562">
        <v>1.0</v>
      </c>
      <c r="O59" s="561" t="s">
        <v>91</v>
      </c>
      <c r="P59" s="562">
        <v>1.0</v>
      </c>
      <c r="Q59" s="563"/>
      <c r="R59" s="581"/>
      <c r="S59" s="563"/>
      <c r="T59" s="581"/>
      <c r="U59" s="563"/>
      <c r="V59" s="581"/>
      <c r="W59" s="563"/>
      <c r="X59" s="581"/>
      <c r="Y59" s="563"/>
      <c r="Z59" s="581"/>
      <c r="AA59" s="563"/>
      <c r="AB59" s="581"/>
    </row>
    <row r="60">
      <c r="A60" s="587" t="b">
        <v>1</v>
      </c>
      <c r="B60" s="588" t="s">
        <v>473</v>
      </c>
      <c r="C60" s="589" t="s">
        <v>8</v>
      </c>
      <c r="D60" s="590" t="s">
        <v>55</v>
      </c>
      <c r="E60" s="591" t="s">
        <v>567</v>
      </c>
      <c r="F60" s="568">
        <f>IF(I60&lt;&gt;"",(VLOOKUP(I60,'🌳Resource'!$A$4:$I1000,8,false)*J60),0)+IF(K60&lt;&gt;"",(VLOOKUP(K60,'🌳Resource'!$A$4:$I1000,8,false)*L60),0)+IF(M60&lt;&gt;"",(VLOOKUP(M60,'🌳Resource'!$A$4:$I1000,8,false)*N60),0) + IF(O60&lt;&gt;"",(VLOOKUP(O60,'🌳Resource'!$A$4:$I1000,8,false)*P60),0) + IF(Q60&lt;&gt;"",(VLOOKUP(Q60,$B$4:$G1000,5,false)*R60),0) + IF(S60&lt;&gt;"",(VLOOKUP(S60,$B$4:$G1000,5,false)*T60),0) + IF(U60&lt;&gt;"",(VLOOKUP(U60,$B$4:$G1000,5,false)*V60),0) + IF(W60&lt;&gt;"",(VLOOKUP(W60,$B$4:$G1000,5,false)*X60),0) + IF(Y60&lt;&gt;"",(VLOOKUP(Y60,$B$4:$G1000,5,false)*Z60),0) + IF(AA60&lt;&gt;"",(VLOOKUP(AA60,$B$4:$G1000,5,false)*AB60),0)</f>
        <v>14.85714286</v>
      </c>
      <c r="G60" s="568">
        <f>IF(I60&lt;&gt;"",(VLOOKUP(I60,'🌳Resource'!$A$4:$I1000,9,false)*J60),0)+IF(K60&lt;&gt;"",(VLOOKUP(K60,'🌳Resource'!$A$4:$I1000,9,false)*L60),0)+IF(M60&lt;&gt;"",(VLOOKUP(M60,'🌳Resource'!$A$4:$I1000,9,false)*N60),0) + IF(O60&lt;&gt;"",(VLOOKUP(O60,'🌳Resource'!$A$4:$I1000,9,false)*P60),0) + IF(Q60&lt;&gt;"",(VLOOKUP(Q60,$B$4:$G1000,6,false)*R60),0) + IF(S60&lt;&gt;"",(VLOOKUP(S60,$B$4:$G1000,6,false)*T60),0) + IF(U60&lt;&gt;"",(VLOOKUP(U60,$B$4:$G1000,6,false)*V60),0) + IF(W60&lt;&gt;"",(VLOOKUP(W60,$B$4:$G1000,6,false)*X60),0) + IF(Y60&lt;&gt;"",(VLOOKUP(Y60,$B$4:$G1000,6,false)*Z60),0) + IF(AA60&lt;&gt;"",(VLOOKUP(AA60,$B$4:$G1000,6,false)*AB60),0)</f>
        <v>54</v>
      </c>
      <c r="H60" s="568">
        <f>IF(I60&lt;&gt;"",(VLOOKUP(I60,'🌳Resource'!$A$4:$J1000,10,false)*J60),0)+IF(K60&lt;&gt;"",(VLOOKUP(K60,'🌳Resource'!$A$4:$J1000,10,false)*L60),0)+IF(M60&lt;&gt;"",(VLOOKUP(M60,'🌳Resource'!$A$4:$J1000,10,false)*N60),0) + IF(O60&lt;&gt;"",(VLOOKUP(O60,'🌳Resource'!$A$4:$J1000,10,false)*P60),0) + IF(Q60&lt;&gt;"",(VLOOKUP(Q60,$B$4:$H1000,7,false)*R60),0) + IF(S60&lt;&gt;"",(VLOOKUP(S60,$B$4:$H1000,7,false)*T60),0) + IF(U60&lt;&gt;"",(VLOOKUP(U60,$B$4:$H1000,7,false)*V60),0) + IF(W60&lt;&gt;"",(VLOOKUP(W60,$B$4:$H1000,7,false)*X60),0) + IF(Y60&lt;&gt;"",(VLOOKUP(Y60,$B$4:$H1000,7,false)*Z60),0) + IF(AA60&lt;&gt;"",(VLOOKUP(AA60,$B$4:$H1000,7,false)*AB60),0)</f>
        <v>22</v>
      </c>
      <c r="I60" s="569" t="s">
        <v>84</v>
      </c>
      <c r="J60" s="570">
        <v>2.0</v>
      </c>
      <c r="K60" s="569" t="s">
        <v>84</v>
      </c>
      <c r="L60" s="570">
        <v>2.0</v>
      </c>
      <c r="M60" s="569" t="s">
        <v>85</v>
      </c>
      <c r="N60" s="570">
        <v>2.0</v>
      </c>
      <c r="O60" s="569" t="s">
        <v>88</v>
      </c>
      <c r="P60" s="570">
        <v>2.0</v>
      </c>
      <c r="Q60" s="557"/>
      <c r="R60" s="580"/>
      <c r="S60" s="557"/>
      <c r="T60" s="580"/>
      <c r="U60" s="557"/>
      <c r="V60" s="580"/>
      <c r="W60" s="557"/>
      <c r="X60" s="580"/>
      <c r="Y60" s="557"/>
      <c r="Z60" s="580"/>
      <c r="AA60" s="557"/>
      <c r="AB60" s="580"/>
    </row>
    <row r="61">
      <c r="A61" s="564" t="b">
        <v>1</v>
      </c>
      <c r="B61" s="592" t="s">
        <v>475</v>
      </c>
      <c r="C61" s="592" t="s">
        <v>12</v>
      </c>
      <c r="D61" s="584" t="s">
        <v>55</v>
      </c>
      <c r="E61" s="585" t="s">
        <v>568</v>
      </c>
      <c r="F61" s="571">
        <f>IF(I61&lt;&gt;"",(VLOOKUP(I61,'🌳Resource'!$A$4:$I1000,8,false)*J61),0)+IF(K61&lt;&gt;"",(VLOOKUP(K61,'🌳Resource'!$A$4:$I1000,8,false)*L61),0)+IF(M61&lt;&gt;"",(VLOOKUP(M61,'🌳Resource'!$A$4:$I1000,8,false)*N61),0) + IF(O61&lt;&gt;"",(VLOOKUP(O61,'🌳Resource'!$A$4:$I1000,8,false)*P61),0) + IF(Q61&lt;&gt;"",(VLOOKUP(Q61,$B$4:$G1000,5,false)*R61),0) + IF(S61&lt;&gt;"",(VLOOKUP(S61,$B$4:$G1000,5,false)*T61),0) + IF(U61&lt;&gt;"",(VLOOKUP(U61,$B$4:$G1000,5,false)*V61),0) + IF(W61&lt;&gt;"",(VLOOKUP(W61,$B$4:$G1000,5,false)*X61),0) + IF(Y61&lt;&gt;"",(VLOOKUP(Y61,$B$4:$G1000,5,false)*Z61),0) + IF(AA61&lt;&gt;"",(VLOOKUP(AA61,$B$4:$G1000,5,false)*AB61),0)</f>
        <v>26</v>
      </c>
      <c r="G61" s="571">
        <f>IF(I61&lt;&gt;"",(VLOOKUP(I61,'🌳Resource'!$A$4:$I1000,9,false)*J61),0)+IF(K61&lt;&gt;"",(VLOOKUP(K61,'🌳Resource'!$A$4:$I1000,9,false)*L61),0)+IF(M61&lt;&gt;"",(VLOOKUP(M61,'🌳Resource'!$A$4:$I1000,9,false)*N61),0) + IF(O61&lt;&gt;"",(VLOOKUP(O61,'🌳Resource'!$A$4:$I1000,9,false)*P61),0) + IF(Q61&lt;&gt;"",(VLOOKUP(Q61,$B$4:$G1000,6,false)*R61),0) + IF(S61&lt;&gt;"",(VLOOKUP(S61,$B$4:$G1000,6,false)*T61),0) + IF(U61&lt;&gt;"",(VLOOKUP(U61,$B$4:$G1000,6,false)*V61),0) + IF(W61&lt;&gt;"",(VLOOKUP(W61,$B$4:$G1000,6,false)*X61),0) + IF(Y61&lt;&gt;"",(VLOOKUP(Y61,$B$4:$G1000,6,false)*Z61),0) + IF(AA61&lt;&gt;"",(VLOOKUP(AA61,$B$4:$G1000,6,false)*AB61),0)</f>
        <v>48.5</v>
      </c>
      <c r="H61" s="571">
        <f>IF(I61&lt;&gt;"",(VLOOKUP(I61,'🌳Resource'!$A$4:$J1000,10,false)*J61),0)+IF(K61&lt;&gt;"",(VLOOKUP(K61,'🌳Resource'!$A$4:$J1000,10,false)*L61),0)+IF(M61&lt;&gt;"",(VLOOKUP(M61,'🌳Resource'!$A$4:$J1000,10,false)*N61),0) + IF(O61&lt;&gt;"",(VLOOKUP(O61,'🌳Resource'!$A$4:$J1000,10,false)*P61),0) + IF(Q61&lt;&gt;"",(VLOOKUP(Q61,$B$4:$H1000,7,false)*R61),0) + IF(S61&lt;&gt;"",(VLOOKUP(S61,$B$4:$H1000,7,false)*T61),0) + IF(U61&lt;&gt;"",(VLOOKUP(U61,$B$4:$H1000,7,false)*V61),0) + IF(W61&lt;&gt;"",(VLOOKUP(W61,$B$4:$H1000,7,false)*X61),0) + IF(Y61&lt;&gt;"",(VLOOKUP(Y61,$B$4:$H1000,7,false)*Z61),0) + IF(AA61&lt;&gt;"",(VLOOKUP(AA61,$B$4:$H1000,7,false)*AB61),0)</f>
        <v>20</v>
      </c>
      <c r="I61" s="561" t="s">
        <v>84</v>
      </c>
      <c r="J61" s="562">
        <v>3.5</v>
      </c>
      <c r="K61" s="561" t="s">
        <v>89</v>
      </c>
      <c r="L61" s="562">
        <v>2.0</v>
      </c>
      <c r="M61" s="561" t="s">
        <v>90</v>
      </c>
      <c r="N61" s="562">
        <v>2.0</v>
      </c>
      <c r="O61" s="561" t="s">
        <v>91</v>
      </c>
      <c r="P61" s="562">
        <v>2.0</v>
      </c>
      <c r="Q61" s="563"/>
      <c r="R61" s="581"/>
      <c r="S61" s="563"/>
      <c r="T61" s="581"/>
      <c r="U61" s="563"/>
      <c r="V61" s="581"/>
      <c r="W61" s="563"/>
      <c r="X61" s="581"/>
      <c r="Y61" s="563"/>
      <c r="Z61" s="581"/>
      <c r="AA61" s="563"/>
      <c r="AB61" s="581"/>
    </row>
    <row r="62">
      <c r="A62" s="564" t="b">
        <v>1</v>
      </c>
      <c r="B62" s="566" t="s">
        <v>477</v>
      </c>
      <c r="C62" s="576" t="s">
        <v>8</v>
      </c>
      <c r="D62" s="576" t="s">
        <v>55</v>
      </c>
      <c r="E62" s="567" t="s">
        <v>569</v>
      </c>
      <c r="F62" s="568">
        <f>IF(I62&lt;&gt;"",(VLOOKUP(I62,'🌳Resource'!$A$4:$I1000,8,false)*J62),0)+IF(K62&lt;&gt;"",(VLOOKUP(K62,'🌳Resource'!$A$4:$I1000,8,false)*L62),0)+IF(M62&lt;&gt;"",(VLOOKUP(M62,'🌳Resource'!$A$4:$I1000,8,false)*N62),0) + IF(O62&lt;&gt;"",(VLOOKUP(O62,'🌳Resource'!$A$4:$I1000,8,false)*P62),0) + IF(Q62&lt;&gt;"",(VLOOKUP(Q62,$B$4:$G1000,5,false)*R62),0) + IF(S62&lt;&gt;"",(VLOOKUP(S62,$B$4:$G1000,5,false)*T62),0) + IF(U62&lt;&gt;"",(VLOOKUP(U62,$B$4:$G1000,5,false)*V62),0) + IF(W62&lt;&gt;"",(VLOOKUP(W62,$B$4:$G1000,5,false)*X62),0) + IF(Y62&lt;&gt;"",(VLOOKUP(Y62,$B$4:$G1000,5,false)*Z62),0) + IF(AA62&lt;&gt;"",(VLOOKUP(AA62,$B$4:$G1000,5,false)*AB62),0)</f>
        <v>14.85714286</v>
      </c>
      <c r="G62" s="568">
        <f>IF(I62&lt;&gt;"",(VLOOKUP(I62,'🌳Resource'!$A$4:$I1000,9,false)*J62),0)+IF(K62&lt;&gt;"",(VLOOKUP(K62,'🌳Resource'!$A$4:$I1000,9,false)*L62),0)+IF(M62&lt;&gt;"",(VLOOKUP(M62,'🌳Resource'!$A$4:$I1000,9,false)*N62),0) + IF(O62&lt;&gt;"",(VLOOKUP(O62,'🌳Resource'!$A$4:$I1000,9,false)*P62),0) + IF(Q62&lt;&gt;"",(VLOOKUP(Q62,$B$4:$G1000,6,false)*R62),0) + IF(S62&lt;&gt;"",(VLOOKUP(S62,$B$4:$G1000,6,false)*T62),0) + IF(U62&lt;&gt;"",(VLOOKUP(U62,$B$4:$G1000,6,false)*V62),0) + IF(W62&lt;&gt;"",(VLOOKUP(W62,$B$4:$G1000,6,false)*X62),0) + IF(Y62&lt;&gt;"",(VLOOKUP(Y62,$B$4:$G1000,6,false)*Z62),0) + IF(AA62&lt;&gt;"",(VLOOKUP(AA62,$B$4:$G1000,6,false)*AB62),0)</f>
        <v>56</v>
      </c>
      <c r="H62" s="568">
        <f>IF(I62&lt;&gt;"",(VLOOKUP(I62,'🌳Resource'!$A$4:$J1000,10,false)*J62),0)+IF(K62&lt;&gt;"",(VLOOKUP(K62,'🌳Resource'!$A$4:$J1000,10,false)*L62),0)+IF(M62&lt;&gt;"",(VLOOKUP(M62,'🌳Resource'!$A$4:$J1000,10,false)*N62),0) + IF(O62&lt;&gt;"",(VLOOKUP(O62,'🌳Resource'!$A$4:$J1000,10,false)*P62),0) + IF(Q62&lt;&gt;"",(VLOOKUP(Q62,$B$4:$H1000,7,false)*R62),0) + IF(S62&lt;&gt;"",(VLOOKUP(S62,$B$4:$H1000,7,false)*T62),0) + IF(U62&lt;&gt;"",(VLOOKUP(U62,$B$4:$H1000,7,false)*V62),0) + IF(W62&lt;&gt;"",(VLOOKUP(W62,$B$4:$H1000,7,false)*X62),0) + IF(Y62&lt;&gt;"",(VLOOKUP(Y62,$B$4:$H1000,7,false)*Z62),0) + IF(AA62&lt;&gt;"",(VLOOKUP(AA62,$B$4:$H1000,7,false)*AB62),0)</f>
        <v>22</v>
      </c>
      <c r="I62" s="569" t="s">
        <v>85</v>
      </c>
      <c r="J62" s="570">
        <v>2.0</v>
      </c>
      <c r="K62" s="569" t="s">
        <v>84</v>
      </c>
      <c r="L62" s="570">
        <v>2.0</v>
      </c>
      <c r="M62" s="569" t="s">
        <v>85</v>
      </c>
      <c r="N62" s="570">
        <v>2.0</v>
      </c>
      <c r="O62" s="569" t="s">
        <v>88</v>
      </c>
      <c r="P62" s="570">
        <v>2.0</v>
      </c>
      <c r="Q62" s="557"/>
      <c r="R62" s="580"/>
      <c r="S62" s="557"/>
      <c r="T62" s="580"/>
      <c r="U62" s="557"/>
      <c r="V62" s="580"/>
      <c r="W62" s="557"/>
      <c r="X62" s="580"/>
      <c r="Y62" s="557"/>
      <c r="Z62" s="580"/>
      <c r="AA62" s="557"/>
      <c r="AB62" s="580"/>
    </row>
    <row r="63">
      <c r="A63" s="564" t="b">
        <v>1</v>
      </c>
      <c r="B63" s="566" t="s">
        <v>479</v>
      </c>
      <c r="C63" s="566" t="s">
        <v>12</v>
      </c>
      <c r="D63" s="576" t="s">
        <v>55</v>
      </c>
      <c r="E63" s="567" t="s">
        <v>570</v>
      </c>
      <c r="F63" s="571">
        <f>IF(I63&lt;&gt;"",(VLOOKUP(I63,'🌳Resource'!$A$4:$I1000,8,false)*J63),0)+IF(K63&lt;&gt;"",(VLOOKUP(K63,'🌳Resource'!$A$4:$I1000,8,false)*L63),0)+IF(M63&lt;&gt;"",(VLOOKUP(M63,'🌳Resource'!$A$4:$I1000,8,false)*N63),0) + IF(O63&lt;&gt;"",(VLOOKUP(O63,'🌳Resource'!$A$4:$I1000,8,false)*P63),0) + IF(Q63&lt;&gt;"",(VLOOKUP(Q63,$B$4:$G1000,5,false)*R63),0) + IF(S63&lt;&gt;"",(VLOOKUP(S63,$B$4:$G1000,5,false)*T63),0) + IF(U63&lt;&gt;"",(VLOOKUP(U63,$B$4:$G1000,5,false)*V63),0) + IF(W63&lt;&gt;"",(VLOOKUP(W63,$B$4:$G1000,5,false)*X63),0) + IF(Y63&lt;&gt;"",(VLOOKUP(Y63,$B$4:$G1000,5,false)*Z63),0) + IF(AA63&lt;&gt;"",(VLOOKUP(AA63,$B$4:$G1000,5,false)*AB63),0)</f>
        <v>26</v>
      </c>
      <c r="G63" s="571">
        <f>IF(I63&lt;&gt;"",(VLOOKUP(I63,'🌳Resource'!$A$4:$I1000,9,false)*J63),0)+IF(K63&lt;&gt;"",(VLOOKUP(K63,'🌳Resource'!$A$4:$I1000,9,false)*L63),0)+IF(M63&lt;&gt;"",(VLOOKUP(M63,'🌳Resource'!$A$4:$I1000,9,false)*N63),0) + IF(O63&lt;&gt;"",(VLOOKUP(O63,'🌳Resource'!$A$4:$I1000,9,false)*P63),0) + IF(Q63&lt;&gt;"",(VLOOKUP(Q63,$B$4:$G1000,6,false)*R63),0) + IF(S63&lt;&gt;"",(VLOOKUP(S63,$B$4:$G1000,6,false)*T63),0) + IF(U63&lt;&gt;"",(VLOOKUP(U63,$B$4:$G1000,6,false)*V63),0) + IF(W63&lt;&gt;"",(VLOOKUP(W63,$B$4:$G1000,6,false)*X63),0) + IF(Y63&lt;&gt;"",(VLOOKUP(Y63,$B$4:$G1000,6,false)*Z63),0) + IF(AA63&lt;&gt;"",(VLOOKUP(AA63,$B$4:$G1000,6,false)*AB63),0)</f>
        <v>52</v>
      </c>
      <c r="H63" s="571">
        <f>IF(I63&lt;&gt;"",(VLOOKUP(I63,'🌳Resource'!$A$4:$J1000,10,false)*J63),0)+IF(K63&lt;&gt;"",(VLOOKUP(K63,'🌳Resource'!$A$4:$J1000,10,false)*L63),0)+IF(M63&lt;&gt;"",(VLOOKUP(M63,'🌳Resource'!$A$4:$J1000,10,false)*N63),0) + IF(O63&lt;&gt;"",(VLOOKUP(O63,'🌳Resource'!$A$4:$J1000,10,false)*P63),0) + IF(Q63&lt;&gt;"",(VLOOKUP(Q63,$B$4:$H1000,7,false)*R63),0) + IF(S63&lt;&gt;"",(VLOOKUP(S63,$B$4:$H1000,7,false)*T63),0) + IF(U63&lt;&gt;"",(VLOOKUP(U63,$B$4:$H1000,7,false)*V63),0) + IF(W63&lt;&gt;"",(VLOOKUP(W63,$B$4:$H1000,7,false)*X63),0) + IF(Y63&lt;&gt;"",(VLOOKUP(Y63,$B$4:$H1000,7,false)*Z63),0) + IF(AA63&lt;&gt;"",(VLOOKUP(AA63,$B$4:$H1000,7,false)*AB63),0)</f>
        <v>20</v>
      </c>
      <c r="I63" s="561" t="s">
        <v>85</v>
      </c>
      <c r="J63" s="562">
        <v>3.5</v>
      </c>
      <c r="K63" s="561" t="s">
        <v>89</v>
      </c>
      <c r="L63" s="562">
        <v>2.0</v>
      </c>
      <c r="M63" s="561" t="s">
        <v>90</v>
      </c>
      <c r="N63" s="562">
        <v>2.0</v>
      </c>
      <c r="O63" s="561" t="s">
        <v>91</v>
      </c>
      <c r="P63" s="562">
        <v>2.0</v>
      </c>
      <c r="Q63" s="563"/>
      <c r="R63" s="581"/>
      <c r="S63" s="563"/>
      <c r="T63" s="581"/>
      <c r="U63" s="563"/>
      <c r="V63" s="581"/>
      <c r="W63" s="563"/>
      <c r="X63" s="581"/>
      <c r="Y63" s="563"/>
      <c r="Z63" s="581"/>
      <c r="AA63" s="563"/>
      <c r="AB63" s="581"/>
    </row>
    <row r="64">
      <c r="A64" s="564" t="b">
        <v>1</v>
      </c>
      <c r="B64" s="566" t="s">
        <v>481</v>
      </c>
      <c r="C64" s="576" t="s">
        <v>8</v>
      </c>
      <c r="D64" s="576" t="s">
        <v>55</v>
      </c>
      <c r="E64" s="567" t="s">
        <v>571</v>
      </c>
      <c r="F64" s="568">
        <f>IF(I64&lt;&gt;"",(VLOOKUP(I64,'🌳Resource'!$A$4:$I1000,8,false)*J64),0)+IF(K64&lt;&gt;"",(VLOOKUP(K64,'🌳Resource'!$A$4:$I1000,8,false)*L64),0)+IF(M64&lt;&gt;"",(VLOOKUP(M64,'🌳Resource'!$A$4:$I1000,8,false)*N64),0) + IF(O64&lt;&gt;"",(VLOOKUP(O64,'🌳Resource'!$A$4:$I1000,8,false)*P64),0) + IF(Q64&lt;&gt;"",(VLOOKUP(Q64,$B$4:$G1000,5,false)*R64),0) + IF(S64&lt;&gt;"",(VLOOKUP(S64,$B$4:$G1000,5,false)*T64),0) + IF(U64&lt;&gt;"",(VLOOKUP(U64,$B$4:$G1000,5,false)*V64),0) + IF(W64&lt;&gt;"",(VLOOKUP(W64,$B$4:$G1000,5,false)*X64),0) + IF(Y64&lt;&gt;"",(VLOOKUP(Y64,$B$4:$G1000,5,false)*Z64),0) + IF(AA64&lt;&gt;"",(VLOOKUP(AA64,$B$4:$G1000,5,false)*AB64),0)</f>
        <v>14.85714286</v>
      </c>
      <c r="G64" s="568">
        <f>IF(I64&lt;&gt;"",(VLOOKUP(I64,'🌳Resource'!$A$4:$I1000,9,false)*J64),0)+IF(K64&lt;&gt;"",(VLOOKUP(K64,'🌳Resource'!$A$4:$I1000,9,false)*L64),0)+IF(M64&lt;&gt;"",(VLOOKUP(M64,'🌳Resource'!$A$4:$I1000,9,false)*N64),0) + IF(O64&lt;&gt;"",(VLOOKUP(O64,'🌳Resource'!$A$4:$I1000,9,false)*P64),0) + IF(Q64&lt;&gt;"",(VLOOKUP(Q64,$B$4:$G1000,6,false)*R64),0) + IF(S64&lt;&gt;"",(VLOOKUP(S64,$B$4:$G1000,6,false)*T64),0) + IF(U64&lt;&gt;"",(VLOOKUP(U64,$B$4:$G1000,6,false)*V64),0) + IF(W64&lt;&gt;"",(VLOOKUP(W64,$B$4:$G1000,6,false)*X64),0) + IF(Y64&lt;&gt;"",(VLOOKUP(Y64,$B$4:$G1000,6,false)*Z64),0) + IF(AA64&lt;&gt;"",(VLOOKUP(AA64,$B$4:$G1000,6,false)*AB64),0)</f>
        <v>48</v>
      </c>
      <c r="H64" s="568">
        <f>IF(I64&lt;&gt;"",(VLOOKUP(I64,'🌳Resource'!$A$4:$J1000,10,false)*J64),0)+IF(K64&lt;&gt;"",(VLOOKUP(K64,'🌳Resource'!$A$4:$J1000,10,false)*L64),0)+IF(M64&lt;&gt;"",(VLOOKUP(M64,'🌳Resource'!$A$4:$J1000,10,false)*N64),0) + IF(O64&lt;&gt;"",(VLOOKUP(O64,'🌳Resource'!$A$4:$J1000,10,false)*P64),0) + IF(Q64&lt;&gt;"",(VLOOKUP(Q64,$B$4:$H1000,7,false)*R64),0) + IF(S64&lt;&gt;"",(VLOOKUP(S64,$B$4:$H1000,7,false)*T64),0) + IF(U64&lt;&gt;"",(VLOOKUP(U64,$B$4:$H1000,7,false)*V64),0) + IF(W64&lt;&gt;"",(VLOOKUP(W64,$B$4:$H1000,7,false)*X64),0) + IF(Y64&lt;&gt;"",(VLOOKUP(Y64,$B$4:$H1000,7,false)*Z64),0) + IF(AA64&lt;&gt;"",(VLOOKUP(AA64,$B$4:$H1000,7,false)*AB64),0)</f>
        <v>19</v>
      </c>
      <c r="I64" s="569" t="s">
        <v>86</v>
      </c>
      <c r="J64" s="570">
        <v>2.0</v>
      </c>
      <c r="K64" s="569" t="s">
        <v>84</v>
      </c>
      <c r="L64" s="570">
        <v>2.0</v>
      </c>
      <c r="M64" s="569" t="s">
        <v>85</v>
      </c>
      <c r="N64" s="570">
        <v>2.0</v>
      </c>
      <c r="O64" s="569" t="s">
        <v>88</v>
      </c>
      <c r="P64" s="570">
        <v>2.0</v>
      </c>
      <c r="Q64" s="557"/>
      <c r="R64" s="570"/>
      <c r="S64" s="557"/>
      <c r="T64" s="570"/>
      <c r="U64" s="557"/>
      <c r="V64" s="570"/>
      <c r="W64" s="557"/>
      <c r="X64" s="570"/>
      <c r="Y64" s="557"/>
      <c r="Z64" s="570"/>
      <c r="AA64" s="557"/>
      <c r="AB64" s="570"/>
    </row>
    <row r="65">
      <c r="A65" s="564" t="b">
        <v>1</v>
      </c>
      <c r="B65" s="566" t="s">
        <v>483</v>
      </c>
      <c r="C65" s="566" t="s">
        <v>12</v>
      </c>
      <c r="D65" s="576" t="s">
        <v>55</v>
      </c>
      <c r="E65" s="567" t="s">
        <v>572</v>
      </c>
      <c r="F65" s="571">
        <f>IF(I65&lt;&gt;"",(VLOOKUP(I65,'🌳Resource'!$A$4:$I1000,8,false)*J65),0)+IF(K65&lt;&gt;"",(VLOOKUP(K65,'🌳Resource'!$A$4:$I1000,8,false)*L65),0)+IF(M65&lt;&gt;"",(VLOOKUP(M65,'🌳Resource'!$A$4:$I1000,8,false)*N65),0) + IF(O65&lt;&gt;"",(VLOOKUP(O65,'🌳Resource'!$A$4:$I1000,8,false)*P65),0) + IF(Q65&lt;&gt;"",(VLOOKUP(Q65,$B$4:$G1000,5,false)*R65),0) + IF(S65&lt;&gt;"",(VLOOKUP(S65,$B$4:$G1000,5,false)*T65),0) + IF(U65&lt;&gt;"",(VLOOKUP(U65,$B$4:$G1000,5,false)*V65),0) + IF(W65&lt;&gt;"",(VLOOKUP(W65,$B$4:$G1000,5,false)*X65),0) + IF(Y65&lt;&gt;"",(VLOOKUP(Y65,$B$4:$G1000,5,false)*Z65),0) + IF(AA65&lt;&gt;"",(VLOOKUP(AA65,$B$4:$G1000,5,false)*AB65),0)</f>
        <v>26</v>
      </c>
      <c r="G65" s="571">
        <f>IF(I65&lt;&gt;"",(VLOOKUP(I65,'🌳Resource'!$A$4:$I1000,9,false)*J65),0)+IF(K65&lt;&gt;"",(VLOOKUP(K65,'🌳Resource'!$A$4:$I1000,9,false)*L65),0)+IF(M65&lt;&gt;"",(VLOOKUP(M65,'🌳Resource'!$A$4:$I1000,9,false)*N65),0) + IF(O65&lt;&gt;"",(VLOOKUP(O65,'🌳Resource'!$A$4:$I1000,9,false)*P65),0) + IF(Q65&lt;&gt;"",(VLOOKUP(Q65,$B$4:$G1000,6,false)*R65),0) + IF(S65&lt;&gt;"",(VLOOKUP(S65,$B$4:$G1000,6,false)*T65),0) + IF(U65&lt;&gt;"",(VLOOKUP(U65,$B$4:$G1000,6,false)*V65),0) + IF(W65&lt;&gt;"",(VLOOKUP(W65,$B$4:$G1000,6,false)*X65),0) + IF(Y65&lt;&gt;"",(VLOOKUP(Y65,$B$4:$G1000,6,false)*Z65),0) + IF(AA65&lt;&gt;"",(VLOOKUP(AA65,$B$4:$G1000,6,false)*AB65),0)</f>
        <v>38</v>
      </c>
      <c r="H65" s="571">
        <f>IF(I65&lt;&gt;"",(VLOOKUP(I65,'🌳Resource'!$A$4:$J1000,10,false)*J65),0)+IF(K65&lt;&gt;"",(VLOOKUP(K65,'🌳Resource'!$A$4:$J1000,10,false)*L65),0)+IF(M65&lt;&gt;"",(VLOOKUP(M65,'🌳Resource'!$A$4:$J1000,10,false)*N65),0) + IF(O65&lt;&gt;"",(VLOOKUP(O65,'🌳Resource'!$A$4:$J1000,10,false)*P65),0) + IF(Q65&lt;&gt;"",(VLOOKUP(Q65,$B$4:$H1000,7,false)*R65),0) + IF(S65&lt;&gt;"",(VLOOKUP(S65,$B$4:$H1000,7,false)*T65),0) + IF(U65&lt;&gt;"",(VLOOKUP(U65,$B$4:$H1000,7,false)*V65),0) + IF(W65&lt;&gt;"",(VLOOKUP(W65,$B$4:$H1000,7,false)*X65),0) + IF(Y65&lt;&gt;"",(VLOOKUP(Y65,$B$4:$H1000,7,false)*Z65),0) + IF(AA65&lt;&gt;"",(VLOOKUP(AA65,$B$4:$H1000,7,false)*AB65),0)</f>
        <v>14.75</v>
      </c>
      <c r="I65" s="561" t="s">
        <v>86</v>
      </c>
      <c r="J65" s="562">
        <v>3.5</v>
      </c>
      <c r="K65" s="561" t="s">
        <v>89</v>
      </c>
      <c r="L65" s="562">
        <v>2.0</v>
      </c>
      <c r="M65" s="561" t="s">
        <v>90</v>
      </c>
      <c r="N65" s="562">
        <v>2.0</v>
      </c>
      <c r="O65" s="561" t="s">
        <v>91</v>
      </c>
      <c r="P65" s="562">
        <v>2.0</v>
      </c>
      <c r="Q65" s="563"/>
      <c r="R65" s="562"/>
      <c r="S65" s="563"/>
      <c r="T65" s="562"/>
      <c r="U65" s="563"/>
      <c r="V65" s="562"/>
      <c r="W65" s="563"/>
      <c r="X65" s="562"/>
      <c r="Y65" s="563"/>
      <c r="Z65" s="562"/>
      <c r="AA65" s="563"/>
      <c r="AB65" s="562"/>
    </row>
    <row r="66">
      <c r="A66" s="564" t="b">
        <v>1</v>
      </c>
      <c r="B66" s="566" t="s">
        <v>485</v>
      </c>
      <c r="C66" s="576" t="s">
        <v>8</v>
      </c>
      <c r="D66" s="576" t="s">
        <v>55</v>
      </c>
      <c r="E66" s="567" t="s">
        <v>573</v>
      </c>
      <c r="F66" s="568">
        <f>IF(I66&lt;&gt;"",(VLOOKUP(I66,'🌳Resource'!$A$4:$I1000,8,false)*J66),0)+IF(K66&lt;&gt;"",(VLOOKUP(K66,'🌳Resource'!$A$4:$I1000,8,false)*L66),0)+IF(M66&lt;&gt;"",(VLOOKUP(M66,'🌳Resource'!$A$4:$I1000,8,false)*N66),0) + IF(O66&lt;&gt;"",(VLOOKUP(O66,'🌳Resource'!$A$4:$I1000,8,false)*P66),0) + IF(Q66&lt;&gt;"",(VLOOKUP(Q66,$B$4:$G1000,5,false)*R66),0) + IF(S66&lt;&gt;"",(VLOOKUP(S66,$B$4:$G1000,5,false)*T66),0) + IF(U66&lt;&gt;"",(VLOOKUP(U66,$B$4:$G1000,5,false)*V66),0) + IF(W66&lt;&gt;"",(VLOOKUP(W66,$B$4:$G1000,5,false)*X66),0) + IF(Y66&lt;&gt;"",(VLOOKUP(Y66,$B$4:$G1000,5,false)*Z66),0) + IF(AA66&lt;&gt;"",(VLOOKUP(AA66,$B$4:$G1000,5,false)*AB66),0)</f>
        <v>14.85714286</v>
      </c>
      <c r="G66" s="568">
        <f>IF(I66&lt;&gt;"",(VLOOKUP(I66,'🌳Resource'!$A$4:$I1000,9,false)*J66),0)+IF(K66&lt;&gt;"",(VLOOKUP(K66,'🌳Resource'!$A$4:$I1000,9,false)*L66),0)+IF(M66&lt;&gt;"",(VLOOKUP(M66,'🌳Resource'!$A$4:$I1000,9,false)*N66),0) + IF(O66&lt;&gt;"",(VLOOKUP(O66,'🌳Resource'!$A$4:$I1000,9,false)*P66),0) + IF(Q66&lt;&gt;"",(VLOOKUP(Q66,$B$4:$G1000,6,false)*R66),0) + IF(S66&lt;&gt;"",(VLOOKUP(S66,$B$4:$G1000,6,false)*T66),0) + IF(U66&lt;&gt;"",(VLOOKUP(U66,$B$4:$G1000,6,false)*V66),0) + IF(W66&lt;&gt;"",(VLOOKUP(W66,$B$4:$G1000,6,false)*X66),0) + IF(Y66&lt;&gt;"",(VLOOKUP(Y66,$B$4:$G1000,6,false)*Z66),0) + IF(AA66&lt;&gt;"",(VLOOKUP(AA66,$B$4:$G1000,6,false)*AB66),0)</f>
        <v>50</v>
      </c>
      <c r="H66" s="568">
        <f>IF(I66&lt;&gt;"",(VLOOKUP(I66,'🌳Resource'!$A$4:$J1000,10,false)*J66),0)+IF(K66&lt;&gt;"",(VLOOKUP(K66,'🌳Resource'!$A$4:$J1000,10,false)*L66),0)+IF(M66&lt;&gt;"",(VLOOKUP(M66,'🌳Resource'!$A$4:$J1000,10,false)*N66),0) + IF(O66&lt;&gt;"",(VLOOKUP(O66,'🌳Resource'!$A$4:$J1000,10,false)*P66),0) + IF(Q66&lt;&gt;"",(VLOOKUP(Q66,$B$4:$H1000,7,false)*R66),0) + IF(S66&lt;&gt;"",(VLOOKUP(S66,$B$4:$H1000,7,false)*T66),0) + IF(U66&lt;&gt;"",(VLOOKUP(U66,$B$4:$H1000,7,false)*V66),0) + IF(W66&lt;&gt;"",(VLOOKUP(W66,$B$4:$H1000,7,false)*X66),0) + IF(Y66&lt;&gt;"",(VLOOKUP(Y66,$B$4:$H1000,7,false)*Z66),0) + IF(AA66&lt;&gt;"",(VLOOKUP(AA66,$B$4:$H1000,7,false)*AB66),0)</f>
        <v>20</v>
      </c>
      <c r="I66" s="569" t="s">
        <v>88</v>
      </c>
      <c r="J66" s="570">
        <v>2.0</v>
      </c>
      <c r="K66" s="569" t="s">
        <v>84</v>
      </c>
      <c r="L66" s="570">
        <v>2.0</v>
      </c>
      <c r="M66" s="569" t="s">
        <v>85</v>
      </c>
      <c r="N66" s="570">
        <v>2.0</v>
      </c>
      <c r="O66" s="569" t="s">
        <v>88</v>
      </c>
      <c r="P66" s="570">
        <v>2.0</v>
      </c>
      <c r="Q66" s="557"/>
      <c r="R66" s="570"/>
      <c r="S66" s="557"/>
      <c r="T66" s="570"/>
      <c r="U66" s="557"/>
      <c r="V66" s="570"/>
      <c r="W66" s="557"/>
      <c r="X66" s="570"/>
      <c r="Y66" s="557"/>
      <c r="Z66" s="570"/>
      <c r="AA66" s="557"/>
      <c r="AB66" s="570"/>
    </row>
    <row r="67">
      <c r="A67" s="593" t="b">
        <v>1</v>
      </c>
      <c r="B67" s="594" t="s">
        <v>487</v>
      </c>
      <c r="C67" s="594" t="s">
        <v>12</v>
      </c>
      <c r="D67" s="595" t="s">
        <v>55</v>
      </c>
      <c r="E67" s="596" t="s">
        <v>574</v>
      </c>
      <c r="F67" s="571">
        <f>IF(I67&lt;&gt;"",(VLOOKUP(I67,'🌳Resource'!$A$4:$I1000,8,false)*J67),0)+IF(K67&lt;&gt;"",(VLOOKUP(K67,'🌳Resource'!$A$4:$I1000,8,false)*L67),0)+IF(M67&lt;&gt;"",(VLOOKUP(M67,'🌳Resource'!$A$4:$I1000,8,false)*N67),0) + IF(O67&lt;&gt;"",(VLOOKUP(O67,'🌳Resource'!$A$4:$I1000,8,false)*P67),0) + IF(Q67&lt;&gt;"",(VLOOKUP(Q67,$B$4:$G1000,5,false)*R67),0) + IF(S67&lt;&gt;"",(VLOOKUP(S67,$B$4:$G1000,5,false)*T67),0) + IF(U67&lt;&gt;"",(VLOOKUP(U67,$B$4:$G1000,5,false)*V67),0) + IF(W67&lt;&gt;"",(VLOOKUP(W67,$B$4:$G1000,5,false)*X67),0) + IF(Y67&lt;&gt;"",(VLOOKUP(Y67,$B$4:$G1000,5,false)*Z67),0) + IF(AA67&lt;&gt;"",(VLOOKUP(AA67,$B$4:$G1000,5,false)*AB67),0)</f>
        <v>26</v>
      </c>
      <c r="G67" s="571">
        <f>IF(I67&lt;&gt;"",(VLOOKUP(I67,'🌳Resource'!$A$4:$I1000,9,false)*J67),0)+IF(K67&lt;&gt;"",(VLOOKUP(K67,'🌳Resource'!$A$4:$I1000,9,false)*L67),0)+IF(M67&lt;&gt;"",(VLOOKUP(M67,'🌳Resource'!$A$4:$I1000,9,false)*N67),0) + IF(O67&lt;&gt;"",(VLOOKUP(O67,'🌳Resource'!$A$4:$I1000,9,false)*P67),0) + IF(Q67&lt;&gt;"",(VLOOKUP(Q67,$B$4:$G1000,6,false)*R67),0) + IF(S67&lt;&gt;"",(VLOOKUP(S67,$B$4:$G1000,6,false)*T67),0) + IF(U67&lt;&gt;"",(VLOOKUP(U67,$B$4:$G1000,6,false)*V67),0) + IF(W67&lt;&gt;"",(VLOOKUP(W67,$B$4:$G1000,6,false)*X67),0) + IF(Y67&lt;&gt;"",(VLOOKUP(Y67,$B$4:$G1000,6,false)*Z67),0) + IF(AA67&lt;&gt;"",(VLOOKUP(AA67,$B$4:$G1000,6,false)*AB67),0)</f>
        <v>41.5</v>
      </c>
      <c r="H67" s="571">
        <f>IF(I67&lt;&gt;"",(VLOOKUP(I67,'🌳Resource'!$A$4:$J1000,10,false)*J67),0)+IF(K67&lt;&gt;"",(VLOOKUP(K67,'🌳Resource'!$A$4:$J1000,10,false)*L67),0)+IF(M67&lt;&gt;"",(VLOOKUP(M67,'🌳Resource'!$A$4:$J1000,10,false)*N67),0) + IF(O67&lt;&gt;"",(VLOOKUP(O67,'🌳Resource'!$A$4:$J1000,10,false)*P67),0) + IF(Q67&lt;&gt;"",(VLOOKUP(Q67,$B$4:$H1000,7,false)*R67),0) + IF(S67&lt;&gt;"",(VLOOKUP(S67,$B$4:$H1000,7,false)*T67),0) + IF(U67&lt;&gt;"",(VLOOKUP(U67,$B$4:$H1000,7,false)*V67),0) + IF(W67&lt;&gt;"",(VLOOKUP(W67,$B$4:$H1000,7,false)*X67),0) + IF(Y67&lt;&gt;"",(VLOOKUP(Y67,$B$4:$H1000,7,false)*Z67),0) + IF(AA67&lt;&gt;"",(VLOOKUP(AA67,$B$4:$H1000,7,false)*AB67),0)</f>
        <v>16.5</v>
      </c>
      <c r="I67" s="561" t="s">
        <v>88</v>
      </c>
      <c r="J67" s="562">
        <v>3.5</v>
      </c>
      <c r="K67" s="561" t="s">
        <v>89</v>
      </c>
      <c r="L67" s="562">
        <v>2.0</v>
      </c>
      <c r="M67" s="561" t="s">
        <v>90</v>
      </c>
      <c r="N67" s="562">
        <v>2.0</v>
      </c>
      <c r="O67" s="561" t="s">
        <v>91</v>
      </c>
      <c r="P67" s="562">
        <v>2.0</v>
      </c>
      <c r="Q67" s="563"/>
      <c r="R67" s="562"/>
      <c r="S67" s="563"/>
      <c r="T67" s="562"/>
      <c r="U67" s="563"/>
      <c r="V67" s="562"/>
      <c r="W67" s="563"/>
      <c r="X67" s="562"/>
      <c r="Y67" s="563"/>
      <c r="Z67" s="562"/>
      <c r="AA67" s="563"/>
      <c r="AB67" s="562"/>
    </row>
    <row r="68">
      <c r="A68" s="564" t="b">
        <v>0</v>
      </c>
      <c r="B68" s="566" t="s">
        <v>575</v>
      </c>
      <c r="C68" s="576" t="s">
        <v>8</v>
      </c>
      <c r="D68" s="576" t="s">
        <v>55</v>
      </c>
      <c r="E68" s="567" t="s">
        <v>576</v>
      </c>
      <c r="F68" s="568">
        <f>IF(I68&lt;&gt;"",(VLOOKUP(I68,'🌳Resource'!$A$4:$I1000,8,false)*J68),0)+IF(K68&lt;&gt;"",(VLOOKUP(K68,'🌳Resource'!$A$4:$I1000,8,false)*L68),0)+IF(M68&lt;&gt;"",(VLOOKUP(M68,'🌳Resource'!$A$4:$I1000,8,false)*N68),0) + IF(O68&lt;&gt;"",(VLOOKUP(O68,'🌳Resource'!$A$4:$I1000,8,false)*P68),0) + IF(Q68&lt;&gt;"",(VLOOKUP(Q68,$B$4:$G1000,5,false)*R68),0) + IF(S68&lt;&gt;"",(VLOOKUP(S68,$B$4:$G1000,5,false)*T68),0) + IF(U68&lt;&gt;"",(VLOOKUP(U68,$B$4:$G1000,5,false)*V68),0) + IF(W68&lt;&gt;"",(VLOOKUP(W68,$B$4:$G1000,5,false)*X68),0) + IF(Y68&lt;&gt;"",(VLOOKUP(Y68,$B$4:$G1000,5,false)*Z68),0) + IF(AA68&lt;&gt;"",(VLOOKUP(AA68,$B$4:$G1000,5,false)*AB68),0)</f>
        <v>45.5</v>
      </c>
      <c r="G68" s="568">
        <f>IF(I68&lt;&gt;"",(VLOOKUP(I68,'🌳Resource'!$A$4:$I1000,9,false)*J68),0)+IF(K68&lt;&gt;"",(VLOOKUP(K68,'🌳Resource'!$A$4:$I1000,9,false)*L68),0)+IF(M68&lt;&gt;"",(VLOOKUP(M68,'🌳Resource'!$A$4:$I1000,9,false)*N68),0) + IF(O68&lt;&gt;"",(VLOOKUP(O68,'🌳Resource'!$A$4:$I1000,9,false)*P68),0) + IF(Q68&lt;&gt;"",(VLOOKUP(Q68,$B$4:$G1000,6,false)*R68),0) + IF(S68&lt;&gt;"",(VLOOKUP(S68,$B$4:$G1000,6,false)*T68),0) + IF(U68&lt;&gt;"",(VLOOKUP(U68,$B$4:$G1000,6,false)*V68),0) + IF(W68&lt;&gt;"",(VLOOKUP(W68,$B$4:$G1000,6,false)*X68),0) + IF(Y68&lt;&gt;"",(VLOOKUP(Y68,$B$4:$G1000,6,false)*Z68),0) + IF(AA68&lt;&gt;"",(VLOOKUP(AA68,$B$4:$G1000,6,false)*AB68),0)</f>
        <v>139</v>
      </c>
      <c r="H68" s="568">
        <f>IF(I68&lt;&gt;"",(VLOOKUP(I68,'🌳Resource'!$A$4:$J1000,10,false)*J68),0)+IF(K68&lt;&gt;"",(VLOOKUP(K68,'🌳Resource'!$A$4:$J1000,10,false)*L68),0)+IF(M68&lt;&gt;"",(VLOOKUP(M68,'🌳Resource'!$A$4:$J1000,10,false)*N68),0) + IF(O68&lt;&gt;"",(VLOOKUP(O68,'🌳Resource'!$A$4:$J1000,10,false)*P68),0) + IF(Q68&lt;&gt;"",(VLOOKUP(Q68,$B$4:$H1000,7,false)*R68),0) + IF(S68&lt;&gt;"",(VLOOKUP(S68,$B$4:$H1000,7,false)*T68),0) + IF(U68&lt;&gt;"",(VLOOKUP(U68,$B$4:$H1000,7,false)*V68),0) + IF(W68&lt;&gt;"",(VLOOKUP(W68,$B$4:$H1000,7,false)*X68),0) + IF(Y68&lt;&gt;"",(VLOOKUP(Y68,$B$4:$H1000,7,false)*Z68),0) + IF(AA68&lt;&gt;"",(VLOOKUP(AA68,$B$4:$H1000,7,false)*AB68),0)</f>
        <v>55.5</v>
      </c>
      <c r="I68" s="569" t="s">
        <v>91</v>
      </c>
      <c r="J68" s="570">
        <v>2.0</v>
      </c>
      <c r="K68" s="569" t="s">
        <v>84</v>
      </c>
      <c r="L68" s="570">
        <v>6.0</v>
      </c>
      <c r="M68" s="569" t="s">
        <v>85</v>
      </c>
      <c r="N68" s="570">
        <v>6.0</v>
      </c>
      <c r="O68" s="569" t="s">
        <v>88</v>
      </c>
      <c r="P68" s="570">
        <v>9.0</v>
      </c>
      <c r="Q68" s="557"/>
      <c r="R68" s="570"/>
      <c r="S68" s="557"/>
      <c r="T68" s="570"/>
      <c r="U68" s="557"/>
      <c r="V68" s="570"/>
      <c r="W68" s="557"/>
      <c r="X68" s="570"/>
      <c r="Y68" s="557"/>
      <c r="Z68" s="570"/>
      <c r="AA68" s="557"/>
      <c r="AB68" s="570"/>
    </row>
    <row r="69">
      <c r="A69" s="564" t="b">
        <v>1</v>
      </c>
      <c r="B69" s="566" t="s">
        <v>489</v>
      </c>
      <c r="C69" s="566" t="s">
        <v>12</v>
      </c>
      <c r="D69" s="576" t="s">
        <v>55</v>
      </c>
      <c r="E69" s="567" t="s">
        <v>577</v>
      </c>
      <c r="F69" s="571">
        <f>IF(I69&lt;&gt;"",(VLOOKUP(I69,'🌳Resource'!$A$4:$I1000,8,false)*J69),0)+IF(K69&lt;&gt;"",(VLOOKUP(K69,'🌳Resource'!$A$4:$I1000,8,false)*L69),0)+IF(M69&lt;&gt;"",(VLOOKUP(M69,'🌳Resource'!$A$4:$I1000,8,false)*N69),0) + IF(O69&lt;&gt;"",(VLOOKUP(O69,'🌳Resource'!$A$4:$I1000,8,false)*P69),0) + IF(Q69&lt;&gt;"",(VLOOKUP(Q69,$B$4:$G1000,5,false)*R69),0) + IF(S69&lt;&gt;"",(VLOOKUP(S69,$B$4:$G1000,5,false)*T69),0) + IF(U69&lt;&gt;"",(VLOOKUP(U69,$B$4:$G1000,5,false)*V69),0) + IF(W69&lt;&gt;"",(VLOOKUP(W69,$B$4:$G1000,5,false)*X69),0) + IF(Y69&lt;&gt;"",(VLOOKUP(Y69,$B$4:$G1000,5,false)*Z69),0) + IF(AA69&lt;&gt;"",(VLOOKUP(AA69,$B$4:$G1000,5,false)*AB69),0)</f>
        <v>69.875</v>
      </c>
      <c r="G69" s="571">
        <f>IF(I69&lt;&gt;"",(VLOOKUP(I69,'🌳Resource'!$A$4:$I1000,9,false)*J69),0)+IF(K69&lt;&gt;"",(VLOOKUP(K69,'🌳Resource'!$A$4:$I1000,9,false)*L69),0)+IF(M69&lt;&gt;"",(VLOOKUP(M69,'🌳Resource'!$A$4:$I1000,9,false)*N69),0) + IF(O69&lt;&gt;"",(VLOOKUP(O69,'🌳Resource'!$A$4:$I1000,9,false)*P69),0) + IF(Q69&lt;&gt;"",(VLOOKUP(Q69,$B$4:$G1000,6,false)*R69),0) + IF(S69&lt;&gt;"",(VLOOKUP(S69,$B$4:$G1000,6,false)*T69),0) + IF(U69&lt;&gt;"",(VLOOKUP(U69,$B$4:$G1000,6,false)*V69),0) + IF(W69&lt;&gt;"",(VLOOKUP(W69,$B$4:$G1000,6,false)*X69),0) + IF(Y69&lt;&gt;"",(VLOOKUP(Y69,$B$4:$G1000,6,false)*Z69),0) + IF(AA69&lt;&gt;"",(VLOOKUP(AA69,$B$4:$G1000,6,false)*AB69),0)</f>
        <v>79</v>
      </c>
      <c r="H69" s="571">
        <f>IF(I69&lt;&gt;"",(VLOOKUP(I69,'🌳Resource'!$A$4:$J1000,10,false)*J69),0)+IF(K69&lt;&gt;"",(VLOOKUP(K69,'🌳Resource'!$A$4:$J1000,10,false)*L69),0)+IF(M69&lt;&gt;"",(VLOOKUP(M69,'🌳Resource'!$A$4:$J1000,10,false)*N69),0) + IF(O69&lt;&gt;"",(VLOOKUP(O69,'🌳Resource'!$A$4:$J1000,10,false)*P69),0) + IF(Q69&lt;&gt;"",(VLOOKUP(Q69,$B$4:$H1000,7,false)*R69),0) + IF(S69&lt;&gt;"",(VLOOKUP(S69,$B$4:$H1000,7,false)*T69),0) + IF(U69&lt;&gt;"",(VLOOKUP(U69,$B$4:$H1000,7,false)*V69),0) + IF(W69&lt;&gt;"",(VLOOKUP(W69,$B$4:$H1000,7,false)*X69),0) + IF(Y69&lt;&gt;"",(VLOOKUP(Y69,$B$4:$H1000,7,false)*Z69),0) + IF(AA69&lt;&gt;"",(VLOOKUP(AA69,$B$4:$H1000,7,false)*AB69),0)</f>
        <v>31.125</v>
      </c>
      <c r="I69" s="561" t="s">
        <v>91</v>
      </c>
      <c r="J69" s="562">
        <v>3.5</v>
      </c>
      <c r="K69" s="561" t="s">
        <v>89</v>
      </c>
      <c r="L69" s="562">
        <v>0.0</v>
      </c>
      <c r="M69" s="561" t="s">
        <v>90</v>
      </c>
      <c r="N69" s="562">
        <v>12.0</v>
      </c>
      <c r="O69" s="561" t="s">
        <v>91</v>
      </c>
      <c r="P69" s="562">
        <v>6.0</v>
      </c>
      <c r="Q69" s="563"/>
      <c r="R69" s="562"/>
      <c r="S69" s="563"/>
      <c r="T69" s="562"/>
      <c r="U69" s="563"/>
      <c r="V69" s="562"/>
      <c r="W69" s="563"/>
      <c r="X69" s="562"/>
      <c r="Y69" s="563"/>
      <c r="Z69" s="562"/>
      <c r="AA69" s="563"/>
      <c r="AB69" s="562"/>
    </row>
    <row r="70">
      <c r="A70" s="564" t="b">
        <v>0</v>
      </c>
      <c r="B70" s="566" t="s">
        <v>578</v>
      </c>
      <c r="C70" s="576" t="s">
        <v>8</v>
      </c>
      <c r="D70" s="576" t="s">
        <v>55</v>
      </c>
      <c r="E70" s="567" t="s">
        <v>579</v>
      </c>
      <c r="F70" s="568">
        <f>IF(I70&lt;&gt;"",(VLOOKUP(I70,'🌳Resource'!$A$4:$I1000,8,false)*J70),0)+IF(K70&lt;&gt;"",(VLOOKUP(K70,'🌳Resource'!$A$4:$I1000,8,false)*L70),0)+IF(M70&lt;&gt;"",(VLOOKUP(M70,'🌳Resource'!$A$4:$I1000,8,false)*N70),0) + IF(O70&lt;&gt;"",(VLOOKUP(O70,'🌳Resource'!$A$4:$I1000,8,false)*P70),0) + IF(Q70&lt;&gt;"",(VLOOKUP(Q70,$B$4:$G1000,5,false)*R70),0) + IF(S70&lt;&gt;"",(VLOOKUP(S70,$B$4:$G1000,5,false)*T70),0) + IF(U70&lt;&gt;"",(VLOOKUP(U70,$B$4:$G1000,5,false)*V70),0) + IF(W70&lt;&gt;"",(VLOOKUP(W70,$B$4:$G1000,5,false)*X70),0) + IF(Y70&lt;&gt;"",(VLOOKUP(Y70,$B$4:$G1000,5,false)*Z70),0) + IF(AA70&lt;&gt;"",(VLOOKUP(AA70,$B$4:$G1000,5,false)*AB70),0)</f>
        <v>39.92857143</v>
      </c>
      <c r="G70" s="568">
        <f>IF(I70&lt;&gt;"",(VLOOKUP(I70,'🌳Resource'!$A$4:$I1000,9,false)*J70),0)+IF(K70&lt;&gt;"",(VLOOKUP(K70,'🌳Resource'!$A$4:$I1000,9,false)*L70),0)+IF(M70&lt;&gt;"",(VLOOKUP(M70,'🌳Resource'!$A$4:$I1000,9,false)*N70),0) + IF(O70&lt;&gt;"",(VLOOKUP(O70,'🌳Resource'!$A$4:$I1000,9,false)*P70),0) + IF(Q70&lt;&gt;"",(VLOOKUP(Q70,$B$4:$G1000,6,false)*R70),0) + IF(S70&lt;&gt;"",(VLOOKUP(S70,$B$4:$G1000,6,false)*T70),0) + IF(U70&lt;&gt;"",(VLOOKUP(U70,$B$4:$G1000,6,false)*V70),0) + IF(W70&lt;&gt;"",(VLOOKUP(W70,$B$4:$G1000,6,false)*X70),0) + IF(Y70&lt;&gt;"",(VLOOKUP(Y70,$B$4:$G1000,6,false)*Z70),0) + IF(AA70&lt;&gt;"",(VLOOKUP(AA70,$B$4:$G1000,6,false)*AB70),0)</f>
        <v>130</v>
      </c>
      <c r="H70" s="568">
        <f>IF(I70&lt;&gt;"",(VLOOKUP(I70,'🌳Resource'!$A$4:$J1000,10,false)*J70),0)+IF(K70&lt;&gt;"",(VLOOKUP(K70,'🌳Resource'!$A$4:$J1000,10,false)*L70),0)+IF(M70&lt;&gt;"",(VLOOKUP(M70,'🌳Resource'!$A$4:$J1000,10,false)*N70),0) + IF(O70&lt;&gt;"",(VLOOKUP(O70,'🌳Resource'!$A$4:$J1000,10,false)*P70),0) + IF(Q70&lt;&gt;"",(VLOOKUP(Q70,$B$4:$H1000,7,false)*R70),0) + IF(S70&lt;&gt;"",(VLOOKUP(S70,$B$4:$H1000,7,false)*T70),0) + IF(U70&lt;&gt;"",(VLOOKUP(U70,$B$4:$H1000,7,false)*V70),0) + IF(W70&lt;&gt;"",(VLOOKUP(W70,$B$4:$H1000,7,false)*X70),0) + IF(Y70&lt;&gt;"",(VLOOKUP(Y70,$B$4:$H1000,7,false)*Z70),0) + IF(AA70&lt;&gt;"",(VLOOKUP(AA70,$B$4:$H1000,7,false)*AB70),0)</f>
        <v>52</v>
      </c>
      <c r="I70" s="569" t="s">
        <v>89</v>
      </c>
      <c r="J70" s="570">
        <v>2.0</v>
      </c>
      <c r="K70" s="569" t="s">
        <v>84</v>
      </c>
      <c r="L70" s="570">
        <v>6.0</v>
      </c>
      <c r="M70" s="569" t="s">
        <v>85</v>
      </c>
      <c r="N70" s="570">
        <v>6.0</v>
      </c>
      <c r="O70" s="569" t="s">
        <v>88</v>
      </c>
      <c r="P70" s="570">
        <v>6.0</v>
      </c>
      <c r="Q70" s="557"/>
      <c r="R70" s="570"/>
      <c r="S70" s="557"/>
      <c r="T70" s="570"/>
      <c r="U70" s="557"/>
      <c r="V70" s="570"/>
      <c r="W70" s="557"/>
      <c r="X70" s="570"/>
      <c r="Y70" s="557"/>
      <c r="Z70" s="570"/>
      <c r="AA70" s="557"/>
      <c r="AB70" s="570"/>
    </row>
    <row r="71">
      <c r="A71" s="564" t="b">
        <v>1</v>
      </c>
      <c r="B71" s="566" t="s">
        <v>491</v>
      </c>
      <c r="C71" s="566" t="s">
        <v>12</v>
      </c>
      <c r="D71" s="576" t="s">
        <v>55</v>
      </c>
      <c r="E71" s="567" t="s">
        <v>580</v>
      </c>
      <c r="F71" s="571">
        <f>IF(I71&lt;&gt;"",(VLOOKUP(I71,'🌳Resource'!$A$4:$I1000,8,false)*J71),0)+IF(K71&lt;&gt;"",(VLOOKUP(K71,'🌳Resource'!$A$4:$I1000,8,false)*L71),0)+IF(M71&lt;&gt;"",(VLOOKUP(M71,'🌳Resource'!$A$4:$I1000,8,false)*N71),0) + IF(O71&lt;&gt;"",(VLOOKUP(O71,'🌳Resource'!$A$4:$I1000,8,false)*P71),0) + IF(Q71&lt;&gt;"",(VLOOKUP(Q71,$B$4:$G1000,5,false)*R71),0) + IF(S71&lt;&gt;"",(VLOOKUP(S71,$B$4:$G1000,5,false)*T71),0) + IF(U71&lt;&gt;"",(VLOOKUP(U71,$B$4:$G1000,5,false)*V71),0) + IF(W71&lt;&gt;"",(VLOOKUP(W71,$B$4:$G1000,5,false)*X71),0) + IF(Y71&lt;&gt;"",(VLOOKUP(Y71,$B$4:$G1000,5,false)*Z71),0) + IF(AA71&lt;&gt;"",(VLOOKUP(AA71,$B$4:$G1000,5,false)*AB71),0)</f>
        <v>69.875</v>
      </c>
      <c r="G71" s="571">
        <f>IF(I71&lt;&gt;"",(VLOOKUP(I71,'🌳Resource'!$A$4:$I1000,9,false)*J71),0)+IF(K71&lt;&gt;"",(VLOOKUP(K71,'🌳Resource'!$A$4:$I1000,9,false)*L71),0)+IF(M71&lt;&gt;"",(VLOOKUP(M71,'🌳Resource'!$A$4:$I1000,9,false)*N71),0) + IF(O71&lt;&gt;"",(VLOOKUP(O71,'🌳Resource'!$A$4:$I1000,9,false)*P71),0) + IF(Q71&lt;&gt;"",(VLOOKUP(Q71,$B$4:$G1000,6,false)*R71),0) + IF(S71&lt;&gt;"",(VLOOKUP(S71,$B$4:$G1000,6,false)*T71),0) + IF(U71&lt;&gt;"",(VLOOKUP(U71,$B$4:$G1000,6,false)*V71),0) + IF(W71&lt;&gt;"",(VLOOKUP(W71,$B$4:$G1000,6,false)*X71),0) + IF(Y71&lt;&gt;"",(VLOOKUP(Y71,$B$4:$G1000,6,false)*Z71),0) + IF(AA71&lt;&gt;"",(VLOOKUP(AA71,$B$4:$G1000,6,false)*AB71),0)</f>
        <v>89.5</v>
      </c>
      <c r="H71" s="571">
        <f>IF(I71&lt;&gt;"",(VLOOKUP(I71,'🌳Resource'!$A$4:$J1000,10,false)*J71),0)+IF(K71&lt;&gt;"",(VLOOKUP(K71,'🌳Resource'!$A$4:$J1000,10,false)*L71),0)+IF(M71&lt;&gt;"",(VLOOKUP(M71,'🌳Resource'!$A$4:$J1000,10,false)*N71),0) + IF(O71&lt;&gt;"",(VLOOKUP(O71,'🌳Resource'!$A$4:$J1000,10,false)*P71),0) + IF(Q71&lt;&gt;"",(VLOOKUP(Q71,$B$4:$H1000,7,false)*R71),0) + IF(S71&lt;&gt;"",(VLOOKUP(S71,$B$4:$H1000,7,false)*T71),0) + IF(U71&lt;&gt;"",(VLOOKUP(U71,$B$4:$H1000,7,false)*V71),0) + IF(W71&lt;&gt;"",(VLOOKUP(W71,$B$4:$H1000,7,false)*X71),0) + IF(Y71&lt;&gt;"",(VLOOKUP(Y71,$B$4:$H1000,7,false)*Z71),0) + IF(AA71&lt;&gt;"",(VLOOKUP(AA71,$B$4:$H1000,7,false)*AB71),0)</f>
        <v>35.5</v>
      </c>
      <c r="I71" s="561" t="s">
        <v>89</v>
      </c>
      <c r="J71" s="562">
        <v>3.5</v>
      </c>
      <c r="K71" s="561" t="s">
        <v>89</v>
      </c>
      <c r="L71" s="562">
        <v>12.0</v>
      </c>
      <c r="M71" s="561" t="s">
        <v>90</v>
      </c>
      <c r="N71" s="562">
        <v>0.0</v>
      </c>
      <c r="O71" s="561" t="s">
        <v>91</v>
      </c>
      <c r="P71" s="562">
        <v>6.0</v>
      </c>
      <c r="Q71" s="563"/>
      <c r="R71" s="562"/>
      <c r="S71" s="563"/>
      <c r="T71" s="562"/>
      <c r="U71" s="563"/>
      <c r="V71" s="562"/>
      <c r="W71" s="563"/>
      <c r="X71" s="562"/>
      <c r="Y71" s="563"/>
      <c r="Z71" s="562"/>
      <c r="AA71" s="563"/>
      <c r="AB71" s="562"/>
    </row>
    <row r="72">
      <c r="A72" s="564" t="b">
        <v>0</v>
      </c>
      <c r="B72" s="566" t="s">
        <v>581</v>
      </c>
      <c r="C72" s="576" t="s">
        <v>8</v>
      </c>
      <c r="D72" s="576" t="s">
        <v>55</v>
      </c>
      <c r="E72" s="567" t="s">
        <v>582</v>
      </c>
      <c r="F72" s="568">
        <f>IF(I72&lt;&gt;"",(VLOOKUP(I72,'🌳Resource'!$A$4:$I1000,8,false)*J72),0)+IF(K72&lt;&gt;"",(VLOOKUP(K72,'🌳Resource'!$A$4:$I1000,8,false)*L72),0)+IF(M72&lt;&gt;"",(VLOOKUP(M72,'🌳Resource'!$A$4:$I1000,8,false)*N72),0) + IF(O72&lt;&gt;"",(VLOOKUP(O72,'🌳Resource'!$A$4:$I1000,8,false)*P72),0) + IF(Q72&lt;&gt;"",(VLOOKUP(Q72,$B$4:$G1000,5,false)*R72),0) + IF(S72&lt;&gt;"",(VLOOKUP(S72,$B$4:$G1000,5,false)*T72),0) + IF(U72&lt;&gt;"",(VLOOKUP(U72,$B$4:$G1000,5,false)*V72),0) + IF(W72&lt;&gt;"",(VLOOKUP(W72,$B$4:$G1000,5,false)*X72),0) + IF(Y72&lt;&gt;"",(VLOOKUP(Y72,$B$4:$G1000,5,false)*Z72),0) + IF(AA72&lt;&gt;"",(VLOOKUP(AA72,$B$4:$G1000,5,false)*AB72),0)</f>
        <v>34.35714286</v>
      </c>
      <c r="G72" s="568">
        <f>IF(I72&lt;&gt;"",(VLOOKUP(I72,'🌳Resource'!$A$4:$I1000,9,false)*J72),0)+IF(K72&lt;&gt;"",(VLOOKUP(K72,'🌳Resource'!$A$4:$I1000,9,false)*L72),0)+IF(M72&lt;&gt;"",(VLOOKUP(M72,'🌳Resource'!$A$4:$I1000,9,false)*N72),0) + IF(O72&lt;&gt;"",(VLOOKUP(O72,'🌳Resource'!$A$4:$I1000,9,false)*P72),0) + IF(Q72&lt;&gt;"",(VLOOKUP(Q72,$B$4:$G1000,6,false)*R72),0) + IF(S72&lt;&gt;"",(VLOOKUP(S72,$B$4:$G1000,6,false)*T72),0) + IF(U72&lt;&gt;"",(VLOOKUP(U72,$B$4:$G1000,6,false)*V72),0) + IF(W72&lt;&gt;"",(VLOOKUP(W72,$B$4:$G1000,6,false)*X72),0) + IF(Y72&lt;&gt;"",(VLOOKUP(Y72,$B$4:$G1000,6,false)*Z72),0) + IF(AA72&lt;&gt;"",(VLOOKUP(AA72,$B$4:$G1000,6,false)*AB72),0)</f>
        <v>115</v>
      </c>
      <c r="H72" s="568">
        <f>IF(I72&lt;&gt;"",(VLOOKUP(I72,'🌳Resource'!$A$4:$J1000,10,false)*J72),0)+IF(K72&lt;&gt;"",(VLOOKUP(K72,'🌳Resource'!$A$4:$J1000,10,false)*L72),0)+IF(M72&lt;&gt;"",(VLOOKUP(M72,'🌳Resource'!$A$4:$J1000,10,false)*N72),0) + IF(O72&lt;&gt;"",(VLOOKUP(O72,'🌳Resource'!$A$4:$J1000,10,false)*P72),0) + IF(Q72&lt;&gt;"",(VLOOKUP(Q72,$B$4:$H1000,7,false)*R72),0) + IF(S72&lt;&gt;"",(VLOOKUP(S72,$B$4:$H1000,7,false)*T72),0) + IF(U72&lt;&gt;"",(VLOOKUP(U72,$B$4:$H1000,7,false)*V72),0) + IF(W72&lt;&gt;"",(VLOOKUP(W72,$B$4:$H1000,7,false)*X72),0) + IF(Y72&lt;&gt;"",(VLOOKUP(Y72,$B$4:$H1000,7,false)*Z72),0) + IF(AA72&lt;&gt;"",(VLOOKUP(AA72,$B$4:$H1000,7,false)*AB72),0)</f>
        <v>46</v>
      </c>
      <c r="I72" s="569" t="s">
        <v>90</v>
      </c>
      <c r="J72" s="570">
        <v>2.0</v>
      </c>
      <c r="K72" s="569" t="s">
        <v>84</v>
      </c>
      <c r="L72" s="570">
        <v>6.0</v>
      </c>
      <c r="M72" s="569" t="s">
        <v>85</v>
      </c>
      <c r="N72" s="570">
        <v>6.0</v>
      </c>
      <c r="O72" s="569" t="s">
        <v>88</v>
      </c>
      <c r="P72" s="570">
        <v>3.0</v>
      </c>
      <c r="Q72" s="557"/>
      <c r="R72" s="570"/>
      <c r="S72" s="557"/>
      <c r="T72" s="570"/>
      <c r="U72" s="557"/>
      <c r="V72" s="570"/>
      <c r="W72" s="557"/>
      <c r="X72" s="570"/>
      <c r="Y72" s="557"/>
      <c r="Z72" s="570"/>
      <c r="AA72" s="557"/>
      <c r="AB72" s="570"/>
    </row>
    <row r="73">
      <c r="A73" s="564" t="b">
        <v>1</v>
      </c>
      <c r="B73" s="594" t="s">
        <v>493</v>
      </c>
      <c r="C73" s="594" t="s">
        <v>12</v>
      </c>
      <c r="D73" s="595" t="s">
        <v>55</v>
      </c>
      <c r="E73" s="596" t="s">
        <v>582</v>
      </c>
      <c r="F73" s="571">
        <f>IF(I73&lt;&gt;"",(VLOOKUP(I73,'🌳Resource'!$A$4:$I1000,8,false)*J73),0)+IF(K73&lt;&gt;"",(VLOOKUP(K73,'🌳Resource'!$A$4:$I1000,8,false)*L73),0)+IF(M73&lt;&gt;"",(VLOOKUP(M73,'🌳Resource'!$A$4:$I1000,8,false)*N73),0) + IF(O73&lt;&gt;"",(VLOOKUP(O73,'🌳Resource'!$A$4:$I1000,8,false)*P73),0) + IF(Q73&lt;&gt;"",(VLOOKUP(Q73,$B$4:$G1000,5,false)*R73),0) + IF(S73&lt;&gt;"",(VLOOKUP(S73,$B$4:$G1000,5,false)*T73),0) + IF(U73&lt;&gt;"",(VLOOKUP(U73,$B$4:$G1000,5,false)*V73),0) + IF(W73&lt;&gt;"",(VLOOKUP(W73,$B$4:$G1000,5,false)*X73),0) + IF(Y73&lt;&gt;"",(VLOOKUP(Y73,$B$4:$G1000,5,false)*Z73),0) + IF(AA73&lt;&gt;"",(VLOOKUP(AA73,$B$4:$G1000,5,false)*AB73),0)</f>
        <v>69.875</v>
      </c>
      <c r="G73" s="571">
        <f>IF(I73&lt;&gt;"",(VLOOKUP(I73,'🌳Resource'!$A$4:$I1000,9,false)*J73),0)+IF(K73&lt;&gt;"",(VLOOKUP(K73,'🌳Resource'!$A$4:$I1000,9,false)*L73),0)+IF(M73&lt;&gt;"",(VLOOKUP(M73,'🌳Resource'!$A$4:$I1000,9,false)*N73),0) + IF(O73&lt;&gt;"",(VLOOKUP(O73,'🌳Resource'!$A$4:$I1000,9,false)*P73),0) + IF(Q73&lt;&gt;"",(VLOOKUP(Q73,$B$4:$G1000,6,false)*R73),0) + IF(S73&lt;&gt;"",(VLOOKUP(S73,$B$4:$G1000,6,false)*T73),0) + IF(U73&lt;&gt;"",(VLOOKUP(U73,$B$4:$G1000,6,false)*V73),0) + IF(W73&lt;&gt;"",(VLOOKUP(W73,$B$4:$G1000,6,false)*X73),0) + IF(Y73&lt;&gt;"",(VLOOKUP(Y73,$B$4:$G1000,6,false)*Z73),0) + IF(AA73&lt;&gt;"",(VLOOKUP(AA73,$B$4:$G1000,6,false)*AB73),0)</f>
        <v>89.5</v>
      </c>
      <c r="H73" s="571">
        <f>IF(I73&lt;&gt;"",(VLOOKUP(I73,'🌳Resource'!$A$4:$J1000,10,false)*J73),0)+IF(K73&lt;&gt;"",(VLOOKUP(K73,'🌳Resource'!$A$4:$J1000,10,false)*L73),0)+IF(M73&lt;&gt;"",(VLOOKUP(M73,'🌳Resource'!$A$4:$J1000,10,false)*N73),0) + IF(O73&lt;&gt;"",(VLOOKUP(O73,'🌳Resource'!$A$4:$J1000,10,false)*P73),0) + IF(Q73&lt;&gt;"",(VLOOKUP(Q73,$B$4:$H1000,7,false)*R73),0) + IF(S73&lt;&gt;"",(VLOOKUP(S73,$B$4:$H1000,7,false)*T73),0) + IF(U73&lt;&gt;"",(VLOOKUP(U73,$B$4:$H1000,7,false)*V73),0) + IF(W73&lt;&gt;"",(VLOOKUP(W73,$B$4:$H1000,7,false)*X73),0) + IF(Y73&lt;&gt;"",(VLOOKUP(Y73,$B$4:$H1000,7,false)*Z73),0) + IF(AA73&lt;&gt;"",(VLOOKUP(AA73,$B$4:$H1000,7,false)*AB73),0)</f>
        <v>35.5</v>
      </c>
      <c r="I73" s="561" t="s">
        <v>90</v>
      </c>
      <c r="J73" s="562">
        <v>3.5</v>
      </c>
      <c r="K73" s="561" t="s">
        <v>89</v>
      </c>
      <c r="L73" s="562">
        <v>6.0</v>
      </c>
      <c r="M73" s="561" t="s">
        <v>90</v>
      </c>
      <c r="N73" s="562">
        <v>6.0</v>
      </c>
      <c r="O73" s="561" t="s">
        <v>91</v>
      </c>
      <c r="P73" s="562">
        <v>6.0</v>
      </c>
      <c r="Q73" s="563"/>
      <c r="R73" s="562"/>
      <c r="S73" s="563"/>
      <c r="T73" s="562"/>
      <c r="U73" s="563"/>
      <c r="V73" s="562"/>
      <c r="W73" s="563"/>
      <c r="X73" s="562"/>
      <c r="Y73" s="563"/>
      <c r="Z73" s="562"/>
      <c r="AA73" s="563"/>
      <c r="AB73" s="562"/>
    </row>
    <row r="74">
      <c r="A74" s="564" t="b">
        <v>0</v>
      </c>
      <c r="B74" s="566" t="s">
        <v>583</v>
      </c>
      <c r="C74" s="576" t="s">
        <v>8</v>
      </c>
      <c r="D74" s="576" t="s">
        <v>55</v>
      </c>
      <c r="E74" s="567" t="s">
        <v>584</v>
      </c>
      <c r="F74" s="568">
        <f>IF(I74&lt;&gt;"",(VLOOKUP(I74,'🌳Resource'!$A$4:$I1000,8,false)*J74),0)+IF(K74&lt;&gt;"",(VLOOKUP(K74,'🌳Resource'!$A$4:$I1000,8,false)*L74),0)+IF(M74&lt;&gt;"",(VLOOKUP(M74,'🌳Resource'!$A$4:$I1000,8,false)*N74),0) + IF(O74&lt;&gt;"",(VLOOKUP(O74,'🌳Resource'!$A$4:$I1000,8,false)*P74),0) + IF(Q74&lt;&gt;"",(VLOOKUP(Q74,$B$4:$G1000,5,false)*R74),0) + IF(S74&lt;&gt;"",(VLOOKUP(S74,$B$4:$G1000,5,false)*T74),0) + IF(U74&lt;&gt;"",(VLOOKUP(U74,$B$4:$G1000,5,false)*V74),0) + IF(W74&lt;&gt;"",(VLOOKUP(W74,$B$4:$G1000,5,false)*X74),0) + IF(Y74&lt;&gt;"",(VLOOKUP(Y74,$B$4:$G1000,5,false)*Z74),0) + IF(AA74&lt;&gt;"",(VLOOKUP(AA74,$B$4:$G1000,5,false)*AB74),0)</f>
        <v>0</v>
      </c>
      <c r="G74" s="568">
        <f>IF(I74&lt;&gt;"",(VLOOKUP(I74,'🌳Resource'!$A$4:$I1000,9,false)*J74),0)+IF(K74&lt;&gt;"",(VLOOKUP(K74,'🌳Resource'!$A$4:$I1000,9,false)*L74),0)+IF(M74&lt;&gt;"",(VLOOKUP(M74,'🌳Resource'!$A$4:$I1000,9,false)*N74),0) + IF(O74&lt;&gt;"",(VLOOKUP(O74,'🌳Resource'!$A$4:$I1000,9,false)*P74),0) + IF(Q74&lt;&gt;"",(VLOOKUP(Q74,$B$4:$G1000,6,false)*R74),0) + IF(S74&lt;&gt;"",(VLOOKUP(S74,$B$4:$G1000,6,false)*T74),0) + IF(U74&lt;&gt;"",(VLOOKUP(U74,$B$4:$G1000,6,false)*V74),0) + IF(W74&lt;&gt;"",(VLOOKUP(W74,$B$4:$G1000,6,false)*X74),0) + IF(Y74&lt;&gt;"",(VLOOKUP(Y74,$B$4:$G1000,6,false)*Z74),0) + IF(AA74&lt;&gt;"",(VLOOKUP(AA74,$B$4:$G1000,6,false)*AB74),0)</f>
        <v>0</v>
      </c>
      <c r="H74" s="568">
        <f>IF(I74&lt;&gt;"",(VLOOKUP(I74,'🌳Resource'!$A$4:$J1000,10,false)*J74),0)+IF(K74&lt;&gt;"",(VLOOKUP(K74,'🌳Resource'!$A$4:$J1000,10,false)*L74),0)+IF(M74&lt;&gt;"",(VLOOKUP(M74,'🌳Resource'!$A$4:$J1000,10,false)*N74),0) + IF(O74&lt;&gt;"",(VLOOKUP(O74,'🌳Resource'!$A$4:$J1000,10,false)*P74),0) + IF(Q74&lt;&gt;"",(VLOOKUP(Q74,$B$4:$H1000,7,false)*R74),0) + IF(S74&lt;&gt;"",(VLOOKUP(S74,$B$4:$H1000,7,false)*T74),0) + IF(U74&lt;&gt;"",(VLOOKUP(U74,$B$4:$H1000,7,false)*V74),0) + IF(W74&lt;&gt;"",(VLOOKUP(W74,$B$4:$H1000,7,false)*X74),0) + IF(Y74&lt;&gt;"",(VLOOKUP(Y74,$B$4:$H1000,7,false)*Z74),0) + IF(AA74&lt;&gt;"",(VLOOKUP(AA74,$B$4:$H1000,7,false)*AB74),0)</f>
        <v>0</v>
      </c>
      <c r="I74" s="569" t="s">
        <v>92</v>
      </c>
      <c r="J74" s="570"/>
      <c r="K74" s="569"/>
      <c r="L74" s="570"/>
      <c r="M74" s="569"/>
      <c r="N74" s="570"/>
      <c r="O74" s="569"/>
      <c r="P74" s="570"/>
      <c r="Q74" s="557"/>
      <c r="R74" s="570"/>
      <c r="S74" s="557"/>
      <c r="T74" s="570"/>
      <c r="U74" s="557"/>
      <c r="V74" s="570"/>
      <c r="W74" s="557"/>
      <c r="X74" s="570"/>
      <c r="Y74" s="557"/>
      <c r="Z74" s="570"/>
      <c r="AA74" s="557"/>
      <c r="AB74" s="570"/>
    </row>
    <row r="75">
      <c r="A75" s="564" t="b">
        <v>1</v>
      </c>
      <c r="B75" s="566" t="s">
        <v>495</v>
      </c>
      <c r="C75" s="566" t="s">
        <v>12</v>
      </c>
      <c r="D75" s="576" t="s">
        <v>55</v>
      </c>
      <c r="E75" s="567" t="s">
        <v>584</v>
      </c>
      <c r="F75" s="571">
        <f>IF(I75&lt;&gt;"",(VLOOKUP(I75,'🌳Resource'!$A$4:$I1000,8,false)*J75),0)+IF(K75&lt;&gt;"",(VLOOKUP(K75,'🌳Resource'!$A$4:$I1000,8,false)*L75),0)+IF(M75&lt;&gt;"",(VLOOKUP(M75,'🌳Resource'!$A$4:$I1000,8,false)*N75),0) + IF(O75&lt;&gt;"",(VLOOKUP(O75,'🌳Resource'!$A$4:$I1000,8,false)*P75),0) + IF(Q75&lt;&gt;"",(VLOOKUP(Q75,$B$4:$G1000,5,false)*R75),0) + IF(S75&lt;&gt;"",(VLOOKUP(S75,$B$4:$G1000,5,false)*T75),0) + IF(U75&lt;&gt;"",(VLOOKUP(U75,$B$4:$G1000,5,false)*V75),0) + IF(W75&lt;&gt;"",(VLOOKUP(W75,$B$4:$G1000,5,false)*X75),0) + IF(Y75&lt;&gt;"",(VLOOKUP(Y75,$B$4:$G1000,5,false)*Z75),0) + IF(AA75&lt;&gt;"",(VLOOKUP(AA75,$B$4:$G1000,5,false)*AB75),0)</f>
        <v>0</v>
      </c>
      <c r="G75" s="571">
        <f>IF(I75&lt;&gt;"",(VLOOKUP(I75,'🌳Resource'!$A$4:$I1000,9,false)*J75),0)+IF(K75&lt;&gt;"",(VLOOKUP(K75,'🌳Resource'!$A$4:$I1000,9,false)*L75),0)+IF(M75&lt;&gt;"",(VLOOKUP(M75,'🌳Resource'!$A$4:$I1000,9,false)*N75),0) + IF(O75&lt;&gt;"",(VLOOKUP(O75,'🌳Resource'!$A$4:$I1000,9,false)*P75),0) + IF(Q75&lt;&gt;"",(VLOOKUP(Q75,$B$4:$G1000,6,false)*R75),0) + IF(S75&lt;&gt;"",(VLOOKUP(S75,$B$4:$G1000,6,false)*T75),0) + IF(U75&lt;&gt;"",(VLOOKUP(U75,$B$4:$G1000,6,false)*V75),0) + IF(W75&lt;&gt;"",(VLOOKUP(W75,$B$4:$G1000,6,false)*X75),0) + IF(Y75&lt;&gt;"",(VLOOKUP(Y75,$B$4:$G1000,6,false)*Z75),0) + IF(AA75&lt;&gt;"",(VLOOKUP(AA75,$B$4:$G1000,6,false)*AB75),0)</f>
        <v>0</v>
      </c>
      <c r="H75" s="571">
        <f>IF(I75&lt;&gt;"",(VLOOKUP(I75,'🌳Resource'!$A$4:$J1000,10,false)*J75),0)+IF(K75&lt;&gt;"",(VLOOKUP(K75,'🌳Resource'!$A$4:$J1000,10,false)*L75),0)+IF(M75&lt;&gt;"",(VLOOKUP(M75,'🌳Resource'!$A$4:$J1000,10,false)*N75),0) + IF(O75&lt;&gt;"",(VLOOKUP(O75,'🌳Resource'!$A$4:$J1000,10,false)*P75),0) + IF(Q75&lt;&gt;"",(VLOOKUP(Q75,$B$4:$H1000,7,false)*R75),0) + IF(S75&lt;&gt;"",(VLOOKUP(S75,$B$4:$H1000,7,false)*T75),0) + IF(U75&lt;&gt;"",(VLOOKUP(U75,$B$4:$H1000,7,false)*V75),0) + IF(W75&lt;&gt;"",(VLOOKUP(W75,$B$4:$H1000,7,false)*X75),0) + IF(Y75&lt;&gt;"",(VLOOKUP(Y75,$B$4:$H1000,7,false)*Z75),0) + IF(AA75&lt;&gt;"",(VLOOKUP(AA75,$B$4:$H1000,7,false)*AB75),0)</f>
        <v>0</v>
      </c>
      <c r="I75" s="561" t="s">
        <v>92</v>
      </c>
      <c r="J75" s="562"/>
      <c r="K75" s="561"/>
      <c r="L75" s="562"/>
      <c r="M75" s="561"/>
      <c r="N75" s="562"/>
      <c r="O75" s="561"/>
      <c r="P75" s="562"/>
      <c r="Q75" s="563"/>
      <c r="R75" s="562"/>
      <c r="S75" s="563"/>
      <c r="T75" s="562"/>
      <c r="U75" s="563"/>
      <c r="V75" s="562"/>
      <c r="W75" s="563"/>
      <c r="X75" s="562"/>
      <c r="Y75" s="563"/>
      <c r="Z75" s="562"/>
      <c r="AA75" s="563"/>
      <c r="AB75" s="562"/>
    </row>
    <row r="76">
      <c r="A76" s="564" t="b">
        <v>0</v>
      </c>
      <c r="B76" s="566" t="s">
        <v>585</v>
      </c>
      <c r="C76" s="576" t="s">
        <v>8</v>
      </c>
      <c r="D76" s="566" t="s">
        <v>65</v>
      </c>
      <c r="E76" s="567" t="s">
        <v>586</v>
      </c>
      <c r="F76" s="568">
        <f>IF(I76&lt;&gt;"",(VLOOKUP(I76,'🌳Resource'!$A$4:$I1000,8,false)*J76),0)+IF(K76&lt;&gt;"",(VLOOKUP(K76,'🌳Resource'!$A$4:$I1000,8,false)*L76),0)+IF(M76&lt;&gt;"",(VLOOKUP(M76,'🌳Resource'!$A$4:$I1000,8,false)*N76),0) + IF(O76&lt;&gt;"",(VLOOKUP(O76,'🌳Resource'!$A$4:$I1000,8,false)*P76),0) + IF(Q76&lt;&gt;"",(VLOOKUP(Q76,$B$4:$G1000,5,false)*R76),0) + IF(S76&lt;&gt;"",(VLOOKUP(S76,$B$4:$G1000,5,false)*T76),0) + IF(U76&lt;&gt;"",(VLOOKUP(U76,$B$4:$G1000,5,false)*V76),0) + IF(W76&lt;&gt;"",(VLOOKUP(W76,$B$4:$G1000,5,false)*X76),0) + IF(Y76&lt;&gt;"",(VLOOKUP(Y76,$B$4:$G1000,5,false)*Z76),0) + IF(AA76&lt;&gt;"",(VLOOKUP(AA76,$B$4:$G1000,5,false)*AB76),0)</f>
        <v>0</v>
      </c>
      <c r="G76" s="568">
        <f>IF(I76&lt;&gt;"",(VLOOKUP(I76,'🌳Resource'!$A$4:$I1000,9,false)*J76),0)+IF(K76&lt;&gt;"",(VLOOKUP(K76,'🌳Resource'!$A$4:$I1000,9,false)*L76),0)+IF(M76&lt;&gt;"",(VLOOKUP(M76,'🌳Resource'!$A$4:$I1000,9,false)*N76),0) + IF(O76&lt;&gt;"",(VLOOKUP(O76,'🌳Resource'!$A$4:$I1000,9,false)*P76),0) + IF(Q76&lt;&gt;"",(VLOOKUP(Q76,$B$4:$G1000,6,false)*R76),0) + IF(S76&lt;&gt;"",(VLOOKUP(S76,$B$4:$G1000,6,false)*T76),0) + IF(U76&lt;&gt;"",(VLOOKUP(U76,$B$4:$G1000,6,false)*V76),0) + IF(W76&lt;&gt;"",(VLOOKUP(W76,$B$4:$G1000,6,false)*X76),0) + IF(Y76&lt;&gt;"",(VLOOKUP(Y76,$B$4:$G1000,6,false)*Z76),0) + IF(AA76&lt;&gt;"",(VLOOKUP(AA76,$B$4:$G1000,6,false)*AB76),0)</f>
        <v>0</v>
      </c>
      <c r="H76" s="568">
        <f>IF(I76&lt;&gt;"",(VLOOKUP(I76,'🌳Resource'!$A$4:$J1000,10,false)*J76),0)+IF(K76&lt;&gt;"",(VLOOKUP(K76,'🌳Resource'!$A$4:$J1000,10,false)*L76),0)+IF(M76&lt;&gt;"",(VLOOKUP(M76,'🌳Resource'!$A$4:$J1000,10,false)*N76),0) + IF(O76&lt;&gt;"",(VLOOKUP(O76,'🌳Resource'!$A$4:$J1000,10,false)*P76),0) + IF(Q76&lt;&gt;"",(VLOOKUP(Q76,$B$4:$H1000,7,false)*R76),0) + IF(S76&lt;&gt;"",(VLOOKUP(S76,$B$4:$H1000,7,false)*T76),0) + IF(U76&lt;&gt;"",(VLOOKUP(U76,$B$4:$H1000,7,false)*V76),0) + IF(W76&lt;&gt;"",(VLOOKUP(W76,$B$4:$H1000,7,false)*X76),0) + IF(Y76&lt;&gt;"",(VLOOKUP(Y76,$B$4:$H1000,7,false)*Z76),0) + IF(AA76&lt;&gt;"",(VLOOKUP(AA76,$B$4:$H1000,7,false)*AB76),0)</f>
        <v>0</v>
      </c>
      <c r="I76" s="569" t="s">
        <v>93</v>
      </c>
      <c r="J76" s="570"/>
      <c r="K76" s="569"/>
      <c r="L76" s="570"/>
      <c r="M76" s="569"/>
      <c r="N76" s="570"/>
      <c r="O76" s="569"/>
      <c r="P76" s="570"/>
      <c r="Q76" s="557"/>
      <c r="R76" s="570"/>
      <c r="S76" s="557"/>
      <c r="T76" s="570"/>
      <c r="U76" s="557"/>
      <c r="V76" s="570"/>
      <c r="W76" s="557"/>
      <c r="X76" s="570"/>
      <c r="Y76" s="557"/>
      <c r="Z76" s="570"/>
      <c r="AA76" s="557"/>
      <c r="AB76" s="570"/>
    </row>
    <row r="77">
      <c r="A77" s="564" t="b">
        <v>1</v>
      </c>
      <c r="B77" s="566" t="s">
        <v>497</v>
      </c>
      <c r="C77" s="566" t="s">
        <v>12</v>
      </c>
      <c r="D77" s="566" t="s">
        <v>65</v>
      </c>
      <c r="E77" s="567" t="s">
        <v>586</v>
      </c>
      <c r="F77" s="571">
        <f>IF(I77&lt;&gt;"",(VLOOKUP(I77,'🌳Resource'!$A$4:$I1000,8,false)*J77),0)+IF(K77&lt;&gt;"",(VLOOKUP(K77,'🌳Resource'!$A$4:$I1000,8,false)*L77),0)+IF(M77&lt;&gt;"",(VLOOKUP(M77,'🌳Resource'!$A$4:$I1000,8,false)*N77),0) + IF(O77&lt;&gt;"",(VLOOKUP(O77,'🌳Resource'!$A$4:$I1000,8,false)*P77),0) + IF(Q77&lt;&gt;"",(VLOOKUP(Q77,$B$4:$G1000,5,false)*R77),0) + IF(S77&lt;&gt;"",(VLOOKUP(S77,$B$4:$G1000,5,false)*T77),0) + IF(U77&lt;&gt;"",(VLOOKUP(U77,$B$4:$G1000,5,false)*V77),0) + IF(W77&lt;&gt;"",(VLOOKUP(W77,$B$4:$G1000,5,false)*X77),0) + IF(Y77&lt;&gt;"",(VLOOKUP(Y77,$B$4:$G1000,5,false)*Z77),0) + IF(AA77&lt;&gt;"",(VLOOKUP(AA77,$B$4:$G1000,5,false)*AB77),0)</f>
        <v>0</v>
      </c>
      <c r="G77" s="571">
        <f>IF(I77&lt;&gt;"",(VLOOKUP(I77,'🌳Resource'!$A$4:$I1000,9,false)*J77),0)+IF(K77&lt;&gt;"",(VLOOKUP(K77,'🌳Resource'!$A$4:$I1000,9,false)*L77),0)+IF(M77&lt;&gt;"",(VLOOKUP(M77,'🌳Resource'!$A$4:$I1000,9,false)*N77),0) + IF(O77&lt;&gt;"",(VLOOKUP(O77,'🌳Resource'!$A$4:$I1000,9,false)*P77),0) + IF(Q77&lt;&gt;"",(VLOOKUP(Q77,$B$4:$G1000,6,false)*R77),0) + IF(S77&lt;&gt;"",(VLOOKUP(S77,$B$4:$G1000,6,false)*T77),0) + IF(U77&lt;&gt;"",(VLOOKUP(U77,$B$4:$G1000,6,false)*V77),0) + IF(W77&lt;&gt;"",(VLOOKUP(W77,$B$4:$G1000,6,false)*X77),0) + IF(Y77&lt;&gt;"",(VLOOKUP(Y77,$B$4:$G1000,6,false)*Z77),0) + IF(AA77&lt;&gt;"",(VLOOKUP(AA77,$B$4:$G1000,6,false)*AB77),0)</f>
        <v>0</v>
      </c>
      <c r="H77" s="571">
        <f>IF(I77&lt;&gt;"",(VLOOKUP(I77,'🌳Resource'!$A$4:$J1000,10,false)*J77),0)+IF(K77&lt;&gt;"",(VLOOKUP(K77,'🌳Resource'!$A$4:$J1000,10,false)*L77),0)+IF(M77&lt;&gt;"",(VLOOKUP(M77,'🌳Resource'!$A$4:$J1000,10,false)*N77),0) + IF(O77&lt;&gt;"",(VLOOKUP(O77,'🌳Resource'!$A$4:$J1000,10,false)*P77),0) + IF(Q77&lt;&gt;"",(VLOOKUP(Q77,$B$4:$H1000,7,false)*R77),0) + IF(S77&lt;&gt;"",(VLOOKUP(S77,$B$4:$H1000,7,false)*T77),0) + IF(U77&lt;&gt;"",(VLOOKUP(U77,$B$4:$H1000,7,false)*V77),0) + IF(W77&lt;&gt;"",(VLOOKUP(W77,$B$4:$H1000,7,false)*X77),0) + IF(Y77&lt;&gt;"",(VLOOKUP(Y77,$B$4:$H1000,7,false)*Z77),0) + IF(AA77&lt;&gt;"",(VLOOKUP(AA77,$B$4:$H1000,7,false)*AB77),0)</f>
        <v>0</v>
      </c>
      <c r="I77" s="561" t="s">
        <v>93</v>
      </c>
      <c r="J77" s="562"/>
      <c r="K77" s="561"/>
      <c r="L77" s="562"/>
      <c r="M77" s="561"/>
      <c r="N77" s="562"/>
      <c r="O77" s="561"/>
      <c r="P77" s="562"/>
      <c r="Q77" s="563"/>
      <c r="R77" s="562"/>
      <c r="S77" s="563"/>
      <c r="T77" s="562"/>
      <c r="U77" s="563"/>
      <c r="V77" s="562"/>
      <c r="W77" s="563"/>
      <c r="X77" s="562"/>
      <c r="Y77" s="563"/>
      <c r="Z77" s="562"/>
      <c r="AA77" s="563"/>
      <c r="AB77" s="562"/>
    </row>
    <row r="78">
      <c r="A78" s="564" t="b">
        <v>0</v>
      </c>
      <c r="B78" s="566" t="s">
        <v>587</v>
      </c>
      <c r="C78" s="576" t="s">
        <v>8</v>
      </c>
      <c r="D78" s="566" t="s">
        <v>65</v>
      </c>
      <c r="E78" s="567" t="s">
        <v>588</v>
      </c>
      <c r="F78" s="568">
        <f>IF(I78&lt;&gt;"",(VLOOKUP(I78,'🌳Resource'!$A$4:$I1000,8,false)*J78),0)+IF(K78&lt;&gt;"",(VLOOKUP(K78,'🌳Resource'!$A$4:$I1000,8,false)*L78),0)+IF(M78&lt;&gt;"",(VLOOKUP(M78,'🌳Resource'!$A$4:$I1000,8,false)*N78),0) + IF(O78&lt;&gt;"",(VLOOKUP(O78,'🌳Resource'!$A$4:$I1000,8,false)*P78),0) + IF(Q78&lt;&gt;"",(VLOOKUP(Q78,$B$4:$G1000,5,false)*R78),0) + IF(S78&lt;&gt;"",(VLOOKUP(S78,$B$4:$G1000,5,false)*T78),0) + IF(U78&lt;&gt;"",(VLOOKUP(U78,$B$4:$G1000,5,false)*V78),0) + IF(W78&lt;&gt;"",(VLOOKUP(W78,$B$4:$G1000,5,false)*X78),0) + IF(Y78&lt;&gt;"",(VLOOKUP(Y78,$B$4:$G1000,5,false)*Z78),0) + IF(AA78&lt;&gt;"",(VLOOKUP(AA78,$B$4:$G1000,5,false)*AB78),0)</f>
        <v>0</v>
      </c>
      <c r="G78" s="568">
        <f>IF(I78&lt;&gt;"",(VLOOKUP(I78,'🌳Resource'!$A$4:$I1000,9,false)*J78),0)+IF(K78&lt;&gt;"",(VLOOKUP(K78,'🌳Resource'!$A$4:$I1000,9,false)*L78),0)+IF(M78&lt;&gt;"",(VLOOKUP(M78,'🌳Resource'!$A$4:$I1000,9,false)*N78),0) + IF(O78&lt;&gt;"",(VLOOKUP(O78,'🌳Resource'!$A$4:$I1000,9,false)*P78),0) + IF(Q78&lt;&gt;"",(VLOOKUP(Q78,$B$4:$G1000,6,false)*R78),0) + IF(S78&lt;&gt;"",(VLOOKUP(S78,$B$4:$G1000,6,false)*T78),0) + IF(U78&lt;&gt;"",(VLOOKUP(U78,$B$4:$G1000,6,false)*V78),0) + IF(W78&lt;&gt;"",(VLOOKUP(W78,$B$4:$G1000,6,false)*X78),0) + IF(Y78&lt;&gt;"",(VLOOKUP(Y78,$B$4:$G1000,6,false)*Z78),0) + IF(AA78&lt;&gt;"",(VLOOKUP(AA78,$B$4:$G1000,6,false)*AB78),0)</f>
        <v>0</v>
      </c>
      <c r="H78" s="568">
        <f>IF(I78&lt;&gt;"",(VLOOKUP(I78,'🌳Resource'!$A$4:$J1000,10,false)*J78),0)+IF(K78&lt;&gt;"",(VLOOKUP(K78,'🌳Resource'!$A$4:$J1000,10,false)*L78),0)+IF(M78&lt;&gt;"",(VLOOKUP(M78,'🌳Resource'!$A$4:$J1000,10,false)*N78),0) + IF(O78&lt;&gt;"",(VLOOKUP(O78,'🌳Resource'!$A$4:$J1000,10,false)*P78),0) + IF(Q78&lt;&gt;"",(VLOOKUP(Q78,$B$4:$H1000,7,false)*R78),0) + IF(S78&lt;&gt;"",(VLOOKUP(S78,$B$4:$H1000,7,false)*T78),0) + IF(U78&lt;&gt;"",(VLOOKUP(U78,$B$4:$H1000,7,false)*V78),0) + IF(W78&lt;&gt;"",(VLOOKUP(W78,$B$4:$H1000,7,false)*X78),0) + IF(Y78&lt;&gt;"",(VLOOKUP(Y78,$B$4:$H1000,7,false)*Z78),0) + IF(AA78&lt;&gt;"",(VLOOKUP(AA78,$B$4:$H1000,7,false)*AB78),0)</f>
        <v>0</v>
      </c>
      <c r="I78" s="569" t="s">
        <v>94</v>
      </c>
      <c r="J78" s="570"/>
      <c r="K78" s="569"/>
      <c r="L78" s="570"/>
      <c r="M78" s="569"/>
      <c r="N78" s="570"/>
      <c r="O78" s="569"/>
      <c r="P78" s="570"/>
      <c r="Q78" s="557"/>
      <c r="R78" s="570"/>
      <c r="S78" s="557"/>
      <c r="T78" s="570"/>
      <c r="U78" s="557"/>
      <c r="V78" s="570"/>
      <c r="W78" s="557"/>
      <c r="X78" s="570"/>
      <c r="Y78" s="557"/>
      <c r="Z78" s="570"/>
      <c r="AA78" s="557"/>
      <c r="AB78" s="570"/>
    </row>
    <row r="79">
      <c r="A79" s="564" t="b">
        <v>1</v>
      </c>
      <c r="B79" s="594" t="s">
        <v>499</v>
      </c>
      <c r="C79" s="594" t="s">
        <v>12</v>
      </c>
      <c r="D79" s="594" t="s">
        <v>65</v>
      </c>
      <c r="E79" s="596" t="s">
        <v>588</v>
      </c>
      <c r="F79" s="571">
        <f>IF(I79&lt;&gt;"",(VLOOKUP(I79,'🌳Resource'!$A$4:$I1000,8,false)*J79),0)+IF(K79&lt;&gt;"",(VLOOKUP(K79,'🌳Resource'!$A$4:$I1000,8,false)*L79),0)+IF(M79&lt;&gt;"",(VLOOKUP(M79,'🌳Resource'!$A$4:$I1000,8,false)*N79),0) + IF(O79&lt;&gt;"",(VLOOKUP(O79,'🌳Resource'!$A$4:$I1000,8,false)*P79),0) + IF(Q79&lt;&gt;"",(VLOOKUP(Q79,$B$4:$G1000,5,false)*R79),0) + IF(S79&lt;&gt;"",(VLOOKUP(S79,$B$4:$G1000,5,false)*T79),0) + IF(U79&lt;&gt;"",(VLOOKUP(U79,$B$4:$G1000,5,false)*V79),0) + IF(W79&lt;&gt;"",(VLOOKUP(W79,$B$4:$G1000,5,false)*X79),0) + IF(Y79&lt;&gt;"",(VLOOKUP(Y79,$B$4:$G1000,5,false)*Z79),0) + IF(AA79&lt;&gt;"",(VLOOKUP(AA79,$B$4:$G1000,5,false)*AB79),0)</f>
        <v>0</v>
      </c>
      <c r="G79" s="571">
        <f>IF(I79&lt;&gt;"",(VLOOKUP(I79,'🌳Resource'!$A$4:$I1000,9,false)*J79),0)+IF(K79&lt;&gt;"",(VLOOKUP(K79,'🌳Resource'!$A$4:$I1000,9,false)*L79),0)+IF(M79&lt;&gt;"",(VLOOKUP(M79,'🌳Resource'!$A$4:$I1000,9,false)*N79),0) + IF(O79&lt;&gt;"",(VLOOKUP(O79,'🌳Resource'!$A$4:$I1000,9,false)*P79),0) + IF(Q79&lt;&gt;"",(VLOOKUP(Q79,$B$4:$G1000,6,false)*R79),0) + IF(S79&lt;&gt;"",(VLOOKUP(S79,$B$4:$G1000,6,false)*T79),0) + IF(U79&lt;&gt;"",(VLOOKUP(U79,$B$4:$G1000,6,false)*V79),0) + IF(W79&lt;&gt;"",(VLOOKUP(W79,$B$4:$G1000,6,false)*X79),0) + IF(Y79&lt;&gt;"",(VLOOKUP(Y79,$B$4:$G1000,6,false)*Z79),0) + IF(AA79&lt;&gt;"",(VLOOKUP(AA79,$B$4:$G1000,6,false)*AB79),0)</f>
        <v>0</v>
      </c>
      <c r="H79" s="571">
        <f>IF(I79&lt;&gt;"",(VLOOKUP(I79,'🌳Resource'!$A$4:$J1000,10,false)*J79),0)+IF(K79&lt;&gt;"",(VLOOKUP(K79,'🌳Resource'!$A$4:$J1000,10,false)*L79),0)+IF(M79&lt;&gt;"",(VLOOKUP(M79,'🌳Resource'!$A$4:$J1000,10,false)*N79),0) + IF(O79&lt;&gt;"",(VLOOKUP(O79,'🌳Resource'!$A$4:$J1000,10,false)*P79),0) + IF(Q79&lt;&gt;"",(VLOOKUP(Q79,$B$4:$H1000,7,false)*R79),0) + IF(S79&lt;&gt;"",(VLOOKUP(S79,$B$4:$H1000,7,false)*T79),0) + IF(U79&lt;&gt;"",(VLOOKUP(U79,$B$4:$H1000,7,false)*V79),0) + IF(W79&lt;&gt;"",(VLOOKUP(W79,$B$4:$H1000,7,false)*X79),0) + IF(Y79&lt;&gt;"",(VLOOKUP(Y79,$B$4:$H1000,7,false)*Z79),0) + IF(AA79&lt;&gt;"",(VLOOKUP(AA79,$B$4:$H1000,7,false)*AB79),0)</f>
        <v>0</v>
      </c>
      <c r="I79" s="561" t="s">
        <v>94</v>
      </c>
      <c r="J79" s="562"/>
      <c r="K79" s="561"/>
      <c r="L79" s="562"/>
      <c r="M79" s="561"/>
      <c r="N79" s="562"/>
      <c r="O79" s="561"/>
      <c r="P79" s="562"/>
      <c r="Q79" s="563"/>
      <c r="R79" s="562"/>
      <c r="S79" s="563"/>
      <c r="T79" s="562"/>
      <c r="U79" s="563"/>
      <c r="V79" s="562"/>
      <c r="W79" s="563"/>
      <c r="X79" s="562"/>
      <c r="Y79" s="563"/>
      <c r="Z79" s="562"/>
      <c r="AA79" s="563"/>
      <c r="AB79" s="562"/>
    </row>
    <row r="80">
      <c r="A80" s="564" t="b">
        <v>1</v>
      </c>
      <c r="B80" s="566" t="s">
        <v>589</v>
      </c>
      <c r="C80" s="566" t="s">
        <v>8</v>
      </c>
      <c r="D80" s="576" t="s">
        <v>55</v>
      </c>
      <c r="E80" s="567" t="s">
        <v>590</v>
      </c>
      <c r="F80" s="568">
        <f>IF(I80&lt;&gt;"",(VLOOKUP(I80,'🌳Resource'!$A$4:$I1000,8,false)*J80),0)+IF(K80&lt;&gt;"",(VLOOKUP(K80,'🌳Resource'!$A$4:$I1000,8,false)*L80),0)+IF(M80&lt;&gt;"",(VLOOKUP(M80,'🌳Resource'!$A$4:$I1000,8,false)*N80),0) + IF(O80&lt;&gt;"",(VLOOKUP(O80,'🌳Resource'!$A$4:$I1000,8,false)*P80),0) + IF(Q80&lt;&gt;"",(VLOOKUP(Q80,$B$4:$G1000,5,false)*R80),0) + IF(S80&lt;&gt;"",(VLOOKUP(S80,$B$4:$G1000,5,false)*T80),0) + IF(U80&lt;&gt;"",(VLOOKUP(U80,$B$4:$G1000,5,false)*V80),0) + IF(W80&lt;&gt;"",(VLOOKUP(W80,$B$4:$G1000,5,false)*X80),0) + IF(Y80&lt;&gt;"",(VLOOKUP(Y80,$B$4:$G1000,5,false)*Z80),0) + IF(AA80&lt;&gt;"",(VLOOKUP(AA80,$B$4:$G1000,5,false)*AB80),0)</f>
        <v>20.85714286</v>
      </c>
      <c r="G80" s="568">
        <f>IF(I80&lt;&gt;"",(VLOOKUP(I80,'🌳Resource'!$A$4:$I1000,9,false)*J80),0)+IF(K80&lt;&gt;"",(VLOOKUP(K80,'🌳Resource'!$A$4:$I1000,9,false)*L80),0)+IF(M80&lt;&gt;"",(VLOOKUP(M80,'🌳Resource'!$A$4:$I1000,9,false)*N80),0) + IF(O80&lt;&gt;"",(VLOOKUP(O80,'🌳Resource'!$A$4:$I1000,9,false)*P80),0) + IF(Q80&lt;&gt;"",(VLOOKUP(Q80,$B$4:$G1000,6,false)*R80),0) + IF(S80&lt;&gt;"",(VLOOKUP(S80,$B$4:$G1000,6,false)*T80),0) + IF(U80&lt;&gt;"",(VLOOKUP(U80,$B$4:$G1000,6,false)*V80),0) + IF(W80&lt;&gt;"",(VLOOKUP(W80,$B$4:$G1000,6,false)*X80),0) + IF(Y80&lt;&gt;"",(VLOOKUP(Y80,$B$4:$G1000,6,false)*Z80),0) + IF(AA80&lt;&gt;"",(VLOOKUP(AA80,$B$4:$G1000,6,false)*AB80),0)</f>
        <v>74</v>
      </c>
      <c r="H80" s="568">
        <f>IF(I80&lt;&gt;"",(VLOOKUP(I80,'🌳Resource'!$A$4:$J1000,10,false)*J80),0)+IF(K80&lt;&gt;"",(VLOOKUP(K80,'🌳Resource'!$A$4:$J1000,10,false)*L80),0)+IF(M80&lt;&gt;"",(VLOOKUP(M80,'🌳Resource'!$A$4:$J1000,10,false)*N80),0) + IF(O80&lt;&gt;"",(VLOOKUP(O80,'🌳Resource'!$A$4:$J1000,10,false)*P80),0) + IF(Q80&lt;&gt;"",(VLOOKUP(Q80,$B$4:$H1000,7,false)*R80),0) + IF(S80&lt;&gt;"",(VLOOKUP(S80,$B$4:$H1000,7,false)*T80),0) + IF(U80&lt;&gt;"",(VLOOKUP(U80,$B$4:$H1000,7,false)*V80),0) + IF(W80&lt;&gt;"",(VLOOKUP(W80,$B$4:$H1000,7,false)*X80),0) + IF(Y80&lt;&gt;"",(VLOOKUP(Y80,$B$4:$H1000,7,false)*Z80),0) + IF(AA80&lt;&gt;"",(VLOOKUP(AA80,$B$4:$H1000,7,false)*AB80),0)</f>
        <v>26</v>
      </c>
      <c r="I80" s="569" t="s">
        <v>84</v>
      </c>
      <c r="J80" s="570">
        <v>2.0</v>
      </c>
      <c r="K80" s="569" t="s">
        <v>85</v>
      </c>
      <c r="L80" s="570">
        <v>2.0</v>
      </c>
      <c r="M80" s="569" t="s">
        <v>88</v>
      </c>
      <c r="N80" s="570">
        <v>4.0</v>
      </c>
      <c r="O80" s="569" t="s">
        <v>79</v>
      </c>
      <c r="P80" s="570">
        <v>6.0</v>
      </c>
      <c r="Q80" s="557"/>
      <c r="R80" s="570"/>
      <c r="S80" s="557"/>
      <c r="T80" s="570"/>
      <c r="U80" s="557"/>
      <c r="V80" s="570"/>
      <c r="W80" s="557"/>
      <c r="X80" s="570"/>
      <c r="Y80" s="557"/>
      <c r="Z80" s="570"/>
      <c r="AA80" s="557"/>
      <c r="AB80" s="570"/>
    </row>
    <row r="81">
      <c r="A81" s="564" t="b">
        <v>1</v>
      </c>
      <c r="B81" s="566" t="s">
        <v>591</v>
      </c>
      <c r="C81" s="566" t="s">
        <v>12</v>
      </c>
      <c r="D81" s="576" t="s">
        <v>55</v>
      </c>
      <c r="E81" s="567" t="s">
        <v>592</v>
      </c>
      <c r="F81" s="571">
        <f>IF(I81&lt;&gt;"",(VLOOKUP(I81,'🌳Resource'!$A$4:$I1000,8,false)*J81),0)+IF(K81&lt;&gt;"",(VLOOKUP(K81,'🌳Resource'!$A$4:$I1000,8,false)*L81),0)+IF(M81&lt;&gt;"",(VLOOKUP(M81,'🌳Resource'!$A$4:$I1000,8,false)*N81),0) + IF(O81&lt;&gt;"",(VLOOKUP(O81,'🌳Resource'!$A$4:$I1000,8,false)*P81),0) + IF(Q81&lt;&gt;"",(VLOOKUP(Q81,$B$4:$G1000,5,false)*R81),0) + IF(S81&lt;&gt;"",(VLOOKUP(S81,$B$4:$G1000,5,false)*T81),0) + IF(U81&lt;&gt;"",(VLOOKUP(U81,$B$4:$G1000,5,false)*V81),0) + IF(W81&lt;&gt;"",(VLOOKUP(W81,$B$4:$G1000,5,false)*X81),0) + IF(Y81&lt;&gt;"",(VLOOKUP(Y81,$B$4:$G1000,5,false)*Z81),0) + IF(AA81&lt;&gt;"",(VLOOKUP(AA81,$B$4:$G1000,5,false)*AB81),0)</f>
        <v>34.35714286</v>
      </c>
      <c r="G81" s="571">
        <f>IF(I81&lt;&gt;"",(VLOOKUP(I81,'🌳Resource'!$A$4:$I1000,9,false)*J81),0)+IF(K81&lt;&gt;"",(VLOOKUP(K81,'🌳Resource'!$A$4:$I1000,9,false)*L81),0)+IF(M81&lt;&gt;"",(VLOOKUP(M81,'🌳Resource'!$A$4:$I1000,9,false)*N81),0) + IF(O81&lt;&gt;"",(VLOOKUP(O81,'🌳Resource'!$A$4:$I1000,9,false)*P81),0) + IF(Q81&lt;&gt;"",(VLOOKUP(Q81,$B$4:$G1000,6,false)*R81),0) + IF(S81&lt;&gt;"",(VLOOKUP(S81,$B$4:$G1000,6,false)*T81),0) + IF(U81&lt;&gt;"",(VLOOKUP(U81,$B$4:$G1000,6,false)*V81),0) + IF(W81&lt;&gt;"",(VLOOKUP(W81,$B$4:$G1000,6,false)*X81),0) + IF(Y81&lt;&gt;"",(VLOOKUP(Y81,$B$4:$G1000,6,false)*Z81),0) + IF(AA81&lt;&gt;"",(VLOOKUP(AA81,$B$4:$G1000,6,false)*AB81),0)</f>
        <v>64</v>
      </c>
      <c r="H81" s="571">
        <f>IF(I81&lt;&gt;"",(VLOOKUP(I81,'🌳Resource'!$A$4:$J1000,10,false)*J81),0)+IF(K81&lt;&gt;"",(VLOOKUP(K81,'🌳Resource'!$A$4:$J1000,10,false)*L81),0)+IF(M81&lt;&gt;"",(VLOOKUP(M81,'🌳Resource'!$A$4:$J1000,10,false)*N81),0) + IF(O81&lt;&gt;"",(VLOOKUP(O81,'🌳Resource'!$A$4:$J1000,10,false)*P81),0) + IF(Q81&lt;&gt;"",(VLOOKUP(Q81,$B$4:$H1000,7,false)*R81),0) + IF(S81&lt;&gt;"",(VLOOKUP(S81,$B$4:$H1000,7,false)*T81),0) + IF(U81&lt;&gt;"",(VLOOKUP(U81,$B$4:$H1000,7,false)*V81),0) + IF(W81&lt;&gt;"",(VLOOKUP(W81,$B$4:$H1000,7,false)*X81),0) + IF(Y81&lt;&gt;"",(VLOOKUP(Y81,$B$4:$H1000,7,false)*Z81),0) + IF(AA81&lt;&gt;"",(VLOOKUP(AA81,$B$4:$H1000,7,false)*AB81),0)</f>
        <v>25.5</v>
      </c>
      <c r="I81" s="561" t="s">
        <v>91</v>
      </c>
      <c r="J81" s="562">
        <v>2.0</v>
      </c>
      <c r="K81" s="561" t="s">
        <v>89</v>
      </c>
      <c r="L81" s="562">
        <v>2.0</v>
      </c>
      <c r="M81" s="561" t="s">
        <v>90</v>
      </c>
      <c r="N81" s="562">
        <v>2.0</v>
      </c>
      <c r="O81" s="561" t="s">
        <v>88</v>
      </c>
      <c r="P81" s="562">
        <v>8.0</v>
      </c>
      <c r="Q81" s="563"/>
      <c r="R81" s="562"/>
      <c r="S81" s="563"/>
      <c r="T81" s="562"/>
      <c r="U81" s="563"/>
      <c r="V81" s="562"/>
      <c r="W81" s="563"/>
      <c r="X81" s="562"/>
      <c r="Y81" s="563"/>
      <c r="Z81" s="562"/>
      <c r="AA81" s="563"/>
      <c r="AB81" s="562"/>
    </row>
    <row r="82">
      <c r="A82" s="564" t="b">
        <v>1</v>
      </c>
      <c r="B82" s="586" t="s">
        <v>181</v>
      </c>
      <c r="C82" s="566" t="s">
        <v>8</v>
      </c>
      <c r="D82" s="566" t="s">
        <v>55</v>
      </c>
      <c r="E82" s="567" t="s">
        <v>593</v>
      </c>
      <c r="F82" s="568">
        <f>IF(I82&lt;&gt;"",(VLOOKUP(I82,'🌳Resource'!$A$4:$I1000,8,false)*J82),0)+IF(K82&lt;&gt;"",(VLOOKUP(K82,'🌳Resource'!$A$4:$I1000,8,false)*L82),0)+IF(M82&lt;&gt;"",(VLOOKUP(M82,'🌳Resource'!$A$4:$I1000,8,false)*N82),0) + IF(O82&lt;&gt;"",(VLOOKUP(O82,'🌳Resource'!$A$4:$I1000,8,false)*P82),0) + IF(Q82&lt;&gt;"",(VLOOKUP(Q82,$B$4:$G1000,5,false)*R82),0) + IF(S82&lt;&gt;"",(VLOOKUP(S82,$B$4:$G1000,5,false)*T82),0) + IF(U82&lt;&gt;"",(VLOOKUP(U82,$B$4:$G1000,5,false)*V82),0) + IF(W82&lt;&gt;"",(VLOOKUP(W82,$B$4:$G1000,5,false)*X82),0) + IF(Y82&lt;&gt;"",(VLOOKUP(Y82,$B$4:$G1000,5,false)*Z82),0) + IF(AA82&lt;&gt;"",(VLOOKUP(AA82,$B$4:$G1000,5,false)*AB82),0)</f>
        <v>14.85714286</v>
      </c>
      <c r="G82" s="568">
        <f>IF(I82&lt;&gt;"",(VLOOKUP(I82,'🌳Resource'!$A$4:$I1000,9,false)*J82),0)+IF(K82&lt;&gt;"",(VLOOKUP(K82,'🌳Resource'!$A$4:$I1000,9,false)*L82),0)+IF(M82&lt;&gt;"",(VLOOKUP(M82,'🌳Resource'!$A$4:$I1000,9,false)*N82),0) + IF(O82&lt;&gt;"",(VLOOKUP(O82,'🌳Resource'!$A$4:$I1000,9,false)*P82),0) + IF(Q82&lt;&gt;"",(VLOOKUP(Q82,$B$4:$G1000,6,false)*R82),0) + IF(S82&lt;&gt;"",(VLOOKUP(S82,$B$4:$G1000,6,false)*T82),0) + IF(U82&lt;&gt;"",(VLOOKUP(U82,$B$4:$G1000,6,false)*V82),0) + IF(W82&lt;&gt;"",(VLOOKUP(W82,$B$4:$G1000,6,false)*X82),0) + IF(Y82&lt;&gt;"",(VLOOKUP(Y82,$B$4:$G1000,6,false)*Z82),0) + IF(AA82&lt;&gt;"",(VLOOKUP(AA82,$B$4:$G1000,6,false)*AB82),0)</f>
        <v>56</v>
      </c>
      <c r="H82" s="568">
        <f>IF(I82&lt;&gt;"",(VLOOKUP(I82,'🌳Resource'!$A$4:$J1000,10,false)*J82),0)+IF(K82&lt;&gt;"",(VLOOKUP(K82,'🌳Resource'!$A$4:$J1000,10,false)*L82),0)+IF(M82&lt;&gt;"",(VLOOKUP(M82,'🌳Resource'!$A$4:$J1000,10,false)*N82),0) + IF(O82&lt;&gt;"",(VLOOKUP(O82,'🌳Resource'!$A$4:$J1000,10,false)*P82),0) + IF(Q82&lt;&gt;"",(VLOOKUP(Q82,$B$4:$H1000,7,false)*R82),0) + IF(S82&lt;&gt;"",(VLOOKUP(S82,$B$4:$H1000,7,false)*T82),0) + IF(U82&lt;&gt;"",(VLOOKUP(U82,$B$4:$H1000,7,false)*V82),0) + IF(W82&lt;&gt;"",(VLOOKUP(W82,$B$4:$H1000,7,false)*X82),0) + IF(Y82&lt;&gt;"",(VLOOKUP(Y82,$B$4:$H1000,7,false)*Z82),0) + IF(AA82&lt;&gt;"",(VLOOKUP(AA82,$B$4:$H1000,7,false)*AB82),0)</f>
        <v>22</v>
      </c>
      <c r="I82" s="569" t="s">
        <v>85</v>
      </c>
      <c r="J82" s="570">
        <v>4.0</v>
      </c>
      <c r="K82" s="569" t="s">
        <v>84</v>
      </c>
      <c r="L82" s="570">
        <v>2.0</v>
      </c>
      <c r="M82" s="569" t="s">
        <v>88</v>
      </c>
      <c r="N82" s="570">
        <v>2.0</v>
      </c>
      <c r="O82" s="569"/>
      <c r="P82" s="570"/>
      <c r="Q82" s="557"/>
      <c r="R82" s="570"/>
      <c r="S82" s="557"/>
      <c r="T82" s="570"/>
      <c r="U82" s="557"/>
      <c r="V82" s="570"/>
      <c r="W82" s="557"/>
      <c r="X82" s="570"/>
      <c r="Y82" s="557"/>
      <c r="Z82" s="570"/>
      <c r="AA82" s="557"/>
      <c r="AB82" s="570"/>
    </row>
    <row r="83">
      <c r="A83" s="564" t="b">
        <v>1</v>
      </c>
      <c r="B83" s="586" t="s">
        <v>594</v>
      </c>
      <c r="C83" s="566" t="s">
        <v>8</v>
      </c>
      <c r="D83" s="566" t="s">
        <v>55</v>
      </c>
      <c r="E83" s="567" t="s">
        <v>595</v>
      </c>
      <c r="F83" s="571">
        <f>IF(I83&lt;&gt;"",(VLOOKUP(I83,'🌳Resource'!$A$4:$I1000,8,false)*J83),0)+IF(K83&lt;&gt;"",(VLOOKUP(K83,'🌳Resource'!$A$4:$I1000,8,false)*L83),0)+IF(M83&lt;&gt;"",(VLOOKUP(M83,'🌳Resource'!$A$4:$I1000,8,false)*N83),0) + IF(O83&lt;&gt;"",(VLOOKUP(O83,'🌳Resource'!$A$4:$I1000,8,false)*P83),0) + IF(Q83&lt;&gt;"",(VLOOKUP(Q83,$B$4:$G1000,5,false)*R83),0) + IF(S83&lt;&gt;"",(VLOOKUP(S83,$B$4:$G1000,5,false)*T83),0) + IF(U83&lt;&gt;"",(VLOOKUP(U83,$B$4:$G1000,5,false)*V83),0) + IF(W83&lt;&gt;"",(VLOOKUP(W83,$B$4:$G1000,5,false)*X83),0) + IF(Y83&lt;&gt;"",(VLOOKUP(Y83,$B$4:$G1000,5,false)*Z83),0) + IF(AA83&lt;&gt;"",(VLOOKUP(AA83,$B$4:$G1000,5,false)*AB83),0)</f>
        <v>14.85714286</v>
      </c>
      <c r="G83" s="571">
        <f>IF(I83&lt;&gt;"",(VLOOKUP(I83,'🌳Resource'!$A$4:$I1000,9,false)*J83),0)+IF(K83&lt;&gt;"",(VLOOKUP(K83,'🌳Resource'!$A$4:$I1000,9,false)*L83),0)+IF(M83&lt;&gt;"",(VLOOKUP(M83,'🌳Resource'!$A$4:$I1000,9,false)*N83),0) + IF(O83&lt;&gt;"",(VLOOKUP(O83,'🌳Resource'!$A$4:$I1000,9,false)*P83),0) + IF(Q83&lt;&gt;"",(VLOOKUP(Q83,$B$4:$G1000,6,false)*R83),0) + IF(S83&lt;&gt;"",(VLOOKUP(S83,$B$4:$G1000,6,false)*T83),0) + IF(U83&lt;&gt;"",(VLOOKUP(U83,$B$4:$G1000,6,false)*V83),0) + IF(W83&lt;&gt;"",(VLOOKUP(W83,$B$4:$G1000,6,false)*X83),0) + IF(Y83&lt;&gt;"",(VLOOKUP(Y83,$B$4:$G1000,6,false)*Z83),0) + IF(AA83&lt;&gt;"",(VLOOKUP(AA83,$B$4:$G1000,6,false)*AB83),0)</f>
        <v>56</v>
      </c>
      <c r="H83" s="571">
        <f>IF(I83&lt;&gt;"",(VLOOKUP(I83,'🌳Resource'!$A$4:$J1000,10,false)*J83),0)+IF(K83&lt;&gt;"",(VLOOKUP(K83,'🌳Resource'!$A$4:$J1000,10,false)*L83),0)+IF(M83&lt;&gt;"",(VLOOKUP(M83,'🌳Resource'!$A$4:$J1000,10,false)*N83),0) + IF(O83&lt;&gt;"",(VLOOKUP(O83,'🌳Resource'!$A$4:$J1000,10,false)*P83),0) + IF(Q83&lt;&gt;"",(VLOOKUP(Q83,$B$4:$H1000,7,false)*R83),0) + IF(S83&lt;&gt;"",(VLOOKUP(S83,$B$4:$H1000,7,false)*T83),0) + IF(U83&lt;&gt;"",(VLOOKUP(U83,$B$4:$H1000,7,false)*V83),0) + IF(W83&lt;&gt;"",(VLOOKUP(W83,$B$4:$H1000,7,false)*X83),0) + IF(Y83&lt;&gt;"",(VLOOKUP(Y83,$B$4:$H1000,7,false)*Z83),0) + IF(AA83&lt;&gt;"",(VLOOKUP(AA83,$B$4:$H1000,7,false)*AB83),0)</f>
        <v>22</v>
      </c>
      <c r="I83" s="561" t="s">
        <v>85</v>
      </c>
      <c r="J83" s="562">
        <v>4.0</v>
      </c>
      <c r="K83" s="561" t="s">
        <v>84</v>
      </c>
      <c r="L83" s="562">
        <v>2.0</v>
      </c>
      <c r="M83" s="561" t="s">
        <v>88</v>
      </c>
      <c r="N83" s="562">
        <v>2.0</v>
      </c>
      <c r="O83" s="561"/>
      <c r="P83" s="562"/>
      <c r="Q83" s="563"/>
      <c r="R83" s="562"/>
      <c r="S83" s="563"/>
      <c r="T83" s="562"/>
      <c r="U83" s="563"/>
      <c r="V83" s="562"/>
      <c r="W83" s="563"/>
      <c r="X83" s="562"/>
      <c r="Y83" s="563"/>
      <c r="Z83" s="562"/>
      <c r="AA83" s="563"/>
      <c r="AB83" s="562"/>
    </row>
    <row r="84">
      <c r="A84" s="564" t="b">
        <v>1</v>
      </c>
      <c r="B84" s="586" t="s">
        <v>596</v>
      </c>
      <c r="C84" s="566" t="s">
        <v>8</v>
      </c>
      <c r="D84" s="566" t="s">
        <v>55</v>
      </c>
      <c r="E84" s="567" t="s">
        <v>597</v>
      </c>
      <c r="F84" s="568">
        <f>IF(I84&lt;&gt;"",(VLOOKUP(I84,'🌳Resource'!$A$4:$I1000,8,false)*J84),0)+IF(K84&lt;&gt;"",(VLOOKUP(K84,'🌳Resource'!$A$4:$I1000,8,false)*L84),0)+IF(M84&lt;&gt;"",(VLOOKUP(M84,'🌳Resource'!$A$4:$I1000,8,false)*N84),0) + IF(O84&lt;&gt;"",(VLOOKUP(O84,'🌳Resource'!$A$4:$I1000,8,false)*P84),0) + IF(Q84&lt;&gt;"",(VLOOKUP(Q84,$B$4:$G1000,5,false)*R84),0) + IF(S84&lt;&gt;"",(VLOOKUP(S84,$B$4:$G1000,5,false)*T84),0) + IF(U84&lt;&gt;"",(VLOOKUP(U84,$B$4:$G1000,5,false)*V84),0) + IF(W84&lt;&gt;"",(VLOOKUP(W84,$B$4:$G1000,5,false)*X84),0) + IF(Y84&lt;&gt;"",(VLOOKUP(Y84,$B$4:$G1000,5,false)*Z84),0) + IF(AA84&lt;&gt;"",(VLOOKUP(AA84,$B$4:$G1000,5,false)*AB84),0)</f>
        <v>14.85714286</v>
      </c>
      <c r="G84" s="568">
        <f>IF(I84&lt;&gt;"",(VLOOKUP(I84,'🌳Resource'!$A$4:$I1000,9,false)*J84),0)+IF(K84&lt;&gt;"",(VLOOKUP(K84,'🌳Resource'!$A$4:$I1000,9,false)*L84),0)+IF(M84&lt;&gt;"",(VLOOKUP(M84,'🌳Resource'!$A$4:$I1000,9,false)*N84),0) + IF(O84&lt;&gt;"",(VLOOKUP(O84,'🌳Resource'!$A$4:$I1000,9,false)*P84),0) + IF(Q84&lt;&gt;"",(VLOOKUP(Q84,$B$4:$G1000,6,false)*R84),0) + IF(S84&lt;&gt;"",(VLOOKUP(S84,$B$4:$G1000,6,false)*T84),0) + IF(U84&lt;&gt;"",(VLOOKUP(U84,$B$4:$G1000,6,false)*V84),0) + IF(W84&lt;&gt;"",(VLOOKUP(W84,$B$4:$G1000,6,false)*X84),0) + IF(Y84&lt;&gt;"",(VLOOKUP(Y84,$B$4:$G1000,6,false)*Z84),0) + IF(AA84&lt;&gt;"",(VLOOKUP(AA84,$B$4:$G1000,6,false)*AB84),0)</f>
        <v>56</v>
      </c>
      <c r="H84" s="568">
        <f>IF(I84&lt;&gt;"",(VLOOKUP(I84,'🌳Resource'!$A$4:$J1000,10,false)*J84),0)+IF(K84&lt;&gt;"",(VLOOKUP(K84,'🌳Resource'!$A$4:$J1000,10,false)*L84),0)+IF(M84&lt;&gt;"",(VLOOKUP(M84,'🌳Resource'!$A$4:$J1000,10,false)*N84),0) + IF(O84&lt;&gt;"",(VLOOKUP(O84,'🌳Resource'!$A$4:$J1000,10,false)*P84),0) + IF(Q84&lt;&gt;"",(VLOOKUP(Q84,$B$4:$H1000,7,false)*R84),0) + IF(S84&lt;&gt;"",(VLOOKUP(S84,$B$4:$H1000,7,false)*T84),0) + IF(U84&lt;&gt;"",(VLOOKUP(U84,$B$4:$H1000,7,false)*V84),0) + IF(W84&lt;&gt;"",(VLOOKUP(W84,$B$4:$H1000,7,false)*X84),0) + IF(Y84&lt;&gt;"",(VLOOKUP(Y84,$B$4:$H1000,7,false)*Z84),0) + IF(AA84&lt;&gt;"",(VLOOKUP(AA84,$B$4:$H1000,7,false)*AB84),0)</f>
        <v>22</v>
      </c>
      <c r="I84" s="569" t="s">
        <v>85</v>
      </c>
      <c r="J84" s="570">
        <v>4.0</v>
      </c>
      <c r="K84" s="569" t="s">
        <v>84</v>
      </c>
      <c r="L84" s="570">
        <v>2.0</v>
      </c>
      <c r="M84" s="569" t="s">
        <v>88</v>
      </c>
      <c r="N84" s="570">
        <v>2.0</v>
      </c>
      <c r="O84" s="569"/>
      <c r="P84" s="570"/>
      <c r="Q84" s="557"/>
      <c r="R84" s="580"/>
      <c r="S84" s="557"/>
      <c r="T84" s="580"/>
      <c r="U84" s="557"/>
      <c r="V84" s="580"/>
      <c r="W84" s="557"/>
      <c r="X84" s="580"/>
      <c r="Y84" s="557"/>
      <c r="Z84" s="580"/>
      <c r="AA84" s="557"/>
      <c r="AB84" s="580"/>
    </row>
    <row r="85">
      <c r="A85" s="564" t="b">
        <v>1</v>
      </c>
      <c r="B85" s="566" t="s">
        <v>598</v>
      </c>
      <c r="C85" s="566" t="s">
        <v>8</v>
      </c>
      <c r="D85" s="566" t="s">
        <v>55</v>
      </c>
      <c r="E85" s="567" t="s">
        <v>599</v>
      </c>
      <c r="F85" s="571">
        <f>IF(I85&lt;&gt;"",(VLOOKUP(I85,'🌳Resource'!$A$4:$I1000,8,false)*J85),0)+IF(K85&lt;&gt;"",(VLOOKUP(K85,'🌳Resource'!$A$4:$I1000,8,false)*L85),0)+IF(M85&lt;&gt;"",(VLOOKUP(M85,'🌳Resource'!$A$4:$I1000,8,false)*N85),0) + IF(O85&lt;&gt;"",(VLOOKUP(O85,'🌳Resource'!$A$4:$I1000,8,false)*P85),0) + IF(Q85&lt;&gt;"",(VLOOKUP(Q85,$B$4:$G1000,5,false)*R85),0) + IF(S85&lt;&gt;"",(VLOOKUP(S85,$B$4:$G1000,5,false)*T85),0) + IF(U85&lt;&gt;"",(VLOOKUP(U85,$B$4:$G1000,5,false)*V85),0) + IF(W85&lt;&gt;"",(VLOOKUP(W85,$B$4:$G1000,5,false)*X85),0) + IF(Y85&lt;&gt;"",(VLOOKUP(Y85,$B$4:$G1000,5,false)*Z85),0) + IF(AA85&lt;&gt;"",(VLOOKUP(AA85,$B$4:$G1000,5,false)*AB85),0)</f>
        <v>14.85714286</v>
      </c>
      <c r="G85" s="571">
        <f>IF(I85&lt;&gt;"",(VLOOKUP(I85,'🌳Resource'!$A$4:$I1000,9,false)*J85),0)+IF(K85&lt;&gt;"",(VLOOKUP(K85,'🌳Resource'!$A$4:$I1000,9,false)*L85),0)+IF(M85&lt;&gt;"",(VLOOKUP(M85,'🌳Resource'!$A$4:$I1000,9,false)*N85),0) + IF(O85&lt;&gt;"",(VLOOKUP(O85,'🌳Resource'!$A$4:$I1000,9,false)*P85),0) + IF(Q85&lt;&gt;"",(VLOOKUP(Q85,$B$4:$G1000,6,false)*R85),0) + IF(S85&lt;&gt;"",(VLOOKUP(S85,$B$4:$G1000,6,false)*T85),0) + IF(U85&lt;&gt;"",(VLOOKUP(U85,$B$4:$G1000,6,false)*V85),0) + IF(W85&lt;&gt;"",(VLOOKUP(W85,$B$4:$G1000,6,false)*X85),0) + IF(Y85&lt;&gt;"",(VLOOKUP(Y85,$B$4:$G1000,6,false)*Z85),0) + IF(AA85&lt;&gt;"",(VLOOKUP(AA85,$B$4:$G1000,6,false)*AB85),0)</f>
        <v>54</v>
      </c>
      <c r="H85" s="571">
        <f>IF(I85&lt;&gt;"",(VLOOKUP(I85,'🌳Resource'!$A$4:$J1000,10,false)*J85),0)+IF(K85&lt;&gt;"",(VLOOKUP(K85,'🌳Resource'!$A$4:$J1000,10,false)*L85),0)+IF(M85&lt;&gt;"",(VLOOKUP(M85,'🌳Resource'!$A$4:$J1000,10,false)*N85),0) + IF(O85&lt;&gt;"",(VLOOKUP(O85,'🌳Resource'!$A$4:$J1000,10,false)*P85),0) + IF(Q85&lt;&gt;"",(VLOOKUP(Q85,$B$4:$H1000,7,false)*R85),0) + IF(S85&lt;&gt;"",(VLOOKUP(S85,$B$4:$H1000,7,false)*T85),0) + IF(U85&lt;&gt;"",(VLOOKUP(U85,$B$4:$H1000,7,false)*V85),0) + IF(W85&lt;&gt;"",(VLOOKUP(W85,$B$4:$H1000,7,false)*X85),0) + IF(Y85&lt;&gt;"",(VLOOKUP(Y85,$B$4:$H1000,7,false)*Z85),0) + IF(AA85&lt;&gt;"",(VLOOKUP(AA85,$B$4:$H1000,7,false)*AB85),0)</f>
        <v>22</v>
      </c>
      <c r="I85" s="561" t="s">
        <v>85</v>
      </c>
      <c r="J85" s="562">
        <v>2.0</v>
      </c>
      <c r="K85" s="561" t="s">
        <v>84</v>
      </c>
      <c r="L85" s="562">
        <v>4.0</v>
      </c>
      <c r="M85" s="561" t="s">
        <v>88</v>
      </c>
      <c r="N85" s="562">
        <v>2.0</v>
      </c>
      <c r="O85" s="561"/>
      <c r="P85" s="562"/>
      <c r="Q85" s="563"/>
      <c r="R85" s="581"/>
      <c r="S85" s="563"/>
      <c r="T85" s="581"/>
      <c r="U85" s="563"/>
      <c r="V85" s="581"/>
      <c r="W85" s="563"/>
      <c r="X85" s="581"/>
      <c r="Y85" s="563"/>
      <c r="Z85" s="581"/>
      <c r="AA85" s="563"/>
      <c r="AB85" s="581"/>
    </row>
    <row r="86">
      <c r="A86" s="564" t="b">
        <v>1</v>
      </c>
      <c r="B86" s="566" t="s">
        <v>600</v>
      </c>
      <c r="C86" s="566" t="s">
        <v>8</v>
      </c>
      <c r="D86" s="566" t="s">
        <v>55</v>
      </c>
      <c r="E86" s="567" t="s">
        <v>601</v>
      </c>
      <c r="F86" s="568">
        <f>IF(I86&lt;&gt;"",(VLOOKUP(I86,'🌳Resource'!$A$4:$I1000,8,false)*J86),0)+IF(K86&lt;&gt;"",(VLOOKUP(K86,'🌳Resource'!$A$4:$I1000,8,false)*L86),0)+IF(M86&lt;&gt;"",(VLOOKUP(M86,'🌳Resource'!$A$4:$I1000,8,false)*N86),0) + IF(O86&lt;&gt;"",(VLOOKUP(O86,'🌳Resource'!$A$4:$I1000,8,false)*P86),0) + IF(Q86&lt;&gt;"",(VLOOKUP(Q86,$B$4:$G1000,5,false)*R86),0) + IF(S86&lt;&gt;"",(VLOOKUP(S86,$B$4:$G1000,5,false)*T86),0) + IF(U86&lt;&gt;"",(VLOOKUP(U86,$B$4:$G1000,5,false)*V86),0) + IF(W86&lt;&gt;"",(VLOOKUP(W86,$B$4:$G1000,5,false)*X86),0) + IF(Y86&lt;&gt;"",(VLOOKUP(Y86,$B$4:$G1000,5,false)*Z86),0) + IF(AA86&lt;&gt;"",(VLOOKUP(AA86,$B$4:$G1000,5,false)*AB86),0)</f>
        <v>14.85714286</v>
      </c>
      <c r="G86" s="568">
        <f>IF(I86&lt;&gt;"",(VLOOKUP(I86,'🌳Resource'!$A$4:$I1000,9,false)*J86),0)+IF(K86&lt;&gt;"",(VLOOKUP(K86,'🌳Resource'!$A$4:$I1000,9,false)*L86),0)+IF(M86&lt;&gt;"",(VLOOKUP(M86,'🌳Resource'!$A$4:$I1000,9,false)*N86),0) + IF(O86&lt;&gt;"",(VLOOKUP(O86,'🌳Resource'!$A$4:$I1000,9,false)*P86),0) + IF(Q86&lt;&gt;"",(VLOOKUP(Q86,$B$4:$G1000,6,false)*R86),0) + IF(S86&lt;&gt;"",(VLOOKUP(S86,$B$4:$G1000,6,false)*T86),0) + IF(U86&lt;&gt;"",(VLOOKUP(U86,$B$4:$G1000,6,false)*V86),0) + IF(W86&lt;&gt;"",(VLOOKUP(W86,$B$4:$G1000,6,false)*X86),0) + IF(Y86&lt;&gt;"",(VLOOKUP(Y86,$B$4:$G1000,6,false)*Z86),0) + IF(AA86&lt;&gt;"",(VLOOKUP(AA86,$B$4:$G1000,6,false)*AB86),0)</f>
        <v>54</v>
      </c>
      <c r="H86" s="568">
        <f>IF(I86&lt;&gt;"",(VLOOKUP(I86,'🌳Resource'!$A$4:$J1000,10,false)*J86),0)+IF(K86&lt;&gt;"",(VLOOKUP(K86,'🌳Resource'!$A$4:$J1000,10,false)*L86),0)+IF(M86&lt;&gt;"",(VLOOKUP(M86,'🌳Resource'!$A$4:$J1000,10,false)*N86),0) + IF(O86&lt;&gt;"",(VLOOKUP(O86,'🌳Resource'!$A$4:$J1000,10,false)*P86),0) + IF(Q86&lt;&gt;"",(VLOOKUP(Q86,$B$4:$H1000,7,false)*R86),0) + IF(S86&lt;&gt;"",(VLOOKUP(S86,$B$4:$H1000,7,false)*T86),0) + IF(U86&lt;&gt;"",(VLOOKUP(U86,$B$4:$H1000,7,false)*V86),0) + IF(W86&lt;&gt;"",(VLOOKUP(W86,$B$4:$H1000,7,false)*X86),0) + IF(Y86&lt;&gt;"",(VLOOKUP(Y86,$B$4:$H1000,7,false)*Z86),0) + IF(AA86&lt;&gt;"",(VLOOKUP(AA86,$B$4:$H1000,7,false)*AB86),0)</f>
        <v>22</v>
      </c>
      <c r="I86" s="569" t="s">
        <v>85</v>
      </c>
      <c r="J86" s="570">
        <v>2.0</v>
      </c>
      <c r="K86" s="569" t="s">
        <v>84</v>
      </c>
      <c r="L86" s="570">
        <v>4.0</v>
      </c>
      <c r="M86" s="569" t="s">
        <v>88</v>
      </c>
      <c r="N86" s="570">
        <v>2.0</v>
      </c>
      <c r="O86" s="569"/>
      <c r="P86" s="570"/>
      <c r="Q86" s="557"/>
      <c r="R86" s="580"/>
      <c r="S86" s="557"/>
      <c r="T86" s="580"/>
      <c r="U86" s="557"/>
      <c r="V86" s="580"/>
      <c r="W86" s="557"/>
      <c r="X86" s="580"/>
      <c r="Y86" s="557"/>
      <c r="Z86" s="580"/>
      <c r="AA86" s="557"/>
      <c r="AB86" s="580"/>
    </row>
    <row r="87">
      <c r="A87" s="564" t="b">
        <v>1</v>
      </c>
      <c r="B87" s="566" t="s">
        <v>602</v>
      </c>
      <c r="C87" s="566" t="s">
        <v>8</v>
      </c>
      <c r="D87" s="566" t="s">
        <v>55</v>
      </c>
      <c r="E87" s="567" t="s">
        <v>603</v>
      </c>
      <c r="F87" s="571">
        <f>IF(I87&lt;&gt;"",(VLOOKUP(I87,'🌳Resource'!$A$4:$I1000,8,false)*J87),0)+IF(K87&lt;&gt;"",(VLOOKUP(K87,'🌳Resource'!$A$4:$I1000,8,false)*L87),0)+IF(M87&lt;&gt;"",(VLOOKUP(M87,'🌳Resource'!$A$4:$I1000,8,false)*N87),0) + IF(O87&lt;&gt;"",(VLOOKUP(O87,'🌳Resource'!$A$4:$I1000,8,false)*P87),0) + IF(Q87&lt;&gt;"",(VLOOKUP(Q87,$B$4:$G1000,5,false)*R87),0) + IF(S87&lt;&gt;"",(VLOOKUP(S87,$B$4:$G1000,5,false)*T87),0) + IF(U87&lt;&gt;"",(VLOOKUP(U87,$B$4:$G1000,5,false)*V87),0) + IF(W87&lt;&gt;"",(VLOOKUP(W87,$B$4:$G1000,5,false)*X87),0) + IF(Y87&lt;&gt;"",(VLOOKUP(Y87,$B$4:$G1000,5,false)*Z87),0) + IF(AA87&lt;&gt;"",(VLOOKUP(AA87,$B$4:$G1000,5,false)*AB87),0)</f>
        <v>14.85714286</v>
      </c>
      <c r="G87" s="571">
        <f>IF(I87&lt;&gt;"",(VLOOKUP(I87,'🌳Resource'!$A$4:$I1000,9,false)*J87),0)+IF(K87&lt;&gt;"",(VLOOKUP(K87,'🌳Resource'!$A$4:$I1000,9,false)*L87),0)+IF(M87&lt;&gt;"",(VLOOKUP(M87,'🌳Resource'!$A$4:$I1000,9,false)*N87),0) + IF(O87&lt;&gt;"",(VLOOKUP(O87,'🌳Resource'!$A$4:$I1000,9,false)*P87),0) + IF(Q87&lt;&gt;"",(VLOOKUP(Q87,$B$4:$G1000,6,false)*R87),0) + IF(S87&lt;&gt;"",(VLOOKUP(S87,$B$4:$G1000,6,false)*T87),0) + IF(U87&lt;&gt;"",(VLOOKUP(U87,$B$4:$G1000,6,false)*V87),0) + IF(W87&lt;&gt;"",(VLOOKUP(W87,$B$4:$G1000,6,false)*X87),0) + IF(Y87&lt;&gt;"",(VLOOKUP(Y87,$B$4:$G1000,6,false)*Z87),0) + IF(AA87&lt;&gt;"",(VLOOKUP(AA87,$B$4:$G1000,6,false)*AB87),0)</f>
        <v>54</v>
      </c>
      <c r="H87" s="571">
        <f>IF(I87&lt;&gt;"",(VLOOKUP(I87,'🌳Resource'!$A$4:$J1000,10,false)*J87),0)+IF(K87&lt;&gt;"",(VLOOKUP(K87,'🌳Resource'!$A$4:$J1000,10,false)*L87),0)+IF(M87&lt;&gt;"",(VLOOKUP(M87,'🌳Resource'!$A$4:$J1000,10,false)*N87),0) + IF(O87&lt;&gt;"",(VLOOKUP(O87,'🌳Resource'!$A$4:$J1000,10,false)*P87),0) + IF(Q87&lt;&gt;"",(VLOOKUP(Q87,$B$4:$H1000,7,false)*R87),0) + IF(S87&lt;&gt;"",(VLOOKUP(S87,$B$4:$H1000,7,false)*T87),0) + IF(U87&lt;&gt;"",(VLOOKUP(U87,$B$4:$H1000,7,false)*V87),0) + IF(W87&lt;&gt;"",(VLOOKUP(W87,$B$4:$H1000,7,false)*X87),0) + IF(Y87&lt;&gt;"",(VLOOKUP(Y87,$B$4:$H1000,7,false)*Z87),0) + IF(AA87&lt;&gt;"",(VLOOKUP(AA87,$B$4:$H1000,7,false)*AB87),0)</f>
        <v>22</v>
      </c>
      <c r="I87" s="561" t="s">
        <v>85</v>
      </c>
      <c r="J87" s="562">
        <v>2.0</v>
      </c>
      <c r="K87" s="561" t="s">
        <v>84</v>
      </c>
      <c r="L87" s="562">
        <v>4.0</v>
      </c>
      <c r="M87" s="561" t="s">
        <v>88</v>
      </c>
      <c r="N87" s="562">
        <v>2.0</v>
      </c>
      <c r="O87" s="561"/>
      <c r="P87" s="562"/>
      <c r="Q87" s="563"/>
      <c r="R87" s="581"/>
      <c r="S87" s="563"/>
      <c r="T87" s="581"/>
      <c r="U87" s="563"/>
      <c r="V87" s="581"/>
      <c r="W87" s="563"/>
      <c r="X87" s="581"/>
      <c r="Y87" s="563"/>
      <c r="Z87" s="581"/>
      <c r="AA87" s="563"/>
      <c r="AB87" s="581"/>
    </row>
    <row r="88">
      <c r="A88" s="564" t="b">
        <v>1</v>
      </c>
      <c r="B88" s="566" t="s">
        <v>604</v>
      </c>
      <c r="C88" s="566" t="s">
        <v>8</v>
      </c>
      <c r="D88" s="566" t="s">
        <v>55</v>
      </c>
      <c r="E88" s="567" t="s">
        <v>605</v>
      </c>
      <c r="F88" s="568">
        <f>IF(I88&lt;&gt;"",(VLOOKUP(I88,'🌳Resource'!$A$4:$I1000,8,false)*J88),0)+IF(K88&lt;&gt;"",(VLOOKUP(K88,'🌳Resource'!$A$4:$I1000,8,false)*L88),0)+IF(M88&lt;&gt;"",(VLOOKUP(M88,'🌳Resource'!$A$4:$I1000,8,false)*N88),0) + IF(O88&lt;&gt;"",(VLOOKUP(O88,'🌳Resource'!$A$4:$I1000,8,false)*P88),0) + IF(Q88&lt;&gt;"",(VLOOKUP(Q88,$B$4:$G1000,5,false)*R88),0) + IF(S88&lt;&gt;"",(VLOOKUP(S88,$B$4:$G1000,5,false)*T88),0) + IF(U88&lt;&gt;"",(VLOOKUP(U88,$B$4:$G1000,5,false)*V88),0) + IF(W88&lt;&gt;"",(VLOOKUP(W88,$B$4:$G1000,5,false)*X88),0) + IF(Y88&lt;&gt;"",(VLOOKUP(Y88,$B$4:$G1000,5,false)*Z88),0) + IF(AA88&lt;&gt;"",(VLOOKUP(AA88,$B$4:$G1000,5,false)*AB88),0)</f>
        <v>14.85714286</v>
      </c>
      <c r="G88" s="568">
        <f>IF(I88&lt;&gt;"",(VLOOKUP(I88,'🌳Resource'!$A$4:$I1000,9,false)*J88),0)+IF(K88&lt;&gt;"",(VLOOKUP(K88,'🌳Resource'!$A$4:$I1000,9,false)*L88),0)+IF(M88&lt;&gt;"",(VLOOKUP(M88,'🌳Resource'!$A$4:$I1000,9,false)*N88),0) + IF(O88&lt;&gt;"",(VLOOKUP(O88,'🌳Resource'!$A$4:$I1000,9,false)*P88),0) + IF(Q88&lt;&gt;"",(VLOOKUP(Q88,$B$4:$G1000,6,false)*R88),0) + IF(S88&lt;&gt;"",(VLOOKUP(S88,$B$4:$G1000,6,false)*T88),0) + IF(U88&lt;&gt;"",(VLOOKUP(U88,$B$4:$G1000,6,false)*V88),0) + IF(W88&lt;&gt;"",(VLOOKUP(W88,$B$4:$G1000,6,false)*X88),0) + IF(Y88&lt;&gt;"",(VLOOKUP(Y88,$B$4:$G1000,6,false)*Z88),0) + IF(AA88&lt;&gt;"",(VLOOKUP(AA88,$B$4:$G1000,6,false)*AB88),0)</f>
        <v>50</v>
      </c>
      <c r="H88" s="568">
        <f>IF(I88&lt;&gt;"",(VLOOKUP(I88,'🌳Resource'!$A$4:$J1000,10,false)*J88),0)+IF(K88&lt;&gt;"",(VLOOKUP(K88,'🌳Resource'!$A$4:$J1000,10,false)*L88),0)+IF(M88&lt;&gt;"",(VLOOKUP(M88,'🌳Resource'!$A$4:$J1000,10,false)*N88),0) + IF(O88&lt;&gt;"",(VLOOKUP(O88,'🌳Resource'!$A$4:$J1000,10,false)*P88),0) + IF(Q88&lt;&gt;"",(VLOOKUP(Q88,$B$4:$H1000,7,false)*R88),0) + IF(S88&lt;&gt;"",(VLOOKUP(S88,$B$4:$H1000,7,false)*T88),0) + IF(U88&lt;&gt;"",(VLOOKUP(U88,$B$4:$H1000,7,false)*V88),0) + IF(W88&lt;&gt;"",(VLOOKUP(W88,$B$4:$H1000,7,false)*X88),0) + IF(Y88&lt;&gt;"",(VLOOKUP(Y88,$B$4:$H1000,7,false)*Z88),0) + IF(AA88&lt;&gt;"",(VLOOKUP(AA88,$B$4:$H1000,7,false)*AB88),0)</f>
        <v>20</v>
      </c>
      <c r="I88" s="569" t="s">
        <v>85</v>
      </c>
      <c r="J88" s="570">
        <v>2.0</v>
      </c>
      <c r="K88" s="569" t="s">
        <v>84</v>
      </c>
      <c r="L88" s="570">
        <v>2.0</v>
      </c>
      <c r="M88" s="569" t="s">
        <v>88</v>
      </c>
      <c r="N88" s="570">
        <v>4.0</v>
      </c>
      <c r="O88" s="569"/>
      <c r="P88" s="570"/>
      <c r="Q88" s="557"/>
      <c r="R88" s="580"/>
      <c r="S88" s="557"/>
      <c r="T88" s="580"/>
      <c r="U88" s="557"/>
      <c r="V88" s="580"/>
      <c r="W88" s="557"/>
      <c r="X88" s="580"/>
      <c r="Y88" s="557"/>
      <c r="Z88" s="580"/>
      <c r="AA88" s="557"/>
      <c r="AB88" s="580"/>
    </row>
    <row r="89">
      <c r="A89" s="564" t="b">
        <v>1</v>
      </c>
      <c r="B89" s="566" t="s">
        <v>606</v>
      </c>
      <c r="C89" s="566" t="s">
        <v>8</v>
      </c>
      <c r="D89" s="566" t="s">
        <v>55</v>
      </c>
      <c r="E89" s="567" t="s">
        <v>607</v>
      </c>
      <c r="F89" s="571">
        <f>IF(I89&lt;&gt;"",(VLOOKUP(I89,'🌳Resource'!$A$4:$I1000,8,false)*J89),0)+IF(K89&lt;&gt;"",(VLOOKUP(K89,'🌳Resource'!$A$4:$I1000,8,false)*L89),0)+IF(M89&lt;&gt;"",(VLOOKUP(M89,'🌳Resource'!$A$4:$I1000,8,false)*N89),0) + IF(O89&lt;&gt;"",(VLOOKUP(O89,'🌳Resource'!$A$4:$I1000,8,false)*P89),0) + IF(Q89&lt;&gt;"",(VLOOKUP(Q89,$B$4:$G1000,5,false)*R89),0) + IF(S89&lt;&gt;"",(VLOOKUP(S89,$B$4:$G1000,5,false)*T89),0) + IF(U89&lt;&gt;"",(VLOOKUP(U89,$B$4:$G1000,5,false)*V89),0) + IF(W89&lt;&gt;"",(VLOOKUP(W89,$B$4:$G1000,5,false)*X89),0) + IF(Y89&lt;&gt;"",(VLOOKUP(Y89,$B$4:$G1000,5,false)*Z89),0) + IF(AA89&lt;&gt;"",(VLOOKUP(AA89,$B$4:$G1000,5,false)*AB89),0)</f>
        <v>14.85714286</v>
      </c>
      <c r="G89" s="571">
        <f>IF(I89&lt;&gt;"",(VLOOKUP(I89,'🌳Resource'!$A$4:$I1000,9,false)*J89),0)+IF(K89&lt;&gt;"",(VLOOKUP(K89,'🌳Resource'!$A$4:$I1000,9,false)*L89),0)+IF(M89&lt;&gt;"",(VLOOKUP(M89,'🌳Resource'!$A$4:$I1000,9,false)*N89),0) + IF(O89&lt;&gt;"",(VLOOKUP(O89,'🌳Resource'!$A$4:$I1000,9,false)*P89),0) + IF(Q89&lt;&gt;"",(VLOOKUP(Q89,$B$4:$G1000,6,false)*R89),0) + IF(S89&lt;&gt;"",(VLOOKUP(S89,$B$4:$G1000,6,false)*T89),0) + IF(U89&lt;&gt;"",(VLOOKUP(U89,$B$4:$G1000,6,false)*V89),0) + IF(W89&lt;&gt;"",(VLOOKUP(W89,$B$4:$G1000,6,false)*X89),0) + IF(Y89&lt;&gt;"",(VLOOKUP(Y89,$B$4:$G1000,6,false)*Z89),0) + IF(AA89&lt;&gt;"",(VLOOKUP(AA89,$B$4:$G1000,6,false)*AB89),0)</f>
        <v>50</v>
      </c>
      <c r="H89" s="571">
        <f>IF(I89&lt;&gt;"",(VLOOKUP(I89,'🌳Resource'!$A$4:$J1000,10,false)*J89),0)+IF(K89&lt;&gt;"",(VLOOKUP(K89,'🌳Resource'!$A$4:$J1000,10,false)*L89),0)+IF(M89&lt;&gt;"",(VLOOKUP(M89,'🌳Resource'!$A$4:$J1000,10,false)*N89),0) + IF(O89&lt;&gt;"",(VLOOKUP(O89,'🌳Resource'!$A$4:$J1000,10,false)*P89),0) + IF(Q89&lt;&gt;"",(VLOOKUP(Q89,$B$4:$H1000,7,false)*R89),0) + IF(S89&lt;&gt;"",(VLOOKUP(S89,$B$4:$H1000,7,false)*T89),0) + IF(U89&lt;&gt;"",(VLOOKUP(U89,$B$4:$H1000,7,false)*V89),0) + IF(W89&lt;&gt;"",(VLOOKUP(W89,$B$4:$H1000,7,false)*X89),0) + IF(Y89&lt;&gt;"",(VLOOKUP(Y89,$B$4:$H1000,7,false)*Z89),0) + IF(AA89&lt;&gt;"",(VLOOKUP(AA89,$B$4:$H1000,7,false)*AB89),0)</f>
        <v>20</v>
      </c>
      <c r="I89" s="561" t="s">
        <v>85</v>
      </c>
      <c r="J89" s="562">
        <v>2.0</v>
      </c>
      <c r="K89" s="561" t="s">
        <v>84</v>
      </c>
      <c r="L89" s="562">
        <v>2.0</v>
      </c>
      <c r="M89" s="561" t="s">
        <v>88</v>
      </c>
      <c r="N89" s="562">
        <v>4.0</v>
      </c>
      <c r="O89" s="561"/>
      <c r="P89" s="562"/>
      <c r="Q89" s="563"/>
      <c r="R89" s="581"/>
      <c r="S89" s="563"/>
      <c r="T89" s="581"/>
      <c r="U89" s="563"/>
      <c r="V89" s="581"/>
      <c r="W89" s="563"/>
      <c r="X89" s="581"/>
      <c r="Y89" s="563"/>
      <c r="Z89" s="581"/>
      <c r="AA89" s="563"/>
      <c r="AB89" s="581"/>
    </row>
    <row r="90">
      <c r="A90" s="564" t="b">
        <v>1</v>
      </c>
      <c r="B90" s="566" t="s">
        <v>608</v>
      </c>
      <c r="C90" s="566" t="s">
        <v>8</v>
      </c>
      <c r="D90" s="566" t="s">
        <v>55</v>
      </c>
      <c r="E90" s="567" t="s">
        <v>609</v>
      </c>
      <c r="F90" s="568">
        <f>IF(I90&lt;&gt;"",(VLOOKUP(I90,'🌳Resource'!$A$4:$I1000,8,false)*J90),0)+IF(K90&lt;&gt;"",(VLOOKUP(K90,'🌳Resource'!$A$4:$I1000,8,false)*L90),0)+IF(M90&lt;&gt;"",(VLOOKUP(M90,'🌳Resource'!$A$4:$I1000,8,false)*N90),0) + IF(O90&lt;&gt;"",(VLOOKUP(O90,'🌳Resource'!$A$4:$I1000,8,false)*P90),0) + IF(Q90&lt;&gt;"",(VLOOKUP(Q90,$B$4:$G1000,5,false)*R90),0) + IF(S90&lt;&gt;"",(VLOOKUP(S90,$B$4:$G1000,5,false)*T90),0) + IF(U90&lt;&gt;"",(VLOOKUP(U90,$B$4:$G1000,5,false)*V90),0) + IF(W90&lt;&gt;"",(VLOOKUP(W90,$B$4:$G1000,5,false)*X90),0) + IF(Y90&lt;&gt;"",(VLOOKUP(Y90,$B$4:$G1000,5,false)*Z90),0) + IF(AA90&lt;&gt;"",(VLOOKUP(AA90,$B$4:$G1000,5,false)*AB90),0)</f>
        <v>14.85714286</v>
      </c>
      <c r="G90" s="568">
        <f>IF(I90&lt;&gt;"",(VLOOKUP(I90,'🌳Resource'!$A$4:$I1000,9,false)*J90),0)+IF(K90&lt;&gt;"",(VLOOKUP(K90,'🌳Resource'!$A$4:$I1000,9,false)*L90),0)+IF(M90&lt;&gt;"",(VLOOKUP(M90,'🌳Resource'!$A$4:$I1000,9,false)*N90),0) + IF(O90&lt;&gt;"",(VLOOKUP(O90,'🌳Resource'!$A$4:$I1000,9,false)*P90),0) + IF(Q90&lt;&gt;"",(VLOOKUP(Q90,$B$4:$G1000,6,false)*R90),0) + IF(S90&lt;&gt;"",(VLOOKUP(S90,$B$4:$G1000,6,false)*T90),0) + IF(U90&lt;&gt;"",(VLOOKUP(U90,$B$4:$G1000,6,false)*V90),0) + IF(W90&lt;&gt;"",(VLOOKUP(W90,$B$4:$G1000,6,false)*X90),0) + IF(Y90&lt;&gt;"",(VLOOKUP(Y90,$B$4:$G1000,6,false)*Z90),0) + IF(AA90&lt;&gt;"",(VLOOKUP(AA90,$B$4:$G1000,6,false)*AB90),0)</f>
        <v>50</v>
      </c>
      <c r="H90" s="568">
        <f>IF(I90&lt;&gt;"",(VLOOKUP(I90,'🌳Resource'!$A$4:$J1000,10,false)*J90),0)+IF(K90&lt;&gt;"",(VLOOKUP(K90,'🌳Resource'!$A$4:$J1000,10,false)*L90),0)+IF(M90&lt;&gt;"",(VLOOKUP(M90,'🌳Resource'!$A$4:$J1000,10,false)*N90),0) + IF(O90&lt;&gt;"",(VLOOKUP(O90,'🌳Resource'!$A$4:$J1000,10,false)*P90),0) + IF(Q90&lt;&gt;"",(VLOOKUP(Q90,$B$4:$H1000,7,false)*R90),0) + IF(S90&lt;&gt;"",(VLOOKUP(S90,$B$4:$H1000,7,false)*T90),0) + IF(U90&lt;&gt;"",(VLOOKUP(U90,$B$4:$H1000,7,false)*V90),0) + IF(W90&lt;&gt;"",(VLOOKUP(W90,$B$4:$H1000,7,false)*X90),0) + IF(Y90&lt;&gt;"",(VLOOKUP(Y90,$B$4:$H1000,7,false)*Z90),0) + IF(AA90&lt;&gt;"",(VLOOKUP(AA90,$B$4:$H1000,7,false)*AB90),0)</f>
        <v>20</v>
      </c>
      <c r="I90" s="569" t="s">
        <v>85</v>
      </c>
      <c r="J90" s="570">
        <v>2.0</v>
      </c>
      <c r="K90" s="569" t="s">
        <v>84</v>
      </c>
      <c r="L90" s="570">
        <v>2.0</v>
      </c>
      <c r="M90" s="569" t="s">
        <v>88</v>
      </c>
      <c r="N90" s="570">
        <v>4.0</v>
      </c>
      <c r="O90" s="569"/>
      <c r="P90" s="570"/>
      <c r="Q90" s="557"/>
      <c r="R90" s="580"/>
      <c r="S90" s="557"/>
      <c r="T90" s="580"/>
      <c r="U90" s="557"/>
      <c r="V90" s="580"/>
      <c r="W90" s="557"/>
      <c r="X90" s="580"/>
      <c r="Y90" s="557"/>
      <c r="Z90" s="580"/>
      <c r="AA90" s="557"/>
      <c r="AB90" s="580"/>
    </row>
    <row r="91">
      <c r="A91" s="564" t="b">
        <v>1</v>
      </c>
      <c r="B91" s="566" t="s">
        <v>610</v>
      </c>
      <c r="C91" s="566" t="s">
        <v>12</v>
      </c>
      <c r="D91" s="566" t="s">
        <v>55</v>
      </c>
      <c r="E91" s="567" t="s">
        <v>611</v>
      </c>
      <c r="F91" s="571">
        <f>IF(I91&lt;&gt;"",(VLOOKUP(I91,'🌳Resource'!$A$4:$I1000,8,false)*J91),0)+IF(K91&lt;&gt;"",(VLOOKUP(K91,'🌳Resource'!$A$4:$I1000,8,false)*L91),0)+IF(M91&lt;&gt;"",(VLOOKUP(M91,'🌳Resource'!$A$4:$I1000,8,false)*N91),0) + IF(O91&lt;&gt;"",(VLOOKUP(O91,'🌳Resource'!$A$4:$I1000,8,false)*P91),0) + IF(Q91&lt;&gt;"",(VLOOKUP(Q91,$B$4:$G1000,5,false)*R91),0) + IF(S91&lt;&gt;"",(VLOOKUP(S91,$B$4:$G1000,5,false)*T91),0) + IF(U91&lt;&gt;"",(VLOOKUP(U91,$B$4:$G1000,5,false)*V91),0) + IF(W91&lt;&gt;"",(VLOOKUP(W91,$B$4:$G1000,5,false)*X91),0) + IF(Y91&lt;&gt;"",(VLOOKUP(Y91,$B$4:$G1000,5,false)*Z91),0) + IF(AA91&lt;&gt;"",(VLOOKUP(AA91,$B$4:$G1000,5,false)*AB91),0)</f>
        <v>26.92857143</v>
      </c>
      <c r="G91" s="571">
        <f>IF(I91&lt;&gt;"",(VLOOKUP(I91,'🌳Resource'!$A$4:$I1000,9,false)*J91),0)+IF(K91&lt;&gt;"",(VLOOKUP(K91,'🌳Resource'!$A$4:$I1000,9,false)*L91),0)+IF(M91&lt;&gt;"",(VLOOKUP(M91,'🌳Resource'!$A$4:$I1000,9,false)*N91),0) + IF(O91&lt;&gt;"",(VLOOKUP(O91,'🌳Resource'!$A$4:$I1000,9,false)*P91),0) + IF(Q91&lt;&gt;"",(VLOOKUP(Q91,$B$4:$G1000,6,false)*R91),0) + IF(S91&lt;&gt;"",(VLOOKUP(S91,$B$4:$G1000,6,false)*T91),0) + IF(U91&lt;&gt;"",(VLOOKUP(U91,$B$4:$G1000,6,false)*V91),0) + IF(W91&lt;&gt;"",(VLOOKUP(W91,$B$4:$G1000,6,false)*X91),0) + IF(Y91&lt;&gt;"",(VLOOKUP(Y91,$B$4:$G1000,6,false)*Z91),0) + IF(AA91&lt;&gt;"",(VLOOKUP(AA91,$B$4:$G1000,6,false)*AB91),0)</f>
        <v>52</v>
      </c>
      <c r="H91" s="571">
        <f>IF(I91&lt;&gt;"",(VLOOKUP(I91,'🌳Resource'!$A$4:$J1000,10,false)*J91),0)+IF(K91&lt;&gt;"",(VLOOKUP(K91,'🌳Resource'!$A$4:$J1000,10,false)*L91),0)+IF(M91&lt;&gt;"",(VLOOKUP(M91,'🌳Resource'!$A$4:$J1000,10,false)*N91),0) + IF(O91&lt;&gt;"",(VLOOKUP(O91,'🌳Resource'!$A$4:$J1000,10,false)*P91),0) + IF(Q91&lt;&gt;"",(VLOOKUP(Q91,$B$4:$H1000,7,false)*R91),0) + IF(S91&lt;&gt;"",(VLOOKUP(S91,$B$4:$H1000,7,false)*T91),0) + IF(U91&lt;&gt;"",(VLOOKUP(U91,$B$4:$H1000,7,false)*V91),0) + IF(W91&lt;&gt;"",(VLOOKUP(W91,$B$4:$H1000,7,false)*X91),0) + IF(Y91&lt;&gt;"",(VLOOKUP(Y91,$B$4:$H1000,7,false)*Z91),0) + IF(AA91&lt;&gt;"",(VLOOKUP(AA91,$B$4:$H1000,7,false)*AB91),0)</f>
        <v>21.5</v>
      </c>
      <c r="I91" s="561" t="s">
        <v>91</v>
      </c>
      <c r="J91" s="562">
        <v>2.0</v>
      </c>
      <c r="K91" s="561" t="s">
        <v>89</v>
      </c>
      <c r="L91" s="562">
        <v>2.0</v>
      </c>
      <c r="M91" s="561" t="s">
        <v>90</v>
      </c>
      <c r="N91" s="562">
        <v>2.0</v>
      </c>
      <c r="O91" s="561" t="s">
        <v>84</v>
      </c>
      <c r="P91" s="562">
        <v>4.0</v>
      </c>
      <c r="Q91" s="563"/>
      <c r="R91" s="581"/>
      <c r="S91" s="563"/>
      <c r="T91" s="581"/>
      <c r="U91" s="563"/>
      <c r="V91" s="581"/>
      <c r="W91" s="563"/>
      <c r="X91" s="581"/>
      <c r="Y91" s="563"/>
      <c r="Z91" s="581"/>
      <c r="AA91" s="563"/>
      <c r="AB91" s="581"/>
    </row>
    <row r="92">
      <c r="A92" s="564" t="b">
        <v>1</v>
      </c>
      <c r="B92" s="566" t="s">
        <v>612</v>
      </c>
      <c r="C92" s="566" t="s">
        <v>12</v>
      </c>
      <c r="D92" s="566" t="s">
        <v>55</v>
      </c>
      <c r="E92" s="567" t="s">
        <v>613</v>
      </c>
      <c r="F92" s="568">
        <f>IF(I92&lt;&gt;"",(VLOOKUP(I92,'🌳Resource'!$A$4:$I1000,8,false)*J92),0)+IF(K92&lt;&gt;"",(VLOOKUP(K92,'🌳Resource'!$A$4:$I1000,8,false)*L92),0)+IF(M92&lt;&gt;"",(VLOOKUP(M92,'🌳Resource'!$A$4:$I1000,8,false)*N92),0) + IF(O92&lt;&gt;"",(VLOOKUP(O92,'🌳Resource'!$A$4:$I1000,8,false)*P92),0) + IF(Q92&lt;&gt;"",(VLOOKUP(Q92,$B$4:$G1000,5,false)*R92),0) + IF(S92&lt;&gt;"",(VLOOKUP(S92,$B$4:$G1000,5,false)*T92),0) + IF(U92&lt;&gt;"",(VLOOKUP(U92,$B$4:$G1000,5,false)*V92),0) + IF(W92&lt;&gt;"",(VLOOKUP(W92,$B$4:$G1000,5,false)*X92),0) + IF(Y92&lt;&gt;"",(VLOOKUP(Y92,$B$4:$G1000,5,false)*Z92),0) + IF(AA92&lt;&gt;"",(VLOOKUP(AA92,$B$4:$G1000,5,false)*AB92),0)</f>
        <v>26.92857143</v>
      </c>
      <c r="G92" s="568">
        <f>IF(I92&lt;&gt;"",(VLOOKUP(I92,'🌳Resource'!$A$4:$I1000,9,false)*J92),0)+IF(K92&lt;&gt;"",(VLOOKUP(K92,'🌳Resource'!$A$4:$I1000,9,false)*L92),0)+IF(M92&lt;&gt;"",(VLOOKUP(M92,'🌳Resource'!$A$4:$I1000,9,false)*N92),0) + IF(O92&lt;&gt;"",(VLOOKUP(O92,'🌳Resource'!$A$4:$I1000,9,false)*P92),0) + IF(Q92&lt;&gt;"",(VLOOKUP(Q92,$B$4:$G1000,6,false)*R92),0) + IF(S92&lt;&gt;"",(VLOOKUP(S92,$B$4:$G1000,6,false)*T92),0) + IF(U92&lt;&gt;"",(VLOOKUP(U92,$B$4:$G1000,6,false)*V92),0) + IF(W92&lt;&gt;"",(VLOOKUP(W92,$B$4:$G1000,6,false)*X92),0) + IF(Y92&lt;&gt;"",(VLOOKUP(Y92,$B$4:$G1000,6,false)*Z92),0) + IF(AA92&lt;&gt;"",(VLOOKUP(AA92,$B$4:$G1000,6,false)*AB92),0)</f>
        <v>52</v>
      </c>
      <c r="H92" s="568">
        <f>IF(I92&lt;&gt;"",(VLOOKUP(I92,'🌳Resource'!$A$4:$J1000,10,false)*J92),0)+IF(K92&lt;&gt;"",(VLOOKUP(K92,'🌳Resource'!$A$4:$J1000,10,false)*L92),0)+IF(M92&lt;&gt;"",(VLOOKUP(M92,'🌳Resource'!$A$4:$J1000,10,false)*N92),0) + IF(O92&lt;&gt;"",(VLOOKUP(O92,'🌳Resource'!$A$4:$J1000,10,false)*P92),0) + IF(Q92&lt;&gt;"",(VLOOKUP(Q92,$B$4:$H1000,7,false)*R92),0) + IF(S92&lt;&gt;"",(VLOOKUP(S92,$B$4:$H1000,7,false)*T92),0) + IF(U92&lt;&gt;"",(VLOOKUP(U92,$B$4:$H1000,7,false)*V92),0) + IF(W92&lt;&gt;"",(VLOOKUP(W92,$B$4:$H1000,7,false)*X92),0) + IF(Y92&lt;&gt;"",(VLOOKUP(Y92,$B$4:$H1000,7,false)*Z92),0) + IF(AA92&lt;&gt;"",(VLOOKUP(AA92,$B$4:$H1000,7,false)*AB92),0)</f>
        <v>21.5</v>
      </c>
      <c r="I92" s="569" t="s">
        <v>91</v>
      </c>
      <c r="J92" s="570">
        <v>2.0</v>
      </c>
      <c r="K92" s="569" t="s">
        <v>89</v>
      </c>
      <c r="L92" s="570">
        <v>2.0</v>
      </c>
      <c r="M92" s="569" t="s">
        <v>90</v>
      </c>
      <c r="N92" s="570">
        <v>2.0</v>
      </c>
      <c r="O92" s="569" t="s">
        <v>84</v>
      </c>
      <c r="P92" s="570">
        <v>4.0</v>
      </c>
      <c r="Q92" s="557"/>
      <c r="R92" s="580"/>
      <c r="S92" s="557"/>
      <c r="T92" s="580"/>
      <c r="U92" s="557"/>
      <c r="V92" s="580"/>
      <c r="W92" s="557"/>
      <c r="X92" s="580"/>
      <c r="Y92" s="557"/>
      <c r="Z92" s="580"/>
      <c r="AA92" s="557"/>
      <c r="AB92" s="580"/>
    </row>
    <row r="93">
      <c r="A93" s="564" t="b">
        <v>1</v>
      </c>
      <c r="B93" s="566" t="s">
        <v>614</v>
      </c>
      <c r="C93" s="566" t="s">
        <v>12</v>
      </c>
      <c r="D93" s="566" t="s">
        <v>55</v>
      </c>
      <c r="E93" s="567" t="s">
        <v>615</v>
      </c>
      <c r="F93" s="571">
        <f>IF(I93&lt;&gt;"",(VLOOKUP(I93,'🌳Resource'!$A$4:$I1000,8,false)*J93),0)+IF(K93&lt;&gt;"",(VLOOKUP(K93,'🌳Resource'!$A$4:$I1000,8,false)*L93),0)+IF(M93&lt;&gt;"",(VLOOKUP(M93,'🌳Resource'!$A$4:$I1000,8,false)*N93),0) + IF(O93&lt;&gt;"",(VLOOKUP(O93,'🌳Resource'!$A$4:$I1000,8,false)*P93),0) + IF(Q93&lt;&gt;"",(VLOOKUP(Q93,$B$4:$G1000,5,false)*R93),0) + IF(S93&lt;&gt;"",(VLOOKUP(S93,$B$4:$G1000,5,false)*T93),0) + IF(U93&lt;&gt;"",(VLOOKUP(U93,$B$4:$G1000,5,false)*V93),0) + IF(W93&lt;&gt;"",(VLOOKUP(W93,$B$4:$G1000,5,false)*X93),0) + IF(Y93&lt;&gt;"",(VLOOKUP(Y93,$B$4:$G1000,5,false)*Z93),0) + IF(AA93&lt;&gt;"",(VLOOKUP(AA93,$B$4:$G1000,5,false)*AB93),0)</f>
        <v>26.92857143</v>
      </c>
      <c r="G93" s="571">
        <f>IF(I93&lt;&gt;"",(VLOOKUP(I93,'🌳Resource'!$A$4:$I1000,9,false)*J93),0)+IF(K93&lt;&gt;"",(VLOOKUP(K93,'🌳Resource'!$A$4:$I1000,9,false)*L93),0)+IF(M93&lt;&gt;"",(VLOOKUP(M93,'🌳Resource'!$A$4:$I1000,9,false)*N93),0) + IF(O93&lt;&gt;"",(VLOOKUP(O93,'🌳Resource'!$A$4:$I1000,9,false)*P93),0) + IF(Q93&lt;&gt;"",(VLOOKUP(Q93,$B$4:$G1000,6,false)*R93),0) + IF(S93&lt;&gt;"",(VLOOKUP(S93,$B$4:$G1000,6,false)*T93),0) + IF(U93&lt;&gt;"",(VLOOKUP(U93,$B$4:$G1000,6,false)*V93),0) + IF(W93&lt;&gt;"",(VLOOKUP(W93,$B$4:$G1000,6,false)*X93),0) + IF(Y93&lt;&gt;"",(VLOOKUP(Y93,$B$4:$G1000,6,false)*Z93),0) + IF(AA93&lt;&gt;"",(VLOOKUP(AA93,$B$4:$G1000,6,false)*AB93),0)</f>
        <v>52</v>
      </c>
      <c r="H93" s="571">
        <f>IF(I93&lt;&gt;"",(VLOOKUP(I93,'🌳Resource'!$A$4:$J1000,10,false)*J93),0)+IF(K93&lt;&gt;"",(VLOOKUP(K93,'🌳Resource'!$A$4:$J1000,10,false)*L93),0)+IF(M93&lt;&gt;"",(VLOOKUP(M93,'🌳Resource'!$A$4:$J1000,10,false)*N93),0) + IF(O93&lt;&gt;"",(VLOOKUP(O93,'🌳Resource'!$A$4:$J1000,10,false)*P93),0) + IF(Q93&lt;&gt;"",(VLOOKUP(Q93,$B$4:$H1000,7,false)*R93),0) + IF(S93&lt;&gt;"",(VLOOKUP(S93,$B$4:$H1000,7,false)*T93),0) + IF(U93&lt;&gt;"",(VLOOKUP(U93,$B$4:$H1000,7,false)*V93),0) + IF(W93&lt;&gt;"",(VLOOKUP(W93,$B$4:$H1000,7,false)*X93),0) + IF(Y93&lt;&gt;"",(VLOOKUP(Y93,$B$4:$H1000,7,false)*Z93),0) + IF(AA93&lt;&gt;"",(VLOOKUP(AA93,$B$4:$H1000,7,false)*AB93),0)</f>
        <v>21.5</v>
      </c>
      <c r="I93" s="561" t="s">
        <v>91</v>
      </c>
      <c r="J93" s="562">
        <v>2.0</v>
      </c>
      <c r="K93" s="561" t="s">
        <v>89</v>
      </c>
      <c r="L93" s="562">
        <v>2.0</v>
      </c>
      <c r="M93" s="561" t="s">
        <v>90</v>
      </c>
      <c r="N93" s="562">
        <v>2.0</v>
      </c>
      <c r="O93" s="561" t="s">
        <v>84</v>
      </c>
      <c r="P93" s="562">
        <v>4.0</v>
      </c>
      <c r="Q93" s="563"/>
      <c r="R93" s="581"/>
      <c r="S93" s="563"/>
      <c r="T93" s="581"/>
      <c r="U93" s="563"/>
      <c r="V93" s="581"/>
      <c r="W93" s="563"/>
      <c r="X93" s="581"/>
      <c r="Y93" s="563"/>
      <c r="Z93" s="581"/>
      <c r="AA93" s="563"/>
      <c r="AB93" s="581"/>
    </row>
    <row r="94">
      <c r="A94" s="564" t="b">
        <v>1</v>
      </c>
      <c r="B94" s="566" t="s">
        <v>616</v>
      </c>
      <c r="C94" s="566" t="s">
        <v>12</v>
      </c>
      <c r="D94" s="566" t="s">
        <v>55</v>
      </c>
      <c r="E94" s="567" t="s">
        <v>617</v>
      </c>
      <c r="F94" s="568">
        <f>IF(I94&lt;&gt;"",(VLOOKUP(I94,'🌳Resource'!$A$4:$I1000,8,false)*J94),0)+IF(K94&lt;&gt;"",(VLOOKUP(K94,'🌳Resource'!$A$4:$I1000,8,false)*L94),0)+IF(M94&lt;&gt;"",(VLOOKUP(M94,'🌳Resource'!$A$4:$I1000,8,false)*N94),0) + IF(O94&lt;&gt;"",(VLOOKUP(O94,'🌳Resource'!$A$4:$I1000,8,false)*P94),0) + IF(Q94&lt;&gt;"",(VLOOKUP(Q94,$B$4:$G1000,5,false)*R94),0) + IF(S94&lt;&gt;"",(VLOOKUP(S94,$B$4:$G1000,5,false)*T94),0) + IF(U94&lt;&gt;"",(VLOOKUP(U94,$B$4:$G1000,5,false)*V94),0) + IF(W94&lt;&gt;"",(VLOOKUP(W94,$B$4:$G1000,5,false)*X94),0) + IF(Y94&lt;&gt;"",(VLOOKUP(Y94,$B$4:$G1000,5,false)*Z94),0) + IF(AA94&lt;&gt;"",(VLOOKUP(AA94,$B$4:$G1000,5,false)*AB94),0)</f>
        <v>26.92857143</v>
      </c>
      <c r="G94" s="568">
        <f>IF(I94&lt;&gt;"",(VLOOKUP(I94,'🌳Resource'!$A$4:$I1000,9,false)*J94),0)+IF(K94&lt;&gt;"",(VLOOKUP(K94,'🌳Resource'!$A$4:$I1000,9,false)*L94),0)+IF(M94&lt;&gt;"",(VLOOKUP(M94,'🌳Resource'!$A$4:$I1000,9,false)*N94),0) + IF(O94&lt;&gt;"",(VLOOKUP(O94,'🌳Resource'!$A$4:$I1000,9,false)*P94),0) + IF(Q94&lt;&gt;"",(VLOOKUP(Q94,$B$4:$G1000,6,false)*R94),0) + IF(S94&lt;&gt;"",(VLOOKUP(S94,$B$4:$G1000,6,false)*T94),0) + IF(U94&lt;&gt;"",(VLOOKUP(U94,$B$4:$G1000,6,false)*V94),0) + IF(W94&lt;&gt;"",(VLOOKUP(W94,$B$4:$G1000,6,false)*X94),0) + IF(Y94&lt;&gt;"",(VLOOKUP(Y94,$B$4:$G1000,6,false)*Z94),0) + IF(AA94&lt;&gt;"",(VLOOKUP(AA94,$B$4:$G1000,6,false)*AB94),0)</f>
        <v>56</v>
      </c>
      <c r="H94" s="568">
        <f>IF(I94&lt;&gt;"",(VLOOKUP(I94,'🌳Resource'!$A$4:$J1000,10,false)*J94),0)+IF(K94&lt;&gt;"",(VLOOKUP(K94,'🌳Resource'!$A$4:$J1000,10,false)*L94),0)+IF(M94&lt;&gt;"",(VLOOKUP(M94,'🌳Resource'!$A$4:$J1000,10,false)*N94),0) + IF(O94&lt;&gt;"",(VLOOKUP(O94,'🌳Resource'!$A$4:$J1000,10,false)*P94),0) + IF(Q94&lt;&gt;"",(VLOOKUP(Q94,$B$4:$H1000,7,false)*R94),0) + IF(S94&lt;&gt;"",(VLOOKUP(S94,$B$4:$H1000,7,false)*T94),0) + IF(U94&lt;&gt;"",(VLOOKUP(U94,$B$4:$H1000,7,false)*V94),0) + IF(W94&lt;&gt;"",(VLOOKUP(W94,$B$4:$H1000,7,false)*X94),0) + IF(Y94&lt;&gt;"",(VLOOKUP(Y94,$B$4:$H1000,7,false)*Z94),0) + IF(AA94&lt;&gt;"",(VLOOKUP(AA94,$B$4:$H1000,7,false)*AB94),0)</f>
        <v>21.5</v>
      </c>
      <c r="I94" s="569" t="s">
        <v>91</v>
      </c>
      <c r="J94" s="570">
        <v>2.0</v>
      </c>
      <c r="K94" s="569" t="s">
        <v>89</v>
      </c>
      <c r="L94" s="570">
        <v>2.0</v>
      </c>
      <c r="M94" s="569" t="s">
        <v>90</v>
      </c>
      <c r="N94" s="570">
        <v>2.0</v>
      </c>
      <c r="O94" s="569" t="s">
        <v>85</v>
      </c>
      <c r="P94" s="570">
        <v>4.0</v>
      </c>
      <c r="Q94" s="557"/>
      <c r="R94" s="580"/>
      <c r="S94" s="557"/>
      <c r="T94" s="580"/>
      <c r="U94" s="557"/>
      <c r="V94" s="580"/>
      <c r="W94" s="557"/>
      <c r="X94" s="580"/>
      <c r="Y94" s="557"/>
      <c r="Z94" s="580"/>
      <c r="AA94" s="557"/>
      <c r="AB94" s="580"/>
    </row>
    <row r="95">
      <c r="A95" s="564" t="b">
        <v>1</v>
      </c>
      <c r="B95" s="566" t="s">
        <v>618</v>
      </c>
      <c r="C95" s="566" t="s">
        <v>12</v>
      </c>
      <c r="D95" s="566" t="s">
        <v>55</v>
      </c>
      <c r="E95" s="567" t="s">
        <v>619</v>
      </c>
      <c r="F95" s="571">
        <f>IF(I95&lt;&gt;"",(VLOOKUP(I95,'🌳Resource'!$A$4:$I1000,8,false)*J95),0)+IF(K95&lt;&gt;"",(VLOOKUP(K95,'🌳Resource'!$A$4:$I1000,8,false)*L95),0)+IF(M95&lt;&gt;"",(VLOOKUP(M95,'🌳Resource'!$A$4:$I1000,8,false)*N95),0) + IF(O95&lt;&gt;"",(VLOOKUP(O95,'🌳Resource'!$A$4:$I1000,8,false)*P95),0) + IF(Q95&lt;&gt;"",(VLOOKUP(Q95,$B$4:$G1000,5,false)*R95),0) + IF(S95&lt;&gt;"",(VLOOKUP(S95,$B$4:$G1000,5,false)*T95),0) + IF(U95&lt;&gt;"",(VLOOKUP(U95,$B$4:$G1000,5,false)*V95),0) + IF(W95&lt;&gt;"",(VLOOKUP(W95,$B$4:$G1000,5,false)*X95),0) + IF(Y95&lt;&gt;"",(VLOOKUP(Y95,$B$4:$G1000,5,false)*Z95),0) + IF(AA95&lt;&gt;"",(VLOOKUP(AA95,$B$4:$G1000,5,false)*AB95),0)</f>
        <v>26.92857143</v>
      </c>
      <c r="G95" s="571">
        <f>IF(I95&lt;&gt;"",(VLOOKUP(I95,'🌳Resource'!$A$4:$I1000,9,false)*J95),0)+IF(K95&lt;&gt;"",(VLOOKUP(K95,'🌳Resource'!$A$4:$I1000,9,false)*L95),0)+IF(M95&lt;&gt;"",(VLOOKUP(M95,'🌳Resource'!$A$4:$I1000,9,false)*N95),0) + IF(O95&lt;&gt;"",(VLOOKUP(O95,'🌳Resource'!$A$4:$I1000,9,false)*P95),0) + IF(Q95&lt;&gt;"",(VLOOKUP(Q95,$B$4:$G1000,6,false)*R95),0) + IF(S95&lt;&gt;"",(VLOOKUP(S95,$B$4:$G1000,6,false)*T95),0) + IF(U95&lt;&gt;"",(VLOOKUP(U95,$B$4:$G1000,6,false)*V95),0) + IF(W95&lt;&gt;"",(VLOOKUP(W95,$B$4:$G1000,6,false)*X95),0) + IF(Y95&lt;&gt;"",(VLOOKUP(Y95,$B$4:$G1000,6,false)*Z95),0) + IF(AA95&lt;&gt;"",(VLOOKUP(AA95,$B$4:$G1000,6,false)*AB95),0)</f>
        <v>56</v>
      </c>
      <c r="H95" s="571">
        <f>IF(I95&lt;&gt;"",(VLOOKUP(I95,'🌳Resource'!$A$4:$J1000,10,false)*J95),0)+IF(K95&lt;&gt;"",(VLOOKUP(K95,'🌳Resource'!$A$4:$J1000,10,false)*L95),0)+IF(M95&lt;&gt;"",(VLOOKUP(M95,'🌳Resource'!$A$4:$J1000,10,false)*N95),0) + IF(O95&lt;&gt;"",(VLOOKUP(O95,'🌳Resource'!$A$4:$J1000,10,false)*P95),0) + IF(Q95&lt;&gt;"",(VLOOKUP(Q95,$B$4:$H1000,7,false)*R95),0) + IF(S95&lt;&gt;"",(VLOOKUP(S95,$B$4:$H1000,7,false)*T95),0) + IF(U95&lt;&gt;"",(VLOOKUP(U95,$B$4:$H1000,7,false)*V95),0) + IF(W95&lt;&gt;"",(VLOOKUP(W95,$B$4:$H1000,7,false)*X95),0) + IF(Y95&lt;&gt;"",(VLOOKUP(Y95,$B$4:$H1000,7,false)*Z95),0) + IF(AA95&lt;&gt;"",(VLOOKUP(AA95,$B$4:$H1000,7,false)*AB95),0)</f>
        <v>21.5</v>
      </c>
      <c r="I95" s="561" t="s">
        <v>91</v>
      </c>
      <c r="J95" s="562">
        <v>2.0</v>
      </c>
      <c r="K95" s="561" t="s">
        <v>89</v>
      </c>
      <c r="L95" s="562">
        <v>2.0</v>
      </c>
      <c r="M95" s="561" t="s">
        <v>90</v>
      </c>
      <c r="N95" s="562">
        <v>2.0</v>
      </c>
      <c r="O95" s="561" t="s">
        <v>85</v>
      </c>
      <c r="P95" s="562">
        <v>4.0</v>
      </c>
      <c r="Q95" s="563"/>
      <c r="R95" s="581"/>
      <c r="S95" s="563"/>
      <c r="T95" s="581"/>
      <c r="U95" s="563"/>
      <c r="V95" s="581"/>
      <c r="W95" s="563"/>
      <c r="X95" s="581"/>
      <c r="Y95" s="563"/>
      <c r="Z95" s="581"/>
      <c r="AA95" s="563"/>
      <c r="AB95" s="581"/>
    </row>
    <row r="96">
      <c r="A96" s="564" t="b">
        <v>1</v>
      </c>
      <c r="B96" s="566" t="s">
        <v>620</v>
      </c>
      <c r="C96" s="566" t="s">
        <v>12</v>
      </c>
      <c r="D96" s="566" t="s">
        <v>55</v>
      </c>
      <c r="E96" s="567" t="s">
        <v>621</v>
      </c>
      <c r="F96" s="568">
        <f>IF(I96&lt;&gt;"",(VLOOKUP(I96,'🌳Resource'!$A$4:$I1000,8,false)*J96),0)+IF(K96&lt;&gt;"",(VLOOKUP(K96,'🌳Resource'!$A$4:$I1000,8,false)*L96),0)+IF(M96&lt;&gt;"",(VLOOKUP(M96,'🌳Resource'!$A$4:$I1000,8,false)*N96),0) + IF(O96&lt;&gt;"",(VLOOKUP(O96,'🌳Resource'!$A$4:$I1000,8,false)*P96),0) + IF(Q96&lt;&gt;"",(VLOOKUP(Q96,$B$4:$G1000,5,false)*R96),0) + IF(S96&lt;&gt;"",(VLOOKUP(S96,$B$4:$G1000,5,false)*T96),0) + IF(U96&lt;&gt;"",(VLOOKUP(U96,$B$4:$G1000,5,false)*V96),0) + IF(W96&lt;&gt;"",(VLOOKUP(W96,$B$4:$G1000,5,false)*X96),0) + IF(Y96&lt;&gt;"",(VLOOKUP(Y96,$B$4:$G1000,5,false)*Z96),0) + IF(AA96&lt;&gt;"",(VLOOKUP(AA96,$B$4:$G1000,5,false)*AB96),0)</f>
        <v>26.92857143</v>
      </c>
      <c r="G96" s="568">
        <f>IF(I96&lt;&gt;"",(VLOOKUP(I96,'🌳Resource'!$A$4:$I1000,9,false)*J96),0)+IF(K96&lt;&gt;"",(VLOOKUP(K96,'🌳Resource'!$A$4:$I1000,9,false)*L96),0)+IF(M96&lt;&gt;"",(VLOOKUP(M96,'🌳Resource'!$A$4:$I1000,9,false)*N96),0) + IF(O96&lt;&gt;"",(VLOOKUP(O96,'🌳Resource'!$A$4:$I1000,9,false)*P96),0) + IF(Q96&lt;&gt;"",(VLOOKUP(Q96,$B$4:$G1000,6,false)*R96),0) + IF(S96&lt;&gt;"",(VLOOKUP(S96,$B$4:$G1000,6,false)*T96),0) + IF(U96&lt;&gt;"",(VLOOKUP(U96,$B$4:$G1000,6,false)*V96),0) + IF(W96&lt;&gt;"",(VLOOKUP(W96,$B$4:$G1000,6,false)*X96),0) + IF(Y96&lt;&gt;"",(VLOOKUP(Y96,$B$4:$G1000,6,false)*Z96),0) + IF(AA96&lt;&gt;"",(VLOOKUP(AA96,$B$4:$G1000,6,false)*AB96),0)</f>
        <v>56</v>
      </c>
      <c r="H96" s="568">
        <f>IF(I96&lt;&gt;"",(VLOOKUP(I96,'🌳Resource'!$A$4:$J1000,10,false)*J96),0)+IF(K96&lt;&gt;"",(VLOOKUP(K96,'🌳Resource'!$A$4:$J1000,10,false)*L96),0)+IF(M96&lt;&gt;"",(VLOOKUP(M96,'🌳Resource'!$A$4:$J1000,10,false)*N96),0) + IF(O96&lt;&gt;"",(VLOOKUP(O96,'🌳Resource'!$A$4:$J1000,10,false)*P96),0) + IF(Q96&lt;&gt;"",(VLOOKUP(Q96,$B$4:$H1000,7,false)*R96),0) + IF(S96&lt;&gt;"",(VLOOKUP(S96,$B$4:$H1000,7,false)*T96),0) + IF(U96&lt;&gt;"",(VLOOKUP(U96,$B$4:$H1000,7,false)*V96),0) + IF(W96&lt;&gt;"",(VLOOKUP(W96,$B$4:$H1000,7,false)*X96),0) + IF(Y96&lt;&gt;"",(VLOOKUP(Y96,$B$4:$H1000,7,false)*Z96),0) + IF(AA96&lt;&gt;"",(VLOOKUP(AA96,$B$4:$H1000,7,false)*AB96),0)</f>
        <v>21.5</v>
      </c>
      <c r="I96" s="569" t="s">
        <v>91</v>
      </c>
      <c r="J96" s="570">
        <v>2.0</v>
      </c>
      <c r="K96" s="569" t="s">
        <v>89</v>
      </c>
      <c r="L96" s="570">
        <v>2.0</v>
      </c>
      <c r="M96" s="569" t="s">
        <v>90</v>
      </c>
      <c r="N96" s="570">
        <v>2.0</v>
      </c>
      <c r="O96" s="569" t="s">
        <v>85</v>
      </c>
      <c r="P96" s="570">
        <v>4.0</v>
      </c>
      <c r="Q96" s="557"/>
      <c r="R96" s="580"/>
      <c r="S96" s="557"/>
      <c r="T96" s="580"/>
      <c r="U96" s="557"/>
      <c r="V96" s="580"/>
      <c r="W96" s="557"/>
      <c r="X96" s="580"/>
      <c r="Y96" s="557"/>
      <c r="Z96" s="580"/>
      <c r="AA96" s="557"/>
      <c r="AB96" s="580"/>
    </row>
    <row r="97">
      <c r="A97" s="564" t="b">
        <v>1</v>
      </c>
      <c r="B97" s="566" t="s">
        <v>622</v>
      </c>
      <c r="C97" s="566" t="s">
        <v>12</v>
      </c>
      <c r="D97" s="566" t="s">
        <v>55</v>
      </c>
      <c r="E97" s="567" t="s">
        <v>623</v>
      </c>
      <c r="F97" s="571">
        <f>IF(I97&lt;&gt;"",(VLOOKUP(I97,'🌳Resource'!$A$4:$I1000,8,false)*J97),0)+IF(K97&lt;&gt;"",(VLOOKUP(K97,'🌳Resource'!$A$4:$I1000,8,false)*L97),0)+IF(M97&lt;&gt;"",(VLOOKUP(M97,'🌳Resource'!$A$4:$I1000,8,false)*N97),0) + IF(O97&lt;&gt;"",(VLOOKUP(O97,'🌳Resource'!$A$4:$I1000,8,false)*P97),0) + IF(Q97&lt;&gt;"",(VLOOKUP(Q97,$B$4:$G1000,5,false)*R97),0) + IF(S97&lt;&gt;"",(VLOOKUP(S97,$B$4:$G1000,5,false)*T97),0) + IF(U97&lt;&gt;"",(VLOOKUP(U97,$B$4:$G1000,5,false)*V97),0) + IF(W97&lt;&gt;"",(VLOOKUP(W97,$B$4:$G1000,5,false)*X97),0) + IF(Y97&lt;&gt;"",(VLOOKUP(Y97,$B$4:$G1000,5,false)*Z97),0) + IF(AA97&lt;&gt;"",(VLOOKUP(AA97,$B$4:$G1000,5,false)*AB97),0)</f>
        <v>34.35714286</v>
      </c>
      <c r="G97" s="571">
        <f>IF(I97&lt;&gt;"",(VLOOKUP(I97,'🌳Resource'!$A$4:$I1000,9,false)*J97),0)+IF(K97&lt;&gt;"",(VLOOKUP(K97,'🌳Resource'!$A$4:$I1000,9,false)*L97),0)+IF(M97&lt;&gt;"",(VLOOKUP(M97,'🌳Resource'!$A$4:$I1000,9,false)*N97),0) + IF(O97&lt;&gt;"",(VLOOKUP(O97,'🌳Resource'!$A$4:$I1000,9,false)*P97),0) + IF(Q97&lt;&gt;"",(VLOOKUP(Q97,$B$4:$G1000,6,false)*R97),0) + IF(S97&lt;&gt;"",(VLOOKUP(S97,$B$4:$G1000,6,false)*T97),0) + IF(U97&lt;&gt;"",(VLOOKUP(U97,$B$4:$G1000,6,false)*V97),0) + IF(W97&lt;&gt;"",(VLOOKUP(W97,$B$4:$G1000,6,false)*X97),0) + IF(Y97&lt;&gt;"",(VLOOKUP(Y97,$B$4:$G1000,6,false)*Z97),0) + IF(AA97&lt;&gt;"",(VLOOKUP(AA97,$B$4:$G1000,6,false)*AB97),0)</f>
        <v>64</v>
      </c>
      <c r="H97" s="571">
        <f>IF(I97&lt;&gt;"",(VLOOKUP(I97,'🌳Resource'!$A$4:$J1000,10,false)*J97),0)+IF(K97&lt;&gt;"",(VLOOKUP(K97,'🌳Resource'!$A$4:$J1000,10,false)*L97),0)+IF(M97&lt;&gt;"",(VLOOKUP(M97,'🌳Resource'!$A$4:$J1000,10,false)*N97),0) + IF(O97&lt;&gt;"",(VLOOKUP(O97,'🌳Resource'!$A$4:$J1000,10,false)*P97),0) + IF(Q97&lt;&gt;"",(VLOOKUP(Q97,$B$4:$H1000,7,false)*R97),0) + IF(S97&lt;&gt;"",(VLOOKUP(S97,$B$4:$H1000,7,false)*T97),0) + IF(U97&lt;&gt;"",(VLOOKUP(U97,$B$4:$H1000,7,false)*V97),0) + IF(W97&lt;&gt;"",(VLOOKUP(W97,$B$4:$H1000,7,false)*X97),0) + IF(Y97&lt;&gt;"",(VLOOKUP(Y97,$B$4:$H1000,7,false)*Z97),0) + IF(AA97&lt;&gt;"",(VLOOKUP(AA97,$B$4:$H1000,7,false)*AB97),0)</f>
        <v>25.5</v>
      </c>
      <c r="I97" s="561" t="s">
        <v>91</v>
      </c>
      <c r="J97" s="562">
        <v>2.0</v>
      </c>
      <c r="K97" s="561" t="s">
        <v>89</v>
      </c>
      <c r="L97" s="562">
        <v>2.0</v>
      </c>
      <c r="M97" s="561" t="s">
        <v>90</v>
      </c>
      <c r="N97" s="562">
        <v>2.0</v>
      </c>
      <c r="O97" s="561" t="s">
        <v>88</v>
      </c>
      <c r="P97" s="562">
        <v>8.0</v>
      </c>
      <c r="Q97" s="563"/>
      <c r="R97" s="581"/>
      <c r="S97" s="563"/>
      <c r="T97" s="581"/>
      <c r="U97" s="563"/>
      <c r="V97" s="581"/>
      <c r="W97" s="563"/>
      <c r="X97" s="581"/>
      <c r="Y97" s="563"/>
      <c r="Z97" s="581"/>
      <c r="AA97" s="563"/>
      <c r="AB97" s="581"/>
    </row>
    <row r="98">
      <c r="A98" s="564" t="b">
        <v>1</v>
      </c>
      <c r="B98" s="566" t="s">
        <v>624</v>
      </c>
      <c r="C98" s="566" t="s">
        <v>12</v>
      </c>
      <c r="D98" s="566" t="s">
        <v>55</v>
      </c>
      <c r="E98" s="567" t="s">
        <v>625</v>
      </c>
      <c r="F98" s="568">
        <f>IF(I98&lt;&gt;"",(VLOOKUP(I98,'🌳Resource'!$A$4:$I1000,8,false)*J98),0)+IF(K98&lt;&gt;"",(VLOOKUP(K98,'🌳Resource'!$A$4:$I1000,8,false)*L98),0)+IF(M98&lt;&gt;"",(VLOOKUP(M98,'🌳Resource'!$A$4:$I1000,8,false)*N98),0) + IF(O98&lt;&gt;"",(VLOOKUP(O98,'🌳Resource'!$A$4:$I1000,8,false)*P98),0) + IF(Q98&lt;&gt;"",(VLOOKUP(Q98,$B$4:$G1000,5,false)*R98),0) + IF(S98&lt;&gt;"",(VLOOKUP(S98,$B$4:$G1000,5,false)*T98),0) + IF(U98&lt;&gt;"",(VLOOKUP(U98,$B$4:$G1000,5,false)*V98),0) + IF(W98&lt;&gt;"",(VLOOKUP(W98,$B$4:$G1000,5,false)*X98),0) + IF(Y98&lt;&gt;"",(VLOOKUP(Y98,$B$4:$G1000,5,false)*Z98),0) + IF(AA98&lt;&gt;"",(VLOOKUP(AA98,$B$4:$G1000,5,false)*AB98),0)</f>
        <v>34.35714286</v>
      </c>
      <c r="G98" s="568">
        <f>IF(I98&lt;&gt;"",(VLOOKUP(I98,'🌳Resource'!$A$4:$I1000,9,false)*J98),0)+IF(K98&lt;&gt;"",(VLOOKUP(K98,'🌳Resource'!$A$4:$I1000,9,false)*L98),0)+IF(M98&lt;&gt;"",(VLOOKUP(M98,'🌳Resource'!$A$4:$I1000,9,false)*N98),0) + IF(O98&lt;&gt;"",(VLOOKUP(O98,'🌳Resource'!$A$4:$I1000,9,false)*P98),0) + IF(Q98&lt;&gt;"",(VLOOKUP(Q98,$B$4:$G1000,6,false)*R98),0) + IF(S98&lt;&gt;"",(VLOOKUP(S98,$B$4:$G1000,6,false)*T98),0) + IF(U98&lt;&gt;"",(VLOOKUP(U98,$B$4:$G1000,6,false)*V98),0) + IF(W98&lt;&gt;"",(VLOOKUP(W98,$B$4:$G1000,6,false)*X98),0) + IF(Y98&lt;&gt;"",(VLOOKUP(Y98,$B$4:$G1000,6,false)*Z98),0) + IF(AA98&lt;&gt;"",(VLOOKUP(AA98,$B$4:$G1000,6,false)*AB98),0)</f>
        <v>64</v>
      </c>
      <c r="H98" s="568">
        <f>IF(I98&lt;&gt;"",(VLOOKUP(I98,'🌳Resource'!$A$4:$J1000,10,false)*J98),0)+IF(K98&lt;&gt;"",(VLOOKUP(K98,'🌳Resource'!$A$4:$J1000,10,false)*L98),0)+IF(M98&lt;&gt;"",(VLOOKUP(M98,'🌳Resource'!$A$4:$J1000,10,false)*N98),0) + IF(O98&lt;&gt;"",(VLOOKUP(O98,'🌳Resource'!$A$4:$J1000,10,false)*P98),0) + IF(Q98&lt;&gt;"",(VLOOKUP(Q98,$B$4:$H1000,7,false)*R98),0) + IF(S98&lt;&gt;"",(VLOOKUP(S98,$B$4:$H1000,7,false)*T98),0) + IF(U98&lt;&gt;"",(VLOOKUP(U98,$B$4:$H1000,7,false)*V98),0) + IF(W98&lt;&gt;"",(VLOOKUP(W98,$B$4:$H1000,7,false)*X98),0) + IF(Y98&lt;&gt;"",(VLOOKUP(Y98,$B$4:$H1000,7,false)*Z98),0) + IF(AA98&lt;&gt;"",(VLOOKUP(AA98,$B$4:$H1000,7,false)*AB98),0)</f>
        <v>25.5</v>
      </c>
      <c r="I98" s="569" t="s">
        <v>91</v>
      </c>
      <c r="J98" s="570">
        <v>2.0</v>
      </c>
      <c r="K98" s="569" t="s">
        <v>89</v>
      </c>
      <c r="L98" s="570">
        <v>2.0</v>
      </c>
      <c r="M98" s="569" t="s">
        <v>90</v>
      </c>
      <c r="N98" s="570">
        <v>2.0</v>
      </c>
      <c r="O98" s="569" t="s">
        <v>88</v>
      </c>
      <c r="P98" s="570">
        <v>8.0</v>
      </c>
      <c r="Q98" s="557"/>
      <c r="R98" s="580"/>
      <c r="S98" s="557"/>
      <c r="T98" s="580"/>
      <c r="U98" s="557"/>
      <c r="V98" s="580"/>
      <c r="W98" s="557"/>
      <c r="X98" s="580"/>
      <c r="Y98" s="557"/>
      <c r="Z98" s="580"/>
      <c r="AA98" s="557"/>
      <c r="AB98" s="580"/>
    </row>
    <row r="99">
      <c r="A99" s="564" t="b">
        <v>1</v>
      </c>
      <c r="B99" s="566" t="s">
        <v>626</v>
      </c>
      <c r="C99" s="566" t="s">
        <v>12</v>
      </c>
      <c r="D99" s="566" t="s">
        <v>55</v>
      </c>
      <c r="E99" s="567" t="s">
        <v>627</v>
      </c>
      <c r="F99" s="571">
        <f>IF(I99&lt;&gt;"",(VLOOKUP(I99,'🌳Resource'!$A$4:$I1000,8,false)*J99),0)+IF(K99&lt;&gt;"",(VLOOKUP(K99,'🌳Resource'!$A$4:$I1000,8,false)*L99),0)+IF(M99&lt;&gt;"",(VLOOKUP(M99,'🌳Resource'!$A$4:$I1000,8,false)*N99),0) + IF(O99&lt;&gt;"",(VLOOKUP(O99,'🌳Resource'!$A$4:$I1000,8,false)*P99),0) + IF(Q99&lt;&gt;"",(VLOOKUP(Q99,$B$4:$G1000,5,false)*R99),0) + IF(S99&lt;&gt;"",(VLOOKUP(S99,$B$4:$G1000,5,false)*T99),0) + IF(U99&lt;&gt;"",(VLOOKUP(U99,$B$4:$G1000,5,false)*V99),0) + IF(W99&lt;&gt;"",(VLOOKUP(W99,$B$4:$G1000,5,false)*X99),0) + IF(Y99&lt;&gt;"",(VLOOKUP(Y99,$B$4:$G1000,5,false)*Z99),0) + IF(AA99&lt;&gt;"",(VLOOKUP(AA99,$B$4:$G1000,5,false)*AB99),0)</f>
        <v>34.35714286</v>
      </c>
      <c r="G99" s="571">
        <f>IF(I99&lt;&gt;"",(VLOOKUP(I99,'🌳Resource'!$A$4:$I1000,9,false)*J99),0)+IF(K99&lt;&gt;"",(VLOOKUP(K99,'🌳Resource'!$A$4:$I1000,9,false)*L99),0)+IF(M99&lt;&gt;"",(VLOOKUP(M99,'🌳Resource'!$A$4:$I1000,9,false)*N99),0) + IF(O99&lt;&gt;"",(VLOOKUP(O99,'🌳Resource'!$A$4:$I1000,9,false)*P99),0) + IF(Q99&lt;&gt;"",(VLOOKUP(Q99,$B$4:$G1000,6,false)*R99),0) + IF(S99&lt;&gt;"",(VLOOKUP(S99,$B$4:$G1000,6,false)*T99),0) + IF(U99&lt;&gt;"",(VLOOKUP(U99,$B$4:$G1000,6,false)*V99),0) + IF(W99&lt;&gt;"",(VLOOKUP(W99,$B$4:$G1000,6,false)*X99),0) + IF(Y99&lt;&gt;"",(VLOOKUP(Y99,$B$4:$G1000,6,false)*Z99),0) + IF(AA99&lt;&gt;"",(VLOOKUP(AA99,$B$4:$G1000,6,false)*AB99),0)</f>
        <v>64</v>
      </c>
      <c r="H99" s="571">
        <f>IF(I99&lt;&gt;"",(VLOOKUP(I99,'🌳Resource'!$A$4:$J1000,10,false)*J99),0)+IF(K99&lt;&gt;"",(VLOOKUP(K99,'🌳Resource'!$A$4:$J1000,10,false)*L99),0)+IF(M99&lt;&gt;"",(VLOOKUP(M99,'🌳Resource'!$A$4:$J1000,10,false)*N99),0) + IF(O99&lt;&gt;"",(VLOOKUP(O99,'🌳Resource'!$A$4:$J1000,10,false)*P99),0) + IF(Q99&lt;&gt;"",(VLOOKUP(Q99,$B$4:$H1000,7,false)*R99),0) + IF(S99&lt;&gt;"",(VLOOKUP(S99,$B$4:$H1000,7,false)*T99),0) + IF(U99&lt;&gt;"",(VLOOKUP(U99,$B$4:$H1000,7,false)*V99),0) + IF(W99&lt;&gt;"",(VLOOKUP(W99,$B$4:$H1000,7,false)*X99),0) + IF(Y99&lt;&gt;"",(VLOOKUP(Y99,$B$4:$H1000,7,false)*Z99),0) + IF(AA99&lt;&gt;"",(VLOOKUP(AA99,$B$4:$H1000,7,false)*AB99),0)</f>
        <v>25.5</v>
      </c>
      <c r="I99" s="561" t="s">
        <v>91</v>
      </c>
      <c r="J99" s="562">
        <v>2.0</v>
      </c>
      <c r="K99" s="561" t="s">
        <v>89</v>
      </c>
      <c r="L99" s="562">
        <v>2.0</v>
      </c>
      <c r="M99" s="561" t="s">
        <v>90</v>
      </c>
      <c r="N99" s="562">
        <v>2.0</v>
      </c>
      <c r="O99" s="561" t="s">
        <v>88</v>
      </c>
      <c r="P99" s="562">
        <v>8.0</v>
      </c>
      <c r="Q99" s="563"/>
      <c r="R99" s="581"/>
      <c r="S99" s="563"/>
      <c r="T99" s="581"/>
      <c r="U99" s="563"/>
      <c r="V99" s="581"/>
      <c r="W99" s="563"/>
      <c r="X99" s="581"/>
      <c r="Y99" s="563"/>
      <c r="Z99" s="581"/>
      <c r="AA99" s="563"/>
      <c r="AB99" s="581"/>
    </row>
    <row r="100">
      <c r="A100" s="564" t="b">
        <v>1</v>
      </c>
      <c r="B100" s="566" t="s">
        <v>628</v>
      </c>
      <c r="C100" s="566" t="s">
        <v>13</v>
      </c>
      <c r="D100" s="566" t="s">
        <v>55</v>
      </c>
      <c r="E100" s="567" t="s">
        <v>629</v>
      </c>
      <c r="F100" s="568">
        <f>IF(I100&lt;&gt;"",(VLOOKUP(I100,'🌳Resource'!$A$4:$I1000,8,false)*J100),0)+IF(K100&lt;&gt;"",(VLOOKUP(K100,'🌳Resource'!$A$4:$I1000,8,false)*L100),0)+IF(M100&lt;&gt;"",(VLOOKUP(M100,'🌳Resource'!$A$4:$I1000,8,false)*N100),0) + IF(O100&lt;&gt;"",(VLOOKUP(O100,'🌳Resource'!$A$4:$I1000,8,false)*P100),0) + IF(Q100&lt;&gt;"",(VLOOKUP(Q100,$B$4:$G1000,5,false)*R100),0) + IF(S100&lt;&gt;"",(VLOOKUP(S100,$B$4:$G1000,5,false)*T100),0) + IF(U100&lt;&gt;"",(VLOOKUP(U100,$B$4:$G1000,5,false)*V100),0) + IF(W100&lt;&gt;"",(VLOOKUP(W100,$B$4:$G1000,5,false)*X100),0) + IF(Y100&lt;&gt;"",(VLOOKUP(Y100,$B$4:$G1000,5,false)*Z100),0) + IF(AA100&lt;&gt;"",(VLOOKUP(AA100,$B$4:$G1000,5,false)*AB100),0)</f>
        <v>130</v>
      </c>
      <c r="G100" s="568">
        <f>IF(I100&lt;&gt;"",(VLOOKUP(I100,'🌳Resource'!$A$4:$I1000,9,false)*J100),0)+IF(K100&lt;&gt;"",(VLOOKUP(K100,'🌳Resource'!$A$4:$I1000,9,false)*L100),0)+IF(M100&lt;&gt;"",(VLOOKUP(M100,'🌳Resource'!$A$4:$I1000,9,false)*N100),0) + IF(O100&lt;&gt;"",(VLOOKUP(O100,'🌳Resource'!$A$4:$I1000,9,false)*P100),0) + IF(Q100&lt;&gt;"",(VLOOKUP(Q100,$B$4:$G1000,6,false)*R100),0) + IF(S100&lt;&gt;"",(VLOOKUP(S100,$B$4:$G1000,6,false)*T100),0) + IF(U100&lt;&gt;"",(VLOOKUP(U100,$B$4:$G1000,6,false)*V100),0) + IF(W100&lt;&gt;"",(VLOOKUP(W100,$B$4:$G1000,6,false)*X100),0) + IF(Y100&lt;&gt;"",(VLOOKUP(Y100,$B$4:$G1000,6,false)*Z100),0) + IF(AA100&lt;&gt;"",(VLOOKUP(AA100,$B$4:$G1000,6,false)*AB100),0)</f>
        <v>119</v>
      </c>
      <c r="H100" s="568">
        <f>IF(I100&lt;&gt;"",(VLOOKUP(I100,'🌳Resource'!$A$4:$J1000,10,false)*J100),0)+IF(K100&lt;&gt;"",(VLOOKUP(K100,'🌳Resource'!$A$4:$J1000,10,false)*L100),0)+IF(M100&lt;&gt;"",(VLOOKUP(M100,'🌳Resource'!$A$4:$J1000,10,false)*N100),0) + IF(O100&lt;&gt;"",(VLOOKUP(O100,'🌳Resource'!$A$4:$J1000,10,false)*P100),0) + IF(Q100&lt;&gt;"",(VLOOKUP(Q100,$B$4:$H1000,7,false)*R100),0) + IF(S100&lt;&gt;"",(VLOOKUP(S100,$B$4:$H1000,7,false)*T100),0) + IF(U100&lt;&gt;"",(VLOOKUP(U100,$B$4:$H1000,7,false)*V100),0) + IF(W100&lt;&gt;"",(VLOOKUP(W100,$B$4:$H1000,7,false)*X100),0) + IF(Y100&lt;&gt;"",(VLOOKUP(Y100,$B$4:$H1000,7,false)*Z100),0) + IF(AA100&lt;&gt;"",(VLOOKUP(AA100,$B$4:$H1000,7,false)*AB100),0)</f>
        <v>42.5</v>
      </c>
      <c r="I100" s="569" t="s">
        <v>92</v>
      </c>
      <c r="J100" s="570">
        <v>3.0</v>
      </c>
      <c r="K100" s="569" t="s">
        <v>93</v>
      </c>
      <c r="L100" s="570">
        <v>3.0</v>
      </c>
      <c r="M100" s="569" t="s">
        <v>94</v>
      </c>
      <c r="N100" s="570">
        <v>3.0</v>
      </c>
      <c r="O100" s="569" t="s">
        <v>89</v>
      </c>
      <c r="P100" s="570">
        <v>4.0</v>
      </c>
      <c r="Q100" s="557"/>
      <c r="R100" s="580"/>
      <c r="S100" s="557"/>
      <c r="T100" s="580"/>
      <c r="U100" s="557"/>
      <c r="V100" s="580"/>
      <c r="W100" s="557"/>
      <c r="X100" s="580"/>
      <c r="Y100" s="557"/>
      <c r="Z100" s="580"/>
      <c r="AA100" s="557"/>
      <c r="AB100" s="580"/>
    </row>
    <row r="101">
      <c r="A101" s="564" t="b">
        <v>1</v>
      </c>
      <c r="B101" s="566" t="s">
        <v>630</v>
      </c>
      <c r="C101" s="566" t="s">
        <v>13</v>
      </c>
      <c r="D101" s="566" t="s">
        <v>55</v>
      </c>
      <c r="E101" s="567" t="s">
        <v>631</v>
      </c>
      <c r="F101" s="571">
        <f>IF(I101&lt;&gt;"",(VLOOKUP(I101,'🌳Resource'!$A$4:$I1000,8,false)*J101),0)+IF(K101&lt;&gt;"",(VLOOKUP(K101,'🌳Resource'!$A$4:$I1000,8,false)*L101),0)+IF(M101&lt;&gt;"",(VLOOKUP(M101,'🌳Resource'!$A$4:$I1000,8,false)*N101),0) + IF(O101&lt;&gt;"",(VLOOKUP(O101,'🌳Resource'!$A$4:$I1000,8,false)*P101),0) + IF(Q101&lt;&gt;"",(VLOOKUP(Q101,$B$4:$G1000,5,false)*R101),0) + IF(S101&lt;&gt;"",(VLOOKUP(S101,$B$4:$G1000,5,false)*T101),0) + IF(U101&lt;&gt;"",(VLOOKUP(U101,$B$4:$G1000,5,false)*V101),0) + IF(W101&lt;&gt;"",(VLOOKUP(W101,$B$4:$G1000,5,false)*X101),0) + IF(Y101&lt;&gt;"",(VLOOKUP(Y101,$B$4:$G1000,5,false)*Z101),0) + IF(AA101&lt;&gt;"",(VLOOKUP(AA101,$B$4:$G1000,5,false)*AB101),0)</f>
        <v>130</v>
      </c>
      <c r="G101" s="571">
        <f>IF(I101&lt;&gt;"",(VLOOKUP(I101,'🌳Resource'!$A$4:$I1000,9,false)*J101),0)+IF(K101&lt;&gt;"",(VLOOKUP(K101,'🌳Resource'!$A$4:$I1000,9,false)*L101),0)+IF(M101&lt;&gt;"",(VLOOKUP(M101,'🌳Resource'!$A$4:$I1000,9,false)*N101),0) + IF(O101&lt;&gt;"",(VLOOKUP(O101,'🌳Resource'!$A$4:$I1000,9,false)*P101),0) + IF(Q101&lt;&gt;"",(VLOOKUP(Q101,$B$4:$G1000,6,false)*R101),0) + IF(S101&lt;&gt;"",(VLOOKUP(S101,$B$4:$G1000,6,false)*T101),0) + IF(U101&lt;&gt;"",(VLOOKUP(U101,$B$4:$G1000,6,false)*V101),0) + IF(W101&lt;&gt;"",(VLOOKUP(W101,$B$4:$G1000,6,false)*X101),0) + IF(Y101&lt;&gt;"",(VLOOKUP(Y101,$B$4:$G1000,6,false)*Z101),0) + IF(AA101&lt;&gt;"",(VLOOKUP(AA101,$B$4:$G1000,6,false)*AB101),0)</f>
        <v>119</v>
      </c>
      <c r="H101" s="571">
        <f>IF(I101&lt;&gt;"",(VLOOKUP(I101,'🌳Resource'!$A$4:$J1000,10,false)*J101),0)+IF(K101&lt;&gt;"",(VLOOKUP(K101,'🌳Resource'!$A$4:$J1000,10,false)*L101),0)+IF(M101&lt;&gt;"",(VLOOKUP(M101,'🌳Resource'!$A$4:$J1000,10,false)*N101),0) + IF(O101&lt;&gt;"",(VLOOKUP(O101,'🌳Resource'!$A$4:$J1000,10,false)*P101),0) + IF(Q101&lt;&gt;"",(VLOOKUP(Q101,$B$4:$H1000,7,false)*R101),0) + IF(S101&lt;&gt;"",(VLOOKUP(S101,$B$4:$H1000,7,false)*T101),0) + IF(U101&lt;&gt;"",(VLOOKUP(U101,$B$4:$H1000,7,false)*V101),0) + IF(W101&lt;&gt;"",(VLOOKUP(W101,$B$4:$H1000,7,false)*X101),0) + IF(Y101&lt;&gt;"",(VLOOKUP(Y101,$B$4:$H1000,7,false)*Z101),0) + IF(AA101&lt;&gt;"",(VLOOKUP(AA101,$B$4:$H1000,7,false)*AB101),0)</f>
        <v>42.5</v>
      </c>
      <c r="I101" s="561" t="s">
        <v>92</v>
      </c>
      <c r="J101" s="562">
        <v>3.0</v>
      </c>
      <c r="K101" s="561" t="s">
        <v>93</v>
      </c>
      <c r="L101" s="562">
        <v>3.0</v>
      </c>
      <c r="M101" s="561" t="s">
        <v>94</v>
      </c>
      <c r="N101" s="562">
        <v>3.0</v>
      </c>
      <c r="O101" s="561" t="s">
        <v>89</v>
      </c>
      <c r="P101" s="562">
        <v>4.0</v>
      </c>
      <c r="Q101" s="563"/>
      <c r="R101" s="581"/>
      <c r="S101" s="563"/>
      <c r="T101" s="581"/>
      <c r="U101" s="563"/>
      <c r="V101" s="581"/>
      <c r="W101" s="563"/>
      <c r="X101" s="581"/>
      <c r="Y101" s="563"/>
      <c r="Z101" s="581"/>
      <c r="AA101" s="563"/>
      <c r="AB101" s="581"/>
    </row>
    <row r="102">
      <c r="A102" s="564" t="b">
        <v>1</v>
      </c>
      <c r="B102" s="566" t="s">
        <v>632</v>
      </c>
      <c r="C102" s="566" t="s">
        <v>13</v>
      </c>
      <c r="D102" s="566" t="s">
        <v>55</v>
      </c>
      <c r="E102" s="567" t="s">
        <v>633</v>
      </c>
      <c r="F102" s="568">
        <f>IF(I102&lt;&gt;"",(VLOOKUP(I102,'🌳Resource'!$A$4:$I1000,8,false)*J102),0)+IF(K102&lt;&gt;"",(VLOOKUP(K102,'🌳Resource'!$A$4:$I1000,8,false)*L102),0)+IF(M102&lt;&gt;"",(VLOOKUP(M102,'🌳Resource'!$A$4:$I1000,8,false)*N102),0) + IF(O102&lt;&gt;"",(VLOOKUP(O102,'🌳Resource'!$A$4:$I1000,8,false)*P102),0) + IF(Q102&lt;&gt;"",(VLOOKUP(Q102,$B$4:$G1000,5,false)*R102),0) + IF(S102&lt;&gt;"",(VLOOKUP(S102,$B$4:$G1000,5,false)*T102),0) + IF(U102&lt;&gt;"",(VLOOKUP(U102,$B$4:$G1000,5,false)*V102),0) + IF(W102&lt;&gt;"",(VLOOKUP(W102,$B$4:$G1000,5,false)*X102),0) + IF(Y102&lt;&gt;"",(VLOOKUP(Y102,$B$4:$G1000,5,false)*Z102),0) + IF(AA102&lt;&gt;"",(VLOOKUP(AA102,$B$4:$G1000,5,false)*AB102),0)</f>
        <v>130</v>
      </c>
      <c r="G102" s="568">
        <f>IF(I102&lt;&gt;"",(VLOOKUP(I102,'🌳Resource'!$A$4:$I1000,9,false)*J102),0)+IF(K102&lt;&gt;"",(VLOOKUP(K102,'🌳Resource'!$A$4:$I1000,9,false)*L102),0)+IF(M102&lt;&gt;"",(VLOOKUP(M102,'🌳Resource'!$A$4:$I1000,9,false)*N102),0) + IF(O102&lt;&gt;"",(VLOOKUP(O102,'🌳Resource'!$A$4:$I1000,9,false)*P102),0) + IF(Q102&lt;&gt;"",(VLOOKUP(Q102,$B$4:$G1000,6,false)*R102),0) + IF(S102&lt;&gt;"",(VLOOKUP(S102,$B$4:$G1000,6,false)*T102),0) + IF(U102&lt;&gt;"",(VLOOKUP(U102,$B$4:$G1000,6,false)*V102),0) + IF(W102&lt;&gt;"",(VLOOKUP(W102,$B$4:$G1000,6,false)*X102),0) + IF(Y102&lt;&gt;"",(VLOOKUP(Y102,$B$4:$G1000,6,false)*Z102),0) + IF(AA102&lt;&gt;"",(VLOOKUP(AA102,$B$4:$G1000,6,false)*AB102),0)</f>
        <v>119</v>
      </c>
      <c r="H102" s="568">
        <f>IF(I102&lt;&gt;"",(VLOOKUP(I102,'🌳Resource'!$A$4:$J1000,10,false)*J102),0)+IF(K102&lt;&gt;"",(VLOOKUP(K102,'🌳Resource'!$A$4:$J1000,10,false)*L102),0)+IF(M102&lt;&gt;"",(VLOOKUP(M102,'🌳Resource'!$A$4:$J1000,10,false)*N102),0) + IF(O102&lt;&gt;"",(VLOOKUP(O102,'🌳Resource'!$A$4:$J1000,10,false)*P102),0) + IF(Q102&lt;&gt;"",(VLOOKUP(Q102,$B$4:$H1000,7,false)*R102),0) + IF(S102&lt;&gt;"",(VLOOKUP(S102,$B$4:$H1000,7,false)*T102),0) + IF(U102&lt;&gt;"",(VLOOKUP(U102,$B$4:$H1000,7,false)*V102),0) + IF(W102&lt;&gt;"",(VLOOKUP(W102,$B$4:$H1000,7,false)*X102),0) + IF(Y102&lt;&gt;"",(VLOOKUP(Y102,$B$4:$H1000,7,false)*Z102),0) + IF(AA102&lt;&gt;"",(VLOOKUP(AA102,$B$4:$H1000,7,false)*AB102),0)</f>
        <v>42.5</v>
      </c>
      <c r="I102" s="569" t="s">
        <v>92</v>
      </c>
      <c r="J102" s="570">
        <v>3.0</v>
      </c>
      <c r="K102" s="569" t="s">
        <v>93</v>
      </c>
      <c r="L102" s="570">
        <v>3.0</v>
      </c>
      <c r="M102" s="569" t="s">
        <v>94</v>
      </c>
      <c r="N102" s="570">
        <v>3.0</v>
      </c>
      <c r="O102" s="569" t="s">
        <v>89</v>
      </c>
      <c r="P102" s="570">
        <v>4.0</v>
      </c>
      <c r="Q102" s="557"/>
      <c r="R102" s="580"/>
      <c r="S102" s="557"/>
      <c r="T102" s="580"/>
      <c r="U102" s="557"/>
      <c r="V102" s="580"/>
      <c r="W102" s="557"/>
      <c r="X102" s="580"/>
      <c r="Y102" s="557"/>
      <c r="Z102" s="580"/>
      <c r="AA102" s="557"/>
      <c r="AB102" s="580"/>
    </row>
    <row r="103">
      <c r="A103" s="564" t="b">
        <v>1</v>
      </c>
      <c r="B103" s="566" t="s">
        <v>634</v>
      </c>
      <c r="C103" s="566" t="s">
        <v>13</v>
      </c>
      <c r="D103" s="566" t="s">
        <v>65</v>
      </c>
      <c r="E103" s="567" t="s">
        <v>635</v>
      </c>
      <c r="F103" s="571">
        <f>IF(I103&lt;&gt;"",(VLOOKUP(I103,'🌳Resource'!$A$4:$I1000,8,false)*J103),0)+IF(K103&lt;&gt;"",(VLOOKUP(K103,'🌳Resource'!$A$4:$I1000,8,false)*L103),0)+IF(M103&lt;&gt;"",(VLOOKUP(M103,'🌳Resource'!$A$4:$I1000,8,false)*N103),0) + IF(O103&lt;&gt;"",(VLOOKUP(O103,'🌳Resource'!$A$4:$I1000,8,false)*P103),0) + IF(Q103&lt;&gt;"",(VLOOKUP(Q103,$B$4:$G1000,5,false)*R103),0) + IF(S103&lt;&gt;"",(VLOOKUP(S103,$B$4:$G1000,5,false)*T103),0) + IF(U103&lt;&gt;"",(VLOOKUP(U103,$B$4:$G1000,5,false)*V103),0) + IF(W103&lt;&gt;"",(VLOOKUP(W103,$B$4:$G1000,5,false)*X103),0) + IF(Y103&lt;&gt;"",(VLOOKUP(Y103,$B$4:$G1000,5,false)*Z103),0) + IF(AA103&lt;&gt;"",(VLOOKUP(AA103,$B$4:$G1000,5,false)*AB103),0)</f>
        <v>130</v>
      </c>
      <c r="G103" s="571">
        <f>IF(I103&lt;&gt;"",(VLOOKUP(I103,'🌳Resource'!$A$4:$I1000,9,false)*J103),0)+IF(K103&lt;&gt;"",(VLOOKUP(K103,'🌳Resource'!$A$4:$I1000,9,false)*L103),0)+IF(M103&lt;&gt;"",(VLOOKUP(M103,'🌳Resource'!$A$4:$I1000,9,false)*N103),0) + IF(O103&lt;&gt;"",(VLOOKUP(O103,'🌳Resource'!$A$4:$I1000,9,false)*P103),0) + IF(Q103&lt;&gt;"",(VLOOKUP(Q103,$B$4:$G1000,6,false)*R103),0) + IF(S103&lt;&gt;"",(VLOOKUP(S103,$B$4:$G1000,6,false)*T103),0) + IF(U103&lt;&gt;"",(VLOOKUP(U103,$B$4:$G1000,6,false)*V103),0) + IF(W103&lt;&gt;"",(VLOOKUP(W103,$B$4:$G1000,6,false)*X103),0) + IF(Y103&lt;&gt;"",(VLOOKUP(Y103,$B$4:$G1000,6,false)*Z103),0) + IF(AA103&lt;&gt;"",(VLOOKUP(AA103,$B$4:$G1000,6,false)*AB103),0)</f>
        <v>107</v>
      </c>
      <c r="H103" s="571">
        <f>IF(I103&lt;&gt;"",(VLOOKUP(I103,'🌳Resource'!$A$4:$J1000,10,false)*J103),0)+IF(K103&lt;&gt;"",(VLOOKUP(K103,'🌳Resource'!$A$4:$J1000,10,false)*L103),0)+IF(M103&lt;&gt;"",(VLOOKUP(M103,'🌳Resource'!$A$4:$J1000,10,false)*N103),0) + IF(O103&lt;&gt;"",(VLOOKUP(O103,'🌳Resource'!$A$4:$J1000,10,false)*P103),0) + IF(Q103&lt;&gt;"",(VLOOKUP(Q103,$B$4:$H1000,7,false)*R103),0) + IF(S103&lt;&gt;"",(VLOOKUP(S103,$B$4:$H1000,7,false)*T103),0) + IF(U103&lt;&gt;"",(VLOOKUP(U103,$B$4:$H1000,7,false)*V103),0) + IF(W103&lt;&gt;"",(VLOOKUP(W103,$B$4:$H1000,7,false)*X103),0) + IF(Y103&lt;&gt;"",(VLOOKUP(Y103,$B$4:$H1000,7,false)*Z103),0) + IF(AA103&lt;&gt;"",(VLOOKUP(AA103,$B$4:$H1000,7,false)*AB103),0)</f>
        <v>37.5</v>
      </c>
      <c r="I103" s="561" t="s">
        <v>92</v>
      </c>
      <c r="J103" s="562">
        <v>3.0</v>
      </c>
      <c r="K103" s="561" t="s">
        <v>93</v>
      </c>
      <c r="L103" s="562">
        <v>3.0</v>
      </c>
      <c r="M103" s="561" t="s">
        <v>94</v>
      </c>
      <c r="N103" s="562">
        <v>3.0</v>
      </c>
      <c r="O103" s="561" t="s">
        <v>91</v>
      </c>
      <c r="P103" s="562">
        <v>4.0</v>
      </c>
      <c r="Q103" s="563"/>
      <c r="R103" s="581"/>
      <c r="S103" s="563"/>
      <c r="T103" s="581"/>
      <c r="U103" s="563"/>
      <c r="V103" s="581"/>
      <c r="W103" s="563"/>
      <c r="X103" s="581"/>
      <c r="Y103" s="563"/>
      <c r="Z103" s="581"/>
      <c r="AA103" s="563"/>
      <c r="AB103" s="581"/>
    </row>
    <row r="104">
      <c r="A104" s="564" t="b">
        <v>1</v>
      </c>
      <c r="B104" s="566" t="s">
        <v>636</v>
      </c>
      <c r="C104" s="566" t="s">
        <v>13</v>
      </c>
      <c r="D104" s="566" t="s">
        <v>65</v>
      </c>
      <c r="E104" s="567" t="s">
        <v>637</v>
      </c>
      <c r="F104" s="568">
        <f>IF(I104&lt;&gt;"",(VLOOKUP(I104,'🌳Resource'!$A$4:$I1000,8,false)*J104),0)+IF(K104&lt;&gt;"",(VLOOKUP(K104,'🌳Resource'!$A$4:$I1000,8,false)*L104),0)+IF(M104&lt;&gt;"",(VLOOKUP(M104,'🌳Resource'!$A$4:$I1000,8,false)*N104),0) + IF(O104&lt;&gt;"",(VLOOKUP(O104,'🌳Resource'!$A$4:$I1000,8,false)*P104),0) + IF(Q104&lt;&gt;"",(VLOOKUP(Q104,$B$4:$G1000,5,false)*R104),0) + IF(S104&lt;&gt;"",(VLOOKUP(S104,$B$4:$G1000,5,false)*T104),0) + IF(U104&lt;&gt;"",(VLOOKUP(U104,$B$4:$G1000,5,false)*V104),0) + IF(W104&lt;&gt;"",(VLOOKUP(W104,$B$4:$G1000,5,false)*X104),0) + IF(Y104&lt;&gt;"",(VLOOKUP(Y104,$B$4:$G1000,5,false)*Z104),0) + IF(AA104&lt;&gt;"",(VLOOKUP(AA104,$B$4:$G1000,5,false)*AB104),0)</f>
        <v>130</v>
      </c>
      <c r="G104" s="568">
        <f>IF(I104&lt;&gt;"",(VLOOKUP(I104,'🌳Resource'!$A$4:$I1000,9,false)*J104),0)+IF(K104&lt;&gt;"",(VLOOKUP(K104,'🌳Resource'!$A$4:$I1000,9,false)*L104),0)+IF(M104&lt;&gt;"",(VLOOKUP(M104,'🌳Resource'!$A$4:$I1000,9,false)*N104),0) + IF(O104&lt;&gt;"",(VLOOKUP(O104,'🌳Resource'!$A$4:$I1000,9,false)*P104),0) + IF(Q104&lt;&gt;"",(VLOOKUP(Q104,$B$4:$G1000,6,false)*R104),0) + IF(S104&lt;&gt;"",(VLOOKUP(S104,$B$4:$G1000,6,false)*T104),0) + IF(U104&lt;&gt;"",(VLOOKUP(U104,$B$4:$G1000,6,false)*V104),0) + IF(W104&lt;&gt;"",(VLOOKUP(W104,$B$4:$G1000,6,false)*X104),0) + IF(Y104&lt;&gt;"",(VLOOKUP(Y104,$B$4:$G1000,6,false)*Z104),0) + IF(AA104&lt;&gt;"",(VLOOKUP(AA104,$B$4:$G1000,6,false)*AB104),0)</f>
        <v>107</v>
      </c>
      <c r="H104" s="568">
        <f>IF(I104&lt;&gt;"",(VLOOKUP(I104,'🌳Resource'!$A$4:$J1000,10,false)*J104),0)+IF(K104&lt;&gt;"",(VLOOKUP(K104,'🌳Resource'!$A$4:$J1000,10,false)*L104),0)+IF(M104&lt;&gt;"",(VLOOKUP(M104,'🌳Resource'!$A$4:$J1000,10,false)*N104),0) + IF(O104&lt;&gt;"",(VLOOKUP(O104,'🌳Resource'!$A$4:$J1000,10,false)*P104),0) + IF(Q104&lt;&gt;"",(VLOOKUP(Q104,$B$4:$H1000,7,false)*R104),0) + IF(S104&lt;&gt;"",(VLOOKUP(S104,$B$4:$H1000,7,false)*T104),0) + IF(U104&lt;&gt;"",(VLOOKUP(U104,$B$4:$H1000,7,false)*V104),0) + IF(W104&lt;&gt;"",(VLOOKUP(W104,$B$4:$H1000,7,false)*X104),0) + IF(Y104&lt;&gt;"",(VLOOKUP(Y104,$B$4:$H1000,7,false)*Z104),0) + IF(AA104&lt;&gt;"",(VLOOKUP(AA104,$B$4:$H1000,7,false)*AB104),0)</f>
        <v>37.5</v>
      </c>
      <c r="I104" s="569" t="s">
        <v>92</v>
      </c>
      <c r="J104" s="570">
        <v>3.0</v>
      </c>
      <c r="K104" s="569" t="s">
        <v>93</v>
      </c>
      <c r="L104" s="570">
        <v>3.0</v>
      </c>
      <c r="M104" s="569" t="s">
        <v>94</v>
      </c>
      <c r="N104" s="570">
        <v>3.0</v>
      </c>
      <c r="O104" s="569" t="s">
        <v>91</v>
      </c>
      <c r="P104" s="570">
        <v>4.0</v>
      </c>
      <c r="Q104" s="557"/>
      <c r="R104" s="580"/>
      <c r="S104" s="557"/>
      <c r="T104" s="580"/>
      <c r="U104" s="557"/>
      <c r="V104" s="580"/>
      <c r="W104" s="557"/>
      <c r="X104" s="580"/>
      <c r="Y104" s="557"/>
      <c r="Z104" s="580"/>
      <c r="AA104" s="557"/>
      <c r="AB104" s="580"/>
    </row>
    <row r="105">
      <c r="A105" s="564" t="b">
        <v>1</v>
      </c>
      <c r="B105" s="566" t="s">
        <v>638</v>
      </c>
      <c r="C105" s="566" t="s">
        <v>13</v>
      </c>
      <c r="D105" s="566" t="s">
        <v>65</v>
      </c>
      <c r="E105" s="567" t="s">
        <v>639</v>
      </c>
      <c r="F105" s="571">
        <f>IF(I105&lt;&gt;"",(VLOOKUP(I105,'🌳Resource'!$A$4:$I1000,8,false)*J105),0)+IF(K105&lt;&gt;"",(VLOOKUP(K105,'🌳Resource'!$A$4:$I1000,8,false)*L105),0)+IF(M105&lt;&gt;"",(VLOOKUP(M105,'🌳Resource'!$A$4:$I1000,8,false)*N105),0) + IF(O105&lt;&gt;"",(VLOOKUP(O105,'🌳Resource'!$A$4:$I1000,8,false)*P105),0) + IF(Q105&lt;&gt;"",(VLOOKUP(Q105,$B$4:$G1000,5,false)*R105),0) + IF(S105&lt;&gt;"",(VLOOKUP(S105,$B$4:$G1000,5,false)*T105),0) + IF(U105&lt;&gt;"",(VLOOKUP(U105,$B$4:$G1000,5,false)*V105),0) + IF(W105&lt;&gt;"",(VLOOKUP(W105,$B$4:$G1000,5,false)*X105),0) + IF(Y105&lt;&gt;"",(VLOOKUP(Y105,$B$4:$G1000,5,false)*Z105),0) + IF(AA105&lt;&gt;"",(VLOOKUP(AA105,$B$4:$G1000,5,false)*AB105),0)</f>
        <v>130</v>
      </c>
      <c r="G105" s="571">
        <f>IF(I105&lt;&gt;"",(VLOOKUP(I105,'🌳Resource'!$A$4:$I1000,9,false)*J105),0)+IF(K105&lt;&gt;"",(VLOOKUP(K105,'🌳Resource'!$A$4:$I1000,9,false)*L105),0)+IF(M105&lt;&gt;"",(VLOOKUP(M105,'🌳Resource'!$A$4:$I1000,9,false)*N105),0) + IF(O105&lt;&gt;"",(VLOOKUP(O105,'🌳Resource'!$A$4:$I1000,9,false)*P105),0) + IF(Q105&lt;&gt;"",(VLOOKUP(Q105,$B$4:$G1000,6,false)*R105),0) + IF(S105&lt;&gt;"",(VLOOKUP(S105,$B$4:$G1000,6,false)*T105),0) + IF(U105&lt;&gt;"",(VLOOKUP(U105,$B$4:$G1000,6,false)*V105),0) + IF(W105&lt;&gt;"",(VLOOKUP(W105,$B$4:$G1000,6,false)*X105),0) + IF(Y105&lt;&gt;"",(VLOOKUP(Y105,$B$4:$G1000,6,false)*Z105),0) + IF(AA105&lt;&gt;"",(VLOOKUP(AA105,$B$4:$G1000,6,false)*AB105),0)</f>
        <v>107</v>
      </c>
      <c r="H105" s="571">
        <f>IF(I105&lt;&gt;"",(VLOOKUP(I105,'🌳Resource'!$A$4:$J1000,10,false)*J105),0)+IF(K105&lt;&gt;"",(VLOOKUP(K105,'🌳Resource'!$A$4:$J1000,10,false)*L105),0)+IF(M105&lt;&gt;"",(VLOOKUP(M105,'🌳Resource'!$A$4:$J1000,10,false)*N105),0) + IF(O105&lt;&gt;"",(VLOOKUP(O105,'🌳Resource'!$A$4:$J1000,10,false)*P105),0) + IF(Q105&lt;&gt;"",(VLOOKUP(Q105,$B$4:$H1000,7,false)*R105),0) + IF(S105&lt;&gt;"",(VLOOKUP(S105,$B$4:$H1000,7,false)*T105),0) + IF(U105&lt;&gt;"",(VLOOKUP(U105,$B$4:$H1000,7,false)*V105),0) + IF(W105&lt;&gt;"",(VLOOKUP(W105,$B$4:$H1000,7,false)*X105),0) + IF(Y105&lt;&gt;"",(VLOOKUP(Y105,$B$4:$H1000,7,false)*Z105),0) + IF(AA105&lt;&gt;"",(VLOOKUP(AA105,$B$4:$H1000,7,false)*AB105),0)</f>
        <v>37.5</v>
      </c>
      <c r="I105" s="561" t="s">
        <v>92</v>
      </c>
      <c r="J105" s="562">
        <v>3.0</v>
      </c>
      <c r="K105" s="561" t="s">
        <v>93</v>
      </c>
      <c r="L105" s="562">
        <v>3.0</v>
      </c>
      <c r="M105" s="561" t="s">
        <v>94</v>
      </c>
      <c r="N105" s="562">
        <v>3.0</v>
      </c>
      <c r="O105" s="561" t="s">
        <v>91</v>
      </c>
      <c r="P105" s="562">
        <v>4.0</v>
      </c>
      <c r="Q105" s="563"/>
      <c r="R105" s="581"/>
      <c r="S105" s="563"/>
      <c r="T105" s="581"/>
      <c r="U105" s="563"/>
      <c r="V105" s="581"/>
      <c r="W105" s="563"/>
      <c r="X105" s="581"/>
      <c r="Y105" s="563"/>
      <c r="Z105" s="581"/>
      <c r="AA105" s="563"/>
      <c r="AB105" s="581"/>
    </row>
    <row r="106">
      <c r="A106" s="564" t="b">
        <v>1</v>
      </c>
      <c r="B106" s="566" t="s">
        <v>640</v>
      </c>
      <c r="C106" s="566" t="s">
        <v>13</v>
      </c>
      <c r="D106" s="566" t="s">
        <v>65</v>
      </c>
      <c r="E106" s="567" t="s">
        <v>641</v>
      </c>
      <c r="F106" s="568">
        <f>IF(I106&lt;&gt;"",(VLOOKUP(I106,'🌳Resource'!$A$4:$I1000,8,false)*J106),0)+IF(K106&lt;&gt;"",(VLOOKUP(K106,'🌳Resource'!$A$4:$I1000,8,false)*L106),0)+IF(M106&lt;&gt;"",(VLOOKUP(M106,'🌳Resource'!$A$4:$I1000,8,false)*N106),0) + IF(O106&lt;&gt;"",(VLOOKUP(O106,'🌳Resource'!$A$4:$I1000,8,false)*P106),0) + IF(Q106&lt;&gt;"",(VLOOKUP(Q106,$B$4:$G1000,5,false)*R106),0) + IF(S106&lt;&gt;"",(VLOOKUP(S106,$B$4:$G1000,5,false)*T106),0) + IF(U106&lt;&gt;"",(VLOOKUP(U106,$B$4:$G1000,5,false)*V106),0) + IF(W106&lt;&gt;"",(VLOOKUP(W106,$B$4:$G1000,5,false)*X106),0) + IF(Y106&lt;&gt;"",(VLOOKUP(Y106,$B$4:$G1000,5,false)*Z106),0) + IF(AA106&lt;&gt;"",(VLOOKUP(AA106,$B$4:$G1000,5,false)*AB106),0)</f>
        <v>130</v>
      </c>
      <c r="G106" s="568">
        <f>IF(I106&lt;&gt;"",(VLOOKUP(I106,'🌳Resource'!$A$4:$I1000,9,false)*J106),0)+IF(K106&lt;&gt;"",(VLOOKUP(K106,'🌳Resource'!$A$4:$I1000,9,false)*L106),0)+IF(M106&lt;&gt;"",(VLOOKUP(M106,'🌳Resource'!$A$4:$I1000,9,false)*N106),0) + IF(O106&lt;&gt;"",(VLOOKUP(O106,'🌳Resource'!$A$4:$I1000,9,false)*P106),0) + IF(Q106&lt;&gt;"",(VLOOKUP(Q106,$B$4:$G1000,6,false)*R106),0) + IF(S106&lt;&gt;"",(VLOOKUP(S106,$B$4:$G1000,6,false)*T106),0) + IF(U106&lt;&gt;"",(VLOOKUP(U106,$B$4:$G1000,6,false)*V106),0) + IF(W106&lt;&gt;"",(VLOOKUP(W106,$B$4:$G1000,6,false)*X106),0) + IF(Y106&lt;&gt;"",(VLOOKUP(Y106,$B$4:$G1000,6,false)*Z106),0) + IF(AA106&lt;&gt;"",(VLOOKUP(AA106,$B$4:$G1000,6,false)*AB106),0)</f>
        <v>119</v>
      </c>
      <c r="H106" s="568">
        <f>IF(I106&lt;&gt;"",(VLOOKUP(I106,'🌳Resource'!$A$4:$J1000,10,false)*J106),0)+IF(K106&lt;&gt;"",(VLOOKUP(K106,'🌳Resource'!$A$4:$J1000,10,false)*L106),0)+IF(M106&lt;&gt;"",(VLOOKUP(M106,'🌳Resource'!$A$4:$J1000,10,false)*N106),0) + IF(O106&lt;&gt;"",(VLOOKUP(O106,'🌳Resource'!$A$4:$J1000,10,false)*P106),0) + IF(Q106&lt;&gt;"",(VLOOKUP(Q106,$B$4:$H1000,7,false)*R106),0) + IF(S106&lt;&gt;"",(VLOOKUP(S106,$B$4:$H1000,7,false)*T106),0) + IF(U106&lt;&gt;"",(VLOOKUP(U106,$B$4:$H1000,7,false)*V106),0) + IF(W106&lt;&gt;"",(VLOOKUP(W106,$B$4:$H1000,7,false)*X106),0) + IF(Y106&lt;&gt;"",(VLOOKUP(Y106,$B$4:$H1000,7,false)*Z106),0) + IF(AA106&lt;&gt;"",(VLOOKUP(AA106,$B$4:$H1000,7,false)*AB106),0)</f>
        <v>42.5</v>
      </c>
      <c r="I106" s="569" t="s">
        <v>92</v>
      </c>
      <c r="J106" s="570">
        <v>3.0</v>
      </c>
      <c r="K106" s="569" t="s">
        <v>93</v>
      </c>
      <c r="L106" s="570">
        <v>3.0</v>
      </c>
      <c r="M106" s="569" t="s">
        <v>94</v>
      </c>
      <c r="N106" s="570">
        <v>3.0</v>
      </c>
      <c r="O106" s="569" t="s">
        <v>90</v>
      </c>
      <c r="P106" s="570">
        <v>4.0</v>
      </c>
      <c r="Q106" s="557"/>
      <c r="R106" s="580"/>
      <c r="S106" s="557"/>
      <c r="T106" s="580"/>
      <c r="U106" s="557"/>
      <c r="V106" s="580"/>
      <c r="W106" s="557"/>
      <c r="X106" s="580"/>
      <c r="Y106" s="557"/>
      <c r="Z106" s="580"/>
      <c r="AA106" s="557"/>
      <c r="AB106" s="580"/>
    </row>
    <row r="107">
      <c r="A107" s="564" t="b">
        <v>1</v>
      </c>
      <c r="B107" s="566" t="s">
        <v>642</v>
      </c>
      <c r="C107" s="566" t="s">
        <v>13</v>
      </c>
      <c r="D107" s="566" t="s">
        <v>65</v>
      </c>
      <c r="E107" s="567" t="s">
        <v>643</v>
      </c>
      <c r="F107" s="571">
        <f>IF(I107&lt;&gt;"",(VLOOKUP(I107,'🌳Resource'!$A$4:$I1000,8,false)*J107),0)+IF(K107&lt;&gt;"",(VLOOKUP(K107,'🌳Resource'!$A$4:$I1000,8,false)*L107),0)+IF(M107&lt;&gt;"",(VLOOKUP(M107,'🌳Resource'!$A$4:$I1000,8,false)*N107),0) + IF(O107&lt;&gt;"",(VLOOKUP(O107,'🌳Resource'!$A$4:$I1000,8,false)*P107),0) + IF(Q107&lt;&gt;"",(VLOOKUP(Q107,$B$4:$G1000,5,false)*R107),0) + IF(S107&lt;&gt;"",(VLOOKUP(S107,$B$4:$G1000,5,false)*T107),0) + IF(U107&lt;&gt;"",(VLOOKUP(U107,$B$4:$G1000,5,false)*V107),0) + IF(W107&lt;&gt;"",(VLOOKUP(W107,$B$4:$G1000,5,false)*X107),0) + IF(Y107&lt;&gt;"",(VLOOKUP(Y107,$B$4:$G1000,5,false)*Z107),0) + IF(AA107&lt;&gt;"",(VLOOKUP(AA107,$B$4:$G1000,5,false)*AB107),0)</f>
        <v>130</v>
      </c>
      <c r="G107" s="571">
        <f>IF(I107&lt;&gt;"",(VLOOKUP(I107,'🌳Resource'!$A$4:$I1000,9,false)*J107),0)+IF(K107&lt;&gt;"",(VLOOKUP(K107,'🌳Resource'!$A$4:$I1000,9,false)*L107),0)+IF(M107&lt;&gt;"",(VLOOKUP(M107,'🌳Resource'!$A$4:$I1000,9,false)*N107),0) + IF(O107&lt;&gt;"",(VLOOKUP(O107,'🌳Resource'!$A$4:$I1000,9,false)*P107),0) + IF(Q107&lt;&gt;"",(VLOOKUP(Q107,$B$4:$G1000,6,false)*R107),0) + IF(S107&lt;&gt;"",(VLOOKUP(S107,$B$4:$G1000,6,false)*T107),0) + IF(U107&lt;&gt;"",(VLOOKUP(U107,$B$4:$G1000,6,false)*V107),0) + IF(W107&lt;&gt;"",(VLOOKUP(W107,$B$4:$G1000,6,false)*X107),0) + IF(Y107&lt;&gt;"",(VLOOKUP(Y107,$B$4:$G1000,6,false)*Z107),0) + IF(AA107&lt;&gt;"",(VLOOKUP(AA107,$B$4:$G1000,6,false)*AB107),0)</f>
        <v>119</v>
      </c>
      <c r="H107" s="571">
        <f>IF(I107&lt;&gt;"",(VLOOKUP(I107,'🌳Resource'!$A$4:$J1000,10,false)*J107),0)+IF(K107&lt;&gt;"",(VLOOKUP(K107,'🌳Resource'!$A$4:$J1000,10,false)*L107),0)+IF(M107&lt;&gt;"",(VLOOKUP(M107,'🌳Resource'!$A$4:$J1000,10,false)*N107),0) + IF(O107&lt;&gt;"",(VLOOKUP(O107,'🌳Resource'!$A$4:$J1000,10,false)*P107),0) + IF(Q107&lt;&gt;"",(VLOOKUP(Q107,$B$4:$H1000,7,false)*R107),0) + IF(S107&lt;&gt;"",(VLOOKUP(S107,$B$4:$H1000,7,false)*T107),0) + IF(U107&lt;&gt;"",(VLOOKUP(U107,$B$4:$H1000,7,false)*V107),0) + IF(W107&lt;&gt;"",(VLOOKUP(W107,$B$4:$H1000,7,false)*X107),0) + IF(Y107&lt;&gt;"",(VLOOKUP(Y107,$B$4:$H1000,7,false)*Z107),0) + IF(AA107&lt;&gt;"",(VLOOKUP(AA107,$B$4:$H1000,7,false)*AB107),0)</f>
        <v>42.5</v>
      </c>
      <c r="I107" s="561" t="s">
        <v>92</v>
      </c>
      <c r="J107" s="562">
        <v>3.0</v>
      </c>
      <c r="K107" s="561" t="s">
        <v>93</v>
      </c>
      <c r="L107" s="562">
        <v>3.0</v>
      </c>
      <c r="M107" s="561" t="s">
        <v>94</v>
      </c>
      <c r="N107" s="562">
        <v>3.0</v>
      </c>
      <c r="O107" s="561" t="s">
        <v>90</v>
      </c>
      <c r="P107" s="562">
        <v>4.0</v>
      </c>
      <c r="Q107" s="563"/>
      <c r="R107" s="581"/>
      <c r="S107" s="563"/>
      <c r="T107" s="581"/>
      <c r="U107" s="563"/>
      <c r="V107" s="581"/>
      <c r="W107" s="563"/>
      <c r="X107" s="581"/>
      <c r="Y107" s="563"/>
      <c r="Z107" s="581"/>
      <c r="AA107" s="563"/>
      <c r="AB107" s="581"/>
    </row>
    <row r="108">
      <c r="A108" s="564" t="b">
        <v>1</v>
      </c>
      <c r="B108" s="566" t="s">
        <v>644</v>
      </c>
      <c r="C108" s="566" t="s">
        <v>13</v>
      </c>
      <c r="D108" s="566" t="s">
        <v>65</v>
      </c>
      <c r="E108" s="567" t="s">
        <v>645</v>
      </c>
      <c r="F108" s="568">
        <f>IF(I108&lt;&gt;"",(VLOOKUP(I108,'🌳Resource'!$A$4:$I1000,8,false)*J108),0)+IF(K108&lt;&gt;"",(VLOOKUP(K108,'🌳Resource'!$A$4:$I1000,8,false)*L108),0)+IF(M108&lt;&gt;"",(VLOOKUP(M108,'🌳Resource'!$A$4:$I1000,8,false)*N108),0) + IF(O108&lt;&gt;"",(VLOOKUP(O108,'🌳Resource'!$A$4:$I1000,8,false)*P108),0) + IF(Q108&lt;&gt;"",(VLOOKUP(Q108,$B$4:$G1000,5,false)*R108),0) + IF(S108&lt;&gt;"",(VLOOKUP(S108,$B$4:$G1000,5,false)*T108),0) + IF(U108&lt;&gt;"",(VLOOKUP(U108,$B$4:$G1000,5,false)*V108),0) + IF(W108&lt;&gt;"",(VLOOKUP(W108,$B$4:$G1000,5,false)*X108),0) + IF(Y108&lt;&gt;"",(VLOOKUP(Y108,$B$4:$G1000,5,false)*Z108),0) + IF(AA108&lt;&gt;"",(VLOOKUP(AA108,$B$4:$G1000,5,false)*AB108),0)</f>
        <v>130</v>
      </c>
      <c r="G108" s="568">
        <f>IF(I108&lt;&gt;"",(VLOOKUP(I108,'🌳Resource'!$A$4:$I1000,9,false)*J108),0)+IF(K108&lt;&gt;"",(VLOOKUP(K108,'🌳Resource'!$A$4:$I1000,9,false)*L108),0)+IF(M108&lt;&gt;"",(VLOOKUP(M108,'🌳Resource'!$A$4:$I1000,9,false)*N108),0) + IF(O108&lt;&gt;"",(VLOOKUP(O108,'🌳Resource'!$A$4:$I1000,9,false)*P108),0) + IF(Q108&lt;&gt;"",(VLOOKUP(Q108,$B$4:$G1000,6,false)*R108),0) + IF(S108&lt;&gt;"",(VLOOKUP(S108,$B$4:$G1000,6,false)*T108),0) + IF(U108&lt;&gt;"",(VLOOKUP(U108,$B$4:$G1000,6,false)*V108),0) + IF(W108&lt;&gt;"",(VLOOKUP(W108,$B$4:$G1000,6,false)*X108),0) + IF(Y108&lt;&gt;"",(VLOOKUP(Y108,$B$4:$G1000,6,false)*Z108),0) + IF(AA108&lt;&gt;"",(VLOOKUP(AA108,$B$4:$G1000,6,false)*AB108),0)</f>
        <v>119</v>
      </c>
      <c r="H108" s="568">
        <f>IF(I108&lt;&gt;"",(VLOOKUP(I108,'🌳Resource'!$A$4:$J1000,10,false)*J108),0)+IF(K108&lt;&gt;"",(VLOOKUP(K108,'🌳Resource'!$A$4:$J1000,10,false)*L108),0)+IF(M108&lt;&gt;"",(VLOOKUP(M108,'🌳Resource'!$A$4:$J1000,10,false)*N108),0) + IF(O108&lt;&gt;"",(VLOOKUP(O108,'🌳Resource'!$A$4:$J1000,10,false)*P108),0) + IF(Q108&lt;&gt;"",(VLOOKUP(Q108,$B$4:$H1000,7,false)*R108),0) + IF(S108&lt;&gt;"",(VLOOKUP(S108,$B$4:$H1000,7,false)*T108),0) + IF(U108&lt;&gt;"",(VLOOKUP(U108,$B$4:$H1000,7,false)*V108),0) + IF(W108&lt;&gt;"",(VLOOKUP(W108,$B$4:$H1000,7,false)*X108),0) + IF(Y108&lt;&gt;"",(VLOOKUP(Y108,$B$4:$H1000,7,false)*Z108),0) + IF(AA108&lt;&gt;"",(VLOOKUP(AA108,$B$4:$H1000,7,false)*AB108),0)</f>
        <v>42.5</v>
      </c>
      <c r="I108" s="569" t="s">
        <v>92</v>
      </c>
      <c r="J108" s="570">
        <v>3.0</v>
      </c>
      <c r="K108" s="569" t="s">
        <v>93</v>
      </c>
      <c r="L108" s="570">
        <v>3.0</v>
      </c>
      <c r="M108" s="569" t="s">
        <v>94</v>
      </c>
      <c r="N108" s="570">
        <v>3.0</v>
      </c>
      <c r="O108" s="569" t="s">
        <v>90</v>
      </c>
      <c r="P108" s="570">
        <v>4.0</v>
      </c>
      <c r="Q108" s="557"/>
      <c r="R108" s="580"/>
      <c r="S108" s="557"/>
      <c r="T108" s="580"/>
      <c r="U108" s="557"/>
      <c r="V108" s="580"/>
      <c r="W108" s="557"/>
      <c r="X108" s="580"/>
      <c r="Y108" s="557"/>
      <c r="Z108" s="580"/>
      <c r="AA108" s="557"/>
      <c r="AB108" s="580"/>
    </row>
    <row r="109">
      <c r="A109" s="597" t="b">
        <v>0</v>
      </c>
      <c r="B109" s="598"/>
      <c r="C109" s="598"/>
      <c r="D109" s="598"/>
      <c r="E109" s="599"/>
      <c r="F109" s="571">
        <f>IF(I109&lt;&gt;"",(VLOOKUP(I109,'🌳Resource'!$A$4:$I1000,8,false)*J109),0)+IF(K109&lt;&gt;"",(VLOOKUP(K109,'🌳Resource'!$A$4:$I1000,8,false)*L109),0)+IF(M109&lt;&gt;"",(VLOOKUP(M109,'🌳Resource'!$A$4:$I1000,8,false)*N109),0) + IF(O109&lt;&gt;"",(VLOOKUP(O109,'🌳Resource'!$A$4:$I1000,8,false)*P109),0) + IF(Q109&lt;&gt;"",(VLOOKUP(Q109,$B$4:$G1000,5,false)*R109),0) + IF(S109&lt;&gt;"",(VLOOKUP(S109,$B$4:$G1000,5,false)*T109),0) + IF(U109&lt;&gt;"",(VLOOKUP(U109,$B$4:$G1000,5,false)*V109),0) + IF(W109&lt;&gt;"",(VLOOKUP(W109,$B$4:$G1000,5,false)*X109),0) + IF(Y109&lt;&gt;"",(VLOOKUP(Y109,$B$4:$G1000,5,false)*Z109),0) + IF(AA109&lt;&gt;"",(VLOOKUP(AA109,$B$4:$G1000,5,false)*AB109),0)</f>
        <v>0</v>
      </c>
      <c r="G109" s="571">
        <f>IF(I109&lt;&gt;"",(VLOOKUP(I109,'🌳Resource'!$A$4:$I1000,9,false)*J109),0)+IF(K109&lt;&gt;"",(VLOOKUP(K109,'🌳Resource'!$A$4:$I1000,9,false)*L109),0)+IF(M109&lt;&gt;"",(VLOOKUP(M109,'🌳Resource'!$A$4:$I1000,9,false)*N109),0) + IF(O109&lt;&gt;"",(VLOOKUP(O109,'🌳Resource'!$A$4:$I1000,9,false)*P109),0) + IF(Q109&lt;&gt;"",(VLOOKUP(Q109,$B$4:$G1000,6,false)*R109),0) + IF(S109&lt;&gt;"",(VLOOKUP(S109,$B$4:$G1000,6,false)*T109),0) + IF(U109&lt;&gt;"",(VLOOKUP(U109,$B$4:$G1000,6,false)*V109),0) + IF(W109&lt;&gt;"",(VLOOKUP(W109,$B$4:$G1000,6,false)*X109),0) + IF(Y109&lt;&gt;"",(VLOOKUP(Y109,$B$4:$G1000,6,false)*Z109),0) + IF(AA109&lt;&gt;"",(VLOOKUP(AA109,$B$4:$G1000,6,false)*AB109),0)</f>
        <v>0</v>
      </c>
      <c r="H109" s="571">
        <f>IF(I109&lt;&gt;"",(VLOOKUP(I109,'🌳Resource'!$A$4:$J1000,10,false)*J109),0)+IF(K109&lt;&gt;"",(VLOOKUP(K109,'🌳Resource'!$A$4:$J1000,10,false)*L109),0)+IF(M109&lt;&gt;"",(VLOOKUP(M109,'🌳Resource'!$A$4:$J1000,10,false)*N109),0) + IF(O109&lt;&gt;"",(VLOOKUP(O109,'🌳Resource'!$A$4:$J1000,10,false)*P109),0) + IF(Q109&lt;&gt;"",(VLOOKUP(Q109,$B$4:$H1000,7,false)*R109),0) + IF(S109&lt;&gt;"",(VLOOKUP(S109,$B$4:$H1000,7,false)*T109),0) + IF(U109&lt;&gt;"",(VLOOKUP(U109,$B$4:$H1000,7,false)*V109),0) + IF(W109&lt;&gt;"",(VLOOKUP(W109,$B$4:$H1000,7,false)*X109),0) + IF(Y109&lt;&gt;"",(VLOOKUP(Y109,$B$4:$H1000,7,false)*Z109),0) + IF(AA109&lt;&gt;"",(VLOOKUP(AA109,$B$4:$H1000,7,false)*AB109),0)</f>
        <v>0</v>
      </c>
      <c r="I109" s="561"/>
      <c r="J109" s="562"/>
      <c r="K109" s="561"/>
      <c r="L109" s="562"/>
      <c r="M109" s="561"/>
      <c r="N109" s="562"/>
      <c r="O109" s="561"/>
      <c r="P109" s="562"/>
      <c r="Q109" s="563"/>
      <c r="R109" s="581"/>
      <c r="S109" s="563"/>
      <c r="T109" s="581"/>
      <c r="U109" s="563"/>
      <c r="V109" s="581"/>
      <c r="W109" s="563"/>
      <c r="X109" s="581"/>
      <c r="Y109" s="563"/>
      <c r="Z109" s="581"/>
      <c r="AA109" s="563"/>
      <c r="AB109" s="581"/>
    </row>
    <row r="110">
      <c r="A110" s="564" t="b">
        <v>0</v>
      </c>
      <c r="B110" s="566"/>
      <c r="C110" s="566"/>
      <c r="D110" s="566"/>
      <c r="E110" s="567"/>
      <c r="F110" s="568">
        <f>IF(I110&lt;&gt;"",(VLOOKUP(I110,'🌳Resource'!$A$4:$I1000,8,false)*J110),0)+IF(K110&lt;&gt;"",(VLOOKUP(K110,'🌳Resource'!$A$4:$I1000,8,false)*L110),0)+IF(M110&lt;&gt;"",(VLOOKUP(M110,'🌳Resource'!$A$4:$I1000,8,false)*N110),0) + IF(O110&lt;&gt;"",(VLOOKUP(O110,'🌳Resource'!$A$4:$I1000,8,false)*P110),0) + IF(Q110&lt;&gt;"",(VLOOKUP(Q110,$B$4:$G1000,5,false)*R110),0) + IF(S110&lt;&gt;"",(VLOOKUP(S110,$B$4:$G1000,5,false)*T110),0) + IF(U110&lt;&gt;"",(VLOOKUP(U110,$B$4:$G1000,5,false)*V110),0) + IF(W110&lt;&gt;"",(VLOOKUP(W110,$B$4:$G1000,5,false)*X110),0) + IF(Y110&lt;&gt;"",(VLOOKUP(Y110,$B$4:$G1000,5,false)*Z110),0) + IF(AA110&lt;&gt;"",(VLOOKUP(AA110,$B$4:$G1000,5,false)*AB110),0)</f>
        <v>0</v>
      </c>
      <c r="G110" s="568">
        <f>IF(I110&lt;&gt;"",(VLOOKUP(I110,'🌳Resource'!$A$4:$I1000,9,false)*J110),0)+IF(K110&lt;&gt;"",(VLOOKUP(K110,'🌳Resource'!$A$4:$I1000,9,false)*L110),0)+IF(M110&lt;&gt;"",(VLOOKUP(M110,'🌳Resource'!$A$4:$I1000,9,false)*N110),0) + IF(O110&lt;&gt;"",(VLOOKUP(O110,'🌳Resource'!$A$4:$I1000,9,false)*P110),0) + IF(Q110&lt;&gt;"",(VLOOKUP(Q110,$B$4:$G1000,6,false)*R110),0) + IF(S110&lt;&gt;"",(VLOOKUP(S110,$B$4:$G1000,6,false)*T110),0) + IF(U110&lt;&gt;"",(VLOOKUP(U110,$B$4:$G1000,6,false)*V110),0) + IF(W110&lt;&gt;"",(VLOOKUP(W110,$B$4:$G1000,6,false)*X110),0) + IF(Y110&lt;&gt;"",(VLOOKUP(Y110,$B$4:$G1000,6,false)*Z110),0) + IF(AA110&lt;&gt;"",(VLOOKUP(AA110,$B$4:$G1000,6,false)*AB110),0)</f>
        <v>0</v>
      </c>
      <c r="H110" s="568">
        <f>IF(I110&lt;&gt;"",(VLOOKUP(I110,'🌳Resource'!$A$4:$J1000,10,false)*J110),0)+IF(K110&lt;&gt;"",(VLOOKUP(K110,'🌳Resource'!$A$4:$J1000,10,false)*L110),0)+IF(M110&lt;&gt;"",(VLOOKUP(M110,'🌳Resource'!$A$4:$J1000,10,false)*N110),0) + IF(O110&lt;&gt;"",(VLOOKUP(O110,'🌳Resource'!$A$4:$J1000,10,false)*P110),0) + IF(Q110&lt;&gt;"",(VLOOKUP(Q110,$B$4:$H1000,7,false)*R110),0) + IF(S110&lt;&gt;"",(VLOOKUP(S110,$B$4:$H1000,7,false)*T110),0) + IF(U110&lt;&gt;"",(VLOOKUP(U110,$B$4:$H1000,7,false)*V110),0) + IF(W110&lt;&gt;"",(VLOOKUP(W110,$B$4:$H1000,7,false)*X110),0) + IF(Y110&lt;&gt;"",(VLOOKUP(Y110,$B$4:$H1000,7,false)*Z110),0) + IF(AA110&lt;&gt;"",(VLOOKUP(AA110,$B$4:$H1000,7,false)*AB110),0)</f>
        <v>0</v>
      </c>
      <c r="I110" s="569"/>
      <c r="J110" s="570"/>
      <c r="K110" s="569"/>
      <c r="L110" s="570"/>
      <c r="M110" s="569"/>
      <c r="N110" s="570"/>
      <c r="O110" s="569"/>
      <c r="P110" s="570"/>
      <c r="Q110" s="557"/>
      <c r="R110" s="580"/>
      <c r="S110" s="557"/>
      <c r="T110" s="580"/>
      <c r="U110" s="557"/>
      <c r="V110" s="580"/>
      <c r="W110" s="557"/>
      <c r="X110" s="580"/>
      <c r="Y110" s="557"/>
      <c r="Z110" s="580"/>
      <c r="AA110" s="557"/>
      <c r="AB110" s="580"/>
    </row>
    <row r="111">
      <c r="A111" s="564" t="b">
        <v>0</v>
      </c>
      <c r="B111" s="566"/>
      <c r="C111" s="566"/>
      <c r="D111" s="566"/>
      <c r="E111" s="567"/>
      <c r="F111" s="571">
        <f>IF(I111&lt;&gt;"",(VLOOKUP(I111,'🌳Resource'!$A$4:$I1000,8,false)*J111),0)+IF(K111&lt;&gt;"",(VLOOKUP(K111,'🌳Resource'!$A$4:$I1000,8,false)*L111),0)+IF(M111&lt;&gt;"",(VLOOKUP(M111,'🌳Resource'!$A$4:$I1000,8,false)*N111),0) + IF(O111&lt;&gt;"",(VLOOKUP(O111,'🌳Resource'!$A$4:$I1000,8,false)*P111),0) + IF(Q111&lt;&gt;"",(VLOOKUP(Q111,$B$4:$G1000,5,false)*R111),0) + IF(S111&lt;&gt;"",(VLOOKUP(S111,$B$4:$G1000,5,false)*T111),0) + IF(U111&lt;&gt;"",(VLOOKUP(U111,$B$4:$G1000,5,false)*V111),0) + IF(W111&lt;&gt;"",(VLOOKUP(W111,$B$4:$G1000,5,false)*X111),0) + IF(Y111&lt;&gt;"",(VLOOKUP(Y111,$B$4:$G1000,5,false)*Z111),0) + IF(AA111&lt;&gt;"",(VLOOKUP(AA111,$B$4:$G1000,5,false)*AB111),0)</f>
        <v>0</v>
      </c>
      <c r="G111" s="571">
        <f>IF(I111&lt;&gt;"",(VLOOKUP(I111,'🌳Resource'!$A$4:$I1000,9,false)*J111),0)+IF(K111&lt;&gt;"",(VLOOKUP(K111,'🌳Resource'!$A$4:$I1000,9,false)*L111),0)+IF(M111&lt;&gt;"",(VLOOKUP(M111,'🌳Resource'!$A$4:$I1000,9,false)*N111),0) + IF(O111&lt;&gt;"",(VLOOKUP(O111,'🌳Resource'!$A$4:$I1000,9,false)*P111),0) + IF(Q111&lt;&gt;"",(VLOOKUP(Q111,$B$4:$G1000,6,false)*R111),0) + IF(S111&lt;&gt;"",(VLOOKUP(S111,$B$4:$G1000,6,false)*T111),0) + IF(U111&lt;&gt;"",(VLOOKUP(U111,$B$4:$G1000,6,false)*V111),0) + IF(W111&lt;&gt;"",(VLOOKUP(W111,$B$4:$G1000,6,false)*X111),0) + IF(Y111&lt;&gt;"",(VLOOKUP(Y111,$B$4:$G1000,6,false)*Z111),0) + IF(AA111&lt;&gt;"",(VLOOKUP(AA111,$B$4:$G1000,6,false)*AB111),0)</f>
        <v>0</v>
      </c>
      <c r="H111" s="571">
        <f>IF(I111&lt;&gt;"",(VLOOKUP(I111,'🌳Resource'!$A$4:$J1000,10,false)*J111),0)+IF(K111&lt;&gt;"",(VLOOKUP(K111,'🌳Resource'!$A$4:$J1000,10,false)*L111),0)+IF(M111&lt;&gt;"",(VLOOKUP(M111,'🌳Resource'!$A$4:$J1000,10,false)*N111),0) + IF(O111&lt;&gt;"",(VLOOKUP(O111,'🌳Resource'!$A$4:$J1000,10,false)*P111),0) + IF(Q111&lt;&gt;"",(VLOOKUP(Q111,$B$4:$H1000,7,false)*R111),0) + IF(S111&lt;&gt;"",(VLOOKUP(S111,$B$4:$H1000,7,false)*T111),0) + IF(U111&lt;&gt;"",(VLOOKUP(U111,$B$4:$H1000,7,false)*V111),0) + IF(W111&lt;&gt;"",(VLOOKUP(W111,$B$4:$H1000,7,false)*X111),0) + IF(Y111&lt;&gt;"",(VLOOKUP(Y111,$B$4:$H1000,7,false)*Z111),0) + IF(AA111&lt;&gt;"",(VLOOKUP(AA111,$B$4:$H1000,7,false)*AB111),0)</f>
        <v>0</v>
      </c>
      <c r="I111" s="561"/>
      <c r="J111" s="562"/>
      <c r="K111" s="561"/>
      <c r="L111" s="562"/>
      <c r="M111" s="561"/>
      <c r="N111" s="562"/>
      <c r="O111" s="561"/>
      <c r="P111" s="562"/>
      <c r="Q111" s="563"/>
      <c r="R111" s="581"/>
      <c r="S111" s="563"/>
      <c r="T111" s="581"/>
      <c r="U111" s="563"/>
      <c r="V111" s="581"/>
      <c r="W111" s="563"/>
      <c r="X111" s="581"/>
      <c r="Y111" s="563"/>
      <c r="Z111" s="581"/>
      <c r="AA111" s="563"/>
      <c r="AB111" s="581"/>
    </row>
    <row r="112">
      <c r="A112" s="600" t="b">
        <v>0</v>
      </c>
      <c r="B112" s="601"/>
      <c r="C112" s="601"/>
      <c r="D112" s="601"/>
      <c r="E112" s="602"/>
      <c r="F112" s="568">
        <f>IF(I112&lt;&gt;"",(VLOOKUP(I112,'🌳Resource'!$A$4:$I1000,8,false)*J112),0)+IF(K112&lt;&gt;"",(VLOOKUP(K112,'🌳Resource'!$A$4:$I1000,8,false)*L112),0)+IF(M112&lt;&gt;"",(VLOOKUP(M112,'🌳Resource'!$A$4:$I1000,8,false)*N112),0) + IF(O112&lt;&gt;"",(VLOOKUP(O112,'🌳Resource'!$A$4:$I1000,8,false)*P112),0) + IF(Q112&lt;&gt;"",(VLOOKUP(Q112,$B$4:$G1000,5,false)*R112),0) + IF(S112&lt;&gt;"",(VLOOKUP(S112,$B$4:$G1000,5,false)*T112),0) + IF(U112&lt;&gt;"",(VLOOKUP(U112,$B$4:$G1000,5,false)*V112),0) + IF(W112&lt;&gt;"",(VLOOKUP(W112,$B$4:$G1000,5,false)*X112),0) + IF(Y112&lt;&gt;"",(VLOOKUP(Y112,$B$4:$G1000,5,false)*Z112),0) + IF(AA112&lt;&gt;"",(VLOOKUP(AA112,$B$4:$G1000,5,false)*AB112),0)</f>
        <v>0</v>
      </c>
      <c r="G112" s="568">
        <f>IF(I112&lt;&gt;"",(VLOOKUP(I112,'🌳Resource'!$A$4:$I1000,9,false)*J112),0)+IF(K112&lt;&gt;"",(VLOOKUP(K112,'🌳Resource'!$A$4:$I1000,9,false)*L112),0)+IF(M112&lt;&gt;"",(VLOOKUP(M112,'🌳Resource'!$A$4:$I1000,9,false)*N112),0) + IF(O112&lt;&gt;"",(VLOOKUP(O112,'🌳Resource'!$A$4:$I1000,9,false)*P112),0) + IF(Q112&lt;&gt;"",(VLOOKUP(Q112,$B$4:$G1000,6,false)*R112),0) + IF(S112&lt;&gt;"",(VLOOKUP(S112,$B$4:$G1000,6,false)*T112),0) + IF(U112&lt;&gt;"",(VLOOKUP(U112,$B$4:$G1000,6,false)*V112),0) + IF(W112&lt;&gt;"",(VLOOKUP(W112,$B$4:$G1000,6,false)*X112),0) + IF(Y112&lt;&gt;"",(VLOOKUP(Y112,$B$4:$G1000,6,false)*Z112),0) + IF(AA112&lt;&gt;"",(VLOOKUP(AA112,$B$4:$G1000,6,false)*AB112),0)</f>
        <v>0</v>
      </c>
      <c r="H112" s="568">
        <f>IF(I112&lt;&gt;"",(VLOOKUP(I112,'🌳Resource'!$A$4:$J1000,10,false)*J112),0)+IF(K112&lt;&gt;"",(VLOOKUP(K112,'🌳Resource'!$A$4:$J1000,10,false)*L112),0)+IF(M112&lt;&gt;"",(VLOOKUP(M112,'🌳Resource'!$A$4:$J1000,10,false)*N112),0) + IF(O112&lt;&gt;"",(VLOOKUP(O112,'🌳Resource'!$A$4:$J1000,10,false)*P112),0) + IF(Q112&lt;&gt;"",(VLOOKUP(Q112,$B$4:$H1000,7,false)*R112),0) + IF(S112&lt;&gt;"",(VLOOKUP(S112,$B$4:$H1000,7,false)*T112),0) + IF(U112&lt;&gt;"",(VLOOKUP(U112,$B$4:$H1000,7,false)*V112),0) + IF(W112&lt;&gt;"",(VLOOKUP(W112,$B$4:$H1000,7,false)*X112),0) + IF(Y112&lt;&gt;"",(VLOOKUP(Y112,$B$4:$H1000,7,false)*Z112),0) + IF(AA112&lt;&gt;"",(VLOOKUP(AA112,$B$4:$H1000,7,false)*AB112),0)</f>
        <v>0</v>
      </c>
      <c r="I112" s="569"/>
      <c r="J112" s="570"/>
      <c r="K112" s="569"/>
      <c r="L112" s="570"/>
      <c r="M112" s="569"/>
      <c r="N112" s="570"/>
      <c r="O112" s="569"/>
      <c r="P112" s="570"/>
      <c r="Q112" s="557"/>
      <c r="R112" s="580"/>
      <c r="S112" s="557"/>
      <c r="T112" s="580"/>
      <c r="U112" s="557"/>
      <c r="V112" s="580"/>
      <c r="W112" s="557"/>
      <c r="X112" s="580"/>
      <c r="Y112" s="557"/>
      <c r="Z112" s="580"/>
      <c r="AA112" s="557"/>
      <c r="AB112" s="580"/>
    </row>
    <row r="113">
      <c r="A113" s="564" t="b">
        <v>1</v>
      </c>
      <c r="B113" s="566" t="s">
        <v>329</v>
      </c>
      <c r="C113" s="566" t="s">
        <v>7</v>
      </c>
      <c r="D113" s="566" t="s">
        <v>55</v>
      </c>
      <c r="E113" s="567" t="s">
        <v>646</v>
      </c>
      <c r="F113" s="571">
        <f>IF(I113&lt;&gt;"",(VLOOKUP(I113,'🌳Resource'!$A$4:$I1000,8,false)*J113),0)+IF(K113&lt;&gt;"",(VLOOKUP(K113,'🌳Resource'!$A$4:$I1000,8,false)*L113),0)+IF(M113&lt;&gt;"",(VLOOKUP(M113,'🌳Resource'!$A$4:$I1000,8,false)*N113),0) + IF(O113&lt;&gt;"",(VLOOKUP(O113,'🌳Resource'!$A$4:$I1000,8,false)*P113),0) + IF(Q113&lt;&gt;"",(VLOOKUP(Q113,$B$4:$G1000,5,false)*R113),0) + IF(S113&lt;&gt;"",(VLOOKUP(S113,$B$4:$G1000,5,false)*T113),0) + IF(U113&lt;&gt;"",(VLOOKUP(U113,$B$4:$G1000,5,false)*V113),0) + IF(W113&lt;&gt;"",(VLOOKUP(W113,$B$4:$G1000,5,false)*X113),0) + IF(Y113&lt;&gt;"",(VLOOKUP(Y113,$B$4:$G1000,5,false)*Z113),0) + IF(AA113&lt;&gt;"",(VLOOKUP(AA113,$B$4:$G1000,5,false)*AB113),0)</f>
        <v>3.6</v>
      </c>
      <c r="G113" s="571">
        <f>IF(I113&lt;&gt;"",(VLOOKUP(I113,'🌳Resource'!$A$4:$I1000,9,false)*J113),0)+IF(K113&lt;&gt;"",(VLOOKUP(K113,'🌳Resource'!$A$4:$I1000,9,false)*L113),0)+IF(M113&lt;&gt;"",(VLOOKUP(M113,'🌳Resource'!$A$4:$I1000,9,false)*N113),0) + IF(O113&lt;&gt;"",(VLOOKUP(O113,'🌳Resource'!$A$4:$I1000,9,false)*P113),0) + IF(Q113&lt;&gt;"",(VLOOKUP(Q113,$B$4:$G1000,6,false)*R113),0) + IF(S113&lt;&gt;"",(VLOOKUP(S113,$B$4:$G1000,6,false)*T113),0) + IF(U113&lt;&gt;"",(VLOOKUP(U113,$B$4:$G1000,6,false)*V113),0) + IF(W113&lt;&gt;"",(VLOOKUP(W113,$B$4:$G1000,6,false)*X113),0) + IF(Y113&lt;&gt;"",(VLOOKUP(Y113,$B$4:$G1000,6,false)*Z113),0) + IF(AA113&lt;&gt;"",(VLOOKUP(AA113,$B$4:$G1000,6,false)*AB113),0)</f>
        <v>8</v>
      </c>
      <c r="H113" s="571">
        <f>IF(I113&lt;&gt;"",(VLOOKUP(I113,'🌳Resource'!$A$4:$J1000,10,false)*J113),0)+IF(K113&lt;&gt;"",(VLOOKUP(K113,'🌳Resource'!$A$4:$J1000,10,false)*L113),0)+IF(M113&lt;&gt;"",(VLOOKUP(M113,'🌳Resource'!$A$4:$J1000,10,false)*N113),0) + IF(O113&lt;&gt;"",(VLOOKUP(O113,'🌳Resource'!$A$4:$J1000,10,false)*P113),0) + IF(Q113&lt;&gt;"",(VLOOKUP(Q113,$B$4:$H1000,7,false)*R113),0) + IF(S113&lt;&gt;"",(VLOOKUP(S113,$B$4:$H1000,7,false)*T113),0) + IF(U113&lt;&gt;"",(VLOOKUP(U113,$B$4:$H1000,7,false)*V113),0) + IF(W113&lt;&gt;"",(VLOOKUP(W113,$B$4:$H1000,7,false)*X113),0) + IF(Y113&lt;&gt;"",(VLOOKUP(Y113,$B$4:$H1000,7,false)*Z113),0) + IF(AA113&lt;&gt;"",(VLOOKUP(AA113,$B$4:$H1000,7,false)*AB113),0)</f>
        <v>3</v>
      </c>
      <c r="I113" s="561" t="s">
        <v>79</v>
      </c>
      <c r="J113" s="562">
        <v>1.0</v>
      </c>
      <c r="K113" s="561" t="s">
        <v>81</v>
      </c>
      <c r="L113" s="562">
        <v>2.0</v>
      </c>
      <c r="M113" s="561"/>
      <c r="N113" s="562"/>
      <c r="O113" s="561"/>
      <c r="P113" s="562"/>
      <c r="Q113" s="563"/>
      <c r="R113" s="581"/>
      <c r="S113" s="563"/>
      <c r="T113" s="581"/>
      <c r="U113" s="563"/>
      <c r="V113" s="581"/>
      <c r="W113" s="563"/>
      <c r="X113" s="581"/>
      <c r="Y113" s="563"/>
      <c r="Z113" s="581"/>
      <c r="AA113" s="563"/>
      <c r="AB113" s="581"/>
    </row>
    <row r="114">
      <c r="A114" s="564" t="b">
        <v>1</v>
      </c>
      <c r="B114" s="566" t="s">
        <v>330</v>
      </c>
      <c r="C114" s="566" t="s">
        <v>8</v>
      </c>
      <c r="D114" s="566" t="s">
        <v>55</v>
      </c>
      <c r="E114" s="567" t="s">
        <v>647</v>
      </c>
      <c r="F114" s="568">
        <f>IF(I114&lt;&gt;"",(VLOOKUP(I114,'🌳Resource'!$A$4:$I1000,8,false)*J114),0)+IF(K114&lt;&gt;"",(VLOOKUP(K114,'🌳Resource'!$A$4:$I1000,8,false)*L114),0)+IF(M114&lt;&gt;"",(VLOOKUP(M114,'🌳Resource'!$A$4:$I1000,8,false)*N114),0) + IF(O114&lt;&gt;"",(VLOOKUP(O114,'🌳Resource'!$A$4:$I1000,8,false)*P114),0) + IF(Q114&lt;&gt;"",(VLOOKUP(Q114,$B$4:$G1000,5,false)*R114),0) + IF(S114&lt;&gt;"",(VLOOKUP(S114,$B$4:$G1000,5,false)*T114),0) + IF(U114&lt;&gt;"",(VLOOKUP(U114,$B$4:$G1000,5,false)*V114),0) + IF(W114&lt;&gt;"",(VLOOKUP(W114,$B$4:$G1000,5,false)*X114),0) + IF(Y114&lt;&gt;"",(VLOOKUP(Y114,$B$4:$G1000,5,false)*Z114),0) + IF(AA114&lt;&gt;"",(VLOOKUP(AA114,$B$4:$G1000,5,false)*AB114),0)</f>
        <v>5.571428571</v>
      </c>
      <c r="G114" s="568">
        <f>IF(I114&lt;&gt;"",(VLOOKUP(I114,'🌳Resource'!$A$4:$I1000,9,false)*J114),0)+IF(K114&lt;&gt;"",(VLOOKUP(K114,'🌳Resource'!$A$4:$I1000,9,false)*L114),0)+IF(M114&lt;&gt;"",(VLOOKUP(M114,'🌳Resource'!$A$4:$I1000,9,false)*N114),0) + IF(O114&lt;&gt;"",(VLOOKUP(O114,'🌳Resource'!$A$4:$I1000,9,false)*P114),0) + IF(Q114&lt;&gt;"",(VLOOKUP(Q114,$B$4:$G1000,6,false)*R114),0) + IF(S114&lt;&gt;"",(VLOOKUP(S114,$B$4:$G1000,6,false)*T114),0) + IF(U114&lt;&gt;"",(VLOOKUP(U114,$B$4:$G1000,6,false)*V114),0) + IF(W114&lt;&gt;"",(VLOOKUP(W114,$B$4:$G1000,6,false)*X114),0) + IF(Y114&lt;&gt;"",(VLOOKUP(Y114,$B$4:$G1000,6,false)*Z114),0) + IF(AA114&lt;&gt;"",(VLOOKUP(AA114,$B$4:$G1000,6,false)*AB114),0)</f>
        <v>15</v>
      </c>
      <c r="H114" s="568">
        <f>IF(I114&lt;&gt;"",(VLOOKUP(I114,'🌳Resource'!$A$4:$J1000,10,false)*J114),0)+IF(K114&lt;&gt;"",(VLOOKUP(K114,'🌳Resource'!$A$4:$J1000,10,false)*L114),0)+IF(M114&lt;&gt;"",(VLOOKUP(M114,'🌳Resource'!$A$4:$J1000,10,false)*N114),0) + IF(O114&lt;&gt;"",(VLOOKUP(O114,'🌳Resource'!$A$4:$J1000,10,false)*P114),0) + IF(Q114&lt;&gt;"",(VLOOKUP(Q114,$B$4:$H1000,7,false)*R114),0) + IF(S114&lt;&gt;"",(VLOOKUP(S114,$B$4:$H1000,7,false)*T114),0) + IF(U114&lt;&gt;"",(VLOOKUP(U114,$B$4:$H1000,7,false)*V114),0) + IF(W114&lt;&gt;"",(VLOOKUP(W114,$B$4:$H1000,7,false)*X114),0) + IF(Y114&lt;&gt;"",(VLOOKUP(Y114,$B$4:$H1000,7,false)*Z114),0) + IF(AA114&lt;&gt;"",(VLOOKUP(AA114,$B$4:$H1000,7,false)*AB114),0)</f>
        <v>6</v>
      </c>
      <c r="I114" s="569" t="s">
        <v>84</v>
      </c>
      <c r="J114" s="570">
        <v>1.0</v>
      </c>
      <c r="K114" s="569" t="s">
        <v>86</v>
      </c>
      <c r="L114" s="570">
        <v>2.0</v>
      </c>
      <c r="M114" s="569"/>
      <c r="N114" s="570"/>
      <c r="O114" s="569"/>
      <c r="P114" s="570"/>
      <c r="Q114" s="557"/>
      <c r="R114" s="580"/>
      <c r="S114" s="557"/>
      <c r="T114" s="580"/>
      <c r="U114" s="557"/>
      <c r="V114" s="580"/>
      <c r="W114" s="557"/>
      <c r="X114" s="580"/>
      <c r="Y114" s="557"/>
      <c r="Z114" s="580"/>
      <c r="AA114" s="557"/>
      <c r="AB114" s="580"/>
    </row>
    <row r="115">
      <c r="A115" s="564" t="b">
        <v>1</v>
      </c>
      <c r="B115" s="566" t="s">
        <v>331</v>
      </c>
      <c r="C115" s="566" t="s">
        <v>12</v>
      </c>
      <c r="D115" s="566" t="s">
        <v>55</v>
      </c>
      <c r="E115" s="567" t="s">
        <v>648</v>
      </c>
      <c r="F115" s="571">
        <f>IF(I115&lt;&gt;"",(VLOOKUP(I115,'🌳Resource'!$A$4:$I1000,8,false)*J115),0)+IF(K115&lt;&gt;"",(VLOOKUP(K115,'🌳Resource'!$A$4:$I1000,8,false)*L115),0)+IF(M115&lt;&gt;"",(VLOOKUP(M115,'🌳Resource'!$A$4:$I1000,8,false)*N115),0) + IF(O115&lt;&gt;"",(VLOOKUP(O115,'🌳Resource'!$A$4:$I1000,8,false)*P115),0) + IF(Q115&lt;&gt;"",(VLOOKUP(Q115,$B$4:$G1000,5,false)*R115),0) + IF(S115&lt;&gt;"",(VLOOKUP(S115,$B$4:$G1000,5,false)*T115),0) + IF(U115&lt;&gt;"",(VLOOKUP(U115,$B$4:$G1000,5,false)*V115),0) + IF(W115&lt;&gt;"",(VLOOKUP(W115,$B$4:$G1000,5,false)*X115),0) + IF(Y115&lt;&gt;"",(VLOOKUP(Y115,$B$4:$G1000,5,false)*Z115),0) + IF(AA115&lt;&gt;"",(VLOOKUP(AA115,$B$4:$G1000,5,false)*AB115),0)</f>
        <v>6.5</v>
      </c>
      <c r="G115" s="571">
        <f>IF(I115&lt;&gt;"",(VLOOKUP(I115,'🌳Resource'!$A$4:$I1000,9,false)*J115),0)+IF(K115&lt;&gt;"",(VLOOKUP(K115,'🌳Resource'!$A$4:$I1000,9,false)*L115),0)+IF(M115&lt;&gt;"",(VLOOKUP(M115,'🌳Resource'!$A$4:$I1000,9,false)*N115),0) + IF(O115&lt;&gt;"",(VLOOKUP(O115,'🌳Resource'!$A$4:$I1000,9,false)*P115),0) + IF(Q115&lt;&gt;"",(VLOOKUP(Q115,$B$4:$G1000,6,false)*R115),0) + IF(S115&lt;&gt;"",(VLOOKUP(S115,$B$4:$G1000,6,false)*T115),0) + IF(U115&lt;&gt;"",(VLOOKUP(U115,$B$4:$G1000,6,false)*V115),0) + IF(W115&lt;&gt;"",(VLOOKUP(W115,$B$4:$G1000,6,false)*X115),0) + IF(Y115&lt;&gt;"",(VLOOKUP(Y115,$B$4:$G1000,6,false)*Z115),0) + IF(AA115&lt;&gt;"",(VLOOKUP(AA115,$B$4:$G1000,6,false)*AB115),0)</f>
        <v>10</v>
      </c>
      <c r="H115" s="571">
        <f>IF(I115&lt;&gt;"",(VLOOKUP(I115,'🌳Resource'!$A$4:$J1000,10,false)*J115),0)+IF(K115&lt;&gt;"",(VLOOKUP(K115,'🌳Resource'!$A$4:$J1000,10,false)*L115),0)+IF(M115&lt;&gt;"",(VLOOKUP(M115,'🌳Resource'!$A$4:$J1000,10,false)*N115),0) + IF(O115&lt;&gt;"",(VLOOKUP(O115,'🌳Resource'!$A$4:$J1000,10,false)*P115),0) + IF(Q115&lt;&gt;"",(VLOOKUP(Q115,$B$4:$H1000,7,false)*R115),0) + IF(S115&lt;&gt;"",(VLOOKUP(S115,$B$4:$H1000,7,false)*T115),0) + IF(U115&lt;&gt;"",(VLOOKUP(U115,$B$4:$H1000,7,false)*V115),0) + IF(W115&lt;&gt;"",(VLOOKUP(W115,$B$4:$H1000,7,false)*X115),0) + IF(Y115&lt;&gt;"",(VLOOKUP(Y115,$B$4:$H1000,7,false)*Z115),0) + IF(AA115&lt;&gt;"",(VLOOKUP(AA115,$B$4:$H1000,7,false)*AB115),0)</f>
        <v>4</v>
      </c>
      <c r="I115" s="561" t="s">
        <v>89</v>
      </c>
      <c r="J115" s="562">
        <v>2.0</v>
      </c>
      <c r="K115" s="561"/>
      <c r="L115" s="562"/>
      <c r="M115" s="561"/>
      <c r="N115" s="562"/>
      <c r="O115" s="561"/>
      <c r="P115" s="562"/>
      <c r="Q115" s="563"/>
      <c r="R115" s="581"/>
      <c r="S115" s="563"/>
      <c r="T115" s="581"/>
      <c r="U115" s="563"/>
      <c r="V115" s="581"/>
      <c r="W115" s="563"/>
      <c r="X115" s="581"/>
      <c r="Y115" s="563"/>
      <c r="Z115" s="581"/>
      <c r="AA115" s="563"/>
      <c r="AB115" s="581"/>
    </row>
    <row r="116">
      <c r="A116" s="564" t="b">
        <v>1</v>
      </c>
      <c r="B116" s="566" t="s">
        <v>332</v>
      </c>
      <c r="C116" s="566" t="s">
        <v>12</v>
      </c>
      <c r="D116" s="566" t="s">
        <v>55</v>
      </c>
      <c r="E116" s="567" t="s">
        <v>649</v>
      </c>
      <c r="F116" s="568">
        <f>IF(I116&lt;&gt;"",(VLOOKUP(I116,'🌳Resource'!$A$4:$I1000,8,false)*J116),0)+IF(K116&lt;&gt;"",(VLOOKUP(K116,'🌳Resource'!$A$4:$I1000,8,false)*L116),0)+IF(M116&lt;&gt;"",(VLOOKUP(M116,'🌳Resource'!$A$4:$I1000,8,false)*N116),0) + IF(O116&lt;&gt;"",(VLOOKUP(O116,'🌳Resource'!$A$4:$I1000,8,false)*P116),0) + IF(Q116&lt;&gt;"",(VLOOKUP(Q116,$B$4:$G1000,5,false)*R116),0) + IF(S116&lt;&gt;"",(VLOOKUP(S116,$B$4:$G1000,5,false)*T116),0) + IF(U116&lt;&gt;"",(VLOOKUP(U116,$B$4:$G1000,5,false)*V116),0) + IF(W116&lt;&gt;"",(VLOOKUP(W116,$B$4:$G1000,5,false)*X116),0) + IF(Y116&lt;&gt;"",(VLOOKUP(Y116,$B$4:$G1000,5,false)*Z116),0) + IF(AA116&lt;&gt;"",(VLOOKUP(AA116,$B$4:$G1000,5,false)*AB116),0)</f>
        <v>16.25</v>
      </c>
      <c r="G116" s="568">
        <f>IF(I116&lt;&gt;"",(VLOOKUP(I116,'🌳Resource'!$A$4:$I1000,9,false)*J116),0)+IF(K116&lt;&gt;"",(VLOOKUP(K116,'🌳Resource'!$A$4:$I1000,9,false)*L116),0)+IF(M116&lt;&gt;"",(VLOOKUP(M116,'🌳Resource'!$A$4:$I1000,9,false)*N116),0) + IF(O116&lt;&gt;"",(VLOOKUP(O116,'🌳Resource'!$A$4:$I1000,9,false)*P116),0) + IF(Q116&lt;&gt;"",(VLOOKUP(Q116,$B$4:$G1000,6,false)*R116),0) + IF(S116&lt;&gt;"",(VLOOKUP(S116,$B$4:$G1000,6,false)*T116),0) + IF(U116&lt;&gt;"",(VLOOKUP(U116,$B$4:$G1000,6,false)*V116),0) + IF(W116&lt;&gt;"",(VLOOKUP(W116,$B$4:$G1000,6,false)*X116),0) + IF(Y116&lt;&gt;"",(VLOOKUP(Y116,$B$4:$G1000,6,false)*Z116),0) + IF(AA116&lt;&gt;"",(VLOOKUP(AA116,$B$4:$G1000,6,false)*AB116),0)</f>
        <v>25</v>
      </c>
      <c r="H116" s="568">
        <f>IF(I116&lt;&gt;"",(VLOOKUP(I116,'🌳Resource'!$A$4:$J1000,10,false)*J116),0)+IF(K116&lt;&gt;"",(VLOOKUP(K116,'🌳Resource'!$A$4:$J1000,10,false)*L116),0)+IF(M116&lt;&gt;"",(VLOOKUP(M116,'🌳Resource'!$A$4:$J1000,10,false)*N116),0) + IF(O116&lt;&gt;"",(VLOOKUP(O116,'🌳Resource'!$A$4:$J1000,10,false)*P116),0) + IF(Q116&lt;&gt;"",(VLOOKUP(Q116,$B$4:$H1000,7,false)*R116),0) + IF(S116&lt;&gt;"",(VLOOKUP(S116,$B$4:$H1000,7,false)*T116),0) + IF(U116&lt;&gt;"",(VLOOKUP(U116,$B$4:$H1000,7,false)*V116),0) + IF(W116&lt;&gt;"",(VLOOKUP(W116,$B$4:$H1000,7,false)*X116),0) + IF(Y116&lt;&gt;"",(VLOOKUP(Y116,$B$4:$H1000,7,false)*Z116),0) + IF(AA116&lt;&gt;"",(VLOOKUP(AA116,$B$4:$H1000,7,false)*AB116),0)</f>
        <v>10</v>
      </c>
      <c r="I116" s="569" t="s">
        <v>89</v>
      </c>
      <c r="J116" s="570">
        <v>5.0</v>
      </c>
      <c r="K116" s="569"/>
      <c r="L116" s="570"/>
      <c r="M116" s="569"/>
      <c r="N116" s="570"/>
      <c r="O116" s="569"/>
      <c r="P116" s="570"/>
      <c r="Q116" s="557"/>
      <c r="R116" s="580"/>
      <c r="S116" s="557"/>
      <c r="T116" s="580"/>
      <c r="U116" s="557"/>
      <c r="V116" s="580"/>
      <c r="W116" s="557"/>
      <c r="X116" s="580"/>
      <c r="Y116" s="557"/>
      <c r="Z116" s="580"/>
      <c r="AA116" s="557"/>
      <c r="AB116" s="580"/>
    </row>
    <row r="117">
      <c r="A117" s="564" t="b">
        <v>1</v>
      </c>
      <c r="B117" s="566" t="s">
        <v>333</v>
      </c>
      <c r="C117" s="566" t="s">
        <v>7</v>
      </c>
      <c r="D117" s="566" t="s">
        <v>55</v>
      </c>
      <c r="E117" s="567" t="s">
        <v>650</v>
      </c>
      <c r="F117" s="571">
        <f>IF(I117&lt;&gt;"",(VLOOKUP(I117,'🌳Resource'!$A$4:$I1000,8,false)*J117),0)+IF(K117&lt;&gt;"",(VLOOKUP(K117,'🌳Resource'!$A$4:$I1000,8,false)*L117),0)+IF(M117&lt;&gt;"",(VLOOKUP(M117,'🌳Resource'!$A$4:$I1000,8,false)*N117),0) + IF(O117&lt;&gt;"",(VLOOKUP(O117,'🌳Resource'!$A$4:$I1000,8,false)*P117),0) + IF(Q117&lt;&gt;"",(VLOOKUP(Q117,$B$4:$G1000,5,false)*R117),0) + IF(S117&lt;&gt;"",(VLOOKUP(S117,$B$4:$G1000,5,false)*T117),0) + IF(U117&lt;&gt;"",(VLOOKUP(U117,$B$4:$G1000,5,false)*V117),0) + IF(W117&lt;&gt;"",(VLOOKUP(W117,$B$4:$G1000,5,false)*X117),0) + IF(Y117&lt;&gt;"",(VLOOKUP(Y117,$B$4:$G1000,5,false)*Z117),0) + IF(AA117&lt;&gt;"",(VLOOKUP(AA117,$B$4:$G1000,5,false)*AB117),0)</f>
        <v>8.5</v>
      </c>
      <c r="G117" s="571">
        <f>IF(I117&lt;&gt;"",(VLOOKUP(I117,'🌳Resource'!$A$4:$I1000,9,false)*J117),0)+IF(K117&lt;&gt;"",(VLOOKUP(K117,'🌳Resource'!$A$4:$I1000,9,false)*L117),0)+IF(M117&lt;&gt;"",(VLOOKUP(M117,'🌳Resource'!$A$4:$I1000,9,false)*N117),0) + IF(O117&lt;&gt;"",(VLOOKUP(O117,'🌳Resource'!$A$4:$I1000,9,false)*P117),0) + IF(Q117&lt;&gt;"",(VLOOKUP(Q117,$B$4:$G1000,6,false)*R117),0) + IF(S117&lt;&gt;"",(VLOOKUP(S117,$B$4:$G1000,6,false)*T117),0) + IF(U117&lt;&gt;"",(VLOOKUP(U117,$B$4:$G1000,6,false)*V117),0) + IF(W117&lt;&gt;"",(VLOOKUP(W117,$B$4:$G1000,6,false)*X117),0) + IF(Y117&lt;&gt;"",(VLOOKUP(Y117,$B$4:$G1000,6,false)*Z117),0) + IF(AA117&lt;&gt;"",(VLOOKUP(AA117,$B$4:$G1000,6,false)*AB117),0)</f>
        <v>20</v>
      </c>
      <c r="H117" s="571">
        <f>IF(I117&lt;&gt;"",(VLOOKUP(I117,'🌳Resource'!$A$4:$J1000,10,false)*J117),0)+IF(K117&lt;&gt;"",(VLOOKUP(K117,'🌳Resource'!$A$4:$J1000,10,false)*L117),0)+IF(M117&lt;&gt;"",(VLOOKUP(M117,'🌳Resource'!$A$4:$J1000,10,false)*N117),0) + IF(O117&lt;&gt;"",(VLOOKUP(O117,'🌳Resource'!$A$4:$J1000,10,false)*P117),0) + IF(Q117&lt;&gt;"",(VLOOKUP(Q117,$B$4:$H1000,7,false)*R117),0) + IF(S117&lt;&gt;"",(VLOOKUP(S117,$B$4:$H1000,7,false)*T117),0) + IF(U117&lt;&gt;"",(VLOOKUP(U117,$B$4:$H1000,7,false)*V117),0) + IF(W117&lt;&gt;"",(VLOOKUP(W117,$B$4:$H1000,7,false)*X117),0) + IF(Y117&lt;&gt;"",(VLOOKUP(Y117,$B$4:$H1000,7,false)*Z117),0) + IF(AA117&lt;&gt;"",(VLOOKUP(AA117,$B$4:$H1000,7,false)*AB117),0)</f>
        <v>7</v>
      </c>
      <c r="I117" s="561" t="s">
        <v>79</v>
      </c>
      <c r="J117" s="562">
        <v>2.0</v>
      </c>
      <c r="K117" s="561" t="s">
        <v>81</v>
      </c>
      <c r="L117" s="562">
        <v>3.0</v>
      </c>
      <c r="M117" s="561" t="s">
        <v>82</v>
      </c>
      <c r="N117" s="562">
        <v>2.0</v>
      </c>
      <c r="O117" s="561"/>
      <c r="P117" s="562"/>
      <c r="Q117" s="563"/>
      <c r="R117" s="581"/>
      <c r="S117" s="563"/>
      <c r="T117" s="581"/>
      <c r="U117" s="563"/>
      <c r="V117" s="581"/>
      <c r="W117" s="563"/>
      <c r="X117" s="581"/>
      <c r="Y117" s="563"/>
      <c r="Z117" s="581"/>
      <c r="AA117" s="563"/>
      <c r="AB117" s="581"/>
    </row>
    <row r="118">
      <c r="A118" s="564" t="b">
        <v>1</v>
      </c>
      <c r="B118" s="566" t="s">
        <v>334</v>
      </c>
      <c r="C118" s="566" t="s">
        <v>8</v>
      </c>
      <c r="D118" s="566" t="s">
        <v>55</v>
      </c>
      <c r="E118" s="567" t="s">
        <v>651</v>
      </c>
      <c r="F118" s="568">
        <f>IF(I118&lt;&gt;"",(VLOOKUP(I118,'🌳Resource'!$A$4:$I1000,8,false)*J118),0)+IF(K118&lt;&gt;"",(VLOOKUP(K118,'🌳Resource'!$A$4:$I1000,8,false)*L118),0)+IF(M118&lt;&gt;"",(VLOOKUP(M118,'🌳Resource'!$A$4:$I1000,8,false)*N118),0) + IF(O118&lt;&gt;"",(VLOOKUP(O118,'🌳Resource'!$A$4:$I1000,8,false)*P118),0) + IF(Q118&lt;&gt;"",(VLOOKUP(Q118,$B$4:$G1000,5,false)*R118),0) + IF(S118&lt;&gt;"",(VLOOKUP(S118,$B$4:$G1000,5,false)*T118),0) + IF(U118&lt;&gt;"",(VLOOKUP(U118,$B$4:$G1000,5,false)*V118),0) + IF(W118&lt;&gt;"",(VLOOKUP(W118,$B$4:$G1000,5,false)*X118),0) + IF(Y118&lt;&gt;"",(VLOOKUP(Y118,$B$4:$G1000,5,false)*Z118),0) + IF(AA118&lt;&gt;"",(VLOOKUP(AA118,$B$4:$G1000,5,false)*AB118),0)</f>
        <v>10.25657143</v>
      </c>
      <c r="G118" s="568">
        <f>IF(I118&lt;&gt;"",(VLOOKUP(I118,'🌳Resource'!$A$4:$I1000,9,false)*J118),0)+IF(K118&lt;&gt;"",(VLOOKUP(K118,'🌳Resource'!$A$4:$I1000,9,false)*L118),0)+IF(M118&lt;&gt;"",(VLOOKUP(M118,'🌳Resource'!$A$4:$I1000,9,false)*N118),0) + IF(O118&lt;&gt;"",(VLOOKUP(O118,'🌳Resource'!$A$4:$I1000,9,false)*P118),0) + IF(Q118&lt;&gt;"",(VLOOKUP(Q118,$B$4:$G1000,6,false)*R118),0) + IF(S118&lt;&gt;"",(VLOOKUP(S118,$B$4:$G1000,6,false)*T118),0) + IF(U118&lt;&gt;"",(VLOOKUP(U118,$B$4:$G1000,6,false)*V118),0) + IF(W118&lt;&gt;"",(VLOOKUP(W118,$B$4:$G1000,6,false)*X118),0) + IF(Y118&lt;&gt;"",(VLOOKUP(Y118,$B$4:$G1000,6,false)*Z118),0) + IF(AA118&lt;&gt;"",(VLOOKUP(AA118,$B$4:$G1000,6,false)*AB118),0)</f>
        <v>21</v>
      </c>
      <c r="H118" s="568">
        <f>IF(I118&lt;&gt;"",(VLOOKUP(I118,'🌳Resource'!$A$4:$J1000,10,false)*J118),0)+IF(K118&lt;&gt;"",(VLOOKUP(K118,'🌳Resource'!$A$4:$J1000,10,false)*L118),0)+IF(M118&lt;&gt;"",(VLOOKUP(M118,'🌳Resource'!$A$4:$J1000,10,false)*N118),0) + IF(O118&lt;&gt;"",(VLOOKUP(O118,'🌳Resource'!$A$4:$J1000,10,false)*P118),0) + IF(Q118&lt;&gt;"",(VLOOKUP(Q118,$B$4:$H1000,7,false)*R118),0) + IF(S118&lt;&gt;"",(VLOOKUP(S118,$B$4:$H1000,7,false)*T118),0) + IF(U118&lt;&gt;"",(VLOOKUP(U118,$B$4:$H1000,7,false)*V118),0) + IF(W118&lt;&gt;"",(VLOOKUP(W118,$B$4:$H1000,7,false)*X118),0) + IF(Y118&lt;&gt;"",(VLOOKUP(Y118,$B$4:$H1000,7,false)*Z118),0) + IF(AA118&lt;&gt;"",(VLOOKUP(AA118,$B$4:$H1000,7,false)*AB118),0)</f>
        <v>9.5</v>
      </c>
      <c r="I118" s="569" t="s">
        <v>84</v>
      </c>
      <c r="J118" s="570">
        <v>1.0</v>
      </c>
      <c r="K118" s="569" t="s">
        <v>86</v>
      </c>
      <c r="L118" s="570">
        <v>3.0</v>
      </c>
      <c r="M118" s="569" t="s">
        <v>87</v>
      </c>
      <c r="N118" s="570">
        <v>2.0</v>
      </c>
      <c r="O118" s="569"/>
      <c r="P118" s="570"/>
      <c r="Q118" s="557"/>
      <c r="R118" s="580"/>
      <c r="S118" s="557"/>
      <c r="T118" s="580"/>
      <c r="U118" s="557"/>
      <c r="V118" s="580"/>
      <c r="W118" s="557"/>
      <c r="X118" s="580"/>
      <c r="Y118" s="557"/>
      <c r="Z118" s="580"/>
      <c r="AA118" s="557"/>
      <c r="AB118" s="580"/>
    </row>
    <row r="119">
      <c r="A119" s="564" t="b">
        <v>1</v>
      </c>
      <c r="B119" s="566" t="s">
        <v>335</v>
      </c>
      <c r="C119" s="566" t="s">
        <v>12</v>
      </c>
      <c r="D119" s="566" t="s">
        <v>55</v>
      </c>
      <c r="E119" s="567" t="s">
        <v>652</v>
      </c>
      <c r="F119" s="571">
        <f>IF(I119&lt;&gt;"",(VLOOKUP(I119,'🌳Resource'!$A$4:$I1000,8,false)*J119),0)+IF(K119&lt;&gt;"",(VLOOKUP(K119,'🌳Resource'!$A$4:$I1000,8,false)*L119),0)+IF(M119&lt;&gt;"",(VLOOKUP(M119,'🌳Resource'!$A$4:$I1000,8,false)*N119),0) + IF(O119&lt;&gt;"",(VLOOKUP(O119,'🌳Resource'!$A$4:$I1000,8,false)*P119),0) + IF(Q119&lt;&gt;"",(VLOOKUP(Q119,$B$4:$G1000,5,false)*R119),0) + IF(S119&lt;&gt;"",(VLOOKUP(S119,$B$4:$G1000,5,false)*T119),0) + IF(U119&lt;&gt;"",(VLOOKUP(U119,$B$4:$G1000,5,false)*V119),0) + IF(W119&lt;&gt;"",(VLOOKUP(W119,$B$4:$G1000,5,false)*X119),0) + IF(Y119&lt;&gt;"",(VLOOKUP(Y119,$B$4:$G1000,5,false)*Z119),0) + IF(AA119&lt;&gt;"",(VLOOKUP(AA119,$B$4:$G1000,5,false)*AB119),0)</f>
        <v>6.5</v>
      </c>
      <c r="G119" s="571">
        <f>IF(I119&lt;&gt;"",(VLOOKUP(I119,'🌳Resource'!$A$4:$I1000,9,false)*J119),0)+IF(K119&lt;&gt;"",(VLOOKUP(K119,'🌳Resource'!$A$4:$I1000,9,false)*L119),0)+IF(M119&lt;&gt;"",(VLOOKUP(M119,'🌳Resource'!$A$4:$I1000,9,false)*N119),0) + IF(O119&lt;&gt;"",(VLOOKUP(O119,'🌳Resource'!$A$4:$I1000,9,false)*P119),0) + IF(Q119&lt;&gt;"",(VLOOKUP(Q119,$B$4:$G1000,6,false)*R119),0) + IF(S119&lt;&gt;"",(VLOOKUP(S119,$B$4:$G1000,6,false)*T119),0) + IF(U119&lt;&gt;"",(VLOOKUP(U119,$B$4:$G1000,6,false)*V119),0) + IF(W119&lt;&gt;"",(VLOOKUP(W119,$B$4:$G1000,6,false)*X119),0) + IF(Y119&lt;&gt;"",(VLOOKUP(Y119,$B$4:$G1000,6,false)*Z119),0) + IF(AA119&lt;&gt;"",(VLOOKUP(AA119,$B$4:$G1000,6,false)*AB119),0)</f>
        <v>10</v>
      </c>
      <c r="H119" s="571">
        <f>IF(I119&lt;&gt;"",(VLOOKUP(I119,'🌳Resource'!$A$4:$J1000,10,false)*J119),0)+IF(K119&lt;&gt;"",(VLOOKUP(K119,'🌳Resource'!$A$4:$J1000,10,false)*L119),0)+IF(M119&lt;&gt;"",(VLOOKUP(M119,'🌳Resource'!$A$4:$J1000,10,false)*N119),0) + IF(O119&lt;&gt;"",(VLOOKUP(O119,'🌳Resource'!$A$4:$J1000,10,false)*P119),0) + IF(Q119&lt;&gt;"",(VLOOKUP(Q119,$B$4:$H1000,7,false)*R119),0) + IF(S119&lt;&gt;"",(VLOOKUP(S119,$B$4:$H1000,7,false)*T119),0) + IF(U119&lt;&gt;"",(VLOOKUP(U119,$B$4:$H1000,7,false)*V119),0) + IF(W119&lt;&gt;"",(VLOOKUP(W119,$B$4:$H1000,7,false)*X119),0) + IF(Y119&lt;&gt;"",(VLOOKUP(Y119,$B$4:$H1000,7,false)*Z119),0) + IF(AA119&lt;&gt;"",(VLOOKUP(AA119,$B$4:$H1000,7,false)*AB119),0)</f>
        <v>4</v>
      </c>
      <c r="I119" s="561" t="s">
        <v>90</v>
      </c>
      <c r="J119" s="562">
        <v>2.0</v>
      </c>
      <c r="K119" s="561"/>
      <c r="L119" s="562"/>
      <c r="M119" s="561"/>
      <c r="N119" s="562"/>
      <c r="O119" s="561"/>
      <c r="P119" s="562"/>
      <c r="Q119" s="563"/>
      <c r="R119" s="581"/>
      <c r="S119" s="563"/>
      <c r="T119" s="581"/>
      <c r="U119" s="563"/>
      <c r="V119" s="581"/>
      <c r="W119" s="563"/>
      <c r="X119" s="581"/>
      <c r="Y119" s="563"/>
      <c r="Z119" s="581"/>
      <c r="AA119" s="563"/>
      <c r="AB119" s="581"/>
    </row>
    <row r="120">
      <c r="A120" s="564" t="b">
        <v>1</v>
      </c>
      <c r="B120" s="566" t="s">
        <v>336</v>
      </c>
      <c r="C120" s="566" t="s">
        <v>12</v>
      </c>
      <c r="D120" s="566" t="s">
        <v>55</v>
      </c>
      <c r="E120" s="567" t="s">
        <v>653</v>
      </c>
      <c r="F120" s="568">
        <f>IF(I120&lt;&gt;"",(VLOOKUP(I120,'🌳Resource'!$A$4:$I1000,8,false)*J120),0)+IF(K120&lt;&gt;"",(VLOOKUP(K120,'🌳Resource'!$A$4:$I1000,8,false)*L120),0)+IF(M120&lt;&gt;"",(VLOOKUP(M120,'🌳Resource'!$A$4:$I1000,8,false)*N120),0) + IF(O120&lt;&gt;"",(VLOOKUP(O120,'🌳Resource'!$A$4:$I1000,8,false)*P120),0) + IF(Q120&lt;&gt;"",(VLOOKUP(Q120,$B$4:$G1000,5,false)*R120),0) + IF(S120&lt;&gt;"",(VLOOKUP(S120,$B$4:$G1000,5,false)*T120),0) + IF(U120&lt;&gt;"",(VLOOKUP(U120,$B$4:$G1000,5,false)*V120),0) + IF(W120&lt;&gt;"",(VLOOKUP(W120,$B$4:$G1000,5,false)*X120),0) + IF(Y120&lt;&gt;"",(VLOOKUP(Y120,$B$4:$G1000,5,false)*Z120),0) + IF(AA120&lt;&gt;"",(VLOOKUP(AA120,$B$4:$G1000,5,false)*AB120),0)</f>
        <v>16.25</v>
      </c>
      <c r="G120" s="568">
        <f>IF(I120&lt;&gt;"",(VLOOKUP(I120,'🌳Resource'!$A$4:$I1000,9,false)*J120),0)+IF(K120&lt;&gt;"",(VLOOKUP(K120,'🌳Resource'!$A$4:$I1000,9,false)*L120),0)+IF(M120&lt;&gt;"",(VLOOKUP(M120,'🌳Resource'!$A$4:$I1000,9,false)*N120),0) + IF(O120&lt;&gt;"",(VLOOKUP(O120,'🌳Resource'!$A$4:$I1000,9,false)*P120),0) + IF(Q120&lt;&gt;"",(VLOOKUP(Q120,$B$4:$G1000,6,false)*R120),0) + IF(S120&lt;&gt;"",(VLOOKUP(S120,$B$4:$G1000,6,false)*T120),0) + IF(U120&lt;&gt;"",(VLOOKUP(U120,$B$4:$G1000,6,false)*V120),0) + IF(W120&lt;&gt;"",(VLOOKUP(W120,$B$4:$G1000,6,false)*X120),0) + IF(Y120&lt;&gt;"",(VLOOKUP(Y120,$B$4:$G1000,6,false)*Z120),0) + IF(AA120&lt;&gt;"",(VLOOKUP(AA120,$B$4:$G1000,6,false)*AB120),0)</f>
        <v>25</v>
      </c>
      <c r="H120" s="568">
        <f>IF(I120&lt;&gt;"",(VLOOKUP(I120,'🌳Resource'!$A$4:$J1000,10,false)*J120),0)+IF(K120&lt;&gt;"",(VLOOKUP(K120,'🌳Resource'!$A$4:$J1000,10,false)*L120),0)+IF(M120&lt;&gt;"",(VLOOKUP(M120,'🌳Resource'!$A$4:$J1000,10,false)*N120),0) + IF(O120&lt;&gt;"",(VLOOKUP(O120,'🌳Resource'!$A$4:$J1000,10,false)*P120),0) + IF(Q120&lt;&gt;"",(VLOOKUP(Q120,$B$4:$H1000,7,false)*R120),0) + IF(S120&lt;&gt;"",(VLOOKUP(S120,$B$4:$H1000,7,false)*T120),0) + IF(U120&lt;&gt;"",(VLOOKUP(U120,$B$4:$H1000,7,false)*V120),0) + IF(W120&lt;&gt;"",(VLOOKUP(W120,$B$4:$H1000,7,false)*X120),0) + IF(Y120&lt;&gt;"",(VLOOKUP(Y120,$B$4:$H1000,7,false)*Z120),0) + IF(AA120&lt;&gt;"",(VLOOKUP(AA120,$B$4:$H1000,7,false)*AB120),0)</f>
        <v>10</v>
      </c>
      <c r="I120" s="569" t="s">
        <v>90</v>
      </c>
      <c r="J120" s="570">
        <v>5.0</v>
      </c>
      <c r="K120" s="569"/>
      <c r="L120" s="570"/>
      <c r="M120" s="569"/>
      <c r="N120" s="570"/>
      <c r="O120" s="569"/>
      <c r="P120" s="570"/>
      <c r="Q120" s="557"/>
      <c r="R120" s="580"/>
      <c r="S120" s="557"/>
      <c r="T120" s="580"/>
      <c r="U120" s="557"/>
      <c r="V120" s="580"/>
      <c r="W120" s="557"/>
      <c r="X120" s="580"/>
      <c r="Y120" s="557"/>
      <c r="Z120" s="580"/>
      <c r="AA120" s="557"/>
      <c r="AB120" s="580"/>
    </row>
    <row r="121">
      <c r="A121" s="564" t="b">
        <v>1</v>
      </c>
      <c r="B121" s="566" t="s">
        <v>337</v>
      </c>
      <c r="C121" s="566" t="s">
        <v>7</v>
      </c>
      <c r="D121" s="566" t="s">
        <v>55</v>
      </c>
      <c r="E121" s="567" t="s">
        <v>654</v>
      </c>
      <c r="F121" s="571">
        <f>IF(I121&lt;&gt;"",(VLOOKUP(I121,'🌳Resource'!$A$4:$I1000,8,false)*J121),0)+IF(K121&lt;&gt;"",(VLOOKUP(K121,'🌳Resource'!$A$4:$I1000,8,false)*L121),0)+IF(M121&lt;&gt;"",(VLOOKUP(M121,'🌳Resource'!$A$4:$I1000,8,false)*N121),0) + IF(O121&lt;&gt;"",(VLOOKUP(O121,'🌳Resource'!$A$4:$I1000,8,false)*P121),0) + IF(Q121&lt;&gt;"",(VLOOKUP(Q121,$B$4:$G1000,5,false)*R121),0) + IF(S121&lt;&gt;"",(VLOOKUP(S121,$B$4:$G1000,5,false)*T121),0) + IF(U121&lt;&gt;"",(VLOOKUP(U121,$B$4:$G1000,5,false)*V121),0) + IF(W121&lt;&gt;"",(VLOOKUP(W121,$B$4:$G1000,5,false)*X121),0) + IF(Y121&lt;&gt;"",(VLOOKUP(Y121,$B$4:$G1000,5,false)*Z121),0) + IF(AA121&lt;&gt;"",(VLOOKUP(AA121,$B$4:$G1000,5,false)*AB121),0)</f>
        <v>7.5</v>
      </c>
      <c r="G121" s="571">
        <f>IF(I121&lt;&gt;"",(VLOOKUP(I121,'🌳Resource'!$A$4:$I1000,9,false)*J121),0)+IF(K121&lt;&gt;"",(VLOOKUP(K121,'🌳Resource'!$A$4:$I1000,9,false)*L121),0)+IF(M121&lt;&gt;"",(VLOOKUP(M121,'🌳Resource'!$A$4:$I1000,9,false)*N121),0) + IF(O121&lt;&gt;"",(VLOOKUP(O121,'🌳Resource'!$A$4:$I1000,9,false)*P121),0) + IF(Q121&lt;&gt;"",(VLOOKUP(Q121,$B$4:$G1000,6,false)*R121),0) + IF(S121&lt;&gt;"",(VLOOKUP(S121,$B$4:$G1000,6,false)*T121),0) + IF(U121&lt;&gt;"",(VLOOKUP(U121,$B$4:$G1000,6,false)*V121),0) + IF(W121&lt;&gt;"",(VLOOKUP(W121,$B$4:$G1000,6,false)*X121),0) + IF(Y121&lt;&gt;"",(VLOOKUP(Y121,$B$4:$G1000,6,false)*Z121),0) + IF(AA121&lt;&gt;"",(VLOOKUP(AA121,$B$4:$G1000,6,false)*AB121),0)</f>
        <v>16</v>
      </c>
      <c r="H121" s="571">
        <f>IF(I121&lt;&gt;"",(VLOOKUP(I121,'🌳Resource'!$A$4:$J1000,10,false)*J121),0)+IF(K121&lt;&gt;"",(VLOOKUP(K121,'🌳Resource'!$A$4:$J1000,10,false)*L121),0)+IF(M121&lt;&gt;"",(VLOOKUP(M121,'🌳Resource'!$A$4:$J1000,10,false)*N121),0) + IF(O121&lt;&gt;"",(VLOOKUP(O121,'🌳Resource'!$A$4:$J1000,10,false)*P121),0) + IF(Q121&lt;&gt;"",(VLOOKUP(Q121,$B$4:$H1000,7,false)*R121),0) + IF(S121&lt;&gt;"",(VLOOKUP(S121,$B$4:$H1000,7,false)*T121),0) + IF(U121&lt;&gt;"",(VLOOKUP(U121,$B$4:$H1000,7,false)*V121),0) + IF(W121&lt;&gt;"",(VLOOKUP(W121,$B$4:$H1000,7,false)*X121),0) + IF(Y121&lt;&gt;"",(VLOOKUP(Y121,$B$4:$H1000,7,false)*Z121),0) + IF(AA121&lt;&gt;"",(VLOOKUP(AA121,$B$4:$H1000,7,false)*AB121),0)</f>
        <v>6</v>
      </c>
      <c r="I121" s="561" t="s">
        <v>79</v>
      </c>
      <c r="J121" s="562">
        <v>1.0</v>
      </c>
      <c r="K121" s="561" t="s">
        <v>81</v>
      </c>
      <c r="L121" s="562">
        <v>3.0</v>
      </c>
      <c r="M121" s="561" t="s">
        <v>82</v>
      </c>
      <c r="N121" s="562">
        <v>2.0</v>
      </c>
      <c r="O121" s="561"/>
      <c r="P121" s="562"/>
      <c r="Q121" s="563"/>
      <c r="R121" s="581"/>
      <c r="S121" s="563"/>
      <c r="T121" s="581"/>
      <c r="U121" s="563"/>
      <c r="V121" s="581"/>
      <c r="W121" s="563"/>
      <c r="X121" s="581"/>
      <c r="Y121" s="563"/>
      <c r="Z121" s="581"/>
      <c r="AA121" s="563"/>
      <c r="AB121" s="581"/>
    </row>
    <row r="122">
      <c r="A122" s="564" t="b">
        <v>1</v>
      </c>
      <c r="B122" s="566" t="s">
        <v>338</v>
      </c>
      <c r="C122" s="566" t="s">
        <v>8</v>
      </c>
      <c r="D122" s="566" t="s">
        <v>55</v>
      </c>
      <c r="E122" s="567" t="s">
        <v>655</v>
      </c>
      <c r="F122" s="568">
        <f>IF(I122&lt;&gt;"",(VLOOKUP(I122,'🌳Resource'!$A$4:$I1000,8,false)*J122),0)+IF(K122&lt;&gt;"",(VLOOKUP(K122,'🌳Resource'!$A$4:$I1000,8,false)*L122),0)+IF(M122&lt;&gt;"",(VLOOKUP(M122,'🌳Resource'!$A$4:$I1000,8,false)*N122),0) + IF(O122&lt;&gt;"",(VLOOKUP(O122,'🌳Resource'!$A$4:$I1000,8,false)*P122),0) + IF(Q122&lt;&gt;"",(VLOOKUP(Q122,$B$4:$G1000,5,false)*R122),0) + IF(S122&lt;&gt;"",(VLOOKUP(S122,$B$4:$G1000,5,false)*T122),0) + IF(U122&lt;&gt;"",(VLOOKUP(U122,$B$4:$G1000,5,false)*V122),0) + IF(W122&lt;&gt;"",(VLOOKUP(W122,$B$4:$G1000,5,false)*X122),0) + IF(Y122&lt;&gt;"",(VLOOKUP(Y122,$B$4:$G1000,5,false)*Z122),0) + IF(AA122&lt;&gt;"",(VLOOKUP(AA122,$B$4:$G1000,5,false)*AB122),0)</f>
        <v>12.11371429</v>
      </c>
      <c r="G122" s="568">
        <f>IF(I122&lt;&gt;"",(VLOOKUP(I122,'🌳Resource'!$A$4:$I1000,9,false)*J122),0)+IF(K122&lt;&gt;"",(VLOOKUP(K122,'🌳Resource'!$A$4:$I1000,9,false)*L122),0)+IF(M122&lt;&gt;"",(VLOOKUP(M122,'🌳Resource'!$A$4:$I1000,9,false)*N122),0) + IF(O122&lt;&gt;"",(VLOOKUP(O122,'🌳Resource'!$A$4:$I1000,9,false)*P122),0) + IF(Q122&lt;&gt;"",(VLOOKUP(Q122,$B$4:$G1000,6,false)*R122),0) + IF(S122&lt;&gt;"",(VLOOKUP(S122,$B$4:$G1000,6,false)*T122),0) + IF(U122&lt;&gt;"",(VLOOKUP(U122,$B$4:$G1000,6,false)*V122),0) + IF(W122&lt;&gt;"",(VLOOKUP(W122,$B$4:$G1000,6,false)*X122),0) + IF(Y122&lt;&gt;"",(VLOOKUP(Y122,$B$4:$G1000,6,false)*Z122),0) + IF(AA122&lt;&gt;"",(VLOOKUP(AA122,$B$4:$G1000,6,false)*AB122),0)</f>
        <v>28</v>
      </c>
      <c r="H122" s="568">
        <f>IF(I122&lt;&gt;"",(VLOOKUP(I122,'🌳Resource'!$A$4:$J1000,10,false)*J122),0)+IF(K122&lt;&gt;"",(VLOOKUP(K122,'🌳Resource'!$A$4:$J1000,10,false)*L122),0)+IF(M122&lt;&gt;"",(VLOOKUP(M122,'🌳Resource'!$A$4:$J1000,10,false)*N122),0) + IF(O122&lt;&gt;"",(VLOOKUP(O122,'🌳Resource'!$A$4:$J1000,10,false)*P122),0) + IF(Q122&lt;&gt;"",(VLOOKUP(Q122,$B$4:$H1000,7,false)*R122),0) + IF(S122&lt;&gt;"",(VLOOKUP(S122,$B$4:$H1000,7,false)*T122),0) + IF(U122&lt;&gt;"",(VLOOKUP(U122,$B$4:$H1000,7,false)*V122),0) + IF(W122&lt;&gt;"",(VLOOKUP(W122,$B$4:$H1000,7,false)*X122),0) + IF(Y122&lt;&gt;"",(VLOOKUP(Y122,$B$4:$H1000,7,false)*Z122),0) + IF(AA122&lt;&gt;"",(VLOOKUP(AA122,$B$4:$H1000,7,false)*AB122),0)</f>
        <v>12.5</v>
      </c>
      <c r="I122" s="569" t="s">
        <v>84</v>
      </c>
      <c r="J122" s="570">
        <v>2.0</v>
      </c>
      <c r="K122" s="569" t="s">
        <v>86</v>
      </c>
      <c r="L122" s="570">
        <v>3.0</v>
      </c>
      <c r="M122" s="569" t="s">
        <v>87</v>
      </c>
      <c r="N122" s="570">
        <v>2.0</v>
      </c>
      <c r="O122" s="569"/>
      <c r="P122" s="570"/>
      <c r="Q122" s="557"/>
      <c r="R122" s="580"/>
      <c r="S122" s="557"/>
      <c r="T122" s="580"/>
      <c r="U122" s="557"/>
      <c r="V122" s="580"/>
      <c r="W122" s="557"/>
      <c r="X122" s="580"/>
      <c r="Y122" s="557"/>
      <c r="Z122" s="580"/>
      <c r="AA122" s="557"/>
      <c r="AB122" s="580"/>
    </row>
    <row r="123">
      <c r="A123" s="564" t="b">
        <v>1</v>
      </c>
      <c r="B123" s="566" t="s">
        <v>339</v>
      </c>
      <c r="C123" s="566" t="s">
        <v>12</v>
      </c>
      <c r="D123" s="566" t="s">
        <v>55</v>
      </c>
      <c r="E123" s="567" t="s">
        <v>656</v>
      </c>
      <c r="F123" s="571">
        <f>IF(I123&lt;&gt;"",(VLOOKUP(I123,'🌳Resource'!$A$4:$I1000,8,false)*J123),0)+IF(K123&lt;&gt;"",(VLOOKUP(K123,'🌳Resource'!$A$4:$I1000,8,false)*L123),0)+IF(M123&lt;&gt;"",(VLOOKUP(M123,'🌳Resource'!$A$4:$I1000,8,false)*N123),0) + IF(O123&lt;&gt;"",(VLOOKUP(O123,'🌳Resource'!$A$4:$I1000,8,false)*P123),0) + IF(Q123&lt;&gt;"",(VLOOKUP(Q123,$B$4:$G1000,5,false)*R123),0) + IF(S123&lt;&gt;"",(VLOOKUP(S123,$B$4:$G1000,5,false)*T123),0) + IF(U123&lt;&gt;"",(VLOOKUP(U123,$B$4:$G1000,5,false)*V123),0) + IF(W123&lt;&gt;"",(VLOOKUP(W123,$B$4:$G1000,5,false)*X123),0) + IF(Y123&lt;&gt;"",(VLOOKUP(Y123,$B$4:$G1000,5,false)*Z123),0) + IF(AA123&lt;&gt;"",(VLOOKUP(AA123,$B$4:$G1000,5,false)*AB123),0)</f>
        <v>13</v>
      </c>
      <c r="G123" s="571">
        <f>IF(I123&lt;&gt;"",(VLOOKUP(I123,'🌳Resource'!$A$4:$I1000,9,false)*J123),0)+IF(K123&lt;&gt;"",(VLOOKUP(K123,'🌳Resource'!$A$4:$I1000,9,false)*L123),0)+IF(M123&lt;&gt;"",(VLOOKUP(M123,'🌳Resource'!$A$4:$I1000,9,false)*N123),0) + IF(O123&lt;&gt;"",(VLOOKUP(O123,'🌳Resource'!$A$4:$I1000,9,false)*P123),0) + IF(Q123&lt;&gt;"",(VLOOKUP(Q123,$B$4:$G1000,6,false)*R123),0) + IF(S123&lt;&gt;"",(VLOOKUP(S123,$B$4:$G1000,6,false)*T123),0) + IF(U123&lt;&gt;"",(VLOOKUP(U123,$B$4:$G1000,6,false)*V123),0) + IF(W123&lt;&gt;"",(VLOOKUP(W123,$B$4:$G1000,6,false)*X123),0) + IF(Y123&lt;&gt;"",(VLOOKUP(Y123,$B$4:$G1000,6,false)*Z123),0) + IF(AA123&lt;&gt;"",(VLOOKUP(AA123,$B$4:$G1000,6,false)*AB123),0)</f>
        <v>20</v>
      </c>
      <c r="H123" s="571">
        <f>IF(I123&lt;&gt;"",(VLOOKUP(I123,'🌳Resource'!$A$4:$J1000,10,false)*J123),0)+IF(K123&lt;&gt;"",(VLOOKUP(K123,'🌳Resource'!$A$4:$J1000,10,false)*L123),0)+IF(M123&lt;&gt;"",(VLOOKUP(M123,'🌳Resource'!$A$4:$J1000,10,false)*N123),0) + IF(O123&lt;&gt;"",(VLOOKUP(O123,'🌳Resource'!$A$4:$J1000,10,false)*P123),0) + IF(Q123&lt;&gt;"",(VLOOKUP(Q123,$B$4:$H1000,7,false)*R123),0) + IF(S123&lt;&gt;"",(VLOOKUP(S123,$B$4:$H1000,7,false)*T123),0) + IF(U123&lt;&gt;"",(VLOOKUP(U123,$B$4:$H1000,7,false)*V123),0) + IF(W123&lt;&gt;"",(VLOOKUP(W123,$B$4:$H1000,7,false)*X123),0) + IF(Y123&lt;&gt;"",(VLOOKUP(Y123,$B$4:$H1000,7,false)*Z123),0) + IF(AA123&lt;&gt;"",(VLOOKUP(AA123,$B$4:$H1000,7,false)*AB123),0)</f>
        <v>8</v>
      </c>
      <c r="I123" s="561" t="s">
        <v>89</v>
      </c>
      <c r="J123" s="562">
        <v>2.0</v>
      </c>
      <c r="K123" s="561" t="s">
        <v>90</v>
      </c>
      <c r="L123" s="562">
        <v>2.0</v>
      </c>
      <c r="M123" s="561"/>
      <c r="N123" s="562"/>
      <c r="O123" s="561"/>
      <c r="P123" s="562"/>
      <c r="Q123" s="563"/>
      <c r="R123" s="581"/>
      <c r="S123" s="563"/>
      <c r="T123" s="581"/>
      <c r="U123" s="563"/>
      <c r="V123" s="581"/>
      <c r="W123" s="563"/>
      <c r="X123" s="581"/>
      <c r="Y123" s="563"/>
      <c r="Z123" s="581"/>
      <c r="AA123" s="563"/>
      <c r="AB123" s="581"/>
    </row>
    <row r="124">
      <c r="A124" s="564" t="b">
        <v>1</v>
      </c>
      <c r="B124" s="601" t="s">
        <v>340</v>
      </c>
      <c r="C124" s="601" t="s">
        <v>12</v>
      </c>
      <c r="D124" s="601" t="s">
        <v>55</v>
      </c>
      <c r="E124" s="602" t="s">
        <v>657</v>
      </c>
      <c r="F124" s="568">
        <f>IF(I124&lt;&gt;"",(VLOOKUP(I124,'🌳Resource'!$A$4:$I1000,8,false)*J124),0)+IF(K124&lt;&gt;"",(VLOOKUP(K124,'🌳Resource'!$A$4:$I1000,8,false)*L124),0)+IF(M124&lt;&gt;"",(VLOOKUP(M124,'🌳Resource'!$A$4:$I1000,8,false)*N124),0) + IF(O124&lt;&gt;"",(VLOOKUP(O124,'🌳Resource'!$A$4:$I1000,8,false)*P124),0) + IF(Q124&lt;&gt;"",(VLOOKUP(Q124,$B$4:$G1000,5,false)*R124),0) + IF(S124&lt;&gt;"",(VLOOKUP(S124,$B$4:$G1000,5,false)*T124),0) + IF(U124&lt;&gt;"",(VLOOKUP(U124,$B$4:$G1000,5,false)*V124),0) + IF(W124&lt;&gt;"",(VLOOKUP(W124,$B$4:$G1000,5,false)*X124),0) + IF(Y124&lt;&gt;"",(VLOOKUP(Y124,$B$4:$G1000,5,false)*Z124),0) + IF(AA124&lt;&gt;"",(VLOOKUP(AA124,$B$4:$G1000,5,false)*AB124),0)</f>
        <v>19.5</v>
      </c>
      <c r="G124" s="568">
        <f>IF(I124&lt;&gt;"",(VLOOKUP(I124,'🌳Resource'!$A$4:$I1000,9,false)*J124),0)+IF(K124&lt;&gt;"",(VLOOKUP(K124,'🌳Resource'!$A$4:$I1000,9,false)*L124),0)+IF(M124&lt;&gt;"",(VLOOKUP(M124,'🌳Resource'!$A$4:$I1000,9,false)*N124),0) + IF(O124&lt;&gt;"",(VLOOKUP(O124,'🌳Resource'!$A$4:$I1000,9,false)*P124),0) + IF(Q124&lt;&gt;"",(VLOOKUP(Q124,$B$4:$G1000,6,false)*R124),0) + IF(S124&lt;&gt;"",(VLOOKUP(S124,$B$4:$G1000,6,false)*T124),0) + IF(U124&lt;&gt;"",(VLOOKUP(U124,$B$4:$G1000,6,false)*V124),0) + IF(W124&lt;&gt;"",(VLOOKUP(W124,$B$4:$G1000,6,false)*X124),0) + IF(Y124&lt;&gt;"",(VLOOKUP(Y124,$B$4:$G1000,6,false)*Z124),0) + IF(AA124&lt;&gt;"",(VLOOKUP(AA124,$B$4:$G1000,6,false)*AB124),0)</f>
        <v>30</v>
      </c>
      <c r="H124" s="568">
        <f>IF(I124&lt;&gt;"",(VLOOKUP(I124,'🌳Resource'!$A$4:$J1000,10,false)*J124),0)+IF(K124&lt;&gt;"",(VLOOKUP(K124,'🌳Resource'!$A$4:$J1000,10,false)*L124),0)+IF(M124&lt;&gt;"",(VLOOKUP(M124,'🌳Resource'!$A$4:$J1000,10,false)*N124),0) + IF(O124&lt;&gt;"",(VLOOKUP(O124,'🌳Resource'!$A$4:$J1000,10,false)*P124),0) + IF(Q124&lt;&gt;"",(VLOOKUP(Q124,$B$4:$H1000,7,false)*R124),0) + IF(S124&lt;&gt;"",(VLOOKUP(S124,$B$4:$H1000,7,false)*T124),0) + IF(U124&lt;&gt;"",(VLOOKUP(U124,$B$4:$H1000,7,false)*V124),0) + IF(W124&lt;&gt;"",(VLOOKUP(W124,$B$4:$H1000,7,false)*X124),0) + IF(Y124&lt;&gt;"",(VLOOKUP(Y124,$B$4:$H1000,7,false)*Z124),0) + IF(AA124&lt;&gt;"",(VLOOKUP(AA124,$B$4:$H1000,7,false)*AB124),0)</f>
        <v>12</v>
      </c>
      <c r="I124" s="569" t="s">
        <v>89</v>
      </c>
      <c r="J124" s="570">
        <v>3.0</v>
      </c>
      <c r="K124" s="569" t="s">
        <v>90</v>
      </c>
      <c r="L124" s="570">
        <v>3.0</v>
      </c>
      <c r="M124" s="569"/>
      <c r="N124" s="570"/>
      <c r="O124" s="569"/>
      <c r="P124" s="570"/>
      <c r="Q124" s="557"/>
      <c r="R124" s="570"/>
      <c r="S124" s="557"/>
      <c r="T124" s="570"/>
      <c r="U124" s="557"/>
      <c r="V124" s="570"/>
      <c r="W124" s="557"/>
      <c r="X124" s="570"/>
      <c r="Y124" s="557"/>
      <c r="Z124" s="570"/>
      <c r="AA124" s="557"/>
      <c r="AB124" s="570"/>
    </row>
    <row r="125">
      <c r="A125" s="564" t="b">
        <v>1</v>
      </c>
      <c r="B125" s="566" t="s">
        <v>206</v>
      </c>
      <c r="C125" s="566" t="s">
        <v>7</v>
      </c>
      <c r="D125" s="566" t="s">
        <v>55</v>
      </c>
      <c r="E125" s="567" t="s">
        <v>658</v>
      </c>
      <c r="F125" s="571">
        <f>IF(I125&lt;&gt;"",(VLOOKUP(I125,'🌳Resource'!$A$4:$I1000,8,false)*J125),0)+IF(K125&lt;&gt;"",(VLOOKUP(K125,'🌳Resource'!$A$4:$I1000,8,false)*L125),0)+IF(M125&lt;&gt;"",(VLOOKUP(M125,'🌳Resource'!$A$4:$I1000,8,false)*N125),0) + IF(O125&lt;&gt;"",(VLOOKUP(O125,'🌳Resource'!$A$4:$I1000,8,false)*P125),0) + IF(Q125&lt;&gt;"",(VLOOKUP(Q125,$B$4:$G1000,5,false)*R125),0) + IF(S125&lt;&gt;"",(VLOOKUP(S125,$B$4:$G1000,5,false)*T125),0) + IF(U125&lt;&gt;"",(VLOOKUP(U125,$B$4:$G1000,5,false)*V125),0) + IF(W125&lt;&gt;"",(VLOOKUP(W125,$B$4:$G1000,5,false)*X125),0) + IF(Y125&lt;&gt;"",(VLOOKUP(Y125,$B$4:$G1000,5,false)*Z125),0) + IF(AA125&lt;&gt;"",(VLOOKUP(AA125,$B$4:$G1000,5,false)*AB125),0)</f>
        <v>49.63636364</v>
      </c>
      <c r="G125" s="571">
        <f>IF(I125&lt;&gt;"",(VLOOKUP(I125,'🌳Resource'!$A$4:$I1000,9,false)*J125),0)+IF(K125&lt;&gt;"",(VLOOKUP(K125,'🌳Resource'!$A$4:$I1000,9,false)*L125),0)+IF(M125&lt;&gt;"",(VLOOKUP(M125,'🌳Resource'!$A$4:$I1000,9,false)*N125),0) + IF(O125&lt;&gt;"",(VLOOKUP(O125,'🌳Resource'!$A$4:$I1000,9,false)*P125),0) + IF(Q125&lt;&gt;"",(VLOOKUP(Q125,$B$4:$G1000,6,false)*R125),0) + IF(S125&lt;&gt;"",(VLOOKUP(S125,$B$4:$G1000,6,false)*T125),0) + IF(U125&lt;&gt;"",(VLOOKUP(U125,$B$4:$G1000,6,false)*V125),0) + IF(W125&lt;&gt;"",(VLOOKUP(W125,$B$4:$G1000,6,false)*X125),0) + IF(Y125&lt;&gt;"",(VLOOKUP(Y125,$B$4:$G1000,6,false)*Z125),0) + IF(AA125&lt;&gt;"",(VLOOKUP(AA125,$B$4:$G1000,6,false)*AB125),0)</f>
        <v>170</v>
      </c>
      <c r="H125" s="571">
        <f>IF(I125&lt;&gt;"",(VLOOKUP(I125,'🌳Resource'!$A$4:$J1000,10,false)*J125),0)+IF(K125&lt;&gt;"",(VLOOKUP(K125,'🌳Resource'!$A$4:$J1000,10,false)*L125),0)+IF(M125&lt;&gt;"",(VLOOKUP(M125,'🌳Resource'!$A$4:$J1000,10,false)*N125),0) + IF(O125&lt;&gt;"",(VLOOKUP(O125,'🌳Resource'!$A$4:$J1000,10,false)*P125),0) + IF(Q125&lt;&gt;"",(VLOOKUP(Q125,$B$4:$H1000,7,false)*R125),0) + IF(S125&lt;&gt;"",(VLOOKUP(S125,$B$4:$H1000,7,false)*T125),0) + IF(U125&lt;&gt;"",(VLOOKUP(U125,$B$4:$H1000,7,false)*V125),0) + IF(W125&lt;&gt;"",(VLOOKUP(W125,$B$4:$H1000,7,false)*X125),0) + IF(Y125&lt;&gt;"",(VLOOKUP(Y125,$B$4:$H1000,7,false)*Z125),0) + IF(AA125&lt;&gt;"",(VLOOKUP(AA125,$B$4:$H1000,7,false)*AB125),0)</f>
        <v>50</v>
      </c>
      <c r="I125" s="561" t="s">
        <v>80</v>
      </c>
      <c r="J125" s="562">
        <v>20.0</v>
      </c>
      <c r="K125" s="561" t="s">
        <v>81</v>
      </c>
      <c r="L125" s="562">
        <v>10.0</v>
      </c>
      <c r="M125" s="561" t="s">
        <v>82</v>
      </c>
      <c r="N125" s="562">
        <v>10.0</v>
      </c>
      <c r="O125" s="561"/>
      <c r="P125" s="562"/>
      <c r="Q125" s="563"/>
      <c r="R125" s="562"/>
      <c r="S125" s="563"/>
      <c r="T125" s="562"/>
      <c r="U125" s="563"/>
      <c r="V125" s="562"/>
      <c r="W125" s="563"/>
      <c r="X125" s="562"/>
      <c r="Y125" s="563"/>
      <c r="Z125" s="562"/>
      <c r="AA125" s="563"/>
      <c r="AB125" s="562"/>
    </row>
    <row r="126">
      <c r="A126" s="564" t="b">
        <v>1</v>
      </c>
      <c r="B126" s="566" t="s">
        <v>207</v>
      </c>
      <c r="C126" s="566" t="s">
        <v>8</v>
      </c>
      <c r="D126" s="566" t="s">
        <v>55</v>
      </c>
      <c r="E126" s="567" t="s">
        <v>659</v>
      </c>
      <c r="F126" s="568">
        <f>IF(I126&lt;&gt;"",(VLOOKUP(I126,'🌳Resource'!$A$4:$I1000,8,false)*J126),0)+IF(K126&lt;&gt;"",(VLOOKUP(K126,'🌳Resource'!$A$4:$I1000,8,false)*L126),0)+IF(M126&lt;&gt;"",(VLOOKUP(M126,'🌳Resource'!$A$4:$I1000,8,false)*N126),0) + IF(O126&lt;&gt;"",(VLOOKUP(O126,'🌳Resource'!$A$4:$I1000,8,false)*P126),0) + IF(Q126&lt;&gt;"",(VLOOKUP(Q126,$B$4:$G1000,5,false)*R126),0) + IF(S126&lt;&gt;"",(VLOOKUP(S126,$B$4:$G1000,5,false)*T126),0) + IF(U126&lt;&gt;"",(VLOOKUP(U126,$B$4:$G1000,5,false)*V126),0) + IF(W126&lt;&gt;"",(VLOOKUP(W126,$B$4:$G1000,5,false)*X126),0) + IF(Y126&lt;&gt;"",(VLOOKUP(Y126,$B$4:$G1000,5,false)*Z126),0) + IF(AA126&lt;&gt;"",(VLOOKUP(AA126,$B$4:$G1000,5,false)*AB126),0)</f>
        <v>74.28571429</v>
      </c>
      <c r="G126" s="568">
        <f>IF(I126&lt;&gt;"",(VLOOKUP(I126,'🌳Resource'!$A$4:$I1000,9,false)*J126),0)+IF(K126&lt;&gt;"",(VLOOKUP(K126,'🌳Resource'!$A$4:$I1000,9,false)*L126),0)+IF(M126&lt;&gt;"",(VLOOKUP(M126,'🌳Resource'!$A$4:$I1000,9,false)*N126),0) + IF(O126&lt;&gt;"",(VLOOKUP(O126,'🌳Resource'!$A$4:$I1000,9,false)*P126),0) + IF(Q126&lt;&gt;"",(VLOOKUP(Q126,$B$4:$G1000,6,false)*R126),0) + IF(S126&lt;&gt;"",(VLOOKUP(S126,$B$4:$G1000,6,false)*T126),0) + IF(U126&lt;&gt;"",(VLOOKUP(U126,$B$4:$G1000,6,false)*V126),0) + IF(W126&lt;&gt;"",(VLOOKUP(W126,$B$4:$G1000,6,false)*X126),0) + IF(Y126&lt;&gt;"",(VLOOKUP(Y126,$B$4:$G1000,6,false)*Z126),0) + IF(AA126&lt;&gt;"",(VLOOKUP(AA126,$B$4:$G1000,6,false)*AB126),0)</f>
        <v>270</v>
      </c>
      <c r="H126" s="568">
        <f>IF(I126&lt;&gt;"",(VLOOKUP(I126,'🌳Resource'!$A$4:$J1000,10,false)*J126),0)+IF(K126&lt;&gt;"",(VLOOKUP(K126,'🌳Resource'!$A$4:$J1000,10,false)*L126),0)+IF(M126&lt;&gt;"",(VLOOKUP(M126,'🌳Resource'!$A$4:$J1000,10,false)*N126),0) + IF(O126&lt;&gt;"",(VLOOKUP(O126,'🌳Resource'!$A$4:$J1000,10,false)*P126),0) + IF(Q126&lt;&gt;"",(VLOOKUP(Q126,$B$4:$H1000,7,false)*R126),0) + IF(S126&lt;&gt;"",(VLOOKUP(S126,$B$4:$H1000,7,false)*T126),0) + IF(U126&lt;&gt;"",(VLOOKUP(U126,$B$4:$H1000,7,false)*V126),0) + IF(W126&lt;&gt;"",(VLOOKUP(W126,$B$4:$H1000,7,false)*X126),0) + IF(Y126&lt;&gt;"",(VLOOKUP(Y126,$B$4:$H1000,7,false)*Z126),0) + IF(AA126&lt;&gt;"",(VLOOKUP(AA126,$B$4:$H1000,7,false)*AB126),0)</f>
        <v>105</v>
      </c>
      <c r="I126" s="569" t="s">
        <v>84</v>
      </c>
      <c r="J126" s="570">
        <v>10.0</v>
      </c>
      <c r="K126" s="569" t="s">
        <v>85</v>
      </c>
      <c r="L126" s="570">
        <v>20.0</v>
      </c>
      <c r="M126" s="569" t="s">
        <v>86</v>
      </c>
      <c r="N126" s="570">
        <v>10.0</v>
      </c>
      <c r="O126" s="569"/>
      <c r="P126" s="570"/>
      <c r="Q126" s="557"/>
      <c r="R126" s="570"/>
      <c r="S126" s="557"/>
      <c r="T126" s="570"/>
      <c r="U126" s="557"/>
      <c r="V126" s="570"/>
      <c r="W126" s="557"/>
      <c r="X126" s="570"/>
      <c r="Y126" s="557"/>
      <c r="Z126" s="570"/>
      <c r="AA126" s="557"/>
      <c r="AB126" s="570"/>
    </row>
    <row r="127">
      <c r="A127" s="564" t="b">
        <v>1</v>
      </c>
      <c r="B127" s="566" t="s">
        <v>208</v>
      </c>
      <c r="C127" s="566" t="s">
        <v>12</v>
      </c>
      <c r="D127" s="566" t="s">
        <v>55</v>
      </c>
      <c r="E127" s="567" t="s">
        <v>660</v>
      </c>
      <c r="F127" s="571">
        <f>IF(I127&lt;&gt;"",(VLOOKUP(I127,'🌳Resource'!$A$4:$I1000,8,false)*J127),0)+IF(K127&lt;&gt;"",(VLOOKUP(K127,'🌳Resource'!$A$4:$I1000,8,false)*L127),0)+IF(M127&lt;&gt;"",(VLOOKUP(M127,'🌳Resource'!$A$4:$I1000,8,false)*N127),0) + IF(O127&lt;&gt;"",(VLOOKUP(O127,'🌳Resource'!$A$4:$I1000,8,false)*P127),0) + IF(Q127&lt;&gt;"",(VLOOKUP(Q127,$B$4:$G1000,5,false)*R127),0) + IF(S127&lt;&gt;"",(VLOOKUP(S127,$B$4:$G1000,5,false)*T127),0) + IF(U127&lt;&gt;"",(VLOOKUP(U127,$B$4:$G1000,5,false)*V127),0) + IF(W127&lt;&gt;"",(VLOOKUP(W127,$B$4:$G1000,5,false)*X127),0) + IF(Y127&lt;&gt;"",(VLOOKUP(Y127,$B$4:$G1000,5,false)*Z127),0) + IF(AA127&lt;&gt;"",(VLOOKUP(AA127,$B$4:$G1000,5,false)*AB127),0)</f>
        <v>65</v>
      </c>
      <c r="G127" s="571">
        <f>IF(I127&lt;&gt;"",(VLOOKUP(I127,'🌳Resource'!$A$4:$I1000,9,false)*J127),0)+IF(K127&lt;&gt;"",(VLOOKUP(K127,'🌳Resource'!$A$4:$I1000,9,false)*L127),0)+IF(M127&lt;&gt;"",(VLOOKUP(M127,'🌳Resource'!$A$4:$I1000,9,false)*N127),0) + IF(O127&lt;&gt;"",(VLOOKUP(O127,'🌳Resource'!$A$4:$I1000,9,false)*P127),0) + IF(Q127&lt;&gt;"",(VLOOKUP(Q127,$B$4:$G1000,6,false)*R127),0) + IF(S127&lt;&gt;"",(VLOOKUP(S127,$B$4:$G1000,6,false)*T127),0) + IF(U127&lt;&gt;"",(VLOOKUP(U127,$B$4:$G1000,6,false)*V127),0) + IF(W127&lt;&gt;"",(VLOOKUP(W127,$B$4:$G1000,6,false)*X127),0) + IF(Y127&lt;&gt;"",(VLOOKUP(Y127,$B$4:$G1000,6,false)*Z127),0) + IF(AA127&lt;&gt;"",(VLOOKUP(AA127,$B$4:$G1000,6,false)*AB127),0)</f>
        <v>100</v>
      </c>
      <c r="H127" s="571">
        <f>IF(I127&lt;&gt;"",(VLOOKUP(I127,'🌳Resource'!$A$4:$J1000,10,false)*J127),0)+IF(K127&lt;&gt;"",(VLOOKUP(K127,'🌳Resource'!$A$4:$J1000,10,false)*L127),0)+IF(M127&lt;&gt;"",(VLOOKUP(M127,'🌳Resource'!$A$4:$J1000,10,false)*N127),0) + IF(O127&lt;&gt;"",(VLOOKUP(O127,'🌳Resource'!$A$4:$J1000,10,false)*P127),0) + IF(Q127&lt;&gt;"",(VLOOKUP(Q127,$B$4:$H1000,7,false)*R127),0) + IF(S127&lt;&gt;"",(VLOOKUP(S127,$B$4:$H1000,7,false)*T127),0) + IF(U127&lt;&gt;"",(VLOOKUP(U127,$B$4:$H1000,7,false)*V127),0) + IF(W127&lt;&gt;"",(VLOOKUP(W127,$B$4:$H1000,7,false)*X127),0) + IF(Y127&lt;&gt;"",(VLOOKUP(Y127,$B$4:$H1000,7,false)*Z127),0) + IF(AA127&lt;&gt;"",(VLOOKUP(AA127,$B$4:$H1000,7,false)*AB127),0)</f>
        <v>40</v>
      </c>
      <c r="I127" s="561" t="s">
        <v>89</v>
      </c>
      <c r="J127" s="562">
        <v>10.0</v>
      </c>
      <c r="K127" s="561" t="s">
        <v>90</v>
      </c>
      <c r="L127" s="562">
        <v>10.0</v>
      </c>
      <c r="M127" s="561"/>
      <c r="N127" s="562"/>
      <c r="O127" s="561"/>
      <c r="P127" s="562"/>
      <c r="Q127" s="563"/>
      <c r="R127" s="562"/>
      <c r="S127" s="563"/>
      <c r="T127" s="562"/>
      <c r="U127" s="563"/>
      <c r="V127" s="562"/>
      <c r="W127" s="563"/>
      <c r="X127" s="562"/>
      <c r="Y127" s="563"/>
      <c r="Z127" s="562"/>
      <c r="AA127" s="563"/>
      <c r="AB127" s="562"/>
    </row>
    <row r="128">
      <c r="A128" s="564" t="b">
        <v>1</v>
      </c>
      <c r="B128" s="566" t="s">
        <v>209</v>
      </c>
      <c r="C128" s="566" t="s">
        <v>13</v>
      </c>
      <c r="D128" s="566" t="s">
        <v>55</v>
      </c>
      <c r="E128" s="567" t="s">
        <v>661</v>
      </c>
      <c r="F128" s="568">
        <f>IF(I128&lt;&gt;"",(VLOOKUP(I128,'🌳Resource'!$A$4:$I1000,8,false)*J128),0)+IF(K128&lt;&gt;"",(VLOOKUP(K128,'🌳Resource'!$A$4:$I1000,8,false)*L128),0)+IF(M128&lt;&gt;"",(VLOOKUP(M128,'🌳Resource'!$A$4:$I1000,8,false)*N128),0) + IF(O128&lt;&gt;"",(VLOOKUP(O128,'🌳Resource'!$A$4:$I1000,8,false)*P128),0) + IF(Q128&lt;&gt;"",(VLOOKUP(Q128,$B$4:$G1000,5,false)*R128),0) + IF(S128&lt;&gt;"",(VLOOKUP(S128,$B$4:$G1000,5,false)*T128),0) + IF(U128&lt;&gt;"",(VLOOKUP(U128,$B$4:$G1000,5,false)*V128),0) + IF(W128&lt;&gt;"",(VLOOKUP(W128,$B$4:$G1000,5,false)*X128),0) + IF(Y128&lt;&gt;"",(VLOOKUP(Y128,$B$4:$G1000,5,false)*Z128),0) + IF(AA128&lt;&gt;"",(VLOOKUP(AA128,$B$4:$G1000,5,false)*AB128),0)</f>
        <v>260</v>
      </c>
      <c r="G128" s="568">
        <f>IF(I128&lt;&gt;"",(VLOOKUP(I128,'🌳Resource'!$A$4:$I1000,9,false)*J128),0)+IF(K128&lt;&gt;"",(VLOOKUP(K128,'🌳Resource'!$A$4:$I1000,9,false)*L128),0)+IF(M128&lt;&gt;"",(VLOOKUP(M128,'🌳Resource'!$A$4:$I1000,9,false)*N128),0) + IF(O128&lt;&gt;"",(VLOOKUP(O128,'🌳Resource'!$A$4:$I1000,9,false)*P128),0) + IF(Q128&lt;&gt;"",(VLOOKUP(Q128,$B$4:$G1000,6,false)*R128),0) + IF(S128&lt;&gt;"",(VLOOKUP(S128,$B$4:$G1000,6,false)*T128),0) + IF(U128&lt;&gt;"",(VLOOKUP(U128,$B$4:$G1000,6,false)*V128),0) + IF(W128&lt;&gt;"",(VLOOKUP(W128,$B$4:$G1000,6,false)*X128),0) + IF(Y128&lt;&gt;"",(VLOOKUP(Y128,$B$4:$G1000,6,false)*Z128),0) + IF(AA128&lt;&gt;"",(VLOOKUP(AA128,$B$4:$G1000,6,false)*AB128),0)</f>
        <v>230</v>
      </c>
      <c r="H128" s="568">
        <f>IF(I128&lt;&gt;"",(VLOOKUP(I128,'🌳Resource'!$A$4:$J1000,10,false)*J128),0)+IF(K128&lt;&gt;"",(VLOOKUP(K128,'🌳Resource'!$A$4:$J1000,10,false)*L128),0)+IF(M128&lt;&gt;"",(VLOOKUP(M128,'🌳Resource'!$A$4:$J1000,10,false)*N128),0) + IF(O128&lt;&gt;"",(VLOOKUP(O128,'🌳Resource'!$A$4:$J1000,10,false)*P128),0) + IF(Q128&lt;&gt;"",(VLOOKUP(Q128,$B$4:$H1000,7,false)*R128),0) + IF(S128&lt;&gt;"",(VLOOKUP(S128,$B$4:$H1000,7,false)*T128),0) + IF(U128&lt;&gt;"",(VLOOKUP(U128,$B$4:$H1000,7,false)*V128),0) + IF(W128&lt;&gt;"",(VLOOKUP(W128,$B$4:$H1000,7,false)*X128),0) + IF(Y128&lt;&gt;"",(VLOOKUP(Y128,$B$4:$H1000,7,false)*Z128),0) + IF(AA128&lt;&gt;"",(VLOOKUP(AA128,$B$4:$H1000,7,false)*AB128),0)</f>
        <v>75</v>
      </c>
      <c r="I128" s="569" t="s">
        <v>92</v>
      </c>
      <c r="J128" s="570">
        <v>10.0</v>
      </c>
      <c r="K128" s="569" t="s">
        <v>93</v>
      </c>
      <c r="L128" s="570">
        <v>10.0</v>
      </c>
      <c r="M128" s="569"/>
      <c r="N128" s="570"/>
      <c r="O128" s="569"/>
      <c r="P128" s="570"/>
      <c r="Q128" s="557"/>
      <c r="R128" s="570"/>
      <c r="S128" s="557"/>
      <c r="T128" s="570"/>
      <c r="U128" s="557"/>
      <c r="V128" s="570"/>
      <c r="W128" s="557"/>
      <c r="X128" s="570"/>
      <c r="Y128" s="557"/>
      <c r="Z128" s="570"/>
      <c r="AA128" s="557"/>
      <c r="AB128" s="570"/>
    </row>
    <row r="129">
      <c r="A129" s="564" t="b">
        <v>1</v>
      </c>
      <c r="B129" s="566" t="s">
        <v>213</v>
      </c>
      <c r="C129" s="576" t="s">
        <v>7</v>
      </c>
      <c r="D129" s="576" t="s">
        <v>55</v>
      </c>
      <c r="E129" s="567" t="s">
        <v>662</v>
      </c>
      <c r="F129" s="571">
        <f>IF(I129&lt;&gt;"",(VLOOKUP(I129,'🌳Resource'!$A$4:$I1000,8,false)*J129),0)+IF(K129&lt;&gt;"",(VLOOKUP(K129,'🌳Resource'!$A$4:$I1000,8,false)*L129),0)+IF(M129&lt;&gt;"",(VLOOKUP(M129,'🌳Resource'!$A$4:$I1000,8,false)*N129),0) + IF(O129&lt;&gt;"",(VLOOKUP(O129,'🌳Resource'!$A$4:$I1000,8,false)*P129),0) + IF(Q129&lt;&gt;"",(VLOOKUP(Q129,$B$4:$G1000,5,false)*R129),0) + IF(S129&lt;&gt;"",(VLOOKUP(S129,$B$4:$G1000,5,false)*T129),0) + IF(U129&lt;&gt;"",(VLOOKUP(U129,$B$4:$G1000,5,false)*V129),0) + IF(W129&lt;&gt;"",(VLOOKUP(W129,$B$4:$G1000,5,false)*X129),0) + IF(Y129&lt;&gt;"",(VLOOKUP(Y129,$B$4:$G1000,5,false)*Z129),0) + IF(AA129&lt;&gt;"",(VLOOKUP(AA129,$B$4:$G1000,5,false)*AB129),0)</f>
        <v>4.963636364</v>
      </c>
      <c r="G129" s="571">
        <f>IF(I129&lt;&gt;"",(VLOOKUP(I129,'🌳Resource'!$A$4:$I1000,9,false)*J129),0)+IF(K129&lt;&gt;"",(VLOOKUP(K129,'🌳Resource'!$A$4:$I1000,9,false)*L129),0)+IF(M129&lt;&gt;"",(VLOOKUP(M129,'🌳Resource'!$A$4:$I1000,9,false)*N129),0) + IF(O129&lt;&gt;"",(VLOOKUP(O129,'🌳Resource'!$A$4:$I1000,9,false)*P129),0) + IF(Q129&lt;&gt;"",(VLOOKUP(Q129,$B$4:$G1000,6,false)*R129),0) + IF(S129&lt;&gt;"",(VLOOKUP(S129,$B$4:$G1000,6,false)*T129),0) + IF(U129&lt;&gt;"",(VLOOKUP(U129,$B$4:$G1000,6,false)*V129),0) + IF(W129&lt;&gt;"",(VLOOKUP(W129,$B$4:$G1000,6,false)*X129),0) + IF(Y129&lt;&gt;"",(VLOOKUP(Y129,$B$4:$G1000,6,false)*Z129),0) + IF(AA129&lt;&gt;"",(VLOOKUP(AA129,$B$4:$G1000,6,false)*AB129),0)</f>
        <v>17</v>
      </c>
      <c r="H129" s="571">
        <f>IF(I129&lt;&gt;"",(VLOOKUP(I129,'🌳Resource'!$A$4:$J1000,10,false)*J129),0)+IF(K129&lt;&gt;"",(VLOOKUP(K129,'🌳Resource'!$A$4:$J1000,10,false)*L129),0)+IF(M129&lt;&gt;"",(VLOOKUP(M129,'🌳Resource'!$A$4:$J1000,10,false)*N129),0) + IF(O129&lt;&gt;"",(VLOOKUP(O129,'🌳Resource'!$A$4:$J1000,10,false)*P129),0) + IF(Q129&lt;&gt;"",(VLOOKUP(Q129,$B$4:$H1000,7,false)*R129),0) + IF(S129&lt;&gt;"",(VLOOKUP(S129,$B$4:$H1000,7,false)*T129),0) + IF(U129&lt;&gt;"",(VLOOKUP(U129,$B$4:$H1000,7,false)*V129),0) + IF(W129&lt;&gt;"",(VLOOKUP(W129,$B$4:$H1000,7,false)*X129),0) + IF(Y129&lt;&gt;"",(VLOOKUP(Y129,$B$4:$H1000,7,false)*Z129),0) + IF(AA129&lt;&gt;"",(VLOOKUP(AA129,$B$4:$H1000,7,false)*AB129),0)</f>
        <v>5</v>
      </c>
      <c r="I129" s="561" t="s">
        <v>80</v>
      </c>
      <c r="J129" s="562">
        <v>2.0</v>
      </c>
      <c r="K129" s="561" t="s">
        <v>81</v>
      </c>
      <c r="L129" s="562">
        <v>1.0</v>
      </c>
      <c r="M129" s="561" t="s">
        <v>82</v>
      </c>
      <c r="N129" s="562">
        <v>1.0</v>
      </c>
      <c r="O129" s="561"/>
      <c r="P129" s="562"/>
      <c r="Q129" s="563"/>
      <c r="R129" s="562"/>
      <c r="S129" s="563"/>
      <c r="T129" s="562"/>
      <c r="U129" s="563"/>
      <c r="V129" s="562"/>
      <c r="W129" s="563"/>
      <c r="X129" s="562"/>
      <c r="Y129" s="563"/>
      <c r="Z129" s="562"/>
      <c r="AA129" s="563"/>
      <c r="AB129" s="562"/>
    </row>
    <row r="130">
      <c r="A130" s="564" t="b">
        <v>1</v>
      </c>
      <c r="B130" s="566" t="s">
        <v>214</v>
      </c>
      <c r="C130" s="576" t="s">
        <v>8</v>
      </c>
      <c r="D130" s="576" t="s">
        <v>55</v>
      </c>
      <c r="E130" s="567" t="s">
        <v>663</v>
      </c>
      <c r="F130" s="568">
        <f>IF(I130&lt;&gt;"",(VLOOKUP(I130,'🌳Resource'!$A$4:$I1000,8,false)*J130),0)+IF(K130&lt;&gt;"",(VLOOKUP(K130,'🌳Resource'!$A$4:$I1000,8,false)*L130),0)+IF(M130&lt;&gt;"",(VLOOKUP(M130,'🌳Resource'!$A$4:$I1000,8,false)*N130),0) + IF(O130&lt;&gt;"",(VLOOKUP(O130,'🌳Resource'!$A$4:$I1000,8,false)*P130),0) + IF(Q130&lt;&gt;"",(VLOOKUP(Q130,$B$4:$G1000,5,false)*R130),0) + IF(S130&lt;&gt;"",(VLOOKUP(S130,$B$4:$G1000,5,false)*T130),0) + IF(U130&lt;&gt;"",(VLOOKUP(U130,$B$4:$G1000,5,false)*V130),0) + IF(W130&lt;&gt;"",(VLOOKUP(W130,$B$4:$G1000,5,false)*X130),0) + IF(Y130&lt;&gt;"",(VLOOKUP(Y130,$B$4:$G1000,5,false)*Z130),0) + IF(AA130&lt;&gt;"",(VLOOKUP(AA130,$B$4:$G1000,5,false)*AB130),0)</f>
        <v>7.428571429</v>
      </c>
      <c r="G130" s="568">
        <f>IF(I130&lt;&gt;"",(VLOOKUP(I130,'🌳Resource'!$A$4:$I1000,9,false)*J130),0)+IF(K130&lt;&gt;"",(VLOOKUP(K130,'🌳Resource'!$A$4:$I1000,9,false)*L130),0)+IF(M130&lt;&gt;"",(VLOOKUP(M130,'🌳Resource'!$A$4:$I1000,9,false)*N130),0) + IF(O130&lt;&gt;"",(VLOOKUP(O130,'🌳Resource'!$A$4:$I1000,9,false)*P130),0) + IF(Q130&lt;&gt;"",(VLOOKUP(Q130,$B$4:$G1000,6,false)*R130),0) + IF(S130&lt;&gt;"",(VLOOKUP(S130,$B$4:$G1000,6,false)*T130),0) + IF(U130&lt;&gt;"",(VLOOKUP(U130,$B$4:$G1000,6,false)*V130),0) + IF(W130&lt;&gt;"",(VLOOKUP(W130,$B$4:$G1000,6,false)*X130),0) + IF(Y130&lt;&gt;"",(VLOOKUP(Y130,$B$4:$G1000,6,false)*Z130),0) + IF(AA130&lt;&gt;"",(VLOOKUP(AA130,$B$4:$G1000,6,false)*AB130),0)</f>
        <v>27</v>
      </c>
      <c r="H130" s="568">
        <f>IF(I130&lt;&gt;"",(VLOOKUP(I130,'🌳Resource'!$A$4:$J1000,10,false)*J130),0)+IF(K130&lt;&gt;"",(VLOOKUP(K130,'🌳Resource'!$A$4:$J1000,10,false)*L130),0)+IF(M130&lt;&gt;"",(VLOOKUP(M130,'🌳Resource'!$A$4:$J1000,10,false)*N130),0) + IF(O130&lt;&gt;"",(VLOOKUP(O130,'🌳Resource'!$A$4:$J1000,10,false)*P130),0) + IF(Q130&lt;&gt;"",(VLOOKUP(Q130,$B$4:$H1000,7,false)*R130),0) + IF(S130&lt;&gt;"",(VLOOKUP(S130,$B$4:$H1000,7,false)*T130),0) + IF(U130&lt;&gt;"",(VLOOKUP(U130,$B$4:$H1000,7,false)*V130),0) + IF(W130&lt;&gt;"",(VLOOKUP(W130,$B$4:$H1000,7,false)*X130),0) + IF(Y130&lt;&gt;"",(VLOOKUP(Y130,$B$4:$H1000,7,false)*Z130),0) + IF(AA130&lt;&gt;"",(VLOOKUP(AA130,$B$4:$H1000,7,false)*AB130),0)</f>
        <v>10.5</v>
      </c>
      <c r="I130" s="569" t="s">
        <v>84</v>
      </c>
      <c r="J130" s="570">
        <v>1.0</v>
      </c>
      <c r="K130" s="569" t="s">
        <v>85</v>
      </c>
      <c r="L130" s="570">
        <v>2.0</v>
      </c>
      <c r="M130" s="569" t="s">
        <v>86</v>
      </c>
      <c r="N130" s="570">
        <v>1.0</v>
      </c>
      <c r="O130" s="569"/>
      <c r="P130" s="570"/>
      <c r="Q130" s="557"/>
      <c r="R130" s="570"/>
      <c r="S130" s="557"/>
      <c r="T130" s="570"/>
      <c r="U130" s="557"/>
      <c r="V130" s="570"/>
      <c r="W130" s="557"/>
      <c r="X130" s="570"/>
      <c r="Y130" s="557"/>
      <c r="Z130" s="570"/>
      <c r="AA130" s="557"/>
      <c r="AB130" s="570"/>
    </row>
    <row r="131">
      <c r="A131" s="564" t="b">
        <v>1</v>
      </c>
      <c r="B131" s="566" t="s">
        <v>215</v>
      </c>
      <c r="C131" s="576" t="s">
        <v>12</v>
      </c>
      <c r="D131" s="576" t="s">
        <v>55</v>
      </c>
      <c r="E131" s="567" t="s">
        <v>664</v>
      </c>
      <c r="F131" s="571">
        <f>IF(I131&lt;&gt;"",(VLOOKUP(I131,'🌳Resource'!$A$4:$I1000,8,false)*J131),0)+IF(K131&lt;&gt;"",(VLOOKUP(K131,'🌳Resource'!$A$4:$I1000,8,false)*L131),0)+IF(M131&lt;&gt;"",(VLOOKUP(M131,'🌳Resource'!$A$4:$I1000,8,false)*N131),0) + IF(O131&lt;&gt;"",(VLOOKUP(O131,'🌳Resource'!$A$4:$I1000,8,false)*P131),0) + IF(Q131&lt;&gt;"",(VLOOKUP(Q131,$B$4:$G1000,5,false)*R131),0) + IF(S131&lt;&gt;"",(VLOOKUP(S131,$B$4:$G1000,5,false)*T131),0) + IF(U131&lt;&gt;"",(VLOOKUP(U131,$B$4:$G1000,5,false)*V131),0) + IF(W131&lt;&gt;"",(VLOOKUP(W131,$B$4:$G1000,5,false)*X131),0) + IF(Y131&lt;&gt;"",(VLOOKUP(Y131,$B$4:$G1000,5,false)*Z131),0) + IF(AA131&lt;&gt;"",(VLOOKUP(AA131,$B$4:$G1000,5,false)*AB131),0)</f>
        <v>6.5</v>
      </c>
      <c r="G131" s="571">
        <f>IF(I131&lt;&gt;"",(VLOOKUP(I131,'🌳Resource'!$A$4:$I1000,9,false)*J131),0)+IF(K131&lt;&gt;"",(VLOOKUP(K131,'🌳Resource'!$A$4:$I1000,9,false)*L131),0)+IF(M131&lt;&gt;"",(VLOOKUP(M131,'🌳Resource'!$A$4:$I1000,9,false)*N131),0) + IF(O131&lt;&gt;"",(VLOOKUP(O131,'🌳Resource'!$A$4:$I1000,9,false)*P131),0) + IF(Q131&lt;&gt;"",(VLOOKUP(Q131,$B$4:$G1000,6,false)*R131),0) + IF(S131&lt;&gt;"",(VLOOKUP(S131,$B$4:$G1000,6,false)*T131),0) + IF(U131&lt;&gt;"",(VLOOKUP(U131,$B$4:$G1000,6,false)*V131),0) + IF(W131&lt;&gt;"",(VLOOKUP(W131,$B$4:$G1000,6,false)*X131),0) + IF(Y131&lt;&gt;"",(VLOOKUP(Y131,$B$4:$G1000,6,false)*Z131),0) + IF(AA131&lt;&gt;"",(VLOOKUP(AA131,$B$4:$G1000,6,false)*AB131),0)</f>
        <v>10</v>
      </c>
      <c r="H131" s="571">
        <f>IF(I131&lt;&gt;"",(VLOOKUP(I131,'🌳Resource'!$A$4:$J1000,10,false)*J131),0)+IF(K131&lt;&gt;"",(VLOOKUP(K131,'🌳Resource'!$A$4:$J1000,10,false)*L131),0)+IF(M131&lt;&gt;"",(VLOOKUP(M131,'🌳Resource'!$A$4:$J1000,10,false)*N131),0) + IF(O131&lt;&gt;"",(VLOOKUP(O131,'🌳Resource'!$A$4:$J1000,10,false)*P131),0) + IF(Q131&lt;&gt;"",(VLOOKUP(Q131,$B$4:$H1000,7,false)*R131),0) + IF(S131&lt;&gt;"",(VLOOKUP(S131,$B$4:$H1000,7,false)*T131),0) + IF(U131&lt;&gt;"",(VLOOKUP(U131,$B$4:$H1000,7,false)*V131),0) + IF(W131&lt;&gt;"",(VLOOKUP(W131,$B$4:$H1000,7,false)*X131),0) + IF(Y131&lt;&gt;"",(VLOOKUP(Y131,$B$4:$H1000,7,false)*Z131),0) + IF(AA131&lt;&gt;"",(VLOOKUP(AA131,$B$4:$H1000,7,false)*AB131),0)</f>
        <v>4</v>
      </c>
      <c r="I131" s="561" t="s">
        <v>89</v>
      </c>
      <c r="J131" s="562">
        <v>1.0</v>
      </c>
      <c r="K131" s="561" t="s">
        <v>90</v>
      </c>
      <c r="L131" s="562">
        <v>1.0</v>
      </c>
      <c r="M131" s="561"/>
      <c r="N131" s="562"/>
      <c r="O131" s="561"/>
      <c r="P131" s="562"/>
      <c r="Q131" s="563"/>
      <c r="R131" s="562"/>
      <c r="S131" s="563"/>
      <c r="T131" s="562"/>
      <c r="U131" s="563"/>
      <c r="V131" s="562"/>
      <c r="W131" s="563"/>
      <c r="X131" s="562"/>
      <c r="Y131" s="563"/>
      <c r="Z131" s="562"/>
      <c r="AA131" s="563"/>
      <c r="AB131" s="562"/>
    </row>
    <row r="132">
      <c r="A132" s="564" t="b">
        <v>1</v>
      </c>
      <c r="B132" s="566" t="s">
        <v>216</v>
      </c>
      <c r="C132" s="576" t="s">
        <v>13</v>
      </c>
      <c r="D132" s="576" t="s">
        <v>55</v>
      </c>
      <c r="E132" s="567" t="s">
        <v>665</v>
      </c>
      <c r="F132" s="568">
        <f>IF(I132&lt;&gt;"",(VLOOKUP(I132,'🌳Resource'!$A$4:$I1000,8,false)*J132),0)+IF(K132&lt;&gt;"",(VLOOKUP(K132,'🌳Resource'!$A$4:$I1000,8,false)*L132),0)+IF(M132&lt;&gt;"",(VLOOKUP(M132,'🌳Resource'!$A$4:$I1000,8,false)*N132),0) + IF(O132&lt;&gt;"",(VLOOKUP(O132,'🌳Resource'!$A$4:$I1000,8,false)*P132),0) + IF(Q132&lt;&gt;"",(VLOOKUP(Q132,$B$4:$G1000,5,false)*R132),0) + IF(S132&lt;&gt;"",(VLOOKUP(S132,$B$4:$G1000,5,false)*T132),0) + IF(U132&lt;&gt;"",(VLOOKUP(U132,$B$4:$G1000,5,false)*V132),0) + IF(W132&lt;&gt;"",(VLOOKUP(W132,$B$4:$G1000,5,false)*X132),0) + IF(Y132&lt;&gt;"",(VLOOKUP(Y132,$B$4:$G1000,5,false)*Z132),0) + IF(AA132&lt;&gt;"",(VLOOKUP(AA132,$B$4:$G1000,5,false)*AB132),0)</f>
        <v>26</v>
      </c>
      <c r="G132" s="568">
        <f>IF(I132&lt;&gt;"",(VLOOKUP(I132,'🌳Resource'!$A$4:$I1000,9,false)*J132),0)+IF(K132&lt;&gt;"",(VLOOKUP(K132,'🌳Resource'!$A$4:$I1000,9,false)*L132),0)+IF(M132&lt;&gt;"",(VLOOKUP(M132,'🌳Resource'!$A$4:$I1000,9,false)*N132),0) + IF(O132&lt;&gt;"",(VLOOKUP(O132,'🌳Resource'!$A$4:$I1000,9,false)*P132),0) + IF(Q132&lt;&gt;"",(VLOOKUP(Q132,$B$4:$G1000,6,false)*R132),0) + IF(S132&lt;&gt;"",(VLOOKUP(S132,$B$4:$G1000,6,false)*T132),0) + IF(U132&lt;&gt;"",(VLOOKUP(U132,$B$4:$G1000,6,false)*V132),0) + IF(W132&lt;&gt;"",(VLOOKUP(W132,$B$4:$G1000,6,false)*X132),0) + IF(Y132&lt;&gt;"",(VLOOKUP(Y132,$B$4:$G1000,6,false)*Z132),0) + IF(AA132&lt;&gt;"",(VLOOKUP(AA132,$B$4:$G1000,6,false)*AB132),0)</f>
        <v>23</v>
      </c>
      <c r="H132" s="568">
        <f>IF(I132&lt;&gt;"",(VLOOKUP(I132,'🌳Resource'!$A$4:$J1000,10,false)*J132),0)+IF(K132&lt;&gt;"",(VLOOKUP(K132,'🌳Resource'!$A$4:$J1000,10,false)*L132),0)+IF(M132&lt;&gt;"",(VLOOKUP(M132,'🌳Resource'!$A$4:$J1000,10,false)*N132),0) + IF(O132&lt;&gt;"",(VLOOKUP(O132,'🌳Resource'!$A$4:$J1000,10,false)*P132),0) + IF(Q132&lt;&gt;"",(VLOOKUP(Q132,$B$4:$H1000,7,false)*R132),0) + IF(S132&lt;&gt;"",(VLOOKUP(S132,$B$4:$H1000,7,false)*T132),0) + IF(U132&lt;&gt;"",(VLOOKUP(U132,$B$4:$H1000,7,false)*V132),0) + IF(W132&lt;&gt;"",(VLOOKUP(W132,$B$4:$H1000,7,false)*X132),0) + IF(Y132&lt;&gt;"",(VLOOKUP(Y132,$B$4:$H1000,7,false)*Z132),0) + IF(AA132&lt;&gt;"",(VLOOKUP(AA132,$B$4:$H1000,7,false)*AB132),0)</f>
        <v>7.5</v>
      </c>
      <c r="I132" s="569" t="s">
        <v>92</v>
      </c>
      <c r="J132" s="570">
        <v>1.0</v>
      </c>
      <c r="K132" s="569" t="s">
        <v>93</v>
      </c>
      <c r="L132" s="570">
        <v>1.0</v>
      </c>
      <c r="M132" s="569"/>
      <c r="N132" s="570"/>
      <c r="O132" s="569"/>
      <c r="P132" s="570"/>
      <c r="Q132" s="557"/>
      <c r="R132" s="570"/>
      <c r="S132" s="557"/>
      <c r="T132" s="570"/>
      <c r="U132" s="557"/>
      <c r="V132" s="570"/>
      <c r="W132" s="557"/>
      <c r="X132" s="570"/>
      <c r="Y132" s="557"/>
      <c r="Z132" s="570"/>
      <c r="AA132" s="557"/>
      <c r="AB132" s="570"/>
    </row>
    <row r="133">
      <c r="A133" s="564" t="b">
        <v>1</v>
      </c>
      <c r="B133" s="566" t="s">
        <v>219</v>
      </c>
      <c r="C133" s="576" t="s">
        <v>7</v>
      </c>
      <c r="D133" s="576" t="s">
        <v>55</v>
      </c>
      <c r="E133" s="567" t="s">
        <v>666</v>
      </c>
      <c r="F133" s="571">
        <f>IF(I133&lt;&gt;"",(VLOOKUP(I133,'🌳Resource'!$A$4:$I1000,8,false)*J133),0)+IF(K133&lt;&gt;"",(VLOOKUP(K133,'🌳Resource'!$A$4:$I1000,8,false)*L133),0)+IF(M133&lt;&gt;"",(VLOOKUP(M133,'🌳Resource'!$A$4:$I1000,8,false)*N133),0) + IF(O133&lt;&gt;"",(VLOOKUP(O133,'🌳Resource'!$A$4:$I1000,8,false)*P133),0) + IF(Q133&lt;&gt;"",(VLOOKUP(Q133,$B$4:$G1000,5,false)*R133),0) + IF(S133&lt;&gt;"",(VLOOKUP(S133,$B$4:$G1000,5,false)*T133),0) + IF(U133&lt;&gt;"",(VLOOKUP(U133,$B$4:$G1000,5,false)*V133),0) + IF(W133&lt;&gt;"",(VLOOKUP(W133,$B$4:$G1000,5,false)*X133),0) + IF(Y133&lt;&gt;"",(VLOOKUP(Y133,$B$4:$G1000,5,false)*Z133),0) + IF(AA133&lt;&gt;"",(VLOOKUP(AA133,$B$4:$G1000,5,false)*AB133),0)</f>
        <v>4.963636364</v>
      </c>
      <c r="G133" s="571">
        <f>IF(I133&lt;&gt;"",(VLOOKUP(I133,'🌳Resource'!$A$4:$I1000,9,false)*J133),0)+IF(K133&lt;&gt;"",(VLOOKUP(K133,'🌳Resource'!$A$4:$I1000,9,false)*L133),0)+IF(M133&lt;&gt;"",(VLOOKUP(M133,'🌳Resource'!$A$4:$I1000,9,false)*N133),0) + IF(O133&lt;&gt;"",(VLOOKUP(O133,'🌳Resource'!$A$4:$I1000,9,false)*P133),0) + IF(Q133&lt;&gt;"",(VLOOKUP(Q133,$B$4:$G1000,6,false)*R133),0) + IF(S133&lt;&gt;"",(VLOOKUP(S133,$B$4:$G1000,6,false)*T133),0) + IF(U133&lt;&gt;"",(VLOOKUP(U133,$B$4:$G1000,6,false)*V133),0) + IF(W133&lt;&gt;"",(VLOOKUP(W133,$B$4:$G1000,6,false)*X133),0) + IF(Y133&lt;&gt;"",(VLOOKUP(Y133,$B$4:$G1000,6,false)*Z133),0) + IF(AA133&lt;&gt;"",(VLOOKUP(AA133,$B$4:$G1000,6,false)*AB133),0)</f>
        <v>17</v>
      </c>
      <c r="H133" s="571">
        <f>IF(I133&lt;&gt;"",(VLOOKUP(I133,'🌳Resource'!$A$4:$J1000,10,false)*J133),0)+IF(K133&lt;&gt;"",(VLOOKUP(K133,'🌳Resource'!$A$4:$J1000,10,false)*L133),0)+IF(M133&lt;&gt;"",(VLOOKUP(M133,'🌳Resource'!$A$4:$J1000,10,false)*N133),0) + IF(O133&lt;&gt;"",(VLOOKUP(O133,'🌳Resource'!$A$4:$J1000,10,false)*P133),0) + IF(Q133&lt;&gt;"",(VLOOKUP(Q133,$B$4:$H1000,7,false)*R133),0) + IF(S133&lt;&gt;"",(VLOOKUP(S133,$B$4:$H1000,7,false)*T133),0) + IF(U133&lt;&gt;"",(VLOOKUP(U133,$B$4:$H1000,7,false)*V133),0) + IF(W133&lt;&gt;"",(VLOOKUP(W133,$B$4:$H1000,7,false)*X133),0) + IF(Y133&lt;&gt;"",(VLOOKUP(Y133,$B$4:$H1000,7,false)*Z133),0) + IF(AA133&lt;&gt;"",(VLOOKUP(AA133,$B$4:$H1000,7,false)*AB133),0)</f>
        <v>5</v>
      </c>
      <c r="I133" s="561" t="s">
        <v>80</v>
      </c>
      <c r="J133" s="562">
        <v>2.0</v>
      </c>
      <c r="K133" s="561" t="s">
        <v>81</v>
      </c>
      <c r="L133" s="562">
        <v>1.0</v>
      </c>
      <c r="M133" s="561" t="s">
        <v>82</v>
      </c>
      <c r="N133" s="562">
        <v>1.0</v>
      </c>
      <c r="O133" s="561"/>
      <c r="P133" s="562"/>
      <c r="Q133" s="563"/>
      <c r="R133" s="562"/>
      <c r="S133" s="563"/>
      <c r="T133" s="562"/>
      <c r="U133" s="563"/>
      <c r="V133" s="562"/>
      <c r="W133" s="563"/>
      <c r="X133" s="562"/>
      <c r="Y133" s="563"/>
      <c r="Z133" s="562"/>
      <c r="AA133" s="563"/>
      <c r="AB133" s="562"/>
    </row>
    <row r="134">
      <c r="A134" s="564" t="b">
        <v>1</v>
      </c>
      <c r="B134" s="566" t="s">
        <v>220</v>
      </c>
      <c r="C134" s="576" t="s">
        <v>8</v>
      </c>
      <c r="D134" s="576" t="s">
        <v>55</v>
      </c>
      <c r="E134" s="567" t="s">
        <v>667</v>
      </c>
      <c r="F134" s="568">
        <f>IF(I134&lt;&gt;"",(VLOOKUP(I134,'🌳Resource'!$A$4:$I1000,8,false)*J134),0)+IF(K134&lt;&gt;"",(VLOOKUP(K134,'🌳Resource'!$A$4:$I1000,8,false)*L134),0)+IF(M134&lt;&gt;"",(VLOOKUP(M134,'🌳Resource'!$A$4:$I1000,8,false)*N134),0) + IF(O134&lt;&gt;"",(VLOOKUP(O134,'🌳Resource'!$A$4:$I1000,8,false)*P134),0) + IF(Q134&lt;&gt;"",(VLOOKUP(Q134,$B$4:$G1000,5,false)*R134),0) + IF(S134&lt;&gt;"",(VLOOKUP(S134,$B$4:$G1000,5,false)*T134),0) + IF(U134&lt;&gt;"",(VLOOKUP(U134,$B$4:$G1000,5,false)*V134),0) + IF(W134&lt;&gt;"",(VLOOKUP(W134,$B$4:$G1000,5,false)*X134),0) + IF(Y134&lt;&gt;"",(VLOOKUP(Y134,$B$4:$G1000,5,false)*Z134),0) + IF(AA134&lt;&gt;"",(VLOOKUP(AA134,$B$4:$G1000,5,false)*AB134),0)</f>
        <v>7.428571429</v>
      </c>
      <c r="G134" s="568">
        <f>IF(I134&lt;&gt;"",(VLOOKUP(I134,'🌳Resource'!$A$4:$I1000,9,false)*J134),0)+IF(K134&lt;&gt;"",(VLOOKUP(K134,'🌳Resource'!$A$4:$I1000,9,false)*L134),0)+IF(M134&lt;&gt;"",(VLOOKUP(M134,'🌳Resource'!$A$4:$I1000,9,false)*N134),0) + IF(O134&lt;&gt;"",(VLOOKUP(O134,'🌳Resource'!$A$4:$I1000,9,false)*P134),0) + IF(Q134&lt;&gt;"",(VLOOKUP(Q134,$B$4:$G1000,6,false)*R134),0) + IF(S134&lt;&gt;"",(VLOOKUP(S134,$B$4:$G1000,6,false)*T134),0) + IF(U134&lt;&gt;"",(VLOOKUP(U134,$B$4:$G1000,6,false)*V134),0) + IF(W134&lt;&gt;"",(VLOOKUP(W134,$B$4:$G1000,6,false)*X134),0) + IF(Y134&lt;&gt;"",(VLOOKUP(Y134,$B$4:$G1000,6,false)*Z134),0) + IF(AA134&lt;&gt;"",(VLOOKUP(AA134,$B$4:$G1000,6,false)*AB134),0)</f>
        <v>27</v>
      </c>
      <c r="H134" s="568">
        <f>IF(I134&lt;&gt;"",(VLOOKUP(I134,'🌳Resource'!$A$4:$J1000,10,false)*J134),0)+IF(K134&lt;&gt;"",(VLOOKUP(K134,'🌳Resource'!$A$4:$J1000,10,false)*L134),0)+IF(M134&lt;&gt;"",(VLOOKUP(M134,'🌳Resource'!$A$4:$J1000,10,false)*N134),0) + IF(O134&lt;&gt;"",(VLOOKUP(O134,'🌳Resource'!$A$4:$J1000,10,false)*P134),0) + IF(Q134&lt;&gt;"",(VLOOKUP(Q134,$B$4:$H1000,7,false)*R134),0) + IF(S134&lt;&gt;"",(VLOOKUP(S134,$B$4:$H1000,7,false)*T134),0) + IF(U134&lt;&gt;"",(VLOOKUP(U134,$B$4:$H1000,7,false)*V134),0) + IF(W134&lt;&gt;"",(VLOOKUP(W134,$B$4:$H1000,7,false)*X134),0) + IF(Y134&lt;&gt;"",(VLOOKUP(Y134,$B$4:$H1000,7,false)*Z134),0) + IF(AA134&lt;&gt;"",(VLOOKUP(AA134,$B$4:$H1000,7,false)*AB134),0)</f>
        <v>10.5</v>
      </c>
      <c r="I134" s="569" t="s">
        <v>84</v>
      </c>
      <c r="J134" s="570">
        <v>1.0</v>
      </c>
      <c r="K134" s="569" t="s">
        <v>85</v>
      </c>
      <c r="L134" s="570">
        <v>2.0</v>
      </c>
      <c r="M134" s="569" t="s">
        <v>86</v>
      </c>
      <c r="N134" s="570">
        <v>1.0</v>
      </c>
      <c r="O134" s="569"/>
      <c r="P134" s="570"/>
      <c r="Q134" s="557"/>
      <c r="R134" s="570"/>
      <c r="S134" s="557"/>
      <c r="T134" s="570"/>
      <c r="U134" s="557"/>
      <c r="V134" s="570"/>
      <c r="W134" s="557"/>
      <c r="X134" s="570"/>
      <c r="Y134" s="557"/>
      <c r="Z134" s="570"/>
      <c r="AA134" s="557"/>
      <c r="AB134" s="570"/>
    </row>
    <row r="135">
      <c r="A135" s="564" t="b">
        <v>1</v>
      </c>
      <c r="B135" s="566" t="s">
        <v>221</v>
      </c>
      <c r="C135" s="576" t="s">
        <v>12</v>
      </c>
      <c r="D135" s="576" t="s">
        <v>55</v>
      </c>
      <c r="E135" s="567" t="s">
        <v>668</v>
      </c>
      <c r="F135" s="571">
        <f>IF(I135&lt;&gt;"",(VLOOKUP(I135,'🌳Resource'!$A$4:$I1000,8,false)*J135),0)+IF(K135&lt;&gt;"",(VLOOKUP(K135,'🌳Resource'!$A$4:$I1000,8,false)*L135),0)+IF(M135&lt;&gt;"",(VLOOKUP(M135,'🌳Resource'!$A$4:$I1000,8,false)*N135),0) + IF(O135&lt;&gt;"",(VLOOKUP(O135,'🌳Resource'!$A$4:$I1000,8,false)*P135),0) + IF(Q135&lt;&gt;"",(VLOOKUP(Q135,$B$4:$G1000,5,false)*R135),0) + IF(S135&lt;&gt;"",(VLOOKUP(S135,$B$4:$G1000,5,false)*T135),0) + IF(U135&lt;&gt;"",(VLOOKUP(U135,$B$4:$G1000,5,false)*V135),0) + IF(W135&lt;&gt;"",(VLOOKUP(W135,$B$4:$G1000,5,false)*X135),0) + IF(Y135&lt;&gt;"",(VLOOKUP(Y135,$B$4:$G1000,5,false)*Z135),0) + IF(AA135&lt;&gt;"",(VLOOKUP(AA135,$B$4:$G1000,5,false)*AB135),0)</f>
        <v>6.5</v>
      </c>
      <c r="G135" s="571">
        <f>IF(I135&lt;&gt;"",(VLOOKUP(I135,'🌳Resource'!$A$4:$I1000,9,false)*J135),0)+IF(K135&lt;&gt;"",(VLOOKUP(K135,'🌳Resource'!$A$4:$I1000,9,false)*L135),0)+IF(M135&lt;&gt;"",(VLOOKUP(M135,'🌳Resource'!$A$4:$I1000,9,false)*N135),0) + IF(O135&lt;&gt;"",(VLOOKUP(O135,'🌳Resource'!$A$4:$I1000,9,false)*P135),0) + IF(Q135&lt;&gt;"",(VLOOKUP(Q135,$B$4:$G1000,6,false)*R135),0) + IF(S135&lt;&gt;"",(VLOOKUP(S135,$B$4:$G1000,6,false)*T135),0) + IF(U135&lt;&gt;"",(VLOOKUP(U135,$B$4:$G1000,6,false)*V135),0) + IF(W135&lt;&gt;"",(VLOOKUP(W135,$B$4:$G1000,6,false)*X135),0) + IF(Y135&lt;&gt;"",(VLOOKUP(Y135,$B$4:$G1000,6,false)*Z135),0) + IF(AA135&lt;&gt;"",(VLOOKUP(AA135,$B$4:$G1000,6,false)*AB135),0)</f>
        <v>10</v>
      </c>
      <c r="H135" s="571">
        <f>IF(I135&lt;&gt;"",(VLOOKUP(I135,'🌳Resource'!$A$4:$J1000,10,false)*J135),0)+IF(K135&lt;&gt;"",(VLOOKUP(K135,'🌳Resource'!$A$4:$J1000,10,false)*L135),0)+IF(M135&lt;&gt;"",(VLOOKUP(M135,'🌳Resource'!$A$4:$J1000,10,false)*N135),0) + IF(O135&lt;&gt;"",(VLOOKUP(O135,'🌳Resource'!$A$4:$J1000,10,false)*P135),0) + IF(Q135&lt;&gt;"",(VLOOKUP(Q135,$B$4:$H1000,7,false)*R135),0) + IF(S135&lt;&gt;"",(VLOOKUP(S135,$B$4:$H1000,7,false)*T135),0) + IF(U135&lt;&gt;"",(VLOOKUP(U135,$B$4:$H1000,7,false)*V135),0) + IF(W135&lt;&gt;"",(VLOOKUP(W135,$B$4:$H1000,7,false)*X135),0) + IF(Y135&lt;&gt;"",(VLOOKUP(Y135,$B$4:$H1000,7,false)*Z135),0) + IF(AA135&lt;&gt;"",(VLOOKUP(AA135,$B$4:$H1000,7,false)*AB135),0)</f>
        <v>4</v>
      </c>
      <c r="I135" s="561" t="s">
        <v>89</v>
      </c>
      <c r="J135" s="562">
        <v>1.0</v>
      </c>
      <c r="K135" s="561" t="s">
        <v>90</v>
      </c>
      <c r="L135" s="562">
        <v>1.0</v>
      </c>
      <c r="M135" s="561"/>
      <c r="N135" s="562"/>
      <c r="O135" s="561"/>
      <c r="P135" s="562"/>
      <c r="Q135" s="563"/>
      <c r="R135" s="562"/>
      <c r="S135" s="563"/>
      <c r="T135" s="562"/>
      <c r="U135" s="563"/>
      <c r="V135" s="562"/>
      <c r="W135" s="563"/>
      <c r="X135" s="562"/>
      <c r="Y135" s="563"/>
      <c r="Z135" s="562"/>
      <c r="AA135" s="563"/>
      <c r="AB135" s="562"/>
    </row>
    <row r="136">
      <c r="A136" s="564" t="b">
        <v>1</v>
      </c>
      <c r="B136" s="566" t="s">
        <v>222</v>
      </c>
      <c r="C136" s="576" t="s">
        <v>13</v>
      </c>
      <c r="D136" s="576" t="s">
        <v>55</v>
      </c>
      <c r="E136" s="567" t="s">
        <v>669</v>
      </c>
      <c r="F136" s="568">
        <f>IF(I136&lt;&gt;"",(VLOOKUP(I136,'🌳Resource'!$A$4:$I1000,8,false)*J136),0)+IF(K136&lt;&gt;"",(VLOOKUP(K136,'🌳Resource'!$A$4:$I1000,8,false)*L136),0)+IF(M136&lt;&gt;"",(VLOOKUP(M136,'🌳Resource'!$A$4:$I1000,8,false)*N136),0) + IF(O136&lt;&gt;"",(VLOOKUP(O136,'🌳Resource'!$A$4:$I1000,8,false)*P136),0) + IF(Q136&lt;&gt;"",(VLOOKUP(Q136,$B$4:$G1000,5,false)*R136),0) + IF(S136&lt;&gt;"",(VLOOKUP(S136,$B$4:$G1000,5,false)*T136),0) + IF(U136&lt;&gt;"",(VLOOKUP(U136,$B$4:$G1000,5,false)*V136),0) + IF(W136&lt;&gt;"",(VLOOKUP(W136,$B$4:$G1000,5,false)*X136),0) + IF(Y136&lt;&gt;"",(VLOOKUP(Y136,$B$4:$G1000,5,false)*Z136),0) + IF(AA136&lt;&gt;"",(VLOOKUP(AA136,$B$4:$G1000,5,false)*AB136),0)</f>
        <v>26</v>
      </c>
      <c r="G136" s="568">
        <f>IF(I136&lt;&gt;"",(VLOOKUP(I136,'🌳Resource'!$A$4:$I1000,9,false)*J136),0)+IF(K136&lt;&gt;"",(VLOOKUP(K136,'🌳Resource'!$A$4:$I1000,9,false)*L136),0)+IF(M136&lt;&gt;"",(VLOOKUP(M136,'🌳Resource'!$A$4:$I1000,9,false)*N136),0) + IF(O136&lt;&gt;"",(VLOOKUP(O136,'🌳Resource'!$A$4:$I1000,9,false)*P136),0) + IF(Q136&lt;&gt;"",(VLOOKUP(Q136,$B$4:$G1000,6,false)*R136),0) + IF(S136&lt;&gt;"",(VLOOKUP(S136,$B$4:$G1000,6,false)*T136),0) + IF(U136&lt;&gt;"",(VLOOKUP(U136,$B$4:$G1000,6,false)*V136),0) + IF(W136&lt;&gt;"",(VLOOKUP(W136,$B$4:$G1000,6,false)*X136),0) + IF(Y136&lt;&gt;"",(VLOOKUP(Y136,$B$4:$G1000,6,false)*Z136),0) + IF(AA136&lt;&gt;"",(VLOOKUP(AA136,$B$4:$G1000,6,false)*AB136),0)</f>
        <v>23</v>
      </c>
      <c r="H136" s="568">
        <f>IF(I136&lt;&gt;"",(VLOOKUP(I136,'🌳Resource'!$A$4:$J1000,10,false)*J136),0)+IF(K136&lt;&gt;"",(VLOOKUP(K136,'🌳Resource'!$A$4:$J1000,10,false)*L136),0)+IF(M136&lt;&gt;"",(VLOOKUP(M136,'🌳Resource'!$A$4:$J1000,10,false)*N136),0) + IF(O136&lt;&gt;"",(VLOOKUP(O136,'🌳Resource'!$A$4:$J1000,10,false)*P136),0) + IF(Q136&lt;&gt;"",(VLOOKUP(Q136,$B$4:$H1000,7,false)*R136),0) + IF(S136&lt;&gt;"",(VLOOKUP(S136,$B$4:$H1000,7,false)*T136),0) + IF(U136&lt;&gt;"",(VLOOKUP(U136,$B$4:$H1000,7,false)*V136),0) + IF(W136&lt;&gt;"",(VLOOKUP(W136,$B$4:$H1000,7,false)*X136),0) + IF(Y136&lt;&gt;"",(VLOOKUP(Y136,$B$4:$H1000,7,false)*Z136),0) + IF(AA136&lt;&gt;"",(VLOOKUP(AA136,$B$4:$H1000,7,false)*AB136),0)</f>
        <v>7.5</v>
      </c>
      <c r="I136" s="569" t="s">
        <v>92</v>
      </c>
      <c r="J136" s="570">
        <v>1.0</v>
      </c>
      <c r="K136" s="569" t="s">
        <v>93</v>
      </c>
      <c r="L136" s="570">
        <v>1.0</v>
      </c>
      <c r="M136" s="569"/>
      <c r="N136" s="570"/>
      <c r="O136" s="569"/>
      <c r="P136" s="570"/>
      <c r="Q136" s="557"/>
      <c r="R136" s="570"/>
      <c r="S136" s="557"/>
      <c r="T136" s="570"/>
      <c r="U136" s="557"/>
      <c r="V136" s="570"/>
      <c r="W136" s="557"/>
      <c r="X136" s="570"/>
      <c r="Y136" s="557"/>
      <c r="Z136" s="570"/>
      <c r="AA136" s="557"/>
      <c r="AB136" s="570"/>
    </row>
    <row r="137">
      <c r="A137" s="564" t="b">
        <v>1</v>
      </c>
      <c r="B137" s="566" t="s">
        <v>670</v>
      </c>
      <c r="C137" s="566" t="s">
        <v>8</v>
      </c>
      <c r="D137" s="566" t="s">
        <v>29</v>
      </c>
      <c r="E137" s="567"/>
      <c r="F137" s="571">
        <f>IF(I137&lt;&gt;"",(VLOOKUP(I137,'🌳Resource'!$A$4:$I1000,8,false)*J137),0)+IF(K137&lt;&gt;"",(VLOOKUP(K137,'🌳Resource'!$A$4:$I1000,8,false)*L137),0)+IF(M137&lt;&gt;"",(VLOOKUP(M137,'🌳Resource'!$A$4:$I1000,8,false)*N137),0) + IF(O137&lt;&gt;"",(VLOOKUP(O137,'🌳Resource'!$A$4:$I1000,8,false)*P137),0) + IF(Q137&lt;&gt;"",(VLOOKUP(Q137,$B$4:$G1000,5,false)*R137),0) + IF(S137&lt;&gt;"",(VLOOKUP(S137,$B$4:$G1000,5,false)*T137),0) + IF(U137&lt;&gt;"",(VLOOKUP(U137,$B$4:$G1000,5,false)*V137),0) + IF(W137&lt;&gt;"",(VLOOKUP(W137,$B$4:$G1000,5,false)*X137),0) + IF(Y137&lt;&gt;"",(VLOOKUP(Y137,$B$4:$G1000,5,false)*Z137),0) + IF(AA137&lt;&gt;"",(VLOOKUP(AA137,$B$4:$G1000,5,false)*AB137),0)</f>
        <v>14.85714286</v>
      </c>
      <c r="G137" s="571">
        <f>IF(I137&lt;&gt;"",(VLOOKUP(I137,'🌳Resource'!$A$4:$I1000,9,false)*J137),0)+IF(K137&lt;&gt;"",(VLOOKUP(K137,'🌳Resource'!$A$4:$I1000,9,false)*L137),0)+IF(M137&lt;&gt;"",(VLOOKUP(M137,'🌳Resource'!$A$4:$I1000,9,false)*N137),0) + IF(O137&lt;&gt;"",(VLOOKUP(O137,'🌳Resource'!$A$4:$I1000,9,false)*P137),0) + IF(Q137&lt;&gt;"",(VLOOKUP(Q137,$B$4:$G1000,6,false)*R137),0) + IF(S137&lt;&gt;"",(VLOOKUP(S137,$B$4:$G1000,6,false)*T137),0) + IF(U137&lt;&gt;"",(VLOOKUP(U137,$B$4:$G1000,6,false)*V137),0) + IF(W137&lt;&gt;"",(VLOOKUP(W137,$B$4:$G1000,6,false)*X137),0) + IF(Y137&lt;&gt;"",(VLOOKUP(Y137,$B$4:$G1000,6,false)*Z137),0) + IF(AA137&lt;&gt;"",(VLOOKUP(AA137,$B$4:$G1000,6,false)*AB137),0)</f>
        <v>50</v>
      </c>
      <c r="H137" s="571">
        <f>IF(I137&lt;&gt;"",(VLOOKUP(I137,'🌳Resource'!$A$4:$J1000,10,false)*J137),0)+IF(K137&lt;&gt;"",(VLOOKUP(K137,'🌳Resource'!$A$4:$J1000,10,false)*L137),0)+IF(M137&lt;&gt;"",(VLOOKUP(M137,'🌳Resource'!$A$4:$J1000,10,false)*N137),0) + IF(O137&lt;&gt;"",(VLOOKUP(O137,'🌳Resource'!$A$4:$J1000,10,false)*P137),0) + IF(Q137&lt;&gt;"",(VLOOKUP(Q137,$B$4:$H1000,7,false)*R137),0) + IF(S137&lt;&gt;"",(VLOOKUP(S137,$B$4:$H1000,7,false)*T137),0) + IF(U137&lt;&gt;"",(VLOOKUP(U137,$B$4:$H1000,7,false)*V137),0) + IF(W137&lt;&gt;"",(VLOOKUP(W137,$B$4:$H1000,7,false)*X137),0) + IF(Y137&lt;&gt;"",(VLOOKUP(Y137,$B$4:$H1000,7,false)*Z137),0) + IF(AA137&lt;&gt;"",(VLOOKUP(AA137,$B$4:$H1000,7,false)*AB137),0)</f>
        <v>20</v>
      </c>
      <c r="I137" s="561" t="s">
        <v>84</v>
      </c>
      <c r="J137" s="562">
        <v>2.0</v>
      </c>
      <c r="K137" s="561" t="s">
        <v>85</v>
      </c>
      <c r="L137" s="562">
        <v>2.0</v>
      </c>
      <c r="M137" s="561" t="s">
        <v>88</v>
      </c>
      <c r="N137" s="562">
        <v>4.0</v>
      </c>
      <c r="O137" s="561"/>
      <c r="P137" s="562"/>
      <c r="Q137" s="563"/>
      <c r="R137" s="562"/>
      <c r="S137" s="563"/>
      <c r="T137" s="562"/>
      <c r="U137" s="563"/>
      <c r="V137" s="562"/>
      <c r="W137" s="563"/>
      <c r="X137" s="562"/>
      <c r="Y137" s="563"/>
      <c r="Z137" s="562"/>
      <c r="AA137" s="563"/>
      <c r="AB137" s="562"/>
    </row>
    <row r="138">
      <c r="A138" s="564" t="b">
        <v>1</v>
      </c>
      <c r="B138" s="603" t="s">
        <v>671</v>
      </c>
      <c r="C138" s="603" t="s">
        <v>12</v>
      </c>
      <c r="D138" s="603" t="s">
        <v>29</v>
      </c>
      <c r="E138" s="604"/>
      <c r="F138" s="568">
        <f>IF(I138&lt;&gt;"",(VLOOKUP(I138,'🌳Resource'!$A$4:$I1000,8,false)*J138),0)+IF(K138&lt;&gt;"",(VLOOKUP(K138,'🌳Resource'!$A$4:$I1000,8,false)*L138),0)+IF(M138&lt;&gt;"",(VLOOKUP(M138,'🌳Resource'!$A$4:$I1000,8,false)*N138),0) + IF(O138&lt;&gt;"",(VLOOKUP(O138,'🌳Resource'!$A$4:$I1000,8,false)*P138),0) + IF(Q138&lt;&gt;"",(VLOOKUP(Q138,$B$4:$G1000,5,false)*R138),0) + IF(S138&lt;&gt;"",(VLOOKUP(S138,$B$4:$G1000,5,false)*T138),0) + IF(U138&lt;&gt;"",(VLOOKUP(U138,$B$4:$G1000,5,false)*V138),0) + IF(W138&lt;&gt;"",(VLOOKUP(W138,$B$4:$G1000,5,false)*X138),0) + IF(Y138&lt;&gt;"",(VLOOKUP(Y138,$B$4:$G1000,5,false)*Z138),0) + IF(AA138&lt;&gt;"",(VLOOKUP(AA138,$B$4:$G1000,5,false)*AB138),0)</f>
        <v>6.5</v>
      </c>
      <c r="G138" s="568">
        <f>IF(I138&lt;&gt;"",(VLOOKUP(I138,'🌳Resource'!$A$4:$I1000,9,false)*J138),0)+IF(K138&lt;&gt;"",(VLOOKUP(K138,'🌳Resource'!$A$4:$I1000,9,false)*L138),0)+IF(M138&lt;&gt;"",(VLOOKUP(M138,'🌳Resource'!$A$4:$I1000,9,false)*N138),0) + IF(O138&lt;&gt;"",(VLOOKUP(O138,'🌳Resource'!$A$4:$I1000,9,false)*P138),0) + IF(Q138&lt;&gt;"",(VLOOKUP(Q138,$B$4:$G1000,6,false)*R138),0) + IF(S138&lt;&gt;"",(VLOOKUP(S138,$B$4:$G1000,6,false)*T138),0) + IF(U138&lt;&gt;"",(VLOOKUP(U138,$B$4:$G1000,6,false)*V138),0) + IF(W138&lt;&gt;"",(VLOOKUP(W138,$B$4:$G1000,6,false)*X138),0) + IF(Y138&lt;&gt;"",(VLOOKUP(Y138,$B$4:$G1000,6,false)*Z138),0) + IF(AA138&lt;&gt;"",(VLOOKUP(AA138,$B$4:$G1000,6,false)*AB138),0)</f>
        <v>10</v>
      </c>
      <c r="H138" s="568">
        <f>IF(I138&lt;&gt;"",(VLOOKUP(I138,'🌳Resource'!$A$4:$J1000,10,false)*J138),0)+IF(K138&lt;&gt;"",(VLOOKUP(K138,'🌳Resource'!$A$4:$J1000,10,false)*L138),0)+IF(M138&lt;&gt;"",(VLOOKUP(M138,'🌳Resource'!$A$4:$J1000,10,false)*N138),0) + IF(O138&lt;&gt;"",(VLOOKUP(O138,'🌳Resource'!$A$4:$J1000,10,false)*P138),0) + IF(Q138&lt;&gt;"",(VLOOKUP(Q138,$B$4:$H1000,7,false)*R138),0) + IF(S138&lt;&gt;"",(VLOOKUP(S138,$B$4:$H1000,7,false)*T138),0) + IF(U138&lt;&gt;"",(VLOOKUP(U138,$B$4:$H1000,7,false)*V138),0) + IF(W138&lt;&gt;"",(VLOOKUP(W138,$B$4:$H1000,7,false)*X138),0) + IF(Y138&lt;&gt;"",(VLOOKUP(Y138,$B$4:$H1000,7,false)*Z138),0) + IF(AA138&lt;&gt;"",(VLOOKUP(AA138,$B$4:$H1000,7,false)*AB138),0)</f>
        <v>4</v>
      </c>
      <c r="I138" s="569" t="s">
        <v>89</v>
      </c>
      <c r="J138" s="570">
        <v>2.0</v>
      </c>
      <c r="K138" s="569"/>
      <c r="L138" s="570"/>
      <c r="M138" s="569"/>
      <c r="N138" s="570"/>
      <c r="O138" s="569"/>
      <c r="P138" s="570"/>
      <c r="Q138" s="557"/>
      <c r="R138" s="570"/>
      <c r="S138" s="557"/>
      <c r="T138" s="570"/>
      <c r="U138" s="557"/>
      <c r="V138" s="570"/>
      <c r="W138" s="557"/>
      <c r="X138" s="570"/>
      <c r="Y138" s="557"/>
      <c r="Z138" s="570"/>
      <c r="AA138" s="557"/>
      <c r="AB138" s="570"/>
    </row>
    <row r="139">
      <c r="A139" s="564" t="b">
        <v>1</v>
      </c>
      <c r="B139" s="566" t="s">
        <v>672</v>
      </c>
      <c r="C139" s="566" t="s">
        <v>8</v>
      </c>
      <c r="D139" s="566" t="s">
        <v>51</v>
      </c>
      <c r="E139" s="567" t="s">
        <v>673</v>
      </c>
      <c r="F139" s="571">
        <f>IF(I139&lt;&gt;"",(VLOOKUP(I139,'🌳Resource'!$A$4:$I1000,8,false)*J139),0)+IF(K139&lt;&gt;"",(VLOOKUP(K139,'🌳Resource'!$A$4:$I1000,8,false)*L139),0)+IF(M139&lt;&gt;"",(VLOOKUP(M139,'🌳Resource'!$A$4:$I1000,8,false)*N139),0) + IF(O139&lt;&gt;"",(VLOOKUP(O139,'🌳Resource'!$A$4:$I1000,8,false)*P139),0) + IF(Q139&lt;&gt;"",(VLOOKUP(Q139,$B$4:$G1000,5,false)*R139),0) + IF(S139&lt;&gt;"",(VLOOKUP(S139,$B$4:$G1000,5,false)*T139),0) + IF(U139&lt;&gt;"",(VLOOKUP(U139,$B$4:$G1000,5,false)*V139),0) + IF(W139&lt;&gt;"",(VLOOKUP(W139,$B$4:$G1000,5,false)*X139),0) + IF(Y139&lt;&gt;"",(VLOOKUP(Y139,$B$4:$G1000,5,false)*Z139),0) + IF(AA139&lt;&gt;"",(VLOOKUP(AA139,$B$4:$G1000,5,false)*AB139),0)</f>
        <v>17.22077922</v>
      </c>
      <c r="G139" s="571">
        <f>IF(I139&lt;&gt;"",(VLOOKUP(I139,'🌳Resource'!$A$4:$I1000,9,false)*J139),0)+IF(K139&lt;&gt;"",(VLOOKUP(K139,'🌳Resource'!$A$4:$I1000,9,false)*L139),0)+IF(M139&lt;&gt;"",(VLOOKUP(M139,'🌳Resource'!$A$4:$I1000,9,false)*N139),0) + IF(O139&lt;&gt;"",(VLOOKUP(O139,'🌳Resource'!$A$4:$I1000,9,false)*P139),0) + IF(Q139&lt;&gt;"",(VLOOKUP(Q139,$B$4:$G1000,6,false)*R139),0) + IF(S139&lt;&gt;"",(VLOOKUP(S139,$B$4:$G1000,6,false)*T139),0) + IF(U139&lt;&gt;"",(VLOOKUP(U139,$B$4:$G1000,6,false)*V139),0) + IF(W139&lt;&gt;"",(VLOOKUP(W139,$B$4:$G1000,6,false)*X139),0) + IF(Y139&lt;&gt;"",(VLOOKUP(Y139,$B$4:$G1000,6,false)*Z139),0) + IF(AA139&lt;&gt;"",(VLOOKUP(AA139,$B$4:$G1000,6,false)*AB139),0)</f>
        <v>62</v>
      </c>
      <c r="H139" s="571">
        <f>IF(I139&lt;&gt;"",(VLOOKUP(I139,'🌳Resource'!$A$4:$J1000,10,false)*J139),0)+IF(K139&lt;&gt;"",(VLOOKUP(K139,'🌳Resource'!$A$4:$J1000,10,false)*L139),0)+IF(M139&lt;&gt;"",(VLOOKUP(M139,'🌳Resource'!$A$4:$J1000,10,false)*N139),0) + IF(O139&lt;&gt;"",(VLOOKUP(O139,'🌳Resource'!$A$4:$J1000,10,false)*P139),0) + IF(Q139&lt;&gt;"",(VLOOKUP(Q139,$B$4:$H1000,7,false)*R139),0) + IF(S139&lt;&gt;"",(VLOOKUP(S139,$B$4:$H1000,7,false)*T139),0) + IF(U139&lt;&gt;"",(VLOOKUP(U139,$B$4:$H1000,7,false)*V139),0) + IF(W139&lt;&gt;"",(VLOOKUP(W139,$B$4:$H1000,7,false)*X139),0) + IF(Y139&lt;&gt;"",(VLOOKUP(Y139,$B$4:$H1000,7,false)*Z139),0) + IF(AA139&lt;&gt;"",(VLOOKUP(AA139,$B$4:$H1000,7,false)*AB139),0)</f>
        <v>23</v>
      </c>
      <c r="I139" s="561" t="s">
        <v>80</v>
      </c>
      <c r="J139" s="562">
        <v>2.0</v>
      </c>
      <c r="K139" s="561" t="s">
        <v>84</v>
      </c>
      <c r="L139" s="562">
        <v>2.0</v>
      </c>
      <c r="M139" s="561" t="s">
        <v>85</v>
      </c>
      <c r="N139" s="562">
        <v>2.0</v>
      </c>
      <c r="O139" s="561" t="s">
        <v>88</v>
      </c>
      <c r="P139" s="562">
        <v>4.0</v>
      </c>
      <c r="Q139" s="563"/>
      <c r="R139" s="562"/>
      <c r="S139" s="563"/>
      <c r="T139" s="562"/>
      <c r="U139" s="563"/>
      <c r="V139" s="562"/>
      <c r="W139" s="563"/>
      <c r="X139" s="562"/>
      <c r="Y139" s="563"/>
      <c r="Z139" s="562"/>
      <c r="AA139" s="563"/>
      <c r="AB139" s="562"/>
    </row>
    <row r="140">
      <c r="A140" s="564" t="b">
        <v>1</v>
      </c>
      <c r="B140" s="566" t="s">
        <v>674</v>
      </c>
      <c r="C140" s="566" t="s">
        <v>8</v>
      </c>
      <c r="D140" s="566" t="s">
        <v>51</v>
      </c>
      <c r="E140" s="567" t="s">
        <v>675</v>
      </c>
      <c r="F140" s="568">
        <f>IF(I140&lt;&gt;"",(VLOOKUP(I140,'🌳Resource'!$A$4:$I1000,8,false)*J140),0)+IF(K140&lt;&gt;"",(VLOOKUP(K140,'🌳Resource'!$A$4:$I1000,8,false)*L140),0)+IF(M140&lt;&gt;"",(VLOOKUP(M140,'🌳Resource'!$A$4:$I1000,8,false)*N140),0) + IF(O140&lt;&gt;"",(VLOOKUP(O140,'🌳Resource'!$A$4:$I1000,8,false)*P140),0) + IF(Q140&lt;&gt;"",(VLOOKUP(Q140,$B$4:$G1000,5,false)*R140),0) + IF(S140&lt;&gt;"",(VLOOKUP(S140,$B$4:$G1000,5,false)*T140),0) + IF(U140&lt;&gt;"",(VLOOKUP(U140,$B$4:$G1000,5,false)*V140),0) + IF(W140&lt;&gt;"",(VLOOKUP(W140,$B$4:$G1000,5,false)*X140),0) + IF(Y140&lt;&gt;"",(VLOOKUP(Y140,$B$4:$G1000,5,false)*Z140),0) + IF(AA140&lt;&gt;"",(VLOOKUP(AA140,$B$4:$G1000,5,false)*AB140),0)</f>
        <v>17.85714286</v>
      </c>
      <c r="G140" s="568">
        <f>IF(I140&lt;&gt;"",(VLOOKUP(I140,'🌳Resource'!$A$4:$I1000,9,false)*J140),0)+IF(K140&lt;&gt;"",(VLOOKUP(K140,'🌳Resource'!$A$4:$I1000,9,false)*L140),0)+IF(M140&lt;&gt;"",(VLOOKUP(M140,'🌳Resource'!$A$4:$I1000,9,false)*N140),0) + IF(O140&lt;&gt;"",(VLOOKUP(O140,'🌳Resource'!$A$4:$I1000,9,false)*P140),0) + IF(Q140&lt;&gt;"",(VLOOKUP(Q140,$B$4:$G1000,6,false)*R140),0) + IF(S140&lt;&gt;"",(VLOOKUP(S140,$B$4:$G1000,6,false)*T140),0) + IF(U140&lt;&gt;"",(VLOOKUP(U140,$B$4:$G1000,6,false)*V140),0) + IF(W140&lt;&gt;"",(VLOOKUP(W140,$B$4:$G1000,6,false)*X140),0) + IF(Y140&lt;&gt;"",(VLOOKUP(Y140,$B$4:$G1000,6,false)*Z140),0) + IF(AA140&lt;&gt;"",(VLOOKUP(AA140,$B$4:$G1000,6,false)*AB140),0)</f>
        <v>62</v>
      </c>
      <c r="H140" s="568">
        <f>IF(I140&lt;&gt;"",(VLOOKUP(I140,'🌳Resource'!$A$4:$J1000,10,false)*J140),0)+IF(K140&lt;&gt;"",(VLOOKUP(K140,'🌳Resource'!$A$4:$J1000,10,false)*L140),0)+IF(M140&lt;&gt;"",(VLOOKUP(M140,'🌳Resource'!$A$4:$J1000,10,false)*N140),0) + IF(O140&lt;&gt;"",(VLOOKUP(O140,'🌳Resource'!$A$4:$J1000,10,false)*P140),0) + IF(Q140&lt;&gt;"",(VLOOKUP(Q140,$B$4:$H1000,7,false)*R140),0) + IF(S140&lt;&gt;"",(VLOOKUP(S140,$B$4:$H1000,7,false)*T140),0) + IF(U140&lt;&gt;"",(VLOOKUP(U140,$B$4:$H1000,7,false)*V140),0) + IF(W140&lt;&gt;"",(VLOOKUP(W140,$B$4:$H1000,7,false)*X140),0) + IF(Y140&lt;&gt;"",(VLOOKUP(Y140,$B$4:$H1000,7,false)*Z140),0) + IF(AA140&lt;&gt;"",(VLOOKUP(AA140,$B$4:$H1000,7,false)*AB140),0)</f>
        <v>23</v>
      </c>
      <c r="I140" s="569" t="s">
        <v>79</v>
      </c>
      <c r="J140" s="570">
        <v>3.0</v>
      </c>
      <c r="K140" s="569" t="s">
        <v>84</v>
      </c>
      <c r="L140" s="570">
        <v>2.0</v>
      </c>
      <c r="M140" s="569" t="s">
        <v>85</v>
      </c>
      <c r="N140" s="570">
        <v>2.0</v>
      </c>
      <c r="O140" s="569" t="s">
        <v>88</v>
      </c>
      <c r="P140" s="570">
        <v>4.0</v>
      </c>
      <c r="Q140" s="557"/>
      <c r="R140" s="570"/>
      <c r="S140" s="557"/>
      <c r="T140" s="570"/>
      <c r="U140" s="557"/>
      <c r="V140" s="570"/>
      <c r="W140" s="557"/>
      <c r="X140" s="570"/>
      <c r="Y140" s="557"/>
      <c r="Z140" s="570"/>
      <c r="AA140" s="557"/>
      <c r="AB140" s="570"/>
    </row>
    <row r="141">
      <c r="A141" s="564" t="b">
        <v>1</v>
      </c>
      <c r="B141" s="566" t="s">
        <v>676</v>
      </c>
      <c r="C141" s="566" t="s">
        <v>8</v>
      </c>
      <c r="D141" s="566" t="s">
        <v>51</v>
      </c>
      <c r="E141" s="567" t="s">
        <v>677</v>
      </c>
      <c r="F141" s="571">
        <f>IF(I141&lt;&gt;"",(VLOOKUP(I141,'🌳Resource'!$A$4:$I1000,8,false)*J141),0)+IF(K141&lt;&gt;"",(VLOOKUP(K141,'🌳Resource'!$A$4:$I1000,8,false)*L141),0)+IF(M141&lt;&gt;"",(VLOOKUP(M141,'🌳Resource'!$A$4:$I1000,8,false)*N141),0) + IF(O141&lt;&gt;"",(VLOOKUP(O141,'🌳Resource'!$A$4:$I1000,8,false)*P141),0) + IF(Q141&lt;&gt;"",(VLOOKUP(Q141,$B$4:$G1000,5,false)*R141),0) + IF(S141&lt;&gt;"",(VLOOKUP(S141,$B$4:$G1000,5,false)*T141),0) + IF(U141&lt;&gt;"",(VLOOKUP(U141,$B$4:$G1000,5,false)*V141),0) + IF(W141&lt;&gt;"",(VLOOKUP(W141,$B$4:$G1000,5,false)*X141),0) + IF(Y141&lt;&gt;"",(VLOOKUP(Y141,$B$4:$G1000,5,false)*Z141),0) + IF(AA141&lt;&gt;"",(VLOOKUP(AA141,$B$4:$G1000,5,false)*AB141),0)</f>
        <v>17.45714286</v>
      </c>
      <c r="G141" s="571">
        <f>IF(I141&lt;&gt;"",(VLOOKUP(I141,'🌳Resource'!$A$4:$I1000,9,false)*J141),0)+IF(K141&lt;&gt;"",(VLOOKUP(K141,'🌳Resource'!$A$4:$I1000,9,false)*L141),0)+IF(M141&lt;&gt;"",(VLOOKUP(M141,'🌳Resource'!$A$4:$I1000,9,false)*N141),0) + IF(O141&lt;&gt;"",(VLOOKUP(O141,'🌳Resource'!$A$4:$I1000,9,false)*P141),0) + IF(Q141&lt;&gt;"",(VLOOKUP(Q141,$B$4:$G1000,6,false)*R141),0) + IF(S141&lt;&gt;"",(VLOOKUP(S141,$B$4:$G1000,6,false)*T141),0) + IF(U141&lt;&gt;"",(VLOOKUP(U141,$B$4:$G1000,6,false)*V141),0) + IF(W141&lt;&gt;"",(VLOOKUP(W141,$B$4:$G1000,6,false)*X141),0) + IF(Y141&lt;&gt;"",(VLOOKUP(Y141,$B$4:$G1000,6,false)*Z141),0) + IF(AA141&lt;&gt;"",(VLOOKUP(AA141,$B$4:$G1000,6,false)*AB141),0)</f>
        <v>56</v>
      </c>
      <c r="H141" s="571">
        <f>IF(I141&lt;&gt;"",(VLOOKUP(I141,'🌳Resource'!$A$4:$J1000,10,false)*J141),0)+IF(K141&lt;&gt;"",(VLOOKUP(K141,'🌳Resource'!$A$4:$J1000,10,false)*L141),0)+IF(M141&lt;&gt;"",(VLOOKUP(M141,'🌳Resource'!$A$4:$J1000,10,false)*N141),0) + IF(O141&lt;&gt;"",(VLOOKUP(O141,'🌳Resource'!$A$4:$J1000,10,false)*P141),0) + IF(Q141&lt;&gt;"",(VLOOKUP(Q141,$B$4:$H1000,7,false)*R141),0) + IF(S141&lt;&gt;"",(VLOOKUP(S141,$B$4:$H1000,7,false)*T141),0) + IF(U141&lt;&gt;"",(VLOOKUP(U141,$B$4:$H1000,7,false)*V141),0) + IF(W141&lt;&gt;"",(VLOOKUP(W141,$B$4:$H1000,7,false)*X141),0) + IF(Y141&lt;&gt;"",(VLOOKUP(Y141,$B$4:$H1000,7,false)*Z141),0) + IF(AA141&lt;&gt;"",(VLOOKUP(AA141,$B$4:$H1000,7,false)*AB141),0)</f>
        <v>22</v>
      </c>
      <c r="I141" s="561" t="s">
        <v>82</v>
      </c>
      <c r="J141" s="562">
        <v>2.0</v>
      </c>
      <c r="K141" s="561" t="s">
        <v>84</v>
      </c>
      <c r="L141" s="562">
        <v>2.0</v>
      </c>
      <c r="M141" s="561" t="s">
        <v>85</v>
      </c>
      <c r="N141" s="562">
        <v>2.0</v>
      </c>
      <c r="O141" s="561" t="s">
        <v>88</v>
      </c>
      <c r="P141" s="562">
        <v>4.0</v>
      </c>
      <c r="Q141" s="563"/>
      <c r="R141" s="562"/>
      <c r="S141" s="563"/>
      <c r="T141" s="562"/>
      <c r="U141" s="563"/>
      <c r="V141" s="562"/>
      <c r="W141" s="563"/>
      <c r="X141" s="562"/>
      <c r="Y141" s="563"/>
      <c r="Z141" s="562"/>
      <c r="AA141" s="563"/>
      <c r="AB141" s="562"/>
    </row>
    <row r="142">
      <c r="A142" s="564" t="b">
        <v>1</v>
      </c>
      <c r="B142" s="566" t="s">
        <v>678</v>
      </c>
      <c r="C142" s="566" t="s">
        <v>12</v>
      </c>
      <c r="D142" s="576" t="s">
        <v>51</v>
      </c>
      <c r="E142" s="567" t="s">
        <v>679</v>
      </c>
      <c r="F142" s="568">
        <f>IF(I142&lt;&gt;"",(VLOOKUP(I142,'🌳Resource'!$A$4:$I1000,8,false)*J142),0)+IF(K142&lt;&gt;"",(VLOOKUP(K142,'🌳Resource'!$A$4:$I1000,8,false)*L142),0)+IF(M142&lt;&gt;"",(VLOOKUP(M142,'🌳Resource'!$A$4:$I1000,8,false)*N142),0) + IF(O142&lt;&gt;"",(VLOOKUP(O142,'🌳Resource'!$A$4:$I1000,8,false)*P142),0) + IF(Q142&lt;&gt;"",(VLOOKUP(Q142,$B$4:$G1000,5,false)*R142),0) + IF(S142&lt;&gt;"",(VLOOKUP(S142,$B$4:$G1000,5,false)*T142),0) + IF(U142&lt;&gt;"",(VLOOKUP(U142,$B$4:$G1000,5,false)*V142),0) + IF(W142&lt;&gt;"",(VLOOKUP(W142,$B$4:$G1000,5,false)*X142),0) + IF(Y142&lt;&gt;"",(VLOOKUP(Y142,$B$4:$G1000,5,false)*Z142),0) + IF(AA142&lt;&gt;"",(VLOOKUP(AA142,$B$4:$G1000,5,false)*AB142),0)</f>
        <v>23.21428571</v>
      </c>
      <c r="G142" s="568">
        <f>IF(I142&lt;&gt;"",(VLOOKUP(I142,'🌳Resource'!$A$4:$I1000,9,false)*J142),0)+IF(K142&lt;&gt;"",(VLOOKUP(K142,'🌳Resource'!$A$4:$I1000,9,false)*L142),0)+IF(M142&lt;&gt;"",(VLOOKUP(M142,'🌳Resource'!$A$4:$I1000,9,false)*N142),0) + IF(O142&lt;&gt;"",(VLOOKUP(O142,'🌳Resource'!$A$4:$I1000,9,false)*P142),0) + IF(Q142&lt;&gt;"",(VLOOKUP(Q142,$B$4:$G1000,6,false)*R142),0) + IF(S142&lt;&gt;"",(VLOOKUP(S142,$B$4:$G1000,6,false)*T142),0) + IF(U142&lt;&gt;"",(VLOOKUP(U142,$B$4:$G1000,6,false)*V142),0) + IF(W142&lt;&gt;"",(VLOOKUP(W142,$B$4:$G1000,6,false)*X142),0) + IF(Y142&lt;&gt;"",(VLOOKUP(Y142,$B$4:$G1000,6,false)*Z142),0) + IF(AA142&lt;&gt;"",(VLOOKUP(AA142,$B$4:$G1000,6,false)*AB142),0)</f>
        <v>38</v>
      </c>
      <c r="H142" s="568">
        <f>IF(I142&lt;&gt;"",(VLOOKUP(I142,'🌳Resource'!$A$4:$J1000,10,false)*J142),0)+IF(K142&lt;&gt;"",(VLOOKUP(K142,'🌳Resource'!$A$4:$J1000,10,false)*L142),0)+IF(M142&lt;&gt;"",(VLOOKUP(M142,'🌳Resource'!$A$4:$J1000,10,false)*N142),0) + IF(O142&lt;&gt;"",(VLOOKUP(O142,'🌳Resource'!$A$4:$J1000,10,false)*P142),0) + IF(Q142&lt;&gt;"",(VLOOKUP(Q142,$B$4:$H1000,7,false)*R142),0) + IF(S142&lt;&gt;"",(VLOOKUP(S142,$B$4:$H1000,7,false)*T142),0) + IF(U142&lt;&gt;"",(VLOOKUP(U142,$B$4:$H1000,7,false)*V142),0) + IF(W142&lt;&gt;"",(VLOOKUP(W142,$B$4:$H1000,7,false)*X142),0) + IF(Y142&lt;&gt;"",(VLOOKUP(Y142,$B$4:$H1000,7,false)*Z142),0) + IF(AA142&lt;&gt;"",(VLOOKUP(AA142,$B$4:$H1000,7,false)*AB142),0)</f>
        <v>15.5</v>
      </c>
      <c r="I142" s="569" t="s">
        <v>84</v>
      </c>
      <c r="J142" s="570">
        <v>2.0</v>
      </c>
      <c r="K142" s="569" t="s">
        <v>89</v>
      </c>
      <c r="L142" s="570">
        <v>2.0</v>
      </c>
      <c r="M142" s="569" t="s">
        <v>90</v>
      </c>
      <c r="N142" s="570">
        <v>2.0</v>
      </c>
      <c r="O142" s="569" t="s">
        <v>91</v>
      </c>
      <c r="P142" s="570">
        <v>2.0</v>
      </c>
      <c r="Q142" s="557"/>
      <c r="R142" s="570"/>
      <c r="S142" s="557"/>
      <c r="T142" s="570"/>
      <c r="U142" s="557"/>
      <c r="V142" s="570"/>
      <c r="W142" s="557"/>
      <c r="X142" s="570"/>
      <c r="Y142" s="557"/>
      <c r="Z142" s="570"/>
      <c r="AA142" s="557"/>
      <c r="AB142" s="570"/>
    </row>
    <row r="143">
      <c r="A143" s="564" t="b">
        <v>1</v>
      </c>
      <c r="B143" s="566" t="s">
        <v>680</v>
      </c>
      <c r="C143" s="566" t="s">
        <v>12</v>
      </c>
      <c r="D143" s="576" t="s">
        <v>51</v>
      </c>
      <c r="E143" s="567" t="s">
        <v>681</v>
      </c>
      <c r="F143" s="571">
        <f>IF(I143&lt;&gt;"",(VLOOKUP(I143,'🌳Resource'!$A$4:$I1000,8,false)*J143),0)+IF(K143&lt;&gt;"",(VLOOKUP(K143,'🌳Resource'!$A$4:$I1000,8,false)*L143),0)+IF(M143&lt;&gt;"",(VLOOKUP(M143,'🌳Resource'!$A$4:$I1000,8,false)*N143),0) + IF(O143&lt;&gt;"",(VLOOKUP(O143,'🌳Resource'!$A$4:$I1000,8,false)*P143),0) + IF(Q143&lt;&gt;"",(VLOOKUP(Q143,$B$4:$G1000,5,false)*R143),0) + IF(S143&lt;&gt;"",(VLOOKUP(S143,$B$4:$G1000,5,false)*T143),0) + IF(U143&lt;&gt;"",(VLOOKUP(U143,$B$4:$G1000,5,false)*V143),0) + IF(W143&lt;&gt;"",(VLOOKUP(W143,$B$4:$G1000,5,false)*X143),0) + IF(Y143&lt;&gt;"",(VLOOKUP(Y143,$B$4:$G1000,5,false)*Z143),0) + IF(AA143&lt;&gt;"",(VLOOKUP(AA143,$B$4:$G1000,5,false)*AB143),0)</f>
        <v>26.92857143</v>
      </c>
      <c r="G143" s="571">
        <f>IF(I143&lt;&gt;"",(VLOOKUP(I143,'🌳Resource'!$A$4:$I1000,9,false)*J143),0)+IF(K143&lt;&gt;"",(VLOOKUP(K143,'🌳Resource'!$A$4:$I1000,9,false)*L143),0)+IF(M143&lt;&gt;"",(VLOOKUP(M143,'🌳Resource'!$A$4:$I1000,9,false)*N143),0) + IF(O143&lt;&gt;"",(VLOOKUP(O143,'🌳Resource'!$A$4:$I1000,9,false)*P143),0) + IF(Q143&lt;&gt;"",(VLOOKUP(Q143,$B$4:$G1000,6,false)*R143),0) + IF(S143&lt;&gt;"",(VLOOKUP(S143,$B$4:$G1000,6,false)*T143),0) + IF(U143&lt;&gt;"",(VLOOKUP(U143,$B$4:$G1000,6,false)*V143),0) + IF(W143&lt;&gt;"",(VLOOKUP(W143,$B$4:$G1000,6,false)*X143),0) + IF(Y143&lt;&gt;"",(VLOOKUP(Y143,$B$4:$G1000,6,false)*Z143),0) + IF(AA143&lt;&gt;"",(VLOOKUP(AA143,$B$4:$G1000,6,false)*AB143),0)</f>
        <v>44</v>
      </c>
      <c r="H143" s="571">
        <f>IF(I143&lt;&gt;"",(VLOOKUP(I143,'🌳Resource'!$A$4:$J1000,10,false)*J143),0)+IF(K143&lt;&gt;"",(VLOOKUP(K143,'🌳Resource'!$A$4:$J1000,10,false)*L143),0)+IF(M143&lt;&gt;"",(VLOOKUP(M143,'🌳Resource'!$A$4:$J1000,10,false)*N143),0) + IF(O143&lt;&gt;"",(VLOOKUP(O143,'🌳Resource'!$A$4:$J1000,10,false)*P143),0) + IF(Q143&lt;&gt;"",(VLOOKUP(Q143,$B$4:$H1000,7,false)*R143),0) + IF(S143&lt;&gt;"",(VLOOKUP(S143,$B$4:$H1000,7,false)*T143),0) + IF(U143&lt;&gt;"",(VLOOKUP(U143,$B$4:$H1000,7,false)*V143),0) + IF(W143&lt;&gt;"",(VLOOKUP(W143,$B$4:$H1000,7,false)*X143),0) + IF(Y143&lt;&gt;"",(VLOOKUP(Y143,$B$4:$H1000,7,false)*Z143),0) + IF(AA143&lt;&gt;"",(VLOOKUP(AA143,$B$4:$H1000,7,false)*AB143),0)</f>
        <v>17.5</v>
      </c>
      <c r="I143" s="561" t="s">
        <v>88</v>
      </c>
      <c r="J143" s="562">
        <v>4.0</v>
      </c>
      <c r="K143" s="561" t="s">
        <v>89</v>
      </c>
      <c r="L143" s="562">
        <v>2.0</v>
      </c>
      <c r="M143" s="561" t="s">
        <v>90</v>
      </c>
      <c r="N143" s="562">
        <v>2.0</v>
      </c>
      <c r="O143" s="561" t="s">
        <v>91</v>
      </c>
      <c r="P143" s="562">
        <v>2.0</v>
      </c>
      <c r="Q143" s="563"/>
      <c r="R143" s="562"/>
      <c r="S143" s="563"/>
      <c r="T143" s="562"/>
      <c r="U143" s="563"/>
      <c r="V143" s="562"/>
      <c r="W143" s="563"/>
      <c r="X143" s="562"/>
      <c r="Y143" s="563"/>
      <c r="Z143" s="562"/>
      <c r="AA143" s="563"/>
      <c r="AB143" s="562"/>
    </row>
    <row r="144">
      <c r="A144" s="564" t="b">
        <v>1</v>
      </c>
      <c r="B144" s="566" t="s">
        <v>682</v>
      </c>
      <c r="C144" s="566" t="s">
        <v>12</v>
      </c>
      <c r="D144" s="576" t="s">
        <v>51</v>
      </c>
      <c r="E144" s="567" t="s">
        <v>683</v>
      </c>
      <c r="F144" s="568">
        <f>IF(I144&lt;&gt;"",(VLOOKUP(I144,'🌳Resource'!$A$4:$I1000,8,false)*J144),0)+IF(K144&lt;&gt;"",(VLOOKUP(K144,'🌳Resource'!$A$4:$I1000,8,false)*L144),0)+IF(M144&lt;&gt;"",(VLOOKUP(M144,'🌳Resource'!$A$4:$I1000,8,false)*N144),0) + IF(O144&lt;&gt;"",(VLOOKUP(O144,'🌳Resource'!$A$4:$I1000,8,false)*P144),0) + IF(Q144&lt;&gt;"",(VLOOKUP(Q144,$B$4:$G1000,5,false)*R144),0) + IF(S144&lt;&gt;"",(VLOOKUP(S144,$B$4:$G1000,5,false)*T144),0) + IF(U144&lt;&gt;"",(VLOOKUP(U144,$B$4:$G1000,5,false)*V144),0) + IF(W144&lt;&gt;"",(VLOOKUP(W144,$B$4:$G1000,5,false)*X144),0) + IF(Y144&lt;&gt;"",(VLOOKUP(Y144,$B$4:$G1000,5,false)*Z144),0) + IF(AA144&lt;&gt;"",(VLOOKUP(AA144,$B$4:$G1000,5,false)*AB144),0)</f>
        <v>23.21428571</v>
      </c>
      <c r="G144" s="568">
        <f>IF(I144&lt;&gt;"",(VLOOKUP(I144,'🌳Resource'!$A$4:$I1000,9,false)*J144),0)+IF(K144&lt;&gt;"",(VLOOKUP(K144,'🌳Resource'!$A$4:$I1000,9,false)*L144),0)+IF(M144&lt;&gt;"",(VLOOKUP(M144,'🌳Resource'!$A$4:$I1000,9,false)*N144),0) + IF(O144&lt;&gt;"",(VLOOKUP(O144,'🌳Resource'!$A$4:$I1000,9,false)*P144),0) + IF(Q144&lt;&gt;"",(VLOOKUP(Q144,$B$4:$G1000,6,false)*R144),0) + IF(S144&lt;&gt;"",(VLOOKUP(S144,$B$4:$G1000,6,false)*T144),0) + IF(U144&lt;&gt;"",(VLOOKUP(U144,$B$4:$G1000,6,false)*V144),0) + IF(W144&lt;&gt;"",(VLOOKUP(W144,$B$4:$G1000,6,false)*X144),0) + IF(Y144&lt;&gt;"",(VLOOKUP(Y144,$B$4:$G1000,6,false)*Z144),0) + IF(AA144&lt;&gt;"",(VLOOKUP(AA144,$B$4:$G1000,6,false)*AB144),0)</f>
        <v>40</v>
      </c>
      <c r="H144" s="568">
        <f>IF(I144&lt;&gt;"",(VLOOKUP(I144,'🌳Resource'!$A$4:$J1000,10,false)*J144),0)+IF(K144&lt;&gt;"",(VLOOKUP(K144,'🌳Resource'!$A$4:$J1000,10,false)*L144),0)+IF(M144&lt;&gt;"",(VLOOKUP(M144,'🌳Resource'!$A$4:$J1000,10,false)*N144),0) + IF(O144&lt;&gt;"",(VLOOKUP(O144,'🌳Resource'!$A$4:$J1000,10,false)*P144),0) + IF(Q144&lt;&gt;"",(VLOOKUP(Q144,$B$4:$H1000,7,false)*R144),0) + IF(S144&lt;&gt;"",(VLOOKUP(S144,$B$4:$H1000,7,false)*T144),0) + IF(U144&lt;&gt;"",(VLOOKUP(U144,$B$4:$H1000,7,false)*V144),0) + IF(W144&lt;&gt;"",(VLOOKUP(W144,$B$4:$H1000,7,false)*X144),0) + IF(Y144&lt;&gt;"",(VLOOKUP(Y144,$B$4:$H1000,7,false)*Z144),0) + IF(AA144&lt;&gt;"",(VLOOKUP(AA144,$B$4:$H1000,7,false)*AB144),0)</f>
        <v>15.5</v>
      </c>
      <c r="I144" s="569" t="s">
        <v>85</v>
      </c>
      <c r="J144" s="570">
        <v>2.0</v>
      </c>
      <c r="K144" s="569" t="s">
        <v>89</v>
      </c>
      <c r="L144" s="570">
        <v>2.0</v>
      </c>
      <c r="M144" s="569" t="s">
        <v>90</v>
      </c>
      <c r="N144" s="570">
        <v>2.0</v>
      </c>
      <c r="O144" s="569" t="s">
        <v>91</v>
      </c>
      <c r="P144" s="570">
        <v>2.0</v>
      </c>
      <c r="Q144" s="557"/>
      <c r="R144" s="580"/>
      <c r="S144" s="557"/>
      <c r="T144" s="580"/>
      <c r="U144" s="557"/>
      <c r="V144" s="580"/>
      <c r="W144" s="557"/>
      <c r="X144" s="580"/>
      <c r="Y144" s="557"/>
      <c r="Z144" s="580"/>
      <c r="AA144" s="557"/>
      <c r="AB144" s="580"/>
    </row>
    <row r="145">
      <c r="A145" s="564" t="b">
        <v>1</v>
      </c>
      <c r="B145" s="566" t="s">
        <v>684</v>
      </c>
      <c r="C145" s="566" t="s">
        <v>8</v>
      </c>
      <c r="D145" s="576" t="s">
        <v>51</v>
      </c>
      <c r="E145" s="567" t="s">
        <v>685</v>
      </c>
      <c r="F145" s="571">
        <f>IF(I145&lt;&gt;"",(VLOOKUP(I145,'🌳Resource'!$A$4:$I1000,8,false)*J145),0)+IF(K145&lt;&gt;"",(VLOOKUP(K145,'🌳Resource'!$A$4:$I1000,8,false)*L145),0)+IF(M145&lt;&gt;"",(VLOOKUP(M145,'🌳Resource'!$A$4:$I1000,8,false)*N145),0) + IF(O145&lt;&gt;"",(VLOOKUP(O145,'🌳Resource'!$A$4:$I1000,8,false)*P145),0) + IF(Q145&lt;&gt;"",(VLOOKUP(Q145,$B$4:$G1000,5,false)*R145),0) + IF(S145&lt;&gt;"",(VLOOKUP(S145,$B$4:$G1000,5,false)*T145),0) + IF(U145&lt;&gt;"",(VLOOKUP(U145,$B$4:$G1000,5,false)*V145),0) + IF(W145&lt;&gt;"",(VLOOKUP(W145,$B$4:$G1000,5,false)*X145),0) + IF(Y145&lt;&gt;"",(VLOOKUP(Y145,$B$4:$G1000,5,false)*Z145),0) + IF(AA145&lt;&gt;"",(VLOOKUP(AA145,$B$4:$G1000,5,false)*AB145),0)</f>
        <v>17.45714286</v>
      </c>
      <c r="G145" s="571">
        <f>IF(I145&lt;&gt;"",(VLOOKUP(I145,'🌳Resource'!$A$4:$I1000,9,false)*J145),0)+IF(K145&lt;&gt;"",(VLOOKUP(K145,'🌳Resource'!$A$4:$I1000,9,false)*L145),0)+IF(M145&lt;&gt;"",(VLOOKUP(M145,'🌳Resource'!$A$4:$I1000,9,false)*N145),0) + IF(O145&lt;&gt;"",(VLOOKUP(O145,'🌳Resource'!$A$4:$I1000,9,false)*P145),0) + IF(Q145&lt;&gt;"",(VLOOKUP(Q145,$B$4:$G1000,6,false)*R145),0) + IF(S145&lt;&gt;"",(VLOOKUP(S145,$B$4:$G1000,6,false)*T145),0) + IF(U145&lt;&gt;"",(VLOOKUP(U145,$B$4:$G1000,6,false)*V145),0) + IF(W145&lt;&gt;"",(VLOOKUP(W145,$B$4:$G1000,6,false)*X145),0) + IF(Y145&lt;&gt;"",(VLOOKUP(Y145,$B$4:$G1000,6,false)*Z145),0) + IF(AA145&lt;&gt;"",(VLOOKUP(AA145,$B$4:$G1000,6,false)*AB145),0)</f>
        <v>56</v>
      </c>
      <c r="H145" s="571">
        <f>IF(I145&lt;&gt;"",(VLOOKUP(I145,'🌳Resource'!$A$4:$J1000,10,false)*J145),0)+IF(K145&lt;&gt;"",(VLOOKUP(K145,'🌳Resource'!$A$4:$J1000,10,false)*L145),0)+IF(M145&lt;&gt;"",(VLOOKUP(M145,'🌳Resource'!$A$4:$J1000,10,false)*N145),0) + IF(O145&lt;&gt;"",(VLOOKUP(O145,'🌳Resource'!$A$4:$J1000,10,false)*P145),0) + IF(Q145&lt;&gt;"",(VLOOKUP(Q145,$B$4:$H1000,7,false)*R145),0) + IF(S145&lt;&gt;"",(VLOOKUP(S145,$B$4:$H1000,7,false)*T145),0) + IF(U145&lt;&gt;"",(VLOOKUP(U145,$B$4:$H1000,7,false)*V145),0) + IF(W145&lt;&gt;"",(VLOOKUP(W145,$B$4:$H1000,7,false)*X145),0) + IF(Y145&lt;&gt;"",(VLOOKUP(Y145,$B$4:$H1000,7,false)*Z145),0) + IF(AA145&lt;&gt;"",(VLOOKUP(AA145,$B$4:$H1000,7,false)*AB145),0)</f>
        <v>22</v>
      </c>
      <c r="I145" s="561" t="s">
        <v>82</v>
      </c>
      <c r="J145" s="562">
        <v>2.0</v>
      </c>
      <c r="K145" s="561" t="s">
        <v>84</v>
      </c>
      <c r="L145" s="562">
        <v>2.0</v>
      </c>
      <c r="M145" s="561" t="s">
        <v>85</v>
      </c>
      <c r="N145" s="562">
        <v>2.0</v>
      </c>
      <c r="O145" s="561" t="s">
        <v>88</v>
      </c>
      <c r="P145" s="562">
        <v>4.0</v>
      </c>
      <c r="Q145" s="563"/>
      <c r="R145" s="581"/>
      <c r="S145" s="563"/>
      <c r="T145" s="581"/>
      <c r="U145" s="563"/>
      <c r="V145" s="581"/>
      <c r="W145" s="563"/>
      <c r="X145" s="581"/>
      <c r="Y145" s="563"/>
      <c r="Z145" s="581"/>
      <c r="AA145" s="563"/>
      <c r="AB145" s="581"/>
    </row>
    <row r="146">
      <c r="A146" s="564" t="b">
        <v>1</v>
      </c>
      <c r="B146" s="566" t="s">
        <v>686</v>
      </c>
      <c r="C146" s="566" t="s">
        <v>8</v>
      </c>
      <c r="D146" s="576" t="s">
        <v>51</v>
      </c>
      <c r="E146" s="567" t="s">
        <v>687</v>
      </c>
      <c r="F146" s="568">
        <f>IF(I146&lt;&gt;"",(VLOOKUP(I146,'🌳Resource'!$A$4:$I1000,8,false)*J146),0)+IF(K146&lt;&gt;"",(VLOOKUP(K146,'🌳Resource'!$A$4:$I1000,8,false)*L146),0)+IF(M146&lt;&gt;"",(VLOOKUP(M146,'🌳Resource'!$A$4:$I1000,8,false)*N146),0) + IF(O146&lt;&gt;"",(VLOOKUP(O146,'🌳Resource'!$A$4:$I1000,8,false)*P146),0) + IF(Q146&lt;&gt;"",(VLOOKUP(Q146,$B$4:$G1000,5,false)*R146),0) + IF(S146&lt;&gt;"",(VLOOKUP(S146,$B$4:$G1000,5,false)*T146),0) + IF(U146&lt;&gt;"",(VLOOKUP(U146,$B$4:$G1000,5,false)*V146),0) + IF(W146&lt;&gt;"",(VLOOKUP(W146,$B$4:$G1000,5,false)*X146),0) + IF(Y146&lt;&gt;"",(VLOOKUP(Y146,$B$4:$G1000,5,false)*Z146),0) + IF(AA146&lt;&gt;"",(VLOOKUP(AA146,$B$4:$G1000,5,false)*AB146),0)</f>
        <v>17.22077922</v>
      </c>
      <c r="G146" s="568">
        <f>IF(I146&lt;&gt;"",(VLOOKUP(I146,'🌳Resource'!$A$4:$I1000,9,false)*J146),0)+IF(K146&lt;&gt;"",(VLOOKUP(K146,'🌳Resource'!$A$4:$I1000,9,false)*L146),0)+IF(M146&lt;&gt;"",(VLOOKUP(M146,'🌳Resource'!$A$4:$I1000,9,false)*N146),0) + IF(O146&lt;&gt;"",(VLOOKUP(O146,'🌳Resource'!$A$4:$I1000,9,false)*P146),0) + IF(Q146&lt;&gt;"",(VLOOKUP(Q146,$B$4:$G1000,6,false)*R146),0) + IF(S146&lt;&gt;"",(VLOOKUP(S146,$B$4:$G1000,6,false)*T146),0) + IF(U146&lt;&gt;"",(VLOOKUP(U146,$B$4:$G1000,6,false)*V146),0) + IF(W146&lt;&gt;"",(VLOOKUP(W146,$B$4:$G1000,6,false)*X146),0) + IF(Y146&lt;&gt;"",(VLOOKUP(Y146,$B$4:$G1000,6,false)*Z146),0) + IF(AA146&lt;&gt;"",(VLOOKUP(AA146,$B$4:$G1000,6,false)*AB146),0)</f>
        <v>62</v>
      </c>
      <c r="H146" s="568">
        <f>IF(I146&lt;&gt;"",(VLOOKUP(I146,'🌳Resource'!$A$4:$J1000,10,false)*J146),0)+IF(K146&lt;&gt;"",(VLOOKUP(K146,'🌳Resource'!$A$4:$J1000,10,false)*L146),0)+IF(M146&lt;&gt;"",(VLOOKUP(M146,'🌳Resource'!$A$4:$J1000,10,false)*N146),0) + IF(O146&lt;&gt;"",(VLOOKUP(O146,'🌳Resource'!$A$4:$J1000,10,false)*P146),0) + IF(Q146&lt;&gt;"",(VLOOKUP(Q146,$B$4:$H1000,7,false)*R146),0) + IF(S146&lt;&gt;"",(VLOOKUP(S146,$B$4:$H1000,7,false)*T146),0) + IF(U146&lt;&gt;"",(VLOOKUP(U146,$B$4:$H1000,7,false)*V146),0) + IF(W146&lt;&gt;"",(VLOOKUP(W146,$B$4:$H1000,7,false)*X146),0) + IF(Y146&lt;&gt;"",(VLOOKUP(Y146,$B$4:$H1000,7,false)*Z146),0) + IF(AA146&lt;&gt;"",(VLOOKUP(AA146,$B$4:$H1000,7,false)*AB146),0)</f>
        <v>23</v>
      </c>
      <c r="I146" s="569" t="s">
        <v>80</v>
      </c>
      <c r="J146" s="570">
        <v>2.0</v>
      </c>
      <c r="K146" s="569" t="s">
        <v>84</v>
      </c>
      <c r="L146" s="570">
        <v>2.0</v>
      </c>
      <c r="M146" s="569" t="s">
        <v>85</v>
      </c>
      <c r="N146" s="570">
        <v>2.0</v>
      </c>
      <c r="O146" s="569" t="s">
        <v>88</v>
      </c>
      <c r="P146" s="570">
        <v>4.0</v>
      </c>
      <c r="Q146" s="557"/>
      <c r="R146" s="580"/>
      <c r="S146" s="557"/>
      <c r="T146" s="580"/>
      <c r="U146" s="557"/>
      <c r="V146" s="580"/>
      <c r="W146" s="557"/>
      <c r="X146" s="580"/>
      <c r="Y146" s="557"/>
      <c r="Z146" s="580"/>
      <c r="AA146" s="557"/>
      <c r="AB146" s="580"/>
    </row>
    <row r="147">
      <c r="A147" s="564" t="b">
        <v>1</v>
      </c>
      <c r="B147" s="566" t="s">
        <v>688</v>
      </c>
      <c r="C147" s="566" t="s">
        <v>8</v>
      </c>
      <c r="D147" s="576" t="s">
        <v>51</v>
      </c>
      <c r="E147" s="567" t="s">
        <v>689</v>
      </c>
      <c r="F147" s="571">
        <f>IF(I147&lt;&gt;"",(VLOOKUP(I147,'🌳Resource'!$A$4:$I1000,8,false)*J147),0)+IF(K147&lt;&gt;"",(VLOOKUP(K147,'🌳Resource'!$A$4:$I1000,8,false)*L147),0)+IF(M147&lt;&gt;"",(VLOOKUP(M147,'🌳Resource'!$A$4:$I1000,8,false)*N147),0) + IF(O147&lt;&gt;"",(VLOOKUP(O147,'🌳Resource'!$A$4:$I1000,8,false)*P147),0) + IF(Q147&lt;&gt;"",(VLOOKUP(Q147,$B$4:$G1000,5,false)*R147),0) + IF(S147&lt;&gt;"",(VLOOKUP(S147,$B$4:$G1000,5,false)*T147),0) + IF(U147&lt;&gt;"",(VLOOKUP(U147,$B$4:$G1000,5,false)*V147),0) + IF(W147&lt;&gt;"",(VLOOKUP(W147,$B$4:$G1000,5,false)*X147),0) + IF(Y147&lt;&gt;"",(VLOOKUP(Y147,$B$4:$G1000,5,false)*Z147),0) + IF(AA147&lt;&gt;"",(VLOOKUP(AA147,$B$4:$G1000,5,false)*AB147),0)</f>
        <v>17.85714286</v>
      </c>
      <c r="G147" s="571">
        <f>IF(I147&lt;&gt;"",(VLOOKUP(I147,'🌳Resource'!$A$4:$I1000,9,false)*J147),0)+IF(K147&lt;&gt;"",(VLOOKUP(K147,'🌳Resource'!$A$4:$I1000,9,false)*L147),0)+IF(M147&lt;&gt;"",(VLOOKUP(M147,'🌳Resource'!$A$4:$I1000,9,false)*N147),0) + IF(O147&lt;&gt;"",(VLOOKUP(O147,'🌳Resource'!$A$4:$I1000,9,false)*P147),0) + IF(Q147&lt;&gt;"",(VLOOKUP(Q147,$B$4:$G1000,6,false)*R147),0) + IF(S147&lt;&gt;"",(VLOOKUP(S147,$B$4:$G1000,6,false)*T147),0) + IF(U147&lt;&gt;"",(VLOOKUP(U147,$B$4:$G1000,6,false)*V147),0) + IF(W147&lt;&gt;"",(VLOOKUP(W147,$B$4:$G1000,6,false)*X147),0) + IF(Y147&lt;&gt;"",(VLOOKUP(Y147,$B$4:$G1000,6,false)*Z147),0) + IF(AA147&lt;&gt;"",(VLOOKUP(AA147,$B$4:$G1000,6,false)*AB147),0)</f>
        <v>62</v>
      </c>
      <c r="H147" s="571">
        <f>IF(I147&lt;&gt;"",(VLOOKUP(I147,'🌳Resource'!$A$4:$J1000,10,false)*J147),0)+IF(K147&lt;&gt;"",(VLOOKUP(K147,'🌳Resource'!$A$4:$J1000,10,false)*L147),0)+IF(M147&lt;&gt;"",(VLOOKUP(M147,'🌳Resource'!$A$4:$J1000,10,false)*N147),0) + IF(O147&lt;&gt;"",(VLOOKUP(O147,'🌳Resource'!$A$4:$J1000,10,false)*P147),0) + IF(Q147&lt;&gt;"",(VLOOKUP(Q147,$B$4:$H1000,7,false)*R147),0) + IF(S147&lt;&gt;"",(VLOOKUP(S147,$B$4:$H1000,7,false)*T147),0) + IF(U147&lt;&gt;"",(VLOOKUP(U147,$B$4:$H1000,7,false)*V147),0) + IF(W147&lt;&gt;"",(VLOOKUP(W147,$B$4:$H1000,7,false)*X147),0) + IF(Y147&lt;&gt;"",(VLOOKUP(Y147,$B$4:$H1000,7,false)*Z147),0) + IF(AA147&lt;&gt;"",(VLOOKUP(AA147,$B$4:$H1000,7,false)*AB147),0)</f>
        <v>23</v>
      </c>
      <c r="I147" s="561" t="s">
        <v>79</v>
      </c>
      <c r="J147" s="562">
        <v>3.0</v>
      </c>
      <c r="K147" s="561" t="s">
        <v>84</v>
      </c>
      <c r="L147" s="562">
        <v>2.0</v>
      </c>
      <c r="M147" s="561" t="s">
        <v>85</v>
      </c>
      <c r="N147" s="562">
        <v>2.0</v>
      </c>
      <c r="O147" s="561" t="s">
        <v>88</v>
      </c>
      <c r="P147" s="562">
        <v>4.0</v>
      </c>
      <c r="Q147" s="563"/>
      <c r="R147" s="581"/>
      <c r="S147" s="563"/>
      <c r="T147" s="581"/>
      <c r="U147" s="563"/>
      <c r="V147" s="581"/>
      <c r="W147" s="563"/>
      <c r="X147" s="581"/>
      <c r="Y147" s="563"/>
      <c r="Z147" s="581"/>
      <c r="AA147" s="563"/>
      <c r="AB147" s="581"/>
    </row>
    <row r="148">
      <c r="A148" s="564" t="b">
        <v>1</v>
      </c>
      <c r="B148" s="566" t="s">
        <v>690</v>
      </c>
      <c r="C148" s="566" t="s">
        <v>8</v>
      </c>
      <c r="D148" s="576" t="s">
        <v>51</v>
      </c>
      <c r="E148" s="567" t="s">
        <v>691</v>
      </c>
      <c r="F148" s="568">
        <f>IF(I148&lt;&gt;"",(VLOOKUP(I148,'🌳Resource'!$A$4:$I1000,8,false)*J148),0)+IF(K148&lt;&gt;"",(VLOOKUP(K148,'🌳Resource'!$A$4:$I1000,8,false)*L148),0)+IF(M148&lt;&gt;"",(VLOOKUP(M148,'🌳Resource'!$A$4:$I1000,8,false)*N148),0) + IF(O148&lt;&gt;"",(VLOOKUP(O148,'🌳Resource'!$A$4:$I1000,8,false)*P148),0) + IF(Q148&lt;&gt;"",(VLOOKUP(Q148,$B$4:$G1000,5,false)*R148),0) + IF(S148&lt;&gt;"",(VLOOKUP(S148,$B$4:$G1000,5,false)*T148),0) + IF(U148&lt;&gt;"",(VLOOKUP(U148,$B$4:$G1000,5,false)*V148),0) + IF(W148&lt;&gt;"",(VLOOKUP(W148,$B$4:$G1000,5,false)*X148),0) + IF(Y148&lt;&gt;"",(VLOOKUP(Y148,$B$4:$G1000,5,false)*Z148),0) + IF(AA148&lt;&gt;"",(VLOOKUP(AA148,$B$4:$G1000,5,false)*AB148),0)</f>
        <v>17.45714286</v>
      </c>
      <c r="G148" s="568">
        <f>IF(I148&lt;&gt;"",(VLOOKUP(I148,'🌳Resource'!$A$4:$I1000,9,false)*J148),0)+IF(K148&lt;&gt;"",(VLOOKUP(K148,'🌳Resource'!$A$4:$I1000,9,false)*L148),0)+IF(M148&lt;&gt;"",(VLOOKUP(M148,'🌳Resource'!$A$4:$I1000,9,false)*N148),0) + IF(O148&lt;&gt;"",(VLOOKUP(O148,'🌳Resource'!$A$4:$I1000,9,false)*P148),0) + IF(Q148&lt;&gt;"",(VLOOKUP(Q148,$B$4:$G1000,6,false)*R148),0) + IF(S148&lt;&gt;"",(VLOOKUP(S148,$B$4:$G1000,6,false)*T148),0) + IF(U148&lt;&gt;"",(VLOOKUP(U148,$B$4:$G1000,6,false)*V148),0) + IF(W148&lt;&gt;"",(VLOOKUP(W148,$B$4:$G1000,6,false)*X148),0) + IF(Y148&lt;&gt;"",(VLOOKUP(Y148,$B$4:$G1000,6,false)*Z148),0) + IF(AA148&lt;&gt;"",(VLOOKUP(AA148,$B$4:$G1000,6,false)*AB148),0)</f>
        <v>56</v>
      </c>
      <c r="H148" s="568">
        <f>IF(I148&lt;&gt;"",(VLOOKUP(I148,'🌳Resource'!$A$4:$J1000,10,false)*J148),0)+IF(K148&lt;&gt;"",(VLOOKUP(K148,'🌳Resource'!$A$4:$J1000,10,false)*L148),0)+IF(M148&lt;&gt;"",(VLOOKUP(M148,'🌳Resource'!$A$4:$J1000,10,false)*N148),0) + IF(O148&lt;&gt;"",(VLOOKUP(O148,'🌳Resource'!$A$4:$J1000,10,false)*P148),0) + IF(Q148&lt;&gt;"",(VLOOKUP(Q148,$B$4:$H1000,7,false)*R148),0) + IF(S148&lt;&gt;"",(VLOOKUP(S148,$B$4:$H1000,7,false)*T148),0) + IF(U148&lt;&gt;"",(VLOOKUP(U148,$B$4:$H1000,7,false)*V148),0) + IF(W148&lt;&gt;"",(VLOOKUP(W148,$B$4:$H1000,7,false)*X148),0) + IF(Y148&lt;&gt;"",(VLOOKUP(Y148,$B$4:$H1000,7,false)*Z148),0) + IF(AA148&lt;&gt;"",(VLOOKUP(AA148,$B$4:$H1000,7,false)*AB148),0)</f>
        <v>22</v>
      </c>
      <c r="I148" s="569" t="s">
        <v>82</v>
      </c>
      <c r="J148" s="570">
        <v>2.0</v>
      </c>
      <c r="K148" s="569" t="s">
        <v>84</v>
      </c>
      <c r="L148" s="570">
        <v>2.0</v>
      </c>
      <c r="M148" s="569" t="s">
        <v>85</v>
      </c>
      <c r="N148" s="570">
        <v>2.0</v>
      </c>
      <c r="O148" s="569" t="s">
        <v>88</v>
      </c>
      <c r="P148" s="570">
        <v>4.0</v>
      </c>
      <c r="Q148" s="557"/>
      <c r="R148" s="580"/>
      <c r="S148" s="557"/>
      <c r="T148" s="580"/>
      <c r="U148" s="557"/>
      <c r="V148" s="580"/>
      <c r="W148" s="557"/>
      <c r="X148" s="580"/>
      <c r="Y148" s="557"/>
      <c r="Z148" s="580"/>
      <c r="AA148" s="557"/>
      <c r="AB148" s="580"/>
    </row>
    <row r="149">
      <c r="A149" s="564" t="b">
        <v>1</v>
      </c>
      <c r="B149" s="566" t="s">
        <v>692</v>
      </c>
      <c r="C149" s="576" t="s">
        <v>8</v>
      </c>
      <c r="D149" s="576" t="s">
        <v>51</v>
      </c>
      <c r="E149" s="567" t="s">
        <v>693</v>
      </c>
      <c r="F149" s="571">
        <f>IF(I149&lt;&gt;"",(VLOOKUP(I149,'🌳Resource'!$A$4:$I1000,8,false)*J149),0)+IF(K149&lt;&gt;"",(VLOOKUP(K149,'🌳Resource'!$A$4:$I1000,8,false)*L149),0)+IF(M149&lt;&gt;"",(VLOOKUP(M149,'🌳Resource'!$A$4:$I1000,8,false)*N149),0) + IF(O149&lt;&gt;"",(VLOOKUP(O149,'🌳Resource'!$A$4:$I1000,8,false)*P149),0) + IF(Q149&lt;&gt;"",(VLOOKUP(Q149,$B$4:$G1000,5,false)*R149),0) + IF(S149&lt;&gt;"",(VLOOKUP(S149,$B$4:$G1000,5,false)*T149),0) + IF(U149&lt;&gt;"",(VLOOKUP(U149,$B$4:$G1000,5,false)*V149),0) + IF(W149&lt;&gt;"",(VLOOKUP(W149,$B$4:$G1000,5,false)*X149),0) + IF(Y149&lt;&gt;"",(VLOOKUP(Y149,$B$4:$G1000,5,false)*Z149),0) + IF(AA149&lt;&gt;"",(VLOOKUP(AA149,$B$4:$G1000,5,false)*AB149),0)</f>
        <v>17.22077922</v>
      </c>
      <c r="G149" s="571">
        <f>IF(I149&lt;&gt;"",(VLOOKUP(I149,'🌳Resource'!$A$4:$I1000,9,false)*J149),0)+IF(K149&lt;&gt;"",(VLOOKUP(K149,'🌳Resource'!$A$4:$I1000,9,false)*L149),0)+IF(M149&lt;&gt;"",(VLOOKUP(M149,'🌳Resource'!$A$4:$I1000,9,false)*N149),0) + IF(O149&lt;&gt;"",(VLOOKUP(O149,'🌳Resource'!$A$4:$I1000,9,false)*P149),0) + IF(Q149&lt;&gt;"",(VLOOKUP(Q149,$B$4:$G1000,6,false)*R149),0) + IF(S149&lt;&gt;"",(VLOOKUP(S149,$B$4:$G1000,6,false)*T149),0) + IF(U149&lt;&gt;"",(VLOOKUP(U149,$B$4:$G1000,6,false)*V149),0) + IF(W149&lt;&gt;"",(VLOOKUP(W149,$B$4:$G1000,6,false)*X149),0) + IF(Y149&lt;&gt;"",(VLOOKUP(Y149,$B$4:$G1000,6,false)*Z149),0) + IF(AA149&lt;&gt;"",(VLOOKUP(AA149,$B$4:$G1000,6,false)*AB149),0)</f>
        <v>62</v>
      </c>
      <c r="H149" s="571">
        <f>IF(I149&lt;&gt;"",(VLOOKUP(I149,'🌳Resource'!$A$4:$J1000,10,false)*J149),0)+IF(K149&lt;&gt;"",(VLOOKUP(K149,'🌳Resource'!$A$4:$J1000,10,false)*L149),0)+IF(M149&lt;&gt;"",(VLOOKUP(M149,'🌳Resource'!$A$4:$J1000,10,false)*N149),0) + IF(O149&lt;&gt;"",(VLOOKUP(O149,'🌳Resource'!$A$4:$J1000,10,false)*P149),0) + IF(Q149&lt;&gt;"",(VLOOKUP(Q149,$B$4:$H1000,7,false)*R149),0) + IF(S149&lt;&gt;"",(VLOOKUP(S149,$B$4:$H1000,7,false)*T149),0) + IF(U149&lt;&gt;"",(VLOOKUP(U149,$B$4:$H1000,7,false)*V149),0) + IF(W149&lt;&gt;"",(VLOOKUP(W149,$B$4:$H1000,7,false)*X149),0) + IF(Y149&lt;&gt;"",(VLOOKUP(Y149,$B$4:$H1000,7,false)*Z149),0) + IF(AA149&lt;&gt;"",(VLOOKUP(AA149,$B$4:$H1000,7,false)*AB149),0)</f>
        <v>23</v>
      </c>
      <c r="I149" s="561" t="s">
        <v>80</v>
      </c>
      <c r="J149" s="562">
        <v>2.0</v>
      </c>
      <c r="K149" s="561" t="s">
        <v>84</v>
      </c>
      <c r="L149" s="562">
        <v>2.0</v>
      </c>
      <c r="M149" s="561" t="s">
        <v>85</v>
      </c>
      <c r="N149" s="562">
        <v>2.0</v>
      </c>
      <c r="O149" s="561" t="s">
        <v>88</v>
      </c>
      <c r="P149" s="562">
        <v>4.0</v>
      </c>
      <c r="Q149" s="563"/>
      <c r="R149" s="581"/>
      <c r="S149" s="563"/>
      <c r="T149" s="581"/>
      <c r="U149" s="563"/>
      <c r="V149" s="581"/>
      <c r="W149" s="563"/>
      <c r="X149" s="581"/>
      <c r="Y149" s="563"/>
      <c r="Z149" s="581"/>
      <c r="AA149" s="563"/>
      <c r="AB149" s="581"/>
    </row>
    <row r="150">
      <c r="A150" s="564" t="b">
        <v>1</v>
      </c>
      <c r="B150" s="566" t="s">
        <v>694</v>
      </c>
      <c r="C150" s="576" t="s">
        <v>8</v>
      </c>
      <c r="D150" s="576" t="s">
        <v>51</v>
      </c>
      <c r="E150" s="567" t="s">
        <v>695</v>
      </c>
      <c r="F150" s="568">
        <f>IF(I150&lt;&gt;"",(VLOOKUP(I150,'🌳Resource'!$A$4:$I1000,8,false)*J150),0)+IF(K150&lt;&gt;"",(VLOOKUP(K150,'🌳Resource'!$A$4:$I1000,8,false)*L150),0)+IF(M150&lt;&gt;"",(VLOOKUP(M150,'🌳Resource'!$A$4:$I1000,8,false)*N150),0) + IF(O150&lt;&gt;"",(VLOOKUP(O150,'🌳Resource'!$A$4:$I1000,8,false)*P150),0) + IF(Q150&lt;&gt;"",(VLOOKUP(Q150,$B$4:$G1000,5,false)*R150),0) + IF(S150&lt;&gt;"",(VLOOKUP(S150,$B$4:$G1000,5,false)*T150),0) + IF(U150&lt;&gt;"",(VLOOKUP(U150,$B$4:$G1000,5,false)*V150),0) + IF(W150&lt;&gt;"",(VLOOKUP(W150,$B$4:$G1000,5,false)*X150),0) + IF(Y150&lt;&gt;"",(VLOOKUP(Y150,$B$4:$G1000,5,false)*Z150),0) + IF(AA150&lt;&gt;"",(VLOOKUP(AA150,$B$4:$G1000,5,false)*AB150),0)</f>
        <v>17.85714286</v>
      </c>
      <c r="G150" s="568">
        <f>IF(I150&lt;&gt;"",(VLOOKUP(I150,'🌳Resource'!$A$4:$I1000,9,false)*J150),0)+IF(K150&lt;&gt;"",(VLOOKUP(K150,'🌳Resource'!$A$4:$I1000,9,false)*L150),0)+IF(M150&lt;&gt;"",(VLOOKUP(M150,'🌳Resource'!$A$4:$I1000,9,false)*N150),0) + IF(O150&lt;&gt;"",(VLOOKUP(O150,'🌳Resource'!$A$4:$I1000,9,false)*P150),0) + IF(Q150&lt;&gt;"",(VLOOKUP(Q150,$B$4:$G1000,6,false)*R150),0) + IF(S150&lt;&gt;"",(VLOOKUP(S150,$B$4:$G1000,6,false)*T150),0) + IF(U150&lt;&gt;"",(VLOOKUP(U150,$B$4:$G1000,6,false)*V150),0) + IF(W150&lt;&gt;"",(VLOOKUP(W150,$B$4:$G1000,6,false)*X150),0) + IF(Y150&lt;&gt;"",(VLOOKUP(Y150,$B$4:$G1000,6,false)*Z150),0) + IF(AA150&lt;&gt;"",(VLOOKUP(AA150,$B$4:$G1000,6,false)*AB150),0)</f>
        <v>62</v>
      </c>
      <c r="H150" s="568">
        <f>IF(I150&lt;&gt;"",(VLOOKUP(I150,'🌳Resource'!$A$4:$J1000,10,false)*J150),0)+IF(K150&lt;&gt;"",(VLOOKUP(K150,'🌳Resource'!$A$4:$J1000,10,false)*L150),0)+IF(M150&lt;&gt;"",(VLOOKUP(M150,'🌳Resource'!$A$4:$J1000,10,false)*N150),0) + IF(O150&lt;&gt;"",(VLOOKUP(O150,'🌳Resource'!$A$4:$J1000,10,false)*P150),0) + IF(Q150&lt;&gt;"",(VLOOKUP(Q150,$B$4:$H1000,7,false)*R150),0) + IF(S150&lt;&gt;"",(VLOOKUP(S150,$B$4:$H1000,7,false)*T150),0) + IF(U150&lt;&gt;"",(VLOOKUP(U150,$B$4:$H1000,7,false)*V150),0) + IF(W150&lt;&gt;"",(VLOOKUP(W150,$B$4:$H1000,7,false)*X150),0) + IF(Y150&lt;&gt;"",(VLOOKUP(Y150,$B$4:$H1000,7,false)*Z150),0) + IF(AA150&lt;&gt;"",(VLOOKUP(AA150,$B$4:$H1000,7,false)*AB150),0)</f>
        <v>23</v>
      </c>
      <c r="I150" s="569" t="s">
        <v>79</v>
      </c>
      <c r="J150" s="570">
        <v>3.0</v>
      </c>
      <c r="K150" s="569" t="s">
        <v>84</v>
      </c>
      <c r="L150" s="570">
        <v>2.0</v>
      </c>
      <c r="M150" s="569" t="s">
        <v>85</v>
      </c>
      <c r="N150" s="570">
        <v>2.0</v>
      </c>
      <c r="O150" s="569" t="s">
        <v>88</v>
      </c>
      <c r="P150" s="570">
        <v>4.0</v>
      </c>
      <c r="Q150" s="557"/>
      <c r="R150" s="580"/>
      <c r="S150" s="557"/>
      <c r="T150" s="580"/>
      <c r="U150" s="557"/>
      <c r="V150" s="580"/>
      <c r="W150" s="557"/>
      <c r="X150" s="580"/>
      <c r="Y150" s="557"/>
      <c r="Z150" s="580"/>
      <c r="AA150" s="557"/>
      <c r="AB150" s="580"/>
    </row>
    <row r="151">
      <c r="A151" s="564" t="b">
        <v>1</v>
      </c>
      <c r="B151" s="566" t="s">
        <v>696</v>
      </c>
      <c r="C151" s="576" t="s">
        <v>8</v>
      </c>
      <c r="D151" s="576" t="s">
        <v>51</v>
      </c>
      <c r="E151" s="567" t="s">
        <v>697</v>
      </c>
      <c r="F151" s="571">
        <f>IF(I151&lt;&gt;"",(VLOOKUP(I151,'🌳Resource'!$A$4:$I1000,8,false)*J151),0)+IF(K151&lt;&gt;"",(VLOOKUP(K151,'🌳Resource'!$A$4:$I1000,8,false)*L151),0)+IF(M151&lt;&gt;"",(VLOOKUP(M151,'🌳Resource'!$A$4:$I1000,8,false)*N151),0) + IF(O151&lt;&gt;"",(VLOOKUP(O151,'🌳Resource'!$A$4:$I1000,8,false)*P151),0) + IF(Q151&lt;&gt;"",(VLOOKUP(Q151,$B$4:$G1000,5,false)*R151),0) + IF(S151&lt;&gt;"",(VLOOKUP(S151,$B$4:$G1000,5,false)*T151),0) + IF(U151&lt;&gt;"",(VLOOKUP(U151,$B$4:$G1000,5,false)*V151),0) + IF(W151&lt;&gt;"",(VLOOKUP(W151,$B$4:$G1000,5,false)*X151),0) + IF(Y151&lt;&gt;"",(VLOOKUP(Y151,$B$4:$G1000,5,false)*Z151),0) + IF(AA151&lt;&gt;"",(VLOOKUP(AA151,$B$4:$G1000,5,false)*AB151),0)</f>
        <v>17.45714286</v>
      </c>
      <c r="G151" s="571">
        <f>IF(I151&lt;&gt;"",(VLOOKUP(I151,'🌳Resource'!$A$4:$I1000,9,false)*J151),0)+IF(K151&lt;&gt;"",(VLOOKUP(K151,'🌳Resource'!$A$4:$I1000,9,false)*L151),0)+IF(M151&lt;&gt;"",(VLOOKUP(M151,'🌳Resource'!$A$4:$I1000,9,false)*N151),0) + IF(O151&lt;&gt;"",(VLOOKUP(O151,'🌳Resource'!$A$4:$I1000,9,false)*P151),0) + IF(Q151&lt;&gt;"",(VLOOKUP(Q151,$B$4:$G1000,6,false)*R151),0) + IF(S151&lt;&gt;"",(VLOOKUP(S151,$B$4:$G1000,6,false)*T151),0) + IF(U151&lt;&gt;"",(VLOOKUP(U151,$B$4:$G1000,6,false)*V151),0) + IF(W151&lt;&gt;"",(VLOOKUP(W151,$B$4:$G1000,6,false)*X151),0) + IF(Y151&lt;&gt;"",(VLOOKUP(Y151,$B$4:$G1000,6,false)*Z151),0) + IF(AA151&lt;&gt;"",(VLOOKUP(AA151,$B$4:$G1000,6,false)*AB151),0)</f>
        <v>56</v>
      </c>
      <c r="H151" s="571">
        <f>IF(I151&lt;&gt;"",(VLOOKUP(I151,'🌳Resource'!$A$4:$J1000,10,false)*J151),0)+IF(K151&lt;&gt;"",(VLOOKUP(K151,'🌳Resource'!$A$4:$J1000,10,false)*L151),0)+IF(M151&lt;&gt;"",(VLOOKUP(M151,'🌳Resource'!$A$4:$J1000,10,false)*N151),0) + IF(O151&lt;&gt;"",(VLOOKUP(O151,'🌳Resource'!$A$4:$J1000,10,false)*P151),0) + IF(Q151&lt;&gt;"",(VLOOKUP(Q151,$B$4:$H1000,7,false)*R151),0) + IF(S151&lt;&gt;"",(VLOOKUP(S151,$B$4:$H1000,7,false)*T151),0) + IF(U151&lt;&gt;"",(VLOOKUP(U151,$B$4:$H1000,7,false)*V151),0) + IF(W151&lt;&gt;"",(VLOOKUP(W151,$B$4:$H1000,7,false)*X151),0) + IF(Y151&lt;&gt;"",(VLOOKUP(Y151,$B$4:$H1000,7,false)*Z151),0) + IF(AA151&lt;&gt;"",(VLOOKUP(AA151,$B$4:$H1000,7,false)*AB151),0)</f>
        <v>22</v>
      </c>
      <c r="I151" s="561" t="s">
        <v>82</v>
      </c>
      <c r="J151" s="562">
        <v>2.0</v>
      </c>
      <c r="K151" s="561" t="s">
        <v>84</v>
      </c>
      <c r="L151" s="562">
        <v>2.0</v>
      </c>
      <c r="M151" s="561" t="s">
        <v>85</v>
      </c>
      <c r="N151" s="562">
        <v>2.0</v>
      </c>
      <c r="O151" s="561" t="s">
        <v>88</v>
      </c>
      <c r="P151" s="562">
        <v>4.0</v>
      </c>
      <c r="Q151" s="563"/>
      <c r="R151" s="581"/>
      <c r="S151" s="563"/>
      <c r="T151" s="581"/>
      <c r="U151" s="563"/>
      <c r="V151" s="581"/>
      <c r="W151" s="563"/>
      <c r="X151" s="581"/>
      <c r="Y151" s="563"/>
      <c r="Z151" s="581"/>
      <c r="AA151" s="563"/>
      <c r="AB151" s="581"/>
    </row>
    <row r="152">
      <c r="A152" s="564" t="b">
        <v>1</v>
      </c>
      <c r="B152" s="566" t="s">
        <v>698</v>
      </c>
      <c r="C152" s="576" t="s">
        <v>8</v>
      </c>
      <c r="D152" s="576" t="s">
        <v>51</v>
      </c>
      <c r="E152" s="567" t="s">
        <v>699</v>
      </c>
      <c r="F152" s="568">
        <f>IF(I152&lt;&gt;"",(VLOOKUP(I152,'🌳Resource'!$A$4:$I1000,8,false)*J152),0)+IF(K152&lt;&gt;"",(VLOOKUP(K152,'🌳Resource'!$A$4:$I1000,8,false)*L152),0)+IF(M152&lt;&gt;"",(VLOOKUP(M152,'🌳Resource'!$A$4:$I1000,8,false)*N152),0) + IF(O152&lt;&gt;"",(VLOOKUP(O152,'🌳Resource'!$A$4:$I1000,8,false)*P152),0) + IF(Q152&lt;&gt;"",(VLOOKUP(Q152,$B$4:$G1000,5,false)*R152),0) + IF(S152&lt;&gt;"",(VLOOKUP(S152,$B$4:$G1000,5,false)*T152),0) + IF(U152&lt;&gt;"",(VLOOKUP(U152,$B$4:$G1000,5,false)*V152),0) + IF(W152&lt;&gt;"",(VLOOKUP(W152,$B$4:$G1000,5,false)*X152),0) + IF(Y152&lt;&gt;"",(VLOOKUP(Y152,$B$4:$G1000,5,false)*Z152),0) + IF(AA152&lt;&gt;"",(VLOOKUP(AA152,$B$4:$G1000,5,false)*AB152),0)</f>
        <v>17.22077922</v>
      </c>
      <c r="G152" s="568">
        <f>IF(I152&lt;&gt;"",(VLOOKUP(I152,'🌳Resource'!$A$4:$I1000,9,false)*J152),0)+IF(K152&lt;&gt;"",(VLOOKUP(K152,'🌳Resource'!$A$4:$I1000,9,false)*L152),0)+IF(M152&lt;&gt;"",(VLOOKUP(M152,'🌳Resource'!$A$4:$I1000,9,false)*N152),0) + IF(O152&lt;&gt;"",(VLOOKUP(O152,'🌳Resource'!$A$4:$I1000,9,false)*P152),0) + IF(Q152&lt;&gt;"",(VLOOKUP(Q152,$B$4:$G1000,6,false)*R152),0) + IF(S152&lt;&gt;"",(VLOOKUP(S152,$B$4:$G1000,6,false)*T152),0) + IF(U152&lt;&gt;"",(VLOOKUP(U152,$B$4:$G1000,6,false)*V152),0) + IF(W152&lt;&gt;"",(VLOOKUP(W152,$B$4:$G1000,6,false)*X152),0) + IF(Y152&lt;&gt;"",(VLOOKUP(Y152,$B$4:$G1000,6,false)*Z152),0) + IF(AA152&lt;&gt;"",(VLOOKUP(AA152,$B$4:$G1000,6,false)*AB152),0)</f>
        <v>62</v>
      </c>
      <c r="H152" s="568">
        <f>IF(I152&lt;&gt;"",(VLOOKUP(I152,'🌳Resource'!$A$4:$J1000,10,false)*J152),0)+IF(K152&lt;&gt;"",(VLOOKUP(K152,'🌳Resource'!$A$4:$J1000,10,false)*L152),0)+IF(M152&lt;&gt;"",(VLOOKUP(M152,'🌳Resource'!$A$4:$J1000,10,false)*N152),0) + IF(O152&lt;&gt;"",(VLOOKUP(O152,'🌳Resource'!$A$4:$J1000,10,false)*P152),0) + IF(Q152&lt;&gt;"",(VLOOKUP(Q152,$B$4:$H1000,7,false)*R152),0) + IF(S152&lt;&gt;"",(VLOOKUP(S152,$B$4:$H1000,7,false)*T152),0) + IF(U152&lt;&gt;"",(VLOOKUP(U152,$B$4:$H1000,7,false)*V152),0) + IF(W152&lt;&gt;"",(VLOOKUP(W152,$B$4:$H1000,7,false)*X152),0) + IF(Y152&lt;&gt;"",(VLOOKUP(Y152,$B$4:$H1000,7,false)*Z152),0) + IF(AA152&lt;&gt;"",(VLOOKUP(AA152,$B$4:$H1000,7,false)*AB152),0)</f>
        <v>23</v>
      </c>
      <c r="I152" s="569" t="s">
        <v>80</v>
      </c>
      <c r="J152" s="570">
        <v>2.0</v>
      </c>
      <c r="K152" s="569" t="s">
        <v>84</v>
      </c>
      <c r="L152" s="570">
        <v>2.0</v>
      </c>
      <c r="M152" s="569" t="s">
        <v>85</v>
      </c>
      <c r="N152" s="570">
        <v>2.0</v>
      </c>
      <c r="O152" s="569" t="s">
        <v>88</v>
      </c>
      <c r="P152" s="570">
        <v>4.0</v>
      </c>
      <c r="Q152" s="557"/>
      <c r="R152" s="580"/>
      <c r="S152" s="557"/>
      <c r="T152" s="580"/>
      <c r="U152" s="557"/>
      <c r="V152" s="580"/>
      <c r="W152" s="557"/>
      <c r="X152" s="580"/>
      <c r="Y152" s="557"/>
      <c r="Z152" s="580"/>
      <c r="AA152" s="557"/>
      <c r="AB152" s="580"/>
    </row>
    <row r="153">
      <c r="A153" s="564" t="b">
        <v>1</v>
      </c>
      <c r="B153" s="566" t="s">
        <v>700</v>
      </c>
      <c r="C153" s="576" t="s">
        <v>8</v>
      </c>
      <c r="D153" s="576" t="s">
        <v>51</v>
      </c>
      <c r="E153" s="567" t="s">
        <v>701</v>
      </c>
      <c r="F153" s="571">
        <f>IF(I153&lt;&gt;"",(VLOOKUP(I153,'🌳Resource'!$A$4:$I1000,8,false)*J153),0)+IF(K153&lt;&gt;"",(VLOOKUP(K153,'🌳Resource'!$A$4:$I1000,8,false)*L153),0)+IF(M153&lt;&gt;"",(VLOOKUP(M153,'🌳Resource'!$A$4:$I1000,8,false)*N153),0) + IF(O153&lt;&gt;"",(VLOOKUP(O153,'🌳Resource'!$A$4:$I1000,8,false)*P153),0) + IF(Q153&lt;&gt;"",(VLOOKUP(Q153,$B$4:$G1000,5,false)*R153),0) + IF(S153&lt;&gt;"",(VLOOKUP(S153,$B$4:$G1000,5,false)*T153),0) + IF(U153&lt;&gt;"",(VLOOKUP(U153,$B$4:$G1000,5,false)*V153),0) + IF(W153&lt;&gt;"",(VLOOKUP(W153,$B$4:$G1000,5,false)*X153),0) + IF(Y153&lt;&gt;"",(VLOOKUP(Y153,$B$4:$G1000,5,false)*Z153),0) + IF(AA153&lt;&gt;"",(VLOOKUP(AA153,$B$4:$G1000,5,false)*AB153),0)</f>
        <v>17.85714286</v>
      </c>
      <c r="G153" s="571">
        <f>IF(I153&lt;&gt;"",(VLOOKUP(I153,'🌳Resource'!$A$4:$I1000,9,false)*J153),0)+IF(K153&lt;&gt;"",(VLOOKUP(K153,'🌳Resource'!$A$4:$I1000,9,false)*L153),0)+IF(M153&lt;&gt;"",(VLOOKUP(M153,'🌳Resource'!$A$4:$I1000,9,false)*N153),0) + IF(O153&lt;&gt;"",(VLOOKUP(O153,'🌳Resource'!$A$4:$I1000,9,false)*P153),0) + IF(Q153&lt;&gt;"",(VLOOKUP(Q153,$B$4:$G1000,6,false)*R153),0) + IF(S153&lt;&gt;"",(VLOOKUP(S153,$B$4:$G1000,6,false)*T153),0) + IF(U153&lt;&gt;"",(VLOOKUP(U153,$B$4:$G1000,6,false)*V153),0) + IF(W153&lt;&gt;"",(VLOOKUP(W153,$B$4:$G1000,6,false)*X153),0) + IF(Y153&lt;&gt;"",(VLOOKUP(Y153,$B$4:$G1000,6,false)*Z153),0) + IF(AA153&lt;&gt;"",(VLOOKUP(AA153,$B$4:$G1000,6,false)*AB153),0)</f>
        <v>62</v>
      </c>
      <c r="H153" s="571">
        <f>IF(I153&lt;&gt;"",(VLOOKUP(I153,'🌳Resource'!$A$4:$J1000,10,false)*J153),0)+IF(K153&lt;&gt;"",(VLOOKUP(K153,'🌳Resource'!$A$4:$J1000,10,false)*L153),0)+IF(M153&lt;&gt;"",(VLOOKUP(M153,'🌳Resource'!$A$4:$J1000,10,false)*N153),0) + IF(O153&lt;&gt;"",(VLOOKUP(O153,'🌳Resource'!$A$4:$J1000,10,false)*P153),0) + IF(Q153&lt;&gt;"",(VLOOKUP(Q153,$B$4:$H1000,7,false)*R153),0) + IF(S153&lt;&gt;"",(VLOOKUP(S153,$B$4:$H1000,7,false)*T153),0) + IF(U153&lt;&gt;"",(VLOOKUP(U153,$B$4:$H1000,7,false)*V153),0) + IF(W153&lt;&gt;"",(VLOOKUP(W153,$B$4:$H1000,7,false)*X153),0) + IF(Y153&lt;&gt;"",(VLOOKUP(Y153,$B$4:$H1000,7,false)*Z153),0) + IF(AA153&lt;&gt;"",(VLOOKUP(AA153,$B$4:$H1000,7,false)*AB153),0)</f>
        <v>23</v>
      </c>
      <c r="I153" s="561" t="s">
        <v>79</v>
      </c>
      <c r="J153" s="562">
        <v>3.0</v>
      </c>
      <c r="K153" s="561" t="s">
        <v>84</v>
      </c>
      <c r="L153" s="562">
        <v>2.0</v>
      </c>
      <c r="M153" s="561" t="s">
        <v>85</v>
      </c>
      <c r="N153" s="562">
        <v>2.0</v>
      </c>
      <c r="O153" s="561" t="s">
        <v>88</v>
      </c>
      <c r="P153" s="562">
        <v>4.0</v>
      </c>
      <c r="Q153" s="563"/>
      <c r="R153" s="581"/>
      <c r="S153" s="563"/>
      <c r="T153" s="581"/>
      <c r="U153" s="563"/>
      <c r="V153" s="581"/>
      <c r="W153" s="563"/>
      <c r="X153" s="581"/>
      <c r="Y153" s="563"/>
      <c r="Z153" s="581"/>
      <c r="AA153" s="563"/>
      <c r="AB153" s="581"/>
    </row>
    <row r="154">
      <c r="A154" s="564" t="b">
        <v>1</v>
      </c>
      <c r="B154" s="566" t="s">
        <v>702</v>
      </c>
      <c r="C154" s="576" t="s">
        <v>8</v>
      </c>
      <c r="D154" s="576" t="s">
        <v>51</v>
      </c>
      <c r="E154" s="567" t="s">
        <v>703</v>
      </c>
      <c r="F154" s="568">
        <f>IF(I154&lt;&gt;"",(VLOOKUP(I154,'🌳Resource'!$A$4:$I1000,8,false)*J154),0)+IF(K154&lt;&gt;"",(VLOOKUP(K154,'🌳Resource'!$A$4:$I1000,8,false)*L154),0)+IF(M154&lt;&gt;"",(VLOOKUP(M154,'🌳Resource'!$A$4:$I1000,8,false)*N154),0) + IF(O154&lt;&gt;"",(VLOOKUP(O154,'🌳Resource'!$A$4:$I1000,8,false)*P154),0) + IF(Q154&lt;&gt;"",(VLOOKUP(Q154,$B$4:$G1000,5,false)*R154),0) + IF(S154&lt;&gt;"",(VLOOKUP(S154,$B$4:$G1000,5,false)*T154),0) + IF(U154&lt;&gt;"",(VLOOKUP(U154,$B$4:$G1000,5,false)*V154),0) + IF(W154&lt;&gt;"",(VLOOKUP(W154,$B$4:$G1000,5,false)*X154),0) + IF(Y154&lt;&gt;"",(VLOOKUP(Y154,$B$4:$G1000,5,false)*Z154),0) + IF(AA154&lt;&gt;"",(VLOOKUP(AA154,$B$4:$G1000,5,false)*AB154),0)</f>
        <v>17.45714286</v>
      </c>
      <c r="G154" s="568">
        <f>IF(I154&lt;&gt;"",(VLOOKUP(I154,'🌳Resource'!$A$4:$I1000,9,false)*J154),0)+IF(K154&lt;&gt;"",(VLOOKUP(K154,'🌳Resource'!$A$4:$I1000,9,false)*L154),0)+IF(M154&lt;&gt;"",(VLOOKUP(M154,'🌳Resource'!$A$4:$I1000,9,false)*N154),0) + IF(O154&lt;&gt;"",(VLOOKUP(O154,'🌳Resource'!$A$4:$I1000,9,false)*P154),0) + IF(Q154&lt;&gt;"",(VLOOKUP(Q154,$B$4:$G1000,6,false)*R154),0) + IF(S154&lt;&gt;"",(VLOOKUP(S154,$B$4:$G1000,6,false)*T154),0) + IF(U154&lt;&gt;"",(VLOOKUP(U154,$B$4:$G1000,6,false)*V154),0) + IF(W154&lt;&gt;"",(VLOOKUP(W154,$B$4:$G1000,6,false)*X154),0) + IF(Y154&lt;&gt;"",(VLOOKUP(Y154,$B$4:$G1000,6,false)*Z154),0) + IF(AA154&lt;&gt;"",(VLOOKUP(AA154,$B$4:$G1000,6,false)*AB154),0)</f>
        <v>56</v>
      </c>
      <c r="H154" s="568">
        <f>IF(I154&lt;&gt;"",(VLOOKUP(I154,'🌳Resource'!$A$4:$J1000,10,false)*J154),0)+IF(K154&lt;&gt;"",(VLOOKUP(K154,'🌳Resource'!$A$4:$J1000,10,false)*L154),0)+IF(M154&lt;&gt;"",(VLOOKUP(M154,'🌳Resource'!$A$4:$J1000,10,false)*N154),0) + IF(O154&lt;&gt;"",(VLOOKUP(O154,'🌳Resource'!$A$4:$J1000,10,false)*P154),0) + IF(Q154&lt;&gt;"",(VLOOKUP(Q154,$B$4:$H1000,7,false)*R154),0) + IF(S154&lt;&gt;"",(VLOOKUP(S154,$B$4:$H1000,7,false)*T154),0) + IF(U154&lt;&gt;"",(VLOOKUP(U154,$B$4:$H1000,7,false)*V154),0) + IF(W154&lt;&gt;"",(VLOOKUP(W154,$B$4:$H1000,7,false)*X154),0) + IF(Y154&lt;&gt;"",(VLOOKUP(Y154,$B$4:$H1000,7,false)*Z154),0) + IF(AA154&lt;&gt;"",(VLOOKUP(AA154,$B$4:$H1000,7,false)*AB154),0)</f>
        <v>22</v>
      </c>
      <c r="I154" s="569" t="s">
        <v>82</v>
      </c>
      <c r="J154" s="570">
        <v>2.0</v>
      </c>
      <c r="K154" s="569" t="s">
        <v>84</v>
      </c>
      <c r="L154" s="570">
        <v>2.0</v>
      </c>
      <c r="M154" s="569" t="s">
        <v>85</v>
      </c>
      <c r="N154" s="570">
        <v>2.0</v>
      </c>
      <c r="O154" s="569" t="s">
        <v>88</v>
      </c>
      <c r="P154" s="570">
        <v>4.0</v>
      </c>
      <c r="Q154" s="557"/>
      <c r="R154" s="580"/>
      <c r="S154" s="557"/>
      <c r="T154" s="580"/>
      <c r="U154" s="557"/>
      <c r="V154" s="580"/>
      <c r="W154" s="557"/>
      <c r="X154" s="580"/>
      <c r="Y154" s="557"/>
      <c r="Z154" s="580"/>
      <c r="AA154" s="557"/>
      <c r="AB154" s="580"/>
    </row>
    <row r="155">
      <c r="A155" s="564" t="b">
        <v>1</v>
      </c>
      <c r="B155" s="566" t="s">
        <v>704</v>
      </c>
      <c r="C155" s="576" t="s">
        <v>8</v>
      </c>
      <c r="D155" s="576" t="s">
        <v>51</v>
      </c>
      <c r="E155" s="567" t="s">
        <v>705</v>
      </c>
      <c r="F155" s="571">
        <f>IF(I155&lt;&gt;"",(VLOOKUP(I155,'🌳Resource'!$A$4:$I1000,8,false)*J155),0)+IF(K155&lt;&gt;"",(VLOOKUP(K155,'🌳Resource'!$A$4:$I1000,8,false)*L155),0)+IF(M155&lt;&gt;"",(VLOOKUP(M155,'🌳Resource'!$A$4:$I1000,8,false)*N155),0) + IF(O155&lt;&gt;"",(VLOOKUP(O155,'🌳Resource'!$A$4:$I1000,8,false)*P155),0) + IF(Q155&lt;&gt;"",(VLOOKUP(Q155,$B$4:$G1000,5,false)*R155),0) + IF(S155&lt;&gt;"",(VLOOKUP(S155,$B$4:$G1000,5,false)*T155),0) + IF(U155&lt;&gt;"",(VLOOKUP(U155,$B$4:$G1000,5,false)*V155),0) + IF(W155&lt;&gt;"",(VLOOKUP(W155,$B$4:$G1000,5,false)*X155),0) + IF(Y155&lt;&gt;"",(VLOOKUP(Y155,$B$4:$G1000,5,false)*Z155),0) + IF(AA155&lt;&gt;"",(VLOOKUP(AA155,$B$4:$G1000,5,false)*AB155),0)</f>
        <v>17.22077922</v>
      </c>
      <c r="G155" s="571">
        <f>IF(I155&lt;&gt;"",(VLOOKUP(I155,'🌳Resource'!$A$4:$I1000,9,false)*J155),0)+IF(K155&lt;&gt;"",(VLOOKUP(K155,'🌳Resource'!$A$4:$I1000,9,false)*L155),0)+IF(M155&lt;&gt;"",(VLOOKUP(M155,'🌳Resource'!$A$4:$I1000,9,false)*N155),0) + IF(O155&lt;&gt;"",(VLOOKUP(O155,'🌳Resource'!$A$4:$I1000,9,false)*P155),0) + IF(Q155&lt;&gt;"",(VLOOKUP(Q155,$B$4:$G1000,6,false)*R155),0) + IF(S155&lt;&gt;"",(VLOOKUP(S155,$B$4:$G1000,6,false)*T155),0) + IF(U155&lt;&gt;"",(VLOOKUP(U155,$B$4:$G1000,6,false)*V155),0) + IF(W155&lt;&gt;"",(VLOOKUP(W155,$B$4:$G1000,6,false)*X155),0) + IF(Y155&lt;&gt;"",(VLOOKUP(Y155,$B$4:$G1000,6,false)*Z155),0) + IF(AA155&lt;&gt;"",(VLOOKUP(AA155,$B$4:$G1000,6,false)*AB155),0)</f>
        <v>62</v>
      </c>
      <c r="H155" s="571">
        <f>IF(I155&lt;&gt;"",(VLOOKUP(I155,'🌳Resource'!$A$4:$J1000,10,false)*J155),0)+IF(K155&lt;&gt;"",(VLOOKUP(K155,'🌳Resource'!$A$4:$J1000,10,false)*L155),0)+IF(M155&lt;&gt;"",(VLOOKUP(M155,'🌳Resource'!$A$4:$J1000,10,false)*N155),0) + IF(O155&lt;&gt;"",(VLOOKUP(O155,'🌳Resource'!$A$4:$J1000,10,false)*P155),0) + IF(Q155&lt;&gt;"",(VLOOKUP(Q155,$B$4:$H1000,7,false)*R155),0) + IF(S155&lt;&gt;"",(VLOOKUP(S155,$B$4:$H1000,7,false)*T155),0) + IF(U155&lt;&gt;"",(VLOOKUP(U155,$B$4:$H1000,7,false)*V155),0) + IF(W155&lt;&gt;"",(VLOOKUP(W155,$B$4:$H1000,7,false)*X155),0) + IF(Y155&lt;&gt;"",(VLOOKUP(Y155,$B$4:$H1000,7,false)*Z155),0) + IF(AA155&lt;&gt;"",(VLOOKUP(AA155,$B$4:$H1000,7,false)*AB155),0)</f>
        <v>23</v>
      </c>
      <c r="I155" s="561" t="s">
        <v>80</v>
      </c>
      <c r="J155" s="562">
        <v>2.0</v>
      </c>
      <c r="K155" s="561" t="s">
        <v>84</v>
      </c>
      <c r="L155" s="562">
        <v>2.0</v>
      </c>
      <c r="M155" s="561" t="s">
        <v>85</v>
      </c>
      <c r="N155" s="562">
        <v>2.0</v>
      </c>
      <c r="O155" s="561" t="s">
        <v>88</v>
      </c>
      <c r="P155" s="562">
        <v>4.0</v>
      </c>
      <c r="Q155" s="563"/>
      <c r="R155" s="581"/>
      <c r="S155" s="563"/>
      <c r="T155" s="581"/>
      <c r="U155" s="563"/>
      <c r="V155" s="581"/>
      <c r="W155" s="563"/>
      <c r="X155" s="581"/>
      <c r="Y155" s="563"/>
      <c r="Z155" s="581"/>
      <c r="AA155" s="563"/>
      <c r="AB155" s="581"/>
    </row>
    <row r="156">
      <c r="A156" s="564" t="b">
        <v>1</v>
      </c>
      <c r="B156" s="566" t="s">
        <v>706</v>
      </c>
      <c r="C156" s="576" t="s">
        <v>8</v>
      </c>
      <c r="D156" s="576" t="s">
        <v>51</v>
      </c>
      <c r="E156" s="567" t="s">
        <v>707</v>
      </c>
      <c r="F156" s="568">
        <f>IF(I156&lt;&gt;"",(VLOOKUP(I156,'🌳Resource'!$A$4:$I1000,8,false)*J156),0)+IF(K156&lt;&gt;"",(VLOOKUP(K156,'🌳Resource'!$A$4:$I1000,8,false)*L156),0)+IF(M156&lt;&gt;"",(VLOOKUP(M156,'🌳Resource'!$A$4:$I1000,8,false)*N156),0) + IF(O156&lt;&gt;"",(VLOOKUP(O156,'🌳Resource'!$A$4:$I1000,8,false)*P156),0) + IF(Q156&lt;&gt;"",(VLOOKUP(Q156,$B$4:$G1000,5,false)*R156),0) + IF(S156&lt;&gt;"",(VLOOKUP(S156,$B$4:$G1000,5,false)*T156),0) + IF(U156&lt;&gt;"",(VLOOKUP(U156,$B$4:$G1000,5,false)*V156),0) + IF(W156&lt;&gt;"",(VLOOKUP(W156,$B$4:$G1000,5,false)*X156),0) + IF(Y156&lt;&gt;"",(VLOOKUP(Y156,$B$4:$G1000,5,false)*Z156),0) + IF(AA156&lt;&gt;"",(VLOOKUP(AA156,$B$4:$G1000,5,false)*AB156),0)</f>
        <v>17.85714286</v>
      </c>
      <c r="G156" s="568">
        <f>IF(I156&lt;&gt;"",(VLOOKUP(I156,'🌳Resource'!$A$4:$I1000,9,false)*J156),0)+IF(K156&lt;&gt;"",(VLOOKUP(K156,'🌳Resource'!$A$4:$I1000,9,false)*L156),0)+IF(M156&lt;&gt;"",(VLOOKUP(M156,'🌳Resource'!$A$4:$I1000,9,false)*N156),0) + IF(O156&lt;&gt;"",(VLOOKUP(O156,'🌳Resource'!$A$4:$I1000,9,false)*P156),0) + IF(Q156&lt;&gt;"",(VLOOKUP(Q156,$B$4:$G1000,6,false)*R156),0) + IF(S156&lt;&gt;"",(VLOOKUP(S156,$B$4:$G1000,6,false)*T156),0) + IF(U156&lt;&gt;"",(VLOOKUP(U156,$B$4:$G1000,6,false)*V156),0) + IF(W156&lt;&gt;"",(VLOOKUP(W156,$B$4:$G1000,6,false)*X156),0) + IF(Y156&lt;&gt;"",(VLOOKUP(Y156,$B$4:$G1000,6,false)*Z156),0) + IF(AA156&lt;&gt;"",(VLOOKUP(AA156,$B$4:$G1000,6,false)*AB156),0)</f>
        <v>62</v>
      </c>
      <c r="H156" s="568">
        <f>IF(I156&lt;&gt;"",(VLOOKUP(I156,'🌳Resource'!$A$4:$J1000,10,false)*J156),0)+IF(K156&lt;&gt;"",(VLOOKUP(K156,'🌳Resource'!$A$4:$J1000,10,false)*L156),0)+IF(M156&lt;&gt;"",(VLOOKUP(M156,'🌳Resource'!$A$4:$J1000,10,false)*N156),0) + IF(O156&lt;&gt;"",(VLOOKUP(O156,'🌳Resource'!$A$4:$J1000,10,false)*P156),0) + IF(Q156&lt;&gt;"",(VLOOKUP(Q156,$B$4:$H1000,7,false)*R156),0) + IF(S156&lt;&gt;"",(VLOOKUP(S156,$B$4:$H1000,7,false)*T156),0) + IF(U156&lt;&gt;"",(VLOOKUP(U156,$B$4:$H1000,7,false)*V156),0) + IF(W156&lt;&gt;"",(VLOOKUP(W156,$B$4:$H1000,7,false)*X156),0) + IF(Y156&lt;&gt;"",(VLOOKUP(Y156,$B$4:$H1000,7,false)*Z156),0) + IF(AA156&lt;&gt;"",(VLOOKUP(AA156,$B$4:$H1000,7,false)*AB156),0)</f>
        <v>23</v>
      </c>
      <c r="I156" s="569" t="s">
        <v>79</v>
      </c>
      <c r="J156" s="570">
        <v>3.0</v>
      </c>
      <c r="K156" s="569" t="s">
        <v>84</v>
      </c>
      <c r="L156" s="570">
        <v>2.0</v>
      </c>
      <c r="M156" s="569" t="s">
        <v>85</v>
      </c>
      <c r="N156" s="570">
        <v>2.0</v>
      </c>
      <c r="O156" s="569" t="s">
        <v>88</v>
      </c>
      <c r="P156" s="570">
        <v>4.0</v>
      </c>
      <c r="Q156" s="557"/>
      <c r="R156" s="580"/>
      <c r="S156" s="557"/>
      <c r="T156" s="580"/>
      <c r="U156" s="557"/>
      <c r="V156" s="580"/>
      <c r="W156" s="557"/>
      <c r="X156" s="580"/>
      <c r="Y156" s="557"/>
      <c r="Z156" s="580"/>
      <c r="AA156" s="557"/>
      <c r="AB156" s="580"/>
    </row>
    <row r="157">
      <c r="A157" s="564" t="b">
        <v>1</v>
      </c>
      <c r="B157" s="566" t="s">
        <v>708</v>
      </c>
      <c r="C157" s="576" t="s">
        <v>8</v>
      </c>
      <c r="D157" s="576" t="s">
        <v>51</v>
      </c>
      <c r="E157" s="567" t="s">
        <v>709</v>
      </c>
      <c r="F157" s="571">
        <f>IF(I157&lt;&gt;"",(VLOOKUP(I157,'🌳Resource'!$A$4:$I1000,8,false)*J157),0)+IF(K157&lt;&gt;"",(VLOOKUP(K157,'🌳Resource'!$A$4:$I1000,8,false)*L157),0)+IF(M157&lt;&gt;"",(VLOOKUP(M157,'🌳Resource'!$A$4:$I1000,8,false)*N157),0) + IF(O157&lt;&gt;"",(VLOOKUP(O157,'🌳Resource'!$A$4:$I1000,8,false)*P157),0) + IF(Q157&lt;&gt;"",(VLOOKUP(Q157,$B$4:$G1000,5,false)*R157),0) + IF(S157&lt;&gt;"",(VLOOKUP(S157,$B$4:$G1000,5,false)*T157),0) + IF(U157&lt;&gt;"",(VLOOKUP(U157,$B$4:$G1000,5,false)*V157),0) + IF(W157&lt;&gt;"",(VLOOKUP(W157,$B$4:$G1000,5,false)*X157),0) + IF(Y157&lt;&gt;"",(VLOOKUP(Y157,$B$4:$G1000,5,false)*Z157),0) + IF(AA157&lt;&gt;"",(VLOOKUP(AA157,$B$4:$G1000,5,false)*AB157),0)</f>
        <v>17.45714286</v>
      </c>
      <c r="G157" s="571">
        <f>IF(I157&lt;&gt;"",(VLOOKUP(I157,'🌳Resource'!$A$4:$I1000,9,false)*J157),0)+IF(K157&lt;&gt;"",(VLOOKUP(K157,'🌳Resource'!$A$4:$I1000,9,false)*L157),0)+IF(M157&lt;&gt;"",(VLOOKUP(M157,'🌳Resource'!$A$4:$I1000,9,false)*N157),0) + IF(O157&lt;&gt;"",(VLOOKUP(O157,'🌳Resource'!$A$4:$I1000,9,false)*P157),0) + IF(Q157&lt;&gt;"",(VLOOKUP(Q157,$B$4:$G1000,6,false)*R157),0) + IF(S157&lt;&gt;"",(VLOOKUP(S157,$B$4:$G1000,6,false)*T157),0) + IF(U157&lt;&gt;"",(VLOOKUP(U157,$B$4:$G1000,6,false)*V157),0) + IF(W157&lt;&gt;"",(VLOOKUP(W157,$B$4:$G1000,6,false)*X157),0) + IF(Y157&lt;&gt;"",(VLOOKUP(Y157,$B$4:$G1000,6,false)*Z157),0) + IF(AA157&lt;&gt;"",(VLOOKUP(AA157,$B$4:$G1000,6,false)*AB157),0)</f>
        <v>56</v>
      </c>
      <c r="H157" s="571">
        <f>IF(I157&lt;&gt;"",(VLOOKUP(I157,'🌳Resource'!$A$4:$J1000,10,false)*J157),0)+IF(K157&lt;&gt;"",(VLOOKUP(K157,'🌳Resource'!$A$4:$J1000,10,false)*L157),0)+IF(M157&lt;&gt;"",(VLOOKUP(M157,'🌳Resource'!$A$4:$J1000,10,false)*N157),0) + IF(O157&lt;&gt;"",(VLOOKUP(O157,'🌳Resource'!$A$4:$J1000,10,false)*P157),0) + IF(Q157&lt;&gt;"",(VLOOKUP(Q157,$B$4:$H1000,7,false)*R157),0) + IF(S157&lt;&gt;"",(VLOOKUP(S157,$B$4:$H1000,7,false)*T157),0) + IF(U157&lt;&gt;"",(VLOOKUP(U157,$B$4:$H1000,7,false)*V157),0) + IF(W157&lt;&gt;"",(VLOOKUP(W157,$B$4:$H1000,7,false)*X157),0) + IF(Y157&lt;&gt;"",(VLOOKUP(Y157,$B$4:$H1000,7,false)*Z157),0) + IF(AA157&lt;&gt;"",(VLOOKUP(AA157,$B$4:$H1000,7,false)*AB157),0)</f>
        <v>22</v>
      </c>
      <c r="I157" s="561" t="s">
        <v>82</v>
      </c>
      <c r="J157" s="562">
        <v>2.0</v>
      </c>
      <c r="K157" s="561" t="s">
        <v>84</v>
      </c>
      <c r="L157" s="562">
        <v>2.0</v>
      </c>
      <c r="M157" s="561" t="s">
        <v>85</v>
      </c>
      <c r="N157" s="562">
        <v>2.0</v>
      </c>
      <c r="O157" s="561" t="s">
        <v>88</v>
      </c>
      <c r="P157" s="562">
        <v>4.0</v>
      </c>
      <c r="Q157" s="563"/>
      <c r="R157" s="581"/>
      <c r="S157" s="563"/>
      <c r="T157" s="581"/>
      <c r="U157" s="563"/>
      <c r="V157" s="581"/>
      <c r="W157" s="563"/>
      <c r="X157" s="581"/>
      <c r="Y157" s="563"/>
      <c r="Z157" s="581"/>
      <c r="AA157" s="563"/>
      <c r="AB157" s="581"/>
    </row>
    <row r="158">
      <c r="A158" s="564" t="b">
        <v>1</v>
      </c>
      <c r="B158" s="566" t="s">
        <v>710</v>
      </c>
      <c r="C158" s="576" t="s">
        <v>8</v>
      </c>
      <c r="D158" s="576" t="s">
        <v>51</v>
      </c>
      <c r="E158" s="567" t="s">
        <v>711</v>
      </c>
      <c r="F158" s="568">
        <f>IF(I158&lt;&gt;"",(VLOOKUP(I158,'🌳Resource'!$A$4:$I1000,8,false)*J158),0)+IF(K158&lt;&gt;"",(VLOOKUP(K158,'🌳Resource'!$A$4:$I1000,8,false)*L158),0)+IF(M158&lt;&gt;"",(VLOOKUP(M158,'🌳Resource'!$A$4:$I1000,8,false)*N158),0) + IF(O158&lt;&gt;"",(VLOOKUP(O158,'🌳Resource'!$A$4:$I1000,8,false)*P158),0) + IF(Q158&lt;&gt;"",(VLOOKUP(Q158,$B$4:$G1000,5,false)*R158),0) + IF(S158&lt;&gt;"",(VLOOKUP(S158,$B$4:$G1000,5,false)*T158),0) + IF(U158&lt;&gt;"",(VLOOKUP(U158,$B$4:$G1000,5,false)*V158),0) + IF(W158&lt;&gt;"",(VLOOKUP(W158,$B$4:$G1000,5,false)*X158),0) + IF(Y158&lt;&gt;"",(VLOOKUP(Y158,$B$4:$G1000,5,false)*Z158),0) + IF(AA158&lt;&gt;"",(VLOOKUP(AA158,$B$4:$G1000,5,false)*AB158),0)</f>
        <v>17.22077922</v>
      </c>
      <c r="G158" s="568">
        <f>IF(I158&lt;&gt;"",(VLOOKUP(I158,'🌳Resource'!$A$4:$I1000,9,false)*J158),0)+IF(K158&lt;&gt;"",(VLOOKUP(K158,'🌳Resource'!$A$4:$I1000,9,false)*L158),0)+IF(M158&lt;&gt;"",(VLOOKUP(M158,'🌳Resource'!$A$4:$I1000,9,false)*N158),0) + IF(O158&lt;&gt;"",(VLOOKUP(O158,'🌳Resource'!$A$4:$I1000,9,false)*P158),0) + IF(Q158&lt;&gt;"",(VLOOKUP(Q158,$B$4:$G1000,6,false)*R158),0) + IF(S158&lt;&gt;"",(VLOOKUP(S158,$B$4:$G1000,6,false)*T158),0) + IF(U158&lt;&gt;"",(VLOOKUP(U158,$B$4:$G1000,6,false)*V158),0) + IF(W158&lt;&gt;"",(VLOOKUP(W158,$B$4:$G1000,6,false)*X158),0) + IF(Y158&lt;&gt;"",(VLOOKUP(Y158,$B$4:$G1000,6,false)*Z158),0) + IF(AA158&lt;&gt;"",(VLOOKUP(AA158,$B$4:$G1000,6,false)*AB158),0)</f>
        <v>62</v>
      </c>
      <c r="H158" s="568">
        <f>IF(I158&lt;&gt;"",(VLOOKUP(I158,'🌳Resource'!$A$4:$J1000,10,false)*J158),0)+IF(K158&lt;&gt;"",(VLOOKUP(K158,'🌳Resource'!$A$4:$J1000,10,false)*L158),0)+IF(M158&lt;&gt;"",(VLOOKUP(M158,'🌳Resource'!$A$4:$J1000,10,false)*N158),0) + IF(O158&lt;&gt;"",(VLOOKUP(O158,'🌳Resource'!$A$4:$J1000,10,false)*P158),0) + IF(Q158&lt;&gt;"",(VLOOKUP(Q158,$B$4:$H1000,7,false)*R158),0) + IF(S158&lt;&gt;"",(VLOOKUP(S158,$B$4:$H1000,7,false)*T158),0) + IF(U158&lt;&gt;"",(VLOOKUP(U158,$B$4:$H1000,7,false)*V158),0) + IF(W158&lt;&gt;"",(VLOOKUP(W158,$B$4:$H1000,7,false)*X158),0) + IF(Y158&lt;&gt;"",(VLOOKUP(Y158,$B$4:$H1000,7,false)*Z158),0) + IF(AA158&lt;&gt;"",(VLOOKUP(AA158,$B$4:$H1000,7,false)*AB158),0)</f>
        <v>23</v>
      </c>
      <c r="I158" s="569" t="s">
        <v>80</v>
      </c>
      <c r="J158" s="570">
        <v>2.0</v>
      </c>
      <c r="K158" s="569" t="s">
        <v>84</v>
      </c>
      <c r="L158" s="570">
        <v>2.0</v>
      </c>
      <c r="M158" s="569" t="s">
        <v>85</v>
      </c>
      <c r="N158" s="570">
        <v>2.0</v>
      </c>
      <c r="O158" s="569" t="s">
        <v>88</v>
      </c>
      <c r="P158" s="570">
        <v>4.0</v>
      </c>
      <c r="Q158" s="557"/>
      <c r="R158" s="580"/>
      <c r="S158" s="557"/>
      <c r="T158" s="580"/>
      <c r="U158" s="557"/>
      <c r="V158" s="580"/>
      <c r="W158" s="557"/>
      <c r="X158" s="580"/>
      <c r="Y158" s="557"/>
      <c r="Z158" s="580"/>
      <c r="AA158" s="557"/>
      <c r="AB158" s="580"/>
    </row>
    <row r="159">
      <c r="A159" s="564" t="b">
        <v>1</v>
      </c>
      <c r="B159" s="566" t="s">
        <v>712</v>
      </c>
      <c r="C159" s="576" t="s">
        <v>8</v>
      </c>
      <c r="D159" s="576" t="s">
        <v>51</v>
      </c>
      <c r="E159" s="567" t="s">
        <v>713</v>
      </c>
      <c r="F159" s="571">
        <f>IF(I159&lt;&gt;"",(VLOOKUP(I159,'🌳Resource'!$A$4:$I1000,8,false)*J159),0)+IF(K159&lt;&gt;"",(VLOOKUP(K159,'🌳Resource'!$A$4:$I1000,8,false)*L159),0)+IF(M159&lt;&gt;"",(VLOOKUP(M159,'🌳Resource'!$A$4:$I1000,8,false)*N159),0) + IF(O159&lt;&gt;"",(VLOOKUP(O159,'🌳Resource'!$A$4:$I1000,8,false)*P159),0) + IF(Q159&lt;&gt;"",(VLOOKUP(Q159,$B$4:$G1000,5,false)*R159),0) + IF(S159&lt;&gt;"",(VLOOKUP(S159,$B$4:$G1000,5,false)*T159),0) + IF(U159&lt;&gt;"",(VLOOKUP(U159,$B$4:$G1000,5,false)*V159),0) + IF(W159&lt;&gt;"",(VLOOKUP(W159,$B$4:$G1000,5,false)*X159),0) + IF(Y159&lt;&gt;"",(VLOOKUP(Y159,$B$4:$G1000,5,false)*Z159),0) + IF(AA159&lt;&gt;"",(VLOOKUP(AA159,$B$4:$G1000,5,false)*AB159),0)</f>
        <v>17.85714286</v>
      </c>
      <c r="G159" s="571">
        <f>IF(I159&lt;&gt;"",(VLOOKUP(I159,'🌳Resource'!$A$4:$I1000,9,false)*J159),0)+IF(K159&lt;&gt;"",(VLOOKUP(K159,'🌳Resource'!$A$4:$I1000,9,false)*L159),0)+IF(M159&lt;&gt;"",(VLOOKUP(M159,'🌳Resource'!$A$4:$I1000,9,false)*N159),0) + IF(O159&lt;&gt;"",(VLOOKUP(O159,'🌳Resource'!$A$4:$I1000,9,false)*P159),0) + IF(Q159&lt;&gt;"",(VLOOKUP(Q159,$B$4:$G1000,6,false)*R159),0) + IF(S159&lt;&gt;"",(VLOOKUP(S159,$B$4:$G1000,6,false)*T159),0) + IF(U159&lt;&gt;"",(VLOOKUP(U159,$B$4:$G1000,6,false)*V159),0) + IF(W159&lt;&gt;"",(VLOOKUP(W159,$B$4:$G1000,6,false)*X159),0) + IF(Y159&lt;&gt;"",(VLOOKUP(Y159,$B$4:$G1000,6,false)*Z159),0) + IF(AA159&lt;&gt;"",(VLOOKUP(AA159,$B$4:$G1000,6,false)*AB159),0)</f>
        <v>62</v>
      </c>
      <c r="H159" s="571">
        <f>IF(I159&lt;&gt;"",(VLOOKUP(I159,'🌳Resource'!$A$4:$J1000,10,false)*J159),0)+IF(K159&lt;&gt;"",(VLOOKUP(K159,'🌳Resource'!$A$4:$J1000,10,false)*L159),0)+IF(M159&lt;&gt;"",(VLOOKUP(M159,'🌳Resource'!$A$4:$J1000,10,false)*N159),0) + IF(O159&lt;&gt;"",(VLOOKUP(O159,'🌳Resource'!$A$4:$J1000,10,false)*P159),0) + IF(Q159&lt;&gt;"",(VLOOKUP(Q159,$B$4:$H1000,7,false)*R159),0) + IF(S159&lt;&gt;"",(VLOOKUP(S159,$B$4:$H1000,7,false)*T159),0) + IF(U159&lt;&gt;"",(VLOOKUP(U159,$B$4:$H1000,7,false)*V159),0) + IF(W159&lt;&gt;"",(VLOOKUP(W159,$B$4:$H1000,7,false)*X159),0) + IF(Y159&lt;&gt;"",(VLOOKUP(Y159,$B$4:$H1000,7,false)*Z159),0) + IF(AA159&lt;&gt;"",(VLOOKUP(AA159,$B$4:$H1000,7,false)*AB159),0)</f>
        <v>23</v>
      </c>
      <c r="I159" s="561" t="s">
        <v>79</v>
      </c>
      <c r="J159" s="562">
        <v>3.0</v>
      </c>
      <c r="K159" s="561" t="s">
        <v>84</v>
      </c>
      <c r="L159" s="562">
        <v>2.0</v>
      </c>
      <c r="M159" s="561" t="s">
        <v>85</v>
      </c>
      <c r="N159" s="562">
        <v>2.0</v>
      </c>
      <c r="O159" s="561" t="s">
        <v>88</v>
      </c>
      <c r="P159" s="562">
        <v>4.0</v>
      </c>
      <c r="Q159" s="563"/>
      <c r="R159" s="581"/>
      <c r="S159" s="563"/>
      <c r="T159" s="581"/>
      <c r="U159" s="563"/>
      <c r="V159" s="581"/>
      <c r="W159" s="563"/>
      <c r="X159" s="581"/>
      <c r="Y159" s="563"/>
      <c r="Z159" s="581"/>
      <c r="AA159" s="563"/>
      <c r="AB159" s="581"/>
    </row>
    <row r="160">
      <c r="A160" s="564" t="b">
        <v>1</v>
      </c>
      <c r="B160" s="566" t="s">
        <v>714</v>
      </c>
      <c r="C160" s="576" t="s">
        <v>8</v>
      </c>
      <c r="D160" s="576" t="s">
        <v>51</v>
      </c>
      <c r="E160" s="567" t="s">
        <v>715</v>
      </c>
      <c r="F160" s="568">
        <f>IF(I160&lt;&gt;"",(VLOOKUP(I160,'🌳Resource'!$A$4:$I1000,8,false)*J160),0)+IF(K160&lt;&gt;"",(VLOOKUP(K160,'🌳Resource'!$A$4:$I1000,8,false)*L160),0)+IF(M160&lt;&gt;"",(VLOOKUP(M160,'🌳Resource'!$A$4:$I1000,8,false)*N160),0) + IF(O160&lt;&gt;"",(VLOOKUP(O160,'🌳Resource'!$A$4:$I1000,8,false)*P160),0) + IF(Q160&lt;&gt;"",(VLOOKUP(Q160,$B$4:$G1000,5,false)*R160),0) + IF(S160&lt;&gt;"",(VLOOKUP(S160,$B$4:$G1000,5,false)*T160),0) + IF(U160&lt;&gt;"",(VLOOKUP(U160,$B$4:$G1000,5,false)*V160),0) + IF(W160&lt;&gt;"",(VLOOKUP(W160,$B$4:$G1000,5,false)*X160),0) + IF(Y160&lt;&gt;"",(VLOOKUP(Y160,$B$4:$G1000,5,false)*Z160),0) + IF(AA160&lt;&gt;"",(VLOOKUP(AA160,$B$4:$G1000,5,false)*AB160),0)</f>
        <v>17.45714286</v>
      </c>
      <c r="G160" s="568">
        <f>IF(I160&lt;&gt;"",(VLOOKUP(I160,'🌳Resource'!$A$4:$I1000,9,false)*J160),0)+IF(K160&lt;&gt;"",(VLOOKUP(K160,'🌳Resource'!$A$4:$I1000,9,false)*L160),0)+IF(M160&lt;&gt;"",(VLOOKUP(M160,'🌳Resource'!$A$4:$I1000,9,false)*N160),0) + IF(O160&lt;&gt;"",(VLOOKUP(O160,'🌳Resource'!$A$4:$I1000,9,false)*P160),0) + IF(Q160&lt;&gt;"",(VLOOKUP(Q160,$B$4:$G1000,6,false)*R160),0) + IF(S160&lt;&gt;"",(VLOOKUP(S160,$B$4:$G1000,6,false)*T160),0) + IF(U160&lt;&gt;"",(VLOOKUP(U160,$B$4:$G1000,6,false)*V160),0) + IF(W160&lt;&gt;"",(VLOOKUP(W160,$B$4:$G1000,6,false)*X160),0) + IF(Y160&lt;&gt;"",(VLOOKUP(Y160,$B$4:$G1000,6,false)*Z160),0) + IF(AA160&lt;&gt;"",(VLOOKUP(AA160,$B$4:$G1000,6,false)*AB160),0)</f>
        <v>56</v>
      </c>
      <c r="H160" s="568">
        <f>IF(I160&lt;&gt;"",(VLOOKUP(I160,'🌳Resource'!$A$4:$J1000,10,false)*J160),0)+IF(K160&lt;&gt;"",(VLOOKUP(K160,'🌳Resource'!$A$4:$J1000,10,false)*L160),0)+IF(M160&lt;&gt;"",(VLOOKUP(M160,'🌳Resource'!$A$4:$J1000,10,false)*N160),0) + IF(O160&lt;&gt;"",(VLOOKUP(O160,'🌳Resource'!$A$4:$J1000,10,false)*P160),0) + IF(Q160&lt;&gt;"",(VLOOKUP(Q160,$B$4:$H1000,7,false)*R160),0) + IF(S160&lt;&gt;"",(VLOOKUP(S160,$B$4:$H1000,7,false)*T160),0) + IF(U160&lt;&gt;"",(VLOOKUP(U160,$B$4:$H1000,7,false)*V160),0) + IF(W160&lt;&gt;"",(VLOOKUP(W160,$B$4:$H1000,7,false)*X160),0) + IF(Y160&lt;&gt;"",(VLOOKUP(Y160,$B$4:$H1000,7,false)*Z160),0) + IF(AA160&lt;&gt;"",(VLOOKUP(AA160,$B$4:$H1000,7,false)*AB160),0)</f>
        <v>22</v>
      </c>
      <c r="I160" s="569" t="s">
        <v>82</v>
      </c>
      <c r="J160" s="570">
        <v>2.0</v>
      </c>
      <c r="K160" s="569" t="s">
        <v>84</v>
      </c>
      <c r="L160" s="570">
        <v>2.0</v>
      </c>
      <c r="M160" s="569" t="s">
        <v>85</v>
      </c>
      <c r="N160" s="570">
        <v>2.0</v>
      </c>
      <c r="O160" s="569" t="s">
        <v>88</v>
      </c>
      <c r="P160" s="570">
        <v>4.0</v>
      </c>
      <c r="Q160" s="557"/>
      <c r="R160" s="580"/>
      <c r="S160" s="557"/>
      <c r="T160" s="580"/>
      <c r="U160" s="557"/>
      <c r="V160" s="580"/>
      <c r="W160" s="557"/>
      <c r="X160" s="580"/>
      <c r="Y160" s="557"/>
      <c r="Z160" s="580"/>
      <c r="AA160" s="557"/>
      <c r="AB160" s="580"/>
    </row>
    <row r="161">
      <c r="A161" s="564" t="b">
        <v>1</v>
      </c>
      <c r="B161" s="566" t="s">
        <v>716</v>
      </c>
      <c r="C161" s="576" t="s">
        <v>8</v>
      </c>
      <c r="D161" s="576" t="s">
        <v>51</v>
      </c>
      <c r="E161" s="567" t="s">
        <v>717</v>
      </c>
      <c r="F161" s="571">
        <f>IF(I161&lt;&gt;"",(VLOOKUP(I161,'🌳Resource'!$A$4:$I1000,8,false)*J161),0)+IF(K161&lt;&gt;"",(VLOOKUP(K161,'🌳Resource'!$A$4:$I1000,8,false)*L161),0)+IF(M161&lt;&gt;"",(VLOOKUP(M161,'🌳Resource'!$A$4:$I1000,8,false)*N161),0) + IF(O161&lt;&gt;"",(VLOOKUP(O161,'🌳Resource'!$A$4:$I1000,8,false)*P161),0) + IF(Q161&lt;&gt;"",(VLOOKUP(Q161,$B$4:$G1000,5,false)*R161),0) + IF(S161&lt;&gt;"",(VLOOKUP(S161,$B$4:$G1000,5,false)*T161),0) + IF(U161&lt;&gt;"",(VLOOKUP(U161,$B$4:$G1000,5,false)*V161),0) + IF(W161&lt;&gt;"",(VLOOKUP(W161,$B$4:$G1000,5,false)*X161),0) + IF(Y161&lt;&gt;"",(VLOOKUP(Y161,$B$4:$G1000,5,false)*Z161),0) + IF(AA161&lt;&gt;"",(VLOOKUP(AA161,$B$4:$G1000,5,false)*AB161),0)</f>
        <v>17.22077922</v>
      </c>
      <c r="G161" s="571">
        <f>IF(I161&lt;&gt;"",(VLOOKUP(I161,'🌳Resource'!$A$4:$I1000,9,false)*J161),0)+IF(K161&lt;&gt;"",(VLOOKUP(K161,'🌳Resource'!$A$4:$I1000,9,false)*L161),0)+IF(M161&lt;&gt;"",(VLOOKUP(M161,'🌳Resource'!$A$4:$I1000,9,false)*N161),0) + IF(O161&lt;&gt;"",(VLOOKUP(O161,'🌳Resource'!$A$4:$I1000,9,false)*P161),0) + IF(Q161&lt;&gt;"",(VLOOKUP(Q161,$B$4:$G1000,6,false)*R161),0) + IF(S161&lt;&gt;"",(VLOOKUP(S161,$B$4:$G1000,6,false)*T161),0) + IF(U161&lt;&gt;"",(VLOOKUP(U161,$B$4:$G1000,6,false)*V161),0) + IF(W161&lt;&gt;"",(VLOOKUP(W161,$B$4:$G1000,6,false)*X161),0) + IF(Y161&lt;&gt;"",(VLOOKUP(Y161,$B$4:$G1000,6,false)*Z161),0) + IF(AA161&lt;&gt;"",(VLOOKUP(AA161,$B$4:$G1000,6,false)*AB161),0)</f>
        <v>62</v>
      </c>
      <c r="H161" s="571">
        <f>IF(I161&lt;&gt;"",(VLOOKUP(I161,'🌳Resource'!$A$4:$J1000,10,false)*J161),0)+IF(K161&lt;&gt;"",(VLOOKUP(K161,'🌳Resource'!$A$4:$J1000,10,false)*L161),0)+IF(M161&lt;&gt;"",(VLOOKUP(M161,'🌳Resource'!$A$4:$J1000,10,false)*N161),0) + IF(O161&lt;&gt;"",(VLOOKUP(O161,'🌳Resource'!$A$4:$J1000,10,false)*P161),0) + IF(Q161&lt;&gt;"",(VLOOKUP(Q161,$B$4:$H1000,7,false)*R161),0) + IF(S161&lt;&gt;"",(VLOOKUP(S161,$B$4:$H1000,7,false)*T161),0) + IF(U161&lt;&gt;"",(VLOOKUP(U161,$B$4:$H1000,7,false)*V161),0) + IF(W161&lt;&gt;"",(VLOOKUP(W161,$B$4:$H1000,7,false)*X161),0) + IF(Y161&lt;&gt;"",(VLOOKUP(Y161,$B$4:$H1000,7,false)*Z161),0) + IF(AA161&lt;&gt;"",(VLOOKUP(AA161,$B$4:$H1000,7,false)*AB161),0)</f>
        <v>23</v>
      </c>
      <c r="I161" s="561" t="s">
        <v>80</v>
      </c>
      <c r="J161" s="562">
        <v>2.0</v>
      </c>
      <c r="K161" s="561" t="s">
        <v>84</v>
      </c>
      <c r="L161" s="562">
        <v>2.0</v>
      </c>
      <c r="M161" s="561" t="s">
        <v>85</v>
      </c>
      <c r="N161" s="562">
        <v>2.0</v>
      </c>
      <c r="O161" s="561" t="s">
        <v>88</v>
      </c>
      <c r="P161" s="562">
        <v>4.0</v>
      </c>
      <c r="Q161" s="563"/>
      <c r="R161" s="581"/>
      <c r="S161" s="563"/>
      <c r="T161" s="581"/>
      <c r="U161" s="563"/>
      <c r="V161" s="581"/>
      <c r="W161" s="563"/>
      <c r="X161" s="581"/>
      <c r="Y161" s="563"/>
      <c r="Z161" s="581"/>
      <c r="AA161" s="563"/>
      <c r="AB161" s="581"/>
    </row>
    <row r="162">
      <c r="A162" s="564" t="b">
        <v>1</v>
      </c>
      <c r="B162" s="566" t="s">
        <v>718</v>
      </c>
      <c r="C162" s="576" t="s">
        <v>8</v>
      </c>
      <c r="D162" s="576" t="s">
        <v>51</v>
      </c>
      <c r="E162" s="567" t="s">
        <v>719</v>
      </c>
      <c r="F162" s="568">
        <f>IF(I162&lt;&gt;"",(VLOOKUP(I162,'🌳Resource'!$A$4:$I1000,8,false)*J162),0)+IF(K162&lt;&gt;"",(VLOOKUP(K162,'🌳Resource'!$A$4:$I1000,8,false)*L162),0)+IF(M162&lt;&gt;"",(VLOOKUP(M162,'🌳Resource'!$A$4:$I1000,8,false)*N162),0) + IF(O162&lt;&gt;"",(VLOOKUP(O162,'🌳Resource'!$A$4:$I1000,8,false)*P162),0) + IF(Q162&lt;&gt;"",(VLOOKUP(Q162,$B$4:$G1000,5,false)*R162),0) + IF(S162&lt;&gt;"",(VLOOKUP(S162,$B$4:$G1000,5,false)*T162),0) + IF(U162&lt;&gt;"",(VLOOKUP(U162,$B$4:$G1000,5,false)*V162),0) + IF(W162&lt;&gt;"",(VLOOKUP(W162,$B$4:$G1000,5,false)*X162),0) + IF(Y162&lt;&gt;"",(VLOOKUP(Y162,$B$4:$G1000,5,false)*Z162),0) + IF(AA162&lt;&gt;"",(VLOOKUP(AA162,$B$4:$G1000,5,false)*AB162),0)</f>
        <v>17.85714286</v>
      </c>
      <c r="G162" s="568">
        <f>IF(I162&lt;&gt;"",(VLOOKUP(I162,'🌳Resource'!$A$4:$I1000,9,false)*J162),0)+IF(K162&lt;&gt;"",(VLOOKUP(K162,'🌳Resource'!$A$4:$I1000,9,false)*L162),0)+IF(M162&lt;&gt;"",(VLOOKUP(M162,'🌳Resource'!$A$4:$I1000,9,false)*N162),0) + IF(O162&lt;&gt;"",(VLOOKUP(O162,'🌳Resource'!$A$4:$I1000,9,false)*P162),0) + IF(Q162&lt;&gt;"",(VLOOKUP(Q162,$B$4:$G1000,6,false)*R162),0) + IF(S162&lt;&gt;"",(VLOOKUP(S162,$B$4:$G1000,6,false)*T162),0) + IF(U162&lt;&gt;"",(VLOOKUP(U162,$B$4:$G1000,6,false)*V162),0) + IF(W162&lt;&gt;"",(VLOOKUP(W162,$B$4:$G1000,6,false)*X162),0) + IF(Y162&lt;&gt;"",(VLOOKUP(Y162,$B$4:$G1000,6,false)*Z162),0) + IF(AA162&lt;&gt;"",(VLOOKUP(AA162,$B$4:$G1000,6,false)*AB162),0)</f>
        <v>62</v>
      </c>
      <c r="H162" s="568">
        <f>IF(I162&lt;&gt;"",(VLOOKUP(I162,'🌳Resource'!$A$4:$J1000,10,false)*J162),0)+IF(K162&lt;&gt;"",(VLOOKUP(K162,'🌳Resource'!$A$4:$J1000,10,false)*L162),0)+IF(M162&lt;&gt;"",(VLOOKUP(M162,'🌳Resource'!$A$4:$J1000,10,false)*N162),0) + IF(O162&lt;&gt;"",(VLOOKUP(O162,'🌳Resource'!$A$4:$J1000,10,false)*P162),0) + IF(Q162&lt;&gt;"",(VLOOKUP(Q162,$B$4:$H1000,7,false)*R162),0) + IF(S162&lt;&gt;"",(VLOOKUP(S162,$B$4:$H1000,7,false)*T162),0) + IF(U162&lt;&gt;"",(VLOOKUP(U162,$B$4:$H1000,7,false)*V162),0) + IF(W162&lt;&gt;"",(VLOOKUP(W162,$B$4:$H1000,7,false)*X162),0) + IF(Y162&lt;&gt;"",(VLOOKUP(Y162,$B$4:$H1000,7,false)*Z162),0) + IF(AA162&lt;&gt;"",(VLOOKUP(AA162,$B$4:$H1000,7,false)*AB162),0)</f>
        <v>23</v>
      </c>
      <c r="I162" s="569" t="s">
        <v>79</v>
      </c>
      <c r="J162" s="570">
        <v>3.0</v>
      </c>
      <c r="K162" s="569" t="s">
        <v>84</v>
      </c>
      <c r="L162" s="570">
        <v>2.0</v>
      </c>
      <c r="M162" s="569" t="s">
        <v>85</v>
      </c>
      <c r="N162" s="570">
        <v>2.0</v>
      </c>
      <c r="O162" s="569" t="s">
        <v>88</v>
      </c>
      <c r="P162" s="570">
        <v>4.0</v>
      </c>
      <c r="Q162" s="557"/>
      <c r="R162" s="580"/>
      <c r="S162" s="557"/>
      <c r="T162" s="580"/>
      <c r="U162" s="557"/>
      <c r="V162" s="580"/>
      <c r="W162" s="557"/>
      <c r="X162" s="580"/>
      <c r="Y162" s="557"/>
      <c r="Z162" s="580"/>
      <c r="AA162" s="557"/>
      <c r="AB162" s="580"/>
    </row>
    <row r="163">
      <c r="A163" s="564" t="b">
        <v>1</v>
      </c>
      <c r="B163" s="566" t="s">
        <v>720</v>
      </c>
      <c r="C163" s="576" t="s">
        <v>8</v>
      </c>
      <c r="D163" s="576" t="s">
        <v>51</v>
      </c>
      <c r="E163" s="567" t="s">
        <v>721</v>
      </c>
      <c r="F163" s="571">
        <f>IF(I163&lt;&gt;"",(VLOOKUP(I163,'🌳Resource'!$A$4:$I1000,8,false)*J163),0)+IF(K163&lt;&gt;"",(VLOOKUP(K163,'🌳Resource'!$A$4:$I1000,8,false)*L163),0)+IF(M163&lt;&gt;"",(VLOOKUP(M163,'🌳Resource'!$A$4:$I1000,8,false)*N163),0) + IF(O163&lt;&gt;"",(VLOOKUP(O163,'🌳Resource'!$A$4:$I1000,8,false)*P163),0) + IF(Q163&lt;&gt;"",(VLOOKUP(Q163,$B$4:$G1000,5,false)*R163),0) + IF(S163&lt;&gt;"",(VLOOKUP(S163,$B$4:$G1000,5,false)*T163),0) + IF(U163&lt;&gt;"",(VLOOKUP(U163,$B$4:$G1000,5,false)*V163),0) + IF(W163&lt;&gt;"",(VLOOKUP(W163,$B$4:$G1000,5,false)*X163),0) + IF(Y163&lt;&gt;"",(VLOOKUP(Y163,$B$4:$G1000,5,false)*Z163),0) + IF(AA163&lt;&gt;"",(VLOOKUP(AA163,$B$4:$G1000,5,false)*AB163),0)</f>
        <v>17.45714286</v>
      </c>
      <c r="G163" s="571">
        <f>IF(I163&lt;&gt;"",(VLOOKUP(I163,'🌳Resource'!$A$4:$I1000,9,false)*J163),0)+IF(K163&lt;&gt;"",(VLOOKUP(K163,'🌳Resource'!$A$4:$I1000,9,false)*L163),0)+IF(M163&lt;&gt;"",(VLOOKUP(M163,'🌳Resource'!$A$4:$I1000,9,false)*N163),0) + IF(O163&lt;&gt;"",(VLOOKUP(O163,'🌳Resource'!$A$4:$I1000,9,false)*P163),0) + IF(Q163&lt;&gt;"",(VLOOKUP(Q163,$B$4:$G1000,6,false)*R163),0) + IF(S163&lt;&gt;"",(VLOOKUP(S163,$B$4:$G1000,6,false)*T163),0) + IF(U163&lt;&gt;"",(VLOOKUP(U163,$B$4:$G1000,6,false)*V163),0) + IF(W163&lt;&gt;"",(VLOOKUP(W163,$B$4:$G1000,6,false)*X163),0) + IF(Y163&lt;&gt;"",(VLOOKUP(Y163,$B$4:$G1000,6,false)*Z163),0) + IF(AA163&lt;&gt;"",(VLOOKUP(AA163,$B$4:$G1000,6,false)*AB163),0)</f>
        <v>56</v>
      </c>
      <c r="H163" s="571">
        <f>IF(I163&lt;&gt;"",(VLOOKUP(I163,'🌳Resource'!$A$4:$J1000,10,false)*J163),0)+IF(K163&lt;&gt;"",(VLOOKUP(K163,'🌳Resource'!$A$4:$J1000,10,false)*L163),0)+IF(M163&lt;&gt;"",(VLOOKUP(M163,'🌳Resource'!$A$4:$J1000,10,false)*N163),0) + IF(O163&lt;&gt;"",(VLOOKUP(O163,'🌳Resource'!$A$4:$J1000,10,false)*P163),0) + IF(Q163&lt;&gt;"",(VLOOKUP(Q163,$B$4:$H1000,7,false)*R163),0) + IF(S163&lt;&gt;"",(VLOOKUP(S163,$B$4:$H1000,7,false)*T163),0) + IF(U163&lt;&gt;"",(VLOOKUP(U163,$B$4:$H1000,7,false)*V163),0) + IF(W163&lt;&gt;"",(VLOOKUP(W163,$B$4:$H1000,7,false)*X163),0) + IF(Y163&lt;&gt;"",(VLOOKUP(Y163,$B$4:$H1000,7,false)*Z163),0) + IF(AA163&lt;&gt;"",(VLOOKUP(AA163,$B$4:$H1000,7,false)*AB163),0)</f>
        <v>22</v>
      </c>
      <c r="I163" s="561" t="s">
        <v>82</v>
      </c>
      <c r="J163" s="562">
        <v>2.0</v>
      </c>
      <c r="K163" s="561" t="s">
        <v>84</v>
      </c>
      <c r="L163" s="562">
        <v>2.0</v>
      </c>
      <c r="M163" s="561" t="s">
        <v>85</v>
      </c>
      <c r="N163" s="562">
        <v>2.0</v>
      </c>
      <c r="O163" s="561" t="s">
        <v>88</v>
      </c>
      <c r="P163" s="562">
        <v>4.0</v>
      </c>
      <c r="Q163" s="563"/>
      <c r="R163" s="581"/>
      <c r="S163" s="563"/>
      <c r="T163" s="581"/>
      <c r="U163" s="563"/>
      <c r="V163" s="581"/>
      <c r="W163" s="563"/>
      <c r="X163" s="581"/>
      <c r="Y163" s="563"/>
      <c r="Z163" s="581"/>
      <c r="AA163" s="563"/>
      <c r="AB163" s="581"/>
    </row>
    <row r="164">
      <c r="A164" s="564" t="b">
        <v>1</v>
      </c>
      <c r="B164" s="566" t="s">
        <v>722</v>
      </c>
      <c r="C164" s="576" t="s">
        <v>8</v>
      </c>
      <c r="D164" s="576" t="s">
        <v>51</v>
      </c>
      <c r="E164" s="567" t="s">
        <v>723</v>
      </c>
      <c r="F164" s="568">
        <f>IF(I164&lt;&gt;"",(VLOOKUP(I164,'🌳Resource'!$A$4:$I1000,8,false)*J164),0)+IF(K164&lt;&gt;"",(VLOOKUP(K164,'🌳Resource'!$A$4:$I1000,8,false)*L164),0)+IF(M164&lt;&gt;"",(VLOOKUP(M164,'🌳Resource'!$A$4:$I1000,8,false)*N164),0) + IF(O164&lt;&gt;"",(VLOOKUP(O164,'🌳Resource'!$A$4:$I1000,8,false)*P164),0) + IF(Q164&lt;&gt;"",(VLOOKUP(Q164,$B$4:$G1000,5,false)*R164),0) + IF(S164&lt;&gt;"",(VLOOKUP(S164,$B$4:$G1000,5,false)*T164),0) + IF(U164&lt;&gt;"",(VLOOKUP(U164,$B$4:$G1000,5,false)*V164),0) + IF(W164&lt;&gt;"",(VLOOKUP(W164,$B$4:$G1000,5,false)*X164),0) + IF(Y164&lt;&gt;"",(VLOOKUP(Y164,$B$4:$G1000,5,false)*Z164),0) + IF(AA164&lt;&gt;"",(VLOOKUP(AA164,$B$4:$G1000,5,false)*AB164),0)</f>
        <v>17.22077922</v>
      </c>
      <c r="G164" s="568">
        <f>IF(I164&lt;&gt;"",(VLOOKUP(I164,'🌳Resource'!$A$4:$I1000,9,false)*J164),0)+IF(K164&lt;&gt;"",(VLOOKUP(K164,'🌳Resource'!$A$4:$I1000,9,false)*L164),0)+IF(M164&lt;&gt;"",(VLOOKUP(M164,'🌳Resource'!$A$4:$I1000,9,false)*N164),0) + IF(O164&lt;&gt;"",(VLOOKUP(O164,'🌳Resource'!$A$4:$I1000,9,false)*P164),0) + IF(Q164&lt;&gt;"",(VLOOKUP(Q164,$B$4:$G1000,6,false)*R164),0) + IF(S164&lt;&gt;"",(VLOOKUP(S164,$B$4:$G1000,6,false)*T164),0) + IF(U164&lt;&gt;"",(VLOOKUP(U164,$B$4:$G1000,6,false)*V164),0) + IF(W164&lt;&gt;"",(VLOOKUP(W164,$B$4:$G1000,6,false)*X164),0) + IF(Y164&lt;&gt;"",(VLOOKUP(Y164,$B$4:$G1000,6,false)*Z164),0) + IF(AA164&lt;&gt;"",(VLOOKUP(AA164,$B$4:$G1000,6,false)*AB164),0)</f>
        <v>62</v>
      </c>
      <c r="H164" s="568">
        <f>IF(I164&lt;&gt;"",(VLOOKUP(I164,'🌳Resource'!$A$4:$J1000,10,false)*J164),0)+IF(K164&lt;&gt;"",(VLOOKUP(K164,'🌳Resource'!$A$4:$J1000,10,false)*L164),0)+IF(M164&lt;&gt;"",(VLOOKUP(M164,'🌳Resource'!$A$4:$J1000,10,false)*N164),0) + IF(O164&lt;&gt;"",(VLOOKUP(O164,'🌳Resource'!$A$4:$J1000,10,false)*P164),0) + IF(Q164&lt;&gt;"",(VLOOKUP(Q164,$B$4:$H1000,7,false)*R164),0) + IF(S164&lt;&gt;"",(VLOOKUP(S164,$B$4:$H1000,7,false)*T164),0) + IF(U164&lt;&gt;"",(VLOOKUP(U164,$B$4:$H1000,7,false)*V164),0) + IF(W164&lt;&gt;"",(VLOOKUP(W164,$B$4:$H1000,7,false)*X164),0) + IF(Y164&lt;&gt;"",(VLOOKUP(Y164,$B$4:$H1000,7,false)*Z164),0) + IF(AA164&lt;&gt;"",(VLOOKUP(AA164,$B$4:$H1000,7,false)*AB164),0)</f>
        <v>23</v>
      </c>
      <c r="I164" s="569" t="s">
        <v>80</v>
      </c>
      <c r="J164" s="570">
        <v>2.0</v>
      </c>
      <c r="K164" s="569" t="s">
        <v>84</v>
      </c>
      <c r="L164" s="570">
        <v>2.0</v>
      </c>
      <c r="M164" s="569" t="s">
        <v>85</v>
      </c>
      <c r="N164" s="570">
        <v>2.0</v>
      </c>
      <c r="O164" s="569" t="s">
        <v>88</v>
      </c>
      <c r="P164" s="570">
        <v>4.0</v>
      </c>
      <c r="Q164" s="557"/>
      <c r="R164" s="580"/>
      <c r="S164" s="557"/>
      <c r="T164" s="580"/>
      <c r="U164" s="557"/>
      <c r="V164" s="580"/>
      <c r="W164" s="557"/>
      <c r="X164" s="580"/>
      <c r="Y164" s="557"/>
      <c r="Z164" s="580"/>
      <c r="AA164" s="557"/>
      <c r="AB164" s="580"/>
    </row>
    <row r="165">
      <c r="A165" s="564" t="b">
        <v>1</v>
      </c>
      <c r="B165" s="566" t="s">
        <v>724</v>
      </c>
      <c r="C165" s="576" t="s">
        <v>8</v>
      </c>
      <c r="D165" s="576" t="s">
        <v>51</v>
      </c>
      <c r="E165" s="567" t="s">
        <v>725</v>
      </c>
      <c r="F165" s="571">
        <f>IF(I165&lt;&gt;"",(VLOOKUP(I165,'🌳Resource'!$A$4:$I1000,8,false)*J165),0)+IF(K165&lt;&gt;"",(VLOOKUP(K165,'🌳Resource'!$A$4:$I1000,8,false)*L165),0)+IF(M165&lt;&gt;"",(VLOOKUP(M165,'🌳Resource'!$A$4:$I1000,8,false)*N165),0) + IF(O165&lt;&gt;"",(VLOOKUP(O165,'🌳Resource'!$A$4:$I1000,8,false)*P165),0) + IF(Q165&lt;&gt;"",(VLOOKUP(Q165,$B$4:$G1000,5,false)*R165),0) + IF(S165&lt;&gt;"",(VLOOKUP(S165,$B$4:$G1000,5,false)*T165),0) + IF(U165&lt;&gt;"",(VLOOKUP(U165,$B$4:$G1000,5,false)*V165),0) + IF(W165&lt;&gt;"",(VLOOKUP(W165,$B$4:$G1000,5,false)*X165),0) + IF(Y165&lt;&gt;"",(VLOOKUP(Y165,$B$4:$G1000,5,false)*Z165),0) + IF(AA165&lt;&gt;"",(VLOOKUP(AA165,$B$4:$G1000,5,false)*AB165),0)</f>
        <v>17.85714286</v>
      </c>
      <c r="G165" s="571">
        <f>IF(I165&lt;&gt;"",(VLOOKUP(I165,'🌳Resource'!$A$4:$I1000,9,false)*J165),0)+IF(K165&lt;&gt;"",(VLOOKUP(K165,'🌳Resource'!$A$4:$I1000,9,false)*L165),0)+IF(M165&lt;&gt;"",(VLOOKUP(M165,'🌳Resource'!$A$4:$I1000,9,false)*N165),0) + IF(O165&lt;&gt;"",(VLOOKUP(O165,'🌳Resource'!$A$4:$I1000,9,false)*P165),0) + IF(Q165&lt;&gt;"",(VLOOKUP(Q165,$B$4:$G1000,6,false)*R165),0) + IF(S165&lt;&gt;"",(VLOOKUP(S165,$B$4:$G1000,6,false)*T165),0) + IF(U165&lt;&gt;"",(VLOOKUP(U165,$B$4:$G1000,6,false)*V165),0) + IF(W165&lt;&gt;"",(VLOOKUP(W165,$B$4:$G1000,6,false)*X165),0) + IF(Y165&lt;&gt;"",(VLOOKUP(Y165,$B$4:$G1000,6,false)*Z165),0) + IF(AA165&lt;&gt;"",(VLOOKUP(AA165,$B$4:$G1000,6,false)*AB165),0)</f>
        <v>62</v>
      </c>
      <c r="H165" s="571">
        <f>IF(I165&lt;&gt;"",(VLOOKUP(I165,'🌳Resource'!$A$4:$J1000,10,false)*J165),0)+IF(K165&lt;&gt;"",(VLOOKUP(K165,'🌳Resource'!$A$4:$J1000,10,false)*L165),0)+IF(M165&lt;&gt;"",(VLOOKUP(M165,'🌳Resource'!$A$4:$J1000,10,false)*N165),0) + IF(O165&lt;&gt;"",(VLOOKUP(O165,'🌳Resource'!$A$4:$J1000,10,false)*P165),0) + IF(Q165&lt;&gt;"",(VLOOKUP(Q165,$B$4:$H1000,7,false)*R165),0) + IF(S165&lt;&gt;"",(VLOOKUP(S165,$B$4:$H1000,7,false)*T165),0) + IF(U165&lt;&gt;"",(VLOOKUP(U165,$B$4:$H1000,7,false)*V165),0) + IF(W165&lt;&gt;"",(VLOOKUP(W165,$B$4:$H1000,7,false)*X165),0) + IF(Y165&lt;&gt;"",(VLOOKUP(Y165,$B$4:$H1000,7,false)*Z165),0) + IF(AA165&lt;&gt;"",(VLOOKUP(AA165,$B$4:$H1000,7,false)*AB165),0)</f>
        <v>23</v>
      </c>
      <c r="I165" s="561" t="s">
        <v>79</v>
      </c>
      <c r="J165" s="562">
        <v>3.0</v>
      </c>
      <c r="K165" s="561" t="s">
        <v>84</v>
      </c>
      <c r="L165" s="562">
        <v>2.0</v>
      </c>
      <c r="M165" s="561" t="s">
        <v>85</v>
      </c>
      <c r="N165" s="562">
        <v>2.0</v>
      </c>
      <c r="O165" s="561" t="s">
        <v>88</v>
      </c>
      <c r="P165" s="562">
        <v>4.0</v>
      </c>
      <c r="Q165" s="563"/>
      <c r="R165" s="581"/>
      <c r="S165" s="563"/>
      <c r="T165" s="581"/>
      <c r="U165" s="563"/>
      <c r="V165" s="581"/>
      <c r="W165" s="563"/>
      <c r="X165" s="581"/>
      <c r="Y165" s="563"/>
      <c r="Z165" s="581"/>
      <c r="AA165" s="563"/>
      <c r="AB165" s="581"/>
    </row>
    <row r="166">
      <c r="A166" s="564" t="b">
        <v>1</v>
      </c>
      <c r="B166" s="566" t="s">
        <v>726</v>
      </c>
      <c r="C166" s="576" t="s">
        <v>8</v>
      </c>
      <c r="D166" s="576" t="s">
        <v>51</v>
      </c>
      <c r="E166" s="567" t="s">
        <v>727</v>
      </c>
      <c r="F166" s="568">
        <f>IF(I166&lt;&gt;"",(VLOOKUP(I166,'🌳Resource'!$A$4:$I1000,8,false)*J166),0)+IF(K166&lt;&gt;"",(VLOOKUP(K166,'🌳Resource'!$A$4:$I1000,8,false)*L166),0)+IF(M166&lt;&gt;"",(VLOOKUP(M166,'🌳Resource'!$A$4:$I1000,8,false)*N166),0) + IF(O166&lt;&gt;"",(VLOOKUP(O166,'🌳Resource'!$A$4:$I1000,8,false)*P166),0) + IF(Q166&lt;&gt;"",(VLOOKUP(Q166,$B$4:$G1000,5,false)*R166),0) + IF(S166&lt;&gt;"",(VLOOKUP(S166,$B$4:$G1000,5,false)*T166),0) + IF(U166&lt;&gt;"",(VLOOKUP(U166,$B$4:$G1000,5,false)*V166),0) + IF(W166&lt;&gt;"",(VLOOKUP(W166,$B$4:$G1000,5,false)*X166),0) + IF(Y166&lt;&gt;"",(VLOOKUP(Y166,$B$4:$G1000,5,false)*Z166),0) + IF(AA166&lt;&gt;"",(VLOOKUP(AA166,$B$4:$G1000,5,false)*AB166),0)</f>
        <v>17.45714286</v>
      </c>
      <c r="G166" s="568">
        <f>IF(I166&lt;&gt;"",(VLOOKUP(I166,'🌳Resource'!$A$4:$I1000,9,false)*J166),0)+IF(K166&lt;&gt;"",(VLOOKUP(K166,'🌳Resource'!$A$4:$I1000,9,false)*L166),0)+IF(M166&lt;&gt;"",(VLOOKUP(M166,'🌳Resource'!$A$4:$I1000,9,false)*N166),0) + IF(O166&lt;&gt;"",(VLOOKUP(O166,'🌳Resource'!$A$4:$I1000,9,false)*P166),0) + IF(Q166&lt;&gt;"",(VLOOKUP(Q166,$B$4:$G1000,6,false)*R166),0) + IF(S166&lt;&gt;"",(VLOOKUP(S166,$B$4:$G1000,6,false)*T166),0) + IF(U166&lt;&gt;"",(VLOOKUP(U166,$B$4:$G1000,6,false)*V166),0) + IF(W166&lt;&gt;"",(VLOOKUP(W166,$B$4:$G1000,6,false)*X166),0) + IF(Y166&lt;&gt;"",(VLOOKUP(Y166,$B$4:$G1000,6,false)*Z166),0) + IF(AA166&lt;&gt;"",(VLOOKUP(AA166,$B$4:$G1000,6,false)*AB166),0)</f>
        <v>56</v>
      </c>
      <c r="H166" s="568">
        <f>IF(I166&lt;&gt;"",(VLOOKUP(I166,'🌳Resource'!$A$4:$J1000,10,false)*J166),0)+IF(K166&lt;&gt;"",(VLOOKUP(K166,'🌳Resource'!$A$4:$J1000,10,false)*L166),0)+IF(M166&lt;&gt;"",(VLOOKUP(M166,'🌳Resource'!$A$4:$J1000,10,false)*N166),0) + IF(O166&lt;&gt;"",(VLOOKUP(O166,'🌳Resource'!$A$4:$J1000,10,false)*P166),0) + IF(Q166&lt;&gt;"",(VLOOKUP(Q166,$B$4:$H1000,7,false)*R166),0) + IF(S166&lt;&gt;"",(VLOOKUP(S166,$B$4:$H1000,7,false)*T166),0) + IF(U166&lt;&gt;"",(VLOOKUP(U166,$B$4:$H1000,7,false)*V166),0) + IF(W166&lt;&gt;"",(VLOOKUP(W166,$B$4:$H1000,7,false)*X166),0) + IF(Y166&lt;&gt;"",(VLOOKUP(Y166,$B$4:$H1000,7,false)*Z166),0) + IF(AA166&lt;&gt;"",(VLOOKUP(AA166,$B$4:$H1000,7,false)*AB166),0)</f>
        <v>22</v>
      </c>
      <c r="I166" s="569" t="s">
        <v>82</v>
      </c>
      <c r="J166" s="570">
        <v>2.0</v>
      </c>
      <c r="K166" s="569" t="s">
        <v>84</v>
      </c>
      <c r="L166" s="570">
        <v>2.0</v>
      </c>
      <c r="M166" s="569" t="s">
        <v>85</v>
      </c>
      <c r="N166" s="570">
        <v>2.0</v>
      </c>
      <c r="O166" s="569" t="s">
        <v>88</v>
      </c>
      <c r="P166" s="570">
        <v>4.0</v>
      </c>
      <c r="Q166" s="557"/>
      <c r="R166" s="580"/>
      <c r="S166" s="557"/>
      <c r="T166" s="580"/>
      <c r="U166" s="557"/>
      <c r="V166" s="580"/>
      <c r="W166" s="557"/>
      <c r="X166" s="580"/>
      <c r="Y166" s="557"/>
      <c r="Z166" s="580"/>
      <c r="AA166" s="557"/>
      <c r="AB166" s="580"/>
    </row>
    <row r="167">
      <c r="A167" s="564" t="b">
        <v>1</v>
      </c>
      <c r="B167" s="566" t="s">
        <v>728</v>
      </c>
      <c r="C167" s="576" t="s">
        <v>8</v>
      </c>
      <c r="D167" s="576" t="s">
        <v>51</v>
      </c>
      <c r="E167" s="567" t="s">
        <v>729</v>
      </c>
      <c r="F167" s="571">
        <f>IF(I167&lt;&gt;"",(VLOOKUP(I167,'🌳Resource'!$A$4:$I1000,8,false)*J167),0)+IF(K167&lt;&gt;"",(VLOOKUP(K167,'🌳Resource'!$A$4:$I1000,8,false)*L167),0)+IF(M167&lt;&gt;"",(VLOOKUP(M167,'🌳Resource'!$A$4:$I1000,8,false)*N167),0) + IF(O167&lt;&gt;"",(VLOOKUP(O167,'🌳Resource'!$A$4:$I1000,8,false)*P167),0) + IF(Q167&lt;&gt;"",(VLOOKUP(Q167,$B$4:$G1000,5,false)*R167),0) + IF(S167&lt;&gt;"",(VLOOKUP(S167,$B$4:$G1000,5,false)*T167),0) + IF(U167&lt;&gt;"",(VLOOKUP(U167,$B$4:$G1000,5,false)*V167),0) + IF(W167&lt;&gt;"",(VLOOKUP(W167,$B$4:$G1000,5,false)*X167),0) + IF(Y167&lt;&gt;"",(VLOOKUP(Y167,$B$4:$G1000,5,false)*Z167),0) + IF(AA167&lt;&gt;"",(VLOOKUP(AA167,$B$4:$G1000,5,false)*AB167),0)</f>
        <v>17.22077922</v>
      </c>
      <c r="G167" s="571">
        <f>IF(I167&lt;&gt;"",(VLOOKUP(I167,'🌳Resource'!$A$4:$I1000,9,false)*J167),0)+IF(K167&lt;&gt;"",(VLOOKUP(K167,'🌳Resource'!$A$4:$I1000,9,false)*L167),0)+IF(M167&lt;&gt;"",(VLOOKUP(M167,'🌳Resource'!$A$4:$I1000,9,false)*N167),0) + IF(O167&lt;&gt;"",(VLOOKUP(O167,'🌳Resource'!$A$4:$I1000,9,false)*P167),0) + IF(Q167&lt;&gt;"",(VLOOKUP(Q167,$B$4:$G1000,6,false)*R167),0) + IF(S167&lt;&gt;"",(VLOOKUP(S167,$B$4:$G1000,6,false)*T167),0) + IF(U167&lt;&gt;"",(VLOOKUP(U167,$B$4:$G1000,6,false)*V167),0) + IF(W167&lt;&gt;"",(VLOOKUP(W167,$B$4:$G1000,6,false)*X167),0) + IF(Y167&lt;&gt;"",(VLOOKUP(Y167,$B$4:$G1000,6,false)*Z167),0) + IF(AA167&lt;&gt;"",(VLOOKUP(AA167,$B$4:$G1000,6,false)*AB167),0)</f>
        <v>62</v>
      </c>
      <c r="H167" s="571">
        <f>IF(I167&lt;&gt;"",(VLOOKUP(I167,'🌳Resource'!$A$4:$J1000,10,false)*J167),0)+IF(K167&lt;&gt;"",(VLOOKUP(K167,'🌳Resource'!$A$4:$J1000,10,false)*L167),0)+IF(M167&lt;&gt;"",(VLOOKUP(M167,'🌳Resource'!$A$4:$J1000,10,false)*N167),0) + IF(O167&lt;&gt;"",(VLOOKUP(O167,'🌳Resource'!$A$4:$J1000,10,false)*P167),0) + IF(Q167&lt;&gt;"",(VLOOKUP(Q167,$B$4:$H1000,7,false)*R167),0) + IF(S167&lt;&gt;"",(VLOOKUP(S167,$B$4:$H1000,7,false)*T167),0) + IF(U167&lt;&gt;"",(VLOOKUP(U167,$B$4:$H1000,7,false)*V167),0) + IF(W167&lt;&gt;"",(VLOOKUP(W167,$B$4:$H1000,7,false)*X167),0) + IF(Y167&lt;&gt;"",(VLOOKUP(Y167,$B$4:$H1000,7,false)*Z167),0) + IF(AA167&lt;&gt;"",(VLOOKUP(AA167,$B$4:$H1000,7,false)*AB167),0)</f>
        <v>23</v>
      </c>
      <c r="I167" s="561" t="s">
        <v>80</v>
      </c>
      <c r="J167" s="562">
        <v>2.0</v>
      </c>
      <c r="K167" s="561" t="s">
        <v>84</v>
      </c>
      <c r="L167" s="562">
        <v>2.0</v>
      </c>
      <c r="M167" s="561" t="s">
        <v>85</v>
      </c>
      <c r="N167" s="562">
        <v>2.0</v>
      </c>
      <c r="O167" s="561" t="s">
        <v>88</v>
      </c>
      <c r="P167" s="562">
        <v>4.0</v>
      </c>
      <c r="Q167" s="563"/>
      <c r="R167" s="581"/>
      <c r="S167" s="563"/>
      <c r="T167" s="581"/>
      <c r="U167" s="563"/>
      <c r="V167" s="581"/>
      <c r="W167" s="563"/>
      <c r="X167" s="581"/>
      <c r="Y167" s="563"/>
      <c r="Z167" s="581"/>
      <c r="AA167" s="563"/>
      <c r="AB167" s="581"/>
    </row>
    <row r="168">
      <c r="A168" s="564" t="b">
        <v>1</v>
      </c>
      <c r="B168" s="566" t="s">
        <v>730</v>
      </c>
      <c r="C168" s="576" t="s">
        <v>8</v>
      </c>
      <c r="D168" s="576" t="s">
        <v>51</v>
      </c>
      <c r="E168" s="567" t="s">
        <v>731</v>
      </c>
      <c r="F168" s="568">
        <f>IF(I168&lt;&gt;"",(VLOOKUP(I168,'🌳Resource'!$A$4:$I1000,8,false)*J168),0)+IF(K168&lt;&gt;"",(VLOOKUP(K168,'🌳Resource'!$A$4:$I1000,8,false)*L168),0)+IF(M168&lt;&gt;"",(VLOOKUP(M168,'🌳Resource'!$A$4:$I1000,8,false)*N168),0) + IF(O168&lt;&gt;"",(VLOOKUP(O168,'🌳Resource'!$A$4:$I1000,8,false)*P168),0) + IF(Q168&lt;&gt;"",(VLOOKUP(Q168,$B$4:$G1000,5,false)*R168),0) + IF(S168&lt;&gt;"",(VLOOKUP(S168,$B$4:$G1000,5,false)*T168),0) + IF(U168&lt;&gt;"",(VLOOKUP(U168,$B$4:$G1000,5,false)*V168),0) + IF(W168&lt;&gt;"",(VLOOKUP(W168,$B$4:$G1000,5,false)*X168),0) + IF(Y168&lt;&gt;"",(VLOOKUP(Y168,$B$4:$G1000,5,false)*Z168),0) + IF(AA168&lt;&gt;"",(VLOOKUP(AA168,$B$4:$G1000,5,false)*AB168),0)</f>
        <v>17.85714286</v>
      </c>
      <c r="G168" s="568">
        <f>IF(I168&lt;&gt;"",(VLOOKUP(I168,'🌳Resource'!$A$4:$I1000,9,false)*J168),0)+IF(K168&lt;&gt;"",(VLOOKUP(K168,'🌳Resource'!$A$4:$I1000,9,false)*L168),0)+IF(M168&lt;&gt;"",(VLOOKUP(M168,'🌳Resource'!$A$4:$I1000,9,false)*N168),0) + IF(O168&lt;&gt;"",(VLOOKUP(O168,'🌳Resource'!$A$4:$I1000,9,false)*P168),0) + IF(Q168&lt;&gt;"",(VLOOKUP(Q168,$B$4:$G1000,6,false)*R168),0) + IF(S168&lt;&gt;"",(VLOOKUP(S168,$B$4:$G1000,6,false)*T168),0) + IF(U168&lt;&gt;"",(VLOOKUP(U168,$B$4:$G1000,6,false)*V168),0) + IF(W168&lt;&gt;"",(VLOOKUP(W168,$B$4:$G1000,6,false)*X168),0) + IF(Y168&lt;&gt;"",(VLOOKUP(Y168,$B$4:$G1000,6,false)*Z168),0) + IF(AA168&lt;&gt;"",(VLOOKUP(AA168,$B$4:$G1000,6,false)*AB168),0)</f>
        <v>62</v>
      </c>
      <c r="H168" s="568">
        <f>IF(I168&lt;&gt;"",(VLOOKUP(I168,'🌳Resource'!$A$4:$J1000,10,false)*J168),0)+IF(K168&lt;&gt;"",(VLOOKUP(K168,'🌳Resource'!$A$4:$J1000,10,false)*L168),0)+IF(M168&lt;&gt;"",(VLOOKUP(M168,'🌳Resource'!$A$4:$J1000,10,false)*N168),0) + IF(O168&lt;&gt;"",(VLOOKUP(O168,'🌳Resource'!$A$4:$J1000,10,false)*P168),0) + IF(Q168&lt;&gt;"",(VLOOKUP(Q168,$B$4:$H1000,7,false)*R168),0) + IF(S168&lt;&gt;"",(VLOOKUP(S168,$B$4:$H1000,7,false)*T168),0) + IF(U168&lt;&gt;"",(VLOOKUP(U168,$B$4:$H1000,7,false)*V168),0) + IF(W168&lt;&gt;"",(VLOOKUP(W168,$B$4:$H1000,7,false)*X168),0) + IF(Y168&lt;&gt;"",(VLOOKUP(Y168,$B$4:$H1000,7,false)*Z168),0) + IF(AA168&lt;&gt;"",(VLOOKUP(AA168,$B$4:$H1000,7,false)*AB168),0)</f>
        <v>23</v>
      </c>
      <c r="I168" s="569" t="s">
        <v>79</v>
      </c>
      <c r="J168" s="570">
        <v>3.0</v>
      </c>
      <c r="K168" s="569" t="s">
        <v>84</v>
      </c>
      <c r="L168" s="570">
        <v>2.0</v>
      </c>
      <c r="M168" s="569" t="s">
        <v>85</v>
      </c>
      <c r="N168" s="570">
        <v>2.0</v>
      </c>
      <c r="O168" s="569" t="s">
        <v>88</v>
      </c>
      <c r="P168" s="570">
        <v>4.0</v>
      </c>
      <c r="Q168" s="557"/>
      <c r="R168" s="580"/>
      <c r="S168" s="557"/>
      <c r="T168" s="580"/>
      <c r="U168" s="557"/>
      <c r="V168" s="580"/>
      <c r="W168" s="557"/>
      <c r="X168" s="580"/>
      <c r="Y168" s="557"/>
      <c r="Z168" s="580"/>
      <c r="AA168" s="557"/>
      <c r="AB168" s="580"/>
    </row>
    <row r="169">
      <c r="A169" s="564" t="b">
        <v>1</v>
      </c>
      <c r="B169" s="566" t="s">
        <v>732</v>
      </c>
      <c r="C169" s="576" t="s">
        <v>8</v>
      </c>
      <c r="D169" s="576" t="s">
        <v>51</v>
      </c>
      <c r="E169" s="567" t="s">
        <v>733</v>
      </c>
      <c r="F169" s="571">
        <f>IF(I169&lt;&gt;"",(VLOOKUP(I169,'🌳Resource'!$A$4:$I1000,8,false)*J169),0)+IF(K169&lt;&gt;"",(VLOOKUP(K169,'🌳Resource'!$A$4:$I1000,8,false)*L169),0)+IF(M169&lt;&gt;"",(VLOOKUP(M169,'🌳Resource'!$A$4:$I1000,8,false)*N169),0) + IF(O169&lt;&gt;"",(VLOOKUP(O169,'🌳Resource'!$A$4:$I1000,8,false)*P169),0) + IF(Q169&lt;&gt;"",(VLOOKUP(Q169,$B$4:$G1000,5,false)*R169),0) + IF(S169&lt;&gt;"",(VLOOKUP(S169,$B$4:$G1000,5,false)*T169),0) + IF(U169&lt;&gt;"",(VLOOKUP(U169,$B$4:$G1000,5,false)*V169),0) + IF(W169&lt;&gt;"",(VLOOKUP(W169,$B$4:$G1000,5,false)*X169),0) + IF(Y169&lt;&gt;"",(VLOOKUP(Y169,$B$4:$G1000,5,false)*Z169),0) + IF(AA169&lt;&gt;"",(VLOOKUP(AA169,$B$4:$G1000,5,false)*AB169),0)</f>
        <v>17.45714286</v>
      </c>
      <c r="G169" s="571">
        <f>IF(I169&lt;&gt;"",(VLOOKUP(I169,'🌳Resource'!$A$4:$I1000,9,false)*J169),0)+IF(K169&lt;&gt;"",(VLOOKUP(K169,'🌳Resource'!$A$4:$I1000,9,false)*L169),0)+IF(M169&lt;&gt;"",(VLOOKUP(M169,'🌳Resource'!$A$4:$I1000,9,false)*N169),0) + IF(O169&lt;&gt;"",(VLOOKUP(O169,'🌳Resource'!$A$4:$I1000,9,false)*P169),0) + IF(Q169&lt;&gt;"",(VLOOKUP(Q169,$B$4:$G1000,6,false)*R169),0) + IF(S169&lt;&gt;"",(VLOOKUP(S169,$B$4:$G1000,6,false)*T169),0) + IF(U169&lt;&gt;"",(VLOOKUP(U169,$B$4:$G1000,6,false)*V169),0) + IF(W169&lt;&gt;"",(VLOOKUP(W169,$B$4:$G1000,6,false)*X169),0) + IF(Y169&lt;&gt;"",(VLOOKUP(Y169,$B$4:$G1000,6,false)*Z169),0) + IF(AA169&lt;&gt;"",(VLOOKUP(AA169,$B$4:$G1000,6,false)*AB169),0)</f>
        <v>56</v>
      </c>
      <c r="H169" s="571">
        <f>IF(I169&lt;&gt;"",(VLOOKUP(I169,'🌳Resource'!$A$4:$J1000,10,false)*J169),0)+IF(K169&lt;&gt;"",(VLOOKUP(K169,'🌳Resource'!$A$4:$J1000,10,false)*L169),0)+IF(M169&lt;&gt;"",(VLOOKUP(M169,'🌳Resource'!$A$4:$J1000,10,false)*N169),0) + IF(O169&lt;&gt;"",(VLOOKUP(O169,'🌳Resource'!$A$4:$J1000,10,false)*P169),0) + IF(Q169&lt;&gt;"",(VLOOKUP(Q169,$B$4:$H1000,7,false)*R169),0) + IF(S169&lt;&gt;"",(VLOOKUP(S169,$B$4:$H1000,7,false)*T169),0) + IF(U169&lt;&gt;"",(VLOOKUP(U169,$B$4:$H1000,7,false)*V169),0) + IF(W169&lt;&gt;"",(VLOOKUP(W169,$B$4:$H1000,7,false)*X169),0) + IF(Y169&lt;&gt;"",(VLOOKUP(Y169,$B$4:$H1000,7,false)*Z169),0) + IF(AA169&lt;&gt;"",(VLOOKUP(AA169,$B$4:$H1000,7,false)*AB169),0)</f>
        <v>22</v>
      </c>
      <c r="I169" s="561" t="s">
        <v>82</v>
      </c>
      <c r="J169" s="562">
        <v>2.0</v>
      </c>
      <c r="K169" s="561" t="s">
        <v>84</v>
      </c>
      <c r="L169" s="562">
        <v>2.0</v>
      </c>
      <c r="M169" s="561" t="s">
        <v>85</v>
      </c>
      <c r="N169" s="562">
        <v>2.0</v>
      </c>
      <c r="O169" s="561" t="s">
        <v>88</v>
      </c>
      <c r="P169" s="562">
        <v>4.0</v>
      </c>
      <c r="Q169" s="563"/>
      <c r="R169" s="581"/>
      <c r="S169" s="563"/>
      <c r="T169" s="581"/>
      <c r="U169" s="563"/>
      <c r="V169" s="581"/>
      <c r="W169" s="563"/>
      <c r="X169" s="581"/>
      <c r="Y169" s="563"/>
      <c r="Z169" s="581"/>
      <c r="AA169" s="563"/>
      <c r="AB169" s="581"/>
    </row>
    <row r="170">
      <c r="A170" s="564" t="b">
        <v>1</v>
      </c>
      <c r="B170" s="566" t="s">
        <v>734</v>
      </c>
      <c r="C170" s="576" t="s">
        <v>8</v>
      </c>
      <c r="D170" s="576" t="s">
        <v>51</v>
      </c>
      <c r="E170" s="567" t="s">
        <v>735</v>
      </c>
      <c r="F170" s="568">
        <f>IF(I170&lt;&gt;"",(VLOOKUP(I170,'🌳Resource'!$A$4:$I1000,8,false)*J170),0)+IF(K170&lt;&gt;"",(VLOOKUP(K170,'🌳Resource'!$A$4:$I1000,8,false)*L170),0)+IF(M170&lt;&gt;"",(VLOOKUP(M170,'🌳Resource'!$A$4:$I1000,8,false)*N170),0) + IF(O170&lt;&gt;"",(VLOOKUP(O170,'🌳Resource'!$A$4:$I1000,8,false)*P170),0) + IF(Q170&lt;&gt;"",(VLOOKUP(Q170,$B$4:$G1000,5,false)*R170),0) + IF(S170&lt;&gt;"",(VLOOKUP(S170,$B$4:$G1000,5,false)*T170),0) + IF(U170&lt;&gt;"",(VLOOKUP(U170,$B$4:$G1000,5,false)*V170),0) + IF(W170&lt;&gt;"",(VLOOKUP(W170,$B$4:$G1000,5,false)*X170),0) + IF(Y170&lt;&gt;"",(VLOOKUP(Y170,$B$4:$G1000,5,false)*Z170),0) + IF(AA170&lt;&gt;"",(VLOOKUP(AA170,$B$4:$G1000,5,false)*AB170),0)</f>
        <v>17.22077922</v>
      </c>
      <c r="G170" s="568">
        <f>IF(I170&lt;&gt;"",(VLOOKUP(I170,'🌳Resource'!$A$4:$I1000,9,false)*J170),0)+IF(K170&lt;&gt;"",(VLOOKUP(K170,'🌳Resource'!$A$4:$I1000,9,false)*L170),0)+IF(M170&lt;&gt;"",(VLOOKUP(M170,'🌳Resource'!$A$4:$I1000,9,false)*N170),0) + IF(O170&lt;&gt;"",(VLOOKUP(O170,'🌳Resource'!$A$4:$I1000,9,false)*P170),0) + IF(Q170&lt;&gt;"",(VLOOKUP(Q170,$B$4:$G1000,6,false)*R170),0) + IF(S170&lt;&gt;"",(VLOOKUP(S170,$B$4:$G1000,6,false)*T170),0) + IF(U170&lt;&gt;"",(VLOOKUP(U170,$B$4:$G1000,6,false)*V170),0) + IF(W170&lt;&gt;"",(VLOOKUP(W170,$B$4:$G1000,6,false)*X170),0) + IF(Y170&lt;&gt;"",(VLOOKUP(Y170,$B$4:$G1000,6,false)*Z170),0) + IF(AA170&lt;&gt;"",(VLOOKUP(AA170,$B$4:$G1000,6,false)*AB170),0)</f>
        <v>62</v>
      </c>
      <c r="H170" s="568">
        <f>IF(I170&lt;&gt;"",(VLOOKUP(I170,'🌳Resource'!$A$4:$J1000,10,false)*J170),0)+IF(K170&lt;&gt;"",(VLOOKUP(K170,'🌳Resource'!$A$4:$J1000,10,false)*L170),0)+IF(M170&lt;&gt;"",(VLOOKUP(M170,'🌳Resource'!$A$4:$J1000,10,false)*N170),0) + IF(O170&lt;&gt;"",(VLOOKUP(O170,'🌳Resource'!$A$4:$J1000,10,false)*P170),0) + IF(Q170&lt;&gt;"",(VLOOKUP(Q170,$B$4:$H1000,7,false)*R170),0) + IF(S170&lt;&gt;"",(VLOOKUP(S170,$B$4:$H1000,7,false)*T170),0) + IF(U170&lt;&gt;"",(VLOOKUP(U170,$B$4:$H1000,7,false)*V170),0) + IF(W170&lt;&gt;"",(VLOOKUP(W170,$B$4:$H1000,7,false)*X170),0) + IF(Y170&lt;&gt;"",(VLOOKUP(Y170,$B$4:$H1000,7,false)*Z170),0) + IF(AA170&lt;&gt;"",(VLOOKUP(AA170,$B$4:$H1000,7,false)*AB170),0)</f>
        <v>23</v>
      </c>
      <c r="I170" s="569" t="s">
        <v>80</v>
      </c>
      <c r="J170" s="570">
        <v>2.0</v>
      </c>
      <c r="K170" s="569" t="s">
        <v>84</v>
      </c>
      <c r="L170" s="570">
        <v>2.0</v>
      </c>
      <c r="M170" s="569" t="s">
        <v>85</v>
      </c>
      <c r="N170" s="570">
        <v>2.0</v>
      </c>
      <c r="O170" s="569" t="s">
        <v>88</v>
      </c>
      <c r="P170" s="570">
        <v>4.0</v>
      </c>
      <c r="Q170" s="557"/>
      <c r="R170" s="580"/>
      <c r="S170" s="557"/>
      <c r="T170" s="580"/>
      <c r="U170" s="557"/>
      <c r="V170" s="580"/>
      <c r="W170" s="557"/>
      <c r="X170" s="580"/>
      <c r="Y170" s="557"/>
      <c r="Z170" s="580"/>
      <c r="AA170" s="557"/>
      <c r="AB170" s="580"/>
    </row>
    <row r="171">
      <c r="A171" s="564" t="b">
        <v>1</v>
      </c>
      <c r="B171" s="566" t="s">
        <v>736</v>
      </c>
      <c r="C171" s="576" t="s">
        <v>8</v>
      </c>
      <c r="D171" s="576" t="s">
        <v>51</v>
      </c>
      <c r="E171" s="567" t="s">
        <v>737</v>
      </c>
      <c r="F171" s="571">
        <f>IF(I171&lt;&gt;"",(VLOOKUP(I171,'🌳Resource'!$A$4:$I1000,8,false)*J171),0)+IF(K171&lt;&gt;"",(VLOOKUP(K171,'🌳Resource'!$A$4:$I1000,8,false)*L171),0)+IF(M171&lt;&gt;"",(VLOOKUP(M171,'🌳Resource'!$A$4:$I1000,8,false)*N171),0) + IF(O171&lt;&gt;"",(VLOOKUP(O171,'🌳Resource'!$A$4:$I1000,8,false)*P171),0) + IF(Q171&lt;&gt;"",(VLOOKUP(Q171,$B$4:$G1000,5,false)*R171),0) + IF(S171&lt;&gt;"",(VLOOKUP(S171,$B$4:$G1000,5,false)*T171),0) + IF(U171&lt;&gt;"",(VLOOKUP(U171,$B$4:$G1000,5,false)*V171),0) + IF(W171&lt;&gt;"",(VLOOKUP(W171,$B$4:$G1000,5,false)*X171),0) + IF(Y171&lt;&gt;"",(VLOOKUP(Y171,$B$4:$G1000,5,false)*Z171),0) + IF(AA171&lt;&gt;"",(VLOOKUP(AA171,$B$4:$G1000,5,false)*AB171),0)</f>
        <v>17.85714286</v>
      </c>
      <c r="G171" s="571">
        <f>IF(I171&lt;&gt;"",(VLOOKUP(I171,'🌳Resource'!$A$4:$I1000,9,false)*J171),0)+IF(K171&lt;&gt;"",(VLOOKUP(K171,'🌳Resource'!$A$4:$I1000,9,false)*L171),0)+IF(M171&lt;&gt;"",(VLOOKUP(M171,'🌳Resource'!$A$4:$I1000,9,false)*N171),0) + IF(O171&lt;&gt;"",(VLOOKUP(O171,'🌳Resource'!$A$4:$I1000,9,false)*P171),0) + IF(Q171&lt;&gt;"",(VLOOKUP(Q171,$B$4:$G1000,6,false)*R171),0) + IF(S171&lt;&gt;"",(VLOOKUP(S171,$B$4:$G1000,6,false)*T171),0) + IF(U171&lt;&gt;"",(VLOOKUP(U171,$B$4:$G1000,6,false)*V171),0) + IF(W171&lt;&gt;"",(VLOOKUP(W171,$B$4:$G1000,6,false)*X171),0) + IF(Y171&lt;&gt;"",(VLOOKUP(Y171,$B$4:$G1000,6,false)*Z171),0) + IF(AA171&lt;&gt;"",(VLOOKUP(AA171,$B$4:$G1000,6,false)*AB171),0)</f>
        <v>62</v>
      </c>
      <c r="H171" s="571">
        <f>IF(I171&lt;&gt;"",(VLOOKUP(I171,'🌳Resource'!$A$4:$J1000,10,false)*J171),0)+IF(K171&lt;&gt;"",(VLOOKUP(K171,'🌳Resource'!$A$4:$J1000,10,false)*L171),0)+IF(M171&lt;&gt;"",(VLOOKUP(M171,'🌳Resource'!$A$4:$J1000,10,false)*N171),0) + IF(O171&lt;&gt;"",(VLOOKUP(O171,'🌳Resource'!$A$4:$J1000,10,false)*P171),0) + IF(Q171&lt;&gt;"",(VLOOKUP(Q171,$B$4:$H1000,7,false)*R171),0) + IF(S171&lt;&gt;"",(VLOOKUP(S171,$B$4:$H1000,7,false)*T171),0) + IF(U171&lt;&gt;"",(VLOOKUP(U171,$B$4:$H1000,7,false)*V171),0) + IF(W171&lt;&gt;"",(VLOOKUP(W171,$B$4:$H1000,7,false)*X171),0) + IF(Y171&lt;&gt;"",(VLOOKUP(Y171,$B$4:$H1000,7,false)*Z171),0) + IF(AA171&lt;&gt;"",(VLOOKUP(AA171,$B$4:$H1000,7,false)*AB171),0)</f>
        <v>23</v>
      </c>
      <c r="I171" s="561" t="s">
        <v>79</v>
      </c>
      <c r="J171" s="562">
        <v>3.0</v>
      </c>
      <c r="K171" s="561" t="s">
        <v>84</v>
      </c>
      <c r="L171" s="562">
        <v>2.0</v>
      </c>
      <c r="M171" s="561" t="s">
        <v>85</v>
      </c>
      <c r="N171" s="562">
        <v>2.0</v>
      </c>
      <c r="O171" s="561" t="s">
        <v>88</v>
      </c>
      <c r="P171" s="562">
        <v>4.0</v>
      </c>
      <c r="Q171" s="563"/>
      <c r="R171" s="581"/>
      <c r="S171" s="563"/>
      <c r="T171" s="581"/>
      <c r="U171" s="563"/>
      <c r="V171" s="581"/>
      <c r="W171" s="563"/>
      <c r="X171" s="581"/>
      <c r="Y171" s="563"/>
      <c r="Z171" s="581"/>
      <c r="AA171" s="563"/>
      <c r="AB171" s="581"/>
    </row>
    <row r="172">
      <c r="A172" s="564" t="b">
        <v>1</v>
      </c>
      <c r="B172" s="566" t="s">
        <v>738</v>
      </c>
      <c r="C172" s="566" t="s">
        <v>12</v>
      </c>
      <c r="D172" s="576" t="s">
        <v>51</v>
      </c>
      <c r="E172" s="567" t="s">
        <v>739</v>
      </c>
      <c r="F172" s="568">
        <f>IF(I172&lt;&gt;"",(VLOOKUP(I172,'🌳Resource'!$A$4:$I1000,8,false)*J172),0)+IF(K172&lt;&gt;"",(VLOOKUP(K172,'🌳Resource'!$A$4:$I1000,8,false)*L172),0)+IF(M172&lt;&gt;"",(VLOOKUP(M172,'🌳Resource'!$A$4:$I1000,8,false)*N172),0) + IF(O172&lt;&gt;"",(VLOOKUP(O172,'🌳Resource'!$A$4:$I1000,8,false)*P172),0) + IF(Q172&lt;&gt;"",(VLOOKUP(Q172,$B$4:$G1000,5,false)*R172),0) + IF(S172&lt;&gt;"",(VLOOKUP(S172,$B$4:$G1000,5,false)*T172),0) + IF(U172&lt;&gt;"",(VLOOKUP(U172,$B$4:$G1000,5,false)*V172),0) + IF(W172&lt;&gt;"",(VLOOKUP(W172,$B$4:$G1000,5,false)*X172),0) + IF(Y172&lt;&gt;"",(VLOOKUP(Y172,$B$4:$G1000,5,false)*Z172),0) + IF(AA172&lt;&gt;"",(VLOOKUP(AA172,$B$4:$G1000,5,false)*AB172),0)</f>
        <v>23.21428571</v>
      </c>
      <c r="G172" s="568">
        <f>IF(I172&lt;&gt;"",(VLOOKUP(I172,'🌳Resource'!$A$4:$I1000,9,false)*J172),0)+IF(K172&lt;&gt;"",(VLOOKUP(K172,'🌳Resource'!$A$4:$I1000,9,false)*L172),0)+IF(M172&lt;&gt;"",(VLOOKUP(M172,'🌳Resource'!$A$4:$I1000,9,false)*N172),0) + IF(O172&lt;&gt;"",(VLOOKUP(O172,'🌳Resource'!$A$4:$I1000,9,false)*P172),0) + IF(Q172&lt;&gt;"",(VLOOKUP(Q172,$B$4:$G1000,6,false)*R172),0) + IF(S172&lt;&gt;"",(VLOOKUP(S172,$B$4:$G1000,6,false)*T172),0) + IF(U172&lt;&gt;"",(VLOOKUP(U172,$B$4:$G1000,6,false)*V172),0) + IF(W172&lt;&gt;"",(VLOOKUP(W172,$B$4:$G1000,6,false)*X172),0) + IF(Y172&lt;&gt;"",(VLOOKUP(Y172,$B$4:$G1000,6,false)*Z172),0) + IF(AA172&lt;&gt;"",(VLOOKUP(AA172,$B$4:$G1000,6,false)*AB172),0)</f>
        <v>40</v>
      </c>
      <c r="H172" s="568">
        <f>IF(I172&lt;&gt;"",(VLOOKUP(I172,'🌳Resource'!$A$4:$J1000,10,false)*J172),0)+IF(K172&lt;&gt;"",(VLOOKUP(K172,'🌳Resource'!$A$4:$J1000,10,false)*L172),0)+IF(M172&lt;&gt;"",(VLOOKUP(M172,'🌳Resource'!$A$4:$J1000,10,false)*N172),0) + IF(O172&lt;&gt;"",(VLOOKUP(O172,'🌳Resource'!$A$4:$J1000,10,false)*P172),0) + IF(Q172&lt;&gt;"",(VLOOKUP(Q172,$B$4:$H1000,7,false)*R172),0) + IF(S172&lt;&gt;"",(VLOOKUP(S172,$B$4:$H1000,7,false)*T172),0) + IF(U172&lt;&gt;"",(VLOOKUP(U172,$B$4:$H1000,7,false)*V172),0) + IF(W172&lt;&gt;"",(VLOOKUP(W172,$B$4:$H1000,7,false)*X172),0) + IF(Y172&lt;&gt;"",(VLOOKUP(Y172,$B$4:$H1000,7,false)*Z172),0) + IF(AA172&lt;&gt;"",(VLOOKUP(AA172,$B$4:$H1000,7,false)*AB172),0)</f>
        <v>15.5</v>
      </c>
      <c r="I172" s="569" t="s">
        <v>85</v>
      </c>
      <c r="J172" s="570">
        <v>2.0</v>
      </c>
      <c r="K172" s="569" t="s">
        <v>89</v>
      </c>
      <c r="L172" s="570">
        <v>2.0</v>
      </c>
      <c r="M172" s="569" t="s">
        <v>90</v>
      </c>
      <c r="N172" s="570">
        <v>2.0</v>
      </c>
      <c r="O172" s="569" t="s">
        <v>91</v>
      </c>
      <c r="P172" s="570">
        <v>2.0</v>
      </c>
      <c r="Q172" s="557"/>
      <c r="R172" s="580"/>
      <c r="S172" s="557"/>
      <c r="T172" s="580"/>
      <c r="U172" s="557"/>
      <c r="V172" s="580"/>
      <c r="W172" s="557"/>
      <c r="X172" s="580"/>
      <c r="Y172" s="557"/>
      <c r="Z172" s="580"/>
      <c r="AA172" s="557"/>
      <c r="AB172" s="580"/>
    </row>
    <row r="173">
      <c r="A173" s="564" t="b">
        <v>1</v>
      </c>
      <c r="B173" s="566" t="s">
        <v>740</v>
      </c>
      <c r="C173" s="566" t="s">
        <v>12</v>
      </c>
      <c r="D173" s="576" t="s">
        <v>51</v>
      </c>
      <c r="E173" s="567" t="s">
        <v>741</v>
      </c>
      <c r="F173" s="571">
        <f>IF(I173&lt;&gt;"",(VLOOKUP(I173,'🌳Resource'!$A$4:$I1000,8,false)*J173),0)+IF(K173&lt;&gt;"",(VLOOKUP(K173,'🌳Resource'!$A$4:$I1000,8,false)*L173),0)+IF(M173&lt;&gt;"",(VLOOKUP(M173,'🌳Resource'!$A$4:$I1000,8,false)*N173),0) + IF(O173&lt;&gt;"",(VLOOKUP(O173,'🌳Resource'!$A$4:$I1000,8,false)*P173),0) + IF(Q173&lt;&gt;"",(VLOOKUP(Q173,$B$4:$G1000,5,false)*R173),0) + IF(S173&lt;&gt;"",(VLOOKUP(S173,$B$4:$G1000,5,false)*T173),0) + IF(U173&lt;&gt;"",(VLOOKUP(U173,$B$4:$G1000,5,false)*V173),0) + IF(W173&lt;&gt;"",(VLOOKUP(W173,$B$4:$G1000,5,false)*X173),0) + IF(Y173&lt;&gt;"",(VLOOKUP(Y173,$B$4:$G1000,5,false)*Z173),0) + IF(AA173&lt;&gt;"",(VLOOKUP(AA173,$B$4:$G1000,5,false)*AB173),0)</f>
        <v>23.21428571</v>
      </c>
      <c r="G173" s="571">
        <f>IF(I173&lt;&gt;"",(VLOOKUP(I173,'🌳Resource'!$A$4:$I1000,9,false)*J173),0)+IF(K173&lt;&gt;"",(VLOOKUP(K173,'🌳Resource'!$A$4:$I1000,9,false)*L173),0)+IF(M173&lt;&gt;"",(VLOOKUP(M173,'🌳Resource'!$A$4:$I1000,9,false)*N173),0) + IF(O173&lt;&gt;"",(VLOOKUP(O173,'🌳Resource'!$A$4:$I1000,9,false)*P173),0) + IF(Q173&lt;&gt;"",(VLOOKUP(Q173,$B$4:$G1000,6,false)*R173),0) + IF(S173&lt;&gt;"",(VLOOKUP(S173,$B$4:$G1000,6,false)*T173),0) + IF(U173&lt;&gt;"",(VLOOKUP(U173,$B$4:$G1000,6,false)*V173),0) + IF(W173&lt;&gt;"",(VLOOKUP(W173,$B$4:$G1000,6,false)*X173),0) + IF(Y173&lt;&gt;"",(VLOOKUP(Y173,$B$4:$G1000,6,false)*Z173),0) + IF(AA173&lt;&gt;"",(VLOOKUP(AA173,$B$4:$G1000,6,false)*AB173),0)</f>
        <v>38</v>
      </c>
      <c r="H173" s="571">
        <f>IF(I173&lt;&gt;"",(VLOOKUP(I173,'🌳Resource'!$A$4:$J1000,10,false)*J173),0)+IF(K173&lt;&gt;"",(VLOOKUP(K173,'🌳Resource'!$A$4:$J1000,10,false)*L173),0)+IF(M173&lt;&gt;"",(VLOOKUP(M173,'🌳Resource'!$A$4:$J1000,10,false)*N173),0) + IF(O173&lt;&gt;"",(VLOOKUP(O173,'🌳Resource'!$A$4:$J1000,10,false)*P173),0) + IF(Q173&lt;&gt;"",(VLOOKUP(Q173,$B$4:$H1000,7,false)*R173),0) + IF(S173&lt;&gt;"",(VLOOKUP(S173,$B$4:$H1000,7,false)*T173),0) + IF(U173&lt;&gt;"",(VLOOKUP(U173,$B$4:$H1000,7,false)*V173),0) + IF(W173&lt;&gt;"",(VLOOKUP(W173,$B$4:$H1000,7,false)*X173),0) + IF(Y173&lt;&gt;"",(VLOOKUP(Y173,$B$4:$H1000,7,false)*Z173),0) + IF(AA173&lt;&gt;"",(VLOOKUP(AA173,$B$4:$H1000,7,false)*AB173),0)</f>
        <v>15.5</v>
      </c>
      <c r="I173" s="561" t="s">
        <v>84</v>
      </c>
      <c r="J173" s="562">
        <v>2.0</v>
      </c>
      <c r="K173" s="561" t="s">
        <v>89</v>
      </c>
      <c r="L173" s="562">
        <v>2.0</v>
      </c>
      <c r="M173" s="561" t="s">
        <v>90</v>
      </c>
      <c r="N173" s="562">
        <v>2.0</v>
      </c>
      <c r="O173" s="561" t="s">
        <v>91</v>
      </c>
      <c r="P173" s="562">
        <v>2.0</v>
      </c>
      <c r="Q173" s="563"/>
      <c r="R173" s="581"/>
      <c r="S173" s="563"/>
      <c r="T173" s="581"/>
      <c r="U173" s="563"/>
      <c r="V173" s="581"/>
      <c r="W173" s="563"/>
      <c r="X173" s="581"/>
      <c r="Y173" s="563"/>
      <c r="Z173" s="581"/>
      <c r="AA173" s="563"/>
      <c r="AB173" s="581"/>
    </row>
    <row r="174">
      <c r="A174" s="564" t="b">
        <v>1</v>
      </c>
      <c r="B174" s="566" t="s">
        <v>742</v>
      </c>
      <c r="C174" s="566" t="s">
        <v>12</v>
      </c>
      <c r="D174" s="576" t="s">
        <v>51</v>
      </c>
      <c r="E174" s="567" t="s">
        <v>743</v>
      </c>
      <c r="F174" s="568">
        <f>IF(I174&lt;&gt;"",(VLOOKUP(I174,'🌳Resource'!$A$4:$I1000,8,false)*J174),0)+IF(K174&lt;&gt;"",(VLOOKUP(K174,'🌳Resource'!$A$4:$I1000,8,false)*L174),0)+IF(M174&lt;&gt;"",(VLOOKUP(M174,'🌳Resource'!$A$4:$I1000,8,false)*N174),0) + IF(O174&lt;&gt;"",(VLOOKUP(O174,'🌳Resource'!$A$4:$I1000,8,false)*P174),0) + IF(Q174&lt;&gt;"",(VLOOKUP(Q174,$B$4:$G1000,5,false)*R174),0) + IF(S174&lt;&gt;"",(VLOOKUP(S174,$B$4:$G1000,5,false)*T174),0) + IF(U174&lt;&gt;"",(VLOOKUP(U174,$B$4:$G1000,5,false)*V174),0) + IF(W174&lt;&gt;"",(VLOOKUP(W174,$B$4:$G1000,5,false)*X174),0) + IF(Y174&lt;&gt;"",(VLOOKUP(Y174,$B$4:$G1000,5,false)*Z174),0) + IF(AA174&lt;&gt;"",(VLOOKUP(AA174,$B$4:$G1000,5,false)*AB174),0)</f>
        <v>26.92857143</v>
      </c>
      <c r="G174" s="568">
        <f>IF(I174&lt;&gt;"",(VLOOKUP(I174,'🌳Resource'!$A$4:$I1000,9,false)*J174),0)+IF(K174&lt;&gt;"",(VLOOKUP(K174,'🌳Resource'!$A$4:$I1000,9,false)*L174),0)+IF(M174&lt;&gt;"",(VLOOKUP(M174,'🌳Resource'!$A$4:$I1000,9,false)*N174),0) + IF(O174&lt;&gt;"",(VLOOKUP(O174,'🌳Resource'!$A$4:$I1000,9,false)*P174),0) + IF(Q174&lt;&gt;"",(VLOOKUP(Q174,$B$4:$G1000,6,false)*R174),0) + IF(S174&lt;&gt;"",(VLOOKUP(S174,$B$4:$G1000,6,false)*T174),0) + IF(U174&lt;&gt;"",(VLOOKUP(U174,$B$4:$G1000,6,false)*V174),0) + IF(W174&lt;&gt;"",(VLOOKUP(W174,$B$4:$G1000,6,false)*X174),0) + IF(Y174&lt;&gt;"",(VLOOKUP(Y174,$B$4:$G1000,6,false)*Z174),0) + IF(AA174&lt;&gt;"",(VLOOKUP(AA174,$B$4:$G1000,6,false)*AB174),0)</f>
        <v>44</v>
      </c>
      <c r="H174" s="568">
        <f>IF(I174&lt;&gt;"",(VLOOKUP(I174,'🌳Resource'!$A$4:$J1000,10,false)*J174),0)+IF(K174&lt;&gt;"",(VLOOKUP(K174,'🌳Resource'!$A$4:$J1000,10,false)*L174),0)+IF(M174&lt;&gt;"",(VLOOKUP(M174,'🌳Resource'!$A$4:$J1000,10,false)*N174),0) + IF(O174&lt;&gt;"",(VLOOKUP(O174,'🌳Resource'!$A$4:$J1000,10,false)*P174),0) + IF(Q174&lt;&gt;"",(VLOOKUP(Q174,$B$4:$H1000,7,false)*R174),0) + IF(S174&lt;&gt;"",(VLOOKUP(S174,$B$4:$H1000,7,false)*T174),0) + IF(U174&lt;&gt;"",(VLOOKUP(U174,$B$4:$H1000,7,false)*V174),0) + IF(W174&lt;&gt;"",(VLOOKUP(W174,$B$4:$H1000,7,false)*X174),0) + IF(Y174&lt;&gt;"",(VLOOKUP(Y174,$B$4:$H1000,7,false)*Z174),0) + IF(AA174&lt;&gt;"",(VLOOKUP(AA174,$B$4:$H1000,7,false)*AB174),0)</f>
        <v>17.5</v>
      </c>
      <c r="I174" s="569" t="s">
        <v>88</v>
      </c>
      <c r="J174" s="570">
        <v>4.0</v>
      </c>
      <c r="K174" s="569" t="s">
        <v>89</v>
      </c>
      <c r="L174" s="570">
        <v>2.0</v>
      </c>
      <c r="M174" s="569" t="s">
        <v>90</v>
      </c>
      <c r="N174" s="570">
        <v>2.0</v>
      </c>
      <c r="O174" s="569" t="s">
        <v>91</v>
      </c>
      <c r="P174" s="570">
        <v>2.0</v>
      </c>
      <c r="Q174" s="557"/>
      <c r="R174" s="580"/>
      <c r="S174" s="557"/>
      <c r="T174" s="580"/>
      <c r="U174" s="557"/>
      <c r="V174" s="580"/>
      <c r="W174" s="557"/>
      <c r="X174" s="580"/>
      <c r="Y174" s="557"/>
      <c r="Z174" s="580"/>
      <c r="AA174" s="557"/>
      <c r="AB174" s="580"/>
    </row>
    <row r="175">
      <c r="A175" s="564" t="b">
        <v>1</v>
      </c>
      <c r="B175" s="566" t="s">
        <v>744</v>
      </c>
      <c r="C175" s="566" t="s">
        <v>12</v>
      </c>
      <c r="D175" s="576" t="s">
        <v>51</v>
      </c>
      <c r="E175" s="567" t="s">
        <v>745</v>
      </c>
      <c r="F175" s="571">
        <f>IF(I175&lt;&gt;"",(VLOOKUP(I175,'🌳Resource'!$A$4:$I1000,8,false)*J175),0)+IF(K175&lt;&gt;"",(VLOOKUP(K175,'🌳Resource'!$A$4:$I1000,8,false)*L175),0)+IF(M175&lt;&gt;"",(VLOOKUP(M175,'🌳Resource'!$A$4:$I1000,8,false)*N175),0) + IF(O175&lt;&gt;"",(VLOOKUP(O175,'🌳Resource'!$A$4:$I1000,8,false)*P175),0) + IF(Q175&lt;&gt;"",(VLOOKUP(Q175,$B$4:$G1000,5,false)*R175),0) + IF(S175&lt;&gt;"",(VLOOKUP(S175,$B$4:$G1000,5,false)*T175),0) + IF(U175&lt;&gt;"",(VLOOKUP(U175,$B$4:$G1000,5,false)*V175),0) + IF(W175&lt;&gt;"",(VLOOKUP(W175,$B$4:$G1000,5,false)*X175),0) + IF(Y175&lt;&gt;"",(VLOOKUP(Y175,$B$4:$G1000,5,false)*Z175),0) + IF(AA175&lt;&gt;"",(VLOOKUP(AA175,$B$4:$G1000,5,false)*AB175),0)</f>
        <v>23.21428571</v>
      </c>
      <c r="G175" s="571">
        <f>IF(I175&lt;&gt;"",(VLOOKUP(I175,'🌳Resource'!$A$4:$I1000,9,false)*J175),0)+IF(K175&lt;&gt;"",(VLOOKUP(K175,'🌳Resource'!$A$4:$I1000,9,false)*L175),0)+IF(M175&lt;&gt;"",(VLOOKUP(M175,'🌳Resource'!$A$4:$I1000,9,false)*N175),0) + IF(O175&lt;&gt;"",(VLOOKUP(O175,'🌳Resource'!$A$4:$I1000,9,false)*P175),0) + IF(Q175&lt;&gt;"",(VLOOKUP(Q175,$B$4:$G1000,6,false)*R175),0) + IF(S175&lt;&gt;"",(VLOOKUP(S175,$B$4:$G1000,6,false)*T175),0) + IF(U175&lt;&gt;"",(VLOOKUP(U175,$B$4:$G1000,6,false)*V175),0) + IF(W175&lt;&gt;"",(VLOOKUP(W175,$B$4:$G1000,6,false)*X175),0) + IF(Y175&lt;&gt;"",(VLOOKUP(Y175,$B$4:$G1000,6,false)*Z175),0) + IF(AA175&lt;&gt;"",(VLOOKUP(AA175,$B$4:$G1000,6,false)*AB175),0)</f>
        <v>40</v>
      </c>
      <c r="H175" s="571">
        <f>IF(I175&lt;&gt;"",(VLOOKUP(I175,'🌳Resource'!$A$4:$J1000,10,false)*J175),0)+IF(K175&lt;&gt;"",(VLOOKUP(K175,'🌳Resource'!$A$4:$J1000,10,false)*L175),0)+IF(M175&lt;&gt;"",(VLOOKUP(M175,'🌳Resource'!$A$4:$J1000,10,false)*N175),0) + IF(O175&lt;&gt;"",(VLOOKUP(O175,'🌳Resource'!$A$4:$J1000,10,false)*P175),0) + IF(Q175&lt;&gt;"",(VLOOKUP(Q175,$B$4:$H1000,7,false)*R175),0) + IF(S175&lt;&gt;"",(VLOOKUP(S175,$B$4:$H1000,7,false)*T175),0) + IF(U175&lt;&gt;"",(VLOOKUP(U175,$B$4:$H1000,7,false)*V175),0) + IF(W175&lt;&gt;"",(VLOOKUP(W175,$B$4:$H1000,7,false)*X175),0) + IF(Y175&lt;&gt;"",(VLOOKUP(Y175,$B$4:$H1000,7,false)*Z175),0) + IF(AA175&lt;&gt;"",(VLOOKUP(AA175,$B$4:$H1000,7,false)*AB175),0)</f>
        <v>15.5</v>
      </c>
      <c r="I175" s="561" t="s">
        <v>85</v>
      </c>
      <c r="J175" s="562">
        <v>2.0</v>
      </c>
      <c r="K175" s="561" t="s">
        <v>89</v>
      </c>
      <c r="L175" s="562">
        <v>2.0</v>
      </c>
      <c r="M175" s="561" t="s">
        <v>90</v>
      </c>
      <c r="N175" s="562">
        <v>2.0</v>
      </c>
      <c r="O175" s="561" t="s">
        <v>91</v>
      </c>
      <c r="P175" s="562">
        <v>2.0</v>
      </c>
      <c r="Q175" s="563"/>
      <c r="R175" s="581"/>
      <c r="S175" s="563"/>
      <c r="T175" s="581"/>
      <c r="U175" s="563"/>
      <c r="V175" s="581"/>
      <c r="W175" s="563"/>
      <c r="X175" s="581"/>
      <c r="Y175" s="563"/>
      <c r="Z175" s="581"/>
      <c r="AA175" s="563"/>
      <c r="AB175" s="581"/>
    </row>
    <row r="176">
      <c r="A176" s="564" t="b">
        <v>1</v>
      </c>
      <c r="B176" s="566" t="s">
        <v>746</v>
      </c>
      <c r="C176" s="576" t="s">
        <v>12</v>
      </c>
      <c r="D176" s="576" t="s">
        <v>51</v>
      </c>
      <c r="E176" s="567" t="s">
        <v>747</v>
      </c>
      <c r="F176" s="568">
        <f>IF(I176&lt;&gt;"",(VLOOKUP(I176,'🌳Resource'!$A$4:$I1000,8,false)*J176),0)+IF(K176&lt;&gt;"",(VLOOKUP(K176,'🌳Resource'!$A$4:$I1000,8,false)*L176),0)+IF(M176&lt;&gt;"",(VLOOKUP(M176,'🌳Resource'!$A$4:$I1000,8,false)*N176),0) + IF(O176&lt;&gt;"",(VLOOKUP(O176,'🌳Resource'!$A$4:$I1000,8,false)*P176),0) + IF(Q176&lt;&gt;"",(VLOOKUP(Q176,$B$4:$G1000,5,false)*R176),0) + IF(S176&lt;&gt;"",(VLOOKUP(S176,$B$4:$G1000,5,false)*T176),0) + IF(U176&lt;&gt;"",(VLOOKUP(U176,$B$4:$G1000,5,false)*V176),0) + IF(W176&lt;&gt;"",(VLOOKUP(W176,$B$4:$G1000,5,false)*X176),0) + IF(Y176&lt;&gt;"",(VLOOKUP(Y176,$B$4:$G1000,5,false)*Z176),0) + IF(AA176&lt;&gt;"",(VLOOKUP(AA176,$B$4:$G1000,5,false)*AB176),0)</f>
        <v>23.21428571</v>
      </c>
      <c r="G176" s="568">
        <f>IF(I176&lt;&gt;"",(VLOOKUP(I176,'🌳Resource'!$A$4:$I1000,9,false)*J176),0)+IF(K176&lt;&gt;"",(VLOOKUP(K176,'🌳Resource'!$A$4:$I1000,9,false)*L176),0)+IF(M176&lt;&gt;"",(VLOOKUP(M176,'🌳Resource'!$A$4:$I1000,9,false)*N176),0) + IF(O176&lt;&gt;"",(VLOOKUP(O176,'🌳Resource'!$A$4:$I1000,9,false)*P176),0) + IF(Q176&lt;&gt;"",(VLOOKUP(Q176,$B$4:$G1000,6,false)*R176),0) + IF(S176&lt;&gt;"",(VLOOKUP(S176,$B$4:$G1000,6,false)*T176),0) + IF(U176&lt;&gt;"",(VLOOKUP(U176,$B$4:$G1000,6,false)*V176),0) + IF(W176&lt;&gt;"",(VLOOKUP(W176,$B$4:$G1000,6,false)*X176),0) + IF(Y176&lt;&gt;"",(VLOOKUP(Y176,$B$4:$G1000,6,false)*Z176),0) + IF(AA176&lt;&gt;"",(VLOOKUP(AA176,$B$4:$G1000,6,false)*AB176),0)</f>
        <v>38</v>
      </c>
      <c r="H176" s="568">
        <f>IF(I176&lt;&gt;"",(VLOOKUP(I176,'🌳Resource'!$A$4:$J1000,10,false)*J176),0)+IF(K176&lt;&gt;"",(VLOOKUP(K176,'🌳Resource'!$A$4:$J1000,10,false)*L176),0)+IF(M176&lt;&gt;"",(VLOOKUP(M176,'🌳Resource'!$A$4:$J1000,10,false)*N176),0) + IF(O176&lt;&gt;"",(VLOOKUP(O176,'🌳Resource'!$A$4:$J1000,10,false)*P176),0) + IF(Q176&lt;&gt;"",(VLOOKUP(Q176,$B$4:$H1000,7,false)*R176),0) + IF(S176&lt;&gt;"",(VLOOKUP(S176,$B$4:$H1000,7,false)*T176),0) + IF(U176&lt;&gt;"",(VLOOKUP(U176,$B$4:$H1000,7,false)*V176),0) + IF(W176&lt;&gt;"",(VLOOKUP(W176,$B$4:$H1000,7,false)*X176),0) + IF(Y176&lt;&gt;"",(VLOOKUP(Y176,$B$4:$H1000,7,false)*Z176),0) + IF(AA176&lt;&gt;"",(VLOOKUP(AA176,$B$4:$H1000,7,false)*AB176),0)</f>
        <v>15.5</v>
      </c>
      <c r="I176" s="569" t="s">
        <v>84</v>
      </c>
      <c r="J176" s="570">
        <v>2.0</v>
      </c>
      <c r="K176" s="569" t="s">
        <v>89</v>
      </c>
      <c r="L176" s="570">
        <v>2.0</v>
      </c>
      <c r="M176" s="569" t="s">
        <v>90</v>
      </c>
      <c r="N176" s="570">
        <v>2.0</v>
      </c>
      <c r="O176" s="569" t="s">
        <v>91</v>
      </c>
      <c r="P176" s="570">
        <v>2.0</v>
      </c>
      <c r="Q176" s="557"/>
      <c r="R176" s="580"/>
      <c r="S176" s="557"/>
      <c r="T176" s="580"/>
      <c r="U176" s="557"/>
      <c r="V176" s="580"/>
      <c r="W176" s="557"/>
      <c r="X176" s="580"/>
      <c r="Y176" s="557"/>
      <c r="Z176" s="580"/>
      <c r="AA176" s="557"/>
      <c r="AB176" s="580"/>
    </row>
    <row r="177">
      <c r="A177" s="564" t="b">
        <v>1</v>
      </c>
      <c r="B177" s="566" t="s">
        <v>748</v>
      </c>
      <c r="C177" s="576" t="s">
        <v>12</v>
      </c>
      <c r="D177" s="576" t="s">
        <v>51</v>
      </c>
      <c r="E177" s="567" t="s">
        <v>749</v>
      </c>
      <c r="F177" s="571">
        <f>IF(I177&lt;&gt;"",(VLOOKUP(I177,'🌳Resource'!$A$4:$I1000,8,false)*J177),0)+IF(K177&lt;&gt;"",(VLOOKUP(K177,'🌳Resource'!$A$4:$I1000,8,false)*L177),0)+IF(M177&lt;&gt;"",(VLOOKUP(M177,'🌳Resource'!$A$4:$I1000,8,false)*N177),0) + IF(O177&lt;&gt;"",(VLOOKUP(O177,'🌳Resource'!$A$4:$I1000,8,false)*P177),0) + IF(Q177&lt;&gt;"",(VLOOKUP(Q177,$B$4:$G1000,5,false)*R177),0) + IF(S177&lt;&gt;"",(VLOOKUP(S177,$B$4:$G1000,5,false)*T177),0) + IF(U177&lt;&gt;"",(VLOOKUP(U177,$B$4:$G1000,5,false)*V177),0) + IF(W177&lt;&gt;"",(VLOOKUP(W177,$B$4:$G1000,5,false)*X177),0) + IF(Y177&lt;&gt;"",(VLOOKUP(Y177,$B$4:$G1000,5,false)*Z177),0) + IF(AA177&lt;&gt;"",(VLOOKUP(AA177,$B$4:$G1000,5,false)*AB177),0)</f>
        <v>26.92857143</v>
      </c>
      <c r="G177" s="571">
        <f>IF(I177&lt;&gt;"",(VLOOKUP(I177,'🌳Resource'!$A$4:$I1000,9,false)*J177),0)+IF(K177&lt;&gt;"",(VLOOKUP(K177,'🌳Resource'!$A$4:$I1000,9,false)*L177),0)+IF(M177&lt;&gt;"",(VLOOKUP(M177,'🌳Resource'!$A$4:$I1000,9,false)*N177),0) + IF(O177&lt;&gt;"",(VLOOKUP(O177,'🌳Resource'!$A$4:$I1000,9,false)*P177),0) + IF(Q177&lt;&gt;"",(VLOOKUP(Q177,$B$4:$G1000,6,false)*R177),0) + IF(S177&lt;&gt;"",(VLOOKUP(S177,$B$4:$G1000,6,false)*T177),0) + IF(U177&lt;&gt;"",(VLOOKUP(U177,$B$4:$G1000,6,false)*V177),0) + IF(W177&lt;&gt;"",(VLOOKUP(W177,$B$4:$G1000,6,false)*X177),0) + IF(Y177&lt;&gt;"",(VLOOKUP(Y177,$B$4:$G1000,6,false)*Z177),0) + IF(AA177&lt;&gt;"",(VLOOKUP(AA177,$B$4:$G1000,6,false)*AB177),0)</f>
        <v>44</v>
      </c>
      <c r="H177" s="571">
        <f>IF(I177&lt;&gt;"",(VLOOKUP(I177,'🌳Resource'!$A$4:$J1000,10,false)*J177),0)+IF(K177&lt;&gt;"",(VLOOKUP(K177,'🌳Resource'!$A$4:$J1000,10,false)*L177),0)+IF(M177&lt;&gt;"",(VLOOKUP(M177,'🌳Resource'!$A$4:$J1000,10,false)*N177),0) + IF(O177&lt;&gt;"",(VLOOKUP(O177,'🌳Resource'!$A$4:$J1000,10,false)*P177),0) + IF(Q177&lt;&gt;"",(VLOOKUP(Q177,$B$4:$H1000,7,false)*R177),0) + IF(S177&lt;&gt;"",(VLOOKUP(S177,$B$4:$H1000,7,false)*T177),0) + IF(U177&lt;&gt;"",(VLOOKUP(U177,$B$4:$H1000,7,false)*V177),0) + IF(W177&lt;&gt;"",(VLOOKUP(W177,$B$4:$H1000,7,false)*X177),0) + IF(Y177&lt;&gt;"",(VLOOKUP(Y177,$B$4:$H1000,7,false)*Z177),0) + IF(AA177&lt;&gt;"",(VLOOKUP(AA177,$B$4:$H1000,7,false)*AB177),0)</f>
        <v>17.5</v>
      </c>
      <c r="I177" s="561" t="s">
        <v>88</v>
      </c>
      <c r="J177" s="562">
        <v>4.0</v>
      </c>
      <c r="K177" s="561" t="s">
        <v>89</v>
      </c>
      <c r="L177" s="562">
        <v>2.0</v>
      </c>
      <c r="M177" s="561" t="s">
        <v>90</v>
      </c>
      <c r="N177" s="562">
        <v>2.0</v>
      </c>
      <c r="O177" s="561" t="s">
        <v>91</v>
      </c>
      <c r="P177" s="562">
        <v>2.0</v>
      </c>
      <c r="Q177" s="563"/>
      <c r="R177" s="581"/>
      <c r="S177" s="563"/>
      <c r="T177" s="581"/>
      <c r="U177" s="563"/>
      <c r="V177" s="581"/>
      <c r="W177" s="563"/>
      <c r="X177" s="581"/>
      <c r="Y177" s="563"/>
      <c r="Z177" s="581"/>
      <c r="AA177" s="563"/>
      <c r="AB177" s="581"/>
    </row>
    <row r="178">
      <c r="A178" s="564" t="b">
        <v>1</v>
      </c>
      <c r="B178" s="566" t="s">
        <v>750</v>
      </c>
      <c r="C178" s="576" t="s">
        <v>12</v>
      </c>
      <c r="D178" s="576" t="s">
        <v>51</v>
      </c>
      <c r="E178" s="567" t="s">
        <v>751</v>
      </c>
      <c r="F178" s="568">
        <f>IF(I178&lt;&gt;"",(VLOOKUP(I178,'🌳Resource'!$A$4:$I1000,8,false)*J178),0)+IF(K178&lt;&gt;"",(VLOOKUP(K178,'🌳Resource'!$A$4:$I1000,8,false)*L178),0)+IF(M178&lt;&gt;"",(VLOOKUP(M178,'🌳Resource'!$A$4:$I1000,8,false)*N178),0) + IF(O178&lt;&gt;"",(VLOOKUP(O178,'🌳Resource'!$A$4:$I1000,8,false)*P178),0) + IF(Q178&lt;&gt;"",(VLOOKUP(Q178,$B$4:$G1000,5,false)*R178),0) + IF(S178&lt;&gt;"",(VLOOKUP(S178,$B$4:$G1000,5,false)*T178),0) + IF(U178&lt;&gt;"",(VLOOKUP(U178,$B$4:$G1000,5,false)*V178),0) + IF(W178&lt;&gt;"",(VLOOKUP(W178,$B$4:$G1000,5,false)*X178),0) + IF(Y178&lt;&gt;"",(VLOOKUP(Y178,$B$4:$G1000,5,false)*Z178),0) + IF(AA178&lt;&gt;"",(VLOOKUP(AA178,$B$4:$G1000,5,false)*AB178),0)</f>
        <v>23.21428571</v>
      </c>
      <c r="G178" s="568">
        <f>IF(I178&lt;&gt;"",(VLOOKUP(I178,'🌳Resource'!$A$4:$I1000,9,false)*J178),0)+IF(K178&lt;&gt;"",(VLOOKUP(K178,'🌳Resource'!$A$4:$I1000,9,false)*L178),0)+IF(M178&lt;&gt;"",(VLOOKUP(M178,'🌳Resource'!$A$4:$I1000,9,false)*N178),0) + IF(O178&lt;&gt;"",(VLOOKUP(O178,'🌳Resource'!$A$4:$I1000,9,false)*P178),0) + IF(Q178&lt;&gt;"",(VLOOKUP(Q178,$B$4:$G1000,6,false)*R178),0) + IF(S178&lt;&gt;"",(VLOOKUP(S178,$B$4:$G1000,6,false)*T178),0) + IF(U178&lt;&gt;"",(VLOOKUP(U178,$B$4:$G1000,6,false)*V178),0) + IF(W178&lt;&gt;"",(VLOOKUP(W178,$B$4:$G1000,6,false)*X178),0) + IF(Y178&lt;&gt;"",(VLOOKUP(Y178,$B$4:$G1000,6,false)*Z178),0) + IF(AA178&lt;&gt;"",(VLOOKUP(AA178,$B$4:$G1000,6,false)*AB178),0)</f>
        <v>40</v>
      </c>
      <c r="H178" s="568">
        <f>IF(I178&lt;&gt;"",(VLOOKUP(I178,'🌳Resource'!$A$4:$J1000,10,false)*J178),0)+IF(K178&lt;&gt;"",(VLOOKUP(K178,'🌳Resource'!$A$4:$J1000,10,false)*L178),0)+IF(M178&lt;&gt;"",(VLOOKUP(M178,'🌳Resource'!$A$4:$J1000,10,false)*N178),0) + IF(O178&lt;&gt;"",(VLOOKUP(O178,'🌳Resource'!$A$4:$J1000,10,false)*P178),0) + IF(Q178&lt;&gt;"",(VLOOKUP(Q178,$B$4:$H1000,7,false)*R178),0) + IF(S178&lt;&gt;"",(VLOOKUP(S178,$B$4:$H1000,7,false)*T178),0) + IF(U178&lt;&gt;"",(VLOOKUP(U178,$B$4:$H1000,7,false)*V178),0) + IF(W178&lt;&gt;"",(VLOOKUP(W178,$B$4:$H1000,7,false)*X178),0) + IF(Y178&lt;&gt;"",(VLOOKUP(Y178,$B$4:$H1000,7,false)*Z178),0) + IF(AA178&lt;&gt;"",(VLOOKUP(AA178,$B$4:$H1000,7,false)*AB178),0)</f>
        <v>15.5</v>
      </c>
      <c r="I178" s="569" t="s">
        <v>85</v>
      </c>
      <c r="J178" s="570">
        <v>2.0</v>
      </c>
      <c r="K178" s="569" t="s">
        <v>89</v>
      </c>
      <c r="L178" s="570">
        <v>2.0</v>
      </c>
      <c r="M178" s="569" t="s">
        <v>90</v>
      </c>
      <c r="N178" s="570">
        <v>2.0</v>
      </c>
      <c r="O178" s="569" t="s">
        <v>91</v>
      </c>
      <c r="P178" s="570">
        <v>2.0</v>
      </c>
      <c r="Q178" s="557"/>
      <c r="R178" s="580"/>
      <c r="S178" s="557"/>
      <c r="T178" s="580"/>
      <c r="U178" s="557"/>
      <c r="V178" s="580"/>
      <c r="W178" s="557"/>
      <c r="X178" s="580"/>
      <c r="Y178" s="557"/>
      <c r="Z178" s="580"/>
      <c r="AA178" s="557"/>
      <c r="AB178" s="580"/>
    </row>
    <row r="179">
      <c r="A179" s="564" t="b">
        <v>1</v>
      </c>
      <c r="B179" s="566" t="s">
        <v>752</v>
      </c>
      <c r="C179" s="576" t="s">
        <v>12</v>
      </c>
      <c r="D179" s="576" t="s">
        <v>51</v>
      </c>
      <c r="E179" s="567" t="s">
        <v>753</v>
      </c>
      <c r="F179" s="571">
        <f>IF(I179&lt;&gt;"",(VLOOKUP(I179,'🌳Resource'!$A$4:$I1000,8,false)*J179),0)+IF(K179&lt;&gt;"",(VLOOKUP(K179,'🌳Resource'!$A$4:$I1000,8,false)*L179),0)+IF(M179&lt;&gt;"",(VLOOKUP(M179,'🌳Resource'!$A$4:$I1000,8,false)*N179),0) + IF(O179&lt;&gt;"",(VLOOKUP(O179,'🌳Resource'!$A$4:$I1000,8,false)*P179),0) + IF(Q179&lt;&gt;"",(VLOOKUP(Q179,$B$4:$G1000,5,false)*R179),0) + IF(S179&lt;&gt;"",(VLOOKUP(S179,$B$4:$G1000,5,false)*T179),0) + IF(U179&lt;&gt;"",(VLOOKUP(U179,$B$4:$G1000,5,false)*V179),0) + IF(W179&lt;&gt;"",(VLOOKUP(W179,$B$4:$G1000,5,false)*X179),0) + IF(Y179&lt;&gt;"",(VLOOKUP(Y179,$B$4:$G1000,5,false)*Z179),0) + IF(AA179&lt;&gt;"",(VLOOKUP(AA179,$B$4:$G1000,5,false)*AB179),0)</f>
        <v>23.21428571</v>
      </c>
      <c r="G179" s="571">
        <f>IF(I179&lt;&gt;"",(VLOOKUP(I179,'🌳Resource'!$A$4:$I1000,9,false)*J179),0)+IF(K179&lt;&gt;"",(VLOOKUP(K179,'🌳Resource'!$A$4:$I1000,9,false)*L179),0)+IF(M179&lt;&gt;"",(VLOOKUP(M179,'🌳Resource'!$A$4:$I1000,9,false)*N179),0) + IF(O179&lt;&gt;"",(VLOOKUP(O179,'🌳Resource'!$A$4:$I1000,9,false)*P179),0) + IF(Q179&lt;&gt;"",(VLOOKUP(Q179,$B$4:$G1000,6,false)*R179),0) + IF(S179&lt;&gt;"",(VLOOKUP(S179,$B$4:$G1000,6,false)*T179),0) + IF(U179&lt;&gt;"",(VLOOKUP(U179,$B$4:$G1000,6,false)*V179),0) + IF(W179&lt;&gt;"",(VLOOKUP(W179,$B$4:$G1000,6,false)*X179),0) + IF(Y179&lt;&gt;"",(VLOOKUP(Y179,$B$4:$G1000,6,false)*Z179),0) + IF(AA179&lt;&gt;"",(VLOOKUP(AA179,$B$4:$G1000,6,false)*AB179),0)</f>
        <v>38</v>
      </c>
      <c r="H179" s="571">
        <f>IF(I179&lt;&gt;"",(VLOOKUP(I179,'🌳Resource'!$A$4:$J1000,10,false)*J179),0)+IF(K179&lt;&gt;"",(VLOOKUP(K179,'🌳Resource'!$A$4:$J1000,10,false)*L179),0)+IF(M179&lt;&gt;"",(VLOOKUP(M179,'🌳Resource'!$A$4:$J1000,10,false)*N179),0) + IF(O179&lt;&gt;"",(VLOOKUP(O179,'🌳Resource'!$A$4:$J1000,10,false)*P179),0) + IF(Q179&lt;&gt;"",(VLOOKUP(Q179,$B$4:$H1000,7,false)*R179),0) + IF(S179&lt;&gt;"",(VLOOKUP(S179,$B$4:$H1000,7,false)*T179),0) + IF(U179&lt;&gt;"",(VLOOKUP(U179,$B$4:$H1000,7,false)*V179),0) + IF(W179&lt;&gt;"",(VLOOKUP(W179,$B$4:$H1000,7,false)*X179),0) + IF(Y179&lt;&gt;"",(VLOOKUP(Y179,$B$4:$H1000,7,false)*Z179),0) + IF(AA179&lt;&gt;"",(VLOOKUP(AA179,$B$4:$H1000,7,false)*AB179),0)</f>
        <v>15.5</v>
      </c>
      <c r="I179" s="561" t="s">
        <v>84</v>
      </c>
      <c r="J179" s="562">
        <v>2.0</v>
      </c>
      <c r="K179" s="561" t="s">
        <v>89</v>
      </c>
      <c r="L179" s="562">
        <v>2.0</v>
      </c>
      <c r="M179" s="561" t="s">
        <v>90</v>
      </c>
      <c r="N179" s="562">
        <v>2.0</v>
      </c>
      <c r="O179" s="561" t="s">
        <v>91</v>
      </c>
      <c r="P179" s="562">
        <v>2.0</v>
      </c>
      <c r="Q179" s="563"/>
      <c r="R179" s="581"/>
      <c r="S179" s="563"/>
      <c r="T179" s="581"/>
      <c r="U179" s="563"/>
      <c r="V179" s="581"/>
      <c r="W179" s="563"/>
      <c r="X179" s="581"/>
      <c r="Y179" s="563"/>
      <c r="Z179" s="581"/>
      <c r="AA179" s="563"/>
      <c r="AB179" s="581"/>
    </row>
    <row r="180">
      <c r="A180" s="564" t="b">
        <v>1</v>
      </c>
      <c r="B180" s="566" t="s">
        <v>754</v>
      </c>
      <c r="C180" s="576" t="s">
        <v>12</v>
      </c>
      <c r="D180" s="576" t="s">
        <v>51</v>
      </c>
      <c r="E180" s="567" t="s">
        <v>755</v>
      </c>
      <c r="F180" s="568">
        <f>IF(I180&lt;&gt;"",(VLOOKUP(I180,'🌳Resource'!$A$4:$I1000,8,false)*J180),0)+IF(K180&lt;&gt;"",(VLOOKUP(K180,'🌳Resource'!$A$4:$I1000,8,false)*L180),0)+IF(M180&lt;&gt;"",(VLOOKUP(M180,'🌳Resource'!$A$4:$I1000,8,false)*N180),0) + IF(O180&lt;&gt;"",(VLOOKUP(O180,'🌳Resource'!$A$4:$I1000,8,false)*P180),0) + IF(Q180&lt;&gt;"",(VLOOKUP(Q180,$B$4:$G1000,5,false)*R180),0) + IF(S180&lt;&gt;"",(VLOOKUP(S180,$B$4:$G1000,5,false)*T180),0) + IF(U180&lt;&gt;"",(VLOOKUP(U180,$B$4:$G1000,5,false)*V180),0) + IF(W180&lt;&gt;"",(VLOOKUP(W180,$B$4:$G1000,5,false)*X180),0) + IF(Y180&lt;&gt;"",(VLOOKUP(Y180,$B$4:$G1000,5,false)*Z180),0) + IF(AA180&lt;&gt;"",(VLOOKUP(AA180,$B$4:$G1000,5,false)*AB180),0)</f>
        <v>26.92857143</v>
      </c>
      <c r="G180" s="568">
        <f>IF(I180&lt;&gt;"",(VLOOKUP(I180,'🌳Resource'!$A$4:$I1000,9,false)*J180),0)+IF(K180&lt;&gt;"",(VLOOKUP(K180,'🌳Resource'!$A$4:$I1000,9,false)*L180),0)+IF(M180&lt;&gt;"",(VLOOKUP(M180,'🌳Resource'!$A$4:$I1000,9,false)*N180),0) + IF(O180&lt;&gt;"",(VLOOKUP(O180,'🌳Resource'!$A$4:$I1000,9,false)*P180),0) + IF(Q180&lt;&gt;"",(VLOOKUP(Q180,$B$4:$G1000,6,false)*R180),0) + IF(S180&lt;&gt;"",(VLOOKUP(S180,$B$4:$G1000,6,false)*T180),0) + IF(U180&lt;&gt;"",(VLOOKUP(U180,$B$4:$G1000,6,false)*V180),0) + IF(W180&lt;&gt;"",(VLOOKUP(W180,$B$4:$G1000,6,false)*X180),0) + IF(Y180&lt;&gt;"",(VLOOKUP(Y180,$B$4:$G1000,6,false)*Z180),0) + IF(AA180&lt;&gt;"",(VLOOKUP(AA180,$B$4:$G1000,6,false)*AB180),0)</f>
        <v>44</v>
      </c>
      <c r="H180" s="568">
        <f>IF(I180&lt;&gt;"",(VLOOKUP(I180,'🌳Resource'!$A$4:$J1000,10,false)*J180),0)+IF(K180&lt;&gt;"",(VLOOKUP(K180,'🌳Resource'!$A$4:$J1000,10,false)*L180),0)+IF(M180&lt;&gt;"",(VLOOKUP(M180,'🌳Resource'!$A$4:$J1000,10,false)*N180),0) + IF(O180&lt;&gt;"",(VLOOKUP(O180,'🌳Resource'!$A$4:$J1000,10,false)*P180),0) + IF(Q180&lt;&gt;"",(VLOOKUP(Q180,$B$4:$H1000,7,false)*R180),0) + IF(S180&lt;&gt;"",(VLOOKUP(S180,$B$4:$H1000,7,false)*T180),0) + IF(U180&lt;&gt;"",(VLOOKUP(U180,$B$4:$H1000,7,false)*V180),0) + IF(W180&lt;&gt;"",(VLOOKUP(W180,$B$4:$H1000,7,false)*X180),0) + IF(Y180&lt;&gt;"",(VLOOKUP(Y180,$B$4:$H1000,7,false)*Z180),0) + IF(AA180&lt;&gt;"",(VLOOKUP(AA180,$B$4:$H1000,7,false)*AB180),0)</f>
        <v>17.5</v>
      </c>
      <c r="I180" s="569" t="s">
        <v>88</v>
      </c>
      <c r="J180" s="570">
        <v>4.0</v>
      </c>
      <c r="K180" s="569" t="s">
        <v>89</v>
      </c>
      <c r="L180" s="570">
        <v>2.0</v>
      </c>
      <c r="M180" s="569" t="s">
        <v>90</v>
      </c>
      <c r="N180" s="570">
        <v>2.0</v>
      </c>
      <c r="O180" s="569" t="s">
        <v>91</v>
      </c>
      <c r="P180" s="570">
        <v>2.0</v>
      </c>
      <c r="Q180" s="557"/>
      <c r="R180" s="580"/>
      <c r="S180" s="557"/>
      <c r="T180" s="580"/>
      <c r="U180" s="557"/>
      <c r="V180" s="580"/>
      <c r="W180" s="557"/>
      <c r="X180" s="580"/>
      <c r="Y180" s="557"/>
      <c r="Z180" s="580"/>
      <c r="AA180" s="557"/>
      <c r="AB180" s="580"/>
    </row>
    <row r="181">
      <c r="A181" s="564" t="b">
        <v>1</v>
      </c>
      <c r="B181" s="566" t="s">
        <v>756</v>
      </c>
      <c r="C181" s="566" t="s">
        <v>13</v>
      </c>
      <c r="D181" s="576" t="s">
        <v>51</v>
      </c>
      <c r="E181" s="567" t="s">
        <v>757</v>
      </c>
      <c r="F181" s="571">
        <f>IF(I181&lt;&gt;"",(VLOOKUP(I181,'🌳Resource'!$A$4:$I1000,8,false)*J181),0)+IF(K181&lt;&gt;"",(VLOOKUP(K181,'🌳Resource'!$A$4:$I1000,8,false)*L181),0)+IF(M181&lt;&gt;"",(VLOOKUP(M181,'🌳Resource'!$A$4:$I1000,8,false)*N181),0) + IF(O181&lt;&gt;"",(VLOOKUP(O181,'🌳Resource'!$A$4:$I1000,8,false)*P181),0) + IF(Q181&lt;&gt;"",(VLOOKUP(Q181,$B$4:$G1000,5,false)*R181),0) + IF(S181&lt;&gt;"",(VLOOKUP(S181,$B$4:$G1000,5,false)*T181),0) + IF(U181&lt;&gt;"",(VLOOKUP(U181,$B$4:$G1000,5,false)*V181),0) + IF(W181&lt;&gt;"",(VLOOKUP(W181,$B$4:$G1000,5,false)*X181),0) + IF(Y181&lt;&gt;"",(VLOOKUP(Y181,$B$4:$G1000,5,false)*Z181),0) + IF(AA181&lt;&gt;"",(VLOOKUP(AA181,$B$4:$G1000,5,false)*AB181),0)</f>
        <v>123.5</v>
      </c>
      <c r="G181" s="571">
        <f>IF(I181&lt;&gt;"",(VLOOKUP(I181,'🌳Resource'!$A$4:$I1000,9,false)*J181),0)+IF(K181&lt;&gt;"",(VLOOKUP(K181,'🌳Resource'!$A$4:$I1000,9,false)*L181),0)+IF(M181&lt;&gt;"",(VLOOKUP(M181,'🌳Resource'!$A$4:$I1000,9,false)*N181),0) + IF(O181&lt;&gt;"",(VLOOKUP(O181,'🌳Resource'!$A$4:$I1000,9,false)*P181),0) + IF(Q181&lt;&gt;"",(VLOOKUP(Q181,$B$4:$G1000,6,false)*R181),0) + IF(S181&lt;&gt;"",(VLOOKUP(S181,$B$4:$G1000,6,false)*T181),0) + IF(U181&lt;&gt;"",(VLOOKUP(U181,$B$4:$G1000,6,false)*V181),0) + IF(W181&lt;&gt;"",(VLOOKUP(W181,$B$4:$G1000,6,false)*X181),0) + IF(Y181&lt;&gt;"",(VLOOKUP(Y181,$B$4:$G1000,6,false)*Z181),0) + IF(AA181&lt;&gt;"",(VLOOKUP(AA181,$B$4:$G1000,6,false)*AB181),0)</f>
        <v>103</v>
      </c>
      <c r="H181" s="571">
        <f>IF(I181&lt;&gt;"",(VLOOKUP(I181,'🌳Resource'!$A$4:$J1000,10,false)*J181),0)+IF(K181&lt;&gt;"",(VLOOKUP(K181,'🌳Resource'!$A$4:$J1000,10,false)*L181),0)+IF(M181&lt;&gt;"",(VLOOKUP(M181,'🌳Resource'!$A$4:$J1000,10,false)*N181),0) + IF(O181&lt;&gt;"",(VLOOKUP(O181,'🌳Resource'!$A$4:$J1000,10,false)*P181),0) + IF(Q181&lt;&gt;"",(VLOOKUP(Q181,$B$4:$H1000,7,false)*R181),0) + IF(S181&lt;&gt;"",(VLOOKUP(S181,$B$4:$H1000,7,false)*T181),0) + IF(U181&lt;&gt;"",(VLOOKUP(U181,$B$4:$H1000,7,false)*V181),0) + IF(W181&lt;&gt;"",(VLOOKUP(W181,$B$4:$H1000,7,false)*X181),0) + IF(Y181&lt;&gt;"",(VLOOKUP(Y181,$B$4:$H1000,7,false)*Z181),0) + IF(AA181&lt;&gt;"",(VLOOKUP(AA181,$B$4:$H1000,7,false)*AB181),0)</f>
        <v>36</v>
      </c>
      <c r="I181" s="561" t="s">
        <v>91</v>
      </c>
      <c r="J181" s="562">
        <v>2.0</v>
      </c>
      <c r="K181" s="561" t="s">
        <v>92</v>
      </c>
      <c r="L181" s="562">
        <v>3.0</v>
      </c>
      <c r="M181" s="561" t="s">
        <v>93</v>
      </c>
      <c r="N181" s="562">
        <v>3.0</v>
      </c>
      <c r="O181" s="561" t="s">
        <v>94</v>
      </c>
      <c r="P181" s="562">
        <v>3.0</v>
      </c>
      <c r="Q181" s="563"/>
      <c r="R181" s="581"/>
      <c r="S181" s="563"/>
      <c r="T181" s="581"/>
      <c r="U181" s="563"/>
      <c r="V181" s="581"/>
      <c r="W181" s="563"/>
      <c r="X181" s="581"/>
      <c r="Y181" s="563"/>
      <c r="Z181" s="581"/>
      <c r="AA181" s="563"/>
      <c r="AB181" s="581"/>
    </row>
    <row r="182">
      <c r="A182" s="564" t="b">
        <v>1</v>
      </c>
      <c r="B182" s="566" t="s">
        <v>758</v>
      </c>
      <c r="C182" s="566" t="s">
        <v>13</v>
      </c>
      <c r="D182" s="576" t="s">
        <v>51</v>
      </c>
      <c r="E182" s="567" t="s">
        <v>759</v>
      </c>
      <c r="F182" s="568">
        <f>IF(I182&lt;&gt;"",(VLOOKUP(I182,'🌳Resource'!$A$4:$I1000,8,false)*J182),0)+IF(K182&lt;&gt;"",(VLOOKUP(K182,'🌳Resource'!$A$4:$I1000,8,false)*L182),0)+IF(M182&lt;&gt;"",(VLOOKUP(M182,'🌳Resource'!$A$4:$I1000,8,false)*N182),0) + IF(O182&lt;&gt;"",(VLOOKUP(O182,'🌳Resource'!$A$4:$I1000,8,false)*P182),0) + IF(Q182&lt;&gt;"",(VLOOKUP(Q182,$B$4:$G1000,5,false)*R182),0) + IF(S182&lt;&gt;"",(VLOOKUP(S182,$B$4:$G1000,5,false)*T182),0) + IF(U182&lt;&gt;"",(VLOOKUP(U182,$B$4:$G1000,5,false)*V182),0) + IF(W182&lt;&gt;"",(VLOOKUP(W182,$B$4:$G1000,5,false)*X182),0) + IF(Y182&lt;&gt;"",(VLOOKUP(Y182,$B$4:$G1000,5,false)*Z182),0) + IF(AA182&lt;&gt;"",(VLOOKUP(AA182,$B$4:$G1000,5,false)*AB182),0)</f>
        <v>143</v>
      </c>
      <c r="G182" s="568">
        <f>IF(I182&lt;&gt;"",(VLOOKUP(I182,'🌳Resource'!$A$4:$I1000,9,false)*J182),0)+IF(K182&lt;&gt;"",(VLOOKUP(K182,'🌳Resource'!$A$4:$I1000,9,false)*L182),0)+IF(M182&lt;&gt;"",(VLOOKUP(M182,'🌳Resource'!$A$4:$I1000,9,false)*N182),0) + IF(O182&lt;&gt;"",(VLOOKUP(O182,'🌳Resource'!$A$4:$I1000,9,false)*P182),0) + IF(Q182&lt;&gt;"",(VLOOKUP(Q182,$B$4:$G1000,6,false)*R182),0) + IF(S182&lt;&gt;"",(VLOOKUP(S182,$B$4:$G1000,6,false)*T182),0) + IF(U182&lt;&gt;"",(VLOOKUP(U182,$B$4:$G1000,6,false)*V182),0) + IF(W182&lt;&gt;"",(VLOOKUP(W182,$B$4:$G1000,6,false)*X182),0) + IF(Y182&lt;&gt;"",(VLOOKUP(Y182,$B$4:$G1000,6,false)*Z182),0) + IF(AA182&lt;&gt;"",(VLOOKUP(AA182,$B$4:$G1000,6,false)*AB182),0)</f>
        <v>119</v>
      </c>
      <c r="H182" s="568">
        <f>IF(I182&lt;&gt;"",(VLOOKUP(I182,'🌳Resource'!$A$4:$J1000,10,false)*J182),0)+IF(K182&lt;&gt;"",(VLOOKUP(K182,'🌳Resource'!$A$4:$J1000,10,false)*L182),0)+IF(M182&lt;&gt;"",(VLOOKUP(M182,'🌳Resource'!$A$4:$J1000,10,false)*N182),0) + IF(O182&lt;&gt;"",(VLOOKUP(O182,'🌳Resource'!$A$4:$J1000,10,false)*P182),0) + IF(Q182&lt;&gt;"",(VLOOKUP(Q182,$B$4:$H1000,7,false)*R182),0) + IF(S182&lt;&gt;"",(VLOOKUP(S182,$B$4:$H1000,7,false)*T182),0) + IF(U182&lt;&gt;"",(VLOOKUP(U182,$B$4:$H1000,7,false)*V182),0) + IF(W182&lt;&gt;"",(VLOOKUP(W182,$B$4:$H1000,7,false)*X182),0) + IF(Y182&lt;&gt;"",(VLOOKUP(Y182,$B$4:$H1000,7,false)*Z182),0) + IF(AA182&lt;&gt;"",(VLOOKUP(AA182,$B$4:$H1000,7,false)*AB182),0)</f>
        <v>42.5</v>
      </c>
      <c r="I182" s="569" t="s">
        <v>94</v>
      </c>
      <c r="J182" s="570">
        <v>2.0</v>
      </c>
      <c r="K182" s="569" t="s">
        <v>92</v>
      </c>
      <c r="L182" s="570">
        <v>3.0</v>
      </c>
      <c r="M182" s="569" t="s">
        <v>93</v>
      </c>
      <c r="N182" s="570">
        <v>3.0</v>
      </c>
      <c r="O182" s="569" t="s">
        <v>94</v>
      </c>
      <c r="P182" s="570">
        <v>3.0</v>
      </c>
      <c r="Q182" s="557"/>
      <c r="R182" s="580"/>
      <c r="S182" s="557"/>
      <c r="T182" s="580"/>
      <c r="U182" s="557"/>
      <c r="V182" s="580"/>
      <c r="W182" s="557"/>
      <c r="X182" s="580"/>
      <c r="Y182" s="557"/>
      <c r="Z182" s="580"/>
      <c r="AA182" s="557"/>
      <c r="AB182" s="580"/>
    </row>
    <row r="183">
      <c r="A183" s="564" t="b">
        <v>1</v>
      </c>
      <c r="B183" s="566" t="s">
        <v>760</v>
      </c>
      <c r="C183" s="566" t="s">
        <v>13</v>
      </c>
      <c r="D183" s="576" t="s">
        <v>51</v>
      </c>
      <c r="E183" s="567" t="s">
        <v>761</v>
      </c>
      <c r="F183" s="571">
        <f>IF(I183&lt;&gt;"",(VLOOKUP(I183,'🌳Resource'!$A$4:$I1000,8,false)*J183),0)+IF(K183&lt;&gt;"",(VLOOKUP(K183,'🌳Resource'!$A$4:$I1000,8,false)*L183),0)+IF(M183&lt;&gt;"",(VLOOKUP(M183,'🌳Resource'!$A$4:$I1000,8,false)*N183),0) + IF(O183&lt;&gt;"",(VLOOKUP(O183,'🌳Resource'!$A$4:$I1000,8,false)*P183),0) + IF(Q183&lt;&gt;"",(VLOOKUP(Q183,$B$4:$G1000,5,false)*R183),0) + IF(S183&lt;&gt;"",(VLOOKUP(S183,$B$4:$G1000,5,false)*T183),0) + IF(U183&lt;&gt;"",(VLOOKUP(U183,$B$4:$G1000,5,false)*V183),0) + IF(W183&lt;&gt;"",(VLOOKUP(W183,$B$4:$G1000,5,false)*X183),0) + IF(Y183&lt;&gt;"",(VLOOKUP(Y183,$B$4:$G1000,5,false)*Z183),0) + IF(AA183&lt;&gt;"",(VLOOKUP(AA183,$B$4:$G1000,5,false)*AB183),0)</f>
        <v>123.5</v>
      </c>
      <c r="G183" s="571">
        <f>IF(I183&lt;&gt;"",(VLOOKUP(I183,'🌳Resource'!$A$4:$I1000,9,false)*J183),0)+IF(K183&lt;&gt;"",(VLOOKUP(K183,'🌳Resource'!$A$4:$I1000,9,false)*L183),0)+IF(M183&lt;&gt;"",(VLOOKUP(M183,'🌳Resource'!$A$4:$I1000,9,false)*N183),0) + IF(O183&lt;&gt;"",(VLOOKUP(O183,'🌳Resource'!$A$4:$I1000,9,false)*P183),0) + IF(Q183&lt;&gt;"",(VLOOKUP(Q183,$B$4:$G1000,6,false)*R183),0) + IF(S183&lt;&gt;"",(VLOOKUP(S183,$B$4:$G1000,6,false)*T183),0) + IF(U183&lt;&gt;"",(VLOOKUP(U183,$B$4:$G1000,6,false)*V183),0) + IF(W183&lt;&gt;"",(VLOOKUP(W183,$B$4:$G1000,6,false)*X183),0) + IF(Y183&lt;&gt;"",(VLOOKUP(Y183,$B$4:$G1000,6,false)*Z183),0) + IF(AA183&lt;&gt;"",(VLOOKUP(AA183,$B$4:$G1000,6,false)*AB183),0)</f>
        <v>109</v>
      </c>
      <c r="H183" s="571">
        <f>IF(I183&lt;&gt;"",(VLOOKUP(I183,'🌳Resource'!$A$4:$J1000,10,false)*J183),0)+IF(K183&lt;&gt;"",(VLOOKUP(K183,'🌳Resource'!$A$4:$J1000,10,false)*L183),0)+IF(M183&lt;&gt;"",(VLOOKUP(M183,'🌳Resource'!$A$4:$J1000,10,false)*N183),0) + IF(O183&lt;&gt;"",(VLOOKUP(O183,'🌳Resource'!$A$4:$J1000,10,false)*P183),0) + IF(Q183&lt;&gt;"",(VLOOKUP(Q183,$B$4:$H1000,7,false)*R183),0) + IF(S183&lt;&gt;"",(VLOOKUP(S183,$B$4:$H1000,7,false)*T183),0) + IF(U183&lt;&gt;"",(VLOOKUP(U183,$B$4:$H1000,7,false)*V183),0) + IF(W183&lt;&gt;"",(VLOOKUP(W183,$B$4:$H1000,7,false)*X183),0) + IF(Y183&lt;&gt;"",(VLOOKUP(Y183,$B$4:$H1000,7,false)*Z183),0) + IF(AA183&lt;&gt;"",(VLOOKUP(AA183,$B$4:$H1000,7,false)*AB183),0)</f>
        <v>38.5</v>
      </c>
      <c r="I183" s="561" t="s">
        <v>90</v>
      </c>
      <c r="J183" s="562">
        <v>2.0</v>
      </c>
      <c r="K183" s="561" t="s">
        <v>92</v>
      </c>
      <c r="L183" s="562">
        <v>3.0</v>
      </c>
      <c r="M183" s="561" t="s">
        <v>93</v>
      </c>
      <c r="N183" s="562">
        <v>3.0</v>
      </c>
      <c r="O183" s="561" t="s">
        <v>94</v>
      </c>
      <c r="P183" s="562">
        <v>3.0</v>
      </c>
      <c r="Q183" s="563"/>
      <c r="R183" s="581"/>
      <c r="S183" s="563"/>
      <c r="T183" s="581"/>
      <c r="U183" s="563"/>
      <c r="V183" s="581"/>
      <c r="W183" s="563"/>
      <c r="X183" s="581"/>
      <c r="Y183" s="563"/>
      <c r="Z183" s="581"/>
      <c r="AA183" s="563"/>
      <c r="AB183" s="581"/>
    </row>
    <row r="184">
      <c r="A184" s="564" t="b">
        <v>1</v>
      </c>
      <c r="B184" s="566" t="s">
        <v>762</v>
      </c>
      <c r="C184" s="566" t="s">
        <v>13</v>
      </c>
      <c r="D184" s="576" t="s">
        <v>51</v>
      </c>
      <c r="E184" s="567" t="s">
        <v>763</v>
      </c>
      <c r="F184" s="568">
        <f>IF(I184&lt;&gt;"",(VLOOKUP(I184,'🌳Resource'!$A$4:$I1000,8,false)*J184),0)+IF(K184&lt;&gt;"",(VLOOKUP(K184,'🌳Resource'!$A$4:$I1000,8,false)*L184),0)+IF(M184&lt;&gt;"",(VLOOKUP(M184,'🌳Resource'!$A$4:$I1000,8,false)*N184),0) + IF(O184&lt;&gt;"",(VLOOKUP(O184,'🌳Resource'!$A$4:$I1000,8,false)*P184),0) + IF(Q184&lt;&gt;"",(VLOOKUP(Q184,$B$4:$G1000,5,false)*R184),0) + IF(S184&lt;&gt;"",(VLOOKUP(S184,$B$4:$G1000,5,false)*T184),0) + IF(U184&lt;&gt;"",(VLOOKUP(U184,$B$4:$G1000,5,false)*V184),0) + IF(W184&lt;&gt;"",(VLOOKUP(W184,$B$4:$G1000,5,false)*X184),0) + IF(Y184&lt;&gt;"",(VLOOKUP(Y184,$B$4:$G1000,5,false)*Z184),0) + IF(AA184&lt;&gt;"",(VLOOKUP(AA184,$B$4:$G1000,5,false)*AB184),0)</f>
        <v>123.5</v>
      </c>
      <c r="G184" s="568">
        <f>IF(I184&lt;&gt;"",(VLOOKUP(I184,'🌳Resource'!$A$4:$I1000,9,false)*J184),0)+IF(K184&lt;&gt;"",(VLOOKUP(K184,'🌳Resource'!$A$4:$I1000,9,false)*L184),0)+IF(M184&lt;&gt;"",(VLOOKUP(M184,'🌳Resource'!$A$4:$I1000,9,false)*N184),0) + IF(O184&lt;&gt;"",(VLOOKUP(O184,'🌳Resource'!$A$4:$I1000,9,false)*P184),0) + IF(Q184&lt;&gt;"",(VLOOKUP(Q184,$B$4:$G1000,6,false)*R184),0) + IF(S184&lt;&gt;"",(VLOOKUP(S184,$B$4:$G1000,6,false)*T184),0) + IF(U184&lt;&gt;"",(VLOOKUP(U184,$B$4:$G1000,6,false)*V184),0) + IF(W184&lt;&gt;"",(VLOOKUP(W184,$B$4:$G1000,6,false)*X184),0) + IF(Y184&lt;&gt;"",(VLOOKUP(Y184,$B$4:$G1000,6,false)*Z184),0) + IF(AA184&lt;&gt;"",(VLOOKUP(AA184,$B$4:$G1000,6,false)*AB184),0)</f>
        <v>103</v>
      </c>
      <c r="H184" s="568">
        <f>IF(I184&lt;&gt;"",(VLOOKUP(I184,'🌳Resource'!$A$4:$J1000,10,false)*J184),0)+IF(K184&lt;&gt;"",(VLOOKUP(K184,'🌳Resource'!$A$4:$J1000,10,false)*L184),0)+IF(M184&lt;&gt;"",(VLOOKUP(M184,'🌳Resource'!$A$4:$J1000,10,false)*N184),0) + IF(O184&lt;&gt;"",(VLOOKUP(O184,'🌳Resource'!$A$4:$J1000,10,false)*P184),0) + IF(Q184&lt;&gt;"",(VLOOKUP(Q184,$B$4:$H1000,7,false)*R184),0) + IF(S184&lt;&gt;"",(VLOOKUP(S184,$B$4:$H1000,7,false)*T184),0) + IF(U184&lt;&gt;"",(VLOOKUP(U184,$B$4:$H1000,7,false)*V184),0) + IF(W184&lt;&gt;"",(VLOOKUP(W184,$B$4:$H1000,7,false)*X184),0) + IF(Y184&lt;&gt;"",(VLOOKUP(Y184,$B$4:$H1000,7,false)*Z184),0) + IF(AA184&lt;&gt;"",(VLOOKUP(AA184,$B$4:$H1000,7,false)*AB184),0)</f>
        <v>36</v>
      </c>
      <c r="I184" s="569" t="s">
        <v>91</v>
      </c>
      <c r="J184" s="570">
        <v>2.0</v>
      </c>
      <c r="K184" s="569" t="s">
        <v>92</v>
      </c>
      <c r="L184" s="570">
        <v>3.0</v>
      </c>
      <c r="M184" s="569" t="s">
        <v>93</v>
      </c>
      <c r="N184" s="570">
        <v>3.0</v>
      </c>
      <c r="O184" s="569" t="s">
        <v>94</v>
      </c>
      <c r="P184" s="570">
        <v>3.0</v>
      </c>
      <c r="Q184" s="557"/>
      <c r="R184" s="580"/>
      <c r="S184" s="557"/>
      <c r="T184" s="580"/>
      <c r="U184" s="557"/>
      <c r="V184" s="580"/>
      <c r="W184" s="557"/>
      <c r="X184" s="580"/>
      <c r="Y184" s="557"/>
      <c r="Z184" s="580"/>
      <c r="AA184" s="557"/>
      <c r="AB184" s="580"/>
      <c r="AC184" s="13"/>
      <c r="AD184" s="13"/>
    </row>
    <row r="185">
      <c r="A185" s="564" t="b">
        <v>1</v>
      </c>
      <c r="B185" s="605" t="s">
        <v>764</v>
      </c>
      <c r="C185" s="566" t="s">
        <v>13</v>
      </c>
      <c r="D185" s="576" t="s">
        <v>51</v>
      </c>
      <c r="E185" s="606" t="s">
        <v>765</v>
      </c>
      <c r="F185" s="571">
        <f>IF(I185&lt;&gt;"",(VLOOKUP(I185,'🌳Resource'!$A$4:$I1000,8,false)*J185),0)+IF(K185&lt;&gt;"",(VLOOKUP(K185,'🌳Resource'!$A$4:$I1000,8,false)*L185),0)+IF(M185&lt;&gt;"",(VLOOKUP(M185,'🌳Resource'!$A$4:$I1000,8,false)*N185),0) + IF(O185&lt;&gt;"",(VLOOKUP(O185,'🌳Resource'!$A$4:$I1000,8,false)*P185),0) + IF(Q185&lt;&gt;"",(VLOOKUP(Q185,$B$4:$G1000,5,false)*R185),0) + IF(S185&lt;&gt;"",(VLOOKUP(S185,$B$4:$G1000,5,false)*T185),0) + IF(U185&lt;&gt;"",(VLOOKUP(U185,$B$4:$G1000,5,false)*V185),0) + IF(W185&lt;&gt;"",(VLOOKUP(W185,$B$4:$G1000,5,false)*X185),0) + IF(Y185&lt;&gt;"",(VLOOKUP(Y185,$B$4:$G1000,5,false)*Z185),0) + IF(AA185&lt;&gt;"",(VLOOKUP(AA185,$B$4:$G1000,5,false)*AB185),0)</f>
        <v>143</v>
      </c>
      <c r="G185" s="571">
        <f>IF(I185&lt;&gt;"",(VLOOKUP(I185,'🌳Resource'!$A$4:$I1000,9,false)*J185),0)+IF(K185&lt;&gt;"",(VLOOKUP(K185,'🌳Resource'!$A$4:$I1000,9,false)*L185),0)+IF(M185&lt;&gt;"",(VLOOKUP(M185,'🌳Resource'!$A$4:$I1000,9,false)*N185),0) + IF(O185&lt;&gt;"",(VLOOKUP(O185,'🌳Resource'!$A$4:$I1000,9,false)*P185),0) + IF(Q185&lt;&gt;"",(VLOOKUP(Q185,$B$4:$G1000,6,false)*R185),0) + IF(S185&lt;&gt;"",(VLOOKUP(S185,$B$4:$G1000,6,false)*T185),0) + IF(U185&lt;&gt;"",(VLOOKUP(U185,$B$4:$G1000,6,false)*V185),0) + IF(W185&lt;&gt;"",(VLOOKUP(W185,$B$4:$G1000,6,false)*X185),0) + IF(Y185&lt;&gt;"",(VLOOKUP(Y185,$B$4:$G1000,6,false)*Z185),0) + IF(AA185&lt;&gt;"",(VLOOKUP(AA185,$B$4:$G1000,6,false)*AB185),0)</f>
        <v>119</v>
      </c>
      <c r="H185" s="571">
        <f>IF(I185&lt;&gt;"",(VLOOKUP(I185,'🌳Resource'!$A$4:$J1000,10,false)*J185),0)+IF(K185&lt;&gt;"",(VLOOKUP(K185,'🌳Resource'!$A$4:$J1000,10,false)*L185),0)+IF(M185&lt;&gt;"",(VLOOKUP(M185,'🌳Resource'!$A$4:$J1000,10,false)*N185),0) + IF(O185&lt;&gt;"",(VLOOKUP(O185,'🌳Resource'!$A$4:$J1000,10,false)*P185),0) + IF(Q185&lt;&gt;"",(VLOOKUP(Q185,$B$4:$H1000,7,false)*R185),0) + IF(S185&lt;&gt;"",(VLOOKUP(S185,$B$4:$H1000,7,false)*T185),0) + IF(U185&lt;&gt;"",(VLOOKUP(U185,$B$4:$H1000,7,false)*V185),0) + IF(W185&lt;&gt;"",(VLOOKUP(W185,$B$4:$H1000,7,false)*X185),0) + IF(Y185&lt;&gt;"",(VLOOKUP(Y185,$B$4:$H1000,7,false)*Z185),0) + IF(AA185&lt;&gt;"",(VLOOKUP(AA185,$B$4:$H1000,7,false)*AB185),0)</f>
        <v>42.5</v>
      </c>
      <c r="I185" s="561" t="s">
        <v>94</v>
      </c>
      <c r="J185" s="562">
        <v>2.0</v>
      </c>
      <c r="K185" s="561" t="s">
        <v>92</v>
      </c>
      <c r="L185" s="562">
        <v>3.0</v>
      </c>
      <c r="M185" s="561" t="s">
        <v>93</v>
      </c>
      <c r="N185" s="562">
        <v>3.0</v>
      </c>
      <c r="O185" s="561" t="s">
        <v>94</v>
      </c>
      <c r="P185" s="562">
        <v>3.0</v>
      </c>
      <c r="Q185" s="563"/>
      <c r="R185" s="581"/>
      <c r="S185" s="563"/>
      <c r="T185" s="581"/>
      <c r="U185" s="563"/>
      <c r="V185" s="581"/>
      <c r="W185" s="563"/>
      <c r="X185" s="581"/>
      <c r="Y185" s="563"/>
      <c r="Z185" s="581"/>
      <c r="AA185" s="563"/>
      <c r="AB185" s="581"/>
      <c r="AC185" s="13"/>
      <c r="AD185" s="13"/>
    </row>
    <row r="186">
      <c r="A186" s="564" t="b">
        <v>1</v>
      </c>
      <c r="B186" s="605" t="s">
        <v>766</v>
      </c>
      <c r="C186" s="566" t="s">
        <v>13</v>
      </c>
      <c r="D186" s="576" t="s">
        <v>51</v>
      </c>
      <c r="E186" s="606" t="s">
        <v>767</v>
      </c>
      <c r="F186" s="568">
        <f>IF(I186&lt;&gt;"",(VLOOKUP(I186,'🌳Resource'!$A$4:$I1000,8,false)*J186),0)+IF(K186&lt;&gt;"",(VLOOKUP(K186,'🌳Resource'!$A$4:$I1000,8,false)*L186),0)+IF(M186&lt;&gt;"",(VLOOKUP(M186,'🌳Resource'!$A$4:$I1000,8,false)*N186),0) + IF(O186&lt;&gt;"",(VLOOKUP(O186,'🌳Resource'!$A$4:$I1000,8,false)*P186),0) + IF(Q186&lt;&gt;"",(VLOOKUP(Q186,$B$4:$G1000,5,false)*R186),0) + IF(S186&lt;&gt;"",(VLOOKUP(S186,$B$4:$G1000,5,false)*T186),0) + IF(U186&lt;&gt;"",(VLOOKUP(U186,$B$4:$G1000,5,false)*V186),0) + IF(W186&lt;&gt;"",(VLOOKUP(W186,$B$4:$G1000,5,false)*X186),0) + IF(Y186&lt;&gt;"",(VLOOKUP(Y186,$B$4:$G1000,5,false)*Z186),0) + IF(AA186&lt;&gt;"",(VLOOKUP(AA186,$B$4:$G1000,5,false)*AB186),0)</f>
        <v>123.5</v>
      </c>
      <c r="G186" s="568">
        <f>IF(I186&lt;&gt;"",(VLOOKUP(I186,'🌳Resource'!$A$4:$I1000,9,false)*J186),0)+IF(K186&lt;&gt;"",(VLOOKUP(K186,'🌳Resource'!$A$4:$I1000,9,false)*L186),0)+IF(M186&lt;&gt;"",(VLOOKUP(M186,'🌳Resource'!$A$4:$I1000,9,false)*N186),0) + IF(O186&lt;&gt;"",(VLOOKUP(O186,'🌳Resource'!$A$4:$I1000,9,false)*P186),0) + IF(Q186&lt;&gt;"",(VLOOKUP(Q186,$B$4:$G1000,6,false)*R186),0) + IF(S186&lt;&gt;"",(VLOOKUP(S186,$B$4:$G1000,6,false)*T186),0) + IF(U186&lt;&gt;"",(VLOOKUP(U186,$B$4:$G1000,6,false)*V186),0) + IF(W186&lt;&gt;"",(VLOOKUP(W186,$B$4:$G1000,6,false)*X186),0) + IF(Y186&lt;&gt;"",(VLOOKUP(Y186,$B$4:$G1000,6,false)*Z186),0) + IF(AA186&lt;&gt;"",(VLOOKUP(AA186,$B$4:$G1000,6,false)*AB186),0)</f>
        <v>109</v>
      </c>
      <c r="H186" s="568">
        <f>IF(I186&lt;&gt;"",(VLOOKUP(I186,'🌳Resource'!$A$4:$J1000,10,false)*J186),0)+IF(K186&lt;&gt;"",(VLOOKUP(K186,'🌳Resource'!$A$4:$J1000,10,false)*L186),0)+IF(M186&lt;&gt;"",(VLOOKUP(M186,'🌳Resource'!$A$4:$J1000,10,false)*N186),0) + IF(O186&lt;&gt;"",(VLOOKUP(O186,'🌳Resource'!$A$4:$J1000,10,false)*P186),0) + IF(Q186&lt;&gt;"",(VLOOKUP(Q186,$B$4:$H1000,7,false)*R186),0) + IF(S186&lt;&gt;"",(VLOOKUP(S186,$B$4:$H1000,7,false)*T186),0) + IF(U186&lt;&gt;"",(VLOOKUP(U186,$B$4:$H1000,7,false)*V186),0) + IF(W186&lt;&gt;"",(VLOOKUP(W186,$B$4:$H1000,7,false)*X186),0) + IF(Y186&lt;&gt;"",(VLOOKUP(Y186,$B$4:$H1000,7,false)*Z186),0) + IF(AA186&lt;&gt;"",(VLOOKUP(AA186,$B$4:$H1000,7,false)*AB186),0)</f>
        <v>38.5</v>
      </c>
      <c r="I186" s="569" t="s">
        <v>90</v>
      </c>
      <c r="J186" s="570">
        <v>2.0</v>
      </c>
      <c r="K186" s="569" t="s">
        <v>92</v>
      </c>
      <c r="L186" s="570">
        <v>3.0</v>
      </c>
      <c r="M186" s="569" t="s">
        <v>93</v>
      </c>
      <c r="N186" s="570">
        <v>3.0</v>
      </c>
      <c r="O186" s="569" t="s">
        <v>94</v>
      </c>
      <c r="P186" s="570">
        <v>3.0</v>
      </c>
      <c r="Q186" s="557"/>
      <c r="R186" s="580"/>
      <c r="S186" s="557"/>
      <c r="T186" s="580"/>
      <c r="U186" s="557"/>
      <c r="V186" s="580"/>
      <c r="W186" s="557"/>
      <c r="X186" s="580"/>
      <c r="Y186" s="557"/>
      <c r="Z186" s="580"/>
      <c r="AA186" s="557"/>
      <c r="AB186" s="580"/>
      <c r="AC186" s="13"/>
      <c r="AD186" s="13"/>
    </row>
    <row r="187">
      <c r="A187" s="564" t="b">
        <v>1</v>
      </c>
      <c r="B187" s="607" t="s">
        <v>768</v>
      </c>
      <c r="C187" s="566" t="s">
        <v>13</v>
      </c>
      <c r="D187" s="576" t="s">
        <v>51</v>
      </c>
      <c r="E187" s="606" t="s">
        <v>769</v>
      </c>
      <c r="F187" s="571">
        <f>IF(I187&lt;&gt;"",(VLOOKUP(I187,'🌳Resource'!$A$4:$I1000,8,false)*J187),0)+IF(K187&lt;&gt;"",(VLOOKUP(K187,'🌳Resource'!$A$4:$I1000,8,false)*L187),0)+IF(M187&lt;&gt;"",(VLOOKUP(M187,'🌳Resource'!$A$4:$I1000,8,false)*N187),0) + IF(O187&lt;&gt;"",(VLOOKUP(O187,'🌳Resource'!$A$4:$I1000,8,false)*P187),0) + IF(Q187&lt;&gt;"",(VLOOKUP(Q187,$B$4:$G1000,5,false)*R187),0) + IF(S187&lt;&gt;"",(VLOOKUP(S187,$B$4:$G1000,5,false)*T187),0) + IF(U187&lt;&gt;"",(VLOOKUP(U187,$B$4:$G1000,5,false)*V187),0) + IF(W187&lt;&gt;"",(VLOOKUP(W187,$B$4:$G1000,5,false)*X187),0) + IF(Y187&lt;&gt;"",(VLOOKUP(Y187,$B$4:$G1000,5,false)*Z187),0) + IF(AA187&lt;&gt;"",(VLOOKUP(AA187,$B$4:$G1000,5,false)*AB187),0)</f>
        <v>123.5</v>
      </c>
      <c r="G187" s="571">
        <f>IF(I187&lt;&gt;"",(VLOOKUP(I187,'🌳Resource'!$A$4:$I1000,9,false)*J187),0)+IF(K187&lt;&gt;"",(VLOOKUP(K187,'🌳Resource'!$A$4:$I1000,9,false)*L187),0)+IF(M187&lt;&gt;"",(VLOOKUP(M187,'🌳Resource'!$A$4:$I1000,9,false)*N187),0) + IF(O187&lt;&gt;"",(VLOOKUP(O187,'🌳Resource'!$A$4:$I1000,9,false)*P187),0) + IF(Q187&lt;&gt;"",(VLOOKUP(Q187,$B$4:$G1000,6,false)*R187),0) + IF(S187&lt;&gt;"",(VLOOKUP(S187,$B$4:$G1000,6,false)*T187),0) + IF(U187&lt;&gt;"",(VLOOKUP(U187,$B$4:$G1000,6,false)*V187),0) + IF(W187&lt;&gt;"",(VLOOKUP(W187,$B$4:$G1000,6,false)*X187),0) + IF(Y187&lt;&gt;"",(VLOOKUP(Y187,$B$4:$G1000,6,false)*Z187),0) + IF(AA187&lt;&gt;"",(VLOOKUP(AA187,$B$4:$G1000,6,false)*AB187),0)</f>
        <v>103</v>
      </c>
      <c r="H187" s="571">
        <f>IF(I187&lt;&gt;"",(VLOOKUP(I187,'🌳Resource'!$A$4:$J1000,10,false)*J187),0)+IF(K187&lt;&gt;"",(VLOOKUP(K187,'🌳Resource'!$A$4:$J1000,10,false)*L187),0)+IF(M187&lt;&gt;"",(VLOOKUP(M187,'🌳Resource'!$A$4:$J1000,10,false)*N187),0) + IF(O187&lt;&gt;"",(VLOOKUP(O187,'🌳Resource'!$A$4:$J1000,10,false)*P187),0) + IF(Q187&lt;&gt;"",(VLOOKUP(Q187,$B$4:$H1000,7,false)*R187),0) + IF(S187&lt;&gt;"",(VLOOKUP(S187,$B$4:$H1000,7,false)*T187),0) + IF(U187&lt;&gt;"",(VLOOKUP(U187,$B$4:$H1000,7,false)*V187),0) + IF(W187&lt;&gt;"",(VLOOKUP(W187,$B$4:$H1000,7,false)*X187),0) + IF(Y187&lt;&gt;"",(VLOOKUP(Y187,$B$4:$H1000,7,false)*Z187),0) + IF(AA187&lt;&gt;"",(VLOOKUP(AA187,$B$4:$H1000,7,false)*AB187),0)</f>
        <v>36</v>
      </c>
      <c r="I187" s="561" t="s">
        <v>91</v>
      </c>
      <c r="J187" s="562">
        <v>2.0</v>
      </c>
      <c r="K187" s="561" t="s">
        <v>92</v>
      </c>
      <c r="L187" s="562">
        <v>3.0</v>
      </c>
      <c r="M187" s="561" t="s">
        <v>93</v>
      </c>
      <c r="N187" s="562">
        <v>3.0</v>
      </c>
      <c r="O187" s="561" t="s">
        <v>94</v>
      </c>
      <c r="P187" s="562">
        <v>3.0</v>
      </c>
      <c r="Q187" s="563"/>
      <c r="R187" s="581"/>
      <c r="S187" s="563"/>
      <c r="T187" s="581"/>
      <c r="U187" s="563"/>
      <c r="V187" s="581"/>
      <c r="W187" s="563"/>
      <c r="X187" s="581"/>
      <c r="Y187" s="563"/>
      <c r="Z187" s="581"/>
      <c r="AA187" s="563"/>
      <c r="AB187" s="581"/>
      <c r="AC187" s="13"/>
      <c r="AD187" s="13"/>
    </row>
    <row r="188">
      <c r="A188" s="564" t="b">
        <v>1</v>
      </c>
      <c r="B188" s="607" t="s">
        <v>770</v>
      </c>
      <c r="C188" s="566" t="s">
        <v>13</v>
      </c>
      <c r="D188" s="576" t="s">
        <v>51</v>
      </c>
      <c r="E188" s="606" t="s">
        <v>771</v>
      </c>
      <c r="F188" s="568">
        <f>IF(I188&lt;&gt;"",(VLOOKUP(I188,'🌳Resource'!$A$4:$I1000,8,false)*J188),0)+IF(K188&lt;&gt;"",(VLOOKUP(K188,'🌳Resource'!$A$4:$I1000,8,false)*L188),0)+IF(M188&lt;&gt;"",(VLOOKUP(M188,'🌳Resource'!$A$4:$I1000,8,false)*N188),0) + IF(O188&lt;&gt;"",(VLOOKUP(O188,'🌳Resource'!$A$4:$I1000,8,false)*P188),0) + IF(Q188&lt;&gt;"",(VLOOKUP(Q188,$B$4:$G1000,5,false)*R188),0) + IF(S188&lt;&gt;"",(VLOOKUP(S188,$B$4:$G1000,5,false)*T188),0) + IF(U188&lt;&gt;"",(VLOOKUP(U188,$B$4:$G1000,5,false)*V188),0) + IF(W188&lt;&gt;"",(VLOOKUP(W188,$B$4:$G1000,5,false)*X188),0) + IF(Y188&lt;&gt;"",(VLOOKUP(Y188,$B$4:$G1000,5,false)*Z188),0) + IF(AA188&lt;&gt;"",(VLOOKUP(AA188,$B$4:$G1000,5,false)*AB188),0)</f>
        <v>143</v>
      </c>
      <c r="G188" s="568">
        <f>IF(I188&lt;&gt;"",(VLOOKUP(I188,'🌳Resource'!$A$4:$I1000,9,false)*J188),0)+IF(K188&lt;&gt;"",(VLOOKUP(K188,'🌳Resource'!$A$4:$I1000,9,false)*L188),0)+IF(M188&lt;&gt;"",(VLOOKUP(M188,'🌳Resource'!$A$4:$I1000,9,false)*N188),0) + IF(O188&lt;&gt;"",(VLOOKUP(O188,'🌳Resource'!$A$4:$I1000,9,false)*P188),0) + IF(Q188&lt;&gt;"",(VLOOKUP(Q188,$B$4:$G1000,6,false)*R188),0) + IF(S188&lt;&gt;"",(VLOOKUP(S188,$B$4:$G1000,6,false)*T188),0) + IF(U188&lt;&gt;"",(VLOOKUP(U188,$B$4:$G1000,6,false)*V188),0) + IF(W188&lt;&gt;"",(VLOOKUP(W188,$B$4:$G1000,6,false)*X188),0) + IF(Y188&lt;&gt;"",(VLOOKUP(Y188,$B$4:$G1000,6,false)*Z188),0) + IF(AA188&lt;&gt;"",(VLOOKUP(AA188,$B$4:$G1000,6,false)*AB188),0)</f>
        <v>119</v>
      </c>
      <c r="H188" s="568">
        <f>IF(I188&lt;&gt;"",(VLOOKUP(I188,'🌳Resource'!$A$4:$J1000,10,false)*J188),0)+IF(K188&lt;&gt;"",(VLOOKUP(K188,'🌳Resource'!$A$4:$J1000,10,false)*L188),0)+IF(M188&lt;&gt;"",(VLOOKUP(M188,'🌳Resource'!$A$4:$J1000,10,false)*N188),0) + IF(O188&lt;&gt;"",(VLOOKUP(O188,'🌳Resource'!$A$4:$J1000,10,false)*P188),0) + IF(Q188&lt;&gt;"",(VLOOKUP(Q188,$B$4:$H1000,7,false)*R188),0) + IF(S188&lt;&gt;"",(VLOOKUP(S188,$B$4:$H1000,7,false)*T188),0) + IF(U188&lt;&gt;"",(VLOOKUP(U188,$B$4:$H1000,7,false)*V188),0) + IF(W188&lt;&gt;"",(VLOOKUP(W188,$B$4:$H1000,7,false)*X188),0) + IF(Y188&lt;&gt;"",(VLOOKUP(Y188,$B$4:$H1000,7,false)*Z188),0) + IF(AA188&lt;&gt;"",(VLOOKUP(AA188,$B$4:$H1000,7,false)*AB188),0)</f>
        <v>42.5</v>
      </c>
      <c r="I188" s="569" t="s">
        <v>94</v>
      </c>
      <c r="J188" s="570">
        <v>2.0</v>
      </c>
      <c r="K188" s="569" t="s">
        <v>92</v>
      </c>
      <c r="L188" s="570">
        <v>3.0</v>
      </c>
      <c r="M188" s="569" t="s">
        <v>93</v>
      </c>
      <c r="N188" s="570">
        <v>3.0</v>
      </c>
      <c r="O188" s="569" t="s">
        <v>94</v>
      </c>
      <c r="P188" s="570">
        <v>3.0</v>
      </c>
      <c r="Q188" s="557"/>
      <c r="R188" s="580"/>
      <c r="S188" s="557"/>
      <c r="T188" s="580"/>
      <c r="U188" s="557"/>
      <c r="V188" s="580"/>
      <c r="W188" s="557"/>
      <c r="X188" s="580"/>
      <c r="Y188" s="557"/>
      <c r="Z188" s="580"/>
      <c r="AA188" s="557"/>
      <c r="AB188" s="580"/>
      <c r="AC188" s="13"/>
      <c r="AD188" s="13"/>
    </row>
    <row r="189">
      <c r="A189" s="608" t="b">
        <v>1</v>
      </c>
      <c r="B189" s="609" t="s">
        <v>772</v>
      </c>
      <c r="C189" s="603" t="s">
        <v>13</v>
      </c>
      <c r="D189" s="610" t="s">
        <v>51</v>
      </c>
      <c r="E189" s="611" t="s">
        <v>773</v>
      </c>
      <c r="F189" s="571">
        <f>IF(I189&lt;&gt;"",(VLOOKUP(I189,'🌳Resource'!$A$4:$I1000,8,false)*J189),0)+IF(K189&lt;&gt;"",(VLOOKUP(K189,'🌳Resource'!$A$4:$I1000,8,false)*L189),0)+IF(M189&lt;&gt;"",(VLOOKUP(M189,'🌳Resource'!$A$4:$I1000,8,false)*N189),0) + IF(O189&lt;&gt;"",(VLOOKUP(O189,'🌳Resource'!$A$4:$I1000,8,false)*P189),0) + IF(Q189&lt;&gt;"",(VLOOKUP(Q189,$B$4:$G1000,5,false)*R189),0) + IF(S189&lt;&gt;"",(VLOOKUP(S189,$B$4:$G1000,5,false)*T189),0) + IF(U189&lt;&gt;"",(VLOOKUP(U189,$B$4:$G1000,5,false)*V189),0) + IF(W189&lt;&gt;"",(VLOOKUP(W189,$B$4:$G1000,5,false)*X189),0) + IF(Y189&lt;&gt;"",(VLOOKUP(Y189,$B$4:$G1000,5,false)*Z189),0) + IF(AA189&lt;&gt;"",(VLOOKUP(AA189,$B$4:$G1000,5,false)*AB189),0)</f>
        <v>123.5</v>
      </c>
      <c r="G189" s="571">
        <f>IF(I189&lt;&gt;"",(VLOOKUP(I189,'🌳Resource'!$A$4:$I1000,9,false)*J189),0)+IF(K189&lt;&gt;"",(VLOOKUP(K189,'🌳Resource'!$A$4:$I1000,9,false)*L189),0)+IF(M189&lt;&gt;"",(VLOOKUP(M189,'🌳Resource'!$A$4:$I1000,9,false)*N189),0) + IF(O189&lt;&gt;"",(VLOOKUP(O189,'🌳Resource'!$A$4:$I1000,9,false)*P189),0) + IF(Q189&lt;&gt;"",(VLOOKUP(Q189,$B$4:$G1000,6,false)*R189),0) + IF(S189&lt;&gt;"",(VLOOKUP(S189,$B$4:$G1000,6,false)*T189),0) + IF(U189&lt;&gt;"",(VLOOKUP(U189,$B$4:$G1000,6,false)*V189),0) + IF(W189&lt;&gt;"",(VLOOKUP(W189,$B$4:$G1000,6,false)*X189),0) + IF(Y189&lt;&gt;"",(VLOOKUP(Y189,$B$4:$G1000,6,false)*Z189),0) + IF(AA189&lt;&gt;"",(VLOOKUP(AA189,$B$4:$G1000,6,false)*AB189),0)</f>
        <v>109</v>
      </c>
      <c r="H189" s="571">
        <f>IF(I189&lt;&gt;"",(VLOOKUP(I189,'🌳Resource'!$A$4:$J1000,10,false)*J189),0)+IF(K189&lt;&gt;"",(VLOOKUP(K189,'🌳Resource'!$A$4:$J1000,10,false)*L189),0)+IF(M189&lt;&gt;"",(VLOOKUP(M189,'🌳Resource'!$A$4:$J1000,10,false)*N189),0) + IF(O189&lt;&gt;"",(VLOOKUP(O189,'🌳Resource'!$A$4:$J1000,10,false)*P189),0) + IF(Q189&lt;&gt;"",(VLOOKUP(Q189,$B$4:$H1000,7,false)*R189),0) + IF(S189&lt;&gt;"",(VLOOKUP(S189,$B$4:$H1000,7,false)*T189),0) + IF(U189&lt;&gt;"",(VLOOKUP(U189,$B$4:$H1000,7,false)*V189),0) + IF(W189&lt;&gt;"",(VLOOKUP(W189,$B$4:$H1000,7,false)*X189),0) + IF(Y189&lt;&gt;"",(VLOOKUP(Y189,$B$4:$H1000,7,false)*Z189),0) + IF(AA189&lt;&gt;"",(VLOOKUP(AA189,$B$4:$H1000,7,false)*AB189),0)</f>
        <v>38.5</v>
      </c>
      <c r="I189" s="561" t="s">
        <v>90</v>
      </c>
      <c r="J189" s="562">
        <v>2.0</v>
      </c>
      <c r="K189" s="561" t="s">
        <v>92</v>
      </c>
      <c r="L189" s="562">
        <v>3.0</v>
      </c>
      <c r="M189" s="561" t="s">
        <v>93</v>
      </c>
      <c r="N189" s="562">
        <v>3.0</v>
      </c>
      <c r="O189" s="561" t="s">
        <v>94</v>
      </c>
      <c r="P189" s="562">
        <v>3.0</v>
      </c>
      <c r="Q189" s="563"/>
      <c r="R189" s="581"/>
      <c r="S189" s="563"/>
      <c r="T189" s="581"/>
      <c r="U189" s="563"/>
      <c r="V189" s="581"/>
      <c r="W189" s="563"/>
      <c r="X189" s="581"/>
      <c r="Y189" s="563"/>
      <c r="Z189" s="581"/>
      <c r="AA189" s="563"/>
      <c r="AB189" s="581"/>
      <c r="AC189" s="13"/>
      <c r="AD189" s="13"/>
    </row>
    <row r="190">
      <c r="A190" s="564" t="b">
        <v>1</v>
      </c>
      <c r="B190" s="607" t="s">
        <v>223</v>
      </c>
      <c r="C190" s="603" t="s">
        <v>7</v>
      </c>
      <c r="D190" s="610" t="s">
        <v>51</v>
      </c>
      <c r="E190" s="612"/>
      <c r="F190" s="568">
        <f>IF(I190&lt;&gt;"",(VLOOKUP(I190,'🌳Resource'!$A$4:$I1000,8,false)*J190),0)+IF(K190&lt;&gt;"",(VLOOKUP(K190,'🌳Resource'!$A$4:$I1000,8,false)*L190),0)+IF(M190&lt;&gt;"",(VLOOKUP(M190,'🌳Resource'!$A$4:$I1000,8,false)*N190),0) + IF(O190&lt;&gt;"",(VLOOKUP(O190,'🌳Resource'!$A$4:$I1000,8,false)*P190),0) + IF(Q190&lt;&gt;"",(VLOOKUP(Q190,$B$4:$G1000,5,false)*R190),0) + IF(S190&lt;&gt;"",(VLOOKUP(S190,$B$4:$G1000,5,false)*T190),0) + IF(U190&lt;&gt;"",(VLOOKUP(U190,$B$4:$G1000,5,false)*V190),0) + IF(W190&lt;&gt;"",(VLOOKUP(W190,$B$4:$G1000,5,false)*X190),0) + IF(Y190&lt;&gt;"",(VLOOKUP(Y190,$B$4:$G1000,5,false)*Z190),0) + IF(AA190&lt;&gt;"",(VLOOKUP(AA190,$B$4:$G1000,5,false)*AB190),0)</f>
        <v>4.963636364</v>
      </c>
      <c r="G190" s="568">
        <f>IF(I190&lt;&gt;"",(VLOOKUP(I190,'🌳Resource'!$A$4:$I1000,9,false)*J190),0)+IF(K190&lt;&gt;"",(VLOOKUP(K190,'🌳Resource'!$A$4:$I1000,9,false)*L190),0)+IF(M190&lt;&gt;"",(VLOOKUP(M190,'🌳Resource'!$A$4:$I1000,9,false)*N190),0) + IF(O190&lt;&gt;"",(VLOOKUP(O190,'🌳Resource'!$A$4:$I1000,9,false)*P190),0) + IF(Q190&lt;&gt;"",(VLOOKUP(Q190,$B$4:$G1000,6,false)*R190),0) + IF(S190&lt;&gt;"",(VLOOKUP(S190,$B$4:$G1000,6,false)*T190),0) + IF(U190&lt;&gt;"",(VLOOKUP(U190,$B$4:$G1000,6,false)*V190),0) + IF(W190&lt;&gt;"",(VLOOKUP(W190,$B$4:$G1000,6,false)*X190),0) + IF(Y190&lt;&gt;"",(VLOOKUP(Y190,$B$4:$G1000,6,false)*Z190),0) + IF(AA190&lt;&gt;"",(VLOOKUP(AA190,$B$4:$G1000,6,false)*AB190),0)</f>
        <v>17</v>
      </c>
      <c r="H190" s="568">
        <f>IF(I190&lt;&gt;"",(VLOOKUP(I190,'🌳Resource'!$A$4:$J1000,10,false)*J190),0)+IF(K190&lt;&gt;"",(VLOOKUP(K190,'🌳Resource'!$A$4:$J1000,10,false)*L190),0)+IF(M190&lt;&gt;"",(VLOOKUP(M190,'🌳Resource'!$A$4:$J1000,10,false)*N190),0) + IF(O190&lt;&gt;"",(VLOOKUP(O190,'🌳Resource'!$A$4:$J1000,10,false)*P190),0) + IF(Q190&lt;&gt;"",(VLOOKUP(Q190,$B$4:$H1000,7,false)*R190),0) + IF(S190&lt;&gt;"",(VLOOKUP(S190,$B$4:$H1000,7,false)*T190),0) + IF(U190&lt;&gt;"",(VLOOKUP(U190,$B$4:$H1000,7,false)*V190),0) + IF(W190&lt;&gt;"",(VLOOKUP(W190,$B$4:$H1000,7,false)*X190),0) + IF(Y190&lt;&gt;"",(VLOOKUP(Y190,$B$4:$H1000,7,false)*Z190),0) + IF(AA190&lt;&gt;"",(VLOOKUP(AA190,$B$4:$H1000,7,false)*AB190),0)</f>
        <v>5</v>
      </c>
      <c r="I190" s="569" t="s">
        <v>80</v>
      </c>
      <c r="J190" s="570">
        <v>2.0</v>
      </c>
      <c r="K190" s="569" t="s">
        <v>81</v>
      </c>
      <c r="L190" s="570">
        <v>1.0</v>
      </c>
      <c r="M190" s="569" t="s">
        <v>82</v>
      </c>
      <c r="N190" s="570">
        <v>1.0</v>
      </c>
      <c r="O190" s="569"/>
      <c r="P190" s="570"/>
      <c r="Q190" s="557"/>
      <c r="R190" s="580"/>
      <c r="S190" s="557"/>
      <c r="T190" s="580"/>
      <c r="U190" s="557"/>
      <c r="V190" s="580"/>
      <c r="W190" s="557"/>
      <c r="X190" s="580"/>
      <c r="Y190" s="557"/>
      <c r="Z190" s="580"/>
      <c r="AA190" s="557"/>
      <c r="AB190" s="580"/>
      <c r="AC190" s="13"/>
      <c r="AD190" s="13"/>
    </row>
    <row r="191">
      <c r="A191" s="564" t="b">
        <v>1</v>
      </c>
      <c r="B191" s="607" t="s">
        <v>224</v>
      </c>
      <c r="C191" s="603" t="s">
        <v>7</v>
      </c>
      <c r="D191" s="610" t="s">
        <v>51</v>
      </c>
      <c r="E191" s="612"/>
      <c r="F191" s="571">
        <f>IF(I191&lt;&gt;"",(VLOOKUP(I191,'🌳Resource'!$A$4:$I1000,8,false)*J191),0)+IF(K191&lt;&gt;"",(VLOOKUP(K191,'🌳Resource'!$A$4:$I1000,8,false)*L191),0)+IF(M191&lt;&gt;"",(VLOOKUP(M191,'🌳Resource'!$A$4:$I1000,8,false)*N191),0) + IF(O191&lt;&gt;"",(VLOOKUP(O191,'🌳Resource'!$A$4:$I1000,8,false)*P191),0) + IF(Q191&lt;&gt;"",(VLOOKUP(Q191,$B$4:$G1000,5,false)*R191),0) + IF(S191&lt;&gt;"",(VLOOKUP(S191,$B$4:$G1000,5,false)*T191),0) + IF(U191&lt;&gt;"",(VLOOKUP(U191,$B$4:$G1000,5,false)*V191),0) + IF(W191&lt;&gt;"",(VLOOKUP(W191,$B$4:$G1000,5,false)*X191),0) + IF(Y191&lt;&gt;"",(VLOOKUP(Y191,$B$4:$G1000,5,false)*Z191),0) + IF(AA191&lt;&gt;"",(VLOOKUP(AA191,$B$4:$G1000,5,false)*AB191),0)</f>
        <v>4.963636364</v>
      </c>
      <c r="G191" s="571">
        <f>IF(I191&lt;&gt;"",(VLOOKUP(I191,'🌳Resource'!$A$4:$I1000,9,false)*J191),0)+IF(K191&lt;&gt;"",(VLOOKUP(K191,'🌳Resource'!$A$4:$I1000,9,false)*L191),0)+IF(M191&lt;&gt;"",(VLOOKUP(M191,'🌳Resource'!$A$4:$I1000,9,false)*N191),0) + IF(O191&lt;&gt;"",(VLOOKUP(O191,'🌳Resource'!$A$4:$I1000,9,false)*P191),0) + IF(Q191&lt;&gt;"",(VLOOKUP(Q191,$B$4:$G1000,6,false)*R191),0) + IF(S191&lt;&gt;"",(VLOOKUP(S191,$B$4:$G1000,6,false)*T191),0) + IF(U191&lt;&gt;"",(VLOOKUP(U191,$B$4:$G1000,6,false)*V191),0) + IF(W191&lt;&gt;"",(VLOOKUP(W191,$B$4:$G1000,6,false)*X191),0) + IF(Y191&lt;&gt;"",(VLOOKUP(Y191,$B$4:$G1000,6,false)*Z191),0) + IF(AA191&lt;&gt;"",(VLOOKUP(AA191,$B$4:$G1000,6,false)*AB191),0)</f>
        <v>17</v>
      </c>
      <c r="H191" s="571">
        <f>IF(I191&lt;&gt;"",(VLOOKUP(I191,'🌳Resource'!$A$4:$J1000,10,false)*J191),0)+IF(K191&lt;&gt;"",(VLOOKUP(K191,'🌳Resource'!$A$4:$J1000,10,false)*L191),0)+IF(M191&lt;&gt;"",(VLOOKUP(M191,'🌳Resource'!$A$4:$J1000,10,false)*N191),0) + IF(O191&lt;&gt;"",(VLOOKUP(O191,'🌳Resource'!$A$4:$J1000,10,false)*P191),0) + IF(Q191&lt;&gt;"",(VLOOKUP(Q191,$B$4:$H1000,7,false)*R191),0) + IF(S191&lt;&gt;"",(VLOOKUP(S191,$B$4:$H1000,7,false)*T191),0) + IF(U191&lt;&gt;"",(VLOOKUP(U191,$B$4:$H1000,7,false)*V191),0) + IF(W191&lt;&gt;"",(VLOOKUP(W191,$B$4:$H1000,7,false)*X191),0) + IF(Y191&lt;&gt;"",(VLOOKUP(Y191,$B$4:$H1000,7,false)*Z191),0) + IF(AA191&lt;&gt;"",(VLOOKUP(AA191,$B$4:$H1000,7,false)*AB191),0)</f>
        <v>5</v>
      </c>
      <c r="I191" s="561" t="s">
        <v>80</v>
      </c>
      <c r="J191" s="562">
        <v>2.0</v>
      </c>
      <c r="K191" s="561" t="s">
        <v>81</v>
      </c>
      <c r="L191" s="562">
        <v>1.0</v>
      </c>
      <c r="M191" s="561" t="s">
        <v>82</v>
      </c>
      <c r="N191" s="562">
        <v>1.0</v>
      </c>
      <c r="O191" s="561"/>
      <c r="P191" s="562"/>
      <c r="Q191" s="563"/>
      <c r="R191" s="581"/>
      <c r="S191" s="563"/>
      <c r="T191" s="581"/>
      <c r="U191" s="563"/>
      <c r="V191" s="581"/>
      <c r="W191" s="563"/>
      <c r="X191" s="581"/>
      <c r="Y191" s="563"/>
      <c r="Z191" s="581"/>
      <c r="AA191" s="563"/>
      <c r="AB191" s="581"/>
      <c r="AC191" s="13"/>
      <c r="AD191" s="13"/>
    </row>
    <row r="192">
      <c r="A192" s="564" t="b">
        <v>1</v>
      </c>
      <c r="B192" s="607" t="s">
        <v>225</v>
      </c>
      <c r="C192" s="603" t="s">
        <v>7</v>
      </c>
      <c r="D192" s="610" t="s">
        <v>51</v>
      </c>
      <c r="E192" s="612"/>
      <c r="F192" s="568">
        <f>IF(I192&lt;&gt;"",(VLOOKUP(I192,'🌳Resource'!$A$4:$I1000,8,false)*J192),0)+IF(K192&lt;&gt;"",(VLOOKUP(K192,'🌳Resource'!$A$4:$I1000,8,false)*L192),0)+IF(M192&lt;&gt;"",(VLOOKUP(M192,'🌳Resource'!$A$4:$I1000,8,false)*N192),0) + IF(O192&lt;&gt;"",(VLOOKUP(O192,'🌳Resource'!$A$4:$I1000,8,false)*P192),0) + IF(Q192&lt;&gt;"",(VLOOKUP(Q192,$B$4:$G1000,5,false)*R192),0) + IF(S192&lt;&gt;"",(VLOOKUP(S192,$B$4:$G1000,5,false)*T192),0) + IF(U192&lt;&gt;"",(VLOOKUP(U192,$B$4:$G1000,5,false)*V192),0) + IF(W192&lt;&gt;"",(VLOOKUP(W192,$B$4:$G1000,5,false)*X192),0) + IF(Y192&lt;&gt;"",(VLOOKUP(Y192,$B$4:$G1000,5,false)*Z192),0) + IF(AA192&lt;&gt;"",(VLOOKUP(AA192,$B$4:$G1000,5,false)*AB192),0)</f>
        <v>4.963636364</v>
      </c>
      <c r="G192" s="568">
        <f>IF(I192&lt;&gt;"",(VLOOKUP(I192,'🌳Resource'!$A$4:$I1000,9,false)*J192),0)+IF(K192&lt;&gt;"",(VLOOKUP(K192,'🌳Resource'!$A$4:$I1000,9,false)*L192),0)+IF(M192&lt;&gt;"",(VLOOKUP(M192,'🌳Resource'!$A$4:$I1000,9,false)*N192),0) + IF(O192&lt;&gt;"",(VLOOKUP(O192,'🌳Resource'!$A$4:$I1000,9,false)*P192),0) + IF(Q192&lt;&gt;"",(VLOOKUP(Q192,$B$4:$G1000,6,false)*R192),0) + IF(S192&lt;&gt;"",(VLOOKUP(S192,$B$4:$G1000,6,false)*T192),0) + IF(U192&lt;&gt;"",(VLOOKUP(U192,$B$4:$G1000,6,false)*V192),0) + IF(W192&lt;&gt;"",(VLOOKUP(W192,$B$4:$G1000,6,false)*X192),0) + IF(Y192&lt;&gt;"",(VLOOKUP(Y192,$B$4:$G1000,6,false)*Z192),0) + IF(AA192&lt;&gt;"",(VLOOKUP(AA192,$B$4:$G1000,6,false)*AB192),0)</f>
        <v>17</v>
      </c>
      <c r="H192" s="568">
        <f>IF(I192&lt;&gt;"",(VLOOKUP(I192,'🌳Resource'!$A$4:$J1000,10,false)*J192),0)+IF(K192&lt;&gt;"",(VLOOKUP(K192,'🌳Resource'!$A$4:$J1000,10,false)*L192),0)+IF(M192&lt;&gt;"",(VLOOKUP(M192,'🌳Resource'!$A$4:$J1000,10,false)*N192),0) + IF(O192&lt;&gt;"",(VLOOKUP(O192,'🌳Resource'!$A$4:$J1000,10,false)*P192),0) + IF(Q192&lt;&gt;"",(VLOOKUP(Q192,$B$4:$H1000,7,false)*R192),0) + IF(S192&lt;&gt;"",(VLOOKUP(S192,$B$4:$H1000,7,false)*T192),0) + IF(U192&lt;&gt;"",(VLOOKUP(U192,$B$4:$H1000,7,false)*V192),0) + IF(W192&lt;&gt;"",(VLOOKUP(W192,$B$4:$H1000,7,false)*X192),0) + IF(Y192&lt;&gt;"",(VLOOKUP(Y192,$B$4:$H1000,7,false)*Z192),0) + IF(AA192&lt;&gt;"",(VLOOKUP(AA192,$B$4:$H1000,7,false)*AB192),0)</f>
        <v>5</v>
      </c>
      <c r="I192" s="569" t="s">
        <v>80</v>
      </c>
      <c r="J192" s="570">
        <v>2.0</v>
      </c>
      <c r="K192" s="569" t="s">
        <v>81</v>
      </c>
      <c r="L192" s="570">
        <v>1.0</v>
      </c>
      <c r="M192" s="569" t="s">
        <v>82</v>
      </c>
      <c r="N192" s="570">
        <v>1.0</v>
      </c>
      <c r="O192" s="569"/>
      <c r="P192" s="570"/>
      <c r="Q192" s="557"/>
      <c r="R192" s="580"/>
      <c r="S192" s="557"/>
      <c r="T192" s="580"/>
      <c r="U192" s="557"/>
      <c r="V192" s="580"/>
      <c r="W192" s="557"/>
      <c r="X192" s="580"/>
      <c r="Y192" s="557"/>
      <c r="Z192" s="580"/>
      <c r="AA192" s="557"/>
      <c r="AB192" s="580"/>
      <c r="AC192" s="13"/>
      <c r="AD192" s="13"/>
    </row>
    <row r="193">
      <c r="A193" s="564" t="b">
        <v>1</v>
      </c>
      <c r="B193" s="607" t="s">
        <v>226</v>
      </c>
      <c r="C193" s="603" t="s">
        <v>7</v>
      </c>
      <c r="D193" s="610" t="s">
        <v>51</v>
      </c>
      <c r="E193" s="612"/>
      <c r="F193" s="571">
        <f>IF(I193&lt;&gt;"",(VLOOKUP(I193,'🌳Resource'!$A$4:$I1000,8,false)*J193),0)+IF(K193&lt;&gt;"",(VLOOKUP(K193,'🌳Resource'!$A$4:$I1000,8,false)*L193),0)+IF(M193&lt;&gt;"",(VLOOKUP(M193,'🌳Resource'!$A$4:$I1000,8,false)*N193),0) + IF(O193&lt;&gt;"",(VLOOKUP(O193,'🌳Resource'!$A$4:$I1000,8,false)*P193),0) + IF(Q193&lt;&gt;"",(VLOOKUP(Q193,$B$4:$G1000,5,false)*R193),0) + IF(S193&lt;&gt;"",(VLOOKUP(S193,$B$4:$G1000,5,false)*T193),0) + IF(U193&lt;&gt;"",(VLOOKUP(U193,$B$4:$G1000,5,false)*V193),0) + IF(W193&lt;&gt;"",(VLOOKUP(W193,$B$4:$G1000,5,false)*X193),0) + IF(Y193&lt;&gt;"",(VLOOKUP(Y193,$B$4:$G1000,5,false)*Z193),0) + IF(AA193&lt;&gt;"",(VLOOKUP(AA193,$B$4:$G1000,5,false)*AB193),0)</f>
        <v>4.963636364</v>
      </c>
      <c r="G193" s="571">
        <f>IF(I193&lt;&gt;"",(VLOOKUP(I193,'🌳Resource'!$A$4:$I1000,9,false)*J193),0)+IF(K193&lt;&gt;"",(VLOOKUP(K193,'🌳Resource'!$A$4:$I1000,9,false)*L193),0)+IF(M193&lt;&gt;"",(VLOOKUP(M193,'🌳Resource'!$A$4:$I1000,9,false)*N193),0) + IF(O193&lt;&gt;"",(VLOOKUP(O193,'🌳Resource'!$A$4:$I1000,9,false)*P193),0) + IF(Q193&lt;&gt;"",(VLOOKUP(Q193,$B$4:$G1000,6,false)*R193),0) + IF(S193&lt;&gt;"",(VLOOKUP(S193,$B$4:$G1000,6,false)*T193),0) + IF(U193&lt;&gt;"",(VLOOKUP(U193,$B$4:$G1000,6,false)*V193),0) + IF(W193&lt;&gt;"",(VLOOKUP(W193,$B$4:$G1000,6,false)*X193),0) + IF(Y193&lt;&gt;"",(VLOOKUP(Y193,$B$4:$G1000,6,false)*Z193),0) + IF(AA193&lt;&gt;"",(VLOOKUP(AA193,$B$4:$G1000,6,false)*AB193),0)</f>
        <v>17</v>
      </c>
      <c r="H193" s="571">
        <f>IF(I193&lt;&gt;"",(VLOOKUP(I193,'🌳Resource'!$A$4:$J1000,10,false)*J193),0)+IF(K193&lt;&gt;"",(VLOOKUP(K193,'🌳Resource'!$A$4:$J1000,10,false)*L193),0)+IF(M193&lt;&gt;"",(VLOOKUP(M193,'🌳Resource'!$A$4:$J1000,10,false)*N193),0) + IF(O193&lt;&gt;"",(VLOOKUP(O193,'🌳Resource'!$A$4:$J1000,10,false)*P193),0) + IF(Q193&lt;&gt;"",(VLOOKUP(Q193,$B$4:$H1000,7,false)*R193),0) + IF(S193&lt;&gt;"",(VLOOKUP(S193,$B$4:$H1000,7,false)*T193),0) + IF(U193&lt;&gt;"",(VLOOKUP(U193,$B$4:$H1000,7,false)*V193),0) + IF(W193&lt;&gt;"",(VLOOKUP(W193,$B$4:$H1000,7,false)*X193),0) + IF(Y193&lt;&gt;"",(VLOOKUP(Y193,$B$4:$H1000,7,false)*Z193),0) + IF(AA193&lt;&gt;"",(VLOOKUP(AA193,$B$4:$H1000,7,false)*AB193),0)</f>
        <v>5</v>
      </c>
      <c r="I193" s="561" t="s">
        <v>80</v>
      </c>
      <c r="J193" s="562">
        <v>2.0</v>
      </c>
      <c r="K193" s="561" t="s">
        <v>81</v>
      </c>
      <c r="L193" s="562">
        <v>1.0</v>
      </c>
      <c r="M193" s="561" t="s">
        <v>82</v>
      </c>
      <c r="N193" s="562">
        <v>1.0</v>
      </c>
      <c r="O193" s="561"/>
      <c r="P193" s="562"/>
      <c r="Q193" s="563"/>
      <c r="R193" s="581"/>
      <c r="S193" s="563"/>
      <c r="T193" s="581"/>
      <c r="U193" s="563"/>
      <c r="V193" s="581"/>
      <c r="W193" s="563"/>
      <c r="X193" s="581"/>
      <c r="Y193" s="563"/>
      <c r="Z193" s="581"/>
      <c r="AA193" s="563"/>
      <c r="AB193" s="581"/>
      <c r="AC193" s="13"/>
      <c r="AD193" s="13"/>
    </row>
    <row r="194">
      <c r="A194" s="564" t="b">
        <v>1</v>
      </c>
      <c r="B194" s="607" t="s">
        <v>227</v>
      </c>
      <c r="C194" s="603" t="s">
        <v>7</v>
      </c>
      <c r="D194" s="610" t="s">
        <v>51</v>
      </c>
      <c r="E194" s="612"/>
      <c r="F194" s="568">
        <f>IF(I194&lt;&gt;"",(VLOOKUP(I194,'🌳Resource'!$A$4:$I1000,8,false)*J194),0)+IF(K194&lt;&gt;"",(VLOOKUP(K194,'🌳Resource'!$A$4:$I1000,8,false)*L194),0)+IF(M194&lt;&gt;"",(VLOOKUP(M194,'🌳Resource'!$A$4:$I1000,8,false)*N194),0) + IF(O194&lt;&gt;"",(VLOOKUP(O194,'🌳Resource'!$A$4:$I1000,8,false)*P194),0) + IF(Q194&lt;&gt;"",(VLOOKUP(Q194,$B$4:$G1000,5,false)*R194),0) + IF(S194&lt;&gt;"",(VLOOKUP(S194,$B$4:$G1000,5,false)*T194),0) + IF(U194&lt;&gt;"",(VLOOKUP(U194,$B$4:$G1000,5,false)*V194),0) + IF(W194&lt;&gt;"",(VLOOKUP(W194,$B$4:$G1000,5,false)*X194),0) + IF(Y194&lt;&gt;"",(VLOOKUP(Y194,$B$4:$G1000,5,false)*Z194),0) + IF(AA194&lt;&gt;"",(VLOOKUP(AA194,$B$4:$G1000,5,false)*AB194),0)</f>
        <v>4.963636364</v>
      </c>
      <c r="G194" s="568">
        <f>IF(I194&lt;&gt;"",(VLOOKUP(I194,'🌳Resource'!$A$4:$I1000,9,false)*J194),0)+IF(K194&lt;&gt;"",(VLOOKUP(K194,'🌳Resource'!$A$4:$I1000,9,false)*L194),0)+IF(M194&lt;&gt;"",(VLOOKUP(M194,'🌳Resource'!$A$4:$I1000,9,false)*N194),0) + IF(O194&lt;&gt;"",(VLOOKUP(O194,'🌳Resource'!$A$4:$I1000,9,false)*P194),0) + IF(Q194&lt;&gt;"",(VLOOKUP(Q194,$B$4:$G1000,6,false)*R194),0) + IF(S194&lt;&gt;"",(VLOOKUP(S194,$B$4:$G1000,6,false)*T194),0) + IF(U194&lt;&gt;"",(VLOOKUP(U194,$B$4:$G1000,6,false)*V194),0) + IF(W194&lt;&gt;"",(VLOOKUP(W194,$B$4:$G1000,6,false)*X194),0) + IF(Y194&lt;&gt;"",(VLOOKUP(Y194,$B$4:$G1000,6,false)*Z194),0) + IF(AA194&lt;&gt;"",(VLOOKUP(AA194,$B$4:$G1000,6,false)*AB194),0)</f>
        <v>17</v>
      </c>
      <c r="H194" s="568">
        <f>IF(I194&lt;&gt;"",(VLOOKUP(I194,'🌳Resource'!$A$4:$J1000,10,false)*J194),0)+IF(K194&lt;&gt;"",(VLOOKUP(K194,'🌳Resource'!$A$4:$J1000,10,false)*L194),0)+IF(M194&lt;&gt;"",(VLOOKUP(M194,'🌳Resource'!$A$4:$J1000,10,false)*N194),0) + IF(O194&lt;&gt;"",(VLOOKUP(O194,'🌳Resource'!$A$4:$J1000,10,false)*P194),0) + IF(Q194&lt;&gt;"",(VLOOKUP(Q194,$B$4:$H1000,7,false)*R194),0) + IF(S194&lt;&gt;"",(VLOOKUP(S194,$B$4:$H1000,7,false)*T194),0) + IF(U194&lt;&gt;"",(VLOOKUP(U194,$B$4:$H1000,7,false)*V194),0) + IF(W194&lt;&gt;"",(VLOOKUP(W194,$B$4:$H1000,7,false)*X194),0) + IF(Y194&lt;&gt;"",(VLOOKUP(Y194,$B$4:$H1000,7,false)*Z194),0) + IF(AA194&lt;&gt;"",(VLOOKUP(AA194,$B$4:$H1000,7,false)*AB194),0)</f>
        <v>5</v>
      </c>
      <c r="I194" s="569" t="s">
        <v>80</v>
      </c>
      <c r="J194" s="570">
        <v>2.0</v>
      </c>
      <c r="K194" s="569" t="s">
        <v>81</v>
      </c>
      <c r="L194" s="570">
        <v>1.0</v>
      </c>
      <c r="M194" s="569" t="s">
        <v>82</v>
      </c>
      <c r="N194" s="570">
        <v>1.0</v>
      </c>
      <c r="O194" s="569"/>
      <c r="P194" s="570"/>
      <c r="Q194" s="557"/>
      <c r="R194" s="580"/>
      <c r="S194" s="557"/>
      <c r="T194" s="580"/>
      <c r="U194" s="557"/>
      <c r="V194" s="580"/>
      <c r="W194" s="557"/>
      <c r="X194" s="580"/>
      <c r="Y194" s="557"/>
      <c r="Z194" s="580"/>
      <c r="AA194" s="557"/>
      <c r="AB194" s="580"/>
      <c r="AC194" s="13"/>
      <c r="AD194" s="13"/>
    </row>
    <row r="195">
      <c r="A195" s="564" t="b">
        <v>1</v>
      </c>
      <c r="B195" s="607" t="s">
        <v>246</v>
      </c>
      <c r="C195" s="603" t="s">
        <v>8</v>
      </c>
      <c r="D195" s="610" t="s">
        <v>51</v>
      </c>
      <c r="E195" s="612"/>
      <c r="F195" s="571">
        <f>IF(I195&lt;&gt;"",(VLOOKUP(I195,'🌳Resource'!$A$4:$I1000,8,false)*J195),0)+IF(K195&lt;&gt;"",(VLOOKUP(K195,'🌳Resource'!$A$4:$I1000,8,false)*L195),0)+IF(M195&lt;&gt;"",(VLOOKUP(M195,'🌳Resource'!$A$4:$I1000,8,false)*N195),0) + IF(O195&lt;&gt;"",(VLOOKUP(O195,'🌳Resource'!$A$4:$I1000,8,false)*P195),0) + IF(Q195&lt;&gt;"",(VLOOKUP(Q195,$B$4:$G1000,5,false)*R195),0) + IF(S195&lt;&gt;"",(VLOOKUP(S195,$B$4:$G1000,5,false)*T195),0) + IF(U195&lt;&gt;"",(VLOOKUP(U195,$B$4:$G1000,5,false)*V195),0) + IF(W195&lt;&gt;"",(VLOOKUP(W195,$B$4:$G1000,5,false)*X195),0) + IF(Y195&lt;&gt;"",(VLOOKUP(Y195,$B$4:$G1000,5,false)*Z195),0) + IF(AA195&lt;&gt;"",(VLOOKUP(AA195,$B$4:$G1000,5,false)*AB195),0)</f>
        <v>18.71428571</v>
      </c>
      <c r="G195" s="571">
        <f>IF(I195&lt;&gt;"",(VLOOKUP(I195,'🌳Resource'!$A$4:$I1000,9,false)*J195),0)+IF(K195&lt;&gt;"",(VLOOKUP(K195,'🌳Resource'!$A$4:$I1000,9,false)*L195),0)+IF(M195&lt;&gt;"",(VLOOKUP(M195,'🌳Resource'!$A$4:$I1000,9,false)*N195),0) + IF(O195&lt;&gt;"",(VLOOKUP(O195,'🌳Resource'!$A$4:$I1000,9,false)*P195),0) + IF(Q195&lt;&gt;"",(VLOOKUP(Q195,$B$4:$G1000,6,false)*R195),0) + IF(S195&lt;&gt;"",(VLOOKUP(S195,$B$4:$G1000,6,false)*T195),0) + IF(U195&lt;&gt;"",(VLOOKUP(U195,$B$4:$G1000,6,false)*V195),0) + IF(W195&lt;&gt;"",(VLOOKUP(W195,$B$4:$G1000,6,false)*X195),0) + IF(Y195&lt;&gt;"",(VLOOKUP(Y195,$B$4:$G1000,6,false)*Z195),0) + IF(AA195&lt;&gt;"",(VLOOKUP(AA195,$B$4:$G1000,6,false)*AB195),0)</f>
        <v>68</v>
      </c>
      <c r="H195" s="571">
        <f>IF(I195&lt;&gt;"",(VLOOKUP(I195,'🌳Resource'!$A$4:$J1000,10,false)*J195),0)+IF(K195&lt;&gt;"",(VLOOKUP(K195,'🌳Resource'!$A$4:$J1000,10,false)*L195),0)+IF(M195&lt;&gt;"",(VLOOKUP(M195,'🌳Resource'!$A$4:$J1000,10,false)*N195),0) + IF(O195&lt;&gt;"",(VLOOKUP(O195,'🌳Resource'!$A$4:$J1000,10,false)*P195),0) + IF(Q195&lt;&gt;"",(VLOOKUP(Q195,$B$4:$H1000,7,false)*R195),0) + IF(S195&lt;&gt;"",(VLOOKUP(S195,$B$4:$H1000,7,false)*T195),0) + IF(U195&lt;&gt;"",(VLOOKUP(U195,$B$4:$H1000,7,false)*V195),0) + IF(W195&lt;&gt;"",(VLOOKUP(W195,$B$4:$H1000,7,false)*X195),0) + IF(Y195&lt;&gt;"",(VLOOKUP(Y195,$B$4:$H1000,7,false)*Z195),0) + IF(AA195&lt;&gt;"",(VLOOKUP(AA195,$B$4:$H1000,7,false)*AB195),0)</f>
        <v>24.5</v>
      </c>
      <c r="I195" s="561"/>
      <c r="J195" s="562"/>
      <c r="K195" s="561"/>
      <c r="L195" s="562"/>
      <c r="M195" s="561"/>
      <c r="N195" s="562"/>
      <c r="O195" s="561"/>
      <c r="P195" s="562"/>
      <c r="Q195" s="563" t="s">
        <v>506</v>
      </c>
      <c r="R195" s="579">
        <v>1.0</v>
      </c>
      <c r="S195" s="563" t="s">
        <v>510</v>
      </c>
      <c r="T195" s="579">
        <v>2.0</v>
      </c>
      <c r="U195" s="563" t="s">
        <v>534</v>
      </c>
      <c r="V195" s="579">
        <v>1.0</v>
      </c>
      <c r="W195" s="563"/>
      <c r="X195" s="581"/>
      <c r="Y195" s="563"/>
      <c r="Z195" s="581"/>
      <c r="AA195" s="563"/>
      <c r="AB195" s="581"/>
      <c r="AC195" s="13"/>
      <c r="AD195" s="13"/>
    </row>
    <row r="196">
      <c r="A196" s="564" t="b">
        <v>1</v>
      </c>
      <c r="B196" s="607" t="s">
        <v>247</v>
      </c>
      <c r="C196" s="603" t="s">
        <v>8</v>
      </c>
      <c r="D196" s="610" t="s">
        <v>51</v>
      </c>
      <c r="E196" s="612"/>
      <c r="F196" s="568">
        <f>IF(I196&lt;&gt;"",(VLOOKUP(I196,'🌳Resource'!$A$4:$I1000,8,false)*J196),0)+IF(K196&lt;&gt;"",(VLOOKUP(K196,'🌳Resource'!$A$4:$I1000,8,false)*L196),0)+IF(M196&lt;&gt;"",(VLOOKUP(M196,'🌳Resource'!$A$4:$I1000,8,false)*N196),0) + IF(O196&lt;&gt;"",(VLOOKUP(O196,'🌳Resource'!$A$4:$I1000,8,false)*P196),0) + IF(Q196&lt;&gt;"",(VLOOKUP(Q196,$B$4:$G1000,5,false)*R196),0) + IF(S196&lt;&gt;"",(VLOOKUP(S196,$B$4:$G1000,5,false)*T196),0) + IF(U196&lt;&gt;"",(VLOOKUP(U196,$B$4:$G1000,5,false)*V196),0) + IF(W196&lt;&gt;"",(VLOOKUP(W196,$B$4:$G1000,5,false)*X196),0) + IF(Y196&lt;&gt;"",(VLOOKUP(Y196,$B$4:$G1000,5,false)*Z196),0) + IF(AA196&lt;&gt;"",(VLOOKUP(AA196,$B$4:$G1000,5,false)*AB196),0)</f>
        <v>18.71428571</v>
      </c>
      <c r="G196" s="568">
        <f>IF(I196&lt;&gt;"",(VLOOKUP(I196,'🌳Resource'!$A$4:$I1000,9,false)*J196),0)+IF(K196&lt;&gt;"",(VLOOKUP(K196,'🌳Resource'!$A$4:$I1000,9,false)*L196),0)+IF(M196&lt;&gt;"",(VLOOKUP(M196,'🌳Resource'!$A$4:$I1000,9,false)*N196),0) + IF(O196&lt;&gt;"",(VLOOKUP(O196,'🌳Resource'!$A$4:$I1000,9,false)*P196),0) + IF(Q196&lt;&gt;"",(VLOOKUP(Q196,$B$4:$G1000,6,false)*R196),0) + IF(S196&lt;&gt;"",(VLOOKUP(S196,$B$4:$G1000,6,false)*T196),0) + IF(U196&lt;&gt;"",(VLOOKUP(U196,$B$4:$G1000,6,false)*V196),0) + IF(W196&lt;&gt;"",(VLOOKUP(W196,$B$4:$G1000,6,false)*X196),0) + IF(Y196&lt;&gt;"",(VLOOKUP(Y196,$B$4:$G1000,6,false)*Z196),0) + IF(AA196&lt;&gt;"",(VLOOKUP(AA196,$B$4:$G1000,6,false)*AB196),0)</f>
        <v>68</v>
      </c>
      <c r="H196" s="568">
        <f>IF(I196&lt;&gt;"",(VLOOKUP(I196,'🌳Resource'!$A$4:$J1000,10,false)*J196),0)+IF(K196&lt;&gt;"",(VLOOKUP(K196,'🌳Resource'!$A$4:$J1000,10,false)*L196),0)+IF(M196&lt;&gt;"",(VLOOKUP(M196,'🌳Resource'!$A$4:$J1000,10,false)*N196),0) + IF(O196&lt;&gt;"",(VLOOKUP(O196,'🌳Resource'!$A$4:$J1000,10,false)*P196),0) + IF(Q196&lt;&gt;"",(VLOOKUP(Q196,$B$4:$H1000,7,false)*R196),0) + IF(S196&lt;&gt;"",(VLOOKUP(S196,$B$4:$H1000,7,false)*T196),0) + IF(U196&lt;&gt;"",(VLOOKUP(U196,$B$4:$H1000,7,false)*V196),0) + IF(W196&lt;&gt;"",(VLOOKUP(W196,$B$4:$H1000,7,false)*X196),0) + IF(Y196&lt;&gt;"",(VLOOKUP(Y196,$B$4:$H1000,7,false)*Z196),0) + IF(AA196&lt;&gt;"",(VLOOKUP(AA196,$B$4:$H1000,7,false)*AB196),0)</f>
        <v>24.5</v>
      </c>
      <c r="I196" s="569"/>
      <c r="J196" s="570"/>
      <c r="K196" s="569"/>
      <c r="L196" s="570"/>
      <c r="M196" s="569"/>
      <c r="N196" s="570"/>
      <c r="O196" s="569"/>
      <c r="P196" s="570"/>
      <c r="Q196" s="557" t="s">
        <v>506</v>
      </c>
      <c r="R196" s="578">
        <v>1.0</v>
      </c>
      <c r="S196" s="557" t="s">
        <v>510</v>
      </c>
      <c r="T196" s="578">
        <v>2.0</v>
      </c>
      <c r="U196" s="557" t="s">
        <v>534</v>
      </c>
      <c r="V196" s="578">
        <v>1.0</v>
      </c>
      <c r="W196" s="557"/>
      <c r="X196" s="580"/>
      <c r="Y196" s="557"/>
      <c r="Z196" s="580"/>
      <c r="AA196" s="557"/>
      <c r="AB196" s="580"/>
      <c r="AC196" s="13"/>
      <c r="AD196" s="13"/>
    </row>
    <row r="197">
      <c r="A197" s="564" t="b">
        <v>1</v>
      </c>
      <c r="B197" s="607" t="s">
        <v>248</v>
      </c>
      <c r="C197" s="603" t="s">
        <v>8</v>
      </c>
      <c r="D197" s="610" t="s">
        <v>51</v>
      </c>
      <c r="E197" s="612"/>
      <c r="F197" s="571">
        <f>IF(I197&lt;&gt;"",(VLOOKUP(I197,'🌳Resource'!$A$4:$I1000,8,false)*J197),0)+IF(K197&lt;&gt;"",(VLOOKUP(K197,'🌳Resource'!$A$4:$I1000,8,false)*L197),0)+IF(M197&lt;&gt;"",(VLOOKUP(M197,'🌳Resource'!$A$4:$I1000,8,false)*N197),0) + IF(O197&lt;&gt;"",(VLOOKUP(O197,'🌳Resource'!$A$4:$I1000,8,false)*P197),0) + IF(Q197&lt;&gt;"",(VLOOKUP(Q197,$B$4:$G1000,5,false)*R197),0) + IF(S197&lt;&gt;"",(VLOOKUP(S197,$B$4:$G1000,5,false)*T197),0) + IF(U197&lt;&gt;"",(VLOOKUP(U197,$B$4:$G1000,5,false)*V197),0) + IF(W197&lt;&gt;"",(VLOOKUP(W197,$B$4:$G1000,5,false)*X197),0) + IF(Y197&lt;&gt;"",(VLOOKUP(Y197,$B$4:$G1000,5,false)*Z197),0) + IF(AA197&lt;&gt;"",(VLOOKUP(AA197,$B$4:$G1000,5,false)*AB197),0)</f>
        <v>18.71428571</v>
      </c>
      <c r="G197" s="571">
        <f>IF(I197&lt;&gt;"",(VLOOKUP(I197,'🌳Resource'!$A$4:$I1000,9,false)*J197),0)+IF(K197&lt;&gt;"",(VLOOKUP(K197,'🌳Resource'!$A$4:$I1000,9,false)*L197),0)+IF(M197&lt;&gt;"",(VLOOKUP(M197,'🌳Resource'!$A$4:$I1000,9,false)*N197),0) + IF(O197&lt;&gt;"",(VLOOKUP(O197,'🌳Resource'!$A$4:$I1000,9,false)*P197),0) + IF(Q197&lt;&gt;"",(VLOOKUP(Q197,$B$4:$G1000,6,false)*R197),0) + IF(S197&lt;&gt;"",(VLOOKUP(S197,$B$4:$G1000,6,false)*T197),0) + IF(U197&lt;&gt;"",(VLOOKUP(U197,$B$4:$G1000,6,false)*V197),0) + IF(W197&lt;&gt;"",(VLOOKUP(W197,$B$4:$G1000,6,false)*X197),0) + IF(Y197&lt;&gt;"",(VLOOKUP(Y197,$B$4:$G1000,6,false)*Z197),0) + IF(AA197&lt;&gt;"",(VLOOKUP(AA197,$B$4:$G1000,6,false)*AB197),0)</f>
        <v>68</v>
      </c>
      <c r="H197" s="571">
        <f>IF(I197&lt;&gt;"",(VLOOKUP(I197,'🌳Resource'!$A$4:$J1000,10,false)*J197),0)+IF(K197&lt;&gt;"",(VLOOKUP(K197,'🌳Resource'!$A$4:$J1000,10,false)*L197),0)+IF(M197&lt;&gt;"",(VLOOKUP(M197,'🌳Resource'!$A$4:$J1000,10,false)*N197),0) + IF(O197&lt;&gt;"",(VLOOKUP(O197,'🌳Resource'!$A$4:$J1000,10,false)*P197),0) + IF(Q197&lt;&gt;"",(VLOOKUP(Q197,$B$4:$H1000,7,false)*R197),0) + IF(S197&lt;&gt;"",(VLOOKUP(S197,$B$4:$H1000,7,false)*T197),0) + IF(U197&lt;&gt;"",(VLOOKUP(U197,$B$4:$H1000,7,false)*V197),0) + IF(W197&lt;&gt;"",(VLOOKUP(W197,$B$4:$H1000,7,false)*X197),0) + IF(Y197&lt;&gt;"",(VLOOKUP(Y197,$B$4:$H1000,7,false)*Z197),0) + IF(AA197&lt;&gt;"",(VLOOKUP(AA197,$B$4:$H1000,7,false)*AB197),0)</f>
        <v>24.5</v>
      </c>
      <c r="I197" s="561"/>
      <c r="J197" s="562"/>
      <c r="K197" s="561"/>
      <c r="L197" s="562"/>
      <c r="M197" s="561"/>
      <c r="N197" s="562"/>
      <c r="O197" s="561"/>
      <c r="P197" s="562"/>
      <c r="Q197" s="563" t="s">
        <v>506</v>
      </c>
      <c r="R197" s="579">
        <v>1.0</v>
      </c>
      <c r="S197" s="563" t="s">
        <v>510</v>
      </c>
      <c r="T197" s="579">
        <v>2.0</v>
      </c>
      <c r="U197" s="563" t="s">
        <v>534</v>
      </c>
      <c r="V197" s="579">
        <v>1.0</v>
      </c>
      <c r="W197" s="563"/>
      <c r="X197" s="581"/>
      <c r="Y197" s="563"/>
      <c r="Z197" s="581"/>
      <c r="AA197" s="563"/>
      <c r="AB197" s="581"/>
      <c r="AC197" s="13"/>
      <c r="AD197" s="13"/>
    </row>
    <row r="198">
      <c r="A198" s="564" t="b">
        <v>1</v>
      </c>
      <c r="B198" s="607" t="s">
        <v>249</v>
      </c>
      <c r="C198" s="603" t="s">
        <v>8</v>
      </c>
      <c r="D198" s="610" t="s">
        <v>51</v>
      </c>
      <c r="E198" s="612"/>
      <c r="F198" s="568">
        <f>IF(I198&lt;&gt;"",(VLOOKUP(I198,'🌳Resource'!$A$4:$I1000,8,false)*J198),0)+IF(K198&lt;&gt;"",(VLOOKUP(K198,'🌳Resource'!$A$4:$I1000,8,false)*L198),0)+IF(M198&lt;&gt;"",(VLOOKUP(M198,'🌳Resource'!$A$4:$I1000,8,false)*N198),0) + IF(O198&lt;&gt;"",(VLOOKUP(O198,'🌳Resource'!$A$4:$I1000,8,false)*P198),0) + IF(Q198&lt;&gt;"",(VLOOKUP(Q198,$B$4:$G1000,5,false)*R198),0) + IF(S198&lt;&gt;"",(VLOOKUP(S198,$B$4:$G1000,5,false)*T198),0) + IF(U198&lt;&gt;"",(VLOOKUP(U198,$B$4:$G1000,5,false)*V198),0) + IF(W198&lt;&gt;"",(VLOOKUP(W198,$B$4:$G1000,5,false)*X198),0) + IF(Y198&lt;&gt;"",(VLOOKUP(Y198,$B$4:$G1000,5,false)*Z198),0) + IF(AA198&lt;&gt;"",(VLOOKUP(AA198,$B$4:$G1000,5,false)*AB198),0)</f>
        <v>18.71428571</v>
      </c>
      <c r="G198" s="568">
        <f>IF(I198&lt;&gt;"",(VLOOKUP(I198,'🌳Resource'!$A$4:$I1000,9,false)*J198),0)+IF(K198&lt;&gt;"",(VLOOKUP(K198,'🌳Resource'!$A$4:$I1000,9,false)*L198),0)+IF(M198&lt;&gt;"",(VLOOKUP(M198,'🌳Resource'!$A$4:$I1000,9,false)*N198),0) + IF(O198&lt;&gt;"",(VLOOKUP(O198,'🌳Resource'!$A$4:$I1000,9,false)*P198),0) + IF(Q198&lt;&gt;"",(VLOOKUP(Q198,$B$4:$G1000,6,false)*R198),0) + IF(S198&lt;&gt;"",(VLOOKUP(S198,$B$4:$G1000,6,false)*T198),0) + IF(U198&lt;&gt;"",(VLOOKUP(U198,$B$4:$G1000,6,false)*V198),0) + IF(W198&lt;&gt;"",(VLOOKUP(W198,$B$4:$G1000,6,false)*X198),0) + IF(Y198&lt;&gt;"",(VLOOKUP(Y198,$B$4:$G1000,6,false)*Z198),0) + IF(AA198&lt;&gt;"",(VLOOKUP(AA198,$B$4:$G1000,6,false)*AB198),0)</f>
        <v>68</v>
      </c>
      <c r="H198" s="568">
        <f>IF(I198&lt;&gt;"",(VLOOKUP(I198,'🌳Resource'!$A$4:$J1000,10,false)*J198),0)+IF(K198&lt;&gt;"",(VLOOKUP(K198,'🌳Resource'!$A$4:$J1000,10,false)*L198),0)+IF(M198&lt;&gt;"",(VLOOKUP(M198,'🌳Resource'!$A$4:$J1000,10,false)*N198),0) + IF(O198&lt;&gt;"",(VLOOKUP(O198,'🌳Resource'!$A$4:$J1000,10,false)*P198),0) + IF(Q198&lt;&gt;"",(VLOOKUP(Q198,$B$4:$H1000,7,false)*R198),0) + IF(S198&lt;&gt;"",(VLOOKUP(S198,$B$4:$H1000,7,false)*T198),0) + IF(U198&lt;&gt;"",(VLOOKUP(U198,$B$4:$H1000,7,false)*V198),0) + IF(W198&lt;&gt;"",(VLOOKUP(W198,$B$4:$H1000,7,false)*X198),0) + IF(Y198&lt;&gt;"",(VLOOKUP(Y198,$B$4:$H1000,7,false)*Z198),0) + IF(AA198&lt;&gt;"",(VLOOKUP(AA198,$B$4:$H1000,7,false)*AB198),0)</f>
        <v>24.5</v>
      </c>
      <c r="I198" s="569"/>
      <c r="J198" s="570"/>
      <c r="K198" s="569"/>
      <c r="L198" s="570"/>
      <c r="M198" s="569"/>
      <c r="N198" s="570"/>
      <c r="O198" s="569"/>
      <c r="P198" s="570"/>
      <c r="Q198" s="557" t="s">
        <v>506</v>
      </c>
      <c r="R198" s="578">
        <v>1.0</v>
      </c>
      <c r="S198" s="557" t="s">
        <v>510</v>
      </c>
      <c r="T198" s="578">
        <v>2.0</v>
      </c>
      <c r="U198" s="557" t="s">
        <v>534</v>
      </c>
      <c r="V198" s="578">
        <v>1.0</v>
      </c>
      <c r="W198" s="557"/>
      <c r="X198" s="580"/>
      <c r="Y198" s="557"/>
      <c r="Z198" s="580"/>
      <c r="AA198" s="557"/>
      <c r="AB198" s="580"/>
      <c r="AC198" s="13"/>
      <c r="AD198" s="13"/>
    </row>
    <row r="199">
      <c r="A199" s="564" t="b">
        <v>1</v>
      </c>
      <c r="B199" s="607" t="s">
        <v>250</v>
      </c>
      <c r="C199" s="603" t="s">
        <v>8</v>
      </c>
      <c r="D199" s="610" t="s">
        <v>51</v>
      </c>
      <c r="E199" s="612"/>
      <c r="F199" s="571">
        <f>IF(I199&lt;&gt;"",(VLOOKUP(I199,'🌳Resource'!$A$4:$I1000,8,false)*J199),0)+IF(K199&lt;&gt;"",(VLOOKUP(K199,'🌳Resource'!$A$4:$I1000,8,false)*L199),0)+IF(M199&lt;&gt;"",(VLOOKUP(M199,'🌳Resource'!$A$4:$I1000,8,false)*N199),0) + IF(O199&lt;&gt;"",(VLOOKUP(O199,'🌳Resource'!$A$4:$I1000,8,false)*P199),0) + IF(Q199&lt;&gt;"",(VLOOKUP(Q199,$B$4:$G1000,5,false)*R199),0) + IF(S199&lt;&gt;"",(VLOOKUP(S199,$B$4:$G1000,5,false)*T199),0) + IF(U199&lt;&gt;"",(VLOOKUP(U199,$B$4:$G1000,5,false)*V199),0) + IF(W199&lt;&gt;"",(VLOOKUP(W199,$B$4:$G1000,5,false)*X199),0) + IF(Y199&lt;&gt;"",(VLOOKUP(Y199,$B$4:$G1000,5,false)*Z199),0) + IF(AA199&lt;&gt;"",(VLOOKUP(AA199,$B$4:$G1000,5,false)*AB199),0)</f>
        <v>18.71428571</v>
      </c>
      <c r="G199" s="571">
        <f>IF(I199&lt;&gt;"",(VLOOKUP(I199,'🌳Resource'!$A$4:$I1000,9,false)*J199),0)+IF(K199&lt;&gt;"",(VLOOKUP(K199,'🌳Resource'!$A$4:$I1000,9,false)*L199),0)+IF(M199&lt;&gt;"",(VLOOKUP(M199,'🌳Resource'!$A$4:$I1000,9,false)*N199),0) + IF(O199&lt;&gt;"",(VLOOKUP(O199,'🌳Resource'!$A$4:$I1000,9,false)*P199),0) + IF(Q199&lt;&gt;"",(VLOOKUP(Q199,$B$4:$G1000,6,false)*R199),0) + IF(S199&lt;&gt;"",(VLOOKUP(S199,$B$4:$G1000,6,false)*T199),0) + IF(U199&lt;&gt;"",(VLOOKUP(U199,$B$4:$G1000,6,false)*V199),0) + IF(W199&lt;&gt;"",(VLOOKUP(W199,$B$4:$G1000,6,false)*X199),0) + IF(Y199&lt;&gt;"",(VLOOKUP(Y199,$B$4:$G1000,6,false)*Z199),0) + IF(AA199&lt;&gt;"",(VLOOKUP(AA199,$B$4:$G1000,6,false)*AB199),0)</f>
        <v>68</v>
      </c>
      <c r="H199" s="571">
        <f>IF(I199&lt;&gt;"",(VLOOKUP(I199,'🌳Resource'!$A$4:$J1000,10,false)*J199),0)+IF(K199&lt;&gt;"",(VLOOKUP(K199,'🌳Resource'!$A$4:$J1000,10,false)*L199),0)+IF(M199&lt;&gt;"",(VLOOKUP(M199,'🌳Resource'!$A$4:$J1000,10,false)*N199),0) + IF(O199&lt;&gt;"",(VLOOKUP(O199,'🌳Resource'!$A$4:$J1000,10,false)*P199),0) + IF(Q199&lt;&gt;"",(VLOOKUP(Q199,$B$4:$H1000,7,false)*R199),0) + IF(S199&lt;&gt;"",(VLOOKUP(S199,$B$4:$H1000,7,false)*T199),0) + IF(U199&lt;&gt;"",(VLOOKUP(U199,$B$4:$H1000,7,false)*V199),0) + IF(W199&lt;&gt;"",(VLOOKUP(W199,$B$4:$H1000,7,false)*X199),0) + IF(Y199&lt;&gt;"",(VLOOKUP(Y199,$B$4:$H1000,7,false)*Z199),0) + IF(AA199&lt;&gt;"",(VLOOKUP(AA199,$B$4:$H1000,7,false)*AB199),0)</f>
        <v>24.5</v>
      </c>
      <c r="I199" s="561"/>
      <c r="J199" s="562"/>
      <c r="K199" s="561"/>
      <c r="L199" s="562"/>
      <c r="M199" s="561"/>
      <c r="N199" s="562"/>
      <c r="O199" s="561"/>
      <c r="P199" s="562"/>
      <c r="Q199" s="563" t="s">
        <v>506</v>
      </c>
      <c r="R199" s="579">
        <v>1.0</v>
      </c>
      <c r="S199" s="563" t="s">
        <v>510</v>
      </c>
      <c r="T199" s="579">
        <v>2.0</v>
      </c>
      <c r="U199" s="563" t="s">
        <v>534</v>
      </c>
      <c r="V199" s="579">
        <v>1.0</v>
      </c>
      <c r="W199" s="563"/>
      <c r="X199" s="581"/>
      <c r="Y199" s="563"/>
      <c r="Z199" s="581"/>
      <c r="AA199" s="563"/>
      <c r="AB199" s="581"/>
      <c r="AC199" s="13"/>
      <c r="AD199" s="13"/>
    </row>
    <row r="200">
      <c r="A200" s="564" t="b">
        <v>1</v>
      </c>
      <c r="B200" s="607" t="s">
        <v>273</v>
      </c>
      <c r="C200" s="603" t="s">
        <v>12</v>
      </c>
      <c r="D200" s="610" t="s">
        <v>51</v>
      </c>
      <c r="E200" s="612"/>
      <c r="F200" s="568">
        <f>IF(I200&lt;&gt;"",(VLOOKUP(I200,'🌳Resource'!$A$4:$I1000,8,false)*J200),0)+IF(K200&lt;&gt;"",(VLOOKUP(K200,'🌳Resource'!$A$4:$I1000,8,false)*L200),0)+IF(M200&lt;&gt;"",(VLOOKUP(M200,'🌳Resource'!$A$4:$I1000,8,false)*N200),0) + IF(O200&lt;&gt;"",(VLOOKUP(O200,'🌳Resource'!$A$4:$I1000,8,false)*P200),0) + IF(Q200&lt;&gt;"",(VLOOKUP(Q200,$B$4:$G1000,5,false)*R200),0) + IF(S200&lt;&gt;"",(VLOOKUP(S200,$B$4:$G1000,5,false)*T200),0) + IF(U200&lt;&gt;"",(VLOOKUP(U200,$B$4:$G1000,5,false)*V200),0) + IF(W200&lt;&gt;"",(VLOOKUP(W200,$B$4:$G1000,5,false)*X200),0) + IF(Y200&lt;&gt;"",(VLOOKUP(Y200,$B$4:$G1000,5,false)*Z200),0) + IF(AA200&lt;&gt;"",(VLOOKUP(AA200,$B$4:$G1000,5,false)*AB200),0)</f>
        <v>13</v>
      </c>
      <c r="G200" s="568">
        <f>IF(I200&lt;&gt;"",(VLOOKUP(I200,'🌳Resource'!$A$4:$I1000,9,false)*J200),0)+IF(K200&lt;&gt;"",(VLOOKUP(K200,'🌳Resource'!$A$4:$I1000,9,false)*L200),0)+IF(M200&lt;&gt;"",(VLOOKUP(M200,'🌳Resource'!$A$4:$I1000,9,false)*N200),0) + IF(O200&lt;&gt;"",(VLOOKUP(O200,'🌳Resource'!$A$4:$I1000,9,false)*P200),0) + IF(Q200&lt;&gt;"",(VLOOKUP(Q200,$B$4:$G1000,6,false)*R200),0) + IF(S200&lt;&gt;"",(VLOOKUP(S200,$B$4:$G1000,6,false)*T200),0) + IF(U200&lt;&gt;"",(VLOOKUP(U200,$B$4:$G1000,6,false)*V200),0) + IF(W200&lt;&gt;"",(VLOOKUP(W200,$B$4:$G1000,6,false)*X200),0) + IF(Y200&lt;&gt;"",(VLOOKUP(Y200,$B$4:$G1000,6,false)*Z200),0) + IF(AA200&lt;&gt;"",(VLOOKUP(AA200,$B$4:$G1000,6,false)*AB200),0)</f>
        <v>20</v>
      </c>
      <c r="H200" s="568">
        <f>IF(I200&lt;&gt;"",(VLOOKUP(I200,'🌳Resource'!$A$4:$J1000,10,false)*J200),0)+IF(K200&lt;&gt;"",(VLOOKUP(K200,'🌳Resource'!$A$4:$J1000,10,false)*L200),0)+IF(M200&lt;&gt;"",(VLOOKUP(M200,'🌳Resource'!$A$4:$J1000,10,false)*N200),0) + IF(O200&lt;&gt;"",(VLOOKUP(O200,'🌳Resource'!$A$4:$J1000,10,false)*P200),0) + IF(Q200&lt;&gt;"",(VLOOKUP(Q200,$B$4:$H1000,7,false)*R200),0) + IF(S200&lt;&gt;"",(VLOOKUP(S200,$B$4:$H1000,7,false)*T200),0) + IF(U200&lt;&gt;"",(VLOOKUP(U200,$B$4:$H1000,7,false)*V200),0) + IF(W200&lt;&gt;"",(VLOOKUP(W200,$B$4:$H1000,7,false)*X200),0) + IF(Y200&lt;&gt;"",(VLOOKUP(Y200,$B$4:$H1000,7,false)*Z200),0) + IF(AA200&lt;&gt;"",(VLOOKUP(AA200,$B$4:$H1000,7,false)*AB200),0)</f>
        <v>8</v>
      </c>
      <c r="I200" s="569"/>
      <c r="J200" s="570"/>
      <c r="K200" s="569" t="s">
        <v>90</v>
      </c>
      <c r="L200" s="570">
        <v>1.0</v>
      </c>
      <c r="M200" s="569"/>
      <c r="N200" s="570"/>
      <c r="O200" s="569"/>
      <c r="P200" s="570"/>
      <c r="Q200" s="557" t="s">
        <v>508</v>
      </c>
      <c r="R200" s="578">
        <v>1.0</v>
      </c>
      <c r="S200" s="557"/>
      <c r="T200" s="580"/>
      <c r="U200" s="557"/>
      <c r="V200" s="580"/>
      <c r="W200" s="557"/>
      <c r="X200" s="580"/>
      <c r="Y200" s="557"/>
      <c r="Z200" s="580"/>
      <c r="AA200" s="557"/>
      <c r="AB200" s="580"/>
      <c r="AC200" s="13"/>
      <c r="AD200" s="13"/>
    </row>
    <row r="201">
      <c r="A201" s="564" t="b">
        <v>1</v>
      </c>
      <c r="B201" s="607" t="s">
        <v>274</v>
      </c>
      <c r="C201" s="603" t="s">
        <v>12</v>
      </c>
      <c r="D201" s="610" t="s">
        <v>51</v>
      </c>
      <c r="E201" s="612"/>
      <c r="F201" s="571">
        <f>IF(I201&lt;&gt;"",(VLOOKUP(I201,'🌳Resource'!$A$4:$I1000,8,false)*J201),0)+IF(K201&lt;&gt;"",(VLOOKUP(K201,'🌳Resource'!$A$4:$I1000,8,false)*L201),0)+IF(M201&lt;&gt;"",(VLOOKUP(M201,'🌳Resource'!$A$4:$I1000,8,false)*N201),0) + IF(O201&lt;&gt;"",(VLOOKUP(O201,'🌳Resource'!$A$4:$I1000,8,false)*P201),0) + IF(Q201&lt;&gt;"",(VLOOKUP(Q201,$B$4:$G1000,5,false)*R201),0) + IF(S201&lt;&gt;"",(VLOOKUP(S201,$B$4:$G1000,5,false)*T201),0) + IF(U201&lt;&gt;"",(VLOOKUP(U201,$B$4:$G1000,5,false)*V201),0) + IF(W201&lt;&gt;"",(VLOOKUP(W201,$B$4:$G1000,5,false)*X201),0) + IF(Y201&lt;&gt;"",(VLOOKUP(Y201,$B$4:$G1000,5,false)*Z201),0) + IF(AA201&lt;&gt;"",(VLOOKUP(AA201,$B$4:$G1000,5,false)*AB201),0)</f>
        <v>13</v>
      </c>
      <c r="G201" s="571">
        <f>IF(I201&lt;&gt;"",(VLOOKUP(I201,'🌳Resource'!$A$4:$I1000,9,false)*J201),0)+IF(K201&lt;&gt;"",(VLOOKUP(K201,'🌳Resource'!$A$4:$I1000,9,false)*L201),0)+IF(M201&lt;&gt;"",(VLOOKUP(M201,'🌳Resource'!$A$4:$I1000,9,false)*N201),0) + IF(O201&lt;&gt;"",(VLOOKUP(O201,'🌳Resource'!$A$4:$I1000,9,false)*P201),0) + IF(Q201&lt;&gt;"",(VLOOKUP(Q201,$B$4:$G1000,6,false)*R201),0) + IF(S201&lt;&gt;"",(VLOOKUP(S201,$B$4:$G1000,6,false)*T201),0) + IF(U201&lt;&gt;"",(VLOOKUP(U201,$B$4:$G1000,6,false)*V201),0) + IF(W201&lt;&gt;"",(VLOOKUP(W201,$B$4:$G1000,6,false)*X201),0) + IF(Y201&lt;&gt;"",(VLOOKUP(Y201,$B$4:$G1000,6,false)*Z201),0) + IF(AA201&lt;&gt;"",(VLOOKUP(AA201,$B$4:$G1000,6,false)*AB201),0)</f>
        <v>20</v>
      </c>
      <c r="H201" s="571">
        <f>IF(I201&lt;&gt;"",(VLOOKUP(I201,'🌳Resource'!$A$4:$J1000,10,false)*J201),0)+IF(K201&lt;&gt;"",(VLOOKUP(K201,'🌳Resource'!$A$4:$J1000,10,false)*L201),0)+IF(M201&lt;&gt;"",(VLOOKUP(M201,'🌳Resource'!$A$4:$J1000,10,false)*N201),0) + IF(O201&lt;&gt;"",(VLOOKUP(O201,'🌳Resource'!$A$4:$J1000,10,false)*P201),0) + IF(Q201&lt;&gt;"",(VLOOKUP(Q201,$B$4:$H1000,7,false)*R201),0) + IF(S201&lt;&gt;"",(VLOOKUP(S201,$B$4:$H1000,7,false)*T201),0) + IF(U201&lt;&gt;"",(VLOOKUP(U201,$B$4:$H1000,7,false)*V201),0) + IF(W201&lt;&gt;"",(VLOOKUP(W201,$B$4:$H1000,7,false)*X201),0) + IF(Y201&lt;&gt;"",(VLOOKUP(Y201,$B$4:$H1000,7,false)*Z201),0) + IF(AA201&lt;&gt;"",(VLOOKUP(AA201,$B$4:$H1000,7,false)*AB201),0)</f>
        <v>8</v>
      </c>
      <c r="I201" s="561"/>
      <c r="J201" s="562"/>
      <c r="K201" s="561" t="s">
        <v>90</v>
      </c>
      <c r="L201" s="562">
        <v>1.0</v>
      </c>
      <c r="M201" s="561"/>
      <c r="N201" s="562"/>
      <c r="O201" s="561"/>
      <c r="P201" s="562"/>
      <c r="Q201" s="563" t="s">
        <v>508</v>
      </c>
      <c r="R201" s="579">
        <v>1.0</v>
      </c>
      <c r="S201" s="563"/>
      <c r="T201" s="581"/>
      <c r="U201" s="563"/>
      <c r="V201" s="581"/>
      <c r="W201" s="563"/>
      <c r="X201" s="581"/>
      <c r="Y201" s="563"/>
      <c r="Z201" s="581"/>
      <c r="AA201" s="563"/>
      <c r="AB201" s="581"/>
    </row>
    <row r="202">
      <c r="A202" s="564" t="b">
        <v>1</v>
      </c>
      <c r="B202" s="607" t="s">
        <v>275</v>
      </c>
      <c r="C202" s="603" t="s">
        <v>12</v>
      </c>
      <c r="D202" s="610" t="s">
        <v>51</v>
      </c>
      <c r="E202" s="612"/>
      <c r="F202" s="568">
        <f>IF(I202&lt;&gt;"",(VLOOKUP(I202,'🌳Resource'!$A$4:$I1000,8,false)*J202),0)+IF(K202&lt;&gt;"",(VLOOKUP(K202,'🌳Resource'!$A$4:$I1000,8,false)*L202),0)+IF(M202&lt;&gt;"",(VLOOKUP(M202,'🌳Resource'!$A$4:$I1000,8,false)*N202),0) + IF(O202&lt;&gt;"",(VLOOKUP(O202,'🌳Resource'!$A$4:$I1000,8,false)*P202),0) + IF(Q202&lt;&gt;"",(VLOOKUP(Q202,$B$4:$G1000,5,false)*R202),0) + IF(S202&lt;&gt;"",(VLOOKUP(S202,$B$4:$G1000,5,false)*T202),0) + IF(U202&lt;&gt;"",(VLOOKUP(U202,$B$4:$G1000,5,false)*V202),0) + IF(W202&lt;&gt;"",(VLOOKUP(W202,$B$4:$G1000,5,false)*X202),0) + IF(Y202&lt;&gt;"",(VLOOKUP(Y202,$B$4:$G1000,5,false)*Z202),0) + IF(AA202&lt;&gt;"",(VLOOKUP(AA202,$B$4:$G1000,5,false)*AB202),0)</f>
        <v>13</v>
      </c>
      <c r="G202" s="568">
        <f>IF(I202&lt;&gt;"",(VLOOKUP(I202,'🌳Resource'!$A$4:$I1000,9,false)*J202),0)+IF(K202&lt;&gt;"",(VLOOKUP(K202,'🌳Resource'!$A$4:$I1000,9,false)*L202),0)+IF(M202&lt;&gt;"",(VLOOKUP(M202,'🌳Resource'!$A$4:$I1000,9,false)*N202),0) + IF(O202&lt;&gt;"",(VLOOKUP(O202,'🌳Resource'!$A$4:$I1000,9,false)*P202),0) + IF(Q202&lt;&gt;"",(VLOOKUP(Q202,$B$4:$G1000,6,false)*R202),0) + IF(S202&lt;&gt;"",(VLOOKUP(S202,$B$4:$G1000,6,false)*T202),0) + IF(U202&lt;&gt;"",(VLOOKUP(U202,$B$4:$G1000,6,false)*V202),0) + IF(W202&lt;&gt;"",(VLOOKUP(W202,$B$4:$G1000,6,false)*X202),0) + IF(Y202&lt;&gt;"",(VLOOKUP(Y202,$B$4:$G1000,6,false)*Z202),0) + IF(AA202&lt;&gt;"",(VLOOKUP(AA202,$B$4:$G1000,6,false)*AB202),0)</f>
        <v>20</v>
      </c>
      <c r="H202" s="568">
        <f>IF(I202&lt;&gt;"",(VLOOKUP(I202,'🌳Resource'!$A$4:$J1000,10,false)*J202),0)+IF(K202&lt;&gt;"",(VLOOKUP(K202,'🌳Resource'!$A$4:$J1000,10,false)*L202),0)+IF(M202&lt;&gt;"",(VLOOKUP(M202,'🌳Resource'!$A$4:$J1000,10,false)*N202),0) + IF(O202&lt;&gt;"",(VLOOKUP(O202,'🌳Resource'!$A$4:$J1000,10,false)*P202),0) + IF(Q202&lt;&gt;"",(VLOOKUP(Q202,$B$4:$H1000,7,false)*R202),0) + IF(S202&lt;&gt;"",(VLOOKUP(S202,$B$4:$H1000,7,false)*T202),0) + IF(U202&lt;&gt;"",(VLOOKUP(U202,$B$4:$H1000,7,false)*V202),0) + IF(W202&lt;&gt;"",(VLOOKUP(W202,$B$4:$H1000,7,false)*X202),0) + IF(Y202&lt;&gt;"",(VLOOKUP(Y202,$B$4:$H1000,7,false)*Z202),0) + IF(AA202&lt;&gt;"",(VLOOKUP(AA202,$B$4:$H1000,7,false)*AB202),0)</f>
        <v>8</v>
      </c>
      <c r="I202" s="569"/>
      <c r="J202" s="570"/>
      <c r="K202" s="569" t="s">
        <v>90</v>
      </c>
      <c r="L202" s="570">
        <v>1.0</v>
      </c>
      <c r="M202" s="569"/>
      <c r="N202" s="570"/>
      <c r="O202" s="569"/>
      <c r="P202" s="570"/>
      <c r="Q202" s="557" t="s">
        <v>508</v>
      </c>
      <c r="R202" s="578">
        <v>1.0</v>
      </c>
      <c r="S202" s="557"/>
      <c r="T202" s="580"/>
      <c r="U202" s="557"/>
      <c r="V202" s="580"/>
      <c r="W202" s="557"/>
      <c r="X202" s="580"/>
      <c r="Y202" s="557"/>
      <c r="Z202" s="580"/>
      <c r="AA202" s="557"/>
      <c r="AB202" s="580"/>
    </row>
    <row r="203">
      <c r="A203" s="564" t="b">
        <v>1</v>
      </c>
      <c r="B203" s="607" t="s">
        <v>276</v>
      </c>
      <c r="C203" s="603" t="s">
        <v>12</v>
      </c>
      <c r="D203" s="610" t="s">
        <v>51</v>
      </c>
      <c r="E203" s="612"/>
      <c r="F203" s="571">
        <f>IF(I203&lt;&gt;"",(VLOOKUP(I203,'🌳Resource'!$A$4:$I1000,8,false)*J203),0)+IF(K203&lt;&gt;"",(VLOOKUP(K203,'🌳Resource'!$A$4:$I1000,8,false)*L203),0)+IF(M203&lt;&gt;"",(VLOOKUP(M203,'🌳Resource'!$A$4:$I1000,8,false)*N203),0) + IF(O203&lt;&gt;"",(VLOOKUP(O203,'🌳Resource'!$A$4:$I1000,8,false)*P203),0) + IF(Q203&lt;&gt;"",(VLOOKUP(Q203,$B$4:$G1000,5,false)*R203),0) + IF(S203&lt;&gt;"",(VLOOKUP(S203,$B$4:$G1000,5,false)*T203),0) + IF(U203&lt;&gt;"",(VLOOKUP(U203,$B$4:$G1000,5,false)*V203),0) + IF(W203&lt;&gt;"",(VLOOKUP(W203,$B$4:$G1000,5,false)*X203),0) + IF(Y203&lt;&gt;"",(VLOOKUP(Y203,$B$4:$G1000,5,false)*Z203),0) + IF(AA203&lt;&gt;"",(VLOOKUP(AA203,$B$4:$G1000,5,false)*AB203),0)</f>
        <v>13</v>
      </c>
      <c r="G203" s="571">
        <f>IF(I203&lt;&gt;"",(VLOOKUP(I203,'🌳Resource'!$A$4:$I1000,9,false)*J203),0)+IF(K203&lt;&gt;"",(VLOOKUP(K203,'🌳Resource'!$A$4:$I1000,9,false)*L203),0)+IF(M203&lt;&gt;"",(VLOOKUP(M203,'🌳Resource'!$A$4:$I1000,9,false)*N203),0) + IF(O203&lt;&gt;"",(VLOOKUP(O203,'🌳Resource'!$A$4:$I1000,9,false)*P203),0) + IF(Q203&lt;&gt;"",(VLOOKUP(Q203,$B$4:$G1000,6,false)*R203),0) + IF(S203&lt;&gt;"",(VLOOKUP(S203,$B$4:$G1000,6,false)*T203),0) + IF(U203&lt;&gt;"",(VLOOKUP(U203,$B$4:$G1000,6,false)*V203),0) + IF(W203&lt;&gt;"",(VLOOKUP(W203,$B$4:$G1000,6,false)*X203),0) + IF(Y203&lt;&gt;"",(VLOOKUP(Y203,$B$4:$G1000,6,false)*Z203),0) + IF(AA203&lt;&gt;"",(VLOOKUP(AA203,$B$4:$G1000,6,false)*AB203),0)</f>
        <v>20</v>
      </c>
      <c r="H203" s="571">
        <f>IF(I203&lt;&gt;"",(VLOOKUP(I203,'🌳Resource'!$A$4:$J1000,10,false)*J203),0)+IF(K203&lt;&gt;"",(VLOOKUP(K203,'🌳Resource'!$A$4:$J1000,10,false)*L203),0)+IF(M203&lt;&gt;"",(VLOOKUP(M203,'🌳Resource'!$A$4:$J1000,10,false)*N203),0) + IF(O203&lt;&gt;"",(VLOOKUP(O203,'🌳Resource'!$A$4:$J1000,10,false)*P203),0) + IF(Q203&lt;&gt;"",(VLOOKUP(Q203,$B$4:$H1000,7,false)*R203),0) + IF(S203&lt;&gt;"",(VLOOKUP(S203,$B$4:$H1000,7,false)*T203),0) + IF(U203&lt;&gt;"",(VLOOKUP(U203,$B$4:$H1000,7,false)*V203),0) + IF(W203&lt;&gt;"",(VLOOKUP(W203,$B$4:$H1000,7,false)*X203),0) + IF(Y203&lt;&gt;"",(VLOOKUP(Y203,$B$4:$H1000,7,false)*Z203),0) + IF(AA203&lt;&gt;"",(VLOOKUP(AA203,$B$4:$H1000,7,false)*AB203),0)</f>
        <v>8</v>
      </c>
      <c r="I203" s="561"/>
      <c r="J203" s="562"/>
      <c r="K203" s="561" t="s">
        <v>90</v>
      </c>
      <c r="L203" s="562">
        <v>1.0</v>
      </c>
      <c r="M203" s="561"/>
      <c r="N203" s="562"/>
      <c r="O203" s="561"/>
      <c r="P203" s="562"/>
      <c r="Q203" s="563" t="s">
        <v>508</v>
      </c>
      <c r="R203" s="579">
        <v>1.0</v>
      </c>
      <c r="S203" s="563"/>
      <c r="T203" s="581"/>
      <c r="U203" s="563"/>
      <c r="V203" s="581"/>
      <c r="W203" s="563"/>
      <c r="X203" s="581"/>
      <c r="Y203" s="563"/>
      <c r="Z203" s="581"/>
      <c r="AA203" s="563"/>
      <c r="AB203" s="581"/>
    </row>
    <row r="204">
      <c r="A204" s="564" t="b">
        <v>1</v>
      </c>
      <c r="B204" s="607" t="s">
        <v>277</v>
      </c>
      <c r="C204" s="603" t="s">
        <v>12</v>
      </c>
      <c r="D204" s="610" t="s">
        <v>51</v>
      </c>
      <c r="E204" s="612"/>
      <c r="F204" s="568">
        <f>IF(I204&lt;&gt;"",(VLOOKUP(I204,'🌳Resource'!$A$4:$I1000,8,false)*J204),0)+IF(K204&lt;&gt;"",(VLOOKUP(K204,'🌳Resource'!$A$4:$I1000,8,false)*L204),0)+IF(M204&lt;&gt;"",(VLOOKUP(M204,'🌳Resource'!$A$4:$I1000,8,false)*N204),0) + IF(O204&lt;&gt;"",(VLOOKUP(O204,'🌳Resource'!$A$4:$I1000,8,false)*P204),0) + IF(Q204&lt;&gt;"",(VLOOKUP(Q204,$B$4:$G1000,5,false)*R204),0) + IF(S204&lt;&gt;"",(VLOOKUP(S204,$B$4:$G1000,5,false)*T204),0) + IF(U204&lt;&gt;"",(VLOOKUP(U204,$B$4:$G1000,5,false)*V204),0) + IF(W204&lt;&gt;"",(VLOOKUP(W204,$B$4:$G1000,5,false)*X204),0) + IF(Y204&lt;&gt;"",(VLOOKUP(Y204,$B$4:$G1000,5,false)*Z204),0) + IF(AA204&lt;&gt;"",(VLOOKUP(AA204,$B$4:$G1000,5,false)*AB204),0)</f>
        <v>13</v>
      </c>
      <c r="G204" s="568">
        <f>IF(I204&lt;&gt;"",(VLOOKUP(I204,'🌳Resource'!$A$4:$I1000,9,false)*J204),0)+IF(K204&lt;&gt;"",(VLOOKUP(K204,'🌳Resource'!$A$4:$I1000,9,false)*L204),0)+IF(M204&lt;&gt;"",(VLOOKUP(M204,'🌳Resource'!$A$4:$I1000,9,false)*N204),0) + IF(O204&lt;&gt;"",(VLOOKUP(O204,'🌳Resource'!$A$4:$I1000,9,false)*P204),0) + IF(Q204&lt;&gt;"",(VLOOKUP(Q204,$B$4:$G1000,6,false)*R204),0) + IF(S204&lt;&gt;"",(VLOOKUP(S204,$B$4:$G1000,6,false)*T204),0) + IF(U204&lt;&gt;"",(VLOOKUP(U204,$B$4:$G1000,6,false)*V204),0) + IF(W204&lt;&gt;"",(VLOOKUP(W204,$B$4:$G1000,6,false)*X204),0) + IF(Y204&lt;&gt;"",(VLOOKUP(Y204,$B$4:$G1000,6,false)*Z204),0) + IF(AA204&lt;&gt;"",(VLOOKUP(AA204,$B$4:$G1000,6,false)*AB204),0)</f>
        <v>20</v>
      </c>
      <c r="H204" s="568">
        <f>IF(I204&lt;&gt;"",(VLOOKUP(I204,'🌳Resource'!$A$4:$J1000,10,false)*J204),0)+IF(K204&lt;&gt;"",(VLOOKUP(K204,'🌳Resource'!$A$4:$J1000,10,false)*L204),0)+IF(M204&lt;&gt;"",(VLOOKUP(M204,'🌳Resource'!$A$4:$J1000,10,false)*N204),0) + IF(O204&lt;&gt;"",(VLOOKUP(O204,'🌳Resource'!$A$4:$J1000,10,false)*P204),0) + IF(Q204&lt;&gt;"",(VLOOKUP(Q204,$B$4:$H1000,7,false)*R204),0) + IF(S204&lt;&gt;"",(VLOOKUP(S204,$B$4:$H1000,7,false)*T204),0) + IF(U204&lt;&gt;"",(VLOOKUP(U204,$B$4:$H1000,7,false)*V204),0) + IF(W204&lt;&gt;"",(VLOOKUP(W204,$B$4:$H1000,7,false)*X204),0) + IF(Y204&lt;&gt;"",(VLOOKUP(Y204,$B$4:$H1000,7,false)*Z204),0) + IF(AA204&lt;&gt;"",(VLOOKUP(AA204,$B$4:$H1000,7,false)*AB204),0)</f>
        <v>8</v>
      </c>
      <c r="I204" s="569"/>
      <c r="J204" s="570"/>
      <c r="K204" s="569" t="s">
        <v>90</v>
      </c>
      <c r="L204" s="570">
        <v>1.0</v>
      </c>
      <c r="M204" s="569"/>
      <c r="N204" s="570"/>
      <c r="O204" s="569"/>
      <c r="P204" s="570"/>
      <c r="Q204" s="557" t="s">
        <v>508</v>
      </c>
      <c r="R204" s="578">
        <v>1.0</v>
      </c>
      <c r="S204" s="557"/>
      <c r="T204" s="580"/>
      <c r="U204" s="557"/>
      <c r="V204" s="580"/>
      <c r="W204" s="557"/>
      <c r="X204" s="580"/>
      <c r="Y204" s="557"/>
      <c r="Z204" s="580"/>
      <c r="AA204" s="557"/>
      <c r="AB204" s="580"/>
    </row>
    <row r="205">
      <c r="A205" s="564" t="b">
        <v>1</v>
      </c>
      <c r="B205" s="607" t="s">
        <v>251</v>
      </c>
      <c r="C205" s="603" t="s">
        <v>8</v>
      </c>
      <c r="D205" s="610" t="s">
        <v>51</v>
      </c>
      <c r="E205" s="612"/>
      <c r="F205" s="571">
        <f>IF(I205&lt;&gt;"",(VLOOKUP(I205,'🌳Resource'!$A$4:$I1000,8,false)*J205),0)+IF(K205&lt;&gt;"",(VLOOKUP(K205,'🌳Resource'!$A$4:$I1000,8,false)*L205),0)+IF(M205&lt;&gt;"",(VLOOKUP(M205,'🌳Resource'!$A$4:$I1000,8,false)*N205),0) + IF(O205&lt;&gt;"",(VLOOKUP(O205,'🌳Resource'!$A$4:$I1000,8,false)*P205),0) + IF(Q205&lt;&gt;"",(VLOOKUP(Q205,$B$4:$G1000,5,false)*R205),0) + IF(S205&lt;&gt;"",(VLOOKUP(S205,$B$4:$G1000,5,false)*T205),0) + IF(U205&lt;&gt;"",(VLOOKUP(U205,$B$4:$G1000,5,false)*V205),0) + IF(W205&lt;&gt;"",(VLOOKUP(W205,$B$4:$G1000,5,false)*X205),0) + IF(Y205&lt;&gt;"",(VLOOKUP(Y205,$B$4:$G1000,5,false)*Z205),0) + IF(AA205&lt;&gt;"",(VLOOKUP(AA205,$B$4:$G1000,5,false)*AB205),0)</f>
        <v>18.71428571</v>
      </c>
      <c r="G205" s="571">
        <f>IF(I205&lt;&gt;"",(VLOOKUP(I205,'🌳Resource'!$A$4:$I1000,9,false)*J205),0)+IF(K205&lt;&gt;"",(VLOOKUP(K205,'🌳Resource'!$A$4:$I1000,9,false)*L205),0)+IF(M205&lt;&gt;"",(VLOOKUP(M205,'🌳Resource'!$A$4:$I1000,9,false)*N205),0) + IF(O205&lt;&gt;"",(VLOOKUP(O205,'🌳Resource'!$A$4:$I1000,9,false)*P205),0) + IF(Q205&lt;&gt;"",(VLOOKUP(Q205,$B$4:$G1000,6,false)*R205),0) + IF(S205&lt;&gt;"",(VLOOKUP(S205,$B$4:$G1000,6,false)*T205),0) + IF(U205&lt;&gt;"",(VLOOKUP(U205,$B$4:$G1000,6,false)*V205),0) + IF(W205&lt;&gt;"",(VLOOKUP(W205,$B$4:$G1000,6,false)*X205),0) + IF(Y205&lt;&gt;"",(VLOOKUP(Y205,$B$4:$G1000,6,false)*Z205),0) + IF(AA205&lt;&gt;"",(VLOOKUP(AA205,$B$4:$G1000,6,false)*AB205),0)</f>
        <v>68</v>
      </c>
      <c r="H205" s="571">
        <f>IF(I205&lt;&gt;"",(VLOOKUP(I205,'🌳Resource'!$A$4:$J1000,10,false)*J205),0)+IF(K205&lt;&gt;"",(VLOOKUP(K205,'🌳Resource'!$A$4:$J1000,10,false)*L205),0)+IF(M205&lt;&gt;"",(VLOOKUP(M205,'🌳Resource'!$A$4:$J1000,10,false)*N205),0) + IF(O205&lt;&gt;"",(VLOOKUP(O205,'🌳Resource'!$A$4:$J1000,10,false)*P205),0) + IF(Q205&lt;&gt;"",(VLOOKUP(Q205,$B$4:$H1000,7,false)*R205),0) + IF(S205&lt;&gt;"",(VLOOKUP(S205,$B$4:$H1000,7,false)*T205),0) + IF(U205&lt;&gt;"",(VLOOKUP(U205,$B$4:$H1000,7,false)*V205),0) + IF(W205&lt;&gt;"",(VLOOKUP(W205,$B$4:$H1000,7,false)*X205),0) + IF(Y205&lt;&gt;"",(VLOOKUP(Y205,$B$4:$H1000,7,false)*Z205),0) + IF(AA205&lt;&gt;"",(VLOOKUP(AA205,$B$4:$H1000,7,false)*AB205),0)</f>
        <v>24.5</v>
      </c>
      <c r="I205" s="561"/>
      <c r="J205" s="562"/>
      <c r="K205" s="561"/>
      <c r="L205" s="562"/>
      <c r="M205" s="561"/>
      <c r="N205" s="562"/>
      <c r="O205" s="561"/>
      <c r="P205" s="562"/>
      <c r="Q205" s="563" t="s">
        <v>506</v>
      </c>
      <c r="R205" s="579">
        <v>1.0</v>
      </c>
      <c r="S205" s="563" t="s">
        <v>510</v>
      </c>
      <c r="T205" s="579">
        <v>2.0</v>
      </c>
      <c r="U205" s="563" t="s">
        <v>534</v>
      </c>
      <c r="V205" s="579">
        <v>1.0</v>
      </c>
      <c r="W205" s="563"/>
      <c r="X205" s="581"/>
      <c r="Y205" s="563"/>
      <c r="Z205" s="581"/>
      <c r="AA205" s="563"/>
      <c r="AB205" s="581"/>
    </row>
    <row r="206">
      <c r="A206" s="564" t="b">
        <v>1</v>
      </c>
      <c r="B206" s="607" t="s">
        <v>252</v>
      </c>
      <c r="C206" s="603" t="s">
        <v>8</v>
      </c>
      <c r="D206" s="610" t="s">
        <v>51</v>
      </c>
      <c r="E206" s="612"/>
      <c r="F206" s="568">
        <f>IF(I206&lt;&gt;"",(VLOOKUP(I206,'🌳Resource'!$A$4:$I1000,8,false)*J206),0)+IF(K206&lt;&gt;"",(VLOOKUP(K206,'🌳Resource'!$A$4:$I1000,8,false)*L206),0)+IF(M206&lt;&gt;"",(VLOOKUP(M206,'🌳Resource'!$A$4:$I1000,8,false)*N206),0) + IF(O206&lt;&gt;"",(VLOOKUP(O206,'🌳Resource'!$A$4:$I1000,8,false)*P206),0) + IF(Q206&lt;&gt;"",(VLOOKUP(Q206,$B$4:$G1000,5,false)*R206),0) + IF(S206&lt;&gt;"",(VLOOKUP(S206,$B$4:$G1000,5,false)*T206),0) + IF(U206&lt;&gt;"",(VLOOKUP(U206,$B$4:$G1000,5,false)*V206),0) + IF(W206&lt;&gt;"",(VLOOKUP(W206,$B$4:$G1000,5,false)*X206),0) + IF(Y206&lt;&gt;"",(VLOOKUP(Y206,$B$4:$G1000,5,false)*Z206),0) + IF(AA206&lt;&gt;"",(VLOOKUP(AA206,$B$4:$G1000,5,false)*AB206),0)</f>
        <v>18.71428571</v>
      </c>
      <c r="G206" s="568">
        <f>IF(I206&lt;&gt;"",(VLOOKUP(I206,'🌳Resource'!$A$4:$I1000,9,false)*J206),0)+IF(K206&lt;&gt;"",(VLOOKUP(K206,'🌳Resource'!$A$4:$I1000,9,false)*L206),0)+IF(M206&lt;&gt;"",(VLOOKUP(M206,'🌳Resource'!$A$4:$I1000,9,false)*N206),0) + IF(O206&lt;&gt;"",(VLOOKUP(O206,'🌳Resource'!$A$4:$I1000,9,false)*P206),0) + IF(Q206&lt;&gt;"",(VLOOKUP(Q206,$B$4:$G1000,6,false)*R206),0) + IF(S206&lt;&gt;"",(VLOOKUP(S206,$B$4:$G1000,6,false)*T206),0) + IF(U206&lt;&gt;"",(VLOOKUP(U206,$B$4:$G1000,6,false)*V206),0) + IF(W206&lt;&gt;"",(VLOOKUP(W206,$B$4:$G1000,6,false)*X206),0) + IF(Y206&lt;&gt;"",(VLOOKUP(Y206,$B$4:$G1000,6,false)*Z206),0) + IF(AA206&lt;&gt;"",(VLOOKUP(AA206,$B$4:$G1000,6,false)*AB206),0)</f>
        <v>68</v>
      </c>
      <c r="H206" s="568">
        <f>IF(I206&lt;&gt;"",(VLOOKUP(I206,'🌳Resource'!$A$4:$J1000,10,false)*J206),0)+IF(K206&lt;&gt;"",(VLOOKUP(K206,'🌳Resource'!$A$4:$J1000,10,false)*L206),0)+IF(M206&lt;&gt;"",(VLOOKUP(M206,'🌳Resource'!$A$4:$J1000,10,false)*N206),0) + IF(O206&lt;&gt;"",(VLOOKUP(O206,'🌳Resource'!$A$4:$J1000,10,false)*P206),0) + IF(Q206&lt;&gt;"",(VLOOKUP(Q206,$B$4:$H1000,7,false)*R206),0) + IF(S206&lt;&gt;"",(VLOOKUP(S206,$B$4:$H1000,7,false)*T206),0) + IF(U206&lt;&gt;"",(VLOOKUP(U206,$B$4:$H1000,7,false)*V206),0) + IF(W206&lt;&gt;"",(VLOOKUP(W206,$B$4:$H1000,7,false)*X206),0) + IF(Y206&lt;&gt;"",(VLOOKUP(Y206,$B$4:$H1000,7,false)*Z206),0) + IF(AA206&lt;&gt;"",(VLOOKUP(AA206,$B$4:$H1000,7,false)*AB206),0)</f>
        <v>24.5</v>
      </c>
      <c r="I206" s="569"/>
      <c r="J206" s="570"/>
      <c r="K206" s="569"/>
      <c r="L206" s="570"/>
      <c r="M206" s="569"/>
      <c r="N206" s="570"/>
      <c r="O206" s="569"/>
      <c r="P206" s="570"/>
      <c r="Q206" s="557" t="s">
        <v>506</v>
      </c>
      <c r="R206" s="578">
        <v>1.0</v>
      </c>
      <c r="S206" s="557" t="s">
        <v>510</v>
      </c>
      <c r="T206" s="578">
        <v>2.0</v>
      </c>
      <c r="U206" s="557" t="s">
        <v>534</v>
      </c>
      <c r="V206" s="578">
        <v>1.0</v>
      </c>
      <c r="W206" s="557"/>
      <c r="X206" s="580"/>
      <c r="Y206" s="557"/>
      <c r="Z206" s="580"/>
      <c r="AA206" s="557"/>
      <c r="AB206" s="580"/>
    </row>
    <row r="207">
      <c r="A207" s="564" t="b">
        <v>1</v>
      </c>
      <c r="B207" s="607" t="s">
        <v>253</v>
      </c>
      <c r="C207" s="603" t="s">
        <v>8</v>
      </c>
      <c r="D207" s="610" t="s">
        <v>51</v>
      </c>
      <c r="E207" s="612"/>
      <c r="F207" s="571">
        <f>IF(I207&lt;&gt;"",(VLOOKUP(I207,'🌳Resource'!$A$4:$I1000,8,false)*J207),0)+IF(K207&lt;&gt;"",(VLOOKUP(K207,'🌳Resource'!$A$4:$I1000,8,false)*L207),0)+IF(M207&lt;&gt;"",(VLOOKUP(M207,'🌳Resource'!$A$4:$I1000,8,false)*N207),0) + IF(O207&lt;&gt;"",(VLOOKUP(O207,'🌳Resource'!$A$4:$I1000,8,false)*P207),0) + IF(Q207&lt;&gt;"",(VLOOKUP(Q207,$B$4:$G1000,5,false)*R207),0) + IF(S207&lt;&gt;"",(VLOOKUP(S207,$B$4:$G1000,5,false)*T207),0) + IF(U207&lt;&gt;"",(VLOOKUP(U207,$B$4:$G1000,5,false)*V207),0) + IF(W207&lt;&gt;"",(VLOOKUP(W207,$B$4:$G1000,5,false)*X207),0) + IF(Y207&lt;&gt;"",(VLOOKUP(Y207,$B$4:$G1000,5,false)*Z207),0) + IF(AA207&lt;&gt;"",(VLOOKUP(AA207,$B$4:$G1000,5,false)*AB207),0)</f>
        <v>18.71428571</v>
      </c>
      <c r="G207" s="571">
        <f>IF(I207&lt;&gt;"",(VLOOKUP(I207,'🌳Resource'!$A$4:$I1000,9,false)*J207),0)+IF(K207&lt;&gt;"",(VLOOKUP(K207,'🌳Resource'!$A$4:$I1000,9,false)*L207),0)+IF(M207&lt;&gt;"",(VLOOKUP(M207,'🌳Resource'!$A$4:$I1000,9,false)*N207),0) + IF(O207&lt;&gt;"",(VLOOKUP(O207,'🌳Resource'!$A$4:$I1000,9,false)*P207),0) + IF(Q207&lt;&gt;"",(VLOOKUP(Q207,$B$4:$G1000,6,false)*R207),0) + IF(S207&lt;&gt;"",(VLOOKUP(S207,$B$4:$G1000,6,false)*T207),0) + IF(U207&lt;&gt;"",(VLOOKUP(U207,$B$4:$G1000,6,false)*V207),0) + IF(W207&lt;&gt;"",(VLOOKUP(W207,$B$4:$G1000,6,false)*X207),0) + IF(Y207&lt;&gt;"",(VLOOKUP(Y207,$B$4:$G1000,6,false)*Z207),0) + IF(AA207&lt;&gt;"",(VLOOKUP(AA207,$B$4:$G1000,6,false)*AB207),0)</f>
        <v>68</v>
      </c>
      <c r="H207" s="571">
        <f>IF(I207&lt;&gt;"",(VLOOKUP(I207,'🌳Resource'!$A$4:$J1000,10,false)*J207),0)+IF(K207&lt;&gt;"",(VLOOKUP(K207,'🌳Resource'!$A$4:$J1000,10,false)*L207),0)+IF(M207&lt;&gt;"",(VLOOKUP(M207,'🌳Resource'!$A$4:$J1000,10,false)*N207),0) + IF(O207&lt;&gt;"",(VLOOKUP(O207,'🌳Resource'!$A$4:$J1000,10,false)*P207),0) + IF(Q207&lt;&gt;"",(VLOOKUP(Q207,$B$4:$H1000,7,false)*R207),0) + IF(S207&lt;&gt;"",(VLOOKUP(S207,$B$4:$H1000,7,false)*T207),0) + IF(U207&lt;&gt;"",(VLOOKUP(U207,$B$4:$H1000,7,false)*V207),0) + IF(W207&lt;&gt;"",(VLOOKUP(W207,$B$4:$H1000,7,false)*X207),0) + IF(Y207&lt;&gt;"",(VLOOKUP(Y207,$B$4:$H1000,7,false)*Z207),0) + IF(AA207&lt;&gt;"",(VLOOKUP(AA207,$B$4:$H1000,7,false)*AB207),0)</f>
        <v>24.5</v>
      </c>
      <c r="I207" s="561"/>
      <c r="J207" s="562"/>
      <c r="K207" s="561"/>
      <c r="L207" s="562"/>
      <c r="M207" s="561"/>
      <c r="N207" s="562"/>
      <c r="O207" s="561"/>
      <c r="P207" s="562"/>
      <c r="Q207" s="563" t="s">
        <v>506</v>
      </c>
      <c r="R207" s="579">
        <v>1.0</v>
      </c>
      <c r="S207" s="563" t="s">
        <v>510</v>
      </c>
      <c r="T207" s="579">
        <v>2.0</v>
      </c>
      <c r="U207" s="563" t="s">
        <v>534</v>
      </c>
      <c r="V207" s="579">
        <v>1.0</v>
      </c>
      <c r="W207" s="563"/>
      <c r="X207" s="581"/>
      <c r="Y207" s="563"/>
      <c r="Z207" s="581"/>
      <c r="AA207" s="563"/>
      <c r="AB207" s="581"/>
    </row>
    <row r="208">
      <c r="A208" s="564" t="b">
        <v>1</v>
      </c>
      <c r="B208" s="607" t="s">
        <v>254</v>
      </c>
      <c r="C208" s="603" t="s">
        <v>8</v>
      </c>
      <c r="D208" s="610" t="s">
        <v>51</v>
      </c>
      <c r="E208" s="612"/>
      <c r="F208" s="568">
        <f>IF(I208&lt;&gt;"",(VLOOKUP(I208,'🌳Resource'!$A$4:$I1000,8,false)*J208),0)+IF(K208&lt;&gt;"",(VLOOKUP(K208,'🌳Resource'!$A$4:$I1000,8,false)*L208),0)+IF(M208&lt;&gt;"",(VLOOKUP(M208,'🌳Resource'!$A$4:$I1000,8,false)*N208),0) + IF(O208&lt;&gt;"",(VLOOKUP(O208,'🌳Resource'!$A$4:$I1000,8,false)*P208),0) + IF(Q208&lt;&gt;"",(VLOOKUP(Q208,$B$4:$G1000,5,false)*R208),0) + IF(S208&lt;&gt;"",(VLOOKUP(S208,$B$4:$G1000,5,false)*T208),0) + IF(U208&lt;&gt;"",(VLOOKUP(U208,$B$4:$G1000,5,false)*V208),0) + IF(W208&lt;&gt;"",(VLOOKUP(W208,$B$4:$G1000,5,false)*X208),0) + IF(Y208&lt;&gt;"",(VLOOKUP(Y208,$B$4:$G1000,5,false)*Z208),0) + IF(AA208&lt;&gt;"",(VLOOKUP(AA208,$B$4:$G1000,5,false)*AB208),0)</f>
        <v>18.71428571</v>
      </c>
      <c r="G208" s="568">
        <f>IF(I208&lt;&gt;"",(VLOOKUP(I208,'🌳Resource'!$A$4:$I1000,9,false)*J208),0)+IF(K208&lt;&gt;"",(VLOOKUP(K208,'🌳Resource'!$A$4:$I1000,9,false)*L208),0)+IF(M208&lt;&gt;"",(VLOOKUP(M208,'🌳Resource'!$A$4:$I1000,9,false)*N208),0) + IF(O208&lt;&gt;"",(VLOOKUP(O208,'🌳Resource'!$A$4:$I1000,9,false)*P208),0) + IF(Q208&lt;&gt;"",(VLOOKUP(Q208,$B$4:$G1000,6,false)*R208),0) + IF(S208&lt;&gt;"",(VLOOKUP(S208,$B$4:$G1000,6,false)*T208),0) + IF(U208&lt;&gt;"",(VLOOKUP(U208,$B$4:$G1000,6,false)*V208),0) + IF(W208&lt;&gt;"",(VLOOKUP(W208,$B$4:$G1000,6,false)*X208),0) + IF(Y208&lt;&gt;"",(VLOOKUP(Y208,$B$4:$G1000,6,false)*Z208),0) + IF(AA208&lt;&gt;"",(VLOOKUP(AA208,$B$4:$G1000,6,false)*AB208),0)</f>
        <v>68</v>
      </c>
      <c r="H208" s="568">
        <f>IF(I208&lt;&gt;"",(VLOOKUP(I208,'🌳Resource'!$A$4:$J1000,10,false)*J208),0)+IF(K208&lt;&gt;"",(VLOOKUP(K208,'🌳Resource'!$A$4:$J1000,10,false)*L208),0)+IF(M208&lt;&gt;"",(VLOOKUP(M208,'🌳Resource'!$A$4:$J1000,10,false)*N208),0) + IF(O208&lt;&gt;"",(VLOOKUP(O208,'🌳Resource'!$A$4:$J1000,10,false)*P208),0) + IF(Q208&lt;&gt;"",(VLOOKUP(Q208,$B$4:$H1000,7,false)*R208),0) + IF(S208&lt;&gt;"",(VLOOKUP(S208,$B$4:$H1000,7,false)*T208),0) + IF(U208&lt;&gt;"",(VLOOKUP(U208,$B$4:$H1000,7,false)*V208),0) + IF(W208&lt;&gt;"",(VLOOKUP(W208,$B$4:$H1000,7,false)*X208),0) + IF(Y208&lt;&gt;"",(VLOOKUP(Y208,$B$4:$H1000,7,false)*Z208),0) + IF(AA208&lt;&gt;"",(VLOOKUP(AA208,$B$4:$H1000,7,false)*AB208),0)</f>
        <v>24.5</v>
      </c>
      <c r="I208" s="569"/>
      <c r="J208" s="570"/>
      <c r="K208" s="569"/>
      <c r="L208" s="570"/>
      <c r="M208" s="569"/>
      <c r="N208" s="570"/>
      <c r="O208" s="569"/>
      <c r="P208" s="570"/>
      <c r="Q208" s="557" t="s">
        <v>506</v>
      </c>
      <c r="R208" s="578">
        <v>1.0</v>
      </c>
      <c r="S208" s="557" t="s">
        <v>510</v>
      </c>
      <c r="T208" s="578">
        <v>2.0</v>
      </c>
      <c r="U208" s="557" t="s">
        <v>534</v>
      </c>
      <c r="V208" s="578">
        <v>1.0</v>
      </c>
      <c r="W208" s="557"/>
      <c r="X208" s="580"/>
      <c r="Y208" s="557"/>
      <c r="Z208" s="580"/>
      <c r="AA208" s="557"/>
      <c r="AB208" s="580"/>
    </row>
    <row r="209">
      <c r="A209" s="564" t="b">
        <v>1</v>
      </c>
      <c r="B209" s="607" t="s">
        <v>278</v>
      </c>
      <c r="C209" s="603" t="s">
        <v>12</v>
      </c>
      <c r="D209" s="610" t="s">
        <v>51</v>
      </c>
      <c r="E209" s="612"/>
      <c r="F209" s="571">
        <f>IF(I209&lt;&gt;"",(VLOOKUP(I209,'🌳Resource'!$A$4:$I1000,8,false)*J209),0)+IF(K209&lt;&gt;"",(VLOOKUP(K209,'🌳Resource'!$A$4:$I1000,8,false)*L209),0)+IF(M209&lt;&gt;"",(VLOOKUP(M209,'🌳Resource'!$A$4:$I1000,8,false)*N209),0) + IF(O209&lt;&gt;"",(VLOOKUP(O209,'🌳Resource'!$A$4:$I1000,8,false)*P209),0) + IF(Q209&lt;&gt;"",(VLOOKUP(Q209,$B$4:$G1000,5,false)*R209),0) + IF(S209&lt;&gt;"",(VLOOKUP(S209,$B$4:$G1000,5,false)*T209),0) + IF(U209&lt;&gt;"",(VLOOKUP(U209,$B$4:$G1000,5,false)*V209),0) + IF(W209&lt;&gt;"",(VLOOKUP(W209,$B$4:$G1000,5,false)*X209),0) + IF(Y209&lt;&gt;"",(VLOOKUP(Y209,$B$4:$G1000,5,false)*Z209),0) + IF(AA209&lt;&gt;"",(VLOOKUP(AA209,$B$4:$G1000,5,false)*AB209),0)</f>
        <v>13</v>
      </c>
      <c r="G209" s="571">
        <f>IF(I209&lt;&gt;"",(VLOOKUP(I209,'🌳Resource'!$A$4:$I1000,9,false)*J209),0)+IF(K209&lt;&gt;"",(VLOOKUP(K209,'🌳Resource'!$A$4:$I1000,9,false)*L209),0)+IF(M209&lt;&gt;"",(VLOOKUP(M209,'🌳Resource'!$A$4:$I1000,9,false)*N209),0) + IF(O209&lt;&gt;"",(VLOOKUP(O209,'🌳Resource'!$A$4:$I1000,9,false)*P209),0) + IF(Q209&lt;&gt;"",(VLOOKUP(Q209,$B$4:$G1000,6,false)*R209),0) + IF(S209&lt;&gt;"",(VLOOKUP(S209,$B$4:$G1000,6,false)*T209),0) + IF(U209&lt;&gt;"",(VLOOKUP(U209,$B$4:$G1000,6,false)*V209),0) + IF(W209&lt;&gt;"",(VLOOKUP(W209,$B$4:$G1000,6,false)*X209),0) + IF(Y209&lt;&gt;"",(VLOOKUP(Y209,$B$4:$G1000,6,false)*Z209),0) + IF(AA209&lt;&gt;"",(VLOOKUP(AA209,$B$4:$G1000,6,false)*AB209),0)</f>
        <v>20</v>
      </c>
      <c r="H209" s="571">
        <f>IF(I209&lt;&gt;"",(VLOOKUP(I209,'🌳Resource'!$A$4:$J1000,10,false)*J209),0)+IF(K209&lt;&gt;"",(VLOOKUP(K209,'🌳Resource'!$A$4:$J1000,10,false)*L209),0)+IF(M209&lt;&gt;"",(VLOOKUP(M209,'🌳Resource'!$A$4:$J1000,10,false)*N209),0) + IF(O209&lt;&gt;"",(VLOOKUP(O209,'🌳Resource'!$A$4:$J1000,10,false)*P209),0) + IF(Q209&lt;&gt;"",(VLOOKUP(Q209,$B$4:$H1000,7,false)*R209),0) + IF(S209&lt;&gt;"",(VLOOKUP(S209,$B$4:$H1000,7,false)*T209),0) + IF(U209&lt;&gt;"",(VLOOKUP(U209,$B$4:$H1000,7,false)*V209),0) + IF(W209&lt;&gt;"",(VLOOKUP(W209,$B$4:$H1000,7,false)*X209),0) + IF(Y209&lt;&gt;"",(VLOOKUP(Y209,$B$4:$H1000,7,false)*Z209),0) + IF(AA209&lt;&gt;"",(VLOOKUP(AA209,$B$4:$H1000,7,false)*AB209),0)</f>
        <v>8</v>
      </c>
      <c r="I209" s="561"/>
      <c r="J209" s="562"/>
      <c r="K209" s="561" t="s">
        <v>90</v>
      </c>
      <c r="L209" s="562">
        <v>1.0</v>
      </c>
      <c r="M209" s="561"/>
      <c r="N209" s="562"/>
      <c r="O209" s="561"/>
      <c r="P209" s="562"/>
      <c r="Q209" s="563" t="s">
        <v>508</v>
      </c>
      <c r="R209" s="579">
        <v>1.0</v>
      </c>
      <c r="S209" s="563"/>
      <c r="T209" s="581"/>
      <c r="U209" s="563"/>
      <c r="V209" s="581"/>
      <c r="W209" s="563"/>
      <c r="X209" s="581"/>
      <c r="Y209" s="563"/>
      <c r="Z209" s="581"/>
      <c r="AA209" s="563"/>
      <c r="AB209" s="581"/>
    </row>
    <row r="210">
      <c r="A210" s="564" t="b">
        <v>1</v>
      </c>
      <c r="B210" s="607" t="s">
        <v>279</v>
      </c>
      <c r="C210" s="603" t="s">
        <v>12</v>
      </c>
      <c r="D210" s="610" t="s">
        <v>51</v>
      </c>
      <c r="E210" s="612"/>
      <c r="F210" s="568">
        <f>IF(I210&lt;&gt;"",(VLOOKUP(I210,'🌳Resource'!$A$4:$I1000,8,false)*J210),0)+IF(K210&lt;&gt;"",(VLOOKUP(K210,'🌳Resource'!$A$4:$I1000,8,false)*L210),0)+IF(M210&lt;&gt;"",(VLOOKUP(M210,'🌳Resource'!$A$4:$I1000,8,false)*N210),0) + IF(O210&lt;&gt;"",(VLOOKUP(O210,'🌳Resource'!$A$4:$I1000,8,false)*P210),0) + IF(Q210&lt;&gt;"",(VLOOKUP(Q210,$B$4:$G1000,5,false)*R210),0) + IF(S210&lt;&gt;"",(VLOOKUP(S210,$B$4:$G1000,5,false)*T210),0) + IF(U210&lt;&gt;"",(VLOOKUP(U210,$B$4:$G1000,5,false)*V210),0) + IF(W210&lt;&gt;"",(VLOOKUP(W210,$B$4:$G1000,5,false)*X210),0) + IF(Y210&lt;&gt;"",(VLOOKUP(Y210,$B$4:$G1000,5,false)*Z210),0) + IF(AA210&lt;&gt;"",(VLOOKUP(AA210,$B$4:$G1000,5,false)*AB210),0)</f>
        <v>13</v>
      </c>
      <c r="G210" s="568">
        <f>IF(I210&lt;&gt;"",(VLOOKUP(I210,'🌳Resource'!$A$4:$I1000,9,false)*J210),0)+IF(K210&lt;&gt;"",(VLOOKUP(K210,'🌳Resource'!$A$4:$I1000,9,false)*L210),0)+IF(M210&lt;&gt;"",(VLOOKUP(M210,'🌳Resource'!$A$4:$I1000,9,false)*N210),0) + IF(O210&lt;&gt;"",(VLOOKUP(O210,'🌳Resource'!$A$4:$I1000,9,false)*P210),0) + IF(Q210&lt;&gt;"",(VLOOKUP(Q210,$B$4:$G1000,6,false)*R210),0) + IF(S210&lt;&gt;"",(VLOOKUP(S210,$B$4:$G1000,6,false)*T210),0) + IF(U210&lt;&gt;"",(VLOOKUP(U210,$B$4:$G1000,6,false)*V210),0) + IF(W210&lt;&gt;"",(VLOOKUP(W210,$B$4:$G1000,6,false)*X210),0) + IF(Y210&lt;&gt;"",(VLOOKUP(Y210,$B$4:$G1000,6,false)*Z210),0) + IF(AA210&lt;&gt;"",(VLOOKUP(AA210,$B$4:$G1000,6,false)*AB210),0)</f>
        <v>20</v>
      </c>
      <c r="H210" s="568">
        <f>IF(I210&lt;&gt;"",(VLOOKUP(I210,'🌳Resource'!$A$4:$J1000,10,false)*J210),0)+IF(K210&lt;&gt;"",(VLOOKUP(K210,'🌳Resource'!$A$4:$J1000,10,false)*L210),0)+IF(M210&lt;&gt;"",(VLOOKUP(M210,'🌳Resource'!$A$4:$J1000,10,false)*N210),0) + IF(O210&lt;&gt;"",(VLOOKUP(O210,'🌳Resource'!$A$4:$J1000,10,false)*P210),0) + IF(Q210&lt;&gt;"",(VLOOKUP(Q210,$B$4:$H1000,7,false)*R210),0) + IF(S210&lt;&gt;"",(VLOOKUP(S210,$B$4:$H1000,7,false)*T210),0) + IF(U210&lt;&gt;"",(VLOOKUP(U210,$B$4:$H1000,7,false)*V210),0) + IF(W210&lt;&gt;"",(VLOOKUP(W210,$B$4:$H1000,7,false)*X210),0) + IF(Y210&lt;&gt;"",(VLOOKUP(Y210,$B$4:$H1000,7,false)*Z210),0) + IF(AA210&lt;&gt;"",(VLOOKUP(AA210,$B$4:$H1000,7,false)*AB210),0)</f>
        <v>8</v>
      </c>
      <c r="I210" s="569"/>
      <c r="J210" s="570"/>
      <c r="K210" s="569" t="s">
        <v>90</v>
      </c>
      <c r="L210" s="570">
        <v>1.0</v>
      </c>
      <c r="M210" s="569"/>
      <c r="N210" s="570"/>
      <c r="O210" s="569"/>
      <c r="P210" s="570"/>
      <c r="Q210" s="557" t="s">
        <v>508</v>
      </c>
      <c r="R210" s="578">
        <v>1.0</v>
      </c>
      <c r="S210" s="557"/>
      <c r="T210" s="580"/>
      <c r="U210" s="557"/>
      <c r="V210" s="580"/>
      <c r="W210" s="557"/>
      <c r="X210" s="580"/>
      <c r="Y210" s="557"/>
      <c r="Z210" s="580"/>
      <c r="AA210" s="557"/>
      <c r="AB210" s="580"/>
    </row>
    <row r="211">
      <c r="A211" s="564" t="b">
        <v>1</v>
      </c>
      <c r="B211" s="607" t="s">
        <v>280</v>
      </c>
      <c r="C211" s="603" t="s">
        <v>12</v>
      </c>
      <c r="D211" s="610" t="s">
        <v>51</v>
      </c>
      <c r="E211" s="612"/>
      <c r="F211" s="571">
        <f>IF(I211&lt;&gt;"",(VLOOKUP(I211,'🌳Resource'!$A$4:$I1000,8,false)*J211),0)+IF(K211&lt;&gt;"",(VLOOKUP(K211,'🌳Resource'!$A$4:$I1000,8,false)*L211),0)+IF(M211&lt;&gt;"",(VLOOKUP(M211,'🌳Resource'!$A$4:$I1000,8,false)*N211),0) + IF(O211&lt;&gt;"",(VLOOKUP(O211,'🌳Resource'!$A$4:$I1000,8,false)*P211),0) + IF(Q211&lt;&gt;"",(VLOOKUP(Q211,$B$4:$G1000,5,false)*R211),0) + IF(S211&lt;&gt;"",(VLOOKUP(S211,$B$4:$G1000,5,false)*T211),0) + IF(U211&lt;&gt;"",(VLOOKUP(U211,$B$4:$G1000,5,false)*V211),0) + IF(W211&lt;&gt;"",(VLOOKUP(W211,$B$4:$G1000,5,false)*X211),0) + IF(Y211&lt;&gt;"",(VLOOKUP(Y211,$B$4:$G1000,5,false)*Z211),0) + IF(AA211&lt;&gt;"",(VLOOKUP(AA211,$B$4:$G1000,5,false)*AB211),0)</f>
        <v>13</v>
      </c>
      <c r="G211" s="571">
        <f>IF(I211&lt;&gt;"",(VLOOKUP(I211,'🌳Resource'!$A$4:$I1000,9,false)*J211),0)+IF(K211&lt;&gt;"",(VLOOKUP(K211,'🌳Resource'!$A$4:$I1000,9,false)*L211),0)+IF(M211&lt;&gt;"",(VLOOKUP(M211,'🌳Resource'!$A$4:$I1000,9,false)*N211),0) + IF(O211&lt;&gt;"",(VLOOKUP(O211,'🌳Resource'!$A$4:$I1000,9,false)*P211),0) + IF(Q211&lt;&gt;"",(VLOOKUP(Q211,$B$4:$G1000,6,false)*R211),0) + IF(S211&lt;&gt;"",(VLOOKUP(S211,$B$4:$G1000,6,false)*T211),0) + IF(U211&lt;&gt;"",(VLOOKUP(U211,$B$4:$G1000,6,false)*V211),0) + IF(W211&lt;&gt;"",(VLOOKUP(W211,$B$4:$G1000,6,false)*X211),0) + IF(Y211&lt;&gt;"",(VLOOKUP(Y211,$B$4:$G1000,6,false)*Z211),0) + IF(AA211&lt;&gt;"",(VLOOKUP(AA211,$B$4:$G1000,6,false)*AB211),0)</f>
        <v>20</v>
      </c>
      <c r="H211" s="571">
        <f>IF(I211&lt;&gt;"",(VLOOKUP(I211,'🌳Resource'!$A$4:$J1000,10,false)*J211),0)+IF(K211&lt;&gt;"",(VLOOKUP(K211,'🌳Resource'!$A$4:$J1000,10,false)*L211),0)+IF(M211&lt;&gt;"",(VLOOKUP(M211,'🌳Resource'!$A$4:$J1000,10,false)*N211),0) + IF(O211&lt;&gt;"",(VLOOKUP(O211,'🌳Resource'!$A$4:$J1000,10,false)*P211),0) + IF(Q211&lt;&gt;"",(VLOOKUP(Q211,$B$4:$H1000,7,false)*R211),0) + IF(S211&lt;&gt;"",(VLOOKUP(S211,$B$4:$H1000,7,false)*T211),0) + IF(U211&lt;&gt;"",(VLOOKUP(U211,$B$4:$H1000,7,false)*V211),0) + IF(W211&lt;&gt;"",(VLOOKUP(W211,$B$4:$H1000,7,false)*X211),0) + IF(Y211&lt;&gt;"",(VLOOKUP(Y211,$B$4:$H1000,7,false)*Z211),0) + IF(AA211&lt;&gt;"",(VLOOKUP(AA211,$B$4:$H1000,7,false)*AB211),0)</f>
        <v>8</v>
      </c>
      <c r="I211" s="561"/>
      <c r="J211" s="562"/>
      <c r="K211" s="561" t="s">
        <v>90</v>
      </c>
      <c r="L211" s="562">
        <v>1.0</v>
      </c>
      <c r="M211" s="561"/>
      <c r="N211" s="562"/>
      <c r="O211" s="561"/>
      <c r="P211" s="562"/>
      <c r="Q211" s="563" t="s">
        <v>508</v>
      </c>
      <c r="R211" s="579">
        <v>1.0</v>
      </c>
      <c r="S211" s="563"/>
      <c r="T211" s="581"/>
      <c r="U211" s="563"/>
      <c r="V211" s="581"/>
      <c r="W211" s="563"/>
      <c r="X211" s="581"/>
      <c r="Y211" s="563"/>
      <c r="Z211" s="581"/>
      <c r="AA211" s="563"/>
      <c r="AB211" s="581"/>
    </row>
    <row r="212">
      <c r="A212" s="564" t="b">
        <v>1</v>
      </c>
      <c r="B212" s="607" t="s">
        <v>281</v>
      </c>
      <c r="C212" s="603" t="s">
        <v>12</v>
      </c>
      <c r="D212" s="610" t="s">
        <v>51</v>
      </c>
      <c r="E212" s="612"/>
      <c r="F212" s="568">
        <f>IF(I212&lt;&gt;"",(VLOOKUP(I212,'🌳Resource'!$A$4:$I1000,8,false)*J212),0)+IF(K212&lt;&gt;"",(VLOOKUP(K212,'🌳Resource'!$A$4:$I1000,8,false)*L212),0)+IF(M212&lt;&gt;"",(VLOOKUP(M212,'🌳Resource'!$A$4:$I1000,8,false)*N212),0) + IF(O212&lt;&gt;"",(VLOOKUP(O212,'🌳Resource'!$A$4:$I1000,8,false)*P212),0) + IF(Q212&lt;&gt;"",(VLOOKUP(Q212,$B$4:$G1000,5,false)*R212),0) + IF(S212&lt;&gt;"",(VLOOKUP(S212,$B$4:$G1000,5,false)*T212),0) + IF(U212&lt;&gt;"",(VLOOKUP(U212,$B$4:$G1000,5,false)*V212),0) + IF(W212&lt;&gt;"",(VLOOKUP(W212,$B$4:$G1000,5,false)*X212),0) + IF(Y212&lt;&gt;"",(VLOOKUP(Y212,$B$4:$G1000,5,false)*Z212),0) + IF(AA212&lt;&gt;"",(VLOOKUP(AA212,$B$4:$G1000,5,false)*AB212),0)</f>
        <v>13</v>
      </c>
      <c r="G212" s="568">
        <f>IF(I212&lt;&gt;"",(VLOOKUP(I212,'🌳Resource'!$A$4:$I1000,9,false)*J212),0)+IF(K212&lt;&gt;"",(VLOOKUP(K212,'🌳Resource'!$A$4:$I1000,9,false)*L212),0)+IF(M212&lt;&gt;"",(VLOOKUP(M212,'🌳Resource'!$A$4:$I1000,9,false)*N212),0) + IF(O212&lt;&gt;"",(VLOOKUP(O212,'🌳Resource'!$A$4:$I1000,9,false)*P212),0) + IF(Q212&lt;&gt;"",(VLOOKUP(Q212,$B$4:$G1000,6,false)*R212),0) + IF(S212&lt;&gt;"",(VLOOKUP(S212,$B$4:$G1000,6,false)*T212),0) + IF(U212&lt;&gt;"",(VLOOKUP(U212,$B$4:$G1000,6,false)*V212),0) + IF(W212&lt;&gt;"",(VLOOKUP(W212,$B$4:$G1000,6,false)*X212),0) + IF(Y212&lt;&gt;"",(VLOOKUP(Y212,$B$4:$G1000,6,false)*Z212),0) + IF(AA212&lt;&gt;"",(VLOOKUP(AA212,$B$4:$G1000,6,false)*AB212),0)</f>
        <v>20</v>
      </c>
      <c r="H212" s="568">
        <f>IF(I212&lt;&gt;"",(VLOOKUP(I212,'🌳Resource'!$A$4:$J1000,10,false)*J212),0)+IF(K212&lt;&gt;"",(VLOOKUP(K212,'🌳Resource'!$A$4:$J1000,10,false)*L212),0)+IF(M212&lt;&gt;"",(VLOOKUP(M212,'🌳Resource'!$A$4:$J1000,10,false)*N212),0) + IF(O212&lt;&gt;"",(VLOOKUP(O212,'🌳Resource'!$A$4:$J1000,10,false)*P212),0) + IF(Q212&lt;&gt;"",(VLOOKUP(Q212,$B$4:$H1000,7,false)*R212),0) + IF(S212&lt;&gt;"",(VLOOKUP(S212,$B$4:$H1000,7,false)*T212),0) + IF(U212&lt;&gt;"",(VLOOKUP(U212,$B$4:$H1000,7,false)*V212),0) + IF(W212&lt;&gt;"",(VLOOKUP(W212,$B$4:$H1000,7,false)*X212),0) + IF(Y212&lt;&gt;"",(VLOOKUP(Y212,$B$4:$H1000,7,false)*Z212),0) + IF(AA212&lt;&gt;"",(VLOOKUP(AA212,$B$4:$H1000,7,false)*AB212),0)</f>
        <v>8</v>
      </c>
      <c r="I212" s="569"/>
      <c r="J212" s="570"/>
      <c r="K212" s="569" t="s">
        <v>90</v>
      </c>
      <c r="L212" s="570">
        <v>1.0</v>
      </c>
      <c r="M212" s="569"/>
      <c r="N212" s="570"/>
      <c r="O212" s="569"/>
      <c r="P212" s="570"/>
      <c r="Q212" s="557" t="s">
        <v>508</v>
      </c>
      <c r="R212" s="578">
        <v>1.0</v>
      </c>
      <c r="S212" s="557"/>
      <c r="T212" s="580"/>
      <c r="U212" s="557"/>
      <c r="V212" s="580"/>
      <c r="W212" s="557"/>
      <c r="X212" s="580"/>
      <c r="Y212" s="557"/>
      <c r="Z212" s="580"/>
      <c r="AA212" s="557"/>
      <c r="AB212" s="580"/>
    </row>
    <row r="213">
      <c r="A213" s="564" t="b">
        <v>1</v>
      </c>
      <c r="B213" s="607" t="s">
        <v>282</v>
      </c>
      <c r="C213" s="603" t="s">
        <v>12</v>
      </c>
      <c r="D213" s="610" t="s">
        <v>51</v>
      </c>
      <c r="E213" s="612"/>
      <c r="F213" s="571">
        <f>IF(I213&lt;&gt;"",(VLOOKUP(I213,'🌳Resource'!$A$4:$I1000,8,false)*J213),0)+IF(K213&lt;&gt;"",(VLOOKUP(K213,'🌳Resource'!$A$4:$I1000,8,false)*L213),0)+IF(M213&lt;&gt;"",(VLOOKUP(M213,'🌳Resource'!$A$4:$I1000,8,false)*N213),0) + IF(O213&lt;&gt;"",(VLOOKUP(O213,'🌳Resource'!$A$4:$I1000,8,false)*P213),0) + IF(Q213&lt;&gt;"",(VLOOKUP(Q213,$B$4:$G1000,5,false)*R213),0) + IF(S213&lt;&gt;"",(VLOOKUP(S213,$B$4:$G1000,5,false)*T213),0) + IF(U213&lt;&gt;"",(VLOOKUP(U213,$B$4:$G1000,5,false)*V213),0) + IF(W213&lt;&gt;"",(VLOOKUP(W213,$B$4:$G1000,5,false)*X213),0) + IF(Y213&lt;&gt;"",(VLOOKUP(Y213,$B$4:$G1000,5,false)*Z213),0) + IF(AA213&lt;&gt;"",(VLOOKUP(AA213,$B$4:$G1000,5,false)*AB213),0)</f>
        <v>13</v>
      </c>
      <c r="G213" s="571">
        <f>IF(I213&lt;&gt;"",(VLOOKUP(I213,'🌳Resource'!$A$4:$I1000,9,false)*J213),0)+IF(K213&lt;&gt;"",(VLOOKUP(K213,'🌳Resource'!$A$4:$I1000,9,false)*L213),0)+IF(M213&lt;&gt;"",(VLOOKUP(M213,'🌳Resource'!$A$4:$I1000,9,false)*N213),0) + IF(O213&lt;&gt;"",(VLOOKUP(O213,'🌳Resource'!$A$4:$I1000,9,false)*P213),0) + IF(Q213&lt;&gt;"",(VLOOKUP(Q213,$B$4:$G1000,6,false)*R213),0) + IF(S213&lt;&gt;"",(VLOOKUP(S213,$B$4:$G1000,6,false)*T213),0) + IF(U213&lt;&gt;"",(VLOOKUP(U213,$B$4:$G1000,6,false)*V213),0) + IF(W213&lt;&gt;"",(VLOOKUP(W213,$B$4:$G1000,6,false)*X213),0) + IF(Y213&lt;&gt;"",(VLOOKUP(Y213,$B$4:$G1000,6,false)*Z213),0) + IF(AA213&lt;&gt;"",(VLOOKUP(AA213,$B$4:$G1000,6,false)*AB213),0)</f>
        <v>20</v>
      </c>
      <c r="H213" s="571">
        <f>IF(I213&lt;&gt;"",(VLOOKUP(I213,'🌳Resource'!$A$4:$J1000,10,false)*J213),0)+IF(K213&lt;&gt;"",(VLOOKUP(K213,'🌳Resource'!$A$4:$J1000,10,false)*L213),0)+IF(M213&lt;&gt;"",(VLOOKUP(M213,'🌳Resource'!$A$4:$J1000,10,false)*N213),0) + IF(O213&lt;&gt;"",(VLOOKUP(O213,'🌳Resource'!$A$4:$J1000,10,false)*P213),0) + IF(Q213&lt;&gt;"",(VLOOKUP(Q213,$B$4:$H1000,7,false)*R213),0) + IF(S213&lt;&gt;"",(VLOOKUP(S213,$B$4:$H1000,7,false)*T213),0) + IF(U213&lt;&gt;"",(VLOOKUP(U213,$B$4:$H1000,7,false)*V213),0) + IF(W213&lt;&gt;"",(VLOOKUP(W213,$B$4:$H1000,7,false)*X213),0) + IF(Y213&lt;&gt;"",(VLOOKUP(Y213,$B$4:$H1000,7,false)*Z213),0) + IF(AA213&lt;&gt;"",(VLOOKUP(AA213,$B$4:$H1000,7,false)*AB213),0)</f>
        <v>8</v>
      </c>
      <c r="I213" s="561"/>
      <c r="J213" s="562"/>
      <c r="K213" s="561" t="s">
        <v>90</v>
      </c>
      <c r="L213" s="562">
        <v>1.0</v>
      </c>
      <c r="M213" s="561"/>
      <c r="N213" s="562"/>
      <c r="O213" s="561"/>
      <c r="P213" s="562"/>
      <c r="Q213" s="563" t="s">
        <v>508</v>
      </c>
      <c r="R213" s="579">
        <v>1.0</v>
      </c>
      <c r="S213" s="563"/>
      <c r="T213" s="581"/>
      <c r="U213" s="563"/>
      <c r="V213" s="581"/>
      <c r="W213" s="563"/>
      <c r="X213" s="581"/>
      <c r="Y213" s="563"/>
      <c r="Z213" s="581"/>
      <c r="AA213" s="563"/>
      <c r="AB213" s="581"/>
    </row>
    <row r="214">
      <c r="A214" s="564" t="b">
        <v>1</v>
      </c>
      <c r="B214" s="607" t="s">
        <v>283</v>
      </c>
      <c r="C214" s="603" t="s">
        <v>12</v>
      </c>
      <c r="D214" s="610" t="s">
        <v>51</v>
      </c>
      <c r="E214" s="612"/>
      <c r="F214" s="568">
        <f>IF(I214&lt;&gt;"",(VLOOKUP(I214,'🌳Resource'!$A$4:$I1000,8,false)*J214),0)+IF(K214&lt;&gt;"",(VLOOKUP(K214,'🌳Resource'!$A$4:$I1000,8,false)*L214),0)+IF(M214&lt;&gt;"",(VLOOKUP(M214,'🌳Resource'!$A$4:$I1000,8,false)*N214),0) + IF(O214&lt;&gt;"",(VLOOKUP(O214,'🌳Resource'!$A$4:$I1000,8,false)*P214),0) + IF(Q214&lt;&gt;"",(VLOOKUP(Q214,$B$4:$G1000,5,false)*R214),0) + IF(S214&lt;&gt;"",(VLOOKUP(S214,$B$4:$G1000,5,false)*T214),0) + IF(U214&lt;&gt;"",(VLOOKUP(U214,$B$4:$G1000,5,false)*V214),0) + IF(W214&lt;&gt;"",(VLOOKUP(W214,$B$4:$G1000,5,false)*X214),0) + IF(Y214&lt;&gt;"",(VLOOKUP(Y214,$B$4:$G1000,5,false)*Z214),0) + IF(AA214&lt;&gt;"",(VLOOKUP(AA214,$B$4:$G1000,5,false)*AB214),0)</f>
        <v>13</v>
      </c>
      <c r="G214" s="568">
        <f>IF(I214&lt;&gt;"",(VLOOKUP(I214,'🌳Resource'!$A$4:$I1000,9,false)*J214),0)+IF(K214&lt;&gt;"",(VLOOKUP(K214,'🌳Resource'!$A$4:$I1000,9,false)*L214),0)+IF(M214&lt;&gt;"",(VLOOKUP(M214,'🌳Resource'!$A$4:$I1000,9,false)*N214),0) + IF(O214&lt;&gt;"",(VLOOKUP(O214,'🌳Resource'!$A$4:$I1000,9,false)*P214),0) + IF(Q214&lt;&gt;"",(VLOOKUP(Q214,$B$4:$G1000,6,false)*R214),0) + IF(S214&lt;&gt;"",(VLOOKUP(S214,$B$4:$G1000,6,false)*T214),0) + IF(U214&lt;&gt;"",(VLOOKUP(U214,$B$4:$G1000,6,false)*V214),0) + IF(W214&lt;&gt;"",(VLOOKUP(W214,$B$4:$G1000,6,false)*X214),0) + IF(Y214&lt;&gt;"",(VLOOKUP(Y214,$B$4:$G1000,6,false)*Z214),0) + IF(AA214&lt;&gt;"",(VLOOKUP(AA214,$B$4:$G1000,6,false)*AB214),0)</f>
        <v>20</v>
      </c>
      <c r="H214" s="568">
        <f>IF(I214&lt;&gt;"",(VLOOKUP(I214,'🌳Resource'!$A$4:$J1000,10,false)*J214),0)+IF(K214&lt;&gt;"",(VLOOKUP(K214,'🌳Resource'!$A$4:$J1000,10,false)*L214),0)+IF(M214&lt;&gt;"",(VLOOKUP(M214,'🌳Resource'!$A$4:$J1000,10,false)*N214),0) + IF(O214&lt;&gt;"",(VLOOKUP(O214,'🌳Resource'!$A$4:$J1000,10,false)*P214),0) + IF(Q214&lt;&gt;"",(VLOOKUP(Q214,$B$4:$H1000,7,false)*R214),0) + IF(S214&lt;&gt;"",(VLOOKUP(S214,$B$4:$H1000,7,false)*T214),0) + IF(U214&lt;&gt;"",(VLOOKUP(U214,$B$4:$H1000,7,false)*V214),0) + IF(W214&lt;&gt;"",(VLOOKUP(W214,$B$4:$H1000,7,false)*X214),0) + IF(Y214&lt;&gt;"",(VLOOKUP(Y214,$B$4:$H1000,7,false)*Z214),0) + IF(AA214&lt;&gt;"",(VLOOKUP(AA214,$B$4:$H1000,7,false)*AB214),0)</f>
        <v>8</v>
      </c>
      <c r="I214" s="569"/>
      <c r="J214" s="570"/>
      <c r="K214" s="569" t="s">
        <v>90</v>
      </c>
      <c r="L214" s="570">
        <v>1.0</v>
      </c>
      <c r="M214" s="569"/>
      <c r="N214" s="570"/>
      <c r="O214" s="569"/>
      <c r="P214" s="570"/>
      <c r="Q214" s="557" t="s">
        <v>508</v>
      </c>
      <c r="R214" s="578">
        <v>1.0</v>
      </c>
      <c r="S214" s="557"/>
      <c r="T214" s="580"/>
      <c r="U214" s="557"/>
      <c r="V214" s="580"/>
      <c r="W214" s="557"/>
      <c r="X214" s="580"/>
      <c r="Y214" s="557"/>
      <c r="Z214" s="580"/>
      <c r="AA214" s="557"/>
      <c r="AB214" s="580"/>
    </row>
    <row r="215">
      <c r="A215" s="564" t="b">
        <v>1</v>
      </c>
      <c r="B215" s="613" t="s">
        <v>284</v>
      </c>
      <c r="C215" s="603" t="s">
        <v>12</v>
      </c>
      <c r="D215" s="610" t="s">
        <v>51</v>
      </c>
      <c r="E215" s="614"/>
      <c r="F215" s="571">
        <f>IF(I215&lt;&gt;"",(VLOOKUP(I215,'🌳Resource'!$A$4:$I1000,8,false)*J215),0)+IF(K215&lt;&gt;"",(VLOOKUP(K215,'🌳Resource'!$A$4:$I1000,8,false)*L215),0)+IF(M215&lt;&gt;"",(VLOOKUP(M215,'🌳Resource'!$A$4:$I1000,8,false)*N215),0) + IF(O215&lt;&gt;"",(VLOOKUP(O215,'🌳Resource'!$A$4:$I1000,8,false)*P215),0) + IF(Q215&lt;&gt;"",(VLOOKUP(Q215,$B$4:$G1000,5,false)*R215),0) + IF(S215&lt;&gt;"",(VLOOKUP(S215,$B$4:$G1000,5,false)*T215),0) + IF(U215&lt;&gt;"",(VLOOKUP(U215,$B$4:$G1000,5,false)*V215),0) + IF(W215&lt;&gt;"",(VLOOKUP(W215,$B$4:$G1000,5,false)*X215),0) + IF(Y215&lt;&gt;"",(VLOOKUP(Y215,$B$4:$G1000,5,false)*Z215),0) + IF(AA215&lt;&gt;"",(VLOOKUP(AA215,$B$4:$G1000,5,false)*AB215),0)</f>
        <v>13</v>
      </c>
      <c r="G215" s="571">
        <f>IF(I215&lt;&gt;"",(VLOOKUP(I215,'🌳Resource'!$A$4:$I1000,9,false)*J215),0)+IF(K215&lt;&gt;"",(VLOOKUP(K215,'🌳Resource'!$A$4:$I1000,9,false)*L215),0)+IF(M215&lt;&gt;"",(VLOOKUP(M215,'🌳Resource'!$A$4:$I1000,9,false)*N215),0) + IF(O215&lt;&gt;"",(VLOOKUP(O215,'🌳Resource'!$A$4:$I1000,9,false)*P215),0) + IF(Q215&lt;&gt;"",(VLOOKUP(Q215,$B$4:$G1000,6,false)*R215),0) + IF(S215&lt;&gt;"",(VLOOKUP(S215,$B$4:$G1000,6,false)*T215),0) + IF(U215&lt;&gt;"",(VLOOKUP(U215,$B$4:$G1000,6,false)*V215),0) + IF(W215&lt;&gt;"",(VLOOKUP(W215,$B$4:$G1000,6,false)*X215),0) + IF(Y215&lt;&gt;"",(VLOOKUP(Y215,$B$4:$G1000,6,false)*Z215),0) + IF(AA215&lt;&gt;"",(VLOOKUP(AA215,$B$4:$G1000,6,false)*AB215),0)</f>
        <v>20</v>
      </c>
      <c r="H215" s="571">
        <f>IF(I215&lt;&gt;"",(VLOOKUP(I215,'🌳Resource'!$A$4:$J1000,10,false)*J215),0)+IF(K215&lt;&gt;"",(VLOOKUP(K215,'🌳Resource'!$A$4:$J1000,10,false)*L215),0)+IF(M215&lt;&gt;"",(VLOOKUP(M215,'🌳Resource'!$A$4:$J1000,10,false)*N215),0) + IF(O215&lt;&gt;"",(VLOOKUP(O215,'🌳Resource'!$A$4:$J1000,10,false)*P215),0) + IF(Q215&lt;&gt;"",(VLOOKUP(Q215,$B$4:$H1000,7,false)*R215),0) + IF(S215&lt;&gt;"",(VLOOKUP(S215,$B$4:$H1000,7,false)*T215),0) + IF(U215&lt;&gt;"",(VLOOKUP(U215,$B$4:$H1000,7,false)*V215),0) + IF(W215&lt;&gt;"",(VLOOKUP(W215,$B$4:$H1000,7,false)*X215),0) + IF(Y215&lt;&gt;"",(VLOOKUP(Y215,$B$4:$H1000,7,false)*Z215),0) + IF(AA215&lt;&gt;"",(VLOOKUP(AA215,$B$4:$H1000,7,false)*AB215),0)</f>
        <v>8</v>
      </c>
      <c r="I215" s="561"/>
      <c r="J215" s="562"/>
      <c r="K215" s="561" t="s">
        <v>90</v>
      </c>
      <c r="L215" s="562">
        <v>1.0</v>
      </c>
      <c r="M215" s="561"/>
      <c r="N215" s="562"/>
      <c r="O215" s="561"/>
      <c r="P215" s="562"/>
      <c r="Q215" s="563" t="s">
        <v>508</v>
      </c>
      <c r="R215" s="579">
        <v>1.0</v>
      </c>
      <c r="S215" s="563"/>
      <c r="T215" s="581"/>
      <c r="U215" s="563"/>
      <c r="V215" s="581"/>
      <c r="W215" s="563"/>
      <c r="X215" s="581"/>
      <c r="Y215" s="563"/>
      <c r="Z215" s="581"/>
      <c r="AA215" s="563"/>
      <c r="AB215" s="581"/>
    </row>
    <row r="216">
      <c r="A216" s="564" t="b">
        <v>1</v>
      </c>
      <c r="B216" s="607" t="s">
        <v>228</v>
      </c>
      <c r="C216" s="603" t="s">
        <v>7</v>
      </c>
      <c r="D216" s="610" t="s">
        <v>51</v>
      </c>
      <c r="E216" s="612"/>
      <c r="F216" s="568">
        <f>IF(I216&lt;&gt;"",(VLOOKUP(I216,'🌳Resource'!$A$4:$I1000,8,false)*J216),0)+IF(K216&lt;&gt;"",(VLOOKUP(K216,'🌳Resource'!$A$4:$I1000,8,false)*L216),0)+IF(M216&lt;&gt;"",(VLOOKUP(M216,'🌳Resource'!$A$4:$I1000,8,false)*N216),0) + IF(O216&lt;&gt;"",(VLOOKUP(O216,'🌳Resource'!$A$4:$I1000,8,false)*P216),0) + IF(Q216&lt;&gt;"",(VLOOKUP(Q216,$B$4:$G1000,5,false)*R216),0) + IF(S216&lt;&gt;"",(VLOOKUP(S216,$B$4:$G1000,5,false)*T216),0) + IF(U216&lt;&gt;"",(VLOOKUP(U216,$B$4:$G1000,5,false)*V216),0) + IF(W216&lt;&gt;"",(VLOOKUP(W216,$B$4:$G1000,5,false)*X216),0) + IF(Y216&lt;&gt;"",(VLOOKUP(Y216,$B$4:$G1000,5,false)*Z216),0) + IF(AA216&lt;&gt;"",(VLOOKUP(AA216,$B$4:$G1000,5,false)*AB216),0)</f>
        <v>4.963636364</v>
      </c>
      <c r="G216" s="568">
        <f>IF(I216&lt;&gt;"",(VLOOKUP(I216,'🌳Resource'!$A$4:$I1000,9,false)*J216),0)+IF(K216&lt;&gt;"",(VLOOKUP(K216,'🌳Resource'!$A$4:$I1000,9,false)*L216),0)+IF(M216&lt;&gt;"",(VLOOKUP(M216,'🌳Resource'!$A$4:$I1000,9,false)*N216),0) + IF(O216&lt;&gt;"",(VLOOKUP(O216,'🌳Resource'!$A$4:$I1000,9,false)*P216),0) + IF(Q216&lt;&gt;"",(VLOOKUP(Q216,$B$4:$G1000,6,false)*R216),0) + IF(S216&lt;&gt;"",(VLOOKUP(S216,$B$4:$G1000,6,false)*T216),0) + IF(U216&lt;&gt;"",(VLOOKUP(U216,$B$4:$G1000,6,false)*V216),0) + IF(W216&lt;&gt;"",(VLOOKUP(W216,$B$4:$G1000,6,false)*X216),0) + IF(Y216&lt;&gt;"",(VLOOKUP(Y216,$B$4:$G1000,6,false)*Z216),0) + IF(AA216&lt;&gt;"",(VLOOKUP(AA216,$B$4:$G1000,6,false)*AB216),0)</f>
        <v>17</v>
      </c>
      <c r="H216" s="568">
        <f>IF(I216&lt;&gt;"",(VLOOKUP(I216,'🌳Resource'!$A$4:$J1000,10,false)*J216),0)+IF(K216&lt;&gt;"",(VLOOKUP(K216,'🌳Resource'!$A$4:$J1000,10,false)*L216),0)+IF(M216&lt;&gt;"",(VLOOKUP(M216,'🌳Resource'!$A$4:$J1000,10,false)*N216),0) + IF(O216&lt;&gt;"",(VLOOKUP(O216,'🌳Resource'!$A$4:$J1000,10,false)*P216),0) + IF(Q216&lt;&gt;"",(VLOOKUP(Q216,$B$4:$H1000,7,false)*R216),0) + IF(S216&lt;&gt;"",(VLOOKUP(S216,$B$4:$H1000,7,false)*T216),0) + IF(U216&lt;&gt;"",(VLOOKUP(U216,$B$4:$H1000,7,false)*V216),0) + IF(W216&lt;&gt;"",(VLOOKUP(W216,$B$4:$H1000,7,false)*X216),0) + IF(Y216&lt;&gt;"",(VLOOKUP(Y216,$B$4:$H1000,7,false)*Z216),0) + IF(AA216&lt;&gt;"",(VLOOKUP(AA216,$B$4:$H1000,7,false)*AB216),0)</f>
        <v>5</v>
      </c>
      <c r="I216" s="569" t="s">
        <v>80</v>
      </c>
      <c r="J216" s="570">
        <v>2.0</v>
      </c>
      <c r="K216" s="569" t="s">
        <v>81</v>
      </c>
      <c r="L216" s="570">
        <v>1.0</v>
      </c>
      <c r="M216" s="569" t="s">
        <v>82</v>
      </c>
      <c r="N216" s="570">
        <v>1.0</v>
      </c>
      <c r="O216" s="569"/>
      <c r="P216" s="570"/>
      <c r="Q216" s="557"/>
      <c r="R216" s="580"/>
      <c r="S216" s="557"/>
      <c r="T216" s="580"/>
      <c r="U216" s="557"/>
      <c r="V216" s="580"/>
      <c r="W216" s="557"/>
      <c r="X216" s="580"/>
      <c r="Y216" s="557"/>
      <c r="Z216" s="580"/>
      <c r="AA216" s="557"/>
      <c r="AB216" s="580"/>
    </row>
    <row r="217">
      <c r="A217" s="564" t="b">
        <v>1</v>
      </c>
      <c r="B217" s="607" t="s">
        <v>229</v>
      </c>
      <c r="C217" s="603" t="s">
        <v>7</v>
      </c>
      <c r="D217" s="610" t="s">
        <v>51</v>
      </c>
      <c r="E217" s="612"/>
      <c r="F217" s="571">
        <f>IF(I217&lt;&gt;"",(VLOOKUP(I217,'🌳Resource'!$A$4:$I1000,8,false)*J217),0)+IF(K217&lt;&gt;"",(VLOOKUP(K217,'🌳Resource'!$A$4:$I1000,8,false)*L217),0)+IF(M217&lt;&gt;"",(VLOOKUP(M217,'🌳Resource'!$A$4:$I1000,8,false)*N217),0) + IF(O217&lt;&gt;"",(VLOOKUP(O217,'🌳Resource'!$A$4:$I1000,8,false)*P217),0) + IF(Q217&lt;&gt;"",(VLOOKUP(Q217,$B$4:$G1000,5,false)*R217),0) + IF(S217&lt;&gt;"",(VLOOKUP(S217,$B$4:$G1000,5,false)*T217),0) + IF(U217&lt;&gt;"",(VLOOKUP(U217,$B$4:$G1000,5,false)*V217),0) + IF(W217&lt;&gt;"",(VLOOKUP(W217,$B$4:$G1000,5,false)*X217),0) + IF(Y217&lt;&gt;"",(VLOOKUP(Y217,$B$4:$G1000,5,false)*Z217),0) + IF(AA217&lt;&gt;"",(VLOOKUP(AA217,$B$4:$G1000,5,false)*AB217),0)</f>
        <v>4.963636364</v>
      </c>
      <c r="G217" s="571">
        <f>IF(I217&lt;&gt;"",(VLOOKUP(I217,'🌳Resource'!$A$4:$I1000,9,false)*J217),0)+IF(K217&lt;&gt;"",(VLOOKUP(K217,'🌳Resource'!$A$4:$I1000,9,false)*L217),0)+IF(M217&lt;&gt;"",(VLOOKUP(M217,'🌳Resource'!$A$4:$I1000,9,false)*N217),0) + IF(O217&lt;&gt;"",(VLOOKUP(O217,'🌳Resource'!$A$4:$I1000,9,false)*P217),0) + IF(Q217&lt;&gt;"",(VLOOKUP(Q217,$B$4:$G1000,6,false)*R217),0) + IF(S217&lt;&gt;"",(VLOOKUP(S217,$B$4:$G1000,6,false)*T217),0) + IF(U217&lt;&gt;"",(VLOOKUP(U217,$B$4:$G1000,6,false)*V217),0) + IF(W217&lt;&gt;"",(VLOOKUP(W217,$B$4:$G1000,6,false)*X217),0) + IF(Y217&lt;&gt;"",(VLOOKUP(Y217,$B$4:$G1000,6,false)*Z217),0) + IF(AA217&lt;&gt;"",(VLOOKUP(AA217,$B$4:$G1000,6,false)*AB217),0)</f>
        <v>17</v>
      </c>
      <c r="H217" s="571">
        <f>IF(I217&lt;&gt;"",(VLOOKUP(I217,'🌳Resource'!$A$4:$J1000,10,false)*J217),0)+IF(K217&lt;&gt;"",(VLOOKUP(K217,'🌳Resource'!$A$4:$J1000,10,false)*L217),0)+IF(M217&lt;&gt;"",(VLOOKUP(M217,'🌳Resource'!$A$4:$J1000,10,false)*N217),0) + IF(O217&lt;&gt;"",(VLOOKUP(O217,'🌳Resource'!$A$4:$J1000,10,false)*P217),0) + IF(Q217&lt;&gt;"",(VLOOKUP(Q217,$B$4:$H1000,7,false)*R217),0) + IF(S217&lt;&gt;"",(VLOOKUP(S217,$B$4:$H1000,7,false)*T217),0) + IF(U217&lt;&gt;"",(VLOOKUP(U217,$B$4:$H1000,7,false)*V217),0) + IF(W217&lt;&gt;"",(VLOOKUP(W217,$B$4:$H1000,7,false)*X217),0) + IF(Y217&lt;&gt;"",(VLOOKUP(Y217,$B$4:$H1000,7,false)*Z217),0) + IF(AA217&lt;&gt;"",(VLOOKUP(AA217,$B$4:$H1000,7,false)*AB217),0)</f>
        <v>5</v>
      </c>
      <c r="I217" s="561" t="s">
        <v>80</v>
      </c>
      <c r="J217" s="562">
        <v>2.0</v>
      </c>
      <c r="K217" s="561" t="s">
        <v>81</v>
      </c>
      <c r="L217" s="562">
        <v>1.0</v>
      </c>
      <c r="M217" s="561" t="s">
        <v>82</v>
      </c>
      <c r="N217" s="562">
        <v>1.0</v>
      </c>
      <c r="O217" s="561"/>
      <c r="P217" s="562"/>
      <c r="Q217" s="563"/>
      <c r="R217" s="581"/>
      <c r="S217" s="563"/>
      <c r="T217" s="581"/>
      <c r="U217" s="563"/>
      <c r="V217" s="581"/>
      <c r="W217" s="563"/>
      <c r="X217" s="581"/>
      <c r="Y217" s="563"/>
      <c r="Z217" s="581"/>
      <c r="AA217" s="563"/>
      <c r="AB217" s="581"/>
    </row>
    <row r="218">
      <c r="A218" s="564" t="b">
        <v>1</v>
      </c>
      <c r="B218" s="607" t="s">
        <v>230</v>
      </c>
      <c r="C218" s="603" t="s">
        <v>7</v>
      </c>
      <c r="D218" s="610" t="s">
        <v>51</v>
      </c>
      <c r="E218" s="612"/>
      <c r="F218" s="568">
        <f>IF(I218&lt;&gt;"",(VLOOKUP(I218,'🌳Resource'!$A$4:$I1000,8,false)*J218),0)+IF(K218&lt;&gt;"",(VLOOKUP(K218,'🌳Resource'!$A$4:$I1000,8,false)*L218),0)+IF(M218&lt;&gt;"",(VLOOKUP(M218,'🌳Resource'!$A$4:$I1000,8,false)*N218),0) + IF(O218&lt;&gt;"",(VLOOKUP(O218,'🌳Resource'!$A$4:$I1000,8,false)*P218),0) + IF(Q218&lt;&gt;"",(VLOOKUP(Q218,$B$4:$G1000,5,false)*R218),0) + IF(S218&lt;&gt;"",(VLOOKUP(S218,$B$4:$G1000,5,false)*T218),0) + IF(U218&lt;&gt;"",(VLOOKUP(U218,$B$4:$G1000,5,false)*V218),0) + IF(W218&lt;&gt;"",(VLOOKUP(W218,$B$4:$G1000,5,false)*X218),0) + IF(Y218&lt;&gt;"",(VLOOKUP(Y218,$B$4:$G1000,5,false)*Z218),0) + IF(AA218&lt;&gt;"",(VLOOKUP(AA218,$B$4:$G1000,5,false)*AB218),0)</f>
        <v>4.963636364</v>
      </c>
      <c r="G218" s="568">
        <f>IF(I218&lt;&gt;"",(VLOOKUP(I218,'🌳Resource'!$A$4:$I1000,9,false)*J218),0)+IF(K218&lt;&gt;"",(VLOOKUP(K218,'🌳Resource'!$A$4:$I1000,9,false)*L218),0)+IF(M218&lt;&gt;"",(VLOOKUP(M218,'🌳Resource'!$A$4:$I1000,9,false)*N218),0) + IF(O218&lt;&gt;"",(VLOOKUP(O218,'🌳Resource'!$A$4:$I1000,9,false)*P218),0) + IF(Q218&lt;&gt;"",(VLOOKUP(Q218,$B$4:$G1000,6,false)*R218),0) + IF(S218&lt;&gt;"",(VLOOKUP(S218,$B$4:$G1000,6,false)*T218),0) + IF(U218&lt;&gt;"",(VLOOKUP(U218,$B$4:$G1000,6,false)*V218),0) + IF(W218&lt;&gt;"",(VLOOKUP(W218,$B$4:$G1000,6,false)*X218),0) + IF(Y218&lt;&gt;"",(VLOOKUP(Y218,$B$4:$G1000,6,false)*Z218),0) + IF(AA218&lt;&gt;"",(VLOOKUP(AA218,$B$4:$G1000,6,false)*AB218),0)</f>
        <v>17</v>
      </c>
      <c r="H218" s="568">
        <f>IF(I218&lt;&gt;"",(VLOOKUP(I218,'🌳Resource'!$A$4:$J1000,10,false)*J218),0)+IF(K218&lt;&gt;"",(VLOOKUP(K218,'🌳Resource'!$A$4:$J1000,10,false)*L218),0)+IF(M218&lt;&gt;"",(VLOOKUP(M218,'🌳Resource'!$A$4:$J1000,10,false)*N218),0) + IF(O218&lt;&gt;"",(VLOOKUP(O218,'🌳Resource'!$A$4:$J1000,10,false)*P218),0) + IF(Q218&lt;&gt;"",(VLOOKUP(Q218,$B$4:$H1000,7,false)*R218),0) + IF(S218&lt;&gt;"",(VLOOKUP(S218,$B$4:$H1000,7,false)*T218),0) + IF(U218&lt;&gt;"",(VLOOKUP(U218,$B$4:$H1000,7,false)*V218),0) + IF(W218&lt;&gt;"",(VLOOKUP(W218,$B$4:$H1000,7,false)*X218),0) + IF(Y218&lt;&gt;"",(VLOOKUP(Y218,$B$4:$H1000,7,false)*Z218),0) + IF(AA218&lt;&gt;"",(VLOOKUP(AA218,$B$4:$H1000,7,false)*AB218),0)</f>
        <v>5</v>
      </c>
      <c r="I218" s="569" t="s">
        <v>80</v>
      </c>
      <c r="J218" s="570">
        <v>2.0</v>
      </c>
      <c r="K218" s="569" t="s">
        <v>81</v>
      </c>
      <c r="L218" s="570">
        <v>1.0</v>
      </c>
      <c r="M218" s="569" t="s">
        <v>82</v>
      </c>
      <c r="N218" s="570">
        <v>1.0</v>
      </c>
      <c r="O218" s="569"/>
      <c r="P218" s="570"/>
      <c r="Q218" s="557"/>
      <c r="R218" s="580"/>
      <c r="S218" s="557"/>
      <c r="T218" s="580"/>
      <c r="U218" s="557"/>
      <c r="V218" s="580"/>
      <c r="W218" s="557"/>
      <c r="X218" s="580"/>
      <c r="Y218" s="557"/>
      <c r="Z218" s="580"/>
      <c r="AA218" s="557"/>
      <c r="AB218" s="580"/>
    </row>
    <row r="219">
      <c r="A219" s="564" t="b">
        <v>1</v>
      </c>
      <c r="B219" s="607" t="s">
        <v>231</v>
      </c>
      <c r="C219" s="603" t="s">
        <v>7</v>
      </c>
      <c r="D219" s="610" t="s">
        <v>51</v>
      </c>
      <c r="E219" s="612"/>
      <c r="F219" s="571">
        <f>IF(I219&lt;&gt;"",(VLOOKUP(I219,'🌳Resource'!$A$4:$I1000,8,false)*J219),0)+IF(K219&lt;&gt;"",(VLOOKUP(K219,'🌳Resource'!$A$4:$I1000,8,false)*L219),0)+IF(M219&lt;&gt;"",(VLOOKUP(M219,'🌳Resource'!$A$4:$I1000,8,false)*N219),0) + IF(O219&lt;&gt;"",(VLOOKUP(O219,'🌳Resource'!$A$4:$I1000,8,false)*P219),0) + IF(Q219&lt;&gt;"",(VLOOKUP(Q219,$B$4:$G1000,5,false)*R219),0) + IF(S219&lt;&gt;"",(VLOOKUP(S219,$B$4:$G1000,5,false)*T219),0) + IF(U219&lt;&gt;"",(VLOOKUP(U219,$B$4:$G1000,5,false)*V219),0) + IF(W219&lt;&gt;"",(VLOOKUP(W219,$B$4:$G1000,5,false)*X219),0) + IF(Y219&lt;&gt;"",(VLOOKUP(Y219,$B$4:$G1000,5,false)*Z219),0) + IF(AA219&lt;&gt;"",(VLOOKUP(AA219,$B$4:$G1000,5,false)*AB219),0)</f>
        <v>4.963636364</v>
      </c>
      <c r="G219" s="571">
        <f>IF(I219&lt;&gt;"",(VLOOKUP(I219,'🌳Resource'!$A$4:$I1000,9,false)*J219),0)+IF(K219&lt;&gt;"",(VLOOKUP(K219,'🌳Resource'!$A$4:$I1000,9,false)*L219),0)+IF(M219&lt;&gt;"",(VLOOKUP(M219,'🌳Resource'!$A$4:$I1000,9,false)*N219),0) + IF(O219&lt;&gt;"",(VLOOKUP(O219,'🌳Resource'!$A$4:$I1000,9,false)*P219),0) + IF(Q219&lt;&gt;"",(VLOOKUP(Q219,$B$4:$G1000,6,false)*R219),0) + IF(S219&lt;&gt;"",(VLOOKUP(S219,$B$4:$G1000,6,false)*T219),0) + IF(U219&lt;&gt;"",(VLOOKUP(U219,$B$4:$G1000,6,false)*V219),0) + IF(W219&lt;&gt;"",(VLOOKUP(W219,$B$4:$G1000,6,false)*X219),0) + IF(Y219&lt;&gt;"",(VLOOKUP(Y219,$B$4:$G1000,6,false)*Z219),0) + IF(AA219&lt;&gt;"",(VLOOKUP(AA219,$B$4:$G1000,6,false)*AB219),0)</f>
        <v>17</v>
      </c>
      <c r="H219" s="571">
        <f>IF(I219&lt;&gt;"",(VLOOKUP(I219,'🌳Resource'!$A$4:$J1000,10,false)*J219),0)+IF(K219&lt;&gt;"",(VLOOKUP(K219,'🌳Resource'!$A$4:$J1000,10,false)*L219),0)+IF(M219&lt;&gt;"",(VLOOKUP(M219,'🌳Resource'!$A$4:$J1000,10,false)*N219),0) + IF(O219&lt;&gt;"",(VLOOKUP(O219,'🌳Resource'!$A$4:$J1000,10,false)*P219),0) + IF(Q219&lt;&gt;"",(VLOOKUP(Q219,$B$4:$H1000,7,false)*R219),0) + IF(S219&lt;&gt;"",(VLOOKUP(S219,$B$4:$H1000,7,false)*T219),0) + IF(U219&lt;&gt;"",(VLOOKUP(U219,$B$4:$H1000,7,false)*V219),0) + IF(W219&lt;&gt;"",(VLOOKUP(W219,$B$4:$H1000,7,false)*X219),0) + IF(Y219&lt;&gt;"",(VLOOKUP(Y219,$B$4:$H1000,7,false)*Z219),0) + IF(AA219&lt;&gt;"",(VLOOKUP(AA219,$B$4:$H1000,7,false)*AB219),0)</f>
        <v>5</v>
      </c>
      <c r="I219" s="561" t="s">
        <v>80</v>
      </c>
      <c r="J219" s="562">
        <v>2.0</v>
      </c>
      <c r="K219" s="561" t="s">
        <v>81</v>
      </c>
      <c r="L219" s="562">
        <v>1.0</v>
      </c>
      <c r="M219" s="561" t="s">
        <v>82</v>
      </c>
      <c r="N219" s="562">
        <v>1.0</v>
      </c>
      <c r="O219" s="561"/>
      <c r="P219" s="562"/>
      <c r="Q219" s="563"/>
      <c r="R219" s="581"/>
      <c r="S219" s="563"/>
      <c r="T219" s="581"/>
      <c r="U219" s="563"/>
      <c r="V219" s="581"/>
      <c r="W219" s="563"/>
      <c r="X219" s="581"/>
      <c r="Y219" s="563"/>
      <c r="Z219" s="581"/>
      <c r="AA219" s="563"/>
      <c r="AB219" s="581"/>
    </row>
    <row r="220">
      <c r="A220" s="564" t="b">
        <v>1</v>
      </c>
      <c r="B220" s="607" t="s">
        <v>232</v>
      </c>
      <c r="C220" s="603" t="s">
        <v>7</v>
      </c>
      <c r="D220" s="610" t="s">
        <v>51</v>
      </c>
      <c r="E220" s="612"/>
      <c r="F220" s="568">
        <f>IF(I220&lt;&gt;"",(VLOOKUP(I220,'🌳Resource'!$A$4:$I1000,8,false)*J220),0)+IF(K220&lt;&gt;"",(VLOOKUP(K220,'🌳Resource'!$A$4:$I1000,8,false)*L220),0)+IF(M220&lt;&gt;"",(VLOOKUP(M220,'🌳Resource'!$A$4:$I1000,8,false)*N220),0) + IF(O220&lt;&gt;"",(VLOOKUP(O220,'🌳Resource'!$A$4:$I1000,8,false)*P220),0) + IF(Q220&lt;&gt;"",(VLOOKUP(Q220,$B$4:$G1000,5,false)*R220),0) + IF(S220&lt;&gt;"",(VLOOKUP(S220,$B$4:$G1000,5,false)*T220),0) + IF(U220&lt;&gt;"",(VLOOKUP(U220,$B$4:$G1000,5,false)*V220),0) + IF(W220&lt;&gt;"",(VLOOKUP(W220,$B$4:$G1000,5,false)*X220),0) + IF(Y220&lt;&gt;"",(VLOOKUP(Y220,$B$4:$G1000,5,false)*Z220),0) + IF(AA220&lt;&gt;"",(VLOOKUP(AA220,$B$4:$G1000,5,false)*AB220),0)</f>
        <v>4.963636364</v>
      </c>
      <c r="G220" s="568">
        <f>IF(I220&lt;&gt;"",(VLOOKUP(I220,'🌳Resource'!$A$4:$I1000,9,false)*J220),0)+IF(K220&lt;&gt;"",(VLOOKUP(K220,'🌳Resource'!$A$4:$I1000,9,false)*L220),0)+IF(M220&lt;&gt;"",(VLOOKUP(M220,'🌳Resource'!$A$4:$I1000,9,false)*N220),0) + IF(O220&lt;&gt;"",(VLOOKUP(O220,'🌳Resource'!$A$4:$I1000,9,false)*P220),0) + IF(Q220&lt;&gt;"",(VLOOKUP(Q220,$B$4:$G1000,6,false)*R220),0) + IF(S220&lt;&gt;"",(VLOOKUP(S220,$B$4:$G1000,6,false)*T220),0) + IF(U220&lt;&gt;"",(VLOOKUP(U220,$B$4:$G1000,6,false)*V220),0) + IF(W220&lt;&gt;"",(VLOOKUP(W220,$B$4:$G1000,6,false)*X220),0) + IF(Y220&lt;&gt;"",(VLOOKUP(Y220,$B$4:$G1000,6,false)*Z220),0) + IF(AA220&lt;&gt;"",(VLOOKUP(AA220,$B$4:$G1000,6,false)*AB220),0)</f>
        <v>17</v>
      </c>
      <c r="H220" s="568">
        <f>IF(I220&lt;&gt;"",(VLOOKUP(I220,'🌳Resource'!$A$4:$J1000,10,false)*J220),0)+IF(K220&lt;&gt;"",(VLOOKUP(K220,'🌳Resource'!$A$4:$J1000,10,false)*L220),0)+IF(M220&lt;&gt;"",(VLOOKUP(M220,'🌳Resource'!$A$4:$J1000,10,false)*N220),0) + IF(O220&lt;&gt;"",(VLOOKUP(O220,'🌳Resource'!$A$4:$J1000,10,false)*P220),0) + IF(Q220&lt;&gt;"",(VLOOKUP(Q220,$B$4:$H1000,7,false)*R220),0) + IF(S220&lt;&gt;"",(VLOOKUP(S220,$B$4:$H1000,7,false)*T220),0) + IF(U220&lt;&gt;"",(VLOOKUP(U220,$B$4:$H1000,7,false)*V220),0) + IF(W220&lt;&gt;"",(VLOOKUP(W220,$B$4:$H1000,7,false)*X220),0) + IF(Y220&lt;&gt;"",(VLOOKUP(Y220,$B$4:$H1000,7,false)*Z220),0) + IF(AA220&lt;&gt;"",(VLOOKUP(AA220,$B$4:$H1000,7,false)*AB220),0)</f>
        <v>5</v>
      </c>
      <c r="I220" s="569" t="s">
        <v>80</v>
      </c>
      <c r="J220" s="570">
        <v>2.0</v>
      </c>
      <c r="K220" s="569" t="s">
        <v>81</v>
      </c>
      <c r="L220" s="570">
        <v>1.0</v>
      </c>
      <c r="M220" s="569" t="s">
        <v>82</v>
      </c>
      <c r="N220" s="570">
        <v>1.0</v>
      </c>
      <c r="O220" s="569"/>
      <c r="P220" s="570"/>
      <c r="Q220" s="557"/>
      <c r="R220" s="580"/>
      <c r="S220" s="557"/>
      <c r="T220" s="580"/>
      <c r="U220" s="557"/>
      <c r="V220" s="580"/>
      <c r="W220" s="557"/>
      <c r="X220" s="580"/>
      <c r="Y220" s="557"/>
      <c r="Z220" s="580"/>
      <c r="AA220" s="557"/>
      <c r="AB220" s="580"/>
    </row>
    <row r="221">
      <c r="A221" s="564" t="b">
        <v>1</v>
      </c>
      <c r="B221" s="607" t="s">
        <v>233</v>
      </c>
      <c r="C221" s="603" t="s">
        <v>7</v>
      </c>
      <c r="D221" s="610" t="s">
        <v>51</v>
      </c>
      <c r="E221" s="612"/>
      <c r="F221" s="571">
        <f>IF(I221&lt;&gt;"",(VLOOKUP(I221,'🌳Resource'!$A$4:$I1000,8,false)*J221),0)+IF(K221&lt;&gt;"",(VLOOKUP(K221,'🌳Resource'!$A$4:$I1000,8,false)*L221),0)+IF(M221&lt;&gt;"",(VLOOKUP(M221,'🌳Resource'!$A$4:$I1000,8,false)*N221),0) + IF(O221&lt;&gt;"",(VLOOKUP(O221,'🌳Resource'!$A$4:$I1000,8,false)*P221),0) + IF(Q221&lt;&gt;"",(VLOOKUP(Q221,$B$4:$G1000,5,false)*R221),0) + IF(S221&lt;&gt;"",(VLOOKUP(S221,$B$4:$G1000,5,false)*T221),0) + IF(U221&lt;&gt;"",(VLOOKUP(U221,$B$4:$G1000,5,false)*V221),0) + IF(W221&lt;&gt;"",(VLOOKUP(W221,$B$4:$G1000,5,false)*X221),0) + IF(Y221&lt;&gt;"",(VLOOKUP(Y221,$B$4:$G1000,5,false)*Z221),0) + IF(AA221&lt;&gt;"",(VLOOKUP(AA221,$B$4:$G1000,5,false)*AB221),0)</f>
        <v>4.963636364</v>
      </c>
      <c r="G221" s="571">
        <f>IF(I221&lt;&gt;"",(VLOOKUP(I221,'🌳Resource'!$A$4:$I1000,9,false)*J221),0)+IF(K221&lt;&gt;"",(VLOOKUP(K221,'🌳Resource'!$A$4:$I1000,9,false)*L221),0)+IF(M221&lt;&gt;"",(VLOOKUP(M221,'🌳Resource'!$A$4:$I1000,9,false)*N221),0) + IF(O221&lt;&gt;"",(VLOOKUP(O221,'🌳Resource'!$A$4:$I1000,9,false)*P221),0) + IF(Q221&lt;&gt;"",(VLOOKUP(Q221,$B$4:$G1000,6,false)*R221),0) + IF(S221&lt;&gt;"",(VLOOKUP(S221,$B$4:$G1000,6,false)*T221),0) + IF(U221&lt;&gt;"",(VLOOKUP(U221,$B$4:$G1000,6,false)*V221),0) + IF(W221&lt;&gt;"",(VLOOKUP(W221,$B$4:$G1000,6,false)*X221),0) + IF(Y221&lt;&gt;"",(VLOOKUP(Y221,$B$4:$G1000,6,false)*Z221),0) + IF(AA221&lt;&gt;"",(VLOOKUP(AA221,$B$4:$G1000,6,false)*AB221),0)</f>
        <v>17</v>
      </c>
      <c r="H221" s="571">
        <f>IF(I221&lt;&gt;"",(VLOOKUP(I221,'🌳Resource'!$A$4:$J1000,10,false)*J221),0)+IF(K221&lt;&gt;"",(VLOOKUP(K221,'🌳Resource'!$A$4:$J1000,10,false)*L221),0)+IF(M221&lt;&gt;"",(VLOOKUP(M221,'🌳Resource'!$A$4:$J1000,10,false)*N221),0) + IF(O221&lt;&gt;"",(VLOOKUP(O221,'🌳Resource'!$A$4:$J1000,10,false)*P221),0) + IF(Q221&lt;&gt;"",(VLOOKUP(Q221,$B$4:$H1000,7,false)*R221),0) + IF(S221&lt;&gt;"",(VLOOKUP(S221,$B$4:$H1000,7,false)*T221),0) + IF(U221&lt;&gt;"",(VLOOKUP(U221,$B$4:$H1000,7,false)*V221),0) + IF(W221&lt;&gt;"",(VLOOKUP(W221,$B$4:$H1000,7,false)*X221),0) + IF(Y221&lt;&gt;"",(VLOOKUP(Y221,$B$4:$H1000,7,false)*Z221),0) + IF(AA221&lt;&gt;"",(VLOOKUP(AA221,$B$4:$H1000,7,false)*AB221),0)</f>
        <v>5</v>
      </c>
      <c r="I221" s="561" t="s">
        <v>80</v>
      </c>
      <c r="J221" s="562">
        <v>2.0</v>
      </c>
      <c r="K221" s="561" t="s">
        <v>81</v>
      </c>
      <c r="L221" s="562">
        <v>1.0</v>
      </c>
      <c r="M221" s="561" t="s">
        <v>82</v>
      </c>
      <c r="N221" s="562">
        <v>1.0</v>
      </c>
      <c r="O221" s="561"/>
      <c r="P221" s="562"/>
      <c r="Q221" s="563"/>
      <c r="R221" s="581"/>
      <c r="S221" s="563"/>
      <c r="T221" s="581"/>
      <c r="U221" s="563"/>
      <c r="V221" s="581"/>
      <c r="W221" s="563"/>
      <c r="X221" s="581"/>
      <c r="Y221" s="563"/>
      <c r="Z221" s="581"/>
      <c r="AA221" s="563"/>
      <c r="AB221" s="581"/>
    </row>
    <row r="222">
      <c r="A222" s="564" t="b">
        <v>1</v>
      </c>
      <c r="B222" s="607" t="s">
        <v>234</v>
      </c>
      <c r="C222" s="603" t="s">
        <v>7</v>
      </c>
      <c r="D222" s="610" t="s">
        <v>51</v>
      </c>
      <c r="E222" s="612"/>
      <c r="F222" s="568">
        <f>IF(I222&lt;&gt;"",(VLOOKUP(I222,'🌳Resource'!$A$4:$I1000,8,false)*J222),0)+IF(K222&lt;&gt;"",(VLOOKUP(K222,'🌳Resource'!$A$4:$I1000,8,false)*L222),0)+IF(M222&lt;&gt;"",(VLOOKUP(M222,'🌳Resource'!$A$4:$I1000,8,false)*N222),0) + IF(O222&lt;&gt;"",(VLOOKUP(O222,'🌳Resource'!$A$4:$I1000,8,false)*P222),0) + IF(Q222&lt;&gt;"",(VLOOKUP(Q222,$B$4:$G1000,5,false)*R222),0) + IF(S222&lt;&gt;"",(VLOOKUP(S222,$B$4:$G1000,5,false)*T222),0) + IF(U222&lt;&gt;"",(VLOOKUP(U222,$B$4:$G1000,5,false)*V222),0) + IF(W222&lt;&gt;"",(VLOOKUP(W222,$B$4:$G1000,5,false)*X222),0) + IF(Y222&lt;&gt;"",(VLOOKUP(Y222,$B$4:$G1000,5,false)*Z222),0) + IF(AA222&lt;&gt;"",(VLOOKUP(AA222,$B$4:$G1000,5,false)*AB222),0)</f>
        <v>4.963636364</v>
      </c>
      <c r="G222" s="568">
        <f>IF(I222&lt;&gt;"",(VLOOKUP(I222,'🌳Resource'!$A$4:$I1000,9,false)*J222),0)+IF(K222&lt;&gt;"",(VLOOKUP(K222,'🌳Resource'!$A$4:$I1000,9,false)*L222),0)+IF(M222&lt;&gt;"",(VLOOKUP(M222,'🌳Resource'!$A$4:$I1000,9,false)*N222),0) + IF(O222&lt;&gt;"",(VLOOKUP(O222,'🌳Resource'!$A$4:$I1000,9,false)*P222),0) + IF(Q222&lt;&gt;"",(VLOOKUP(Q222,$B$4:$G1000,6,false)*R222),0) + IF(S222&lt;&gt;"",(VLOOKUP(S222,$B$4:$G1000,6,false)*T222),0) + IF(U222&lt;&gt;"",(VLOOKUP(U222,$B$4:$G1000,6,false)*V222),0) + IF(W222&lt;&gt;"",(VLOOKUP(W222,$B$4:$G1000,6,false)*X222),0) + IF(Y222&lt;&gt;"",(VLOOKUP(Y222,$B$4:$G1000,6,false)*Z222),0) + IF(AA222&lt;&gt;"",(VLOOKUP(AA222,$B$4:$G1000,6,false)*AB222),0)</f>
        <v>17</v>
      </c>
      <c r="H222" s="568">
        <f>IF(I222&lt;&gt;"",(VLOOKUP(I222,'🌳Resource'!$A$4:$J1000,10,false)*J222),0)+IF(K222&lt;&gt;"",(VLOOKUP(K222,'🌳Resource'!$A$4:$J1000,10,false)*L222),0)+IF(M222&lt;&gt;"",(VLOOKUP(M222,'🌳Resource'!$A$4:$J1000,10,false)*N222),0) + IF(O222&lt;&gt;"",(VLOOKUP(O222,'🌳Resource'!$A$4:$J1000,10,false)*P222),0) + IF(Q222&lt;&gt;"",(VLOOKUP(Q222,$B$4:$H1000,7,false)*R222),0) + IF(S222&lt;&gt;"",(VLOOKUP(S222,$B$4:$H1000,7,false)*T222),0) + IF(U222&lt;&gt;"",(VLOOKUP(U222,$B$4:$H1000,7,false)*V222),0) + IF(W222&lt;&gt;"",(VLOOKUP(W222,$B$4:$H1000,7,false)*X222),0) + IF(Y222&lt;&gt;"",(VLOOKUP(Y222,$B$4:$H1000,7,false)*Z222),0) + IF(AA222&lt;&gt;"",(VLOOKUP(AA222,$B$4:$H1000,7,false)*AB222),0)</f>
        <v>5</v>
      </c>
      <c r="I222" s="569" t="s">
        <v>80</v>
      </c>
      <c r="J222" s="570">
        <v>2.0</v>
      </c>
      <c r="K222" s="569" t="s">
        <v>81</v>
      </c>
      <c r="L222" s="570">
        <v>1.0</v>
      </c>
      <c r="M222" s="569" t="s">
        <v>82</v>
      </c>
      <c r="N222" s="570">
        <v>1.0</v>
      </c>
      <c r="O222" s="569"/>
      <c r="P222" s="570"/>
      <c r="Q222" s="557"/>
      <c r="R222" s="580"/>
      <c r="S222" s="557"/>
      <c r="T222" s="580"/>
      <c r="U222" s="557"/>
      <c r="V222" s="580"/>
      <c r="W222" s="557"/>
      <c r="X222" s="580"/>
      <c r="Y222" s="557"/>
      <c r="Z222" s="580"/>
      <c r="AA222" s="557"/>
      <c r="AB222" s="580"/>
    </row>
    <row r="223">
      <c r="A223" s="564" t="b">
        <v>1</v>
      </c>
      <c r="B223" s="607" t="s">
        <v>235</v>
      </c>
      <c r="C223" s="603" t="s">
        <v>7</v>
      </c>
      <c r="D223" s="610" t="s">
        <v>51</v>
      </c>
      <c r="E223" s="612"/>
      <c r="F223" s="571">
        <f>IF(I223&lt;&gt;"",(VLOOKUP(I223,'🌳Resource'!$A$4:$I1000,8,false)*J223),0)+IF(K223&lt;&gt;"",(VLOOKUP(K223,'🌳Resource'!$A$4:$I1000,8,false)*L223),0)+IF(M223&lt;&gt;"",(VLOOKUP(M223,'🌳Resource'!$A$4:$I1000,8,false)*N223),0) + IF(O223&lt;&gt;"",(VLOOKUP(O223,'🌳Resource'!$A$4:$I1000,8,false)*P223),0) + IF(Q223&lt;&gt;"",(VLOOKUP(Q223,$B$4:$G1000,5,false)*R223),0) + IF(S223&lt;&gt;"",(VLOOKUP(S223,$B$4:$G1000,5,false)*T223),0) + IF(U223&lt;&gt;"",(VLOOKUP(U223,$B$4:$G1000,5,false)*V223),0) + IF(W223&lt;&gt;"",(VLOOKUP(W223,$B$4:$G1000,5,false)*X223),0) + IF(Y223&lt;&gt;"",(VLOOKUP(Y223,$B$4:$G1000,5,false)*Z223),0) + IF(AA223&lt;&gt;"",(VLOOKUP(AA223,$B$4:$G1000,5,false)*AB223),0)</f>
        <v>4.963636364</v>
      </c>
      <c r="G223" s="571">
        <f>IF(I223&lt;&gt;"",(VLOOKUP(I223,'🌳Resource'!$A$4:$I1000,9,false)*J223),0)+IF(K223&lt;&gt;"",(VLOOKUP(K223,'🌳Resource'!$A$4:$I1000,9,false)*L223),0)+IF(M223&lt;&gt;"",(VLOOKUP(M223,'🌳Resource'!$A$4:$I1000,9,false)*N223),0) + IF(O223&lt;&gt;"",(VLOOKUP(O223,'🌳Resource'!$A$4:$I1000,9,false)*P223),0) + IF(Q223&lt;&gt;"",(VLOOKUP(Q223,$B$4:$G1000,6,false)*R223),0) + IF(S223&lt;&gt;"",(VLOOKUP(S223,$B$4:$G1000,6,false)*T223),0) + IF(U223&lt;&gt;"",(VLOOKUP(U223,$B$4:$G1000,6,false)*V223),0) + IF(W223&lt;&gt;"",(VLOOKUP(W223,$B$4:$G1000,6,false)*X223),0) + IF(Y223&lt;&gt;"",(VLOOKUP(Y223,$B$4:$G1000,6,false)*Z223),0) + IF(AA223&lt;&gt;"",(VLOOKUP(AA223,$B$4:$G1000,6,false)*AB223),0)</f>
        <v>17</v>
      </c>
      <c r="H223" s="571">
        <f>IF(I223&lt;&gt;"",(VLOOKUP(I223,'🌳Resource'!$A$4:$J1000,10,false)*J223),0)+IF(K223&lt;&gt;"",(VLOOKUP(K223,'🌳Resource'!$A$4:$J1000,10,false)*L223),0)+IF(M223&lt;&gt;"",(VLOOKUP(M223,'🌳Resource'!$A$4:$J1000,10,false)*N223),0) + IF(O223&lt;&gt;"",(VLOOKUP(O223,'🌳Resource'!$A$4:$J1000,10,false)*P223),0) + IF(Q223&lt;&gt;"",(VLOOKUP(Q223,$B$4:$H1000,7,false)*R223),0) + IF(S223&lt;&gt;"",(VLOOKUP(S223,$B$4:$H1000,7,false)*T223),0) + IF(U223&lt;&gt;"",(VLOOKUP(U223,$B$4:$H1000,7,false)*V223),0) + IF(W223&lt;&gt;"",(VLOOKUP(W223,$B$4:$H1000,7,false)*X223),0) + IF(Y223&lt;&gt;"",(VLOOKUP(Y223,$B$4:$H1000,7,false)*Z223),0) + IF(AA223&lt;&gt;"",(VLOOKUP(AA223,$B$4:$H1000,7,false)*AB223),0)</f>
        <v>5</v>
      </c>
      <c r="I223" s="561" t="s">
        <v>80</v>
      </c>
      <c r="J223" s="562">
        <v>2.0</v>
      </c>
      <c r="K223" s="561" t="s">
        <v>81</v>
      </c>
      <c r="L223" s="562">
        <v>1.0</v>
      </c>
      <c r="M223" s="561" t="s">
        <v>82</v>
      </c>
      <c r="N223" s="562">
        <v>1.0</v>
      </c>
      <c r="O223" s="561"/>
      <c r="P223" s="562"/>
      <c r="Q223" s="563"/>
      <c r="R223" s="581"/>
      <c r="S223" s="563"/>
      <c r="T223" s="581"/>
      <c r="U223" s="563"/>
      <c r="V223" s="581"/>
      <c r="W223" s="563"/>
      <c r="X223" s="581"/>
      <c r="Y223" s="563"/>
      <c r="Z223" s="581"/>
      <c r="AA223" s="563"/>
      <c r="AB223" s="581"/>
    </row>
    <row r="224">
      <c r="A224" s="564" t="b">
        <v>1</v>
      </c>
      <c r="B224" s="607" t="s">
        <v>236</v>
      </c>
      <c r="C224" s="603" t="s">
        <v>7</v>
      </c>
      <c r="D224" s="610" t="s">
        <v>51</v>
      </c>
      <c r="E224" s="612"/>
      <c r="F224" s="568">
        <f>IF(I224&lt;&gt;"",(VLOOKUP(I224,'🌳Resource'!$A$4:$I1000,8,false)*J224),0)+IF(K224&lt;&gt;"",(VLOOKUP(K224,'🌳Resource'!$A$4:$I1000,8,false)*L224),0)+IF(M224&lt;&gt;"",(VLOOKUP(M224,'🌳Resource'!$A$4:$I1000,8,false)*N224),0) + IF(O224&lt;&gt;"",(VLOOKUP(O224,'🌳Resource'!$A$4:$I1000,8,false)*P224),0) + IF(Q224&lt;&gt;"",(VLOOKUP(Q224,$B$4:$G1000,5,false)*R224),0) + IF(S224&lt;&gt;"",(VLOOKUP(S224,$B$4:$G1000,5,false)*T224),0) + IF(U224&lt;&gt;"",(VLOOKUP(U224,$B$4:$G1000,5,false)*V224),0) + IF(W224&lt;&gt;"",(VLOOKUP(W224,$B$4:$G1000,5,false)*X224),0) + IF(Y224&lt;&gt;"",(VLOOKUP(Y224,$B$4:$G1000,5,false)*Z224),0) + IF(AA224&lt;&gt;"",(VLOOKUP(AA224,$B$4:$G1000,5,false)*AB224),0)</f>
        <v>4.963636364</v>
      </c>
      <c r="G224" s="568">
        <f>IF(I224&lt;&gt;"",(VLOOKUP(I224,'🌳Resource'!$A$4:$I1000,9,false)*J224),0)+IF(K224&lt;&gt;"",(VLOOKUP(K224,'🌳Resource'!$A$4:$I1000,9,false)*L224),0)+IF(M224&lt;&gt;"",(VLOOKUP(M224,'🌳Resource'!$A$4:$I1000,9,false)*N224),0) + IF(O224&lt;&gt;"",(VLOOKUP(O224,'🌳Resource'!$A$4:$I1000,9,false)*P224),0) + IF(Q224&lt;&gt;"",(VLOOKUP(Q224,$B$4:$G1000,6,false)*R224),0) + IF(S224&lt;&gt;"",(VLOOKUP(S224,$B$4:$G1000,6,false)*T224),0) + IF(U224&lt;&gt;"",(VLOOKUP(U224,$B$4:$G1000,6,false)*V224),0) + IF(W224&lt;&gt;"",(VLOOKUP(W224,$B$4:$G1000,6,false)*X224),0) + IF(Y224&lt;&gt;"",(VLOOKUP(Y224,$B$4:$G1000,6,false)*Z224),0) + IF(AA224&lt;&gt;"",(VLOOKUP(AA224,$B$4:$G1000,6,false)*AB224),0)</f>
        <v>17</v>
      </c>
      <c r="H224" s="568">
        <f>IF(I224&lt;&gt;"",(VLOOKUP(I224,'🌳Resource'!$A$4:$J1000,10,false)*J224),0)+IF(K224&lt;&gt;"",(VLOOKUP(K224,'🌳Resource'!$A$4:$J1000,10,false)*L224),0)+IF(M224&lt;&gt;"",(VLOOKUP(M224,'🌳Resource'!$A$4:$J1000,10,false)*N224),0) + IF(O224&lt;&gt;"",(VLOOKUP(O224,'🌳Resource'!$A$4:$J1000,10,false)*P224),0) + IF(Q224&lt;&gt;"",(VLOOKUP(Q224,$B$4:$H1000,7,false)*R224),0) + IF(S224&lt;&gt;"",(VLOOKUP(S224,$B$4:$H1000,7,false)*T224),0) + IF(U224&lt;&gt;"",(VLOOKUP(U224,$B$4:$H1000,7,false)*V224),0) + IF(W224&lt;&gt;"",(VLOOKUP(W224,$B$4:$H1000,7,false)*X224),0) + IF(Y224&lt;&gt;"",(VLOOKUP(Y224,$B$4:$H1000,7,false)*Z224),0) + IF(AA224&lt;&gt;"",(VLOOKUP(AA224,$B$4:$H1000,7,false)*AB224),0)</f>
        <v>5</v>
      </c>
      <c r="I224" s="569" t="s">
        <v>80</v>
      </c>
      <c r="J224" s="570">
        <v>2.0</v>
      </c>
      <c r="K224" s="569" t="s">
        <v>81</v>
      </c>
      <c r="L224" s="570">
        <v>1.0</v>
      </c>
      <c r="M224" s="569" t="s">
        <v>82</v>
      </c>
      <c r="N224" s="570">
        <v>1.0</v>
      </c>
      <c r="O224" s="569"/>
      <c r="P224" s="570"/>
      <c r="Q224" s="557"/>
      <c r="R224" s="580"/>
      <c r="S224" s="557"/>
      <c r="T224" s="580"/>
      <c r="U224" s="557"/>
      <c r="V224" s="580"/>
      <c r="W224" s="557"/>
      <c r="X224" s="580"/>
      <c r="Y224" s="557"/>
      <c r="Z224" s="580"/>
      <c r="AA224" s="557"/>
      <c r="AB224" s="580"/>
    </row>
    <row r="225">
      <c r="A225" s="564" t="b">
        <v>1</v>
      </c>
      <c r="B225" s="607" t="s">
        <v>237</v>
      </c>
      <c r="C225" s="603" t="s">
        <v>7</v>
      </c>
      <c r="D225" s="610" t="s">
        <v>51</v>
      </c>
      <c r="E225" s="612"/>
      <c r="F225" s="571">
        <f>IF(I225&lt;&gt;"",(VLOOKUP(I225,'🌳Resource'!$A$4:$I1000,8,false)*J225),0)+IF(K225&lt;&gt;"",(VLOOKUP(K225,'🌳Resource'!$A$4:$I1000,8,false)*L225),0)+IF(M225&lt;&gt;"",(VLOOKUP(M225,'🌳Resource'!$A$4:$I1000,8,false)*N225),0) + IF(O225&lt;&gt;"",(VLOOKUP(O225,'🌳Resource'!$A$4:$I1000,8,false)*P225),0) + IF(Q225&lt;&gt;"",(VLOOKUP(Q225,$B$4:$G1000,5,false)*R225),0) + IF(S225&lt;&gt;"",(VLOOKUP(S225,$B$4:$G1000,5,false)*T225),0) + IF(U225&lt;&gt;"",(VLOOKUP(U225,$B$4:$G1000,5,false)*V225),0) + IF(W225&lt;&gt;"",(VLOOKUP(W225,$B$4:$G1000,5,false)*X225),0) + IF(Y225&lt;&gt;"",(VLOOKUP(Y225,$B$4:$G1000,5,false)*Z225),0) + IF(AA225&lt;&gt;"",(VLOOKUP(AA225,$B$4:$G1000,5,false)*AB225),0)</f>
        <v>4.963636364</v>
      </c>
      <c r="G225" s="571">
        <f>IF(I225&lt;&gt;"",(VLOOKUP(I225,'🌳Resource'!$A$4:$I1000,9,false)*J225),0)+IF(K225&lt;&gt;"",(VLOOKUP(K225,'🌳Resource'!$A$4:$I1000,9,false)*L225),0)+IF(M225&lt;&gt;"",(VLOOKUP(M225,'🌳Resource'!$A$4:$I1000,9,false)*N225),0) + IF(O225&lt;&gt;"",(VLOOKUP(O225,'🌳Resource'!$A$4:$I1000,9,false)*P225),0) + IF(Q225&lt;&gt;"",(VLOOKUP(Q225,$B$4:$G1000,6,false)*R225),0) + IF(S225&lt;&gt;"",(VLOOKUP(S225,$B$4:$G1000,6,false)*T225),0) + IF(U225&lt;&gt;"",(VLOOKUP(U225,$B$4:$G1000,6,false)*V225),0) + IF(W225&lt;&gt;"",(VLOOKUP(W225,$B$4:$G1000,6,false)*X225),0) + IF(Y225&lt;&gt;"",(VLOOKUP(Y225,$B$4:$G1000,6,false)*Z225),0) + IF(AA225&lt;&gt;"",(VLOOKUP(AA225,$B$4:$G1000,6,false)*AB225),0)</f>
        <v>17</v>
      </c>
      <c r="H225" s="571">
        <f>IF(I225&lt;&gt;"",(VLOOKUP(I225,'🌳Resource'!$A$4:$J1000,10,false)*J225),0)+IF(K225&lt;&gt;"",(VLOOKUP(K225,'🌳Resource'!$A$4:$J1000,10,false)*L225),0)+IF(M225&lt;&gt;"",(VLOOKUP(M225,'🌳Resource'!$A$4:$J1000,10,false)*N225),0) + IF(O225&lt;&gt;"",(VLOOKUP(O225,'🌳Resource'!$A$4:$J1000,10,false)*P225),0) + IF(Q225&lt;&gt;"",(VLOOKUP(Q225,$B$4:$H1000,7,false)*R225),0) + IF(S225&lt;&gt;"",(VLOOKUP(S225,$B$4:$H1000,7,false)*T225),0) + IF(U225&lt;&gt;"",(VLOOKUP(U225,$B$4:$H1000,7,false)*V225),0) + IF(W225&lt;&gt;"",(VLOOKUP(W225,$B$4:$H1000,7,false)*X225),0) + IF(Y225&lt;&gt;"",(VLOOKUP(Y225,$B$4:$H1000,7,false)*Z225),0) + IF(AA225&lt;&gt;"",(VLOOKUP(AA225,$B$4:$H1000,7,false)*AB225),0)</f>
        <v>5</v>
      </c>
      <c r="I225" s="561" t="s">
        <v>80</v>
      </c>
      <c r="J225" s="562">
        <v>2.0</v>
      </c>
      <c r="K225" s="561" t="s">
        <v>81</v>
      </c>
      <c r="L225" s="562">
        <v>1.0</v>
      </c>
      <c r="M225" s="561" t="s">
        <v>82</v>
      </c>
      <c r="N225" s="562">
        <v>1.0</v>
      </c>
      <c r="O225" s="561"/>
      <c r="P225" s="562"/>
      <c r="Q225" s="563"/>
      <c r="R225" s="581"/>
      <c r="S225" s="563"/>
      <c r="T225" s="581"/>
      <c r="U225" s="563"/>
      <c r="V225" s="581"/>
      <c r="W225" s="563"/>
      <c r="X225" s="581"/>
      <c r="Y225" s="563"/>
      <c r="Z225" s="581"/>
      <c r="AA225" s="563"/>
      <c r="AB225" s="581"/>
    </row>
    <row r="226">
      <c r="A226" s="564" t="b">
        <v>1</v>
      </c>
      <c r="B226" s="607" t="s">
        <v>238</v>
      </c>
      <c r="C226" s="603" t="s">
        <v>7</v>
      </c>
      <c r="D226" s="610" t="s">
        <v>51</v>
      </c>
      <c r="E226" s="612"/>
      <c r="F226" s="568">
        <f>IF(I226&lt;&gt;"",(VLOOKUP(I226,'🌳Resource'!$A$4:$I1000,8,false)*J226),0)+IF(K226&lt;&gt;"",(VLOOKUP(K226,'🌳Resource'!$A$4:$I1000,8,false)*L226),0)+IF(M226&lt;&gt;"",(VLOOKUP(M226,'🌳Resource'!$A$4:$I1000,8,false)*N226),0) + IF(O226&lt;&gt;"",(VLOOKUP(O226,'🌳Resource'!$A$4:$I1000,8,false)*P226),0) + IF(Q226&lt;&gt;"",(VLOOKUP(Q226,$B$4:$G1000,5,false)*R226),0) + IF(S226&lt;&gt;"",(VLOOKUP(S226,$B$4:$G1000,5,false)*T226),0) + IF(U226&lt;&gt;"",(VLOOKUP(U226,$B$4:$G1000,5,false)*V226),0) + IF(W226&lt;&gt;"",(VLOOKUP(W226,$B$4:$G1000,5,false)*X226),0) + IF(Y226&lt;&gt;"",(VLOOKUP(Y226,$B$4:$G1000,5,false)*Z226),0) + IF(AA226&lt;&gt;"",(VLOOKUP(AA226,$B$4:$G1000,5,false)*AB226),0)</f>
        <v>4.963636364</v>
      </c>
      <c r="G226" s="568">
        <f>IF(I226&lt;&gt;"",(VLOOKUP(I226,'🌳Resource'!$A$4:$I1000,9,false)*J226),0)+IF(K226&lt;&gt;"",(VLOOKUP(K226,'🌳Resource'!$A$4:$I1000,9,false)*L226),0)+IF(M226&lt;&gt;"",(VLOOKUP(M226,'🌳Resource'!$A$4:$I1000,9,false)*N226),0) + IF(O226&lt;&gt;"",(VLOOKUP(O226,'🌳Resource'!$A$4:$I1000,9,false)*P226),0) + IF(Q226&lt;&gt;"",(VLOOKUP(Q226,$B$4:$G1000,6,false)*R226),0) + IF(S226&lt;&gt;"",(VLOOKUP(S226,$B$4:$G1000,6,false)*T226),0) + IF(U226&lt;&gt;"",(VLOOKUP(U226,$B$4:$G1000,6,false)*V226),0) + IF(W226&lt;&gt;"",(VLOOKUP(W226,$B$4:$G1000,6,false)*X226),0) + IF(Y226&lt;&gt;"",(VLOOKUP(Y226,$B$4:$G1000,6,false)*Z226),0) + IF(AA226&lt;&gt;"",(VLOOKUP(AA226,$B$4:$G1000,6,false)*AB226),0)</f>
        <v>17</v>
      </c>
      <c r="H226" s="568">
        <f>IF(I226&lt;&gt;"",(VLOOKUP(I226,'🌳Resource'!$A$4:$J1000,10,false)*J226),0)+IF(K226&lt;&gt;"",(VLOOKUP(K226,'🌳Resource'!$A$4:$J1000,10,false)*L226),0)+IF(M226&lt;&gt;"",(VLOOKUP(M226,'🌳Resource'!$A$4:$J1000,10,false)*N226),0) + IF(O226&lt;&gt;"",(VLOOKUP(O226,'🌳Resource'!$A$4:$J1000,10,false)*P226),0) + IF(Q226&lt;&gt;"",(VLOOKUP(Q226,$B$4:$H1000,7,false)*R226),0) + IF(S226&lt;&gt;"",(VLOOKUP(S226,$B$4:$H1000,7,false)*T226),0) + IF(U226&lt;&gt;"",(VLOOKUP(U226,$B$4:$H1000,7,false)*V226),0) + IF(W226&lt;&gt;"",(VLOOKUP(W226,$B$4:$H1000,7,false)*X226),0) + IF(Y226&lt;&gt;"",(VLOOKUP(Y226,$B$4:$H1000,7,false)*Z226),0) + IF(AA226&lt;&gt;"",(VLOOKUP(AA226,$B$4:$H1000,7,false)*AB226),0)</f>
        <v>5</v>
      </c>
      <c r="I226" s="569" t="s">
        <v>80</v>
      </c>
      <c r="J226" s="570">
        <v>2.0</v>
      </c>
      <c r="K226" s="569" t="s">
        <v>81</v>
      </c>
      <c r="L226" s="570">
        <v>1.0</v>
      </c>
      <c r="M226" s="569" t="s">
        <v>82</v>
      </c>
      <c r="N226" s="570">
        <v>1.0</v>
      </c>
      <c r="O226" s="569"/>
      <c r="P226" s="570"/>
      <c r="Q226" s="557"/>
      <c r="R226" s="580"/>
      <c r="S226" s="557"/>
      <c r="T226" s="580"/>
      <c r="U226" s="557"/>
      <c r="V226" s="580"/>
      <c r="W226" s="557"/>
      <c r="X226" s="580"/>
      <c r="Y226" s="557"/>
      <c r="Z226" s="580"/>
      <c r="AA226" s="557"/>
      <c r="AB226" s="580"/>
    </row>
    <row r="227">
      <c r="A227" s="564" t="b">
        <v>1</v>
      </c>
      <c r="B227" s="607" t="s">
        <v>239</v>
      </c>
      <c r="C227" s="603" t="s">
        <v>7</v>
      </c>
      <c r="D227" s="610" t="s">
        <v>51</v>
      </c>
      <c r="E227" s="612"/>
      <c r="F227" s="571">
        <f>IF(I227&lt;&gt;"",(VLOOKUP(I227,'🌳Resource'!$A$4:$I1000,8,false)*J227),0)+IF(K227&lt;&gt;"",(VLOOKUP(K227,'🌳Resource'!$A$4:$I1000,8,false)*L227),0)+IF(M227&lt;&gt;"",(VLOOKUP(M227,'🌳Resource'!$A$4:$I1000,8,false)*N227),0) + IF(O227&lt;&gt;"",(VLOOKUP(O227,'🌳Resource'!$A$4:$I1000,8,false)*P227),0) + IF(Q227&lt;&gt;"",(VLOOKUP(Q227,$B$4:$G1000,5,false)*R227),0) + IF(S227&lt;&gt;"",(VLOOKUP(S227,$B$4:$G1000,5,false)*T227),0) + IF(U227&lt;&gt;"",(VLOOKUP(U227,$B$4:$G1000,5,false)*V227),0) + IF(W227&lt;&gt;"",(VLOOKUP(W227,$B$4:$G1000,5,false)*X227),0) + IF(Y227&lt;&gt;"",(VLOOKUP(Y227,$B$4:$G1000,5,false)*Z227),0) + IF(AA227&lt;&gt;"",(VLOOKUP(AA227,$B$4:$G1000,5,false)*AB227),0)</f>
        <v>4.963636364</v>
      </c>
      <c r="G227" s="571">
        <f>IF(I227&lt;&gt;"",(VLOOKUP(I227,'🌳Resource'!$A$4:$I1000,9,false)*J227),0)+IF(K227&lt;&gt;"",(VLOOKUP(K227,'🌳Resource'!$A$4:$I1000,9,false)*L227),0)+IF(M227&lt;&gt;"",(VLOOKUP(M227,'🌳Resource'!$A$4:$I1000,9,false)*N227),0) + IF(O227&lt;&gt;"",(VLOOKUP(O227,'🌳Resource'!$A$4:$I1000,9,false)*P227),0) + IF(Q227&lt;&gt;"",(VLOOKUP(Q227,$B$4:$G1000,6,false)*R227),0) + IF(S227&lt;&gt;"",(VLOOKUP(S227,$B$4:$G1000,6,false)*T227),0) + IF(U227&lt;&gt;"",(VLOOKUP(U227,$B$4:$G1000,6,false)*V227),0) + IF(W227&lt;&gt;"",(VLOOKUP(W227,$B$4:$G1000,6,false)*X227),0) + IF(Y227&lt;&gt;"",(VLOOKUP(Y227,$B$4:$G1000,6,false)*Z227),0) + IF(AA227&lt;&gt;"",(VLOOKUP(AA227,$B$4:$G1000,6,false)*AB227),0)</f>
        <v>17</v>
      </c>
      <c r="H227" s="571">
        <f>IF(I227&lt;&gt;"",(VLOOKUP(I227,'🌳Resource'!$A$4:$J1000,10,false)*J227),0)+IF(K227&lt;&gt;"",(VLOOKUP(K227,'🌳Resource'!$A$4:$J1000,10,false)*L227),0)+IF(M227&lt;&gt;"",(VLOOKUP(M227,'🌳Resource'!$A$4:$J1000,10,false)*N227),0) + IF(O227&lt;&gt;"",(VLOOKUP(O227,'🌳Resource'!$A$4:$J1000,10,false)*P227),0) + IF(Q227&lt;&gt;"",(VLOOKUP(Q227,$B$4:$H1000,7,false)*R227),0) + IF(S227&lt;&gt;"",(VLOOKUP(S227,$B$4:$H1000,7,false)*T227),0) + IF(U227&lt;&gt;"",(VLOOKUP(U227,$B$4:$H1000,7,false)*V227),0) + IF(W227&lt;&gt;"",(VLOOKUP(W227,$B$4:$H1000,7,false)*X227),0) + IF(Y227&lt;&gt;"",(VLOOKUP(Y227,$B$4:$H1000,7,false)*Z227),0) + IF(AA227&lt;&gt;"",(VLOOKUP(AA227,$B$4:$H1000,7,false)*AB227),0)</f>
        <v>5</v>
      </c>
      <c r="I227" s="561" t="s">
        <v>80</v>
      </c>
      <c r="J227" s="562">
        <v>2.0</v>
      </c>
      <c r="K227" s="561" t="s">
        <v>81</v>
      </c>
      <c r="L227" s="562">
        <v>1.0</v>
      </c>
      <c r="M227" s="561" t="s">
        <v>82</v>
      </c>
      <c r="N227" s="562">
        <v>1.0</v>
      </c>
      <c r="O227" s="561"/>
      <c r="P227" s="562"/>
      <c r="Q227" s="563"/>
      <c r="R227" s="581"/>
      <c r="S227" s="563"/>
      <c r="T227" s="581"/>
      <c r="U227" s="563"/>
      <c r="V227" s="581"/>
      <c r="W227" s="563"/>
      <c r="X227" s="581"/>
      <c r="Y227" s="563"/>
      <c r="Z227" s="581"/>
      <c r="AA227" s="563"/>
      <c r="AB227" s="581"/>
    </row>
    <row r="228">
      <c r="A228" s="564" t="b">
        <v>1</v>
      </c>
      <c r="B228" s="607" t="s">
        <v>240</v>
      </c>
      <c r="C228" s="603" t="s">
        <v>7</v>
      </c>
      <c r="D228" s="610" t="s">
        <v>51</v>
      </c>
      <c r="E228" s="612"/>
      <c r="F228" s="568">
        <f>IF(I228&lt;&gt;"",(VLOOKUP(I228,'🌳Resource'!$A$4:$I1000,8,false)*J228),0)+IF(K228&lt;&gt;"",(VLOOKUP(K228,'🌳Resource'!$A$4:$I1000,8,false)*L228),0)+IF(M228&lt;&gt;"",(VLOOKUP(M228,'🌳Resource'!$A$4:$I1000,8,false)*N228),0) + IF(O228&lt;&gt;"",(VLOOKUP(O228,'🌳Resource'!$A$4:$I1000,8,false)*P228),0) + IF(Q228&lt;&gt;"",(VLOOKUP(Q228,$B$4:$G1000,5,false)*R228),0) + IF(S228&lt;&gt;"",(VLOOKUP(S228,$B$4:$G1000,5,false)*T228),0) + IF(U228&lt;&gt;"",(VLOOKUP(U228,$B$4:$G1000,5,false)*V228),0) + IF(W228&lt;&gt;"",(VLOOKUP(W228,$B$4:$G1000,5,false)*X228),0) + IF(Y228&lt;&gt;"",(VLOOKUP(Y228,$B$4:$G1000,5,false)*Z228),0) + IF(AA228&lt;&gt;"",(VLOOKUP(AA228,$B$4:$G1000,5,false)*AB228),0)</f>
        <v>4.963636364</v>
      </c>
      <c r="G228" s="568">
        <f>IF(I228&lt;&gt;"",(VLOOKUP(I228,'🌳Resource'!$A$4:$I1000,9,false)*J228),0)+IF(K228&lt;&gt;"",(VLOOKUP(K228,'🌳Resource'!$A$4:$I1000,9,false)*L228),0)+IF(M228&lt;&gt;"",(VLOOKUP(M228,'🌳Resource'!$A$4:$I1000,9,false)*N228),0) + IF(O228&lt;&gt;"",(VLOOKUP(O228,'🌳Resource'!$A$4:$I1000,9,false)*P228),0) + IF(Q228&lt;&gt;"",(VLOOKUP(Q228,$B$4:$G1000,6,false)*R228),0) + IF(S228&lt;&gt;"",(VLOOKUP(S228,$B$4:$G1000,6,false)*T228),0) + IF(U228&lt;&gt;"",(VLOOKUP(U228,$B$4:$G1000,6,false)*V228),0) + IF(W228&lt;&gt;"",(VLOOKUP(W228,$B$4:$G1000,6,false)*X228),0) + IF(Y228&lt;&gt;"",(VLOOKUP(Y228,$B$4:$G1000,6,false)*Z228),0) + IF(AA228&lt;&gt;"",(VLOOKUP(AA228,$B$4:$G1000,6,false)*AB228),0)</f>
        <v>17</v>
      </c>
      <c r="H228" s="568">
        <f>IF(I228&lt;&gt;"",(VLOOKUP(I228,'🌳Resource'!$A$4:$J1000,10,false)*J228),0)+IF(K228&lt;&gt;"",(VLOOKUP(K228,'🌳Resource'!$A$4:$J1000,10,false)*L228),0)+IF(M228&lt;&gt;"",(VLOOKUP(M228,'🌳Resource'!$A$4:$J1000,10,false)*N228),0) + IF(O228&lt;&gt;"",(VLOOKUP(O228,'🌳Resource'!$A$4:$J1000,10,false)*P228),0) + IF(Q228&lt;&gt;"",(VLOOKUP(Q228,$B$4:$H1000,7,false)*R228),0) + IF(S228&lt;&gt;"",(VLOOKUP(S228,$B$4:$H1000,7,false)*T228),0) + IF(U228&lt;&gt;"",(VLOOKUP(U228,$B$4:$H1000,7,false)*V228),0) + IF(W228&lt;&gt;"",(VLOOKUP(W228,$B$4:$H1000,7,false)*X228),0) + IF(Y228&lt;&gt;"",(VLOOKUP(Y228,$B$4:$H1000,7,false)*Z228),0) + IF(AA228&lt;&gt;"",(VLOOKUP(AA228,$B$4:$H1000,7,false)*AB228),0)</f>
        <v>5</v>
      </c>
      <c r="I228" s="569" t="s">
        <v>80</v>
      </c>
      <c r="J228" s="570">
        <v>2.0</v>
      </c>
      <c r="K228" s="569" t="s">
        <v>81</v>
      </c>
      <c r="L228" s="570">
        <v>1.0</v>
      </c>
      <c r="M228" s="569" t="s">
        <v>82</v>
      </c>
      <c r="N228" s="570">
        <v>1.0</v>
      </c>
      <c r="O228" s="569"/>
      <c r="P228" s="570"/>
      <c r="Q228" s="557"/>
      <c r="R228" s="580"/>
      <c r="S228" s="557"/>
      <c r="T228" s="580"/>
      <c r="U228" s="557"/>
      <c r="V228" s="580"/>
      <c r="W228" s="557"/>
      <c r="X228" s="580"/>
      <c r="Y228" s="557"/>
      <c r="Z228" s="580"/>
      <c r="AA228" s="557"/>
      <c r="AB228" s="580"/>
    </row>
    <row r="229">
      <c r="A229" s="564" t="b">
        <v>1</v>
      </c>
      <c r="B229" s="607" t="s">
        <v>241</v>
      </c>
      <c r="C229" s="603" t="s">
        <v>7</v>
      </c>
      <c r="D229" s="610" t="s">
        <v>51</v>
      </c>
      <c r="E229" s="612"/>
      <c r="F229" s="571">
        <f>IF(I229&lt;&gt;"",(VLOOKUP(I229,'🌳Resource'!$A$4:$I1000,8,false)*J229),0)+IF(K229&lt;&gt;"",(VLOOKUP(K229,'🌳Resource'!$A$4:$I1000,8,false)*L229),0)+IF(M229&lt;&gt;"",(VLOOKUP(M229,'🌳Resource'!$A$4:$I1000,8,false)*N229),0) + IF(O229&lt;&gt;"",(VLOOKUP(O229,'🌳Resource'!$A$4:$I1000,8,false)*P229),0) + IF(Q229&lt;&gt;"",(VLOOKUP(Q229,$B$4:$G1000,5,false)*R229),0) + IF(S229&lt;&gt;"",(VLOOKUP(S229,$B$4:$G1000,5,false)*T229),0) + IF(U229&lt;&gt;"",(VLOOKUP(U229,$B$4:$G1000,5,false)*V229),0) + IF(W229&lt;&gt;"",(VLOOKUP(W229,$B$4:$G1000,5,false)*X229),0) + IF(Y229&lt;&gt;"",(VLOOKUP(Y229,$B$4:$G1000,5,false)*Z229),0) + IF(AA229&lt;&gt;"",(VLOOKUP(AA229,$B$4:$G1000,5,false)*AB229),0)</f>
        <v>4.963636364</v>
      </c>
      <c r="G229" s="571">
        <f>IF(I229&lt;&gt;"",(VLOOKUP(I229,'🌳Resource'!$A$4:$I1000,9,false)*J229),0)+IF(K229&lt;&gt;"",(VLOOKUP(K229,'🌳Resource'!$A$4:$I1000,9,false)*L229),0)+IF(M229&lt;&gt;"",(VLOOKUP(M229,'🌳Resource'!$A$4:$I1000,9,false)*N229),0) + IF(O229&lt;&gt;"",(VLOOKUP(O229,'🌳Resource'!$A$4:$I1000,9,false)*P229),0) + IF(Q229&lt;&gt;"",(VLOOKUP(Q229,$B$4:$G1000,6,false)*R229),0) + IF(S229&lt;&gt;"",(VLOOKUP(S229,$B$4:$G1000,6,false)*T229),0) + IF(U229&lt;&gt;"",(VLOOKUP(U229,$B$4:$G1000,6,false)*V229),0) + IF(W229&lt;&gt;"",(VLOOKUP(W229,$B$4:$G1000,6,false)*X229),0) + IF(Y229&lt;&gt;"",(VLOOKUP(Y229,$B$4:$G1000,6,false)*Z229),0) + IF(AA229&lt;&gt;"",(VLOOKUP(AA229,$B$4:$G1000,6,false)*AB229),0)</f>
        <v>17</v>
      </c>
      <c r="H229" s="571">
        <f>IF(I229&lt;&gt;"",(VLOOKUP(I229,'🌳Resource'!$A$4:$J1000,10,false)*J229),0)+IF(K229&lt;&gt;"",(VLOOKUP(K229,'🌳Resource'!$A$4:$J1000,10,false)*L229),0)+IF(M229&lt;&gt;"",(VLOOKUP(M229,'🌳Resource'!$A$4:$J1000,10,false)*N229),0) + IF(O229&lt;&gt;"",(VLOOKUP(O229,'🌳Resource'!$A$4:$J1000,10,false)*P229),0) + IF(Q229&lt;&gt;"",(VLOOKUP(Q229,$B$4:$H1000,7,false)*R229),0) + IF(S229&lt;&gt;"",(VLOOKUP(S229,$B$4:$H1000,7,false)*T229),0) + IF(U229&lt;&gt;"",(VLOOKUP(U229,$B$4:$H1000,7,false)*V229),0) + IF(W229&lt;&gt;"",(VLOOKUP(W229,$B$4:$H1000,7,false)*X229),0) + IF(Y229&lt;&gt;"",(VLOOKUP(Y229,$B$4:$H1000,7,false)*Z229),0) + IF(AA229&lt;&gt;"",(VLOOKUP(AA229,$B$4:$H1000,7,false)*AB229),0)</f>
        <v>5</v>
      </c>
      <c r="I229" s="561" t="s">
        <v>80</v>
      </c>
      <c r="J229" s="562">
        <v>2.0</v>
      </c>
      <c r="K229" s="561" t="s">
        <v>81</v>
      </c>
      <c r="L229" s="562">
        <v>1.0</v>
      </c>
      <c r="M229" s="561" t="s">
        <v>82</v>
      </c>
      <c r="N229" s="562">
        <v>1.0</v>
      </c>
      <c r="O229" s="561"/>
      <c r="P229" s="562"/>
      <c r="Q229" s="563"/>
      <c r="R229" s="581"/>
      <c r="S229" s="563"/>
      <c r="T229" s="581"/>
      <c r="U229" s="563"/>
      <c r="V229" s="581"/>
      <c r="W229" s="563"/>
      <c r="X229" s="581"/>
      <c r="Y229" s="563"/>
      <c r="Z229" s="581"/>
      <c r="AA229" s="563"/>
      <c r="AB229" s="581"/>
    </row>
    <row r="230">
      <c r="A230" s="564" t="b">
        <v>1</v>
      </c>
      <c r="B230" s="607" t="s">
        <v>242</v>
      </c>
      <c r="C230" s="603" t="s">
        <v>7</v>
      </c>
      <c r="D230" s="610" t="s">
        <v>51</v>
      </c>
      <c r="E230" s="612"/>
      <c r="F230" s="568">
        <f>IF(I230&lt;&gt;"",(VLOOKUP(I230,'🌳Resource'!$A$4:$I1000,8,false)*J230),0)+IF(K230&lt;&gt;"",(VLOOKUP(K230,'🌳Resource'!$A$4:$I1000,8,false)*L230),0)+IF(M230&lt;&gt;"",(VLOOKUP(M230,'🌳Resource'!$A$4:$I1000,8,false)*N230),0) + IF(O230&lt;&gt;"",(VLOOKUP(O230,'🌳Resource'!$A$4:$I1000,8,false)*P230),0) + IF(Q230&lt;&gt;"",(VLOOKUP(Q230,$B$4:$G1000,5,false)*R230),0) + IF(S230&lt;&gt;"",(VLOOKUP(S230,$B$4:$G1000,5,false)*T230),0) + IF(U230&lt;&gt;"",(VLOOKUP(U230,$B$4:$G1000,5,false)*V230),0) + IF(W230&lt;&gt;"",(VLOOKUP(W230,$B$4:$G1000,5,false)*X230),0) + IF(Y230&lt;&gt;"",(VLOOKUP(Y230,$B$4:$G1000,5,false)*Z230),0) + IF(AA230&lt;&gt;"",(VLOOKUP(AA230,$B$4:$G1000,5,false)*AB230),0)</f>
        <v>4.963636364</v>
      </c>
      <c r="G230" s="568">
        <f>IF(I230&lt;&gt;"",(VLOOKUP(I230,'🌳Resource'!$A$4:$I1000,9,false)*J230),0)+IF(K230&lt;&gt;"",(VLOOKUP(K230,'🌳Resource'!$A$4:$I1000,9,false)*L230),0)+IF(M230&lt;&gt;"",(VLOOKUP(M230,'🌳Resource'!$A$4:$I1000,9,false)*N230),0) + IF(O230&lt;&gt;"",(VLOOKUP(O230,'🌳Resource'!$A$4:$I1000,9,false)*P230),0) + IF(Q230&lt;&gt;"",(VLOOKUP(Q230,$B$4:$G1000,6,false)*R230),0) + IF(S230&lt;&gt;"",(VLOOKUP(S230,$B$4:$G1000,6,false)*T230),0) + IF(U230&lt;&gt;"",(VLOOKUP(U230,$B$4:$G1000,6,false)*V230),0) + IF(W230&lt;&gt;"",(VLOOKUP(W230,$B$4:$G1000,6,false)*X230),0) + IF(Y230&lt;&gt;"",(VLOOKUP(Y230,$B$4:$G1000,6,false)*Z230),0) + IF(AA230&lt;&gt;"",(VLOOKUP(AA230,$B$4:$G1000,6,false)*AB230),0)</f>
        <v>17</v>
      </c>
      <c r="H230" s="568">
        <f>IF(I230&lt;&gt;"",(VLOOKUP(I230,'🌳Resource'!$A$4:$J1000,10,false)*J230),0)+IF(K230&lt;&gt;"",(VLOOKUP(K230,'🌳Resource'!$A$4:$J1000,10,false)*L230),0)+IF(M230&lt;&gt;"",(VLOOKUP(M230,'🌳Resource'!$A$4:$J1000,10,false)*N230),0) + IF(O230&lt;&gt;"",(VLOOKUP(O230,'🌳Resource'!$A$4:$J1000,10,false)*P230),0) + IF(Q230&lt;&gt;"",(VLOOKUP(Q230,$B$4:$H1000,7,false)*R230),0) + IF(S230&lt;&gt;"",(VLOOKUP(S230,$B$4:$H1000,7,false)*T230),0) + IF(U230&lt;&gt;"",(VLOOKUP(U230,$B$4:$H1000,7,false)*V230),0) + IF(W230&lt;&gt;"",(VLOOKUP(W230,$B$4:$H1000,7,false)*X230),0) + IF(Y230&lt;&gt;"",(VLOOKUP(Y230,$B$4:$H1000,7,false)*Z230),0) + IF(AA230&lt;&gt;"",(VLOOKUP(AA230,$B$4:$H1000,7,false)*AB230),0)</f>
        <v>5</v>
      </c>
      <c r="I230" s="569" t="s">
        <v>80</v>
      </c>
      <c r="J230" s="570">
        <v>2.0</v>
      </c>
      <c r="K230" s="569" t="s">
        <v>81</v>
      </c>
      <c r="L230" s="570">
        <v>1.0</v>
      </c>
      <c r="M230" s="569" t="s">
        <v>82</v>
      </c>
      <c r="N230" s="570">
        <v>1.0</v>
      </c>
      <c r="O230" s="569"/>
      <c r="P230" s="570"/>
      <c r="Q230" s="557"/>
      <c r="R230" s="580"/>
      <c r="S230" s="557"/>
      <c r="T230" s="580"/>
      <c r="U230" s="557"/>
      <c r="V230" s="580"/>
      <c r="W230" s="557"/>
      <c r="X230" s="580"/>
      <c r="Y230" s="557"/>
      <c r="Z230" s="580"/>
      <c r="AA230" s="557"/>
      <c r="AB230" s="580"/>
    </row>
    <row r="231">
      <c r="A231" s="564" t="b">
        <v>1</v>
      </c>
      <c r="B231" s="607" t="s">
        <v>243</v>
      </c>
      <c r="C231" s="603" t="s">
        <v>7</v>
      </c>
      <c r="D231" s="610" t="s">
        <v>51</v>
      </c>
      <c r="E231" s="612"/>
      <c r="F231" s="571">
        <f>IF(I231&lt;&gt;"",(VLOOKUP(I231,'🌳Resource'!$A$4:$I1000,8,false)*J231),0)+IF(K231&lt;&gt;"",(VLOOKUP(K231,'🌳Resource'!$A$4:$I1000,8,false)*L231),0)+IF(M231&lt;&gt;"",(VLOOKUP(M231,'🌳Resource'!$A$4:$I1000,8,false)*N231),0) + IF(O231&lt;&gt;"",(VLOOKUP(O231,'🌳Resource'!$A$4:$I1000,8,false)*P231),0) + IF(Q231&lt;&gt;"",(VLOOKUP(Q231,$B$4:$G1000,5,false)*R231),0) + IF(S231&lt;&gt;"",(VLOOKUP(S231,$B$4:$G1000,5,false)*T231),0) + IF(U231&lt;&gt;"",(VLOOKUP(U231,$B$4:$G1000,5,false)*V231),0) + IF(W231&lt;&gt;"",(VLOOKUP(W231,$B$4:$G1000,5,false)*X231),0) + IF(Y231&lt;&gt;"",(VLOOKUP(Y231,$B$4:$G1000,5,false)*Z231),0) + IF(AA231&lt;&gt;"",(VLOOKUP(AA231,$B$4:$G1000,5,false)*AB231),0)</f>
        <v>4.963636364</v>
      </c>
      <c r="G231" s="571">
        <f>IF(I231&lt;&gt;"",(VLOOKUP(I231,'🌳Resource'!$A$4:$I1000,9,false)*J231),0)+IF(K231&lt;&gt;"",(VLOOKUP(K231,'🌳Resource'!$A$4:$I1000,9,false)*L231),0)+IF(M231&lt;&gt;"",(VLOOKUP(M231,'🌳Resource'!$A$4:$I1000,9,false)*N231),0) + IF(O231&lt;&gt;"",(VLOOKUP(O231,'🌳Resource'!$A$4:$I1000,9,false)*P231),0) + IF(Q231&lt;&gt;"",(VLOOKUP(Q231,$B$4:$G1000,6,false)*R231),0) + IF(S231&lt;&gt;"",(VLOOKUP(S231,$B$4:$G1000,6,false)*T231),0) + IF(U231&lt;&gt;"",(VLOOKUP(U231,$B$4:$G1000,6,false)*V231),0) + IF(W231&lt;&gt;"",(VLOOKUP(W231,$B$4:$G1000,6,false)*X231),0) + IF(Y231&lt;&gt;"",(VLOOKUP(Y231,$B$4:$G1000,6,false)*Z231),0) + IF(AA231&lt;&gt;"",(VLOOKUP(AA231,$B$4:$G1000,6,false)*AB231),0)</f>
        <v>17</v>
      </c>
      <c r="H231" s="571">
        <f>IF(I231&lt;&gt;"",(VLOOKUP(I231,'🌳Resource'!$A$4:$J1000,10,false)*J231),0)+IF(K231&lt;&gt;"",(VLOOKUP(K231,'🌳Resource'!$A$4:$J1000,10,false)*L231),0)+IF(M231&lt;&gt;"",(VLOOKUP(M231,'🌳Resource'!$A$4:$J1000,10,false)*N231),0) + IF(O231&lt;&gt;"",(VLOOKUP(O231,'🌳Resource'!$A$4:$J1000,10,false)*P231),0) + IF(Q231&lt;&gt;"",(VLOOKUP(Q231,$B$4:$H1000,7,false)*R231),0) + IF(S231&lt;&gt;"",(VLOOKUP(S231,$B$4:$H1000,7,false)*T231),0) + IF(U231&lt;&gt;"",(VLOOKUP(U231,$B$4:$H1000,7,false)*V231),0) + IF(W231&lt;&gt;"",(VLOOKUP(W231,$B$4:$H1000,7,false)*X231),0) + IF(Y231&lt;&gt;"",(VLOOKUP(Y231,$B$4:$H1000,7,false)*Z231),0) + IF(AA231&lt;&gt;"",(VLOOKUP(AA231,$B$4:$H1000,7,false)*AB231),0)</f>
        <v>5</v>
      </c>
      <c r="I231" s="561" t="s">
        <v>80</v>
      </c>
      <c r="J231" s="562">
        <v>2.0</v>
      </c>
      <c r="K231" s="561" t="s">
        <v>81</v>
      </c>
      <c r="L231" s="562">
        <v>1.0</v>
      </c>
      <c r="M231" s="561" t="s">
        <v>82</v>
      </c>
      <c r="N231" s="562">
        <v>1.0</v>
      </c>
      <c r="O231" s="561"/>
      <c r="P231" s="562"/>
      <c r="Q231" s="563"/>
      <c r="R231" s="581"/>
      <c r="S231" s="563"/>
      <c r="T231" s="581"/>
      <c r="U231" s="563"/>
      <c r="V231" s="581"/>
      <c r="W231" s="563"/>
      <c r="X231" s="581"/>
      <c r="Y231" s="563"/>
      <c r="Z231" s="581"/>
      <c r="AA231" s="563"/>
      <c r="AB231" s="581"/>
    </row>
    <row r="232">
      <c r="A232" s="564" t="b">
        <v>1</v>
      </c>
      <c r="B232" s="607" t="s">
        <v>244</v>
      </c>
      <c r="C232" s="603" t="s">
        <v>7</v>
      </c>
      <c r="D232" s="610" t="s">
        <v>51</v>
      </c>
      <c r="E232" s="612"/>
      <c r="F232" s="568">
        <f>IF(I232&lt;&gt;"",(VLOOKUP(I232,'🌳Resource'!$A$4:$I1000,8,false)*J232),0)+IF(K232&lt;&gt;"",(VLOOKUP(K232,'🌳Resource'!$A$4:$I1000,8,false)*L232),0)+IF(M232&lt;&gt;"",(VLOOKUP(M232,'🌳Resource'!$A$4:$I1000,8,false)*N232),0) + IF(O232&lt;&gt;"",(VLOOKUP(O232,'🌳Resource'!$A$4:$I1000,8,false)*P232),0) + IF(Q232&lt;&gt;"",(VLOOKUP(Q232,$B$4:$G1000,5,false)*R232),0) + IF(S232&lt;&gt;"",(VLOOKUP(S232,$B$4:$G1000,5,false)*T232),0) + IF(U232&lt;&gt;"",(VLOOKUP(U232,$B$4:$G1000,5,false)*V232),0) + IF(W232&lt;&gt;"",(VLOOKUP(W232,$B$4:$G1000,5,false)*X232),0) + IF(Y232&lt;&gt;"",(VLOOKUP(Y232,$B$4:$G1000,5,false)*Z232),0) + IF(AA232&lt;&gt;"",(VLOOKUP(AA232,$B$4:$G1000,5,false)*AB232),0)</f>
        <v>4.963636364</v>
      </c>
      <c r="G232" s="568">
        <f>IF(I232&lt;&gt;"",(VLOOKUP(I232,'🌳Resource'!$A$4:$I1000,9,false)*J232),0)+IF(K232&lt;&gt;"",(VLOOKUP(K232,'🌳Resource'!$A$4:$I1000,9,false)*L232),0)+IF(M232&lt;&gt;"",(VLOOKUP(M232,'🌳Resource'!$A$4:$I1000,9,false)*N232),0) + IF(O232&lt;&gt;"",(VLOOKUP(O232,'🌳Resource'!$A$4:$I1000,9,false)*P232),0) + IF(Q232&lt;&gt;"",(VLOOKUP(Q232,$B$4:$G1000,6,false)*R232),0) + IF(S232&lt;&gt;"",(VLOOKUP(S232,$B$4:$G1000,6,false)*T232),0) + IF(U232&lt;&gt;"",(VLOOKUP(U232,$B$4:$G1000,6,false)*V232),0) + IF(W232&lt;&gt;"",(VLOOKUP(W232,$B$4:$G1000,6,false)*X232),0) + IF(Y232&lt;&gt;"",(VLOOKUP(Y232,$B$4:$G1000,6,false)*Z232),0) + IF(AA232&lt;&gt;"",(VLOOKUP(AA232,$B$4:$G1000,6,false)*AB232),0)</f>
        <v>17</v>
      </c>
      <c r="H232" s="568">
        <f>IF(I232&lt;&gt;"",(VLOOKUP(I232,'🌳Resource'!$A$4:$J1000,10,false)*J232),0)+IF(K232&lt;&gt;"",(VLOOKUP(K232,'🌳Resource'!$A$4:$J1000,10,false)*L232),0)+IF(M232&lt;&gt;"",(VLOOKUP(M232,'🌳Resource'!$A$4:$J1000,10,false)*N232),0) + IF(O232&lt;&gt;"",(VLOOKUP(O232,'🌳Resource'!$A$4:$J1000,10,false)*P232),0) + IF(Q232&lt;&gt;"",(VLOOKUP(Q232,$B$4:$H1000,7,false)*R232),0) + IF(S232&lt;&gt;"",(VLOOKUP(S232,$B$4:$H1000,7,false)*T232),0) + IF(U232&lt;&gt;"",(VLOOKUP(U232,$B$4:$H1000,7,false)*V232),0) + IF(W232&lt;&gt;"",(VLOOKUP(W232,$B$4:$H1000,7,false)*X232),0) + IF(Y232&lt;&gt;"",(VLOOKUP(Y232,$B$4:$H1000,7,false)*Z232),0) + IF(AA232&lt;&gt;"",(VLOOKUP(AA232,$B$4:$H1000,7,false)*AB232),0)</f>
        <v>5</v>
      </c>
      <c r="I232" s="569" t="s">
        <v>80</v>
      </c>
      <c r="J232" s="570">
        <v>2.0</v>
      </c>
      <c r="K232" s="569" t="s">
        <v>81</v>
      </c>
      <c r="L232" s="570">
        <v>1.0</v>
      </c>
      <c r="M232" s="569" t="s">
        <v>82</v>
      </c>
      <c r="N232" s="570">
        <v>1.0</v>
      </c>
      <c r="O232" s="569"/>
      <c r="P232" s="570"/>
      <c r="Q232" s="557"/>
      <c r="R232" s="580"/>
      <c r="S232" s="557"/>
      <c r="T232" s="580"/>
      <c r="U232" s="557"/>
      <c r="V232" s="580"/>
      <c r="W232" s="557"/>
      <c r="X232" s="580"/>
      <c r="Y232" s="557"/>
      <c r="Z232" s="580"/>
      <c r="AA232" s="557"/>
      <c r="AB232" s="580"/>
    </row>
    <row r="233">
      <c r="A233" s="564" t="b">
        <v>1</v>
      </c>
      <c r="B233" s="607" t="s">
        <v>245</v>
      </c>
      <c r="C233" s="603" t="s">
        <v>7</v>
      </c>
      <c r="D233" s="610" t="s">
        <v>51</v>
      </c>
      <c r="E233" s="612"/>
      <c r="F233" s="571">
        <f>IF(I233&lt;&gt;"",(VLOOKUP(I233,'🌳Resource'!$A$4:$I1000,8,false)*J233),0)+IF(K233&lt;&gt;"",(VLOOKUP(K233,'🌳Resource'!$A$4:$I1000,8,false)*L233),0)+IF(M233&lt;&gt;"",(VLOOKUP(M233,'🌳Resource'!$A$4:$I1000,8,false)*N233),0) + IF(O233&lt;&gt;"",(VLOOKUP(O233,'🌳Resource'!$A$4:$I1000,8,false)*P233),0) + IF(Q233&lt;&gt;"",(VLOOKUP(Q233,$B$4:$G1000,5,false)*R233),0) + IF(S233&lt;&gt;"",(VLOOKUP(S233,$B$4:$G1000,5,false)*T233),0) + IF(U233&lt;&gt;"",(VLOOKUP(U233,$B$4:$G1000,5,false)*V233),0) + IF(W233&lt;&gt;"",(VLOOKUP(W233,$B$4:$G1000,5,false)*X233),0) + IF(Y233&lt;&gt;"",(VLOOKUP(Y233,$B$4:$G1000,5,false)*Z233),0) + IF(AA233&lt;&gt;"",(VLOOKUP(AA233,$B$4:$G1000,5,false)*AB233),0)</f>
        <v>4.963636364</v>
      </c>
      <c r="G233" s="571">
        <f>IF(I233&lt;&gt;"",(VLOOKUP(I233,'🌳Resource'!$A$4:$I1000,9,false)*J233),0)+IF(K233&lt;&gt;"",(VLOOKUP(K233,'🌳Resource'!$A$4:$I1000,9,false)*L233),0)+IF(M233&lt;&gt;"",(VLOOKUP(M233,'🌳Resource'!$A$4:$I1000,9,false)*N233),0) + IF(O233&lt;&gt;"",(VLOOKUP(O233,'🌳Resource'!$A$4:$I1000,9,false)*P233),0) + IF(Q233&lt;&gt;"",(VLOOKUP(Q233,$B$4:$G1000,6,false)*R233),0) + IF(S233&lt;&gt;"",(VLOOKUP(S233,$B$4:$G1000,6,false)*T233),0) + IF(U233&lt;&gt;"",(VLOOKUP(U233,$B$4:$G1000,6,false)*V233),0) + IF(W233&lt;&gt;"",(VLOOKUP(W233,$B$4:$G1000,6,false)*X233),0) + IF(Y233&lt;&gt;"",(VLOOKUP(Y233,$B$4:$G1000,6,false)*Z233),0) + IF(AA233&lt;&gt;"",(VLOOKUP(AA233,$B$4:$G1000,6,false)*AB233),0)</f>
        <v>17</v>
      </c>
      <c r="H233" s="571">
        <f>IF(I233&lt;&gt;"",(VLOOKUP(I233,'🌳Resource'!$A$4:$J1000,10,false)*J233),0)+IF(K233&lt;&gt;"",(VLOOKUP(K233,'🌳Resource'!$A$4:$J1000,10,false)*L233),0)+IF(M233&lt;&gt;"",(VLOOKUP(M233,'🌳Resource'!$A$4:$J1000,10,false)*N233),0) + IF(O233&lt;&gt;"",(VLOOKUP(O233,'🌳Resource'!$A$4:$J1000,10,false)*P233),0) + IF(Q233&lt;&gt;"",(VLOOKUP(Q233,$B$4:$H1000,7,false)*R233),0) + IF(S233&lt;&gt;"",(VLOOKUP(S233,$B$4:$H1000,7,false)*T233),0) + IF(U233&lt;&gt;"",(VLOOKUP(U233,$B$4:$H1000,7,false)*V233),0) + IF(W233&lt;&gt;"",(VLOOKUP(W233,$B$4:$H1000,7,false)*X233),0) + IF(Y233&lt;&gt;"",(VLOOKUP(Y233,$B$4:$H1000,7,false)*Z233),0) + IF(AA233&lt;&gt;"",(VLOOKUP(AA233,$B$4:$H1000,7,false)*AB233),0)</f>
        <v>5</v>
      </c>
      <c r="I233" s="561" t="s">
        <v>80</v>
      </c>
      <c r="J233" s="562">
        <v>2.0</v>
      </c>
      <c r="K233" s="561" t="s">
        <v>81</v>
      </c>
      <c r="L233" s="562">
        <v>1.0</v>
      </c>
      <c r="M233" s="561" t="s">
        <v>82</v>
      </c>
      <c r="N233" s="562">
        <v>1.0</v>
      </c>
      <c r="O233" s="561"/>
      <c r="P233" s="562"/>
      <c r="Q233" s="563"/>
      <c r="R233" s="581"/>
      <c r="S233" s="563"/>
      <c r="T233" s="581"/>
      <c r="U233" s="563"/>
      <c r="V233" s="581"/>
      <c r="W233" s="563"/>
      <c r="X233" s="581"/>
      <c r="Y233" s="563"/>
      <c r="Z233" s="581"/>
      <c r="AA233" s="563"/>
      <c r="AB233" s="581"/>
    </row>
    <row r="234">
      <c r="A234" s="564" t="b">
        <v>1</v>
      </c>
      <c r="B234" s="607" t="s">
        <v>255</v>
      </c>
      <c r="C234" s="603" t="s">
        <v>8</v>
      </c>
      <c r="D234" s="610" t="s">
        <v>51</v>
      </c>
      <c r="E234" s="612"/>
      <c r="F234" s="568">
        <f>IF(I234&lt;&gt;"",(VLOOKUP(I234,'🌳Resource'!$A$4:$I1000,8,false)*J234),0)+IF(K234&lt;&gt;"",(VLOOKUP(K234,'🌳Resource'!$A$4:$I1000,8,false)*L234),0)+IF(M234&lt;&gt;"",(VLOOKUP(M234,'🌳Resource'!$A$4:$I1000,8,false)*N234),0) + IF(O234&lt;&gt;"",(VLOOKUP(O234,'🌳Resource'!$A$4:$I1000,8,false)*P234),0) + IF(Q234&lt;&gt;"",(VLOOKUP(Q234,$B$4:$G1000,5,false)*R234),0) + IF(S234&lt;&gt;"",(VLOOKUP(S234,$B$4:$G1000,5,false)*T234),0) + IF(U234&lt;&gt;"",(VLOOKUP(U234,$B$4:$G1000,5,false)*V234),0) + IF(W234&lt;&gt;"",(VLOOKUP(W234,$B$4:$G1000,5,false)*X234),0) + IF(Y234&lt;&gt;"",(VLOOKUP(Y234,$B$4:$G1000,5,false)*Z234),0) + IF(AA234&lt;&gt;"",(VLOOKUP(AA234,$B$4:$G1000,5,false)*AB234),0)</f>
        <v>18.71428571</v>
      </c>
      <c r="G234" s="568">
        <f>IF(I234&lt;&gt;"",(VLOOKUP(I234,'🌳Resource'!$A$4:$I1000,9,false)*J234),0)+IF(K234&lt;&gt;"",(VLOOKUP(K234,'🌳Resource'!$A$4:$I1000,9,false)*L234),0)+IF(M234&lt;&gt;"",(VLOOKUP(M234,'🌳Resource'!$A$4:$I1000,9,false)*N234),0) + IF(O234&lt;&gt;"",(VLOOKUP(O234,'🌳Resource'!$A$4:$I1000,9,false)*P234),0) + IF(Q234&lt;&gt;"",(VLOOKUP(Q234,$B$4:$G1000,6,false)*R234),0) + IF(S234&lt;&gt;"",(VLOOKUP(S234,$B$4:$G1000,6,false)*T234),0) + IF(U234&lt;&gt;"",(VLOOKUP(U234,$B$4:$G1000,6,false)*V234),0) + IF(W234&lt;&gt;"",(VLOOKUP(W234,$B$4:$G1000,6,false)*X234),0) + IF(Y234&lt;&gt;"",(VLOOKUP(Y234,$B$4:$G1000,6,false)*Z234),0) + IF(AA234&lt;&gt;"",(VLOOKUP(AA234,$B$4:$G1000,6,false)*AB234),0)</f>
        <v>68</v>
      </c>
      <c r="H234" s="568">
        <f>IF(I234&lt;&gt;"",(VLOOKUP(I234,'🌳Resource'!$A$4:$J1000,10,false)*J234),0)+IF(K234&lt;&gt;"",(VLOOKUP(K234,'🌳Resource'!$A$4:$J1000,10,false)*L234),0)+IF(M234&lt;&gt;"",(VLOOKUP(M234,'🌳Resource'!$A$4:$J1000,10,false)*N234),0) + IF(O234&lt;&gt;"",(VLOOKUP(O234,'🌳Resource'!$A$4:$J1000,10,false)*P234),0) + IF(Q234&lt;&gt;"",(VLOOKUP(Q234,$B$4:$H1000,7,false)*R234),0) + IF(S234&lt;&gt;"",(VLOOKUP(S234,$B$4:$H1000,7,false)*T234),0) + IF(U234&lt;&gt;"",(VLOOKUP(U234,$B$4:$H1000,7,false)*V234),0) + IF(W234&lt;&gt;"",(VLOOKUP(W234,$B$4:$H1000,7,false)*X234),0) + IF(Y234&lt;&gt;"",(VLOOKUP(Y234,$B$4:$H1000,7,false)*Z234),0) + IF(AA234&lt;&gt;"",(VLOOKUP(AA234,$B$4:$H1000,7,false)*AB234),0)</f>
        <v>24.5</v>
      </c>
      <c r="I234" s="569"/>
      <c r="J234" s="570"/>
      <c r="K234" s="569"/>
      <c r="L234" s="570"/>
      <c r="M234" s="569"/>
      <c r="N234" s="570"/>
      <c r="O234" s="569"/>
      <c r="P234" s="570"/>
      <c r="Q234" s="557" t="s">
        <v>506</v>
      </c>
      <c r="R234" s="578">
        <v>1.0</v>
      </c>
      <c r="S234" s="557" t="s">
        <v>510</v>
      </c>
      <c r="T234" s="578">
        <v>2.0</v>
      </c>
      <c r="U234" s="557" t="s">
        <v>534</v>
      </c>
      <c r="V234" s="578">
        <v>1.0</v>
      </c>
      <c r="W234" s="557"/>
      <c r="X234" s="580"/>
      <c r="Y234" s="557"/>
      <c r="Z234" s="580"/>
      <c r="AA234" s="557"/>
      <c r="AB234" s="580"/>
    </row>
    <row r="235">
      <c r="A235" s="564" t="b">
        <v>1</v>
      </c>
      <c r="B235" s="607" t="s">
        <v>256</v>
      </c>
      <c r="C235" s="603" t="s">
        <v>8</v>
      </c>
      <c r="D235" s="610" t="s">
        <v>51</v>
      </c>
      <c r="E235" s="612"/>
      <c r="F235" s="571">
        <f>IF(I235&lt;&gt;"",(VLOOKUP(I235,'🌳Resource'!$A$4:$I1000,8,false)*J235),0)+IF(K235&lt;&gt;"",(VLOOKUP(K235,'🌳Resource'!$A$4:$I1000,8,false)*L235),0)+IF(M235&lt;&gt;"",(VLOOKUP(M235,'🌳Resource'!$A$4:$I1000,8,false)*N235),0) + IF(O235&lt;&gt;"",(VLOOKUP(O235,'🌳Resource'!$A$4:$I1000,8,false)*P235),0) + IF(Q235&lt;&gt;"",(VLOOKUP(Q235,$B$4:$G1000,5,false)*R235),0) + IF(S235&lt;&gt;"",(VLOOKUP(S235,$B$4:$G1000,5,false)*T235),0) + IF(U235&lt;&gt;"",(VLOOKUP(U235,$B$4:$G1000,5,false)*V235),0) + IF(W235&lt;&gt;"",(VLOOKUP(W235,$B$4:$G1000,5,false)*X235),0) + IF(Y235&lt;&gt;"",(VLOOKUP(Y235,$B$4:$G1000,5,false)*Z235),0) + IF(AA235&lt;&gt;"",(VLOOKUP(AA235,$B$4:$G1000,5,false)*AB235),0)</f>
        <v>18.71428571</v>
      </c>
      <c r="G235" s="571">
        <f>IF(I235&lt;&gt;"",(VLOOKUP(I235,'🌳Resource'!$A$4:$I1000,9,false)*J235),0)+IF(K235&lt;&gt;"",(VLOOKUP(K235,'🌳Resource'!$A$4:$I1000,9,false)*L235),0)+IF(M235&lt;&gt;"",(VLOOKUP(M235,'🌳Resource'!$A$4:$I1000,9,false)*N235),0) + IF(O235&lt;&gt;"",(VLOOKUP(O235,'🌳Resource'!$A$4:$I1000,9,false)*P235),0) + IF(Q235&lt;&gt;"",(VLOOKUP(Q235,$B$4:$G1000,6,false)*R235),0) + IF(S235&lt;&gt;"",(VLOOKUP(S235,$B$4:$G1000,6,false)*T235),0) + IF(U235&lt;&gt;"",(VLOOKUP(U235,$B$4:$G1000,6,false)*V235),0) + IF(W235&lt;&gt;"",(VLOOKUP(W235,$B$4:$G1000,6,false)*X235),0) + IF(Y235&lt;&gt;"",(VLOOKUP(Y235,$B$4:$G1000,6,false)*Z235),0) + IF(AA235&lt;&gt;"",(VLOOKUP(AA235,$B$4:$G1000,6,false)*AB235),0)</f>
        <v>68</v>
      </c>
      <c r="H235" s="571">
        <f>IF(I235&lt;&gt;"",(VLOOKUP(I235,'🌳Resource'!$A$4:$J1000,10,false)*J235),0)+IF(K235&lt;&gt;"",(VLOOKUP(K235,'🌳Resource'!$A$4:$J1000,10,false)*L235),0)+IF(M235&lt;&gt;"",(VLOOKUP(M235,'🌳Resource'!$A$4:$J1000,10,false)*N235),0) + IF(O235&lt;&gt;"",(VLOOKUP(O235,'🌳Resource'!$A$4:$J1000,10,false)*P235),0) + IF(Q235&lt;&gt;"",(VLOOKUP(Q235,$B$4:$H1000,7,false)*R235),0) + IF(S235&lt;&gt;"",(VLOOKUP(S235,$B$4:$H1000,7,false)*T235),0) + IF(U235&lt;&gt;"",(VLOOKUP(U235,$B$4:$H1000,7,false)*V235),0) + IF(W235&lt;&gt;"",(VLOOKUP(W235,$B$4:$H1000,7,false)*X235),0) + IF(Y235&lt;&gt;"",(VLOOKUP(Y235,$B$4:$H1000,7,false)*Z235),0) + IF(AA235&lt;&gt;"",(VLOOKUP(AA235,$B$4:$H1000,7,false)*AB235),0)</f>
        <v>24.5</v>
      </c>
      <c r="I235" s="561"/>
      <c r="J235" s="562"/>
      <c r="K235" s="561"/>
      <c r="L235" s="562"/>
      <c r="M235" s="561"/>
      <c r="N235" s="562"/>
      <c r="O235" s="561"/>
      <c r="P235" s="562"/>
      <c r="Q235" s="563" t="s">
        <v>506</v>
      </c>
      <c r="R235" s="579">
        <v>1.0</v>
      </c>
      <c r="S235" s="563" t="s">
        <v>510</v>
      </c>
      <c r="T235" s="579">
        <v>2.0</v>
      </c>
      <c r="U235" s="563" t="s">
        <v>534</v>
      </c>
      <c r="V235" s="579">
        <v>1.0</v>
      </c>
      <c r="W235" s="563"/>
      <c r="X235" s="581"/>
      <c r="Y235" s="563"/>
      <c r="Z235" s="581"/>
      <c r="AA235" s="563"/>
      <c r="AB235" s="581"/>
    </row>
    <row r="236">
      <c r="A236" s="564" t="b">
        <v>1</v>
      </c>
      <c r="B236" s="607" t="s">
        <v>257</v>
      </c>
      <c r="C236" s="603" t="s">
        <v>8</v>
      </c>
      <c r="D236" s="610" t="s">
        <v>51</v>
      </c>
      <c r="E236" s="612"/>
      <c r="F236" s="568">
        <f>IF(I236&lt;&gt;"",(VLOOKUP(I236,'🌳Resource'!$A$4:$I1000,8,false)*J236),0)+IF(K236&lt;&gt;"",(VLOOKUP(K236,'🌳Resource'!$A$4:$I1000,8,false)*L236),0)+IF(M236&lt;&gt;"",(VLOOKUP(M236,'🌳Resource'!$A$4:$I1000,8,false)*N236),0) + IF(O236&lt;&gt;"",(VLOOKUP(O236,'🌳Resource'!$A$4:$I1000,8,false)*P236),0) + IF(Q236&lt;&gt;"",(VLOOKUP(Q236,$B$4:$G1000,5,false)*R236),0) + IF(S236&lt;&gt;"",(VLOOKUP(S236,$B$4:$G1000,5,false)*T236),0) + IF(U236&lt;&gt;"",(VLOOKUP(U236,$B$4:$G1000,5,false)*V236),0) + IF(W236&lt;&gt;"",(VLOOKUP(W236,$B$4:$G1000,5,false)*X236),0) + IF(Y236&lt;&gt;"",(VLOOKUP(Y236,$B$4:$G1000,5,false)*Z236),0) + IF(AA236&lt;&gt;"",(VLOOKUP(AA236,$B$4:$G1000,5,false)*AB236),0)</f>
        <v>18.71428571</v>
      </c>
      <c r="G236" s="568">
        <f>IF(I236&lt;&gt;"",(VLOOKUP(I236,'🌳Resource'!$A$4:$I1000,9,false)*J236),0)+IF(K236&lt;&gt;"",(VLOOKUP(K236,'🌳Resource'!$A$4:$I1000,9,false)*L236),0)+IF(M236&lt;&gt;"",(VLOOKUP(M236,'🌳Resource'!$A$4:$I1000,9,false)*N236),0) + IF(O236&lt;&gt;"",(VLOOKUP(O236,'🌳Resource'!$A$4:$I1000,9,false)*P236),0) + IF(Q236&lt;&gt;"",(VLOOKUP(Q236,$B$4:$G1000,6,false)*R236),0) + IF(S236&lt;&gt;"",(VLOOKUP(S236,$B$4:$G1000,6,false)*T236),0) + IF(U236&lt;&gt;"",(VLOOKUP(U236,$B$4:$G1000,6,false)*V236),0) + IF(W236&lt;&gt;"",(VLOOKUP(W236,$B$4:$G1000,6,false)*X236),0) + IF(Y236&lt;&gt;"",(VLOOKUP(Y236,$B$4:$G1000,6,false)*Z236),0) + IF(AA236&lt;&gt;"",(VLOOKUP(AA236,$B$4:$G1000,6,false)*AB236),0)</f>
        <v>68</v>
      </c>
      <c r="H236" s="568">
        <f>IF(I236&lt;&gt;"",(VLOOKUP(I236,'🌳Resource'!$A$4:$J1000,10,false)*J236),0)+IF(K236&lt;&gt;"",(VLOOKUP(K236,'🌳Resource'!$A$4:$J1000,10,false)*L236),0)+IF(M236&lt;&gt;"",(VLOOKUP(M236,'🌳Resource'!$A$4:$J1000,10,false)*N236),0) + IF(O236&lt;&gt;"",(VLOOKUP(O236,'🌳Resource'!$A$4:$J1000,10,false)*P236),0) + IF(Q236&lt;&gt;"",(VLOOKUP(Q236,$B$4:$H1000,7,false)*R236),0) + IF(S236&lt;&gt;"",(VLOOKUP(S236,$B$4:$H1000,7,false)*T236),0) + IF(U236&lt;&gt;"",(VLOOKUP(U236,$B$4:$H1000,7,false)*V236),0) + IF(W236&lt;&gt;"",(VLOOKUP(W236,$B$4:$H1000,7,false)*X236),0) + IF(Y236&lt;&gt;"",(VLOOKUP(Y236,$B$4:$H1000,7,false)*Z236),0) + IF(AA236&lt;&gt;"",(VLOOKUP(AA236,$B$4:$H1000,7,false)*AB236),0)</f>
        <v>24.5</v>
      </c>
      <c r="I236" s="569"/>
      <c r="J236" s="570"/>
      <c r="K236" s="569"/>
      <c r="L236" s="570"/>
      <c r="M236" s="569"/>
      <c r="N236" s="570"/>
      <c r="O236" s="569"/>
      <c r="P236" s="570"/>
      <c r="Q236" s="557" t="s">
        <v>506</v>
      </c>
      <c r="R236" s="578">
        <v>1.0</v>
      </c>
      <c r="S236" s="557" t="s">
        <v>510</v>
      </c>
      <c r="T236" s="578">
        <v>2.0</v>
      </c>
      <c r="U236" s="557" t="s">
        <v>534</v>
      </c>
      <c r="V236" s="578">
        <v>1.0</v>
      </c>
      <c r="W236" s="557"/>
      <c r="X236" s="580"/>
      <c r="Y236" s="557"/>
      <c r="Z236" s="580"/>
      <c r="AA236" s="557"/>
      <c r="AB236" s="580"/>
    </row>
    <row r="237">
      <c r="A237" s="564" t="b">
        <v>1</v>
      </c>
      <c r="B237" s="607" t="s">
        <v>258</v>
      </c>
      <c r="C237" s="603" t="s">
        <v>8</v>
      </c>
      <c r="D237" s="610" t="s">
        <v>51</v>
      </c>
      <c r="E237" s="612"/>
      <c r="F237" s="571">
        <f>IF(I237&lt;&gt;"",(VLOOKUP(I237,'🌳Resource'!$A$4:$I1000,8,false)*J237),0)+IF(K237&lt;&gt;"",(VLOOKUP(K237,'🌳Resource'!$A$4:$I1000,8,false)*L237),0)+IF(M237&lt;&gt;"",(VLOOKUP(M237,'🌳Resource'!$A$4:$I1000,8,false)*N237),0) + IF(O237&lt;&gt;"",(VLOOKUP(O237,'🌳Resource'!$A$4:$I1000,8,false)*P237),0) + IF(Q237&lt;&gt;"",(VLOOKUP(Q237,$B$4:$G1000,5,false)*R237),0) + IF(S237&lt;&gt;"",(VLOOKUP(S237,$B$4:$G1000,5,false)*T237),0) + IF(U237&lt;&gt;"",(VLOOKUP(U237,$B$4:$G1000,5,false)*V237),0) + IF(W237&lt;&gt;"",(VLOOKUP(W237,$B$4:$G1000,5,false)*X237),0) + IF(Y237&lt;&gt;"",(VLOOKUP(Y237,$B$4:$G1000,5,false)*Z237),0) + IF(AA237&lt;&gt;"",(VLOOKUP(AA237,$B$4:$G1000,5,false)*AB237),0)</f>
        <v>18.71428571</v>
      </c>
      <c r="G237" s="571">
        <f>IF(I237&lt;&gt;"",(VLOOKUP(I237,'🌳Resource'!$A$4:$I1000,9,false)*J237),0)+IF(K237&lt;&gt;"",(VLOOKUP(K237,'🌳Resource'!$A$4:$I1000,9,false)*L237),0)+IF(M237&lt;&gt;"",(VLOOKUP(M237,'🌳Resource'!$A$4:$I1000,9,false)*N237),0) + IF(O237&lt;&gt;"",(VLOOKUP(O237,'🌳Resource'!$A$4:$I1000,9,false)*P237),0) + IF(Q237&lt;&gt;"",(VLOOKUP(Q237,$B$4:$G1000,6,false)*R237),0) + IF(S237&lt;&gt;"",(VLOOKUP(S237,$B$4:$G1000,6,false)*T237),0) + IF(U237&lt;&gt;"",(VLOOKUP(U237,$B$4:$G1000,6,false)*V237),0) + IF(W237&lt;&gt;"",(VLOOKUP(W237,$B$4:$G1000,6,false)*X237),0) + IF(Y237&lt;&gt;"",(VLOOKUP(Y237,$B$4:$G1000,6,false)*Z237),0) + IF(AA237&lt;&gt;"",(VLOOKUP(AA237,$B$4:$G1000,6,false)*AB237),0)</f>
        <v>68</v>
      </c>
      <c r="H237" s="571">
        <f>IF(I237&lt;&gt;"",(VLOOKUP(I237,'🌳Resource'!$A$4:$J1000,10,false)*J237),0)+IF(K237&lt;&gt;"",(VLOOKUP(K237,'🌳Resource'!$A$4:$J1000,10,false)*L237),0)+IF(M237&lt;&gt;"",(VLOOKUP(M237,'🌳Resource'!$A$4:$J1000,10,false)*N237),0) + IF(O237&lt;&gt;"",(VLOOKUP(O237,'🌳Resource'!$A$4:$J1000,10,false)*P237),0) + IF(Q237&lt;&gt;"",(VLOOKUP(Q237,$B$4:$H1000,7,false)*R237),0) + IF(S237&lt;&gt;"",(VLOOKUP(S237,$B$4:$H1000,7,false)*T237),0) + IF(U237&lt;&gt;"",(VLOOKUP(U237,$B$4:$H1000,7,false)*V237),0) + IF(W237&lt;&gt;"",(VLOOKUP(W237,$B$4:$H1000,7,false)*X237),0) + IF(Y237&lt;&gt;"",(VLOOKUP(Y237,$B$4:$H1000,7,false)*Z237),0) + IF(AA237&lt;&gt;"",(VLOOKUP(AA237,$B$4:$H1000,7,false)*AB237),0)</f>
        <v>24.5</v>
      </c>
      <c r="I237" s="561"/>
      <c r="J237" s="562"/>
      <c r="K237" s="561"/>
      <c r="L237" s="562"/>
      <c r="M237" s="561"/>
      <c r="N237" s="562"/>
      <c r="O237" s="561"/>
      <c r="P237" s="562"/>
      <c r="Q237" s="563" t="s">
        <v>506</v>
      </c>
      <c r="R237" s="579">
        <v>1.0</v>
      </c>
      <c r="S237" s="563" t="s">
        <v>510</v>
      </c>
      <c r="T237" s="579">
        <v>2.0</v>
      </c>
      <c r="U237" s="563" t="s">
        <v>534</v>
      </c>
      <c r="V237" s="579">
        <v>1.0</v>
      </c>
      <c r="W237" s="563"/>
      <c r="X237" s="581"/>
      <c r="Y237" s="563"/>
      <c r="Z237" s="581"/>
      <c r="AA237" s="563"/>
      <c r="AB237" s="581"/>
    </row>
    <row r="238">
      <c r="A238" s="564" t="b">
        <v>1</v>
      </c>
      <c r="B238" s="607" t="s">
        <v>259</v>
      </c>
      <c r="C238" s="603" t="s">
        <v>8</v>
      </c>
      <c r="D238" s="610" t="s">
        <v>51</v>
      </c>
      <c r="E238" s="612"/>
      <c r="F238" s="568">
        <f>IF(I238&lt;&gt;"",(VLOOKUP(I238,'🌳Resource'!$A$4:$I1000,8,false)*J238),0)+IF(K238&lt;&gt;"",(VLOOKUP(K238,'🌳Resource'!$A$4:$I1000,8,false)*L238),0)+IF(M238&lt;&gt;"",(VLOOKUP(M238,'🌳Resource'!$A$4:$I1000,8,false)*N238),0) + IF(O238&lt;&gt;"",(VLOOKUP(O238,'🌳Resource'!$A$4:$I1000,8,false)*P238),0) + IF(Q238&lt;&gt;"",(VLOOKUP(Q238,$B$4:$G1000,5,false)*R238),0) + IF(S238&lt;&gt;"",(VLOOKUP(S238,$B$4:$G1000,5,false)*T238),0) + IF(U238&lt;&gt;"",(VLOOKUP(U238,$B$4:$G1000,5,false)*V238),0) + IF(W238&lt;&gt;"",(VLOOKUP(W238,$B$4:$G1000,5,false)*X238),0) + IF(Y238&lt;&gt;"",(VLOOKUP(Y238,$B$4:$G1000,5,false)*Z238),0) + IF(AA238&lt;&gt;"",(VLOOKUP(AA238,$B$4:$G1000,5,false)*AB238),0)</f>
        <v>18.71428571</v>
      </c>
      <c r="G238" s="568">
        <f>IF(I238&lt;&gt;"",(VLOOKUP(I238,'🌳Resource'!$A$4:$I1000,9,false)*J238),0)+IF(K238&lt;&gt;"",(VLOOKUP(K238,'🌳Resource'!$A$4:$I1000,9,false)*L238),0)+IF(M238&lt;&gt;"",(VLOOKUP(M238,'🌳Resource'!$A$4:$I1000,9,false)*N238),0) + IF(O238&lt;&gt;"",(VLOOKUP(O238,'🌳Resource'!$A$4:$I1000,9,false)*P238),0) + IF(Q238&lt;&gt;"",(VLOOKUP(Q238,$B$4:$G1000,6,false)*R238),0) + IF(S238&lt;&gt;"",(VLOOKUP(S238,$B$4:$G1000,6,false)*T238),0) + IF(U238&lt;&gt;"",(VLOOKUP(U238,$B$4:$G1000,6,false)*V238),0) + IF(W238&lt;&gt;"",(VLOOKUP(W238,$B$4:$G1000,6,false)*X238),0) + IF(Y238&lt;&gt;"",(VLOOKUP(Y238,$B$4:$G1000,6,false)*Z238),0) + IF(AA238&lt;&gt;"",(VLOOKUP(AA238,$B$4:$G1000,6,false)*AB238),0)</f>
        <v>68</v>
      </c>
      <c r="H238" s="568">
        <f>IF(I238&lt;&gt;"",(VLOOKUP(I238,'🌳Resource'!$A$4:$J1000,10,false)*J238),0)+IF(K238&lt;&gt;"",(VLOOKUP(K238,'🌳Resource'!$A$4:$J1000,10,false)*L238),0)+IF(M238&lt;&gt;"",(VLOOKUP(M238,'🌳Resource'!$A$4:$J1000,10,false)*N238),0) + IF(O238&lt;&gt;"",(VLOOKUP(O238,'🌳Resource'!$A$4:$J1000,10,false)*P238),0) + IF(Q238&lt;&gt;"",(VLOOKUP(Q238,$B$4:$H1000,7,false)*R238),0) + IF(S238&lt;&gt;"",(VLOOKUP(S238,$B$4:$H1000,7,false)*T238),0) + IF(U238&lt;&gt;"",(VLOOKUP(U238,$B$4:$H1000,7,false)*V238),0) + IF(W238&lt;&gt;"",(VLOOKUP(W238,$B$4:$H1000,7,false)*X238),0) + IF(Y238&lt;&gt;"",(VLOOKUP(Y238,$B$4:$H1000,7,false)*Z238),0) + IF(AA238&lt;&gt;"",(VLOOKUP(AA238,$B$4:$H1000,7,false)*AB238),0)</f>
        <v>24.5</v>
      </c>
      <c r="I238" s="569"/>
      <c r="J238" s="570"/>
      <c r="K238" s="569"/>
      <c r="L238" s="570"/>
      <c r="M238" s="569"/>
      <c r="N238" s="570"/>
      <c r="O238" s="569"/>
      <c r="P238" s="570"/>
      <c r="Q238" s="557" t="s">
        <v>506</v>
      </c>
      <c r="R238" s="578">
        <v>1.0</v>
      </c>
      <c r="S238" s="557" t="s">
        <v>510</v>
      </c>
      <c r="T238" s="578">
        <v>2.0</v>
      </c>
      <c r="U238" s="557" t="s">
        <v>534</v>
      </c>
      <c r="V238" s="578">
        <v>1.0</v>
      </c>
      <c r="W238" s="557"/>
      <c r="X238" s="580"/>
      <c r="Y238" s="557"/>
      <c r="Z238" s="580"/>
      <c r="AA238" s="557"/>
      <c r="AB238" s="580"/>
    </row>
    <row r="239">
      <c r="A239" s="564" t="b">
        <v>1</v>
      </c>
      <c r="B239" s="607" t="s">
        <v>260</v>
      </c>
      <c r="C239" s="603" t="s">
        <v>8</v>
      </c>
      <c r="D239" s="610" t="s">
        <v>51</v>
      </c>
      <c r="E239" s="612"/>
      <c r="F239" s="571">
        <f>IF(I239&lt;&gt;"",(VLOOKUP(I239,'🌳Resource'!$A$4:$I1000,8,false)*J239),0)+IF(K239&lt;&gt;"",(VLOOKUP(K239,'🌳Resource'!$A$4:$I1000,8,false)*L239),0)+IF(M239&lt;&gt;"",(VLOOKUP(M239,'🌳Resource'!$A$4:$I1000,8,false)*N239),0) + IF(O239&lt;&gt;"",(VLOOKUP(O239,'🌳Resource'!$A$4:$I1000,8,false)*P239),0) + IF(Q239&lt;&gt;"",(VLOOKUP(Q239,$B$4:$G1000,5,false)*R239),0) + IF(S239&lt;&gt;"",(VLOOKUP(S239,$B$4:$G1000,5,false)*T239),0) + IF(U239&lt;&gt;"",(VLOOKUP(U239,$B$4:$G1000,5,false)*V239),0) + IF(W239&lt;&gt;"",(VLOOKUP(W239,$B$4:$G1000,5,false)*X239),0) + IF(Y239&lt;&gt;"",(VLOOKUP(Y239,$B$4:$G1000,5,false)*Z239),0) + IF(AA239&lt;&gt;"",(VLOOKUP(AA239,$B$4:$G1000,5,false)*AB239),0)</f>
        <v>18.71428571</v>
      </c>
      <c r="G239" s="571">
        <f>IF(I239&lt;&gt;"",(VLOOKUP(I239,'🌳Resource'!$A$4:$I1000,9,false)*J239),0)+IF(K239&lt;&gt;"",(VLOOKUP(K239,'🌳Resource'!$A$4:$I1000,9,false)*L239),0)+IF(M239&lt;&gt;"",(VLOOKUP(M239,'🌳Resource'!$A$4:$I1000,9,false)*N239),0) + IF(O239&lt;&gt;"",(VLOOKUP(O239,'🌳Resource'!$A$4:$I1000,9,false)*P239),0) + IF(Q239&lt;&gt;"",(VLOOKUP(Q239,$B$4:$G1000,6,false)*R239),0) + IF(S239&lt;&gt;"",(VLOOKUP(S239,$B$4:$G1000,6,false)*T239),0) + IF(U239&lt;&gt;"",(VLOOKUP(U239,$B$4:$G1000,6,false)*V239),0) + IF(W239&lt;&gt;"",(VLOOKUP(W239,$B$4:$G1000,6,false)*X239),0) + IF(Y239&lt;&gt;"",(VLOOKUP(Y239,$B$4:$G1000,6,false)*Z239),0) + IF(AA239&lt;&gt;"",(VLOOKUP(AA239,$B$4:$G1000,6,false)*AB239),0)</f>
        <v>68</v>
      </c>
      <c r="H239" s="571">
        <f>IF(I239&lt;&gt;"",(VLOOKUP(I239,'🌳Resource'!$A$4:$J1000,10,false)*J239),0)+IF(K239&lt;&gt;"",(VLOOKUP(K239,'🌳Resource'!$A$4:$J1000,10,false)*L239),0)+IF(M239&lt;&gt;"",(VLOOKUP(M239,'🌳Resource'!$A$4:$J1000,10,false)*N239),0) + IF(O239&lt;&gt;"",(VLOOKUP(O239,'🌳Resource'!$A$4:$J1000,10,false)*P239),0) + IF(Q239&lt;&gt;"",(VLOOKUP(Q239,$B$4:$H1000,7,false)*R239),0) + IF(S239&lt;&gt;"",(VLOOKUP(S239,$B$4:$H1000,7,false)*T239),0) + IF(U239&lt;&gt;"",(VLOOKUP(U239,$B$4:$H1000,7,false)*V239),0) + IF(W239&lt;&gt;"",(VLOOKUP(W239,$B$4:$H1000,7,false)*X239),0) + IF(Y239&lt;&gt;"",(VLOOKUP(Y239,$B$4:$H1000,7,false)*Z239),0) + IF(AA239&lt;&gt;"",(VLOOKUP(AA239,$B$4:$H1000,7,false)*AB239),0)</f>
        <v>24.5</v>
      </c>
      <c r="I239" s="561"/>
      <c r="J239" s="562"/>
      <c r="K239" s="561"/>
      <c r="L239" s="562"/>
      <c r="M239" s="561"/>
      <c r="N239" s="562"/>
      <c r="O239" s="561"/>
      <c r="P239" s="562"/>
      <c r="Q239" s="563" t="s">
        <v>506</v>
      </c>
      <c r="R239" s="579">
        <v>1.0</v>
      </c>
      <c r="S239" s="563" t="s">
        <v>510</v>
      </c>
      <c r="T239" s="579">
        <v>2.0</v>
      </c>
      <c r="U239" s="563" t="s">
        <v>534</v>
      </c>
      <c r="V239" s="579">
        <v>1.0</v>
      </c>
      <c r="W239" s="563"/>
      <c r="X239" s="581"/>
      <c r="Y239" s="563"/>
      <c r="Z239" s="581"/>
      <c r="AA239" s="563"/>
      <c r="AB239" s="581"/>
    </row>
    <row r="240">
      <c r="A240" s="564" t="b">
        <v>1</v>
      </c>
      <c r="B240" s="607" t="s">
        <v>261</v>
      </c>
      <c r="C240" s="603" t="s">
        <v>8</v>
      </c>
      <c r="D240" s="610" t="s">
        <v>51</v>
      </c>
      <c r="E240" s="612"/>
      <c r="F240" s="568">
        <f>IF(I240&lt;&gt;"",(VLOOKUP(I240,'🌳Resource'!$A$4:$I1000,8,false)*J240),0)+IF(K240&lt;&gt;"",(VLOOKUP(K240,'🌳Resource'!$A$4:$I1000,8,false)*L240),0)+IF(M240&lt;&gt;"",(VLOOKUP(M240,'🌳Resource'!$A$4:$I1000,8,false)*N240),0) + IF(O240&lt;&gt;"",(VLOOKUP(O240,'🌳Resource'!$A$4:$I1000,8,false)*P240),0) + IF(Q240&lt;&gt;"",(VLOOKUP(Q240,$B$4:$G1000,5,false)*R240),0) + IF(S240&lt;&gt;"",(VLOOKUP(S240,$B$4:$G1000,5,false)*T240),0) + IF(U240&lt;&gt;"",(VLOOKUP(U240,$B$4:$G1000,5,false)*V240),0) + IF(W240&lt;&gt;"",(VLOOKUP(W240,$B$4:$G1000,5,false)*X240),0) + IF(Y240&lt;&gt;"",(VLOOKUP(Y240,$B$4:$G1000,5,false)*Z240),0) + IF(AA240&lt;&gt;"",(VLOOKUP(AA240,$B$4:$G1000,5,false)*AB240),0)</f>
        <v>18.71428571</v>
      </c>
      <c r="G240" s="568">
        <f>IF(I240&lt;&gt;"",(VLOOKUP(I240,'🌳Resource'!$A$4:$I1000,9,false)*J240),0)+IF(K240&lt;&gt;"",(VLOOKUP(K240,'🌳Resource'!$A$4:$I1000,9,false)*L240),0)+IF(M240&lt;&gt;"",(VLOOKUP(M240,'🌳Resource'!$A$4:$I1000,9,false)*N240),0) + IF(O240&lt;&gt;"",(VLOOKUP(O240,'🌳Resource'!$A$4:$I1000,9,false)*P240),0) + IF(Q240&lt;&gt;"",(VLOOKUP(Q240,$B$4:$G1000,6,false)*R240),0) + IF(S240&lt;&gt;"",(VLOOKUP(S240,$B$4:$G1000,6,false)*T240),0) + IF(U240&lt;&gt;"",(VLOOKUP(U240,$B$4:$G1000,6,false)*V240),0) + IF(W240&lt;&gt;"",(VLOOKUP(W240,$B$4:$G1000,6,false)*X240),0) + IF(Y240&lt;&gt;"",(VLOOKUP(Y240,$B$4:$G1000,6,false)*Z240),0) + IF(AA240&lt;&gt;"",(VLOOKUP(AA240,$B$4:$G1000,6,false)*AB240),0)</f>
        <v>68</v>
      </c>
      <c r="H240" s="568">
        <f>IF(I240&lt;&gt;"",(VLOOKUP(I240,'🌳Resource'!$A$4:$J1000,10,false)*J240),0)+IF(K240&lt;&gt;"",(VLOOKUP(K240,'🌳Resource'!$A$4:$J1000,10,false)*L240),0)+IF(M240&lt;&gt;"",(VLOOKUP(M240,'🌳Resource'!$A$4:$J1000,10,false)*N240),0) + IF(O240&lt;&gt;"",(VLOOKUP(O240,'🌳Resource'!$A$4:$J1000,10,false)*P240),0) + IF(Q240&lt;&gt;"",(VLOOKUP(Q240,$B$4:$H1000,7,false)*R240),0) + IF(S240&lt;&gt;"",(VLOOKUP(S240,$B$4:$H1000,7,false)*T240),0) + IF(U240&lt;&gt;"",(VLOOKUP(U240,$B$4:$H1000,7,false)*V240),0) + IF(W240&lt;&gt;"",(VLOOKUP(W240,$B$4:$H1000,7,false)*X240),0) + IF(Y240&lt;&gt;"",(VLOOKUP(Y240,$B$4:$H1000,7,false)*Z240),0) + IF(AA240&lt;&gt;"",(VLOOKUP(AA240,$B$4:$H1000,7,false)*AB240),0)</f>
        <v>24.5</v>
      </c>
      <c r="I240" s="569"/>
      <c r="J240" s="570"/>
      <c r="K240" s="569"/>
      <c r="L240" s="570"/>
      <c r="M240" s="569"/>
      <c r="N240" s="570"/>
      <c r="O240" s="569"/>
      <c r="P240" s="570"/>
      <c r="Q240" s="557" t="s">
        <v>506</v>
      </c>
      <c r="R240" s="578">
        <v>1.0</v>
      </c>
      <c r="S240" s="557" t="s">
        <v>510</v>
      </c>
      <c r="T240" s="578">
        <v>2.0</v>
      </c>
      <c r="U240" s="557" t="s">
        <v>534</v>
      </c>
      <c r="V240" s="578">
        <v>1.0</v>
      </c>
      <c r="W240" s="557"/>
      <c r="X240" s="580"/>
      <c r="Y240" s="557"/>
      <c r="Z240" s="580"/>
      <c r="AA240" s="557"/>
      <c r="AB240" s="580"/>
    </row>
    <row r="241">
      <c r="A241" s="564" t="b">
        <v>1</v>
      </c>
      <c r="B241" s="607" t="s">
        <v>262</v>
      </c>
      <c r="C241" s="603" t="s">
        <v>8</v>
      </c>
      <c r="D241" s="610" t="s">
        <v>51</v>
      </c>
      <c r="E241" s="612"/>
      <c r="F241" s="571">
        <f>IF(I241&lt;&gt;"",(VLOOKUP(I241,'🌳Resource'!$A$4:$I1000,8,false)*J241),0)+IF(K241&lt;&gt;"",(VLOOKUP(K241,'🌳Resource'!$A$4:$I1000,8,false)*L241),0)+IF(M241&lt;&gt;"",(VLOOKUP(M241,'🌳Resource'!$A$4:$I1000,8,false)*N241),0) + IF(O241&lt;&gt;"",(VLOOKUP(O241,'🌳Resource'!$A$4:$I1000,8,false)*P241),0) + IF(Q241&lt;&gt;"",(VLOOKUP(Q241,$B$4:$G1000,5,false)*R241),0) + IF(S241&lt;&gt;"",(VLOOKUP(S241,$B$4:$G1000,5,false)*T241),0) + IF(U241&lt;&gt;"",(VLOOKUP(U241,$B$4:$G1000,5,false)*V241),0) + IF(W241&lt;&gt;"",(VLOOKUP(W241,$B$4:$G1000,5,false)*X241),0) + IF(Y241&lt;&gt;"",(VLOOKUP(Y241,$B$4:$G1000,5,false)*Z241),0) + IF(AA241&lt;&gt;"",(VLOOKUP(AA241,$B$4:$G1000,5,false)*AB241),0)</f>
        <v>18.71428571</v>
      </c>
      <c r="G241" s="571">
        <f>IF(I241&lt;&gt;"",(VLOOKUP(I241,'🌳Resource'!$A$4:$I1000,9,false)*J241),0)+IF(K241&lt;&gt;"",(VLOOKUP(K241,'🌳Resource'!$A$4:$I1000,9,false)*L241),0)+IF(M241&lt;&gt;"",(VLOOKUP(M241,'🌳Resource'!$A$4:$I1000,9,false)*N241),0) + IF(O241&lt;&gt;"",(VLOOKUP(O241,'🌳Resource'!$A$4:$I1000,9,false)*P241),0) + IF(Q241&lt;&gt;"",(VLOOKUP(Q241,$B$4:$G1000,6,false)*R241),0) + IF(S241&lt;&gt;"",(VLOOKUP(S241,$B$4:$G1000,6,false)*T241),0) + IF(U241&lt;&gt;"",(VLOOKUP(U241,$B$4:$G1000,6,false)*V241),0) + IF(W241&lt;&gt;"",(VLOOKUP(W241,$B$4:$G1000,6,false)*X241),0) + IF(Y241&lt;&gt;"",(VLOOKUP(Y241,$B$4:$G1000,6,false)*Z241),0) + IF(AA241&lt;&gt;"",(VLOOKUP(AA241,$B$4:$G1000,6,false)*AB241),0)</f>
        <v>68</v>
      </c>
      <c r="H241" s="571">
        <f>IF(I241&lt;&gt;"",(VLOOKUP(I241,'🌳Resource'!$A$4:$J1000,10,false)*J241),0)+IF(K241&lt;&gt;"",(VLOOKUP(K241,'🌳Resource'!$A$4:$J1000,10,false)*L241),0)+IF(M241&lt;&gt;"",(VLOOKUP(M241,'🌳Resource'!$A$4:$J1000,10,false)*N241),0) + IF(O241&lt;&gt;"",(VLOOKUP(O241,'🌳Resource'!$A$4:$J1000,10,false)*P241),0) + IF(Q241&lt;&gt;"",(VLOOKUP(Q241,$B$4:$H1000,7,false)*R241),0) + IF(S241&lt;&gt;"",(VLOOKUP(S241,$B$4:$H1000,7,false)*T241),0) + IF(U241&lt;&gt;"",(VLOOKUP(U241,$B$4:$H1000,7,false)*V241),0) + IF(W241&lt;&gt;"",(VLOOKUP(W241,$B$4:$H1000,7,false)*X241),0) + IF(Y241&lt;&gt;"",(VLOOKUP(Y241,$B$4:$H1000,7,false)*Z241),0) + IF(AA241&lt;&gt;"",(VLOOKUP(AA241,$B$4:$H1000,7,false)*AB241),0)</f>
        <v>24.5</v>
      </c>
      <c r="I241" s="561"/>
      <c r="J241" s="562"/>
      <c r="K241" s="561"/>
      <c r="L241" s="562"/>
      <c r="M241" s="561"/>
      <c r="N241" s="562"/>
      <c r="O241" s="561"/>
      <c r="P241" s="562"/>
      <c r="Q241" s="563" t="s">
        <v>506</v>
      </c>
      <c r="R241" s="579">
        <v>1.0</v>
      </c>
      <c r="S241" s="563" t="s">
        <v>510</v>
      </c>
      <c r="T241" s="579">
        <v>2.0</v>
      </c>
      <c r="U241" s="563" t="s">
        <v>534</v>
      </c>
      <c r="V241" s="579">
        <v>1.0</v>
      </c>
      <c r="W241" s="563"/>
      <c r="X241" s="581"/>
      <c r="Y241" s="563"/>
      <c r="Z241" s="581"/>
      <c r="AA241" s="563"/>
      <c r="AB241" s="581"/>
    </row>
    <row r="242">
      <c r="A242" s="564" t="b">
        <v>1</v>
      </c>
      <c r="B242" s="607" t="s">
        <v>263</v>
      </c>
      <c r="C242" s="603" t="s">
        <v>8</v>
      </c>
      <c r="D242" s="610" t="s">
        <v>51</v>
      </c>
      <c r="E242" s="612"/>
      <c r="F242" s="568">
        <f>IF(I242&lt;&gt;"",(VLOOKUP(I242,'🌳Resource'!$A$4:$I1000,8,false)*J242),0)+IF(K242&lt;&gt;"",(VLOOKUP(K242,'🌳Resource'!$A$4:$I1000,8,false)*L242),0)+IF(M242&lt;&gt;"",(VLOOKUP(M242,'🌳Resource'!$A$4:$I1000,8,false)*N242),0) + IF(O242&lt;&gt;"",(VLOOKUP(O242,'🌳Resource'!$A$4:$I1000,8,false)*P242),0) + IF(Q242&lt;&gt;"",(VLOOKUP(Q242,$B$4:$G1000,5,false)*R242),0) + IF(S242&lt;&gt;"",(VLOOKUP(S242,$B$4:$G1000,5,false)*T242),0) + IF(U242&lt;&gt;"",(VLOOKUP(U242,$B$4:$G1000,5,false)*V242),0) + IF(W242&lt;&gt;"",(VLOOKUP(W242,$B$4:$G1000,5,false)*X242),0) + IF(Y242&lt;&gt;"",(VLOOKUP(Y242,$B$4:$G1000,5,false)*Z242),0) + IF(AA242&lt;&gt;"",(VLOOKUP(AA242,$B$4:$G1000,5,false)*AB242),0)</f>
        <v>18.71428571</v>
      </c>
      <c r="G242" s="568">
        <f>IF(I242&lt;&gt;"",(VLOOKUP(I242,'🌳Resource'!$A$4:$I1000,9,false)*J242),0)+IF(K242&lt;&gt;"",(VLOOKUP(K242,'🌳Resource'!$A$4:$I1000,9,false)*L242),0)+IF(M242&lt;&gt;"",(VLOOKUP(M242,'🌳Resource'!$A$4:$I1000,9,false)*N242),0) + IF(O242&lt;&gt;"",(VLOOKUP(O242,'🌳Resource'!$A$4:$I1000,9,false)*P242),0) + IF(Q242&lt;&gt;"",(VLOOKUP(Q242,$B$4:$G1000,6,false)*R242),0) + IF(S242&lt;&gt;"",(VLOOKUP(S242,$B$4:$G1000,6,false)*T242),0) + IF(U242&lt;&gt;"",(VLOOKUP(U242,$B$4:$G1000,6,false)*V242),0) + IF(W242&lt;&gt;"",(VLOOKUP(W242,$B$4:$G1000,6,false)*X242),0) + IF(Y242&lt;&gt;"",(VLOOKUP(Y242,$B$4:$G1000,6,false)*Z242),0) + IF(AA242&lt;&gt;"",(VLOOKUP(AA242,$B$4:$G1000,6,false)*AB242),0)</f>
        <v>68</v>
      </c>
      <c r="H242" s="568">
        <f>IF(I242&lt;&gt;"",(VLOOKUP(I242,'🌳Resource'!$A$4:$J1000,10,false)*J242),0)+IF(K242&lt;&gt;"",(VLOOKUP(K242,'🌳Resource'!$A$4:$J1000,10,false)*L242),0)+IF(M242&lt;&gt;"",(VLOOKUP(M242,'🌳Resource'!$A$4:$J1000,10,false)*N242),0) + IF(O242&lt;&gt;"",(VLOOKUP(O242,'🌳Resource'!$A$4:$J1000,10,false)*P242),0) + IF(Q242&lt;&gt;"",(VLOOKUP(Q242,$B$4:$H1000,7,false)*R242),0) + IF(S242&lt;&gt;"",(VLOOKUP(S242,$B$4:$H1000,7,false)*T242),0) + IF(U242&lt;&gt;"",(VLOOKUP(U242,$B$4:$H1000,7,false)*V242),0) + IF(W242&lt;&gt;"",(VLOOKUP(W242,$B$4:$H1000,7,false)*X242),0) + IF(Y242&lt;&gt;"",(VLOOKUP(Y242,$B$4:$H1000,7,false)*Z242),0) + IF(AA242&lt;&gt;"",(VLOOKUP(AA242,$B$4:$H1000,7,false)*AB242),0)</f>
        <v>24.5</v>
      </c>
      <c r="I242" s="569"/>
      <c r="J242" s="570"/>
      <c r="K242" s="569"/>
      <c r="L242" s="570"/>
      <c r="M242" s="569"/>
      <c r="N242" s="570"/>
      <c r="O242" s="569"/>
      <c r="P242" s="570"/>
      <c r="Q242" s="557" t="s">
        <v>506</v>
      </c>
      <c r="R242" s="578">
        <v>1.0</v>
      </c>
      <c r="S242" s="557" t="s">
        <v>510</v>
      </c>
      <c r="T242" s="578">
        <v>2.0</v>
      </c>
      <c r="U242" s="557" t="s">
        <v>534</v>
      </c>
      <c r="V242" s="578">
        <v>1.0</v>
      </c>
      <c r="W242" s="557"/>
      <c r="X242" s="580"/>
      <c r="Y242" s="557"/>
      <c r="Z242" s="580"/>
      <c r="AA242" s="557"/>
      <c r="AB242" s="580"/>
    </row>
    <row r="243">
      <c r="A243" s="564" t="b">
        <v>1</v>
      </c>
      <c r="B243" s="607" t="s">
        <v>264</v>
      </c>
      <c r="C243" s="603" t="s">
        <v>8</v>
      </c>
      <c r="D243" s="610" t="s">
        <v>51</v>
      </c>
      <c r="E243" s="612"/>
      <c r="F243" s="571">
        <f>IF(I243&lt;&gt;"",(VLOOKUP(I243,'🌳Resource'!$A$4:$I1000,8,false)*J243),0)+IF(K243&lt;&gt;"",(VLOOKUP(K243,'🌳Resource'!$A$4:$I1000,8,false)*L243),0)+IF(M243&lt;&gt;"",(VLOOKUP(M243,'🌳Resource'!$A$4:$I1000,8,false)*N243),0) + IF(O243&lt;&gt;"",(VLOOKUP(O243,'🌳Resource'!$A$4:$I1000,8,false)*P243),0) + IF(Q243&lt;&gt;"",(VLOOKUP(Q243,$B$4:$G1000,5,false)*R243),0) + IF(S243&lt;&gt;"",(VLOOKUP(S243,$B$4:$G1000,5,false)*T243),0) + IF(U243&lt;&gt;"",(VLOOKUP(U243,$B$4:$G1000,5,false)*V243),0) + IF(W243&lt;&gt;"",(VLOOKUP(W243,$B$4:$G1000,5,false)*X243),0) + IF(Y243&lt;&gt;"",(VLOOKUP(Y243,$B$4:$G1000,5,false)*Z243),0) + IF(AA243&lt;&gt;"",(VLOOKUP(AA243,$B$4:$G1000,5,false)*AB243),0)</f>
        <v>18.71428571</v>
      </c>
      <c r="G243" s="571">
        <f>IF(I243&lt;&gt;"",(VLOOKUP(I243,'🌳Resource'!$A$4:$I1000,9,false)*J243),0)+IF(K243&lt;&gt;"",(VLOOKUP(K243,'🌳Resource'!$A$4:$I1000,9,false)*L243),0)+IF(M243&lt;&gt;"",(VLOOKUP(M243,'🌳Resource'!$A$4:$I1000,9,false)*N243),0) + IF(O243&lt;&gt;"",(VLOOKUP(O243,'🌳Resource'!$A$4:$I1000,9,false)*P243),0) + IF(Q243&lt;&gt;"",(VLOOKUP(Q243,$B$4:$G1000,6,false)*R243),0) + IF(S243&lt;&gt;"",(VLOOKUP(S243,$B$4:$G1000,6,false)*T243),0) + IF(U243&lt;&gt;"",(VLOOKUP(U243,$B$4:$G1000,6,false)*V243),0) + IF(W243&lt;&gt;"",(VLOOKUP(W243,$B$4:$G1000,6,false)*X243),0) + IF(Y243&lt;&gt;"",(VLOOKUP(Y243,$B$4:$G1000,6,false)*Z243),0) + IF(AA243&lt;&gt;"",(VLOOKUP(AA243,$B$4:$G1000,6,false)*AB243),0)</f>
        <v>68</v>
      </c>
      <c r="H243" s="571">
        <f>IF(I243&lt;&gt;"",(VLOOKUP(I243,'🌳Resource'!$A$4:$J1000,10,false)*J243),0)+IF(K243&lt;&gt;"",(VLOOKUP(K243,'🌳Resource'!$A$4:$J1000,10,false)*L243),0)+IF(M243&lt;&gt;"",(VLOOKUP(M243,'🌳Resource'!$A$4:$J1000,10,false)*N243),0) + IF(O243&lt;&gt;"",(VLOOKUP(O243,'🌳Resource'!$A$4:$J1000,10,false)*P243),0) + IF(Q243&lt;&gt;"",(VLOOKUP(Q243,$B$4:$H1000,7,false)*R243),0) + IF(S243&lt;&gt;"",(VLOOKUP(S243,$B$4:$H1000,7,false)*T243),0) + IF(U243&lt;&gt;"",(VLOOKUP(U243,$B$4:$H1000,7,false)*V243),0) + IF(W243&lt;&gt;"",(VLOOKUP(W243,$B$4:$H1000,7,false)*X243),0) + IF(Y243&lt;&gt;"",(VLOOKUP(Y243,$B$4:$H1000,7,false)*Z243),0) + IF(AA243&lt;&gt;"",(VLOOKUP(AA243,$B$4:$H1000,7,false)*AB243),0)</f>
        <v>24.5</v>
      </c>
      <c r="I243" s="561"/>
      <c r="J243" s="562"/>
      <c r="K243" s="561"/>
      <c r="L243" s="562"/>
      <c r="M243" s="561"/>
      <c r="N243" s="562"/>
      <c r="O243" s="561"/>
      <c r="P243" s="562"/>
      <c r="Q243" s="563" t="s">
        <v>506</v>
      </c>
      <c r="R243" s="579">
        <v>1.0</v>
      </c>
      <c r="S243" s="563" t="s">
        <v>510</v>
      </c>
      <c r="T243" s="579">
        <v>2.0</v>
      </c>
      <c r="U243" s="563" t="s">
        <v>534</v>
      </c>
      <c r="V243" s="579">
        <v>1.0</v>
      </c>
      <c r="W243" s="563"/>
      <c r="X243" s="581"/>
      <c r="Y243" s="563"/>
      <c r="Z243" s="581"/>
      <c r="AA243" s="563"/>
      <c r="AB243" s="581"/>
    </row>
    <row r="244">
      <c r="A244" s="564" t="b">
        <v>1</v>
      </c>
      <c r="B244" s="607" t="s">
        <v>265</v>
      </c>
      <c r="C244" s="603" t="s">
        <v>8</v>
      </c>
      <c r="D244" s="610" t="s">
        <v>51</v>
      </c>
      <c r="E244" s="612"/>
      <c r="F244" s="568">
        <f>IF(I244&lt;&gt;"",(VLOOKUP(I244,'🌳Resource'!$A$4:$I1000,8,false)*J244),0)+IF(K244&lt;&gt;"",(VLOOKUP(K244,'🌳Resource'!$A$4:$I1000,8,false)*L244),0)+IF(M244&lt;&gt;"",(VLOOKUP(M244,'🌳Resource'!$A$4:$I1000,8,false)*N244),0) + IF(O244&lt;&gt;"",(VLOOKUP(O244,'🌳Resource'!$A$4:$I1000,8,false)*P244),0) + IF(Q244&lt;&gt;"",(VLOOKUP(Q244,$B$4:$G1000,5,false)*R244),0) + IF(S244&lt;&gt;"",(VLOOKUP(S244,$B$4:$G1000,5,false)*T244),0) + IF(U244&lt;&gt;"",(VLOOKUP(U244,$B$4:$G1000,5,false)*V244),0) + IF(W244&lt;&gt;"",(VLOOKUP(W244,$B$4:$G1000,5,false)*X244),0) + IF(Y244&lt;&gt;"",(VLOOKUP(Y244,$B$4:$G1000,5,false)*Z244),0) + IF(AA244&lt;&gt;"",(VLOOKUP(AA244,$B$4:$G1000,5,false)*AB244),0)</f>
        <v>18.71428571</v>
      </c>
      <c r="G244" s="568">
        <f>IF(I244&lt;&gt;"",(VLOOKUP(I244,'🌳Resource'!$A$4:$I1000,9,false)*J244),0)+IF(K244&lt;&gt;"",(VLOOKUP(K244,'🌳Resource'!$A$4:$I1000,9,false)*L244),0)+IF(M244&lt;&gt;"",(VLOOKUP(M244,'🌳Resource'!$A$4:$I1000,9,false)*N244),0) + IF(O244&lt;&gt;"",(VLOOKUP(O244,'🌳Resource'!$A$4:$I1000,9,false)*P244),0) + IF(Q244&lt;&gt;"",(VLOOKUP(Q244,$B$4:$G1000,6,false)*R244),0) + IF(S244&lt;&gt;"",(VLOOKUP(S244,$B$4:$G1000,6,false)*T244),0) + IF(U244&lt;&gt;"",(VLOOKUP(U244,$B$4:$G1000,6,false)*V244),0) + IF(W244&lt;&gt;"",(VLOOKUP(W244,$B$4:$G1000,6,false)*X244),0) + IF(Y244&lt;&gt;"",(VLOOKUP(Y244,$B$4:$G1000,6,false)*Z244),0) + IF(AA244&lt;&gt;"",(VLOOKUP(AA244,$B$4:$G1000,6,false)*AB244),0)</f>
        <v>68</v>
      </c>
      <c r="H244" s="568">
        <f>IF(I244&lt;&gt;"",(VLOOKUP(I244,'🌳Resource'!$A$4:$J1000,10,false)*J244),0)+IF(K244&lt;&gt;"",(VLOOKUP(K244,'🌳Resource'!$A$4:$J1000,10,false)*L244),0)+IF(M244&lt;&gt;"",(VLOOKUP(M244,'🌳Resource'!$A$4:$J1000,10,false)*N244),0) + IF(O244&lt;&gt;"",(VLOOKUP(O244,'🌳Resource'!$A$4:$J1000,10,false)*P244),0) + IF(Q244&lt;&gt;"",(VLOOKUP(Q244,$B$4:$H1000,7,false)*R244),0) + IF(S244&lt;&gt;"",(VLOOKUP(S244,$B$4:$H1000,7,false)*T244),0) + IF(U244&lt;&gt;"",(VLOOKUP(U244,$B$4:$H1000,7,false)*V244),0) + IF(W244&lt;&gt;"",(VLOOKUP(W244,$B$4:$H1000,7,false)*X244),0) + IF(Y244&lt;&gt;"",(VLOOKUP(Y244,$B$4:$H1000,7,false)*Z244),0) + IF(AA244&lt;&gt;"",(VLOOKUP(AA244,$B$4:$H1000,7,false)*AB244),0)</f>
        <v>24.5</v>
      </c>
      <c r="I244" s="569"/>
      <c r="J244" s="570"/>
      <c r="K244" s="569"/>
      <c r="L244" s="570"/>
      <c r="M244" s="569"/>
      <c r="N244" s="570"/>
      <c r="O244" s="569"/>
      <c r="P244" s="570"/>
      <c r="Q244" s="557" t="s">
        <v>506</v>
      </c>
      <c r="R244" s="578">
        <v>1.0</v>
      </c>
      <c r="S244" s="557" t="s">
        <v>510</v>
      </c>
      <c r="T244" s="578">
        <v>2.0</v>
      </c>
      <c r="U244" s="557" t="s">
        <v>534</v>
      </c>
      <c r="V244" s="578">
        <v>1.0</v>
      </c>
      <c r="W244" s="557"/>
      <c r="X244" s="580"/>
      <c r="Y244" s="557"/>
      <c r="Z244" s="580"/>
      <c r="AA244" s="557"/>
      <c r="AB244" s="580"/>
    </row>
    <row r="245">
      <c r="A245" s="564" t="b">
        <v>1</v>
      </c>
      <c r="B245" s="607" t="s">
        <v>266</v>
      </c>
      <c r="C245" s="603" t="s">
        <v>8</v>
      </c>
      <c r="D245" s="610" t="s">
        <v>51</v>
      </c>
      <c r="E245" s="612"/>
      <c r="F245" s="571">
        <f>IF(I245&lt;&gt;"",(VLOOKUP(I245,'🌳Resource'!$A$4:$I1000,8,false)*J245),0)+IF(K245&lt;&gt;"",(VLOOKUP(K245,'🌳Resource'!$A$4:$I1000,8,false)*L245),0)+IF(M245&lt;&gt;"",(VLOOKUP(M245,'🌳Resource'!$A$4:$I1000,8,false)*N245),0) + IF(O245&lt;&gt;"",(VLOOKUP(O245,'🌳Resource'!$A$4:$I1000,8,false)*P245),0) + IF(Q245&lt;&gt;"",(VLOOKUP(Q245,$B$4:$G1000,5,false)*R245),0) + IF(S245&lt;&gt;"",(VLOOKUP(S245,$B$4:$G1000,5,false)*T245),0) + IF(U245&lt;&gt;"",(VLOOKUP(U245,$B$4:$G1000,5,false)*V245),0) + IF(W245&lt;&gt;"",(VLOOKUP(W245,$B$4:$G1000,5,false)*X245),0) + IF(Y245&lt;&gt;"",(VLOOKUP(Y245,$B$4:$G1000,5,false)*Z245),0) + IF(AA245&lt;&gt;"",(VLOOKUP(AA245,$B$4:$G1000,5,false)*AB245),0)</f>
        <v>18.71428571</v>
      </c>
      <c r="G245" s="571">
        <f>IF(I245&lt;&gt;"",(VLOOKUP(I245,'🌳Resource'!$A$4:$I1000,9,false)*J245),0)+IF(K245&lt;&gt;"",(VLOOKUP(K245,'🌳Resource'!$A$4:$I1000,9,false)*L245),0)+IF(M245&lt;&gt;"",(VLOOKUP(M245,'🌳Resource'!$A$4:$I1000,9,false)*N245),0) + IF(O245&lt;&gt;"",(VLOOKUP(O245,'🌳Resource'!$A$4:$I1000,9,false)*P245),0) + IF(Q245&lt;&gt;"",(VLOOKUP(Q245,$B$4:$G1000,6,false)*R245),0) + IF(S245&lt;&gt;"",(VLOOKUP(S245,$B$4:$G1000,6,false)*T245),0) + IF(U245&lt;&gt;"",(VLOOKUP(U245,$B$4:$G1000,6,false)*V245),0) + IF(W245&lt;&gt;"",(VLOOKUP(W245,$B$4:$G1000,6,false)*X245),0) + IF(Y245&lt;&gt;"",(VLOOKUP(Y245,$B$4:$G1000,6,false)*Z245),0) + IF(AA245&lt;&gt;"",(VLOOKUP(AA245,$B$4:$G1000,6,false)*AB245),0)</f>
        <v>68</v>
      </c>
      <c r="H245" s="571">
        <f>IF(I245&lt;&gt;"",(VLOOKUP(I245,'🌳Resource'!$A$4:$J1000,10,false)*J245),0)+IF(K245&lt;&gt;"",(VLOOKUP(K245,'🌳Resource'!$A$4:$J1000,10,false)*L245),0)+IF(M245&lt;&gt;"",(VLOOKUP(M245,'🌳Resource'!$A$4:$J1000,10,false)*N245),0) + IF(O245&lt;&gt;"",(VLOOKUP(O245,'🌳Resource'!$A$4:$J1000,10,false)*P245),0) + IF(Q245&lt;&gt;"",(VLOOKUP(Q245,$B$4:$H1000,7,false)*R245),0) + IF(S245&lt;&gt;"",(VLOOKUP(S245,$B$4:$H1000,7,false)*T245),0) + IF(U245&lt;&gt;"",(VLOOKUP(U245,$B$4:$H1000,7,false)*V245),0) + IF(W245&lt;&gt;"",(VLOOKUP(W245,$B$4:$H1000,7,false)*X245),0) + IF(Y245&lt;&gt;"",(VLOOKUP(Y245,$B$4:$H1000,7,false)*Z245),0) + IF(AA245&lt;&gt;"",(VLOOKUP(AA245,$B$4:$H1000,7,false)*AB245),0)</f>
        <v>24.5</v>
      </c>
      <c r="I245" s="561"/>
      <c r="J245" s="562"/>
      <c r="K245" s="561"/>
      <c r="L245" s="562"/>
      <c r="M245" s="561"/>
      <c r="N245" s="562"/>
      <c r="O245" s="561"/>
      <c r="P245" s="562"/>
      <c r="Q245" s="563" t="s">
        <v>506</v>
      </c>
      <c r="R245" s="579">
        <v>1.0</v>
      </c>
      <c r="S245" s="563" t="s">
        <v>510</v>
      </c>
      <c r="T245" s="579">
        <v>2.0</v>
      </c>
      <c r="U245" s="563" t="s">
        <v>534</v>
      </c>
      <c r="V245" s="579">
        <v>1.0</v>
      </c>
      <c r="W245" s="563"/>
      <c r="X245" s="581"/>
      <c r="Y245" s="563"/>
      <c r="Z245" s="581"/>
      <c r="AA245" s="563"/>
      <c r="AB245" s="581"/>
    </row>
    <row r="246">
      <c r="A246" s="564" t="b">
        <v>1</v>
      </c>
      <c r="B246" s="607" t="s">
        <v>267</v>
      </c>
      <c r="C246" s="603" t="s">
        <v>8</v>
      </c>
      <c r="D246" s="610" t="s">
        <v>51</v>
      </c>
      <c r="E246" s="612"/>
      <c r="F246" s="568">
        <f>IF(I246&lt;&gt;"",(VLOOKUP(I246,'🌳Resource'!$A$4:$I1000,8,false)*J246),0)+IF(K246&lt;&gt;"",(VLOOKUP(K246,'🌳Resource'!$A$4:$I1000,8,false)*L246),0)+IF(M246&lt;&gt;"",(VLOOKUP(M246,'🌳Resource'!$A$4:$I1000,8,false)*N246),0) + IF(O246&lt;&gt;"",(VLOOKUP(O246,'🌳Resource'!$A$4:$I1000,8,false)*P246),0) + IF(Q246&lt;&gt;"",(VLOOKUP(Q246,$B$4:$G1000,5,false)*R246),0) + IF(S246&lt;&gt;"",(VLOOKUP(S246,$B$4:$G1000,5,false)*T246),0) + IF(U246&lt;&gt;"",(VLOOKUP(U246,$B$4:$G1000,5,false)*V246),0) + IF(W246&lt;&gt;"",(VLOOKUP(W246,$B$4:$G1000,5,false)*X246),0) + IF(Y246&lt;&gt;"",(VLOOKUP(Y246,$B$4:$G1000,5,false)*Z246),0) + IF(AA246&lt;&gt;"",(VLOOKUP(AA246,$B$4:$G1000,5,false)*AB246),0)</f>
        <v>18.71428571</v>
      </c>
      <c r="G246" s="568">
        <f>IF(I246&lt;&gt;"",(VLOOKUP(I246,'🌳Resource'!$A$4:$I1000,9,false)*J246),0)+IF(K246&lt;&gt;"",(VLOOKUP(K246,'🌳Resource'!$A$4:$I1000,9,false)*L246),0)+IF(M246&lt;&gt;"",(VLOOKUP(M246,'🌳Resource'!$A$4:$I1000,9,false)*N246),0) + IF(O246&lt;&gt;"",(VLOOKUP(O246,'🌳Resource'!$A$4:$I1000,9,false)*P246),0) + IF(Q246&lt;&gt;"",(VLOOKUP(Q246,$B$4:$G1000,6,false)*R246),0) + IF(S246&lt;&gt;"",(VLOOKUP(S246,$B$4:$G1000,6,false)*T246),0) + IF(U246&lt;&gt;"",(VLOOKUP(U246,$B$4:$G1000,6,false)*V246),0) + IF(W246&lt;&gt;"",(VLOOKUP(W246,$B$4:$G1000,6,false)*X246),0) + IF(Y246&lt;&gt;"",(VLOOKUP(Y246,$B$4:$G1000,6,false)*Z246),0) + IF(AA246&lt;&gt;"",(VLOOKUP(AA246,$B$4:$G1000,6,false)*AB246),0)</f>
        <v>68</v>
      </c>
      <c r="H246" s="568">
        <f>IF(I246&lt;&gt;"",(VLOOKUP(I246,'🌳Resource'!$A$4:$J1000,10,false)*J246),0)+IF(K246&lt;&gt;"",(VLOOKUP(K246,'🌳Resource'!$A$4:$J1000,10,false)*L246),0)+IF(M246&lt;&gt;"",(VLOOKUP(M246,'🌳Resource'!$A$4:$J1000,10,false)*N246),0) + IF(O246&lt;&gt;"",(VLOOKUP(O246,'🌳Resource'!$A$4:$J1000,10,false)*P246),0) + IF(Q246&lt;&gt;"",(VLOOKUP(Q246,$B$4:$H1000,7,false)*R246),0) + IF(S246&lt;&gt;"",(VLOOKUP(S246,$B$4:$H1000,7,false)*T246),0) + IF(U246&lt;&gt;"",(VLOOKUP(U246,$B$4:$H1000,7,false)*V246),0) + IF(W246&lt;&gt;"",(VLOOKUP(W246,$B$4:$H1000,7,false)*X246),0) + IF(Y246&lt;&gt;"",(VLOOKUP(Y246,$B$4:$H1000,7,false)*Z246),0) + IF(AA246&lt;&gt;"",(VLOOKUP(AA246,$B$4:$H1000,7,false)*AB246),0)</f>
        <v>24.5</v>
      </c>
      <c r="I246" s="569"/>
      <c r="J246" s="570"/>
      <c r="K246" s="569"/>
      <c r="L246" s="570"/>
      <c r="M246" s="569"/>
      <c r="N246" s="570"/>
      <c r="O246" s="569"/>
      <c r="P246" s="570"/>
      <c r="Q246" s="557" t="s">
        <v>506</v>
      </c>
      <c r="R246" s="578">
        <v>1.0</v>
      </c>
      <c r="S246" s="557" t="s">
        <v>510</v>
      </c>
      <c r="T246" s="578">
        <v>2.0</v>
      </c>
      <c r="U246" s="557" t="s">
        <v>534</v>
      </c>
      <c r="V246" s="578">
        <v>1.0</v>
      </c>
      <c r="W246" s="557"/>
      <c r="X246" s="580"/>
      <c r="Y246" s="557"/>
      <c r="Z246" s="580"/>
      <c r="AA246" s="557"/>
      <c r="AB246" s="580"/>
    </row>
    <row r="247">
      <c r="A247" s="564" t="b">
        <v>1</v>
      </c>
      <c r="B247" s="607" t="s">
        <v>268</v>
      </c>
      <c r="C247" s="603" t="s">
        <v>8</v>
      </c>
      <c r="D247" s="610" t="s">
        <v>51</v>
      </c>
      <c r="E247" s="612"/>
      <c r="F247" s="571">
        <f>IF(I247&lt;&gt;"",(VLOOKUP(I247,'🌳Resource'!$A$4:$I1000,8,false)*J247),0)+IF(K247&lt;&gt;"",(VLOOKUP(K247,'🌳Resource'!$A$4:$I1000,8,false)*L247),0)+IF(M247&lt;&gt;"",(VLOOKUP(M247,'🌳Resource'!$A$4:$I1000,8,false)*N247),0) + IF(O247&lt;&gt;"",(VLOOKUP(O247,'🌳Resource'!$A$4:$I1000,8,false)*P247),0) + IF(Q247&lt;&gt;"",(VLOOKUP(Q247,$B$4:$G1000,5,false)*R247),0) + IF(S247&lt;&gt;"",(VLOOKUP(S247,$B$4:$G1000,5,false)*T247),0) + IF(U247&lt;&gt;"",(VLOOKUP(U247,$B$4:$G1000,5,false)*V247),0) + IF(W247&lt;&gt;"",(VLOOKUP(W247,$B$4:$G1000,5,false)*X247),0) + IF(Y247&lt;&gt;"",(VLOOKUP(Y247,$B$4:$G1000,5,false)*Z247),0) + IF(AA247&lt;&gt;"",(VLOOKUP(AA247,$B$4:$G1000,5,false)*AB247),0)</f>
        <v>18.71428571</v>
      </c>
      <c r="G247" s="571">
        <f>IF(I247&lt;&gt;"",(VLOOKUP(I247,'🌳Resource'!$A$4:$I1000,9,false)*J247),0)+IF(K247&lt;&gt;"",(VLOOKUP(K247,'🌳Resource'!$A$4:$I1000,9,false)*L247),0)+IF(M247&lt;&gt;"",(VLOOKUP(M247,'🌳Resource'!$A$4:$I1000,9,false)*N247),0) + IF(O247&lt;&gt;"",(VLOOKUP(O247,'🌳Resource'!$A$4:$I1000,9,false)*P247),0) + IF(Q247&lt;&gt;"",(VLOOKUP(Q247,$B$4:$G1000,6,false)*R247),0) + IF(S247&lt;&gt;"",(VLOOKUP(S247,$B$4:$G1000,6,false)*T247),0) + IF(U247&lt;&gt;"",(VLOOKUP(U247,$B$4:$G1000,6,false)*V247),0) + IF(W247&lt;&gt;"",(VLOOKUP(W247,$B$4:$G1000,6,false)*X247),0) + IF(Y247&lt;&gt;"",(VLOOKUP(Y247,$B$4:$G1000,6,false)*Z247),0) + IF(AA247&lt;&gt;"",(VLOOKUP(AA247,$B$4:$G1000,6,false)*AB247),0)</f>
        <v>68</v>
      </c>
      <c r="H247" s="571">
        <f>IF(I247&lt;&gt;"",(VLOOKUP(I247,'🌳Resource'!$A$4:$J1000,10,false)*J247),0)+IF(K247&lt;&gt;"",(VLOOKUP(K247,'🌳Resource'!$A$4:$J1000,10,false)*L247),0)+IF(M247&lt;&gt;"",(VLOOKUP(M247,'🌳Resource'!$A$4:$J1000,10,false)*N247),0) + IF(O247&lt;&gt;"",(VLOOKUP(O247,'🌳Resource'!$A$4:$J1000,10,false)*P247),0) + IF(Q247&lt;&gt;"",(VLOOKUP(Q247,$B$4:$H1000,7,false)*R247),0) + IF(S247&lt;&gt;"",(VLOOKUP(S247,$B$4:$H1000,7,false)*T247),0) + IF(U247&lt;&gt;"",(VLOOKUP(U247,$B$4:$H1000,7,false)*V247),0) + IF(W247&lt;&gt;"",(VLOOKUP(W247,$B$4:$H1000,7,false)*X247),0) + IF(Y247&lt;&gt;"",(VLOOKUP(Y247,$B$4:$H1000,7,false)*Z247),0) + IF(AA247&lt;&gt;"",(VLOOKUP(AA247,$B$4:$H1000,7,false)*AB247),0)</f>
        <v>24.5</v>
      </c>
      <c r="I247" s="561"/>
      <c r="J247" s="562"/>
      <c r="K247" s="561"/>
      <c r="L247" s="562"/>
      <c r="M247" s="561"/>
      <c r="N247" s="562"/>
      <c r="O247" s="561"/>
      <c r="P247" s="562"/>
      <c r="Q247" s="563" t="s">
        <v>506</v>
      </c>
      <c r="R247" s="579">
        <v>1.0</v>
      </c>
      <c r="S247" s="563" t="s">
        <v>510</v>
      </c>
      <c r="T247" s="579">
        <v>2.0</v>
      </c>
      <c r="U247" s="563" t="s">
        <v>534</v>
      </c>
      <c r="V247" s="579">
        <v>1.0</v>
      </c>
      <c r="W247" s="563"/>
      <c r="X247" s="581"/>
      <c r="Y247" s="563"/>
      <c r="Z247" s="581"/>
      <c r="AA247" s="563"/>
      <c r="AB247" s="581"/>
    </row>
    <row r="248">
      <c r="A248" s="564" t="b">
        <v>1</v>
      </c>
      <c r="B248" s="607" t="s">
        <v>269</v>
      </c>
      <c r="C248" s="603" t="s">
        <v>8</v>
      </c>
      <c r="D248" s="610" t="s">
        <v>51</v>
      </c>
      <c r="E248" s="612"/>
      <c r="F248" s="568">
        <f>IF(I248&lt;&gt;"",(VLOOKUP(I248,'🌳Resource'!$A$4:$I1000,8,false)*J248),0)+IF(K248&lt;&gt;"",(VLOOKUP(K248,'🌳Resource'!$A$4:$I1000,8,false)*L248),0)+IF(M248&lt;&gt;"",(VLOOKUP(M248,'🌳Resource'!$A$4:$I1000,8,false)*N248),0) + IF(O248&lt;&gt;"",(VLOOKUP(O248,'🌳Resource'!$A$4:$I1000,8,false)*P248),0) + IF(Q248&lt;&gt;"",(VLOOKUP(Q248,$B$4:$G1000,5,false)*R248),0) + IF(S248&lt;&gt;"",(VLOOKUP(S248,$B$4:$G1000,5,false)*T248),0) + IF(U248&lt;&gt;"",(VLOOKUP(U248,$B$4:$G1000,5,false)*V248),0) + IF(W248&lt;&gt;"",(VLOOKUP(W248,$B$4:$G1000,5,false)*X248),0) + IF(Y248&lt;&gt;"",(VLOOKUP(Y248,$B$4:$G1000,5,false)*Z248),0) + IF(AA248&lt;&gt;"",(VLOOKUP(AA248,$B$4:$G1000,5,false)*AB248),0)</f>
        <v>18.71428571</v>
      </c>
      <c r="G248" s="568">
        <f>IF(I248&lt;&gt;"",(VLOOKUP(I248,'🌳Resource'!$A$4:$I1000,9,false)*J248),0)+IF(K248&lt;&gt;"",(VLOOKUP(K248,'🌳Resource'!$A$4:$I1000,9,false)*L248),0)+IF(M248&lt;&gt;"",(VLOOKUP(M248,'🌳Resource'!$A$4:$I1000,9,false)*N248),0) + IF(O248&lt;&gt;"",(VLOOKUP(O248,'🌳Resource'!$A$4:$I1000,9,false)*P248),0) + IF(Q248&lt;&gt;"",(VLOOKUP(Q248,$B$4:$G1000,6,false)*R248),0) + IF(S248&lt;&gt;"",(VLOOKUP(S248,$B$4:$G1000,6,false)*T248),0) + IF(U248&lt;&gt;"",(VLOOKUP(U248,$B$4:$G1000,6,false)*V248),0) + IF(W248&lt;&gt;"",(VLOOKUP(W248,$B$4:$G1000,6,false)*X248),0) + IF(Y248&lt;&gt;"",(VLOOKUP(Y248,$B$4:$G1000,6,false)*Z248),0) + IF(AA248&lt;&gt;"",(VLOOKUP(AA248,$B$4:$G1000,6,false)*AB248),0)</f>
        <v>68</v>
      </c>
      <c r="H248" s="568">
        <f>IF(I248&lt;&gt;"",(VLOOKUP(I248,'🌳Resource'!$A$4:$J1000,10,false)*J248),0)+IF(K248&lt;&gt;"",(VLOOKUP(K248,'🌳Resource'!$A$4:$J1000,10,false)*L248),0)+IF(M248&lt;&gt;"",(VLOOKUP(M248,'🌳Resource'!$A$4:$J1000,10,false)*N248),0) + IF(O248&lt;&gt;"",(VLOOKUP(O248,'🌳Resource'!$A$4:$J1000,10,false)*P248),0) + IF(Q248&lt;&gt;"",(VLOOKUP(Q248,$B$4:$H1000,7,false)*R248),0) + IF(S248&lt;&gt;"",(VLOOKUP(S248,$B$4:$H1000,7,false)*T248),0) + IF(U248&lt;&gt;"",(VLOOKUP(U248,$B$4:$H1000,7,false)*V248),0) + IF(W248&lt;&gt;"",(VLOOKUP(W248,$B$4:$H1000,7,false)*X248),0) + IF(Y248&lt;&gt;"",(VLOOKUP(Y248,$B$4:$H1000,7,false)*Z248),0) + IF(AA248&lt;&gt;"",(VLOOKUP(AA248,$B$4:$H1000,7,false)*AB248),0)</f>
        <v>24.5</v>
      </c>
      <c r="I248" s="569"/>
      <c r="J248" s="570"/>
      <c r="K248" s="569"/>
      <c r="L248" s="570"/>
      <c r="M248" s="569"/>
      <c r="N248" s="570"/>
      <c r="O248" s="569"/>
      <c r="P248" s="570"/>
      <c r="Q248" s="557" t="s">
        <v>506</v>
      </c>
      <c r="R248" s="578">
        <v>1.0</v>
      </c>
      <c r="S248" s="557" t="s">
        <v>510</v>
      </c>
      <c r="T248" s="578">
        <v>2.0</v>
      </c>
      <c r="U248" s="557" t="s">
        <v>534</v>
      </c>
      <c r="V248" s="578">
        <v>1.0</v>
      </c>
      <c r="W248" s="557"/>
      <c r="X248" s="580"/>
      <c r="Y248" s="557"/>
      <c r="Z248" s="580"/>
      <c r="AA248" s="557"/>
      <c r="AB248" s="580"/>
    </row>
    <row r="249">
      <c r="A249" s="564" t="b">
        <v>1</v>
      </c>
      <c r="B249" s="607" t="s">
        <v>270</v>
      </c>
      <c r="C249" s="603" t="s">
        <v>8</v>
      </c>
      <c r="D249" s="610" t="s">
        <v>51</v>
      </c>
      <c r="E249" s="612"/>
      <c r="F249" s="571">
        <f>IF(I249&lt;&gt;"",(VLOOKUP(I249,'🌳Resource'!$A$4:$I1000,8,false)*J249),0)+IF(K249&lt;&gt;"",(VLOOKUP(K249,'🌳Resource'!$A$4:$I1000,8,false)*L249),0)+IF(M249&lt;&gt;"",(VLOOKUP(M249,'🌳Resource'!$A$4:$I1000,8,false)*N249),0) + IF(O249&lt;&gt;"",(VLOOKUP(O249,'🌳Resource'!$A$4:$I1000,8,false)*P249),0) + IF(Q249&lt;&gt;"",(VLOOKUP(Q249,$B$4:$G1000,5,false)*R249),0) + IF(S249&lt;&gt;"",(VLOOKUP(S249,$B$4:$G1000,5,false)*T249),0) + IF(U249&lt;&gt;"",(VLOOKUP(U249,$B$4:$G1000,5,false)*V249),0) + IF(W249&lt;&gt;"",(VLOOKUP(W249,$B$4:$G1000,5,false)*X249),0) + IF(Y249&lt;&gt;"",(VLOOKUP(Y249,$B$4:$G1000,5,false)*Z249),0) + IF(AA249&lt;&gt;"",(VLOOKUP(AA249,$B$4:$G1000,5,false)*AB249),0)</f>
        <v>18.71428571</v>
      </c>
      <c r="G249" s="571">
        <f>IF(I249&lt;&gt;"",(VLOOKUP(I249,'🌳Resource'!$A$4:$I1000,9,false)*J249),0)+IF(K249&lt;&gt;"",(VLOOKUP(K249,'🌳Resource'!$A$4:$I1000,9,false)*L249),0)+IF(M249&lt;&gt;"",(VLOOKUP(M249,'🌳Resource'!$A$4:$I1000,9,false)*N249),0) + IF(O249&lt;&gt;"",(VLOOKUP(O249,'🌳Resource'!$A$4:$I1000,9,false)*P249),0) + IF(Q249&lt;&gt;"",(VLOOKUP(Q249,$B$4:$G1000,6,false)*R249),0) + IF(S249&lt;&gt;"",(VLOOKUP(S249,$B$4:$G1000,6,false)*T249),0) + IF(U249&lt;&gt;"",(VLOOKUP(U249,$B$4:$G1000,6,false)*V249),0) + IF(W249&lt;&gt;"",(VLOOKUP(W249,$B$4:$G1000,6,false)*X249),0) + IF(Y249&lt;&gt;"",(VLOOKUP(Y249,$B$4:$G1000,6,false)*Z249),0) + IF(AA249&lt;&gt;"",(VLOOKUP(AA249,$B$4:$G1000,6,false)*AB249),0)</f>
        <v>68</v>
      </c>
      <c r="H249" s="571">
        <f>IF(I249&lt;&gt;"",(VLOOKUP(I249,'🌳Resource'!$A$4:$J1000,10,false)*J249),0)+IF(K249&lt;&gt;"",(VLOOKUP(K249,'🌳Resource'!$A$4:$J1000,10,false)*L249),0)+IF(M249&lt;&gt;"",(VLOOKUP(M249,'🌳Resource'!$A$4:$J1000,10,false)*N249),0) + IF(O249&lt;&gt;"",(VLOOKUP(O249,'🌳Resource'!$A$4:$J1000,10,false)*P249),0) + IF(Q249&lt;&gt;"",(VLOOKUP(Q249,$B$4:$H1000,7,false)*R249),0) + IF(S249&lt;&gt;"",(VLOOKUP(S249,$B$4:$H1000,7,false)*T249),0) + IF(U249&lt;&gt;"",(VLOOKUP(U249,$B$4:$H1000,7,false)*V249),0) + IF(W249&lt;&gt;"",(VLOOKUP(W249,$B$4:$H1000,7,false)*X249),0) + IF(Y249&lt;&gt;"",(VLOOKUP(Y249,$B$4:$H1000,7,false)*Z249),0) + IF(AA249&lt;&gt;"",(VLOOKUP(AA249,$B$4:$H1000,7,false)*AB249),0)</f>
        <v>24.5</v>
      </c>
      <c r="I249" s="561"/>
      <c r="J249" s="562"/>
      <c r="K249" s="561"/>
      <c r="L249" s="562"/>
      <c r="M249" s="561"/>
      <c r="N249" s="562"/>
      <c r="O249" s="561"/>
      <c r="P249" s="562"/>
      <c r="Q249" s="563" t="s">
        <v>506</v>
      </c>
      <c r="R249" s="579">
        <v>1.0</v>
      </c>
      <c r="S249" s="563" t="s">
        <v>510</v>
      </c>
      <c r="T249" s="579">
        <v>2.0</v>
      </c>
      <c r="U249" s="563" t="s">
        <v>534</v>
      </c>
      <c r="V249" s="579">
        <v>1.0</v>
      </c>
      <c r="W249" s="563"/>
      <c r="X249" s="581"/>
      <c r="Y249" s="563"/>
      <c r="Z249" s="581"/>
      <c r="AA249" s="563"/>
      <c r="AB249" s="581"/>
    </row>
    <row r="250">
      <c r="A250" s="564" t="b">
        <v>1</v>
      </c>
      <c r="B250" s="607" t="s">
        <v>271</v>
      </c>
      <c r="C250" s="603" t="s">
        <v>8</v>
      </c>
      <c r="D250" s="610" t="s">
        <v>51</v>
      </c>
      <c r="E250" s="612"/>
      <c r="F250" s="568">
        <f>IF(I250&lt;&gt;"",(VLOOKUP(I250,'🌳Resource'!$A$4:$I1000,8,false)*J250),0)+IF(K250&lt;&gt;"",(VLOOKUP(K250,'🌳Resource'!$A$4:$I1000,8,false)*L250),0)+IF(M250&lt;&gt;"",(VLOOKUP(M250,'🌳Resource'!$A$4:$I1000,8,false)*N250),0) + IF(O250&lt;&gt;"",(VLOOKUP(O250,'🌳Resource'!$A$4:$I1000,8,false)*P250),0) + IF(Q250&lt;&gt;"",(VLOOKUP(Q250,$B$4:$G1000,5,false)*R250),0) + IF(S250&lt;&gt;"",(VLOOKUP(S250,$B$4:$G1000,5,false)*T250),0) + IF(U250&lt;&gt;"",(VLOOKUP(U250,$B$4:$G1000,5,false)*V250),0) + IF(W250&lt;&gt;"",(VLOOKUP(W250,$B$4:$G1000,5,false)*X250),0) + IF(Y250&lt;&gt;"",(VLOOKUP(Y250,$B$4:$G1000,5,false)*Z250),0) + IF(AA250&lt;&gt;"",(VLOOKUP(AA250,$B$4:$G1000,5,false)*AB250),0)</f>
        <v>18.71428571</v>
      </c>
      <c r="G250" s="568">
        <f>IF(I250&lt;&gt;"",(VLOOKUP(I250,'🌳Resource'!$A$4:$I1000,9,false)*J250),0)+IF(K250&lt;&gt;"",(VLOOKUP(K250,'🌳Resource'!$A$4:$I1000,9,false)*L250),0)+IF(M250&lt;&gt;"",(VLOOKUP(M250,'🌳Resource'!$A$4:$I1000,9,false)*N250),0) + IF(O250&lt;&gt;"",(VLOOKUP(O250,'🌳Resource'!$A$4:$I1000,9,false)*P250),0) + IF(Q250&lt;&gt;"",(VLOOKUP(Q250,$B$4:$G1000,6,false)*R250),0) + IF(S250&lt;&gt;"",(VLOOKUP(S250,$B$4:$G1000,6,false)*T250),0) + IF(U250&lt;&gt;"",(VLOOKUP(U250,$B$4:$G1000,6,false)*V250),0) + IF(W250&lt;&gt;"",(VLOOKUP(W250,$B$4:$G1000,6,false)*X250),0) + IF(Y250&lt;&gt;"",(VLOOKUP(Y250,$B$4:$G1000,6,false)*Z250),0) + IF(AA250&lt;&gt;"",(VLOOKUP(AA250,$B$4:$G1000,6,false)*AB250),0)</f>
        <v>68</v>
      </c>
      <c r="H250" s="568">
        <f>IF(I250&lt;&gt;"",(VLOOKUP(I250,'🌳Resource'!$A$4:$J1000,10,false)*J250),0)+IF(K250&lt;&gt;"",(VLOOKUP(K250,'🌳Resource'!$A$4:$J1000,10,false)*L250),0)+IF(M250&lt;&gt;"",(VLOOKUP(M250,'🌳Resource'!$A$4:$J1000,10,false)*N250),0) + IF(O250&lt;&gt;"",(VLOOKUP(O250,'🌳Resource'!$A$4:$J1000,10,false)*P250),0) + IF(Q250&lt;&gt;"",(VLOOKUP(Q250,$B$4:$H1000,7,false)*R250),0) + IF(S250&lt;&gt;"",(VLOOKUP(S250,$B$4:$H1000,7,false)*T250),0) + IF(U250&lt;&gt;"",(VLOOKUP(U250,$B$4:$H1000,7,false)*V250),0) + IF(W250&lt;&gt;"",(VLOOKUP(W250,$B$4:$H1000,7,false)*X250),0) + IF(Y250&lt;&gt;"",(VLOOKUP(Y250,$B$4:$H1000,7,false)*Z250),0) + IF(AA250&lt;&gt;"",(VLOOKUP(AA250,$B$4:$H1000,7,false)*AB250),0)</f>
        <v>24.5</v>
      </c>
      <c r="I250" s="569"/>
      <c r="J250" s="570"/>
      <c r="K250" s="569"/>
      <c r="L250" s="570"/>
      <c r="M250" s="569"/>
      <c r="N250" s="570"/>
      <c r="O250" s="569"/>
      <c r="P250" s="570"/>
      <c r="Q250" s="557" t="s">
        <v>506</v>
      </c>
      <c r="R250" s="578">
        <v>1.0</v>
      </c>
      <c r="S250" s="557" t="s">
        <v>510</v>
      </c>
      <c r="T250" s="578">
        <v>2.0</v>
      </c>
      <c r="U250" s="557" t="s">
        <v>534</v>
      </c>
      <c r="V250" s="578">
        <v>1.0</v>
      </c>
      <c r="W250" s="557"/>
      <c r="X250" s="580"/>
      <c r="Y250" s="557"/>
      <c r="Z250" s="580"/>
      <c r="AA250" s="557"/>
      <c r="AB250" s="580"/>
    </row>
    <row r="251">
      <c r="A251" s="564" t="b">
        <v>1</v>
      </c>
      <c r="B251" s="607" t="s">
        <v>272</v>
      </c>
      <c r="C251" s="603" t="s">
        <v>8</v>
      </c>
      <c r="D251" s="610" t="s">
        <v>51</v>
      </c>
      <c r="E251" s="612"/>
      <c r="F251" s="571">
        <f>IF(I251&lt;&gt;"",(VLOOKUP(I251,'🌳Resource'!$A$4:$I1000,8,false)*J251),0)+IF(K251&lt;&gt;"",(VLOOKUP(K251,'🌳Resource'!$A$4:$I1000,8,false)*L251),0)+IF(M251&lt;&gt;"",(VLOOKUP(M251,'🌳Resource'!$A$4:$I1000,8,false)*N251),0) + IF(O251&lt;&gt;"",(VLOOKUP(O251,'🌳Resource'!$A$4:$I1000,8,false)*P251),0) + IF(Q251&lt;&gt;"",(VLOOKUP(Q251,$B$4:$G1000,5,false)*R251),0) + IF(S251&lt;&gt;"",(VLOOKUP(S251,$B$4:$G1000,5,false)*T251),0) + IF(U251&lt;&gt;"",(VLOOKUP(U251,$B$4:$G1000,5,false)*V251),0) + IF(W251&lt;&gt;"",(VLOOKUP(W251,$B$4:$G1000,5,false)*X251),0) + IF(Y251&lt;&gt;"",(VLOOKUP(Y251,$B$4:$G1000,5,false)*Z251),0) + IF(AA251&lt;&gt;"",(VLOOKUP(AA251,$B$4:$G1000,5,false)*AB251),0)</f>
        <v>18.71428571</v>
      </c>
      <c r="G251" s="571">
        <f>IF(I251&lt;&gt;"",(VLOOKUP(I251,'🌳Resource'!$A$4:$I1000,9,false)*J251),0)+IF(K251&lt;&gt;"",(VLOOKUP(K251,'🌳Resource'!$A$4:$I1000,9,false)*L251),0)+IF(M251&lt;&gt;"",(VLOOKUP(M251,'🌳Resource'!$A$4:$I1000,9,false)*N251),0) + IF(O251&lt;&gt;"",(VLOOKUP(O251,'🌳Resource'!$A$4:$I1000,9,false)*P251),0) + IF(Q251&lt;&gt;"",(VLOOKUP(Q251,$B$4:$G1000,6,false)*R251),0) + IF(S251&lt;&gt;"",(VLOOKUP(S251,$B$4:$G1000,6,false)*T251),0) + IF(U251&lt;&gt;"",(VLOOKUP(U251,$B$4:$G1000,6,false)*V251),0) + IF(W251&lt;&gt;"",(VLOOKUP(W251,$B$4:$G1000,6,false)*X251),0) + IF(Y251&lt;&gt;"",(VLOOKUP(Y251,$B$4:$G1000,6,false)*Z251),0) + IF(AA251&lt;&gt;"",(VLOOKUP(AA251,$B$4:$G1000,6,false)*AB251),0)</f>
        <v>68</v>
      </c>
      <c r="H251" s="571">
        <f>IF(I251&lt;&gt;"",(VLOOKUP(I251,'🌳Resource'!$A$4:$J1000,10,false)*J251),0)+IF(K251&lt;&gt;"",(VLOOKUP(K251,'🌳Resource'!$A$4:$J1000,10,false)*L251),0)+IF(M251&lt;&gt;"",(VLOOKUP(M251,'🌳Resource'!$A$4:$J1000,10,false)*N251),0) + IF(O251&lt;&gt;"",(VLOOKUP(O251,'🌳Resource'!$A$4:$J1000,10,false)*P251),0) + IF(Q251&lt;&gt;"",(VLOOKUP(Q251,$B$4:$H1000,7,false)*R251),0) + IF(S251&lt;&gt;"",(VLOOKUP(S251,$B$4:$H1000,7,false)*T251),0) + IF(U251&lt;&gt;"",(VLOOKUP(U251,$B$4:$H1000,7,false)*V251),0) + IF(W251&lt;&gt;"",(VLOOKUP(W251,$B$4:$H1000,7,false)*X251),0) + IF(Y251&lt;&gt;"",(VLOOKUP(Y251,$B$4:$H1000,7,false)*Z251),0) + IF(AA251&lt;&gt;"",(VLOOKUP(AA251,$B$4:$H1000,7,false)*AB251),0)</f>
        <v>24.5</v>
      </c>
      <c r="I251" s="561"/>
      <c r="J251" s="562"/>
      <c r="K251" s="561"/>
      <c r="L251" s="562"/>
      <c r="M251" s="561"/>
      <c r="N251" s="562"/>
      <c r="O251" s="561"/>
      <c r="P251" s="562"/>
      <c r="Q251" s="563" t="s">
        <v>506</v>
      </c>
      <c r="R251" s="579">
        <v>1.0</v>
      </c>
      <c r="S251" s="563" t="s">
        <v>510</v>
      </c>
      <c r="T251" s="579">
        <v>2.0</v>
      </c>
      <c r="U251" s="563" t="s">
        <v>534</v>
      </c>
      <c r="V251" s="579">
        <v>1.0</v>
      </c>
      <c r="W251" s="563"/>
      <c r="X251" s="581"/>
      <c r="Y251" s="563"/>
      <c r="Z251" s="581"/>
      <c r="AA251" s="563"/>
      <c r="AB251" s="581"/>
    </row>
    <row r="252">
      <c r="A252" s="564" t="b">
        <v>1</v>
      </c>
      <c r="B252" s="607" t="s">
        <v>285</v>
      </c>
      <c r="C252" s="603" t="s">
        <v>12</v>
      </c>
      <c r="D252" s="610" t="s">
        <v>51</v>
      </c>
      <c r="E252" s="612"/>
      <c r="F252" s="568">
        <f>IF(I252&lt;&gt;"",(VLOOKUP(I252,'🌳Resource'!$A$4:$I1000,8,false)*J252),0)+IF(K252&lt;&gt;"",(VLOOKUP(K252,'🌳Resource'!$A$4:$I1000,8,false)*L252),0)+IF(M252&lt;&gt;"",(VLOOKUP(M252,'🌳Resource'!$A$4:$I1000,8,false)*N252),0) + IF(O252&lt;&gt;"",(VLOOKUP(O252,'🌳Resource'!$A$4:$I1000,8,false)*P252),0) + IF(Q252&lt;&gt;"",(VLOOKUP(Q252,$B$4:$G1000,5,false)*R252),0) + IF(S252&lt;&gt;"",(VLOOKUP(S252,$B$4:$G1000,5,false)*T252),0) + IF(U252&lt;&gt;"",(VLOOKUP(U252,$B$4:$G1000,5,false)*V252),0) + IF(W252&lt;&gt;"",(VLOOKUP(W252,$B$4:$G1000,5,false)*X252),0) + IF(Y252&lt;&gt;"",(VLOOKUP(Y252,$B$4:$G1000,5,false)*Z252),0) + IF(AA252&lt;&gt;"",(VLOOKUP(AA252,$B$4:$G1000,5,false)*AB252),0)</f>
        <v>13</v>
      </c>
      <c r="G252" s="568">
        <f>IF(I252&lt;&gt;"",(VLOOKUP(I252,'🌳Resource'!$A$4:$I1000,9,false)*J252),0)+IF(K252&lt;&gt;"",(VLOOKUP(K252,'🌳Resource'!$A$4:$I1000,9,false)*L252),0)+IF(M252&lt;&gt;"",(VLOOKUP(M252,'🌳Resource'!$A$4:$I1000,9,false)*N252),0) + IF(O252&lt;&gt;"",(VLOOKUP(O252,'🌳Resource'!$A$4:$I1000,9,false)*P252),0) + IF(Q252&lt;&gt;"",(VLOOKUP(Q252,$B$4:$G1000,6,false)*R252),0) + IF(S252&lt;&gt;"",(VLOOKUP(S252,$B$4:$G1000,6,false)*T252),0) + IF(U252&lt;&gt;"",(VLOOKUP(U252,$B$4:$G1000,6,false)*V252),0) + IF(W252&lt;&gt;"",(VLOOKUP(W252,$B$4:$G1000,6,false)*X252),0) + IF(Y252&lt;&gt;"",(VLOOKUP(Y252,$B$4:$G1000,6,false)*Z252),0) + IF(AA252&lt;&gt;"",(VLOOKUP(AA252,$B$4:$G1000,6,false)*AB252),0)</f>
        <v>20</v>
      </c>
      <c r="H252" s="568">
        <f>IF(I252&lt;&gt;"",(VLOOKUP(I252,'🌳Resource'!$A$4:$J1000,10,false)*J252),0)+IF(K252&lt;&gt;"",(VLOOKUP(K252,'🌳Resource'!$A$4:$J1000,10,false)*L252),0)+IF(M252&lt;&gt;"",(VLOOKUP(M252,'🌳Resource'!$A$4:$J1000,10,false)*N252),0) + IF(O252&lt;&gt;"",(VLOOKUP(O252,'🌳Resource'!$A$4:$J1000,10,false)*P252),0) + IF(Q252&lt;&gt;"",(VLOOKUP(Q252,$B$4:$H1000,7,false)*R252),0) + IF(S252&lt;&gt;"",(VLOOKUP(S252,$B$4:$H1000,7,false)*T252),0) + IF(U252&lt;&gt;"",(VLOOKUP(U252,$B$4:$H1000,7,false)*V252),0) + IF(W252&lt;&gt;"",(VLOOKUP(W252,$B$4:$H1000,7,false)*X252),0) + IF(Y252&lt;&gt;"",(VLOOKUP(Y252,$B$4:$H1000,7,false)*Z252),0) + IF(AA252&lt;&gt;"",(VLOOKUP(AA252,$B$4:$H1000,7,false)*AB252),0)</f>
        <v>8</v>
      </c>
      <c r="I252" s="569"/>
      <c r="J252" s="570"/>
      <c r="K252" s="569" t="s">
        <v>90</v>
      </c>
      <c r="L252" s="570">
        <v>1.0</v>
      </c>
      <c r="M252" s="569"/>
      <c r="N252" s="570"/>
      <c r="O252" s="569"/>
      <c r="P252" s="570"/>
      <c r="Q252" s="557" t="s">
        <v>508</v>
      </c>
      <c r="R252" s="578">
        <v>1.0</v>
      </c>
      <c r="S252" s="557"/>
      <c r="T252" s="580"/>
      <c r="U252" s="557"/>
      <c r="V252" s="580"/>
      <c r="W252" s="557"/>
      <c r="X252" s="580"/>
      <c r="Y252" s="557"/>
      <c r="Z252" s="580"/>
      <c r="AA252" s="557"/>
      <c r="AB252" s="580"/>
    </row>
    <row r="253">
      <c r="A253" s="564" t="b">
        <v>1</v>
      </c>
      <c r="B253" s="607" t="s">
        <v>286</v>
      </c>
      <c r="C253" s="603" t="s">
        <v>12</v>
      </c>
      <c r="D253" s="610" t="s">
        <v>51</v>
      </c>
      <c r="E253" s="612"/>
      <c r="F253" s="571">
        <f>IF(I253&lt;&gt;"",(VLOOKUP(I253,'🌳Resource'!$A$4:$I1000,8,false)*J253),0)+IF(K253&lt;&gt;"",(VLOOKUP(K253,'🌳Resource'!$A$4:$I1000,8,false)*L253),0)+IF(M253&lt;&gt;"",(VLOOKUP(M253,'🌳Resource'!$A$4:$I1000,8,false)*N253),0) + IF(O253&lt;&gt;"",(VLOOKUP(O253,'🌳Resource'!$A$4:$I1000,8,false)*P253),0) + IF(Q253&lt;&gt;"",(VLOOKUP(Q253,$B$4:$G1000,5,false)*R253),0) + IF(S253&lt;&gt;"",(VLOOKUP(S253,$B$4:$G1000,5,false)*T253),0) + IF(U253&lt;&gt;"",(VLOOKUP(U253,$B$4:$G1000,5,false)*V253),0) + IF(W253&lt;&gt;"",(VLOOKUP(W253,$B$4:$G1000,5,false)*X253),0) + IF(Y253&lt;&gt;"",(VLOOKUP(Y253,$B$4:$G1000,5,false)*Z253),0) + IF(AA253&lt;&gt;"",(VLOOKUP(AA253,$B$4:$G1000,5,false)*AB253),0)</f>
        <v>13</v>
      </c>
      <c r="G253" s="571">
        <f>IF(I253&lt;&gt;"",(VLOOKUP(I253,'🌳Resource'!$A$4:$I1000,9,false)*J253),0)+IF(K253&lt;&gt;"",(VLOOKUP(K253,'🌳Resource'!$A$4:$I1000,9,false)*L253),0)+IF(M253&lt;&gt;"",(VLOOKUP(M253,'🌳Resource'!$A$4:$I1000,9,false)*N253),0) + IF(O253&lt;&gt;"",(VLOOKUP(O253,'🌳Resource'!$A$4:$I1000,9,false)*P253),0) + IF(Q253&lt;&gt;"",(VLOOKUP(Q253,$B$4:$G1000,6,false)*R253),0) + IF(S253&lt;&gt;"",(VLOOKUP(S253,$B$4:$G1000,6,false)*T253),0) + IF(U253&lt;&gt;"",(VLOOKUP(U253,$B$4:$G1000,6,false)*V253),0) + IF(W253&lt;&gt;"",(VLOOKUP(W253,$B$4:$G1000,6,false)*X253),0) + IF(Y253&lt;&gt;"",(VLOOKUP(Y253,$B$4:$G1000,6,false)*Z253),0) + IF(AA253&lt;&gt;"",(VLOOKUP(AA253,$B$4:$G1000,6,false)*AB253),0)</f>
        <v>20</v>
      </c>
      <c r="H253" s="571">
        <f>IF(I253&lt;&gt;"",(VLOOKUP(I253,'🌳Resource'!$A$4:$J1000,10,false)*J253),0)+IF(K253&lt;&gt;"",(VLOOKUP(K253,'🌳Resource'!$A$4:$J1000,10,false)*L253),0)+IF(M253&lt;&gt;"",(VLOOKUP(M253,'🌳Resource'!$A$4:$J1000,10,false)*N253),0) + IF(O253&lt;&gt;"",(VLOOKUP(O253,'🌳Resource'!$A$4:$J1000,10,false)*P253),0) + IF(Q253&lt;&gt;"",(VLOOKUP(Q253,$B$4:$H1000,7,false)*R253),0) + IF(S253&lt;&gt;"",(VLOOKUP(S253,$B$4:$H1000,7,false)*T253),0) + IF(U253&lt;&gt;"",(VLOOKUP(U253,$B$4:$H1000,7,false)*V253),0) + IF(W253&lt;&gt;"",(VLOOKUP(W253,$B$4:$H1000,7,false)*X253),0) + IF(Y253&lt;&gt;"",(VLOOKUP(Y253,$B$4:$H1000,7,false)*Z253),0) + IF(AA253&lt;&gt;"",(VLOOKUP(AA253,$B$4:$H1000,7,false)*AB253),0)</f>
        <v>8</v>
      </c>
      <c r="I253" s="561"/>
      <c r="J253" s="562"/>
      <c r="K253" s="561" t="s">
        <v>90</v>
      </c>
      <c r="L253" s="562">
        <v>1.0</v>
      </c>
      <c r="M253" s="561"/>
      <c r="N253" s="562"/>
      <c r="O253" s="561"/>
      <c r="P253" s="562"/>
      <c r="Q253" s="563" t="s">
        <v>508</v>
      </c>
      <c r="R253" s="579">
        <v>1.0</v>
      </c>
      <c r="S253" s="563"/>
      <c r="T253" s="581"/>
      <c r="U253" s="563"/>
      <c r="V253" s="581"/>
      <c r="W253" s="563"/>
      <c r="X253" s="581"/>
      <c r="Y253" s="563"/>
      <c r="Z253" s="581"/>
      <c r="AA253" s="563"/>
      <c r="AB253" s="581"/>
    </row>
    <row r="254">
      <c r="A254" s="564" t="b">
        <v>1</v>
      </c>
      <c r="B254" s="607" t="s">
        <v>287</v>
      </c>
      <c r="C254" s="603" t="s">
        <v>12</v>
      </c>
      <c r="D254" s="610" t="s">
        <v>51</v>
      </c>
      <c r="E254" s="612"/>
      <c r="F254" s="568">
        <f>IF(I254&lt;&gt;"",(VLOOKUP(I254,'🌳Resource'!$A$4:$I1000,8,false)*J254),0)+IF(K254&lt;&gt;"",(VLOOKUP(K254,'🌳Resource'!$A$4:$I1000,8,false)*L254),0)+IF(M254&lt;&gt;"",(VLOOKUP(M254,'🌳Resource'!$A$4:$I1000,8,false)*N254),0) + IF(O254&lt;&gt;"",(VLOOKUP(O254,'🌳Resource'!$A$4:$I1000,8,false)*P254),0) + IF(Q254&lt;&gt;"",(VLOOKUP(Q254,$B$4:$G1000,5,false)*R254),0) + IF(S254&lt;&gt;"",(VLOOKUP(S254,$B$4:$G1000,5,false)*T254),0) + IF(U254&lt;&gt;"",(VLOOKUP(U254,$B$4:$G1000,5,false)*V254),0) + IF(W254&lt;&gt;"",(VLOOKUP(W254,$B$4:$G1000,5,false)*X254),0) + IF(Y254&lt;&gt;"",(VLOOKUP(Y254,$B$4:$G1000,5,false)*Z254),0) + IF(AA254&lt;&gt;"",(VLOOKUP(AA254,$B$4:$G1000,5,false)*AB254),0)</f>
        <v>13</v>
      </c>
      <c r="G254" s="568">
        <f>IF(I254&lt;&gt;"",(VLOOKUP(I254,'🌳Resource'!$A$4:$I1000,9,false)*J254),0)+IF(K254&lt;&gt;"",(VLOOKUP(K254,'🌳Resource'!$A$4:$I1000,9,false)*L254),0)+IF(M254&lt;&gt;"",(VLOOKUP(M254,'🌳Resource'!$A$4:$I1000,9,false)*N254),0) + IF(O254&lt;&gt;"",(VLOOKUP(O254,'🌳Resource'!$A$4:$I1000,9,false)*P254),0) + IF(Q254&lt;&gt;"",(VLOOKUP(Q254,$B$4:$G1000,6,false)*R254),0) + IF(S254&lt;&gt;"",(VLOOKUP(S254,$B$4:$G1000,6,false)*T254),0) + IF(U254&lt;&gt;"",(VLOOKUP(U254,$B$4:$G1000,6,false)*V254),0) + IF(W254&lt;&gt;"",(VLOOKUP(W254,$B$4:$G1000,6,false)*X254),0) + IF(Y254&lt;&gt;"",(VLOOKUP(Y254,$B$4:$G1000,6,false)*Z254),0) + IF(AA254&lt;&gt;"",(VLOOKUP(AA254,$B$4:$G1000,6,false)*AB254),0)</f>
        <v>20</v>
      </c>
      <c r="H254" s="568">
        <f>IF(I254&lt;&gt;"",(VLOOKUP(I254,'🌳Resource'!$A$4:$J1000,10,false)*J254),0)+IF(K254&lt;&gt;"",(VLOOKUP(K254,'🌳Resource'!$A$4:$J1000,10,false)*L254),0)+IF(M254&lt;&gt;"",(VLOOKUP(M254,'🌳Resource'!$A$4:$J1000,10,false)*N254),0) + IF(O254&lt;&gt;"",(VLOOKUP(O254,'🌳Resource'!$A$4:$J1000,10,false)*P254),0) + IF(Q254&lt;&gt;"",(VLOOKUP(Q254,$B$4:$H1000,7,false)*R254),0) + IF(S254&lt;&gt;"",(VLOOKUP(S254,$B$4:$H1000,7,false)*T254),0) + IF(U254&lt;&gt;"",(VLOOKUP(U254,$B$4:$H1000,7,false)*V254),0) + IF(W254&lt;&gt;"",(VLOOKUP(W254,$B$4:$H1000,7,false)*X254),0) + IF(Y254&lt;&gt;"",(VLOOKUP(Y254,$B$4:$H1000,7,false)*Z254),0) + IF(AA254&lt;&gt;"",(VLOOKUP(AA254,$B$4:$H1000,7,false)*AB254),0)</f>
        <v>8</v>
      </c>
      <c r="I254" s="569"/>
      <c r="J254" s="570"/>
      <c r="K254" s="569" t="s">
        <v>90</v>
      </c>
      <c r="L254" s="570">
        <v>1.0</v>
      </c>
      <c r="M254" s="569"/>
      <c r="N254" s="570"/>
      <c r="O254" s="569"/>
      <c r="P254" s="570"/>
      <c r="Q254" s="557" t="s">
        <v>508</v>
      </c>
      <c r="R254" s="578">
        <v>1.0</v>
      </c>
      <c r="S254" s="557"/>
      <c r="T254" s="580"/>
      <c r="U254" s="557"/>
      <c r="V254" s="580"/>
      <c r="W254" s="557"/>
      <c r="X254" s="580"/>
      <c r="Y254" s="557"/>
      <c r="Z254" s="580"/>
      <c r="AA254" s="557"/>
      <c r="AB254" s="580"/>
    </row>
    <row r="255">
      <c r="A255" s="564" t="b">
        <v>1</v>
      </c>
      <c r="B255" s="607" t="s">
        <v>288</v>
      </c>
      <c r="C255" s="603" t="s">
        <v>12</v>
      </c>
      <c r="D255" s="610" t="s">
        <v>51</v>
      </c>
      <c r="E255" s="612"/>
      <c r="F255" s="571">
        <f>IF(I255&lt;&gt;"",(VLOOKUP(I255,'🌳Resource'!$A$4:$I1000,8,false)*J255),0)+IF(K255&lt;&gt;"",(VLOOKUP(K255,'🌳Resource'!$A$4:$I1000,8,false)*L255),0)+IF(M255&lt;&gt;"",(VLOOKUP(M255,'🌳Resource'!$A$4:$I1000,8,false)*N255),0) + IF(O255&lt;&gt;"",(VLOOKUP(O255,'🌳Resource'!$A$4:$I1000,8,false)*P255),0) + IF(Q255&lt;&gt;"",(VLOOKUP(Q255,$B$4:$G1000,5,false)*R255),0) + IF(S255&lt;&gt;"",(VLOOKUP(S255,$B$4:$G1000,5,false)*T255),0) + IF(U255&lt;&gt;"",(VLOOKUP(U255,$B$4:$G1000,5,false)*V255),0) + IF(W255&lt;&gt;"",(VLOOKUP(W255,$B$4:$G1000,5,false)*X255),0) + IF(Y255&lt;&gt;"",(VLOOKUP(Y255,$B$4:$G1000,5,false)*Z255),0) + IF(AA255&lt;&gt;"",(VLOOKUP(AA255,$B$4:$G1000,5,false)*AB255),0)</f>
        <v>13</v>
      </c>
      <c r="G255" s="571">
        <f>IF(I255&lt;&gt;"",(VLOOKUP(I255,'🌳Resource'!$A$4:$I1000,9,false)*J255),0)+IF(K255&lt;&gt;"",(VLOOKUP(K255,'🌳Resource'!$A$4:$I1000,9,false)*L255),0)+IF(M255&lt;&gt;"",(VLOOKUP(M255,'🌳Resource'!$A$4:$I1000,9,false)*N255),0) + IF(O255&lt;&gt;"",(VLOOKUP(O255,'🌳Resource'!$A$4:$I1000,9,false)*P255),0) + IF(Q255&lt;&gt;"",(VLOOKUP(Q255,$B$4:$G1000,6,false)*R255),0) + IF(S255&lt;&gt;"",(VLOOKUP(S255,$B$4:$G1000,6,false)*T255),0) + IF(U255&lt;&gt;"",(VLOOKUP(U255,$B$4:$G1000,6,false)*V255),0) + IF(W255&lt;&gt;"",(VLOOKUP(W255,$B$4:$G1000,6,false)*X255),0) + IF(Y255&lt;&gt;"",(VLOOKUP(Y255,$B$4:$G1000,6,false)*Z255),0) + IF(AA255&lt;&gt;"",(VLOOKUP(AA255,$B$4:$G1000,6,false)*AB255),0)</f>
        <v>20</v>
      </c>
      <c r="H255" s="571">
        <f>IF(I255&lt;&gt;"",(VLOOKUP(I255,'🌳Resource'!$A$4:$J1000,10,false)*J255),0)+IF(K255&lt;&gt;"",(VLOOKUP(K255,'🌳Resource'!$A$4:$J1000,10,false)*L255),0)+IF(M255&lt;&gt;"",(VLOOKUP(M255,'🌳Resource'!$A$4:$J1000,10,false)*N255),0) + IF(O255&lt;&gt;"",(VLOOKUP(O255,'🌳Resource'!$A$4:$J1000,10,false)*P255),0) + IF(Q255&lt;&gt;"",(VLOOKUP(Q255,$B$4:$H1000,7,false)*R255),0) + IF(S255&lt;&gt;"",(VLOOKUP(S255,$B$4:$H1000,7,false)*T255),0) + IF(U255&lt;&gt;"",(VLOOKUP(U255,$B$4:$H1000,7,false)*V255),0) + IF(W255&lt;&gt;"",(VLOOKUP(W255,$B$4:$H1000,7,false)*X255),0) + IF(Y255&lt;&gt;"",(VLOOKUP(Y255,$B$4:$H1000,7,false)*Z255),0) + IF(AA255&lt;&gt;"",(VLOOKUP(AA255,$B$4:$H1000,7,false)*AB255),0)</f>
        <v>8</v>
      </c>
      <c r="I255" s="561"/>
      <c r="J255" s="562"/>
      <c r="K255" s="561" t="s">
        <v>90</v>
      </c>
      <c r="L255" s="562">
        <v>1.0</v>
      </c>
      <c r="M255" s="561"/>
      <c r="N255" s="562"/>
      <c r="O255" s="561"/>
      <c r="P255" s="562"/>
      <c r="Q255" s="563" t="s">
        <v>508</v>
      </c>
      <c r="R255" s="579">
        <v>1.0</v>
      </c>
      <c r="S255" s="563"/>
      <c r="T255" s="581"/>
      <c r="U255" s="563"/>
      <c r="V255" s="581"/>
      <c r="W255" s="563"/>
      <c r="X255" s="581"/>
      <c r="Y255" s="563"/>
      <c r="Z255" s="581"/>
      <c r="AA255" s="563"/>
      <c r="AB255" s="581"/>
    </row>
    <row r="256">
      <c r="A256" s="564" t="b">
        <v>1</v>
      </c>
      <c r="B256" s="607" t="s">
        <v>289</v>
      </c>
      <c r="C256" s="603" t="s">
        <v>12</v>
      </c>
      <c r="D256" s="610" t="s">
        <v>51</v>
      </c>
      <c r="E256" s="612"/>
      <c r="F256" s="568">
        <f>IF(I256&lt;&gt;"",(VLOOKUP(I256,'🌳Resource'!$A$4:$I1000,8,false)*J256),0)+IF(K256&lt;&gt;"",(VLOOKUP(K256,'🌳Resource'!$A$4:$I1000,8,false)*L256),0)+IF(M256&lt;&gt;"",(VLOOKUP(M256,'🌳Resource'!$A$4:$I1000,8,false)*N256),0) + IF(O256&lt;&gt;"",(VLOOKUP(O256,'🌳Resource'!$A$4:$I1000,8,false)*P256),0) + IF(Q256&lt;&gt;"",(VLOOKUP(Q256,$B$4:$G1000,5,false)*R256),0) + IF(S256&lt;&gt;"",(VLOOKUP(S256,$B$4:$G1000,5,false)*T256),0) + IF(U256&lt;&gt;"",(VLOOKUP(U256,$B$4:$G1000,5,false)*V256),0) + IF(W256&lt;&gt;"",(VLOOKUP(W256,$B$4:$G1000,5,false)*X256),0) + IF(Y256&lt;&gt;"",(VLOOKUP(Y256,$B$4:$G1000,5,false)*Z256),0) + IF(AA256&lt;&gt;"",(VLOOKUP(AA256,$B$4:$G1000,5,false)*AB256),0)</f>
        <v>13</v>
      </c>
      <c r="G256" s="568">
        <f>IF(I256&lt;&gt;"",(VLOOKUP(I256,'🌳Resource'!$A$4:$I1000,9,false)*J256),0)+IF(K256&lt;&gt;"",(VLOOKUP(K256,'🌳Resource'!$A$4:$I1000,9,false)*L256),0)+IF(M256&lt;&gt;"",(VLOOKUP(M256,'🌳Resource'!$A$4:$I1000,9,false)*N256),0) + IF(O256&lt;&gt;"",(VLOOKUP(O256,'🌳Resource'!$A$4:$I1000,9,false)*P256),0) + IF(Q256&lt;&gt;"",(VLOOKUP(Q256,$B$4:$G1000,6,false)*R256),0) + IF(S256&lt;&gt;"",(VLOOKUP(S256,$B$4:$G1000,6,false)*T256),0) + IF(U256&lt;&gt;"",(VLOOKUP(U256,$B$4:$G1000,6,false)*V256),0) + IF(W256&lt;&gt;"",(VLOOKUP(W256,$B$4:$G1000,6,false)*X256),0) + IF(Y256&lt;&gt;"",(VLOOKUP(Y256,$B$4:$G1000,6,false)*Z256),0) + IF(AA256&lt;&gt;"",(VLOOKUP(AA256,$B$4:$G1000,6,false)*AB256),0)</f>
        <v>20</v>
      </c>
      <c r="H256" s="568">
        <f>IF(I256&lt;&gt;"",(VLOOKUP(I256,'🌳Resource'!$A$4:$J1000,10,false)*J256),0)+IF(K256&lt;&gt;"",(VLOOKUP(K256,'🌳Resource'!$A$4:$J1000,10,false)*L256),0)+IF(M256&lt;&gt;"",(VLOOKUP(M256,'🌳Resource'!$A$4:$J1000,10,false)*N256),0) + IF(O256&lt;&gt;"",(VLOOKUP(O256,'🌳Resource'!$A$4:$J1000,10,false)*P256),0) + IF(Q256&lt;&gt;"",(VLOOKUP(Q256,$B$4:$H1000,7,false)*R256),0) + IF(S256&lt;&gt;"",(VLOOKUP(S256,$B$4:$H1000,7,false)*T256),0) + IF(U256&lt;&gt;"",(VLOOKUP(U256,$B$4:$H1000,7,false)*V256),0) + IF(W256&lt;&gt;"",(VLOOKUP(W256,$B$4:$H1000,7,false)*X256),0) + IF(Y256&lt;&gt;"",(VLOOKUP(Y256,$B$4:$H1000,7,false)*Z256),0) + IF(AA256&lt;&gt;"",(VLOOKUP(AA256,$B$4:$H1000,7,false)*AB256),0)</f>
        <v>8</v>
      </c>
      <c r="I256" s="569"/>
      <c r="J256" s="570"/>
      <c r="K256" s="569" t="s">
        <v>90</v>
      </c>
      <c r="L256" s="570">
        <v>1.0</v>
      </c>
      <c r="M256" s="569"/>
      <c r="N256" s="570"/>
      <c r="O256" s="569"/>
      <c r="P256" s="570"/>
      <c r="Q256" s="557" t="s">
        <v>508</v>
      </c>
      <c r="R256" s="578">
        <v>1.0</v>
      </c>
      <c r="S256" s="557"/>
      <c r="T256" s="580"/>
      <c r="U256" s="557"/>
      <c r="V256" s="580"/>
      <c r="W256" s="557"/>
      <c r="X256" s="580"/>
      <c r="Y256" s="557"/>
      <c r="Z256" s="580"/>
      <c r="AA256" s="557"/>
      <c r="AB256" s="580"/>
    </row>
    <row r="257">
      <c r="A257" s="564" t="b">
        <v>1</v>
      </c>
      <c r="B257" s="607" t="s">
        <v>290</v>
      </c>
      <c r="C257" s="603" t="s">
        <v>12</v>
      </c>
      <c r="D257" s="610" t="s">
        <v>51</v>
      </c>
      <c r="E257" s="612"/>
      <c r="F257" s="571">
        <f>IF(I257&lt;&gt;"",(VLOOKUP(I257,'🌳Resource'!$A$4:$I1000,8,false)*J257),0)+IF(K257&lt;&gt;"",(VLOOKUP(K257,'🌳Resource'!$A$4:$I1000,8,false)*L257),0)+IF(M257&lt;&gt;"",(VLOOKUP(M257,'🌳Resource'!$A$4:$I1000,8,false)*N257),0) + IF(O257&lt;&gt;"",(VLOOKUP(O257,'🌳Resource'!$A$4:$I1000,8,false)*P257),0) + IF(Q257&lt;&gt;"",(VLOOKUP(Q257,$B$4:$G1000,5,false)*R257),0) + IF(S257&lt;&gt;"",(VLOOKUP(S257,$B$4:$G1000,5,false)*T257),0) + IF(U257&lt;&gt;"",(VLOOKUP(U257,$B$4:$G1000,5,false)*V257),0) + IF(W257&lt;&gt;"",(VLOOKUP(W257,$B$4:$G1000,5,false)*X257),0) + IF(Y257&lt;&gt;"",(VLOOKUP(Y257,$B$4:$G1000,5,false)*Z257),0) + IF(AA257&lt;&gt;"",(VLOOKUP(AA257,$B$4:$G1000,5,false)*AB257),0)</f>
        <v>13</v>
      </c>
      <c r="G257" s="571">
        <f>IF(I257&lt;&gt;"",(VLOOKUP(I257,'🌳Resource'!$A$4:$I1000,9,false)*J257),0)+IF(K257&lt;&gt;"",(VLOOKUP(K257,'🌳Resource'!$A$4:$I1000,9,false)*L257),0)+IF(M257&lt;&gt;"",(VLOOKUP(M257,'🌳Resource'!$A$4:$I1000,9,false)*N257),0) + IF(O257&lt;&gt;"",(VLOOKUP(O257,'🌳Resource'!$A$4:$I1000,9,false)*P257),0) + IF(Q257&lt;&gt;"",(VLOOKUP(Q257,$B$4:$G1000,6,false)*R257),0) + IF(S257&lt;&gt;"",(VLOOKUP(S257,$B$4:$G1000,6,false)*T257),0) + IF(U257&lt;&gt;"",(VLOOKUP(U257,$B$4:$G1000,6,false)*V257),0) + IF(W257&lt;&gt;"",(VLOOKUP(W257,$B$4:$G1000,6,false)*X257),0) + IF(Y257&lt;&gt;"",(VLOOKUP(Y257,$B$4:$G1000,6,false)*Z257),0) + IF(AA257&lt;&gt;"",(VLOOKUP(AA257,$B$4:$G1000,6,false)*AB257),0)</f>
        <v>20</v>
      </c>
      <c r="H257" s="571">
        <f>IF(I257&lt;&gt;"",(VLOOKUP(I257,'🌳Resource'!$A$4:$J1000,10,false)*J257),0)+IF(K257&lt;&gt;"",(VLOOKUP(K257,'🌳Resource'!$A$4:$J1000,10,false)*L257),0)+IF(M257&lt;&gt;"",(VLOOKUP(M257,'🌳Resource'!$A$4:$J1000,10,false)*N257),0) + IF(O257&lt;&gt;"",(VLOOKUP(O257,'🌳Resource'!$A$4:$J1000,10,false)*P257),0) + IF(Q257&lt;&gt;"",(VLOOKUP(Q257,$B$4:$H1000,7,false)*R257),0) + IF(S257&lt;&gt;"",(VLOOKUP(S257,$B$4:$H1000,7,false)*T257),0) + IF(U257&lt;&gt;"",(VLOOKUP(U257,$B$4:$H1000,7,false)*V257),0) + IF(W257&lt;&gt;"",(VLOOKUP(W257,$B$4:$H1000,7,false)*X257),0) + IF(Y257&lt;&gt;"",(VLOOKUP(Y257,$B$4:$H1000,7,false)*Z257),0) + IF(AA257&lt;&gt;"",(VLOOKUP(AA257,$B$4:$H1000,7,false)*AB257),0)</f>
        <v>8</v>
      </c>
      <c r="I257" s="561"/>
      <c r="J257" s="562"/>
      <c r="K257" s="561" t="s">
        <v>90</v>
      </c>
      <c r="L257" s="562">
        <v>1.0</v>
      </c>
      <c r="M257" s="561"/>
      <c r="N257" s="562"/>
      <c r="O257" s="561"/>
      <c r="P257" s="562"/>
      <c r="Q257" s="563" t="s">
        <v>508</v>
      </c>
      <c r="R257" s="579">
        <v>1.0</v>
      </c>
      <c r="S257" s="563"/>
      <c r="T257" s="581"/>
      <c r="U257" s="563"/>
      <c r="V257" s="581"/>
      <c r="W257" s="563"/>
      <c r="X257" s="581"/>
      <c r="Y257" s="563"/>
      <c r="Z257" s="581"/>
      <c r="AA257" s="563"/>
      <c r="AB257" s="581"/>
    </row>
    <row r="258">
      <c r="A258" s="564" t="b">
        <v>1</v>
      </c>
      <c r="B258" s="607" t="s">
        <v>291</v>
      </c>
      <c r="C258" s="603" t="s">
        <v>12</v>
      </c>
      <c r="D258" s="610" t="s">
        <v>51</v>
      </c>
      <c r="E258" s="612"/>
      <c r="F258" s="568">
        <f>IF(I258&lt;&gt;"",(VLOOKUP(I258,'🌳Resource'!$A$4:$I1000,8,false)*J258),0)+IF(K258&lt;&gt;"",(VLOOKUP(K258,'🌳Resource'!$A$4:$I1000,8,false)*L258),0)+IF(M258&lt;&gt;"",(VLOOKUP(M258,'🌳Resource'!$A$4:$I1000,8,false)*N258),0) + IF(O258&lt;&gt;"",(VLOOKUP(O258,'🌳Resource'!$A$4:$I1000,8,false)*P258),0) + IF(Q258&lt;&gt;"",(VLOOKUP(Q258,$B$4:$G1000,5,false)*R258),0) + IF(S258&lt;&gt;"",(VLOOKUP(S258,$B$4:$G1000,5,false)*T258),0) + IF(U258&lt;&gt;"",(VLOOKUP(U258,$B$4:$G1000,5,false)*V258),0) + IF(W258&lt;&gt;"",(VLOOKUP(W258,$B$4:$G1000,5,false)*X258),0) + IF(Y258&lt;&gt;"",(VLOOKUP(Y258,$B$4:$G1000,5,false)*Z258),0) + IF(AA258&lt;&gt;"",(VLOOKUP(AA258,$B$4:$G1000,5,false)*AB258),0)</f>
        <v>13</v>
      </c>
      <c r="G258" s="568">
        <f>IF(I258&lt;&gt;"",(VLOOKUP(I258,'🌳Resource'!$A$4:$I1000,9,false)*J258),0)+IF(K258&lt;&gt;"",(VLOOKUP(K258,'🌳Resource'!$A$4:$I1000,9,false)*L258),0)+IF(M258&lt;&gt;"",(VLOOKUP(M258,'🌳Resource'!$A$4:$I1000,9,false)*N258),0) + IF(O258&lt;&gt;"",(VLOOKUP(O258,'🌳Resource'!$A$4:$I1000,9,false)*P258),0) + IF(Q258&lt;&gt;"",(VLOOKUP(Q258,$B$4:$G1000,6,false)*R258),0) + IF(S258&lt;&gt;"",(VLOOKUP(S258,$B$4:$G1000,6,false)*T258),0) + IF(U258&lt;&gt;"",(VLOOKUP(U258,$B$4:$G1000,6,false)*V258),0) + IF(W258&lt;&gt;"",(VLOOKUP(W258,$B$4:$G1000,6,false)*X258),0) + IF(Y258&lt;&gt;"",(VLOOKUP(Y258,$B$4:$G1000,6,false)*Z258),0) + IF(AA258&lt;&gt;"",(VLOOKUP(AA258,$B$4:$G1000,6,false)*AB258),0)</f>
        <v>20</v>
      </c>
      <c r="H258" s="568">
        <f>IF(I258&lt;&gt;"",(VLOOKUP(I258,'🌳Resource'!$A$4:$J1000,10,false)*J258),0)+IF(K258&lt;&gt;"",(VLOOKUP(K258,'🌳Resource'!$A$4:$J1000,10,false)*L258),0)+IF(M258&lt;&gt;"",(VLOOKUP(M258,'🌳Resource'!$A$4:$J1000,10,false)*N258),0) + IF(O258&lt;&gt;"",(VLOOKUP(O258,'🌳Resource'!$A$4:$J1000,10,false)*P258),0) + IF(Q258&lt;&gt;"",(VLOOKUP(Q258,$B$4:$H1000,7,false)*R258),0) + IF(S258&lt;&gt;"",(VLOOKUP(S258,$B$4:$H1000,7,false)*T258),0) + IF(U258&lt;&gt;"",(VLOOKUP(U258,$B$4:$H1000,7,false)*V258),0) + IF(W258&lt;&gt;"",(VLOOKUP(W258,$B$4:$H1000,7,false)*X258),0) + IF(Y258&lt;&gt;"",(VLOOKUP(Y258,$B$4:$H1000,7,false)*Z258),0) + IF(AA258&lt;&gt;"",(VLOOKUP(AA258,$B$4:$H1000,7,false)*AB258),0)</f>
        <v>8</v>
      </c>
      <c r="I258" s="569"/>
      <c r="J258" s="570"/>
      <c r="K258" s="569" t="s">
        <v>90</v>
      </c>
      <c r="L258" s="570">
        <v>1.0</v>
      </c>
      <c r="M258" s="569"/>
      <c r="N258" s="570"/>
      <c r="O258" s="569"/>
      <c r="P258" s="570"/>
      <c r="Q258" s="557" t="s">
        <v>508</v>
      </c>
      <c r="R258" s="578">
        <v>1.0</v>
      </c>
      <c r="S258" s="557"/>
      <c r="T258" s="580"/>
      <c r="U258" s="557"/>
      <c r="V258" s="580"/>
      <c r="W258" s="557"/>
      <c r="X258" s="580"/>
      <c r="Y258" s="557"/>
      <c r="Z258" s="580"/>
      <c r="AA258" s="557"/>
      <c r="AB258" s="580"/>
    </row>
    <row r="259">
      <c r="A259" s="564" t="b">
        <v>1</v>
      </c>
      <c r="B259" s="607" t="s">
        <v>292</v>
      </c>
      <c r="C259" s="603" t="s">
        <v>12</v>
      </c>
      <c r="D259" s="610" t="s">
        <v>51</v>
      </c>
      <c r="E259" s="612"/>
      <c r="F259" s="571">
        <f>IF(I259&lt;&gt;"",(VLOOKUP(I259,'🌳Resource'!$A$4:$I1000,8,false)*J259),0)+IF(K259&lt;&gt;"",(VLOOKUP(K259,'🌳Resource'!$A$4:$I1000,8,false)*L259),0)+IF(M259&lt;&gt;"",(VLOOKUP(M259,'🌳Resource'!$A$4:$I1000,8,false)*N259),0) + IF(O259&lt;&gt;"",(VLOOKUP(O259,'🌳Resource'!$A$4:$I1000,8,false)*P259),0) + IF(Q259&lt;&gt;"",(VLOOKUP(Q259,$B$4:$G1000,5,false)*R259),0) + IF(S259&lt;&gt;"",(VLOOKUP(S259,$B$4:$G1000,5,false)*T259),0) + IF(U259&lt;&gt;"",(VLOOKUP(U259,$B$4:$G1000,5,false)*V259),0) + IF(W259&lt;&gt;"",(VLOOKUP(W259,$B$4:$G1000,5,false)*X259),0) + IF(Y259&lt;&gt;"",(VLOOKUP(Y259,$B$4:$G1000,5,false)*Z259),0) + IF(AA259&lt;&gt;"",(VLOOKUP(AA259,$B$4:$G1000,5,false)*AB259),0)</f>
        <v>13</v>
      </c>
      <c r="G259" s="571">
        <f>IF(I259&lt;&gt;"",(VLOOKUP(I259,'🌳Resource'!$A$4:$I1000,9,false)*J259),0)+IF(K259&lt;&gt;"",(VLOOKUP(K259,'🌳Resource'!$A$4:$I1000,9,false)*L259),0)+IF(M259&lt;&gt;"",(VLOOKUP(M259,'🌳Resource'!$A$4:$I1000,9,false)*N259),0) + IF(O259&lt;&gt;"",(VLOOKUP(O259,'🌳Resource'!$A$4:$I1000,9,false)*P259),0) + IF(Q259&lt;&gt;"",(VLOOKUP(Q259,$B$4:$G1000,6,false)*R259),0) + IF(S259&lt;&gt;"",(VLOOKUP(S259,$B$4:$G1000,6,false)*T259),0) + IF(U259&lt;&gt;"",(VLOOKUP(U259,$B$4:$G1000,6,false)*V259),0) + IF(W259&lt;&gt;"",(VLOOKUP(W259,$B$4:$G1000,6,false)*X259),0) + IF(Y259&lt;&gt;"",(VLOOKUP(Y259,$B$4:$G1000,6,false)*Z259),0) + IF(AA259&lt;&gt;"",(VLOOKUP(AA259,$B$4:$G1000,6,false)*AB259),0)</f>
        <v>20</v>
      </c>
      <c r="H259" s="571">
        <f>IF(I259&lt;&gt;"",(VLOOKUP(I259,'🌳Resource'!$A$4:$J1000,10,false)*J259),0)+IF(K259&lt;&gt;"",(VLOOKUP(K259,'🌳Resource'!$A$4:$J1000,10,false)*L259),0)+IF(M259&lt;&gt;"",(VLOOKUP(M259,'🌳Resource'!$A$4:$J1000,10,false)*N259),0) + IF(O259&lt;&gt;"",(VLOOKUP(O259,'🌳Resource'!$A$4:$J1000,10,false)*P259),0) + IF(Q259&lt;&gt;"",(VLOOKUP(Q259,$B$4:$H1000,7,false)*R259),0) + IF(S259&lt;&gt;"",(VLOOKUP(S259,$B$4:$H1000,7,false)*T259),0) + IF(U259&lt;&gt;"",(VLOOKUP(U259,$B$4:$H1000,7,false)*V259),0) + IF(W259&lt;&gt;"",(VLOOKUP(W259,$B$4:$H1000,7,false)*X259),0) + IF(Y259&lt;&gt;"",(VLOOKUP(Y259,$B$4:$H1000,7,false)*Z259),0) + IF(AA259&lt;&gt;"",(VLOOKUP(AA259,$B$4:$H1000,7,false)*AB259),0)</f>
        <v>8</v>
      </c>
      <c r="I259" s="561"/>
      <c r="J259" s="562"/>
      <c r="K259" s="561" t="s">
        <v>90</v>
      </c>
      <c r="L259" s="562">
        <v>1.0</v>
      </c>
      <c r="M259" s="561"/>
      <c r="N259" s="562"/>
      <c r="O259" s="561"/>
      <c r="P259" s="562"/>
      <c r="Q259" s="563" t="s">
        <v>508</v>
      </c>
      <c r="R259" s="579">
        <v>1.0</v>
      </c>
      <c r="S259" s="563"/>
      <c r="T259" s="581"/>
      <c r="U259" s="563"/>
      <c r="V259" s="581"/>
      <c r="W259" s="563"/>
      <c r="X259" s="581"/>
      <c r="Y259" s="563"/>
      <c r="Z259" s="581"/>
      <c r="AA259" s="563"/>
      <c r="AB259" s="581"/>
    </row>
    <row r="260">
      <c r="A260" s="564" t="b">
        <v>1</v>
      </c>
      <c r="B260" s="607" t="s">
        <v>293</v>
      </c>
      <c r="C260" s="603" t="s">
        <v>12</v>
      </c>
      <c r="D260" s="610" t="s">
        <v>51</v>
      </c>
      <c r="E260" s="612"/>
      <c r="F260" s="568">
        <f>IF(I260&lt;&gt;"",(VLOOKUP(I260,'🌳Resource'!$A$4:$I1000,8,false)*J260),0)+IF(K260&lt;&gt;"",(VLOOKUP(K260,'🌳Resource'!$A$4:$I1000,8,false)*L260),0)+IF(M260&lt;&gt;"",(VLOOKUP(M260,'🌳Resource'!$A$4:$I1000,8,false)*N260),0) + IF(O260&lt;&gt;"",(VLOOKUP(O260,'🌳Resource'!$A$4:$I1000,8,false)*P260),0) + IF(Q260&lt;&gt;"",(VLOOKUP(Q260,$B$4:$G1000,5,false)*R260),0) + IF(S260&lt;&gt;"",(VLOOKUP(S260,$B$4:$G1000,5,false)*T260),0) + IF(U260&lt;&gt;"",(VLOOKUP(U260,$B$4:$G1000,5,false)*V260),0) + IF(W260&lt;&gt;"",(VLOOKUP(W260,$B$4:$G1000,5,false)*X260),0) + IF(Y260&lt;&gt;"",(VLOOKUP(Y260,$B$4:$G1000,5,false)*Z260),0) + IF(AA260&lt;&gt;"",(VLOOKUP(AA260,$B$4:$G1000,5,false)*AB260),0)</f>
        <v>13</v>
      </c>
      <c r="G260" s="568">
        <f>IF(I260&lt;&gt;"",(VLOOKUP(I260,'🌳Resource'!$A$4:$I1000,9,false)*J260),0)+IF(K260&lt;&gt;"",(VLOOKUP(K260,'🌳Resource'!$A$4:$I1000,9,false)*L260),0)+IF(M260&lt;&gt;"",(VLOOKUP(M260,'🌳Resource'!$A$4:$I1000,9,false)*N260),0) + IF(O260&lt;&gt;"",(VLOOKUP(O260,'🌳Resource'!$A$4:$I1000,9,false)*P260),0) + IF(Q260&lt;&gt;"",(VLOOKUP(Q260,$B$4:$G1000,6,false)*R260),0) + IF(S260&lt;&gt;"",(VLOOKUP(S260,$B$4:$G1000,6,false)*T260),0) + IF(U260&lt;&gt;"",(VLOOKUP(U260,$B$4:$G1000,6,false)*V260),0) + IF(W260&lt;&gt;"",(VLOOKUP(W260,$B$4:$G1000,6,false)*X260),0) + IF(Y260&lt;&gt;"",(VLOOKUP(Y260,$B$4:$G1000,6,false)*Z260),0) + IF(AA260&lt;&gt;"",(VLOOKUP(AA260,$B$4:$G1000,6,false)*AB260),0)</f>
        <v>20</v>
      </c>
      <c r="H260" s="568">
        <f>IF(I260&lt;&gt;"",(VLOOKUP(I260,'🌳Resource'!$A$4:$J1000,10,false)*J260),0)+IF(K260&lt;&gt;"",(VLOOKUP(K260,'🌳Resource'!$A$4:$J1000,10,false)*L260),0)+IF(M260&lt;&gt;"",(VLOOKUP(M260,'🌳Resource'!$A$4:$J1000,10,false)*N260),0) + IF(O260&lt;&gt;"",(VLOOKUP(O260,'🌳Resource'!$A$4:$J1000,10,false)*P260),0) + IF(Q260&lt;&gt;"",(VLOOKUP(Q260,$B$4:$H1000,7,false)*R260),0) + IF(S260&lt;&gt;"",(VLOOKUP(S260,$B$4:$H1000,7,false)*T260),0) + IF(U260&lt;&gt;"",(VLOOKUP(U260,$B$4:$H1000,7,false)*V260),0) + IF(W260&lt;&gt;"",(VLOOKUP(W260,$B$4:$H1000,7,false)*X260),0) + IF(Y260&lt;&gt;"",(VLOOKUP(Y260,$B$4:$H1000,7,false)*Z260),0) + IF(AA260&lt;&gt;"",(VLOOKUP(AA260,$B$4:$H1000,7,false)*AB260),0)</f>
        <v>8</v>
      </c>
      <c r="I260" s="569"/>
      <c r="J260" s="570"/>
      <c r="K260" s="569" t="s">
        <v>90</v>
      </c>
      <c r="L260" s="570">
        <v>1.0</v>
      </c>
      <c r="M260" s="569"/>
      <c r="N260" s="570"/>
      <c r="O260" s="569"/>
      <c r="P260" s="570"/>
      <c r="Q260" s="557" t="s">
        <v>508</v>
      </c>
      <c r="R260" s="578">
        <v>1.0</v>
      </c>
      <c r="S260" s="557"/>
      <c r="T260" s="580"/>
      <c r="U260" s="557"/>
      <c r="V260" s="580"/>
      <c r="W260" s="557"/>
      <c r="X260" s="580"/>
      <c r="Y260" s="557"/>
      <c r="Z260" s="580"/>
      <c r="AA260" s="557"/>
      <c r="AB260" s="580"/>
    </row>
    <row r="261">
      <c r="A261" s="564" t="b">
        <v>1</v>
      </c>
      <c r="B261" s="607" t="s">
        <v>294</v>
      </c>
      <c r="C261" s="603" t="s">
        <v>12</v>
      </c>
      <c r="D261" s="610" t="s">
        <v>51</v>
      </c>
      <c r="E261" s="612"/>
      <c r="F261" s="571">
        <f>IF(I261&lt;&gt;"",(VLOOKUP(I261,'🌳Resource'!$A$4:$I1000,8,false)*J261),0)+IF(K261&lt;&gt;"",(VLOOKUP(K261,'🌳Resource'!$A$4:$I1000,8,false)*L261),0)+IF(M261&lt;&gt;"",(VLOOKUP(M261,'🌳Resource'!$A$4:$I1000,8,false)*N261),0) + IF(O261&lt;&gt;"",(VLOOKUP(O261,'🌳Resource'!$A$4:$I1000,8,false)*P261),0) + IF(Q261&lt;&gt;"",(VLOOKUP(Q261,$B$4:$G1000,5,false)*R261),0) + IF(S261&lt;&gt;"",(VLOOKUP(S261,$B$4:$G1000,5,false)*T261),0) + IF(U261&lt;&gt;"",(VLOOKUP(U261,$B$4:$G1000,5,false)*V261),0) + IF(W261&lt;&gt;"",(VLOOKUP(W261,$B$4:$G1000,5,false)*X261),0) + IF(Y261&lt;&gt;"",(VLOOKUP(Y261,$B$4:$G1000,5,false)*Z261),0) + IF(AA261&lt;&gt;"",(VLOOKUP(AA261,$B$4:$G1000,5,false)*AB261),0)</f>
        <v>13</v>
      </c>
      <c r="G261" s="571">
        <f>IF(I261&lt;&gt;"",(VLOOKUP(I261,'🌳Resource'!$A$4:$I1000,9,false)*J261),0)+IF(K261&lt;&gt;"",(VLOOKUP(K261,'🌳Resource'!$A$4:$I1000,9,false)*L261),0)+IF(M261&lt;&gt;"",(VLOOKUP(M261,'🌳Resource'!$A$4:$I1000,9,false)*N261),0) + IF(O261&lt;&gt;"",(VLOOKUP(O261,'🌳Resource'!$A$4:$I1000,9,false)*P261),0) + IF(Q261&lt;&gt;"",(VLOOKUP(Q261,$B$4:$G1000,6,false)*R261),0) + IF(S261&lt;&gt;"",(VLOOKUP(S261,$B$4:$G1000,6,false)*T261),0) + IF(U261&lt;&gt;"",(VLOOKUP(U261,$B$4:$G1000,6,false)*V261),0) + IF(W261&lt;&gt;"",(VLOOKUP(W261,$B$4:$G1000,6,false)*X261),0) + IF(Y261&lt;&gt;"",(VLOOKUP(Y261,$B$4:$G1000,6,false)*Z261),0) + IF(AA261&lt;&gt;"",(VLOOKUP(AA261,$B$4:$G1000,6,false)*AB261),0)</f>
        <v>20</v>
      </c>
      <c r="H261" s="571">
        <f>IF(I261&lt;&gt;"",(VLOOKUP(I261,'🌳Resource'!$A$4:$J1000,10,false)*J261),0)+IF(K261&lt;&gt;"",(VLOOKUP(K261,'🌳Resource'!$A$4:$J1000,10,false)*L261),0)+IF(M261&lt;&gt;"",(VLOOKUP(M261,'🌳Resource'!$A$4:$J1000,10,false)*N261),0) + IF(O261&lt;&gt;"",(VLOOKUP(O261,'🌳Resource'!$A$4:$J1000,10,false)*P261),0) + IF(Q261&lt;&gt;"",(VLOOKUP(Q261,$B$4:$H1000,7,false)*R261),0) + IF(S261&lt;&gt;"",(VLOOKUP(S261,$B$4:$H1000,7,false)*T261),0) + IF(U261&lt;&gt;"",(VLOOKUP(U261,$B$4:$H1000,7,false)*V261),0) + IF(W261&lt;&gt;"",(VLOOKUP(W261,$B$4:$H1000,7,false)*X261),0) + IF(Y261&lt;&gt;"",(VLOOKUP(Y261,$B$4:$H1000,7,false)*Z261),0) + IF(AA261&lt;&gt;"",(VLOOKUP(AA261,$B$4:$H1000,7,false)*AB261),0)</f>
        <v>8</v>
      </c>
      <c r="I261" s="561"/>
      <c r="J261" s="562"/>
      <c r="K261" s="561" t="s">
        <v>90</v>
      </c>
      <c r="L261" s="562">
        <v>1.0</v>
      </c>
      <c r="M261" s="561"/>
      <c r="N261" s="562"/>
      <c r="O261" s="561"/>
      <c r="P261" s="562"/>
      <c r="Q261" s="563" t="s">
        <v>508</v>
      </c>
      <c r="R261" s="579">
        <v>1.0</v>
      </c>
      <c r="S261" s="563"/>
      <c r="T261" s="581"/>
      <c r="U261" s="563"/>
      <c r="V261" s="581"/>
      <c r="W261" s="563"/>
      <c r="X261" s="581"/>
      <c r="Y261" s="563"/>
      <c r="Z261" s="581"/>
      <c r="AA261" s="563"/>
      <c r="AB261" s="581"/>
    </row>
    <row r="262">
      <c r="A262" s="564" t="b">
        <v>1</v>
      </c>
      <c r="B262" s="607" t="s">
        <v>295</v>
      </c>
      <c r="C262" s="603" t="s">
        <v>12</v>
      </c>
      <c r="D262" s="610" t="s">
        <v>51</v>
      </c>
      <c r="E262" s="612"/>
      <c r="F262" s="568">
        <f>IF(I262&lt;&gt;"",(VLOOKUP(I262,'🌳Resource'!$A$4:$I1000,8,false)*J262),0)+IF(K262&lt;&gt;"",(VLOOKUP(K262,'🌳Resource'!$A$4:$I1000,8,false)*L262),0)+IF(M262&lt;&gt;"",(VLOOKUP(M262,'🌳Resource'!$A$4:$I1000,8,false)*N262),0) + IF(O262&lt;&gt;"",(VLOOKUP(O262,'🌳Resource'!$A$4:$I1000,8,false)*P262),0) + IF(Q262&lt;&gt;"",(VLOOKUP(Q262,$B$4:$G1000,5,false)*R262),0) + IF(S262&lt;&gt;"",(VLOOKUP(S262,$B$4:$G1000,5,false)*T262),0) + IF(U262&lt;&gt;"",(VLOOKUP(U262,$B$4:$G1000,5,false)*V262),0) + IF(W262&lt;&gt;"",(VLOOKUP(W262,$B$4:$G1000,5,false)*X262),0) + IF(Y262&lt;&gt;"",(VLOOKUP(Y262,$B$4:$G1000,5,false)*Z262),0) + IF(AA262&lt;&gt;"",(VLOOKUP(AA262,$B$4:$G1000,5,false)*AB262),0)</f>
        <v>13</v>
      </c>
      <c r="G262" s="568">
        <f>IF(I262&lt;&gt;"",(VLOOKUP(I262,'🌳Resource'!$A$4:$I1000,9,false)*J262),0)+IF(K262&lt;&gt;"",(VLOOKUP(K262,'🌳Resource'!$A$4:$I1000,9,false)*L262),0)+IF(M262&lt;&gt;"",(VLOOKUP(M262,'🌳Resource'!$A$4:$I1000,9,false)*N262),0) + IF(O262&lt;&gt;"",(VLOOKUP(O262,'🌳Resource'!$A$4:$I1000,9,false)*P262),0) + IF(Q262&lt;&gt;"",(VLOOKUP(Q262,$B$4:$G1000,6,false)*R262),0) + IF(S262&lt;&gt;"",(VLOOKUP(S262,$B$4:$G1000,6,false)*T262),0) + IF(U262&lt;&gt;"",(VLOOKUP(U262,$B$4:$G1000,6,false)*V262),0) + IF(W262&lt;&gt;"",(VLOOKUP(W262,$B$4:$G1000,6,false)*X262),0) + IF(Y262&lt;&gt;"",(VLOOKUP(Y262,$B$4:$G1000,6,false)*Z262),0) + IF(AA262&lt;&gt;"",(VLOOKUP(AA262,$B$4:$G1000,6,false)*AB262),0)</f>
        <v>20</v>
      </c>
      <c r="H262" s="568">
        <f>IF(I262&lt;&gt;"",(VLOOKUP(I262,'🌳Resource'!$A$4:$J1000,10,false)*J262),0)+IF(K262&lt;&gt;"",(VLOOKUP(K262,'🌳Resource'!$A$4:$J1000,10,false)*L262),0)+IF(M262&lt;&gt;"",(VLOOKUP(M262,'🌳Resource'!$A$4:$J1000,10,false)*N262),0) + IF(O262&lt;&gt;"",(VLOOKUP(O262,'🌳Resource'!$A$4:$J1000,10,false)*P262),0) + IF(Q262&lt;&gt;"",(VLOOKUP(Q262,$B$4:$H1000,7,false)*R262),0) + IF(S262&lt;&gt;"",(VLOOKUP(S262,$B$4:$H1000,7,false)*T262),0) + IF(U262&lt;&gt;"",(VLOOKUP(U262,$B$4:$H1000,7,false)*V262),0) + IF(W262&lt;&gt;"",(VLOOKUP(W262,$B$4:$H1000,7,false)*X262),0) + IF(Y262&lt;&gt;"",(VLOOKUP(Y262,$B$4:$H1000,7,false)*Z262),0) + IF(AA262&lt;&gt;"",(VLOOKUP(AA262,$B$4:$H1000,7,false)*AB262),0)</f>
        <v>8</v>
      </c>
      <c r="I262" s="569"/>
      <c r="J262" s="570"/>
      <c r="K262" s="569" t="s">
        <v>90</v>
      </c>
      <c r="L262" s="570">
        <v>1.0</v>
      </c>
      <c r="M262" s="569"/>
      <c r="N262" s="570"/>
      <c r="O262" s="569"/>
      <c r="P262" s="570"/>
      <c r="Q262" s="557" t="s">
        <v>508</v>
      </c>
      <c r="R262" s="578">
        <v>1.0</v>
      </c>
      <c r="S262" s="557"/>
      <c r="T262" s="580"/>
      <c r="U262" s="557"/>
      <c r="V262" s="580"/>
      <c r="W262" s="557"/>
      <c r="X262" s="580"/>
      <c r="Y262" s="557"/>
      <c r="Z262" s="580"/>
      <c r="AA262" s="557"/>
      <c r="AB262" s="580"/>
    </row>
    <row r="263">
      <c r="A263" s="564" t="b">
        <v>1</v>
      </c>
      <c r="B263" s="607" t="s">
        <v>296</v>
      </c>
      <c r="C263" s="603" t="s">
        <v>12</v>
      </c>
      <c r="D263" s="610" t="s">
        <v>51</v>
      </c>
      <c r="E263" s="612"/>
      <c r="F263" s="571">
        <f>IF(I263&lt;&gt;"",(VLOOKUP(I263,'🌳Resource'!$A$4:$I1000,8,false)*J263),0)+IF(K263&lt;&gt;"",(VLOOKUP(K263,'🌳Resource'!$A$4:$I1000,8,false)*L263),0)+IF(M263&lt;&gt;"",(VLOOKUP(M263,'🌳Resource'!$A$4:$I1000,8,false)*N263),0) + IF(O263&lt;&gt;"",(VLOOKUP(O263,'🌳Resource'!$A$4:$I1000,8,false)*P263),0) + IF(Q263&lt;&gt;"",(VLOOKUP(Q263,$B$4:$G1000,5,false)*R263),0) + IF(S263&lt;&gt;"",(VLOOKUP(S263,$B$4:$G1000,5,false)*T263),0) + IF(U263&lt;&gt;"",(VLOOKUP(U263,$B$4:$G1000,5,false)*V263),0) + IF(W263&lt;&gt;"",(VLOOKUP(W263,$B$4:$G1000,5,false)*X263),0) + IF(Y263&lt;&gt;"",(VLOOKUP(Y263,$B$4:$G1000,5,false)*Z263),0) + IF(AA263&lt;&gt;"",(VLOOKUP(AA263,$B$4:$G1000,5,false)*AB263),0)</f>
        <v>13</v>
      </c>
      <c r="G263" s="571">
        <f>IF(I263&lt;&gt;"",(VLOOKUP(I263,'🌳Resource'!$A$4:$I1000,9,false)*J263),0)+IF(K263&lt;&gt;"",(VLOOKUP(K263,'🌳Resource'!$A$4:$I1000,9,false)*L263),0)+IF(M263&lt;&gt;"",(VLOOKUP(M263,'🌳Resource'!$A$4:$I1000,9,false)*N263),0) + IF(O263&lt;&gt;"",(VLOOKUP(O263,'🌳Resource'!$A$4:$I1000,9,false)*P263),0) + IF(Q263&lt;&gt;"",(VLOOKUP(Q263,$B$4:$G1000,6,false)*R263),0) + IF(S263&lt;&gt;"",(VLOOKUP(S263,$B$4:$G1000,6,false)*T263),0) + IF(U263&lt;&gt;"",(VLOOKUP(U263,$B$4:$G1000,6,false)*V263),0) + IF(W263&lt;&gt;"",(VLOOKUP(W263,$B$4:$G1000,6,false)*X263),0) + IF(Y263&lt;&gt;"",(VLOOKUP(Y263,$B$4:$G1000,6,false)*Z263),0) + IF(AA263&lt;&gt;"",(VLOOKUP(AA263,$B$4:$G1000,6,false)*AB263),0)</f>
        <v>20</v>
      </c>
      <c r="H263" s="571">
        <f>IF(I263&lt;&gt;"",(VLOOKUP(I263,'🌳Resource'!$A$4:$J1000,10,false)*J263),0)+IF(K263&lt;&gt;"",(VLOOKUP(K263,'🌳Resource'!$A$4:$J1000,10,false)*L263),0)+IF(M263&lt;&gt;"",(VLOOKUP(M263,'🌳Resource'!$A$4:$J1000,10,false)*N263),0) + IF(O263&lt;&gt;"",(VLOOKUP(O263,'🌳Resource'!$A$4:$J1000,10,false)*P263),0) + IF(Q263&lt;&gt;"",(VLOOKUP(Q263,$B$4:$H1000,7,false)*R263),0) + IF(S263&lt;&gt;"",(VLOOKUP(S263,$B$4:$H1000,7,false)*T263),0) + IF(U263&lt;&gt;"",(VLOOKUP(U263,$B$4:$H1000,7,false)*V263),0) + IF(W263&lt;&gt;"",(VLOOKUP(W263,$B$4:$H1000,7,false)*X263),0) + IF(Y263&lt;&gt;"",(VLOOKUP(Y263,$B$4:$H1000,7,false)*Z263),0) + IF(AA263&lt;&gt;"",(VLOOKUP(AA263,$B$4:$H1000,7,false)*AB263),0)</f>
        <v>8</v>
      </c>
      <c r="I263" s="561"/>
      <c r="J263" s="562"/>
      <c r="K263" s="561" t="s">
        <v>90</v>
      </c>
      <c r="L263" s="562">
        <v>1.0</v>
      </c>
      <c r="M263" s="561"/>
      <c r="N263" s="562"/>
      <c r="O263" s="561"/>
      <c r="P263" s="562"/>
      <c r="Q263" s="563" t="s">
        <v>508</v>
      </c>
      <c r="R263" s="579">
        <v>1.0</v>
      </c>
      <c r="S263" s="563"/>
      <c r="T263" s="581"/>
      <c r="U263" s="563"/>
      <c r="V263" s="581"/>
      <c r="W263" s="563"/>
      <c r="X263" s="581"/>
      <c r="Y263" s="563"/>
      <c r="Z263" s="581"/>
      <c r="AA263" s="563"/>
      <c r="AB263" s="581"/>
    </row>
    <row r="264">
      <c r="A264" s="564" t="b">
        <v>1</v>
      </c>
      <c r="B264" s="607" t="s">
        <v>297</v>
      </c>
      <c r="C264" s="603" t="s">
        <v>12</v>
      </c>
      <c r="D264" s="610" t="s">
        <v>51</v>
      </c>
      <c r="E264" s="612"/>
      <c r="F264" s="568">
        <f>IF(I264&lt;&gt;"",(VLOOKUP(I264,'🌳Resource'!$A$4:$I1000,8,false)*J264),0)+IF(K264&lt;&gt;"",(VLOOKUP(K264,'🌳Resource'!$A$4:$I1000,8,false)*L264),0)+IF(M264&lt;&gt;"",(VLOOKUP(M264,'🌳Resource'!$A$4:$I1000,8,false)*N264),0) + IF(O264&lt;&gt;"",(VLOOKUP(O264,'🌳Resource'!$A$4:$I1000,8,false)*P264),0) + IF(Q264&lt;&gt;"",(VLOOKUP(Q264,$B$4:$G1000,5,false)*R264),0) + IF(S264&lt;&gt;"",(VLOOKUP(S264,$B$4:$G1000,5,false)*T264),0) + IF(U264&lt;&gt;"",(VLOOKUP(U264,$B$4:$G1000,5,false)*V264),0) + IF(W264&lt;&gt;"",(VLOOKUP(W264,$B$4:$G1000,5,false)*X264),0) + IF(Y264&lt;&gt;"",(VLOOKUP(Y264,$B$4:$G1000,5,false)*Z264),0) + IF(AA264&lt;&gt;"",(VLOOKUP(AA264,$B$4:$G1000,5,false)*AB264),0)</f>
        <v>13</v>
      </c>
      <c r="G264" s="568">
        <f>IF(I264&lt;&gt;"",(VLOOKUP(I264,'🌳Resource'!$A$4:$I1000,9,false)*J264),0)+IF(K264&lt;&gt;"",(VLOOKUP(K264,'🌳Resource'!$A$4:$I1000,9,false)*L264),0)+IF(M264&lt;&gt;"",(VLOOKUP(M264,'🌳Resource'!$A$4:$I1000,9,false)*N264),0) + IF(O264&lt;&gt;"",(VLOOKUP(O264,'🌳Resource'!$A$4:$I1000,9,false)*P264),0) + IF(Q264&lt;&gt;"",(VLOOKUP(Q264,$B$4:$G1000,6,false)*R264),0) + IF(S264&lt;&gt;"",(VLOOKUP(S264,$B$4:$G1000,6,false)*T264),0) + IF(U264&lt;&gt;"",(VLOOKUP(U264,$B$4:$G1000,6,false)*V264),0) + IF(W264&lt;&gt;"",(VLOOKUP(W264,$B$4:$G1000,6,false)*X264),0) + IF(Y264&lt;&gt;"",(VLOOKUP(Y264,$B$4:$G1000,6,false)*Z264),0) + IF(AA264&lt;&gt;"",(VLOOKUP(AA264,$B$4:$G1000,6,false)*AB264),0)</f>
        <v>20</v>
      </c>
      <c r="H264" s="568">
        <f>IF(I264&lt;&gt;"",(VLOOKUP(I264,'🌳Resource'!$A$4:$J1000,10,false)*J264),0)+IF(K264&lt;&gt;"",(VLOOKUP(K264,'🌳Resource'!$A$4:$J1000,10,false)*L264),0)+IF(M264&lt;&gt;"",(VLOOKUP(M264,'🌳Resource'!$A$4:$J1000,10,false)*N264),0) + IF(O264&lt;&gt;"",(VLOOKUP(O264,'🌳Resource'!$A$4:$J1000,10,false)*P264),0) + IF(Q264&lt;&gt;"",(VLOOKUP(Q264,$B$4:$H1000,7,false)*R264),0) + IF(S264&lt;&gt;"",(VLOOKUP(S264,$B$4:$H1000,7,false)*T264),0) + IF(U264&lt;&gt;"",(VLOOKUP(U264,$B$4:$H1000,7,false)*V264),0) + IF(W264&lt;&gt;"",(VLOOKUP(W264,$B$4:$H1000,7,false)*X264),0) + IF(Y264&lt;&gt;"",(VLOOKUP(Y264,$B$4:$H1000,7,false)*Z264),0) + IF(AA264&lt;&gt;"",(VLOOKUP(AA264,$B$4:$H1000,7,false)*AB264),0)</f>
        <v>8</v>
      </c>
      <c r="I264" s="569"/>
      <c r="J264" s="570"/>
      <c r="K264" s="569" t="s">
        <v>90</v>
      </c>
      <c r="L264" s="570">
        <v>1.0</v>
      </c>
      <c r="M264" s="569"/>
      <c r="N264" s="570"/>
      <c r="O264" s="569"/>
      <c r="P264" s="570"/>
      <c r="Q264" s="557" t="s">
        <v>508</v>
      </c>
      <c r="R264" s="578">
        <v>1.0</v>
      </c>
      <c r="S264" s="557"/>
      <c r="T264" s="580"/>
      <c r="U264" s="557"/>
      <c r="V264" s="580"/>
      <c r="W264" s="557"/>
      <c r="X264" s="580"/>
      <c r="Y264" s="557"/>
      <c r="Z264" s="580"/>
      <c r="AA264" s="557"/>
      <c r="AB264" s="580"/>
    </row>
    <row r="265">
      <c r="A265" s="564" t="b">
        <v>1</v>
      </c>
      <c r="B265" s="607" t="s">
        <v>298</v>
      </c>
      <c r="C265" s="603" t="s">
        <v>12</v>
      </c>
      <c r="D265" s="610" t="s">
        <v>51</v>
      </c>
      <c r="E265" s="612"/>
      <c r="F265" s="571">
        <f>IF(I265&lt;&gt;"",(VLOOKUP(I265,'🌳Resource'!$A$4:$I1000,8,false)*J265),0)+IF(K265&lt;&gt;"",(VLOOKUP(K265,'🌳Resource'!$A$4:$I1000,8,false)*L265),0)+IF(M265&lt;&gt;"",(VLOOKUP(M265,'🌳Resource'!$A$4:$I1000,8,false)*N265),0) + IF(O265&lt;&gt;"",(VLOOKUP(O265,'🌳Resource'!$A$4:$I1000,8,false)*P265),0) + IF(Q265&lt;&gt;"",(VLOOKUP(Q265,$B$4:$G1000,5,false)*R265),0) + IF(S265&lt;&gt;"",(VLOOKUP(S265,$B$4:$G1000,5,false)*T265),0) + IF(U265&lt;&gt;"",(VLOOKUP(U265,$B$4:$G1000,5,false)*V265),0) + IF(W265&lt;&gt;"",(VLOOKUP(W265,$B$4:$G1000,5,false)*X265),0) + IF(Y265&lt;&gt;"",(VLOOKUP(Y265,$B$4:$G1000,5,false)*Z265),0) + IF(AA265&lt;&gt;"",(VLOOKUP(AA265,$B$4:$G1000,5,false)*AB265),0)</f>
        <v>13</v>
      </c>
      <c r="G265" s="571">
        <f>IF(I265&lt;&gt;"",(VLOOKUP(I265,'🌳Resource'!$A$4:$I1000,9,false)*J265),0)+IF(K265&lt;&gt;"",(VLOOKUP(K265,'🌳Resource'!$A$4:$I1000,9,false)*L265),0)+IF(M265&lt;&gt;"",(VLOOKUP(M265,'🌳Resource'!$A$4:$I1000,9,false)*N265),0) + IF(O265&lt;&gt;"",(VLOOKUP(O265,'🌳Resource'!$A$4:$I1000,9,false)*P265),0) + IF(Q265&lt;&gt;"",(VLOOKUP(Q265,$B$4:$G1000,6,false)*R265),0) + IF(S265&lt;&gt;"",(VLOOKUP(S265,$B$4:$G1000,6,false)*T265),0) + IF(U265&lt;&gt;"",(VLOOKUP(U265,$B$4:$G1000,6,false)*V265),0) + IF(W265&lt;&gt;"",(VLOOKUP(W265,$B$4:$G1000,6,false)*X265),0) + IF(Y265&lt;&gt;"",(VLOOKUP(Y265,$B$4:$G1000,6,false)*Z265),0) + IF(AA265&lt;&gt;"",(VLOOKUP(AA265,$B$4:$G1000,6,false)*AB265),0)</f>
        <v>20</v>
      </c>
      <c r="H265" s="571">
        <f>IF(I265&lt;&gt;"",(VLOOKUP(I265,'🌳Resource'!$A$4:$J1000,10,false)*J265),0)+IF(K265&lt;&gt;"",(VLOOKUP(K265,'🌳Resource'!$A$4:$J1000,10,false)*L265),0)+IF(M265&lt;&gt;"",(VLOOKUP(M265,'🌳Resource'!$A$4:$J1000,10,false)*N265),0) + IF(O265&lt;&gt;"",(VLOOKUP(O265,'🌳Resource'!$A$4:$J1000,10,false)*P265),0) + IF(Q265&lt;&gt;"",(VLOOKUP(Q265,$B$4:$H1000,7,false)*R265),0) + IF(S265&lt;&gt;"",(VLOOKUP(S265,$B$4:$H1000,7,false)*T265),0) + IF(U265&lt;&gt;"",(VLOOKUP(U265,$B$4:$H1000,7,false)*V265),0) + IF(W265&lt;&gt;"",(VLOOKUP(W265,$B$4:$H1000,7,false)*X265),0) + IF(Y265&lt;&gt;"",(VLOOKUP(Y265,$B$4:$H1000,7,false)*Z265),0) + IF(AA265&lt;&gt;"",(VLOOKUP(AA265,$B$4:$H1000,7,false)*AB265),0)</f>
        <v>8</v>
      </c>
      <c r="I265" s="561"/>
      <c r="J265" s="562"/>
      <c r="K265" s="561" t="s">
        <v>90</v>
      </c>
      <c r="L265" s="562">
        <v>1.0</v>
      </c>
      <c r="M265" s="561"/>
      <c r="N265" s="562"/>
      <c r="O265" s="561"/>
      <c r="P265" s="562"/>
      <c r="Q265" s="563" t="s">
        <v>508</v>
      </c>
      <c r="R265" s="579">
        <v>1.0</v>
      </c>
      <c r="S265" s="563"/>
      <c r="T265" s="581"/>
      <c r="U265" s="563"/>
      <c r="V265" s="581"/>
      <c r="W265" s="563"/>
      <c r="X265" s="581"/>
      <c r="Y265" s="563"/>
      <c r="Z265" s="581"/>
      <c r="AA265" s="563"/>
      <c r="AB265" s="581"/>
    </row>
    <row r="266">
      <c r="A266" s="564" t="b">
        <v>1</v>
      </c>
      <c r="B266" s="607" t="s">
        <v>299</v>
      </c>
      <c r="C266" s="603" t="s">
        <v>12</v>
      </c>
      <c r="D266" s="610" t="s">
        <v>51</v>
      </c>
      <c r="E266" s="612"/>
      <c r="F266" s="568">
        <f>IF(I266&lt;&gt;"",(VLOOKUP(I266,'🌳Resource'!$A$4:$I1000,8,false)*J266),0)+IF(K266&lt;&gt;"",(VLOOKUP(K266,'🌳Resource'!$A$4:$I1000,8,false)*L266),0)+IF(M266&lt;&gt;"",(VLOOKUP(M266,'🌳Resource'!$A$4:$I1000,8,false)*N266),0) + IF(O266&lt;&gt;"",(VLOOKUP(O266,'🌳Resource'!$A$4:$I1000,8,false)*P266),0) + IF(Q266&lt;&gt;"",(VLOOKUP(Q266,$B$4:$G1000,5,false)*R266),0) + IF(S266&lt;&gt;"",(VLOOKUP(S266,$B$4:$G1000,5,false)*T266),0) + IF(U266&lt;&gt;"",(VLOOKUP(U266,$B$4:$G1000,5,false)*V266),0) + IF(W266&lt;&gt;"",(VLOOKUP(W266,$B$4:$G1000,5,false)*X266),0) + IF(Y266&lt;&gt;"",(VLOOKUP(Y266,$B$4:$G1000,5,false)*Z266),0) + IF(AA266&lt;&gt;"",(VLOOKUP(AA266,$B$4:$G1000,5,false)*AB266),0)</f>
        <v>13</v>
      </c>
      <c r="G266" s="568">
        <f>IF(I266&lt;&gt;"",(VLOOKUP(I266,'🌳Resource'!$A$4:$I1000,9,false)*J266),0)+IF(K266&lt;&gt;"",(VLOOKUP(K266,'🌳Resource'!$A$4:$I1000,9,false)*L266),0)+IF(M266&lt;&gt;"",(VLOOKUP(M266,'🌳Resource'!$A$4:$I1000,9,false)*N266),0) + IF(O266&lt;&gt;"",(VLOOKUP(O266,'🌳Resource'!$A$4:$I1000,9,false)*P266),0) + IF(Q266&lt;&gt;"",(VLOOKUP(Q266,$B$4:$G1000,6,false)*R266),0) + IF(S266&lt;&gt;"",(VLOOKUP(S266,$B$4:$G1000,6,false)*T266),0) + IF(U266&lt;&gt;"",(VLOOKUP(U266,$B$4:$G1000,6,false)*V266),0) + IF(W266&lt;&gt;"",(VLOOKUP(W266,$B$4:$G1000,6,false)*X266),0) + IF(Y266&lt;&gt;"",(VLOOKUP(Y266,$B$4:$G1000,6,false)*Z266),0) + IF(AA266&lt;&gt;"",(VLOOKUP(AA266,$B$4:$G1000,6,false)*AB266),0)</f>
        <v>20</v>
      </c>
      <c r="H266" s="568">
        <f>IF(I266&lt;&gt;"",(VLOOKUP(I266,'🌳Resource'!$A$4:$J1000,10,false)*J266),0)+IF(K266&lt;&gt;"",(VLOOKUP(K266,'🌳Resource'!$A$4:$J1000,10,false)*L266),0)+IF(M266&lt;&gt;"",(VLOOKUP(M266,'🌳Resource'!$A$4:$J1000,10,false)*N266),0) + IF(O266&lt;&gt;"",(VLOOKUP(O266,'🌳Resource'!$A$4:$J1000,10,false)*P266),0) + IF(Q266&lt;&gt;"",(VLOOKUP(Q266,$B$4:$H1000,7,false)*R266),0) + IF(S266&lt;&gt;"",(VLOOKUP(S266,$B$4:$H1000,7,false)*T266),0) + IF(U266&lt;&gt;"",(VLOOKUP(U266,$B$4:$H1000,7,false)*V266),0) + IF(W266&lt;&gt;"",(VLOOKUP(W266,$B$4:$H1000,7,false)*X266),0) + IF(Y266&lt;&gt;"",(VLOOKUP(Y266,$B$4:$H1000,7,false)*Z266),0) + IF(AA266&lt;&gt;"",(VLOOKUP(AA266,$B$4:$H1000,7,false)*AB266),0)</f>
        <v>8</v>
      </c>
      <c r="I266" s="569"/>
      <c r="J266" s="570"/>
      <c r="K266" s="569" t="s">
        <v>90</v>
      </c>
      <c r="L266" s="570">
        <v>1.0</v>
      </c>
      <c r="M266" s="569"/>
      <c r="N266" s="570"/>
      <c r="O266" s="569"/>
      <c r="P266" s="570"/>
      <c r="Q266" s="557" t="s">
        <v>508</v>
      </c>
      <c r="R266" s="578">
        <v>1.0</v>
      </c>
      <c r="S266" s="557"/>
      <c r="T266" s="580"/>
      <c r="U266" s="557"/>
      <c r="V266" s="580"/>
      <c r="W266" s="557"/>
      <c r="X266" s="580"/>
      <c r="Y266" s="557"/>
      <c r="Z266" s="580"/>
      <c r="AA266" s="557"/>
      <c r="AB266" s="580"/>
    </row>
    <row r="267">
      <c r="A267" s="564" t="b">
        <v>1</v>
      </c>
      <c r="B267" s="607" t="s">
        <v>300</v>
      </c>
      <c r="C267" s="603" t="s">
        <v>12</v>
      </c>
      <c r="D267" s="610" t="s">
        <v>51</v>
      </c>
      <c r="E267" s="612"/>
      <c r="F267" s="571">
        <f>IF(I267&lt;&gt;"",(VLOOKUP(I267,'🌳Resource'!$A$4:$I1000,8,false)*J267),0)+IF(K267&lt;&gt;"",(VLOOKUP(K267,'🌳Resource'!$A$4:$I1000,8,false)*L267),0)+IF(M267&lt;&gt;"",(VLOOKUP(M267,'🌳Resource'!$A$4:$I1000,8,false)*N267),0) + IF(O267&lt;&gt;"",(VLOOKUP(O267,'🌳Resource'!$A$4:$I1000,8,false)*P267),0) + IF(Q267&lt;&gt;"",(VLOOKUP(Q267,$B$4:$G1000,5,false)*R267),0) + IF(S267&lt;&gt;"",(VLOOKUP(S267,$B$4:$G1000,5,false)*T267),0) + IF(U267&lt;&gt;"",(VLOOKUP(U267,$B$4:$G1000,5,false)*V267),0) + IF(W267&lt;&gt;"",(VLOOKUP(W267,$B$4:$G1000,5,false)*X267),0) + IF(Y267&lt;&gt;"",(VLOOKUP(Y267,$B$4:$G1000,5,false)*Z267),0) + IF(AA267&lt;&gt;"",(VLOOKUP(AA267,$B$4:$G1000,5,false)*AB267),0)</f>
        <v>13</v>
      </c>
      <c r="G267" s="571">
        <f>IF(I267&lt;&gt;"",(VLOOKUP(I267,'🌳Resource'!$A$4:$I1000,9,false)*J267),0)+IF(K267&lt;&gt;"",(VLOOKUP(K267,'🌳Resource'!$A$4:$I1000,9,false)*L267),0)+IF(M267&lt;&gt;"",(VLOOKUP(M267,'🌳Resource'!$A$4:$I1000,9,false)*N267),0) + IF(O267&lt;&gt;"",(VLOOKUP(O267,'🌳Resource'!$A$4:$I1000,9,false)*P267),0) + IF(Q267&lt;&gt;"",(VLOOKUP(Q267,$B$4:$G1000,6,false)*R267),0) + IF(S267&lt;&gt;"",(VLOOKUP(S267,$B$4:$G1000,6,false)*T267),0) + IF(U267&lt;&gt;"",(VLOOKUP(U267,$B$4:$G1000,6,false)*V267),0) + IF(W267&lt;&gt;"",(VLOOKUP(W267,$B$4:$G1000,6,false)*X267),0) + IF(Y267&lt;&gt;"",(VLOOKUP(Y267,$B$4:$G1000,6,false)*Z267),0) + IF(AA267&lt;&gt;"",(VLOOKUP(AA267,$B$4:$G1000,6,false)*AB267),0)</f>
        <v>20</v>
      </c>
      <c r="H267" s="571">
        <f>IF(I267&lt;&gt;"",(VLOOKUP(I267,'🌳Resource'!$A$4:$J1000,10,false)*J267),0)+IF(K267&lt;&gt;"",(VLOOKUP(K267,'🌳Resource'!$A$4:$J1000,10,false)*L267),0)+IF(M267&lt;&gt;"",(VLOOKUP(M267,'🌳Resource'!$A$4:$J1000,10,false)*N267),0) + IF(O267&lt;&gt;"",(VLOOKUP(O267,'🌳Resource'!$A$4:$J1000,10,false)*P267),0) + IF(Q267&lt;&gt;"",(VLOOKUP(Q267,$B$4:$H1000,7,false)*R267),0) + IF(S267&lt;&gt;"",(VLOOKUP(S267,$B$4:$H1000,7,false)*T267),0) + IF(U267&lt;&gt;"",(VLOOKUP(U267,$B$4:$H1000,7,false)*V267),0) + IF(W267&lt;&gt;"",(VLOOKUP(W267,$B$4:$H1000,7,false)*X267),0) + IF(Y267&lt;&gt;"",(VLOOKUP(Y267,$B$4:$H1000,7,false)*Z267),0) + IF(AA267&lt;&gt;"",(VLOOKUP(AA267,$B$4:$H1000,7,false)*AB267),0)</f>
        <v>8</v>
      </c>
      <c r="I267" s="561"/>
      <c r="J267" s="562"/>
      <c r="K267" s="561" t="s">
        <v>90</v>
      </c>
      <c r="L267" s="562">
        <v>1.0</v>
      </c>
      <c r="M267" s="561"/>
      <c r="N267" s="562"/>
      <c r="O267" s="561"/>
      <c r="P267" s="562"/>
      <c r="Q267" s="563" t="s">
        <v>508</v>
      </c>
      <c r="R267" s="579">
        <v>1.0</v>
      </c>
      <c r="S267" s="563"/>
      <c r="T267" s="581"/>
      <c r="U267" s="563"/>
      <c r="V267" s="581"/>
      <c r="W267" s="563"/>
      <c r="X267" s="581"/>
      <c r="Y267" s="563"/>
      <c r="Z267" s="581"/>
      <c r="AA267" s="563"/>
      <c r="AB267" s="581"/>
    </row>
    <row r="268">
      <c r="A268" s="564" t="b">
        <v>1</v>
      </c>
      <c r="B268" s="607" t="s">
        <v>301</v>
      </c>
      <c r="C268" s="603" t="s">
        <v>12</v>
      </c>
      <c r="D268" s="610" t="s">
        <v>51</v>
      </c>
      <c r="E268" s="612"/>
      <c r="F268" s="568">
        <f>IF(I268&lt;&gt;"",(VLOOKUP(I268,'🌳Resource'!$A$4:$I1000,8,false)*J268),0)+IF(K268&lt;&gt;"",(VLOOKUP(K268,'🌳Resource'!$A$4:$I1000,8,false)*L268),0)+IF(M268&lt;&gt;"",(VLOOKUP(M268,'🌳Resource'!$A$4:$I1000,8,false)*N268),0) + IF(O268&lt;&gt;"",(VLOOKUP(O268,'🌳Resource'!$A$4:$I1000,8,false)*P268),0) + IF(Q268&lt;&gt;"",(VLOOKUP(Q268,$B$4:$G1000,5,false)*R268),0) + IF(S268&lt;&gt;"",(VLOOKUP(S268,$B$4:$G1000,5,false)*T268),0) + IF(U268&lt;&gt;"",(VLOOKUP(U268,$B$4:$G1000,5,false)*V268),0) + IF(W268&lt;&gt;"",(VLOOKUP(W268,$B$4:$G1000,5,false)*X268),0) + IF(Y268&lt;&gt;"",(VLOOKUP(Y268,$B$4:$G1000,5,false)*Z268),0) + IF(AA268&lt;&gt;"",(VLOOKUP(AA268,$B$4:$G1000,5,false)*AB268),0)</f>
        <v>13</v>
      </c>
      <c r="G268" s="568">
        <f>IF(I268&lt;&gt;"",(VLOOKUP(I268,'🌳Resource'!$A$4:$I1000,9,false)*J268),0)+IF(K268&lt;&gt;"",(VLOOKUP(K268,'🌳Resource'!$A$4:$I1000,9,false)*L268),0)+IF(M268&lt;&gt;"",(VLOOKUP(M268,'🌳Resource'!$A$4:$I1000,9,false)*N268),0) + IF(O268&lt;&gt;"",(VLOOKUP(O268,'🌳Resource'!$A$4:$I1000,9,false)*P268),0) + IF(Q268&lt;&gt;"",(VLOOKUP(Q268,$B$4:$G1000,6,false)*R268),0) + IF(S268&lt;&gt;"",(VLOOKUP(S268,$B$4:$G1000,6,false)*T268),0) + IF(U268&lt;&gt;"",(VLOOKUP(U268,$B$4:$G1000,6,false)*V268),0) + IF(W268&lt;&gt;"",(VLOOKUP(W268,$B$4:$G1000,6,false)*X268),0) + IF(Y268&lt;&gt;"",(VLOOKUP(Y268,$B$4:$G1000,6,false)*Z268),0) + IF(AA268&lt;&gt;"",(VLOOKUP(AA268,$B$4:$G1000,6,false)*AB268),0)</f>
        <v>20</v>
      </c>
      <c r="H268" s="568">
        <f>IF(I268&lt;&gt;"",(VLOOKUP(I268,'🌳Resource'!$A$4:$J1000,10,false)*J268),0)+IF(K268&lt;&gt;"",(VLOOKUP(K268,'🌳Resource'!$A$4:$J1000,10,false)*L268),0)+IF(M268&lt;&gt;"",(VLOOKUP(M268,'🌳Resource'!$A$4:$J1000,10,false)*N268),0) + IF(O268&lt;&gt;"",(VLOOKUP(O268,'🌳Resource'!$A$4:$J1000,10,false)*P268),0) + IF(Q268&lt;&gt;"",(VLOOKUP(Q268,$B$4:$H1000,7,false)*R268),0) + IF(S268&lt;&gt;"",(VLOOKUP(S268,$B$4:$H1000,7,false)*T268),0) + IF(U268&lt;&gt;"",(VLOOKUP(U268,$B$4:$H1000,7,false)*V268),0) + IF(W268&lt;&gt;"",(VLOOKUP(W268,$B$4:$H1000,7,false)*X268),0) + IF(Y268&lt;&gt;"",(VLOOKUP(Y268,$B$4:$H1000,7,false)*Z268),0) + IF(AA268&lt;&gt;"",(VLOOKUP(AA268,$B$4:$H1000,7,false)*AB268),0)</f>
        <v>8</v>
      </c>
      <c r="I268" s="569"/>
      <c r="J268" s="570"/>
      <c r="K268" s="569" t="s">
        <v>90</v>
      </c>
      <c r="L268" s="570">
        <v>1.0</v>
      </c>
      <c r="M268" s="569"/>
      <c r="N268" s="570"/>
      <c r="O268" s="569"/>
      <c r="P268" s="570"/>
      <c r="Q268" s="557" t="s">
        <v>508</v>
      </c>
      <c r="R268" s="578">
        <v>1.0</v>
      </c>
      <c r="S268" s="557"/>
      <c r="T268" s="580"/>
      <c r="U268" s="557"/>
      <c r="V268" s="580"/>
      <c r="W268" s="557"/>
      <c r="X268" s="580"/>
      <c r="Y268" s="557"/>
      <c r="Z268" s="580"/>
      <c r="AA268" s="557"/>
      <c r="AB268" s="580"/>
    </row>
    <row r="269">
      <c r="A269" s="564" t="b">
        <v>1</v>
      </c>
      <c r="B269" s="613" t="s">
        <v>302</v>
      </c>
      <c r="C269" s="603" t="s">
        <v>12</v>
      </c>
      <c r="D269" s="610" t="s">
        <v>51</v>
      </c>
      <c r="E269" s="614"/>
      <c r="F269" s="571">
        <f>IF(I269&lt;&gt;"",(VLOOKUP(I269,'🌳Resource'!$A$4:$I1000,8,false)*J269),0)+IF(K269&lt;&gt;"",(VLOOKUP(K269,'🌳Resource'!$A$4:$I1000,8,false)*L269),0)+IF(M269&lt;&gt;"",(VLOOKUP(M269,'🌳Resource'!$A$4:$I1000,8,false)*N269),0) + IF(O269&lt;&gt;"",(VLOOKUP(O269,'🌳Resource'!$A$4:$I1000,8,false)*P269),0) + IF(Q269&lt;&gt;"",(VLOOKUP(Q269,$B$4:$G1000,5,false)*R269),0) + IF(S269&lt;&gt;"",(VLOOKUP(S269,$B$4:$G1000,5,false)*T269),0) + IF(U269&lt;&gt;"",(VLOOKUP(U269,$B$4:$G1000,5,false)*V269),0) + IF(W269&lt;&gt;"",(VLOOKUP(W269,$B$4:$G1000,5,false)*X269),0) + IF(Y269&lt;&gt;"",(VLOOKUP(Y269,$B$4:$G1000,5,false)*Z269),0) + IF(AA269&lt;&gt;"",(VLOOKUP(AA269,$B$4:$G1000,5,false)*AB269),0)</f>
        <v>13</v>
      </c>
      <c r="G269" s="571">
        <f>IF(I269&lt;&gt;"",(VLOOKUP(I269,'🌳Resource'!$A$4:$I1000,9,false)*J269),0)+IF(K269&lt;&gt;"",(VLOOKUP(K269,'🌳Resource'!$A$4:$I1000,9,false)*L269),0)+IF(M269&lt;&gt;"",(VLOOKUP(M269,'🌳Resource'!$A$4:$I1000,9,false)*N269),0) + IF(O269&lt;&gt;"",(VLOOKUP(O269,'🌳Resource'!$A$4:$I1000,9,false)*P269),0) + IF(Q269&lt;&gt;"",(VLOOKUP(Q269,$B$4:$G1000,6,false)*R269),0) + IF(S269&lt;&gt;"",(VLOOKUP(S269,$B$4:$G1000,6,false)*T269),0) + IF(U269&lt;&gt;"",(VLOOKUP(U269,$B$4:$G1000,6,false)*V269),0) + IF(W269&lt;&gt;"",(VLOOKUP(W269,$B$4:$G1000,6,false)*X269),0) + IF(Y269&lt;&gt;"",(VLOOKUP(Y269,$B$4:$G1000,6,false)*Z269),0) + IF(AA269&lt;&gt;"",(VLOOKUP(AA269,$B$4:$G1000,6,false)*AB269),0)</f>
        <v>20</v>
      </c>
      <c r="H269" s="571">
        <f>IF(I269&lt;&gt;"",(VLOOKUP(I269,'🌳Resource'!$A$4:$J1000,10,false)*J269),0)+IF(K269&lt;&gt;"",(VLOOKUP(K269,'🌳Resource'!$A$4:$J1000,10,false)*L269),0)+IF(M269&lt;&gt;"",(VLOOKUP(M269,'🌳Resource'!$A$4:$J1000,10,false)*N269),0) + IF(O269&lt;&gt;"",(VLOOKUP(O269,'🌳Resource'!$A$4:$J1000,10,false)*P269),0) + IF(Q269&lt;&gt;"",(VLOOKUP(Q269,$B$4:$H1000,7,false)*R269),0) + IF(S269&lt;&gt;"",(VLOOKUP(S269,$B$4:$H1000,7,false)*T269),0) + IF(U269&lt;&gt;"",(VLOOKUP(U269,$B$4:$H1000,7,false)*V269),0) + IF(W269&lt;&gt;"",(VLOOKUP(W269,$B$4:$H1000,7,false)*X269),0) + IF(Y269&lt;&gt;"",(VLOOKUP(Y269,$B$4:$H1000,7,false)*Z269),0) + IF(AA269&lt;&gt;"",(VLOOKUP(AA269,$B$4:$H1000,7,false)*AB269),0)</f>
        <v>8</v>
      </c>
      <c r="I269" s="561"/>
      <c r="J269" s="562"/>
      <c r="K269" s="561" t="s">
        <v>90</v>
      </c>
      <c r="L269" s="562">
        <v>1.0</v>
      </c>
      <c r="M269" s="561"/>
      <c r="N269" s="562"/>
      <c r="O269" s="561"/>
      <c r="P269" s="562"/>
      <c r="Q269" s="563" t="s">
        <v>508</v>
      </c>
      <c r="R269" s="579">
        <v>1.0</v>
      </c>
      <c r="S269" s="563"/>
      <c r="T269" s="581"/>
      <c r="U269" s="563"/>
      <c r="V269" s="581"/>
      <c r="W269" s="563"/>
      <c r="X269" s="581"/>
      <c r="Y269" s="563"/>
      <c r="Z269" s="581"/>
      <c r="AA269" s="563"/>
      <c r="AB269" s="581"/>
    </row>
    <row r="270">
      <c r="A270" s="564" t="b">
        <v>1</v>
      </c>
      <c r="B270" s="607" t="s">
        <v>303</v>
      </c>
      <c r="C270" s="603" t="s">
        <v>7</v>
      </c>
      <c r="D270" s="610" t="s">
        <v>51</v>
      </c>
      <c r="E270" s="612"/>
      <c r="F270" s="568">
        <f>IF(I270&lt;&gt;"",(VLOOKUP(I270,'🌳Resource'!$A$4:$I1000,8,false)*J270),0)+IF(K270&lt;&gt;"",(VLOOKUP(K270,'🌳Resource'!$A$4:$I1000,8,false)*L270),0)+IF(M270&lt;&gt;"",(VLOOKUP(M270,'🌳Resource'!$A$4:$I1000,8,false)*N270),0) + IF(O270&lt;&gt;"",(VLOOKUP(O270,'🌳Resource'!$A$4:$I1000,8,false)*P270),0) + IF(Q270&lt;&gt;"",(VLOOKUP(Q270,$B$4:$G1000,5,false)*R270),0) + IF(S270&lt;&gt;"",(VLOOKUP(S270,$B$4:$G1000,5,false)*T270),0) + IF(U270&lt;&gt;"",(VLOOKUP(U270,$B$4:$G1000,5,false)*V270),0) + IF(W270&lt;&gt;"",(VLOOKUP(W270,$B$4:$G1000,5,false)*X270),0) + IF(Y270&lt;&gt;"",(VLOOKUP(Y270,$B$4:$G1000,5,false)*Z270),0) + IF(AA270&lt;&gt;"",(VLOOKUP(AA270,$B$4:$G1000,5,false)*AB270),0)</f>
        <v>4.963636364</v>
      </c>
      <c r="G270" s="568">
        <f>IF(I270&lt;&gt;"",(VLOOKUP(I270,'🌳Resource'!$A$4:$I1000,9,false)*J270),0)+IF(K270&lt;&gt;"",(VLOOKUP(K270,'🌳Resource'!$A$4:$I1000,9,false)*L270),0)+IF(M270&lt;&gt;"",(VLOOKUP(M270,'🌳Resource'!$A$4:$I1000,9,false)*N270),0) + IF(O270&lt;&gt;"",(VLOOKUP(O270,'🌳Resource'!$A$4:$I1000,9,false)*P270),0) + IF(Q270&lt;&gt;"",(VLOOKUP(Q270,$B$4:$G1000,6,false)*R270),0) + IF(S270&lt;&gt;"",(VLOOKUP(S270,$B$4:$G1000,6,false)*T270),0) + IF(U270&lt;&gt;"",(VLOOKUP(U270,$B$4:$G1000,6,false)*V270),0) + IF(W270&lt;&gt;"",(VLOOKUP(W270,$B$4:$G1000,6,false)*X270),0) + IF(Y270&lt;&gt;"",(VLOOKUP(Y270,$B$4:$G1000,6,false)*Z270),0) + IF(AA270&lt;&gt;"",(VLOOKUP(AA270,$B$4:$G1000,6,false)*AB270),0)</f>
        <v>17</v>
      </c>
      <c r="H270" s="568">
        <f>IF(I270&lt;&gt;"",(VLOOKUP(I270,'🌳Resource'!$A$4:$J1000,10,false)*J270),0)+IF(K270&lt;&gt;"",(VLOOKUP(K270,'🌳Resource'!$A$4:$J1000,10,false)*L270),0)+IF(M270&lt;&gt;"",(VLOOKUP(M270,'🌳Resource'!$A$4:$J1000,10,false)*N270),0) + IF(O270&lt;&gt;"",(VLOOKUP(O270,'🌳Resource'!$A$4:$J1000,10,false)*P270),0) + IF(Q270&lt;&gt;"",(VLOOKUP(Q270,$B$4:$H1000,7,false)*R270),0) + IF(S270&lt;&gt;"",(VLOOKUP(S270,$B$4:$H1000,7,false)*T270),0) + IF(U270&lt;&gt;"",(VLOOKUP(U270,$B$4:$H1000,7,false)*V270),0) + IF(W270&lt;&gt;"",(VLOOKUP(W270,$B$4:$H1000,7,false)*X270),0) + IF(Y270&lt;&gt;"",(VLOOKUP(Y270,$B$4:$H1000,7,false)*Z270),0) + IF(AA270&lt;&gt;"",(VLOOKUP(AA270,$B$4:$H1000,7,false)*AB270),0)</f>
        <v>5</v>
      </c>
      <c r="I270" s="569" t="s">
        <v>80</v>
      </c>
      <c r="J270" s="570">
        <v>2.0</v>
      </c>
      <c r="K270" s="569" t="s">
        <v>81</v>
      </c>
      <c r="L270" s="570">
        <v>1.0</v>
      </c>
      <c r="M270" s="569" t="s">
        <v>82</v>
      </c>
      <c r="N270" s="570">
        <v>1.0</v>
      </c>
      <c r="O270" s="569"/>
      <c r="P270" s="570"/>
      <c r="Q270" s="557"/>
      <c r="R270" s="580"/>
      <c r="S270" s="557"/>
      <c r="T270" s="580"/>
      <c r="U270" s="557"/>
      <c r="V270" s="580"/>
      <c r="W270" s="557"/>
      <c r="X270" s="580"/>
      <c r="Y270" s="557"/>
      <c r="Z270" s="580"/>
      <c r="AA270" s="557"/>
      <c r="AB270" s="580"/>
    </row>
    <row r="271">
      <c r="A271" s="564" t="b">
        <v>1</v>
      </c>
      <c r="B271" s="607" t="s">
        <v>304</v>
      </c>
      <c r="C271" s="603" t="s">
        <v>7</v>
      </c>
      <c r="D271" s="610" t="s">
        <v>51</v>
      </c>
      <c r="E271" s="612"/>
      <c r="F271" s="571">
        <f>IF(I271&lt;&gt;"",(VLOOKUP(I271,'🌳Resource'!$A$4:$I1000,8,false)*J271),0)+IF(K271&lt;&gt;"",(VLOOKUP(K271,'🌳Resource'!$A$4:$I1000,8,false)*L271),0)+IF(M271&lt;&gt;"",(VLOOKUP(M271,'🌳Resource'!$A$4:$I1000,8,false)*N271),0) + IF(O271&lt;&gt;"",(VLOOKUP(O271,'🌳Resource'!$A$4:$I1000,8,false)*P271),0) + IF(Q271&lt;&gt;"",(VLOOKUP(Q271,$B$4:$G1000,5,false)*R271),0) + IF(S271&lt;&gt;"",(VLOOKUP(S271,$B$4:$G1000,5,false)*T271),0) + IF(U271&lt;&gt;"",(VLOOKUP(U271,$B$4:$G1000,5,false)*V271),0) + IF(W271&lt;&gt;"",(VLOOKUP(W271,$B$4:$G1000,5,false)*X271),0) + IF(Y271&lt;&gt;"",(VLOOKUP(Y271,$B$4:$G1000,5,false)*Z271),0) + IF(AA271&lt;&gt;"",(VLOOKUP(AA271,$B$4:$G1000,5,false)*AB271),0)</f>
        <v>4.963636364</v>
      </c>
      <c r="G271" s="571">
        <f>IF(I271&lt;&gt;"",(VLOOKUP(I271,'🌳Resource'!$A$4:$I1000,9,false)*J271),0)+IF(K271&lt;&gt;"",(VLOOKUP(K271,'🌳Resource'!$A$4:$I1000,9,false)*L271),0)+IF(M271&lt;&gt;"",(VLOOKUP(M271,'🌳Resource'!$A$4:$I1000,9,false)*N271),0) + IF(O271&lt;&gt;"",(VLOOKUP(O271,'🌳Resource'!$A$4:$I1000,9,false)*P271),0) + IF(Q271&lt;&gt;"",(VLOOKUP(Q271,$B$4:$G1000,6,false)*R271),0) + IF(S271&lt;&gt;"",(VLOOKUP(S271,$B$4:$G1000,6,false)*T271),0) + IF(U271&lt;&gt;"",(VLOOKUP(U271,$B$4:$G1000,6,false)*V271),0) + IF(W271&lt;&gt;"",(VLOOKUP(W271,$B$4:$G1000,6,false)*X271),0) + IF(Y271&lt;&gt;"",(VLOOKUP(Y271,$B$4:$G1000,6,false)*Z271),0) + IF(AA271&lt;&gt;"",(VLOOKUP(AA271,$B$4:$G1000,6,false)*AB271),0)</f>
        <v>17</v>
      </c>
      <c r="H271" s="571">
        <f>IF(I271&lt;&gt;"",(VLOOKUP(I271,'🌳Resource'!$A$4:$J1000,10,false)*J271),0)+IF(K271&lt;&gt;"",(VLOOKUP(K271,'🌳Resource'!$A$4:$J1000,10,false)*L271),0)+IF(M271&lt;&gt;"",(VLOOKUP(M271,'🌳Resource'!$A$4:$J1000,10,false)*N271),0) + IF(O271&lt;&gt;"",(VLOOKUP(O271,'🌳Resource'!$A$4:$J1000,10,false)*P271),0) + IF(Q271&lt;&gt;"",(VLOOKUP(Q271,$B$4:$H1000,7,false)*R271),0) + IF(S271&lt;&gt;"",(VLOOKUP(S271,$B$4:$H1000,7,false)*T271),0) + IF(U271&lt;&gt;"",(VLOOKUP(U271,$B$4:$H1000,7,false)*V271),0) + IF(W271&lt;&gt;"",(VLOOKUP(W271,$B$4:$H1000,7,false)*X271),0) + IF(Y271&lt;&gt;"",(VLOOKUP(Y271,$B$4:$H1000,7,false)*Z271),0) + IF(AA271&lt;&gt;"",(VLOOKUP(AA271,$B$4:$H1000,7,false)*AB271),0)</f>
        <v>5</v>
      </c>
      <c r="I271" s="561" t="s">
        <v>80</v>
      </c>
      <c r="J271" s="562">
        <v>2.0</v>
      </c>
      <c r="K271" s="561" t="s">
        <v>81</v>
      </c>
      <c r="L271" s="562">
        <v>1.0</v>
      </c>
      <c r="M271" s="561" t="s">
        <v>82</v>
      </c>
      <c r="N271" s="562">
        <v>1.0</v>
      </c>
      <c r="O271" s="561"/>
      <c r="P271" s="562"/>
      <c r="Q271" s="563"/>
      <c r="R271" s="581"/>
      <c r="S271" s="563"/>
      <c r="T271" s="581"/>
      <c r="U271" s="563"/>
      <c r="V271" s="581"/>
      <c r="W271" s="563"/>
      <c r="X271" s="581"/>
      <c r="Y271" s="563"/>
      <c r="Z271" s="581"/>
      <c r="AA271" s="563"/>
      <c r="AB271" s="581"/>
    </row>
    <row r="272">
      <c r="A272" s="564" t="b">
        <v>1</v>
      </c>
      <c r="B272" s="607" t="s">
        <v>305</v>
      </c>
      <c r="C272" s="603" t="s">
        <v>7</v>
      </c>
      <c r="D272" s="610" t="s">
        <v>51</v>
      </c>
      <c r="E272" s="612"/>
      <c r="F272" s="568">
        <f>IF(I272&lt;&gt;"",(VLOOKUP(I272,'🌳Resource'!$A$4:$I1000,8,false)*J272),0)+IF(K272&lt;&gt;"",(VLOOKUP(K272,'🌳Resource'!$A$4:$I1000,8,false)*L272),0)+IF(M272&lt;&gt;"",(VLOOKUP(M272,'🌳Resource'!$A$4:$I1000,8,false)*N272),0) + IF(O272&lt;&gt;"",(VLOOKUP(O272,'🌳Resource'!$A$4:$I1000,8,false)*P272),0) + IF(Q272&lt;&gt;"",(VLOOKUP(Q272,$B$4:$G1000,5,false)*R272),0) + IF(S272&lt;&gt;"",(VLOOKUP(S272,$B$4:$G1000,5,false)*T272),0) + IF(U272&lt;&gt;"",(VLOOKUP(U272,$B$4:$G1000,5,false)*V272),0) + IF(W272&lt;&gt;"",(VLOOKUP(W272,$B$4:$G1000,5,false)*X272),0) + IF(Y272&lt;&gt;"",(VLOOKUP(Y272,$B$4:$G1000,5,false)*Z272),0) + IF(AA272&lt;&gt;"",(VLOOKUP(AA272,$B$4:$G1000,5,false)*AB272),0)</f>
        <v>4.963636364</v>
      </c>
      <c r="G272" s="568">
        <f>IF(I272&lt;&gt;"",(VLOOKUP(I272,'🌳Resource'!$A$4:$I1000,9,false)*J272),0)+IF(K272&lt;&gt;"",(VLOOKUP(K272,'🌳Resource'!$A$4:$I1000,9,false)*L272),0)+IF(M272&lt;&gt;"",(VLOOKUP(M272,'🌳Resource'!$A$4:$I1000,9,false)*N272),0) + IF(O272&lt;&gt;"",(VLOOKUP(O272,'🌳Resource'!$A$4:$I1000,9,false)*P272),0) + IF(Q272&lt;&gt;"",(VLOOKUP(Q272,$B$4:$G1000,6,false)*R272),0) + IF(S272&lt;&gt;"",(VLOOKUP(S272,$B$4:$G1000,6,false)*T272),0) + IF(U272&lt;&gt;"",(VLOOKUP(U272,$B$4:$G1000,6,false)*V272),0) + IF(W272&lt;&gt;"",(VLOOKUP(W272,$B$4:$G1000,6,false)*X272),0) + IF(Y272&lt;&gt;"",(VLOOKUP(Y272,$B$4:$G1000,6,false)*Z272),0) + IF(AA272&lt;&gt;"",(VLOOKUP(AA272,$B$4:$G1000,6,false)*AB272),0)</f>
        <v>17</v>
      </c>
      <c r="H272" s="568">
        <f>IF(I272&lt;&gt;"",(VLOOKUP(I272,'🌳Resource'!$A$4:$J1000,10,false)*J272),0)+IF(K272&lt;&gt;"",(VLOOKUP(K272,'🌳Resource'!$A$4:$J1000,10,false)*L272),0)+IF(M272&lt;&gt;"",(VLOOKUP(M272,'🌳Resource'!$A$4:$J1000,10,false)*N272),0) + IF(O272&lt;&gt;"",(VLOOKUP(O272,'🌳Resource'!$A$4:$J1000,10,false)*P272),0) + IF(Q272&lt;&gt;"",(VLOOKUP(Q272,$B$4:$H1000,7,false)*R272),0) + IF(S272&lt;&gt;"",(VLOOKUP(S272,$B$4:$H1000,7,false)*T272),0) + IF(U272&lt;&gt;"",(VLOOKUP(U272,$B$4:$H1000,7,false)*V272),0) + IF(W272&lt;&gt;"",(VLOOKUP(W272,$B$4:$H1000,7,false)*X272),0) + IF(Y272&lt;&gt;"",(VLOOKUP(Y272,$B$4:$H1000,7,false)*Z272),0) + IF(AA272&lt;&gt;"",(VLOOKUP(AA272,$B$4:$H1000,7,false)*AB272),0)</f>
        <v>5</v>
      </c>
      <c r="I272" s="569" t="s">
        <v>80</v>
      </c>
      <c r="J272" s="570">
        <v>2.0</v>
      </c>
      <c r="K272" s="569" t="s">
        <v>81</v>
      </c>
      <c r="L272" s="570">
        <v>1.0</v>
      </c>
      <c r="M272" s="569" t="s">
        <v>82</v>
      </c>
      <c r="N272" s="570">
        <v>1.0</v>
      </c>
      <c r="O272" s="569"/>
      <c r="P272" s="570"/>
      <c r="Q272" s="557"/>
      <c r="R272" s="580"/>
      <c r="S272" s="557"/>
      <c r="T272" s="580"/>
      <c r="U272" s="557"/>
      <c r="V272" s="580"/>
      <c r="W272" s="557"/>
      <c r="X272" s="580"/>
      <c r="Y272" s="557"/>
      <c r="Z272" s="580"/>
      <c r="AA272" s="557"/>
      <c r="AB272" s="580"/>
    </row>
    <row r="273">
      <c r="A273" s="564" t="b">
        <v>1</v>
      </c>
      <c r="B273" s="607" t="s">
        <v>306</v>
      </c>
      <c r="C273" s="603" t="s">
        <v>7</v>
      </c>
      <c r="D273" s="610" t="s">
        <v>51</v>
      </c>
      <c r="E273" s="612"/>
      <c r="F273" s="571">
        <f>IF(I273&lt;&gt;"",(VLOOKUP(I273,'🌳Resource'!$A$4:$I1000,8,false)*J273),0)+IF(K273&lt;&gt;"",(VLOOKUP(K273,'🌳Resource'!$A$4:$I1000,8,false)*L273),0)+IF(M273&lt;&gt;"",(VLOOKUP(M273,'🌳Resource'!$A$4:$I1000,8,false)*N273),0) + IF(O273&lt;&gt;"",(VLOOKUP(O273,'🌳Resource'!$A$4:$I1000,8,false)*P273),0) + IF(Q273&lt;&gt;"",(VLOOKUP(Q273,$B$4:$G1000,5,false)*R273),0) + IF(S273&lt;&gt;"",(VLOOKUP(S273,$B$4:$G1000,5,false)*T273),0) + IF(U273&lt;&gt;"",(VLOOKUP(U273,$B$4:$G1000,5,false)*V273),0) + IF(W273&lt;&gt;"",(VLOOKUP(W273,$B$4:$G1000,5,false)*X273),0) + IF(Y273&lt;&gt;"",(VLOOKUP(Y273,$B$4:$G1000,5,false)*Z273),0) + IF(AA273&lt;&gt;"",(VLOOKUP(AA273,$B$4:$G1000,5,false)*AB273),0)</f>
        <v>4.963636364</v>
      </c>
      <c r="G273" s="571">
        <f>IF(I273&lt;&gt;"",(VLOOKUP(I273,'🌳Resource'!$A$4:$I1000,9,false)*J273),0)+IF(K273&lt;&gt;"",(VLOOKUP(K273,'🌳Resource'!$A$4:$I1000,9,false)*L273),0)+IF(M273&lt;&gt;"",(VLOOKUP(M273,'🌳Resource'!$A$4:$I1000,9,false)*N273),0) + IF(O273&lt;&gt;"",(VLOOKUP(O273,'🌳Resource'!$A$4:$I1000,9,false)*P273),0) + IF(Q273&lt;&gt;"",(VLOOKUP(Q273,$B$4:$G1000,6,false)*R273),0) + IF(S273&lt;&gt;"",(VLOOKUP(S273,$B$4:$G1000,6,false)*T273),0) + IF(U273&lt;&gt;"",(VLOOKUP(U273,$B$4:$G1000,6,false)*V273),0) + IF(W273&lt;&gt;"",(VLOOKUP(W273,$B$4:$G1000,6,false)*X273),0) + IF(Y273&lt;&gt;"",(VLOOKUP(Y273,$B$4:$G1000,6,false)*Z273),0) + IF(AA273&lt;&gt;"",(VLOOKUP(AA273,$B$4:$G1000,6,false)*AB273),0)</f>
        <v>17</v>
      </c>
      <c r="H273" s="571">
        <f>IF(I273&lt;&gt;"",(VLOOKUP(I273,'🌳Resource'!$A$4:$J1000,10,false)*J273),0)+IF(K273&lt;&gt;"",(VLOOKUP(K273,'🌳Resource'!$A$4:$J1000,10,false)*L273),0)+IF(M273&lt;&gt;"",(VLOOKUP(M273,'🌳Resource'!$A$4:$J1000,10,false)*N273),0) + IF(O273&lt;&gt;"",(VLOOKUP(O273,'🌳Resource'!$A$4:$J1000,10,false)*P273),0) + IF(Q273&lt;&gt;"",(VLOOKUP(Q273,$B$4:$H1000,7,false)*R273),0) + IF(S273&lt;&gt;"",(VLOOKUP(S273,$B$4:$H1000,7,false)*T273),0) + IF(U273&lt;&gt;"",(VLOOKUP(U273,$B$4:$H1000,7,false)*V273),0) + IF(W273&lt;&gt;"",(VLOOKUP(W273,$B$4:$H1000,7,false)*X273),0) + IF(Y273&lt;&gt;"",(VLOOKUP(Y273,$B$4:$H1000,7,false)*Z273),0) + IF(AA273&lt;&gt;"",(VLOOKUP(AA273,$B$4:$H1000,7,false)*AB273),0)</f>
        <v>5</v>
      </c>
      <c r="I273" s="561" t="s">
        <v>80</v>
      </c>
      <c r="J273" s="562">
        <v>2.0</v>
      </c>
      <c r="K273" s="561" t="s">
        <v>81</v>
      </c>
      <c r="L273" s="562">
        <v>1.0</v>
      </c>
      <c r="M273" s="561" t="s">
        <v>82</v>
      </c>
      <c r="N273" s="562">
        <v>1.0</v>
      </c>
      <c r="O273" s="561"/>
      <c r="P273" s="562"/>
      <c r="Q273" s="563"/>
      <c r="R273" s="581"/>
      <c r="S273" s="563"/>
      <c r="T273" s="581"/>
      <c r="U273" s="563"/>
      <c r="V273" s="581"/>
      <c r="W273" s="563"/>
      <c r="X273" s="581"/>
      <c r="Y273" s="563"/>
      <c r="Z273" s="581"/>
      <c r="AA273" s="563"/>
      <c r="AB273" s="581"/>
    </row>
    <row r="274">
      <c r="A274" s="564" t="b">
        <v>1</v>
      </c>
      <c r="B274" s="607" t="s">
        <v>307</v>
      </c>
      <c r="C274" s="603" t="s">
        <v>7</v>
      </c>
      <c r="D274" s="610" t="s">
        <v>51</v>
      </c>
      <c r="E274" s="612"/>
      <c r="F274" s="568">
        <f>IF(I274&lt;&gt;"",(VLOOKUP(I274,'🌳Resource'!$A$4:$I1000,8,false)*J274),0)+IF(K274&lt;&gt;"",(VLOOKUP(K274,'🌳Resource'!$A$4:$I1000,8,false)*L274),0)+IF(M274&lt;&gt;"",(VLOOKUP(M274,'🌳Resource'!$A$4:$I1000,8,false)*N274),0) + IF(O274&lt;&gt;"",(VLOOKUP(O274,'🌳Resource'!$A$4:$I1000,8,false)*P274),0) + IF(Q274&lt;&gt;"",(VLOOKUP(Q274,$B$4:$G1000,5,false)*R274),0) + IF(S274&lt;&gt;"",(VLOOKUP(S274,$B$4:$G1000,5,false)*T274),0) + IF(U274&lt;&gt;"",(VLOOKUP(U274,$B$4:$G1000,5,false)*V274),0) + IF(W274&lt;&gt;"",(VLOOKUP(W274,$B$4:$G1000,5,false)*X274),0) + IF(Y274&lt;&gt;"",(VLOOKUP(Y274,$B$4:$G1000,5,false)*Z274),0) + IF(AA274&lt;&gt;"",(VLOOKUP(AA274,$B$4:$G1000,5,false)*AB274),0)</f>
        <v>4.963636364</v>
      </c>
      <c r="G274" s="568">
        <f>IF(I274&lt;&gt;"",(VLOOKUP(I274,'🌳Resource'!$A$4:$I1000,9,false)*J274),0)+IF(K274&lt;&gt;"",(VLOOKUP(K274,'🌳Resource'!$A$4:$I1000,9,false)*L274),0)+IF(M274&lt;&gt;"",(VLOOKUP(M274,'🌳Resource'!$A$4:$I1000,9,false)*N274),0) + IF(O274&lt;&gt;"",(VLOOKUP(O274,'🌳Resource'!$A$4:$I1000,9,false)*P274),0) + IF(Q274&lt;&gt;"",(VLOOKUP(Q274,$B$4:$G1000,6,false)*R274),0) + IF(S274&lt;&gt;"",(VLOOKUP(S274,$B$4:$G1000,6,false)*T274),0) + IF(U274&lt;&gt;"",(VLOOKUP(U274,$B$4:$G1000,6,false)*V274),0) + IF(W274&lt;&gt;"",(VLOOKUP(W274,$B$4:$G1000,6,false)*X274),0) + IF(Y274&lt;&gt;"",(VLOOKUP(Y274,$B$4:$G1000,6,false)*Z274),0) + IF(AA274&lt;&gt;"",(VLOOKUP(AA274,$B$4:$G1000,6,false)*AB274),0)</f>
        <v>17</v>
      </c>
      <c r="H274" s="568">
        <f>IF(I274&lt;&gt;"",(VLOOKUP(I274,'🌳Resource'!$A$4:$J1000,10,false)*J274),0)+IF(K274&lt;&gt;"",(VLOOKUP(K274,'🌳Resource'!$A$4:$J1000,10,false)*L274),0)+IF(M274&lt;&gt;"",(VLOOKUP(M274,'🌳Resource'!$A$4:$J1000,10,false)*N274),0) + IF(O274&lt;&gt;"",(VLOOKUP(O274,'🌳Resource'!$A$4:$J1000,10,false)*P274),0) + IF(Q274&lt;&gt;"",(VLOOKUP(Q274,$B$4:$H1000,7,false)*R274),0) + IF(S274&lt;&gt;"",(VLOOKUP(S274,$B$4:$H1000,7,false)*T274),0) + IF(U274&lt;&gt;"",(VLOOKUP(U274,$B$4:$H1000,7,false)*V274),0) + IF(W274&lt;&gt;"",(VLOOKUP(W274,$B$4:$H1000,7,false)*X274),0) + IF(Y274&lt;&gt;"",(VLOOKUP(Y274,$B$4:$H1000,7,false)*Z274),0) + IF(AA274&lt;&gt;"",(VLOOKUP(AA274,$B$4:$H1000,7,false)*AB274),0)</f>
        <v>5</v>
      </c>
      <c r="I274" s="569" t="s">
        <v>80</v>
      </c>
      <c r="J274" s="570">
        <v>2.0</v>
      </c>
      <c r="K274" s="569" t="s">
        <v>81</v>
      </c>
      <c r="L274" s="570">
        <v>1.0</v>
      </c>
      <c r="M274" s="569" t="s">
        <v>82</v>
      </c>
      <c r="N274" s="570">
        <v>1.0</v>
      </c>
      <c r="O274" s="569"/>
      <c r="P274" s="570"/>
      <c r="Q274" s="557"/>
      <c r="R274" s="580"/>
      <c r="S274" s="557"/>
      <c r="T274" s="580"/>
      <c r="U274" s="557"/>
      <c r="V274" s="580"/>
      <c r="W274" s="557"/>
      <c r="X274" s="580"/>
      <c r="Y274" s="557"/>
      <c r="Z274" s="580"/>
      <c r="AA274" s="557"/>
      <c r="AB274" s="580"/>
    </row>
    <row r="275">
      <c r="A275" s="564" t="b">
        <v>1</v>
      </c>
      <c r="B275" s="607" t="s">
        <v>308</v>
      </c>
      <c r="C275" s="603" t="s">
        <v>7</v>
      </c>
      <c r="D275" s="610" t="s">
        <v>51</v>
      </c>
      <c r="E275" s="612"/>
      <c r="F275" s="571">
        <f>IF(I275&lt;&gt;"",(VLOOKUP(I275,'🌳Resource'!$A$4:$I1000,8,false)*J275),0)+IF(K275&lt;&gt;"",(VLOOKUP(K275,'🌳Resource'!$A$4:$I1000,8,false)*L275),0)+IF(M275&lt;&gt;"",(VLOOKUP(M275,'🌳Resource'!$A$4:$I1000,8,false)*N275),0) + IF(O275&lt;&gt;"",(VLOOKUP(O275,'🌳Resource'!$A$4:$I1000,8,false)*P275),0) + IF(Q275&lt;&gt;"",(VLOOKUP(Q275,$B$4:$G1000,5,false)*R275),0) + IF(S275&lt;&gt;"",(VLOOKUP(S275,$B$4:$G1000,5,false)*T275),0) + IF(U275&lt;&gt;"",(VLOOKUP(U275,$B$4:$G1000,5,false)*V275),0) + IF(W275&lt;&gt;"",(VLOOKUP(W275,$B$4:$G1000,5,false)*X275),0) + IF(Y275&lt;&gt;"",(VLOOKUP(Y275,$B$4:$G1000,5,false)*Z275),0) + IF(AA275&lt;&gt;"",(VLOOKUP(AA275,$B$4:$G1000,5,false)*AB275),0)</f>
        <v>4.963636364</v>
      </c>
      <c r="G275" s="571">
        <f>IF(I275&lt;&gt;"",(VLOOKUP(I275,'🌳Resource'!$A$4:$I1000,9,false)*J275),0)+IF(K275&lt;&gt;"",(VLOOKUP(K275,'🌳Resource'!$A$4:$I1000,9,false)*L275),0)+IF(M275&lt;&gt;"",(VLOOKUP(M275,'🌳Resource'!$A$4:$I1000,9,false)*N275),0) + IF(O275&lt;&gt;"",(VLOOKUP(O275,'🌳Resource'!$A$4:$I1000,9,false)*P275),0) + IF(Q275&lt;&gt;"",(VLOOKUP(Q275,$B$4:$G1000,6,false)*R275),0) + IF(S275&lt;&gt;"",(VLOOKUP(S275,$B$4:$G1000,6,false)*T275),0) + IF(U275&lt;&gt;"",(VLOOKUP(U275,$B$4:$G1000,6,false)*V275),0) + IF(W275&lt;&gt;"",(VLOOKUP(W275,$B$4:$G1000,6,false)*X275),0) + IF(Y275&lt;&gt;"",(VLOOKUP(Y275,$B$4:$G1000,6,false)*Z275),0) + IF(AA275&lt;&gt;"",(VLOOKUP(AA275,$B$4:$G1000,6,false)*AB275),0)</f>
        <v>17</v>
      </c>
      <c r="H275" s="571">
        <f>IF(I275&lt;&gt;"",(VLOOKUP(I275,'🌳Resource'!$A$4:$J1000,10,false)*J275),0)+IF(K275&lt;&gt;"",(VLOOKUP(K275,'🌳Resource'!$A$4:$J1000,10,false)*L275),0)+IF(M275&lt;&gt;"",(VLOOKUP(M275,'🌳Resource'!$A$4:$J1000,10,false)*N275),0) + IF(O275&lt;&gt;"",(VLOOKUP(O275,'🌳Resource'!$A$4:$J1000,10,false)*P275),0) + IF(Q275&lt;&gt;"",(VLOOKUP(Q275,$B$4:$H1000,7,false)*R275),0) + IF(S275&lt;&gt;"",(VLOOKUP(S275,$B$4:$H1000,7,false)*T275),0) + IF(U275&lt;&gt;"",(VLOOKUP(U275,$B$4:$H1000,7,false)*V275),0) + IF(W275&lt;&gt;"",(VLOOKUP(W275,$B$4:$H1000,7,false)*X275),0) + IF(Y275&lt;&gt;"",(VLOOKUP(Y275,$B$4:$H1000,7,false)*Z275),0) + IF(AA275&lt;&gt;"",(VLOOKUP(AA275,$B$4:$H1000,7,false)*AB275),0)</f>
        <v>5</v>
      </c>
      <c r="I275" s="561" t="s">
        <v>80</v>
      </c>
      <c r="J275" s="562">
        <v>2.0</v>
      </c>
      <c r="K275" s="561" t="s">
        <v>81</v>
      </c>
      <c r="L275" s="562">
        <v>1.0</v>
      </c>
      <c r="M275" s="561" t="s">
        <v>82</v>
      </c>
      <c r="N275" s="562">
        <v>1.0</v>
      </c>
      <c r="O275" s="561"/>
      <c r="P275" s="562"/>
      <c r="Q275" s="563"/>
      <c r="R275" s="581"/>
      <c r="S275" s="563"/>
      <c r="T275" s="581"/>
      <c r="U275" s="563"/>
      <c r="V275" s="581"/>
      <c r="W275" s="563"/>
      <c r="X275" s="581"/>
      <c r="Y275" s="563"/>
      <c r="Z275" s="581"/>
      <c r="AA275" s="563"/>
      <c r="AB275" s="581"/>
    </row>
    <row r="276">
      <c r="A276" s="564" t="b">
        <v>1</v>
      </c>
      <c r="B276" s="607" t="s">
        <v>309</v>
      </c>
      <c r="C276" s="603" t="s">
        <v>7</v>
      </c>
      <c r="D276" s="610" t="s">
        <v>51</v>
      </c>
      <c r="E276" s="612"/>
      <c r="F276" s="568">
        <f>IF(I276&lt;&gt;"",(VLOOKUP(I276,'🌳Resource'!$A$4:$I1000,8,false)*J276),0)+IF(K276&lt;&gt;"",(VLOOKUP(K276,'🌳Resource'!$A$4:$I1000,8,false)*L276),0)+IF(M276&lt;&gt;"",(VLOOKUP(M276,'🌳Resource'!$A$4:$I1000,8,false)*N276),0) + IF(O276&lt;&gt;"",(VLOOKUP(O276,'🌳Resource'!$A$4:$I1000,8,false)*P276),0) + IF(Q276&lt;&gt;"",(VLOOKUP(Q276,$B$4:$G1000,5,false)*R276),0) + IF(S276&lt;&gt;"",(VLOOKUP(S276,$B$4:$G1000,5,false)*T276),0) + IF(U276&lt;&gt;"",(VLOOKUP(U276,$B$4:$G1000,5,false)*V276),0) + IF(W276&lt;&gt;"",(VLOOKUP(W276,$B$4:$G1000,5,false)*X276),0) + IF(Y276&lt;&gt;"",(VLOOKUP(Y276,$B$4:$G1000,5,false)*Z276),0) + IF(AA276&lt;&gt;"",(VLOOKUP(AA276,$B$4:$G1000,5,false)*AB276),0)</f>
        <v>4.963636364</v>
      </c>
      <c r="G276" s="568">
        <f>IF(I276&lt;&gt;"",(VLOOKUP(I276,'🌳Resource'!$A$4:$I1000,9,false)*J276),0)+IF(K276&lt;&gt;"",(VLOOKUP(K276,'🌳Resource'!$A$4:$I1000,9,false)*L276),0)+IF(M276&lt;&gt;"",(VLOOKUP(M276,'🌳Resource'!$A$4:$I1000,9,false)*N276),0) + IF(O276&lt;&gt;"",(VLOOKUP(O276,'🌳Resource'!$A$4:$I1000,9,false)*P276),0) + IF(Q276&lt;&gt;"",(VLOOKUP(Q276,$B$4:$G1000,6,false)*R276),0) + IF(S276&lt;&gt;"",(VLOOKUP(S276,$B$4:$G1000,6,false)*T276),0) + IF(U276&lt;&gt;"",(VLOOKUP(U276,$B$4:$G1000,6,false)*V276),0) + IF(W276&lt;&gt;"",(VLOOKUP(W276,$B$4:$G1000,6,false)*X276),0) + IF(Y276&lt;&gt;"",(VLOOKUP(Y276,$B$4:$G1000,6,false)*Z276),0) + IF(AA276&lt;&gt;"",(VLOOKUP(AA276,$B$4:$G1000,6,false)*AB276),0)</f>
        <v>17</v>
      </c>
      <c r="H276" s="568">
        <f>IF(I276&lt;&gt;"",(VLOOKUP(I276,'🌳Resource'!$A$4:$J1000,10,false)*J276),0)+IF(K276&lt;&gt;"",(VLOOKUP(K276,'🌳Resource'!$A$4:$J1000,10,false)*L276),0)+IF(M276&lt;&gt;"",(VLOOKUP(M276,'🌳Resource'!$A$4:$J1000,10,false)*N276),0) + IF(O276&lt;&gt;"",(VLOOKUP(O276,'🌳Resource'!$A$4:$J1000,10,false)*P276),0) + IF(Q276&lt;&gt;"",(VLOOKUP(Q276,$B$4:$H1000,7,false)*R276),0) + IF(S276&lt;&gt;"",(VLOOKUP(S276,$B$4:$H1000,7,false)*T276),0) + IF(U276&lt;&gt;"",(VLOOKUP(U276,$B$4:$H1000,7,false)*V276),0) + IF(W276&lt;&gt;"",(VLOOKUP(W276,$B$4:$H1000,7,false)*X276),0) + IF(Y276&lt;&gt;"",(VLOOKUP(Y276,$B$4:$H1000,7,false)*Z276),0) + IF(AA276&lt;&gt;"",(VLOOKUP(AA276,$B$4:$H1000,7,false)*AB276),0)</f>
        <v>5</v>
      </c>
      <c r="I276" s="569" t="s">
        <v>80</v>
      </c>
      <c r="J276" s="570">
        <v>2.0</v>
      </c>
      <c r="K276" s="569" t="s">
        <v>81</v>
      </c>
      <c r="L276" s="570">
        <v>1.0</v>
      </c>
      <c r="M276" s="569" t="s">
        <v>82</v>
      </c>
      <c r="N276" s="570">
        <v>1.0</v>
      </c>
      <c r="O276" s="569"/>
      <c r="P276" s="570"/>
      <c r="Q276" s="557"/>
      <c r="R276" s="580"/>
      <c r="S276" s="557"/>
      <c r="T276" s="580"/>
      <c r="U276" s="557"/>
      <c r="V276" s="580"/>
      <c r="W276" s="557"/>
      <c r="X276" s="580"/>
      <c r="Y276" s="557"/>
      <c r="Z276" s="580"/>
      <c r="AA276" s="557"/>
      <c r="AB276" s="580"/>
    </row>
    <row r="277">
      <c r="A277" s="564" t="b">
        <v>1</v>
      </c>
      <c r="B277" s="607" t="s">
        <v>310</v>
      </c>
      <c r="C277" s="603" t="s">
        <v>7</v>
      </c>
      <c r="D277" s="610" t="s">
        <v>51</v>
      </c>
      <c r="E277" s="612"/>
      <c r="F277" s="571">
        <f>IF(I277&lt;&gt;"",(VLOOKUP(I277,'🌳Resource'!$A$4:$I1000,8,false)*J277),0)+IF(K277&lt;&gt;"",(VLOOKUP(K277,'🌳Resource'!$A$4:$I1000,8,false)*L277),0)+IF(M277&lt;&gt;"",(VLOOKUP(M277,'🌳Resource'!$A$4:$I1000,8,false)*N277),0) + IF(O277&lt;&gt;"",(VLOOKUP(O277,'🌳Resource'!$A$4:$I1000,8,false)*P277),0) + IF(Q277&lt;&gt;"",(VLOOKUP(Q277,$B$4:$G1000,5,false)*R277),0) + IF(S277&lt;&gt;"",(VLOOKUP(S277,$B$4:$G1000,5,false)*T277),0) + IF(U277&lt;&gt;"",(VLOOKUP(U277,$B$4:$G1000,5,false)*V277),0) + IF(W277&lt;&gt;"",(VLOOKUP(W277,$B$4:$G1000,5,false)*X277),0) + IF(Y277&lt;&gt;"",(VLOOKUP(Y277,$B$4:$G1000,5,false)*Z277),0) + IF(AA277&lt;&gt;"",(VLOOKUP(AA277,$B$4:$G1000,5,false)*AB277),0)</f>
        <v>4.963636364</v>
      </c>
      <c r="G277" s="571">
        <f>IF(I277&lt;&gt;"",(VLOOKUP(I277,'🌳Resource'!$A$4:$I1000,9,false)*J277),0)+IF(K277&lt;&gt;"",(VLOOKUP(K277,'🌳Resource'!$A$4:$I1000,9,false)*L277),0)+IF(M277&lt;&gt;"",(VLOOKUP(M277,'🌳Resource'!$A$4:$I1000,9,false)*N277),0) + IF(O277&lt;&gt;"",(VLOOKUP(O277,'🌳Resource'!$A$4:$I1000,9,false)*P277),0) + IF(Q277&lt;&gt;"",(VLOOKUP(Q277,$B$4:$G1000,6,false)*R277),0) + IF(S277&lt;&gt;"",(VLOOKUP(S277,$B$4:$G1000,6,false)*T277),0) + IF(U277&lt;&gt;"",(VLOOKUP(U277,$B$4:$G1000,6,false)*V277),0) + IF(W277&lt;&gt;"",(VLOOKUP(W277,$B$4:$G1000,6,false)*X277),0) + IF(Y277&lt;&gt;"",(VLOOKUP(Y277,$B$4:$G1000,6,false)*Z277),0) + IF(AA277&lt;&gt;"",(VLOOKUP(AA277,$B$4:$G1000,6,false)*AB277),0)</f>
        <v>17</v>
      </c>
      <c r="H277" s="571">
        <f>IF(I277&lt;&gt;"",(VLOOKUP(I277,'🌳Resource'!$A$4:$J1000,10,false)*J277),0)+IF(K277&lt;&gt;"",(VLOOKUP(K277,'🌳Resource'!$A$4:$J1000,10,false)*L277),0)+IF(M277&lt;&gt;"",(VLOOKUP(M277,'🌳Resource'!$A$4:$J1000,10,false)*N277),0) + IF(O277&lt;&gt;"",(VLOOKUP(O277,'🌳Resource'!$A$4:$J1000,10,false)*P277),0) + IF(Q277&lt;&gt;"",(VLOOKUP(Q277,$B$4:$H1000,7,false)*R277),0) + IF(S277&lt;&gt;"",(VLOOKUP(S277,$B$4:$H1000,7,false)*T277),0) + IF(U277&lt;&gt;"",(VLOOKUP(U277,$B$4:$H1000,7,false)*V277),0) + IF(W277&lt;&gt;"",(VLOOKUP(W277,$B$4:$H1000,7,false)*X277),0) + IF(Y277&lt;&gt;"",(VLOOKUP(Y277,$B$4:$H1000,7,false)*Z277),0) + IF(AA277&lt;&gt;"",(VLOOKUP(AA277,$B$4:$H1000,7,false)*AB277),0)</f>
        <v>5</v>
      </c>
      <c r="I277" s="561" t="s">
        <v>80</v>
      </c>
      <c r="J277" s="562">
        <v>2.0</v>
      </c>
      <c r="K277" s="561" t="s">
        <v>81</v>
      </c>
      <c r="L277" s="562">
        <v>1.0</v>
      </c>
      <c r="M277" s="561" t="s">
        <v>82</v>
      </c>
      <c r="N277" s="562">
        <v>1.0</v>
      </c>
      <c r="O277" s="561"/>
      <c r="P277" s="562"/>
      <c r="Q277" s="563"/>
      <c r="R277" s="581"/>
      <c r="S277" s="563"/>
      <c r="T277" s="581"/>
      <c r="U277" s="563"/>
      <c r="V277" s="581"/>
      <c r="W277" s="563"/>
      <c r="X277" s="581"/>
      <c r="Y277" s="563"/>
      <c r="Z277" s="581"/>
      <c r="AA277" s="563"/>
      <c r="AB277" s="581"/>
    </row>
    <row r="278">
      <c r="A278" s="564" t="b">
        <v>1</v>
      </c>
      <c r="B278" s="607" t="s">
        <v>311</v>
      </c>
      <c r="C278" s="603" t="s">
        <v>8</v>
      </c>
      <c r="D278" s="610" t="s">
        <v>51</v>
      </c>
      <c r="E278" s="612"/>
      <c r="F278" s="568">
        <f>IF(I278&lt;&gt;"",(VLOOKUP(I278,'🌳Resource'!$A$4:$I1000,8,false)*J278),0)+IF(K278&lt;&gt;"",(VLOOKUP(K278,'🌳Resource'!$A$4:$I1000,8,false)*L278),0)+IF(M278&lt;&gt;"",(VLOOKUP(M278,'🌳Resource'!$A$4:$I1000,8,false)*N278),0) + IF(O278&lt;&gt;"",(VLOOKUP(O278,'🌳Resource'!$A$4:$I1000,8,false)*P278),0) + IF(Q278&lt;&gt;"",(VLOOKUP(Q278,$B$4:$G1000,5,false)*R278),0) + IF(S278&lt;&gt;"",(VLOOKUP(S278,$B$4:$G1000,5,false)*T278),0) + IF(U278&lt;&gt;"",(VLOOKUP(U278,$B$4:$G1000,5,false)*V278),0) + IF(W278&lt;&gt;"",(VLOOKUP(W278,$B$4:$G1000,5,false)*X278),0) + IF(Y278&lt;&gt;"",(VLOOKUP(Y278,$B$4:$G1000,5,false)*Z278),0) + IF(AA278&lt;&gt;"",(VLOOKUP(AA278,$B$4:$G1000,5,false)*AB278),0)</f>
        <v>18.71428571</v>
      </c>
      <c r="G278" s="568">
        <f>IF(I278&lt;&gt;"",(VLOOKUP(I278,'🌳Resource'!$A$4:$I1000,9,false)*J278),0)+IF(K278&lt;&gt;"",(VLOOKUP(K278,'🌳Resource'!$A$4:$I1000,9,false)*L278),0)+IF(M278&lt;&gt;"",(VLOOKUP(M278,'🌳Resource'!$A$4:$I1000,9,false)*N278),0) + IF(O278&lt;&gt;"",(VLOOKUP(O278,'🌳Resource'!$A$4:$I1000,9,false)*P278),0) + IF(Q278&lt;&gt;"",(VLOOKUP(Q278,$B$4:$G1000,6,false)*R278),0) + IF(S278&lt;&gt;"",(VLOOKUP(S278,$B$4:$G1000,6,false)*T278),0) + IF(U278&lt;&gt;"",(VLOOKUP(U278,$B$4:$G1000,6,false)*V278),0) + IF(W278&lt;&gt;"",(VLOOKUP(W278,$B$4:$G1000,6,false)*X278),0) + IF(Y278&lt;&gt;"",(VLOOKUP(Y278,$B$4:$G1000,6,false)*Z278),0) + IF(AA278&lt;&gt;"",(VLOOKUP(AA278,$B$4:$G1000,6,false)*AB278),0)</f>
        <v>68</v>
      </c>
      <c r="H278" s="568">
        <f>IF(I278&lt;&gt;"",(VLOOKUP(I278,'🌳Resource'!$A$4:$J1000,10,false)*J278),0)+IF(K278&lt;&gt;"",(VLOOKUP(K278,'🌳Resource'!$A$4:$J1000,10,false)*L278),0)+IF(M278&lt;&gt;"",(VLOOKUP(M278,'🌳Resource'!$A$4:$J1000,10,false)*N278),0) + IF(O278&lt;&gt;"",(VLOOKUP(O278,'🌳Resource'!$A$4:$J1000,10,false)*P278),0) + IF(Q278&lt;&gt;"",(VLOOKUP(Q278,$B$4:$H1000,7,false)*R278),0) + IF(S278&lt;&gt;"",(VLOOKUP(S278,$B$4:$H1000,7,false)*T278),0) + IF(U278&lt;&gt;"",(VLOOKUP(U278,$B$4:$H1000,7,false)*V278),0) + IF(W278&lt;&gt;"",(VLOOKUP(W278,$B$4:$H1000,7,false)*X278),0) + IF(Y278&lt;&gt;"",(VLOOKUP(Y278,$B$4:$H1000,7,false)*Z278),0) + IF(AA278&lt;&gt;"",(VLOOKUP(AA278,$B$4:$H1000,7,false)*AB278),0)</f>
        <v>24.5</v>
      </c>
      <c r="I278" s="569"/>
      <c r="J278" s="570"/>
      <c r="K278" s="569"/>
      <c r="L278" s="570"/>
      <c r="M278" s="569"/>
      <c r="N278" s="570"/>
      <c r="O278" s="569"/>
      <c r="P278" s="570"/>
      <c r="Q278" s="557" t="s">
        <v>506</v>
      </c>
      <c r="R278" s="578">
        <v>1.0</v>
      </c>
      <c r="S278" s="557" t="s">
        <v>510</v>
      </c>
      <c r="T278" s="578">
        <v>2.0</v>
      </c>
      <c r="U278" s="557" t="s">
        <v>534</v>
      </c>
      <c r="V278" s="578">
        <v>1.0</v>
      </c>
      <c r="W278" s="557"/>
      <c r="X278" s="580"/>
      <c r="Y278" s="557"/>
      <c r="Z278" s="580"/>
      <c r="AA278" s="557"/>
      <c r="AB278" s="580"/>
    </row>
    <row r="279">
      <c r="A279" s="564" t="b">
        <v>1</v>
      </c>
      <c r="B279" s="607" t="s">
        <v>312</v>
      </c>
      <c r="C279" s="603" t="s">
        <v>8</v>
      </c>
      <c r="D279" s="610" t="s">
        <v>51</v>
      </c>
      <c r="E279" s="612"/>
      <c r="F279" s="571">
        <f>IF(I279&lt;&gt;"",(VLOOKUP(I279,'🌳Resource'!$A$4:$I1000,8,false)*J279),0)+IF(K279&lt;&gt;"",(VLOOKUP(K279,'🌳Resource'!$A$4:$I1000,8,false)*L279),0)+IF(M279&lt;&gt;"",(VLOOKUP(M279,'🌳Resource'!$A$4:$I1000,8,false)*N279),0) + IF(O279&lt;&gt;"",(VLOOKUP(O279,'🌳Resource'!$A$4:$I1000,8,false)*P279),0) + IF(Q279&lt;&gt;"",(VLOOKUP(Q279,$B$4:$G1000,5,false)*R279),0) + IF(S279&lt;&gt;"",(VLOOKUP(S279,$B$4:$G1000,5,false)*T279),0) + IF(U279&lt;&gt;"",(VLOOKUP(U279,$B$4:$G1000,5,false)*V279),0) + IF(W279&lt;&gt;"",(VLOOKUP(W279,$B$4:$G1000,5,false)*X279),0) + IF(Y279&lt;&gt;"",(VLOOKUP(Y279,$B$4:$G1000,5,false)*Z279),0) + IF(AA279&lt;&gt;"",(VLOOKUP(AA279,$B$4:$G1000,5,false)*AB279),0)</f>
        <v>18.71428571</v>
      </c>
      <c r="G279" s="571">
        <f>IF(I279&lt;&gt;"",(VLOOKUP(I279,'🌳Resource'!$A$4:$I1000,9,false)*J279),0)+IF(K279&lt;&gt;"",(VLOOKUP(K279,'🌳Resource'!$A$4:$I1000,9,false)*L279),0)+IF(M279&lt;&gt;"",(VLOOKUP(M279,'🌳Resource'!$A$4:$I1000,9,false)*N279),0) + IF(O279&lt;&gt;"",(VLOOKUP(O279,'🌳Resource'!$A$4:$I1000,9,false)*P279),0) + IF(Q279&lt;&gt;"",(VLOOKUP(Q279,$B$4:$G1000,6,false)*R279),0) + IF(S279&lt;&gt;"",(VLOOKUP(S279,$B$4:$G1000,6,false)*T279),0) + IF(U279&lt;&gt;"",(VLOOKUP(U279,$B$4:$G1000,6,false)*V279),0) + IF(W279&lt;&gt;"",(VLOOKUP(W279,$B$4:$G1000,6,false)*X279),0) + IF(Y279&lt;&gt;"",(VLOOKUP(Y279,$B$4:$G1000,6,false)*Z279),0) + IF(AA279&lt;&gt;"",(VLOOKUP(AA279,$B$4:$G1000,6,false)*AB279),0)</f>
        <v>68</v>
      </c>
      <c r="H279" s="571">
        <f>IF(I279&lt;&gt;"",(VLOOKUP(I279,'🌳Resource'!$A$4:$J1000,10,false)*J279),0)+IF(K279&lt;&gt;"",(VLOOKUP(K279,'🌳Resource'!$A$4:$J1000,10,false)*L279),0)+IF(M279&lt;&gt;"",(VLOOKUP(M279,'🌳Resource'!$A$4:$J1000,10,false)*N279),0) + IF(O279&lt;&gt;"",(VLOOKUP(O279,'🌳Resource'!$A$4:$J1000,10,false)*P279),0) + IF(Q279&lt;&gt;"",(VLOOKUP(Q279,$B$4:$H1000,7,false)*R279),0) + IF(S279&lt;&gt;"",(VLOOKUP(S279,$B$4:$H1000,7,false)*T279),0) + IF(U279&lt;&gt;"",(VLOOKUP(U279,$B$4:$H1000,7,false)*V279),0) + IF(W279&lt;&gt;"",(VLOOKUP(W279,$B$4:$H1000,7,false)*X279),0) + IF(Y279&lt;&gt;"",(VLOOKUP(Y279,$B$4:$H1000,7,false)*Z279),0) + IF(AA279&lt;&gt;"",(VLOOKUP(AA279,$B$4:$H1000,7,false)*AB279),0)</f>
        <v>24.5</v>
      </c>
      <c r="I279" s="561"/>
      <c r="J279" s="562"/>
      <c r="K279" s="561"/>
      <c r="L279" s="562"/>
      <c r="M279" s="561"/>
      <c r="N279" s="562"/>
      <c r="O279" s="561"/>
      <c r="P279" s="562"/>
      <c r="Q279" s="563" t="s">
        <v>506</v>
      </c>
      <c r="R279" s="579">
        <v>1.0</v>
      </c>
      <c r="S279" s="563" t="s">
        <v>510</v>
      </c>
      <c r="T279" s="579">
        <v>2.0</v>
      </c>
      <c r="U279" s="563" t="s">
        <v>534</v>
      </c>
      <c r="V279" s="579">
        <v>1.0</v>
      </c>
      <c r="W279" s="563"/>
      <c r="X279" s="581"/>
      <c r="Y279" s="563"/>
      <c r="Z279" s="581"/>
      <c r="AA279" s="563"/>
      <c r="AB279" s="581"/>
    </row>
    <row r="280">
      <c r="A280" s="564" t="b">
        <v>1</v>
      </c>
      <c r="B280" s="607" t="s">
        <v>313</v>
      </c>
      <c r="C280" s="603" t="s">
        <v>8</v>
      </c>
      <c r="D280" s="610" t="s">
        <v>51</v>
      </c>
      <c r="E280" s="612"/>
      <c r="F280" s="568">
        <f>IF(I280&lt;&gt;"",(VLOOKUP(I280,'🌳Resource'!$A$4:$I1000,8,false)*J280),0)+IF(K280&lt;&gt;"",(VLOOKUP(K280,'🌳Resource'!$A$4:$I1000,8,false)*L280),0)+IF(M280&lt;&gt;"",(VLOOKUP(M280,'🌳Resource'!$A$4:$I1000,8,false)*N280),0) + IF(O280&lt;&gt;"",(VLOOKUP(O280,'🌳Resource'!$A$4:$I1000,8,false)*P280),0) + IF(Q280&lt;&gt;"",(VLOOKUP(Q280,$B$4:$G1000,5,false)*R280),0) + IF(S280&lt;&gt;"",(VLOOKUP(S280,$B$4:$G1000,5,false)*T280),0) + IF(U280&lt;&gt;"",(VLOOKUP(U280,$B$4:$G1000,5,false)*V280),0) + IF(W280&lt;&gt;"",(VLOOKUP(W280,$B$4:$G1000,5,false)*X280),0) + IF(Y280&lt;&gt;"",(VLOOKUP(Y280,$B$4:$G1000,5,false)*Z280),0) + IF(AA280&lt;&gt;"",(VLOOKUP(AA280,$B$4:$G1000,5,false)*AB280),0)</f>
        <v>18.71428571</v>
      </c>
      <c r="G280" s="568">
        <f>IF(I280&lt;&gt;"",(VLOOKUP(I280,'🌳Resource'!$A$4:$I1000,9,false)*J280),0)+IF(K280&lt;&gt;"",(VLOOKUP(K280,'🌳Resource'!$A$4:$I1000,9,false)*L280),0)+IF(M280&lt;&gt;"",(VLOOKUP(M280,'🌳Resource'!$A$4:$I1000,9,false)*N280),0) + IF(O280&lt;&gt;"",(VLOOKUP(O280,'🌳Resource'!$A$4:$I1000,9,false)*P280),0) + IF(Q280&lt;&gt;"",(VLOOKUP(Q280,$B$4:$G1000,6,false)*R280),0) + IF(S280&lt;&gt;"",(VLOOKUP(S280,$B$4:$G1000,6,false)*T280),0) + IF(U280&lt;&gt;"",(VLOOKUP(U280,$B$4:$G1000,6,false)*V280),0) + IF(W280&lt;&gt;"",(VLOOKUP(W280,$B$4:$G1000,6,false)*X280),0) + IF(Y280&lt;&gt;"",(VLOOKUP(Y280,$B$4:$G1000,6,false)*Z280),0) + IF(AA280&lt;&gt;"",(VLOOKUP(AA280,$B$4:$G1000,6,false)*AB280),0)</f>
        <v>68</v>
      </c>
      <c r="H280" s="568">
        <f>IF(I280&lt;&gt;"",(VLOOKUP(I280,'🌳Resource'!$A$4:$J1000,10,false)*J280),0)+IF(K280&lt;&gt;"",(VLOOKUP(K280,'🌳Resource'!$A$4:$J1000,10,false)*L280),0)+IF(M280&lt;&gt;"",(VLOOKUP(M280,'🌳Resource'!$A$4:$J1000,10,false)*N280),0) + IF(O280&lt;&gt;"",(VLOOKUP(O280,'🌳Resource'!$A$4:$J1000,10,false)*P280),0) + IF(Q280&lt;&gt;"",(VLOOKUP(Q280,$B$4:$H1000,7,false)*R280),0) + IF(S280&lt;&gt;"",(VLOOKUP(S280,$B$4:$H1000,7,false)*T280),0) + IF(U280&lt;&gt;"",(VLOOKUP(U280,$B$4:$H1000,7,false)*V280),0) + IF(W280&lt;&gt;"",(VLOOKUP(W280,$B$4:$H1000,7,false)*X280),0) + IF(Y280&lt;&gt;"",(VLOOKUP(Y280,$B$4:$H1000,7,false)*Z280),0) + IF(AA280&lt;&gt;"",(VLOOKUP(AA280,$B$4:$H1000,7,false)*AB280),0)</f>
        <v>24.5</v>
      </c>
      <c r="I280" s="569"/>
      <c r="J280" s="570"/>
      <c r="K280" s="569"/>
      <c r="L280" s="570"/>
      <c r="M280" s="569"/>
      <c r="N280" s="570"/>
      <c r="O280" s="569"/>
      <c r="P280" s="570"/>
      <c r="Q280" s="557" t="s">
        <v>506</v>
      </c>
      <c r="R280" s="578">
        <v>1.0</v>
      </c>
      <c r="S280" s="557" t="s">
        <v>510</v>
      </c>
      <c r="T280" s="578">
        <v>2.0</v>
      </c>
      <c r="U280" s="557" t="s">
        <v>534</v>
      </c>
      <c r="V280" s="578">
        <v>1.0</v>
      </c>
      <c r="W280" s="557"/>
      <c r="X280" s="580"/>
      <c r="Y280" s="557"/>
      <c r="Z280" s="580"/>
      <c r="AA280" s="557"/>
      <c r="AB280" s="580"/>
    </row>
    <row r="281">
      <c r="A281" s="564" t="b">
        <v>1</v>
      </c>
      <c r="B281" s="607" t="s">
        <v>314</v>
      </c>
      <c r="C281" s="603" t="s">
        <v>8</v>
      </c>
      <c r="D281" s="610" t="s">
        <v>51</v>
      </c>
      <c r="E281" s="612"/>
      <c r="F281" s="571">
        <f>IF(I281&lt;&gt;"",(VLOOKUP(I281,'🌳Resource'!$A$4:$I1000,8,false)*J281),0)+IF(K281&lt;&gt;"",(VLOOKUP(K281,'🌳Resource'!$A$4:$I1000,8,false)*L281),0)+IF(M281&lt;&gt;"",(VLOOKUP(M281,'🌳Resource'!$A$4:$I1000,8,false)*N281),0) + IF(O281&lt;&gt;"",(VLOOKUP(O281,'🌳Resource'!$A$4:$I1000,8,false)*P281),0) + IF(Q281&lt;&gt;"",(VLOOKUP(Q281,$B$4:$G1000,5,false)*R281),0) + IF(S281&lt;&gt;"",(VLOOKUP(S281,$B$4:$G1000,5,false)*T281),0) + IF(U281&lt;&gt;"",(VLOOKUP(U281,$B$4:$G1000,5,false)*V281),0) + IF(W281&lt;&gt;"",(VLOOKUP(W281,$B$4:$G1000,5,false)*X281),0) + IF(Y281&lt;&gt;"",(VLOOKUP(Y281,$B$4:$G1000,5,false)*Z281),0) + IF(AA281&lt;&gt;"",(VLOOKUP(AA281,$B$4:$G1000,5,false)*AB281),0)</f>
        <v>18.71428571</v>
      </c>
      <c r="G281" s="571">
        <f>IF(I281&lt;&gt;"",(VLOOKUP(I281,'🌳Resource'!$A$4:$I1000,9,false)*J281),0)+IF(K281&lt;&gt;"",(VLOOKUP(K281,'🌳Resource'!$A$4:$I1000,9,false)*L281),0)+IF(M281&lt;&gt;"",(VLOOKUP(M281,'🌳Resource'!$A$4:$I1000,9,false)*N281),0) + IF(O281&lt;&gt;"",(VLOOKUP(O281,'🌳Resource'!$A$4:$I1000,9,false)*P281),0) + IF(Q281&lt;&gt;"",(VLOOKUP(Q281,$B$4:$G1000,6,false)*R281),0) + IF(S281&lt;&gt;"",(VLOOKUP(S281,$B$4:$G1000,6,false)*T281),0) + IF(U281&lt;&gt;"",(VLOOKUP(U281,$B$4:$G1000,6,false)*V281),0) + IF(W281&lt;&gt;"",(VLOOKUP(W281,$B$4:$G1000,6,false)*X281),0) + IF(Y281&lt;&gt;"",(VLOOKUP(Y281,$B$4:$G1000,6,false)*Z281),0) + IF(AA281&lt;&gt;"",(VLOOKUP(AA281,$B$4:$G1000,6,false)*AB281),0)</f>
        <v>68</v>
      </c>
      <c r="H281" s="571">
        <f>IF(I281&lt;&gt;"",(VLOOKUP(I281,'🌳Resource'!$A$4:$J1000,10,false)*J281),0)+IF(K281&lt;&gt;"",(VLOOKUP(K281,'🌳Resource'!$A$4:$J1000,10,false)*L281),0)+IF(M281&lt;&gt;"",(VLOOKUP(M281,'🌳Resource'!$A$4:$J1000,10,false)*N281),0) + IF(O281&lt;&gt;"",(VLOOKUP(O281,'🌳Resource'!$A$4:$J1000,10,false)*P281),0) + IF(Q281&lt;&gt;"",(VLOOKUP(Q281,$B$4:$H1000,7,false)*R281),0) + IF(S281&lt;&gt;"",(VLOOKUP(S281,$B$4:$H1000,7,false)*T281),0) + IF(U281&lt;&gt;"",(VLOOKUP(U281,$B$4:$H1000,7,false)*V281),0) + IF(W281&lt;&gt;"",(VLOOKUP(W281,$B$4:$H1000,7,false)*X281),0) + IF(Y281&lt;&gt;"",(VLOOKUP(Y281,$B$4:$H1000,7,false)*Z281),0) + IF(AA281&lt;&gt;"",(VLOOKUP(AA281,$B$4:$H1000,7,false)*AB281),0)</f>
        <v>24.5</v>
      </c>
      <c r="I281" s="561"/>
      <c r="J281" s="562"/>
      <c r="K281" s="561"/>
      <c r="L281" s="562"/>
      <c r="M281" s="561"/>
      <c r="N281" s="562"/>
      <c r="O281" s="561"/>
      <c r="P281" s="562"/>
      <c r="Q281" s="563" t="s">
        <v>506</v>
      </c>
      <c r="R281" s="579">
        <v>1.0</v>
      </c>
      <c r="S281" s="563" t="s">
        <v>510</v>
      </c>
      <c r="T281" s="579">
        <v>2.0</v>
      </c>
      <c r="U281" s="563" t="s">
        <v>534</v>
      </c>
      <c r="V281" s="579">
        <v>1.0</v>
      </c>
      <c r="W281" s="563"/>
      <c r="X281" s="581"/>
      <c r="Y281" s="563"/>
      <c r="Z281" s="581"/>
      <c r="AA281" s="563"/>
      <c r="AB281" s="581"/>
    </row>
    <row r="282">
      <c r="A282" s="564" t="b">
        <v>1</v>
      </c>
      <c r="B282" s="607" t="s">
        <v>315</v>
      </c>
      <c r="C282" s="603" t="s">
        <v>8</v>
      </c>
      <c r="D282" s="610" t="s">
        <v>51</v>
      </c>
      <c r="E282" s="612"/>
      <c r="F282" s="568">
        <f>IF(I282&lt;&gt;"",(VLOOKUP(I282,'🌳Resource'!$A$4:$I1000,8,false)*J282),0)+IF(K282&lt;&gt;"",(VLOOKUP(K282,'🌳Resource'!$A$4:$I1000,8,false)*L282),0)+IF(M282&lt;&gt;"",(VLOOKUP(M282,'🌳Resource'!$A$4:$I1000,8,false)*N282),0) + IF(O282&lt;&gt;"",(VLOOKUP(O282,'🌳Resource'!$A$4:$I1000,8,false)*P282),0) + IF(Q282&lt;&gt;"",(VLOOKUP(Q282,$B$4:$G1000,5,false)*R282),0) + IF(S282&lt;&gt;"",(VLOOKUP(S282,$B$4:$G1000,5,false)*T282),0) + IF(U282&lt;&gt;"",(VLOOKUP(U282,$B$4:$G1000,5,false)*V282),0) + IF(W282&lt;&gt;"",(VLOOKUP(W282,$B$4:$G1000,5,false)*X282),0) + IF(Y282&lt;&gt;"",(VLOOKUP(Y282,$B$4:$G1000,5,false)*Z282),0) + IF(AA282&lt;&gt;"",(VLOOKUP(AA282,$B$4:$G1000,5,false)*AB282),0)</f>
        <v>18.71428571</v>
      </c>
      <c r="G282" s="568">
        <f>IF(I282&lt;&gt;"",(VLOOKUP(I282,'🌳Resource'!$A$4:$I1000,9,false)*J282),0)+IF(K282&lt;&gt;"",(VLOOKUP(K282,'🌳Resource'!$A$4:$I1000,9,false)*L282),0)+IF(M282&lt;&gt;"",(VLOOKUP(M282,'🌳Resource'!$A$4:$I1000,9,false)*N282),0) + IF(O282&lt;&gt;"",(VLOOKUP(O282,'🌳Resource'!$A$4:$I1000,9,false)*P282),0) + IF(Q282&lt;&gt;"",(VLOOKUP(Q282,$B$4:$G1000,6,false)*R282),0) + IF(S282&lt;&gt;"",(VLOOKUP(S282,$B$4:$G1000,6,false)*T282),0) + IF(U282&lt;&gt;"",(VLOOKUP(U282,$B$4:$G1000,6,false)*V282),0) + IF(W282&lt;&gt;"",(VLOOKUP(W282,$B$4:$G1000,6,false)*X282),0) + IF(Y282&lt;&gt;"",(VLOOKUP(Y282,$B$4:$G1000,6,false)*Z282),0) + IF(AA282&lt;&gt;"",(VLOOKUP(AA282,$B$4:$G1000,6,false)*AB282),0)</f>
        <v>68</v>
      </c>
      <c r="H282" s="568">
        <f>IF(I282&lt;&gt;"",(VLOOKUP(I282,'🌳Resource'!$A$4:$J1000,10,false)*J282),0)+IF(K282&lt;&gt;"",(VLOOKUP(K282,'🌳Resource'!$A$4:$J1000,10,false)*L282),0)+IF(M282&lt;&gt;"",(VLOOKUP(M282,'🌳Resource'!$A$4:$J1000,10,false)*N282),0) + IF(O282&lt;&gt;"",(VLOOKUP(O282,'🌳Resource'!$A$4:$J1000,10,false)*P282),0) + IF(Q282&lt;&gt;"",(VLOOKUP(Q282,$B$4:$H1000,7,false)*R282),0) + IF(S282&lt;&gt;"",(VLOOKUP(S282,$B$4:$H1000,7,false)*T282),0) + IF(U282&lt;&gt;"",(VLOOKUP(U282,$B$4:$H1000,7,false)*V282),0) + IF(W282&lt;&gt;"",(VLOOKUP(W282,$B$4:$H1000,7,false)*X282),0) + IF(Y282&lt;&gt;"",(VLOOKUP(Y282,$B$4:$H1000,7,false)*Z282),0) + IF(AA282&lt;&gt;"",(VLOOKUP(AA282,$B$4:$H1000,7,false)*AB282),0)</f>
        <v>24.5</v>
      </c>
      <c r="I282" s="569"/>
      <c r="J282" s="570"/>
      <c r="K282" s="569"/>
      <c r="L282" s="570"/>
      <c r="M282" s="569"/>
      <c r="N282" s="570"/>
      <c r="O282" s="569"/>
      <c r="P282" s="570"/>
      <c r="Q282" s="557" t="s">
        <v>506</v>
      </c>
      <c r="R282" s="578">
        <v>1.0</v>
      </c>
      <c r="S282" s="557" t="s">
        <v>510</v>
      </c>
      <c r="T282" s="578">
        <v>2.0</v>
      </c>
      <c r="U282" s="557" t="s">
        <v>534</v>
      </c>
      <c r="V282" s="578">
        <v>1.0</v>
      </c>
      <c r="W282" s="557"/>
      <c r="X282" s="580"/>
      <c r="Y282" s="557"/>
      <c r="Z282" s="580"/>
      <c r="AA282" s="557"/>
      <c r="AB282" s="580"/>
    </row>
    <row r="283">
      <c r="A283" s="564" t="b">
        <v>1</v>
      </c>
      <c r="B283" s="607" t="s">
        <v>316</v>
      </c>
      <c r="C283" s="603" t="s">
        <v>8</v>
      </c>
      <c r="D283" s="610" t="s">
        <v>51</v>
      </c>
      <c r="E283" s="612"/>
      <c r="F283" s="571">
        <f>IF(I283&lt;&gt;"",(VLOOKUP(I283,'🌳Resource'!$A$4:$I1000,8,false)*J283),0)+IF(K283&lt;&gt;"",(VLOOKUP(K283,'🌳Resource'!$A$4:$I1000,8,false)*L283),0)+IF(M283&lt;&gt;"",(VLOOKUP(M283,'🌳Resource'!$A$4:$I1000,8,false)*N283),0) + IF(O283&lt;&gt;"",(VLOOKUP(O283,'🌳Resource'!$A$4:$I1000,8,false)*P283),0) + IF(Q283&lt;&gt;"",(VLOOKUP(Q283,$B$4:$G1000,5,false)*R283),0) + IF(S283&lt;&gt;"",(VLOOKUP(S283,$B$4:$G1000,5,false)*T283),0) + IF(U283&lt;&gt;"",(VLOOKUP(U283,$B$4:$G1000,5,false)*V283),0) + IF(W283&lt;&gt;"",(VLOOKUP(W283,$B$4:$G1000,5,false)*X283),0) + IF(Y283&lt;&gt;"",(VLOOKUP(Y283,$B$4:$G1000,5,false)*Z283),0) + IF(AA283&lt;&gt;"",(VLOOKUP(AA283,$B$4:$G1000,5,false)*AB283),0)</f>
        <v>18.71428571</v>
      </c>
      <c r="G283" s="571">
        <f>IF(I283&lt;&gt;"",(VLOOKUP(I283,'🌳Resource'!$A$4:$I1000,9,false)*J283),0)+IF(K283&lt;&gt;"",(VLOOKUP(K283,'🌳Resource'!$A$4:$I1000,9,false)*L283),0)+IF(M283&lt;&gt;"",(VLOOKUP(M283,'🌳Resource'!$A$4:$I1000,9,false)*N283),0) + IF(O283&lt;&gt;"",(VLOOKUP(O283,'🌳Resource'!$A$4:$I1000,9,false)*P283),0) + IF(Q283&lt;&gt;"",(VLOOKUP(Q283,$B$4:$G1000,6,false)*R283),0) + IF(S283&lt;&gt;"",(VLOOKUP(S283,$B$4:$G1000,6,false)*T283),0) + IF(U283&lt;&gt;"",(VLOOKUP(U283,$B$4:$G1000,6,false)*V283),0) + IF(W283&lt;&gt;"",(VLOOKUP(W283,$B$4:$G1000,6,false)*X283),0) + IF(Y283&lt;&gt;"",(VLOOKUP(Y283,$B$4:$G1000,6,false)*Z283),0) + IF(AA283&lt;&gt;"",(VLOOKUP(AA283,$B$4:$G1000,6,false)*AB283),0)</f>
        <v>68</v>
      </c>
      <c r="H283" s="571">
        <f>IF(I283&lt;&gt;"",(VLOOKUP(I283,'🌳Resource'!$A$4:$J1000,10,false)*J283),0)+IF(K283&lt;&gt;"",(VLOOKUP(K283,'🌳Resource'!$A$4:$J1000,10,false)*L283),0)+IF(M283&lt;&gt;"",(VLOOKUP(M283,'🌳Resource'!$A$4:$J1000,10,false)*N283),0) + IF(O283&lt;&gt;"",(VLOOKUP(O283,'🌳Resource'!$A$4:$J1000,10,false)*P283),0) + IF(Q283&lt;&gt;"",(VLOOKUP(Q283,$B$4:$H1000,7,false)*R283),0) + IF(S283&lt;&gt;"",(VLOOKUP(S283,$B$4:$H1000,7,false)*T283),0) + IF(U283&lt;&gt;"",(VLOOKUP(U283,$B$4:$H1000,7,false)*V283),0) + IF(W283&lt;&gt;"",(VLOOKUP(W283,$B$4:$H1000,7,false)*X283),0) + IF(Y283&lt;&gt;"",(VLOOKUP(Y283,$B$4:$H1000,7,false)*Z283),0) + IF(AA283&lt;&gt;"",(VLOOKUP(AA283,$B$4:$H1000,7,false)*AB283),0)</f>
        <v>24.5</v>
      </c>
      <c r="I283" s="561"/>
      <c r="J283" s="562"/>
      <c r="K283" s="561"/>
      <c r="L283" s="562"/>
      <c r="M283" s="561"/>
      <c r="N283" s="562"/>
      <c r="O283" s="561"/>
      <c r="P283" s="562"/>
      <c r="Q283" s="563" t="s">
        <v>506</v>
      </c>
      <c r="R283" s="579">
        <v>1.0</v>
      </c>
      <c r="S283" s="563" t="s">
        <v>510</v>
      </c>
      <c r="T283" s="579">
        <v>2.0</v>
      </c>
      <c r="U283" s="563" t="s">
        <v>534</v>
      </c>
      <c r="V283" s="579">
        <v>1.0</v>
      </c>
      <c r="W283" s="563"/>
      <c r="X283" s="581"/>
      <c r="Y283" s="563"/>
      <c r="Z283" s="581"/>
      <c r="AA283" s="563"/>
      <c r="AB283" s="581"/>
    </row>
    <row r="284">
      <c r="A284" s="564" t="b">
        <v>1</v>
      </c>
      <c r="B284" s="607" t="s">
        <v>317</v>
      </c>
      <c r="C284" s="603" t="s">
        <v>8</v>
      </c>
      <c r="D284" s="610" t="s">
        <v>51</v>
      </c>
      <c r="E284" s="612"/>
      <c r="F284" s="568">
        <f>IF(I284&lt;&gt;"",(VLOOKUP(I284,'🌳Resource'!$A$4:$I1000,8,false)*J284),0)+IF(K284&lt;&gt;"",(VLOOKUP(K284,'🌳Resource'!$A$4:$I1000,8,false)*L284),0)+IF(M284&lt;&gt;"",(VLOOKUP(M284,'🌳Resource'!$A$4:$I1000,8,false)*N284),0) + IF(O284&lt;&gt;"",(VLOOKUP(O284,'🌳Resource'!$A$4:$I1000,8,false)*P284),0) + IF(Q284&lt;&gt;"",(VLOOKUP(Q284,$B$4:$G1000,5,false)*R284),0) + IF(S284&lt;&gt;"",(VLOOKUP(S284,$B$4:$G1000,5,false)*T284),0) + IF(U284&lt;&gt;"",(VLOOKUP(U284,$B$4:$G1000,5,false)*V284),0) + IF(W284&lt;&gt;"",(VLOOKUP(W284,$B$4:$G1000,5,false)*X284),0) + IF(Y284&lt;&gt;"",(VLOOKUP(Y284,$B$4:$G1000,5,false)*Z284),0) + IF(AA284&lt;&gt;"",(VLOOKUP(AA284,$B$4:$G1000,5,false)*AB284),0)</f>
        <v>18.71428571</v>
      </c>
      <c r="G284" s="568">
        <f>IF(I284&lt;&gt;"",(VLOOKUP(I284,'🌳Resource'!$A$4:$I1000,9,false)*J284),0)+IF(K284&lt;&gt;"",(VLOOKUP(K284,'🌳Resource'!$A$4:$I1000,9,false)*L284),0)+IF(M284&lt;&gt;"",(VLOOKUP(M284,'🌳Resource'!$A$4:$I1000,9,false)*N284),0) + IF(O284&lt;&gt;"",(VLOOKUP(O284,'🌳Resource'!$A$4:$I1000,9,false)*P284),0) + IF(Q284&lt;&gt;"",(VLOOKUP(Q284,$B$4:$G1000,6,false)*R284),0) + IF(S284&lt;&gt;"",(VLOOKUP(S284,$B$4:$G1000,6,false)*T284),0) + IF(U284&lt;&gt;"",(VLOOKUP(U284,$B$4:$G1000,6,false)*V284),0) + IF(W284&lt;&gt;"",(VLOOKUP(W284,$B$4:$G1000,6,false)*X284),0) + IF(Y284&lt;&gt;"",(VLOOKUP(Y284,$B$4:$G1000,6,false)*Z284),0) + IF(AA284&lt;&gt;"",(VLOOKUP(AA284,$B$4:$G1000,6,false)*AB284),0)</f>
        <v>68</v>
      </c>
      <c r="H284" s="568">
        <f>IF(I284&lt;&gt;"",(VLOOKUP(I284,'🌳Resource'!$A$4:$J1000,10,false)*J284),0)+IF(K284&lt;&gt;"",(VLOOKUP(K284,'🌳Resource'!$A$4:$J1000,10,false)*L284),0)+IF(M284&lt;&gt;"",(VLOOKUP(M284,'🌳Resource'!$A$4:$J1000,10,false)*N284),0) + IF(O284&lt;&gt;"",(VLOOKUP(O284,'🌳Resource'!$A$4:$J1000,10,false)*P284),0) + IF(Q284&lt;&gt;"",(VLOOKUP(Q284,$B$4:$H1000,7,false)*R284),0) + IF(S284&lt;&gt;"",(VLOOKUP(S284,$B$4:$H1000,7,false)*T284),0) + IF(U284&lt;&gt;"",(VLOOKUP(U284,$B$4:$H1000,7,false)*V284),0) + IF(W284&lt;&gt;"",(VLOOKUP(W284,$B$4:$H1000,7,false)*X284),0) + IF(Y284&lt;&gt;"",(VLOOKUP(Y284,$B$4:$H1000,7,false)*Z284),0) + IF(AA284&lt;&gt;"",(VLOOKUP(AA284,$B$4:$H1000,7,false)*AB284),0)</f>
        <v>24.5</v>
      </c>
      <c r="I284" s="569"/>
      <c r="J284" s="570"/>
      <c r="K284" s="569"/>
      <c r="L284" s="570"/>
      <c r="M284" s="569"/>
      <c r="N284" s="570"/>
      <c r="O284" s="569"/>
      <c r="P284" s="570"/>
      <c r="Q284" s="557" t="s">
        <v>506</v>
      </c>
      <c r="R284" s="578">
        <v>1.0</v>
      </c>
      <c r="S284" s="557" t="s">
        <v>510</v>
      </c>
      <c r="T284" s="578">
        <v>2.0</v>
      </c>
      <c r="U284" s="557" t="s">
        <v>534</v>
      </c>
      <c r="V284" s="578">
        <v>1.0</v>
      </c>
      <c r="W284" s="557"/>
      <c r="X284" s="580"/>
      <c r="Y284" s="557"/>
      <c r="Z284" s="580"/>
      <c r="AA284" s="557"/>
      <c r="AB284" s="580"/>
    </row>
    <row r="285">
      <c r="A285" s="564" t="b">
        <v>1</v>
      </c>
      <c r="B285" s="607" t="s">
        <v>318</v>
      </c>
      <c r="C285" s="603" t="s">
        <v>8</v>
      </c>
      <c r="D285" s="610" t="s">
        <v>51</v>
      </c>
      <c r="E285" s="612"/>
      <c r="F285" s="571">
        <f>IF(I285&lt;&gt;"",(VLOOKUP(I285,'🌳Resource'!$A$4:$I1000,8,false)*J285),0)+IF(K285&lt;&gt;"",(VLOOKUP(K285,'🌳Resource'!$A$4:$I1000,8,false)*L285),0)+IF(M285&lt;&gt;"",(VLOOKUP(M285,'🌳Resource'!$A$4:$I1000,8,false)*N285),0) + IF(O285&lt;&gt;"",(VLOOKUP(O285,'🌳Resource'!$A$4:$I1000,8,false)*P285),0) + IF(Q285&lt;&gt;"",(VLOOKUP(Q285,$B$4:$G1000,5,false)*R285),0) + IF(S285&lt;&gt;"",(VLOOKUP(S285,$B$4:$G1000,5,false)*T285),0) + IF(U285&lt;&gt;"",(VLOOKUP(U285,$B$4:$G1000,5,false)*V285),0) + IF(W285&lt;&gt;"",(VLOOKUP(W285,$B$4:$G1000,5,false)*X285),0) + IF(Y285&lt;&gt;"",(VLOOKUP(Y285,$B$4:$G1000,5,false)*Z285),0) + IF(AA285&lt;&gt;"",(VLOOKUP(AA285,$B$4:$G1000,5,false)*AB285),0)</f>
        <v>18.71428571</v>
      </c>
      <c r="G285" s="571">
        <f>IF(I285&lt;&gt;"",(VLOOKUP(I285,'🌳Resource'!$A$4:$I1000,9,false)*J285),0)+IF(K285&lt;&gt;"",(VLOOKUP(K285,'🌳Resource'!$A$4:$I1000,9,false)*L285),0)+IF(M285&lt;&gt;"",(VLOOKUP(M285,'🌳Resource'!$A$4:$I1000,9,false)*N285),0) + IF(O285&lt;&gt;"",(VLOOKUP(O285,'🌳Resource'!$A$4:$I1000,9,false)*P285),0) + IF(Q285&lt;&gt;"",(VLOOKUP(Q285,$B$4:$G1000,6,false)*R285),0) + IF(S285&lt;&gt;"",(VLOOKUP(S285,$B$4:$G1000,6,false)*T285),0) + IF(U285&lt;&gt;"",(VLOOKUP(U285,$B$4:$G1000,6,false)*V285),0) + IF(W285&lt;&gt;"",(VLOOKUP(W285,$B$4:$G1000,6,false)*X285),0) + IF(Y285&lt;&gt;"",(VLOOKUP(Y285,$B$4:$G1000,6,false)*Z285),0) + IF(AA285&lt;&gt;"",(VLOOKUP(AA285,$B$4:$G1000,6,false)*AB285),0)</f>
        <v>68</v>
      </c>
      <c r="H285" s="571">
        <f>IF(I285&lt;&gt;"",(VLOOKUP(I285,'🌳Resource'!$A$4:$J1000,10,false)*J285),0)+IF(K285&lt;&gt;"",(VLOOKUP(K285,'🌳Resource'!$A$4:$J1000,10,false)*L285),0)+IF(M285&lt;&gt;"",(VLOOKUP(M285,'🌳Resource'!$A$4:$J1000,10,false)*N285),0) + IF(O285&lt;&gt;"",(VLOOKUP(O285,'🌳Resource'!$A$4:$J1000,10,false)*P285),0) + IF(Q285&lt;&gt;"",(VLOOKUP(Q285,$B$4:$H1000,7,false)*R285),0) + IF(S285&lt;&gt;"",(VLOOKUP(S285,$B$4:$H1000,7,false)*T285),0) + IF(U285&lt;&gt;"",(VLOOKUP(U285,$B$4:$H1000,7,false)*V285),0) + IF(W285&lt;&gt;"",(VLOOKUP(W285,$B$4:$H1000,7,false)*X285),0) + IF(Y285&lt;&gt;"",(VLOOKUP(Y285,$B$4:$H1000,7,false)*Z285),0) + IF(AA285&lt;&gt;"",(VLOOKUP(AA285,$B$4:$H1000,7,false)*AB285),0)</f>
        <v>24.5</v>
      </c>
      <c r="I285" s="561"/>
      <c r="J285" s="562"/>
      <c r="K285" s="561"/>
      <c r="L285" s="562"/>
      <c r="M285" s="561"/>
      <c r="N285" s="562"/>
      <c r="O285" s="561"/>
      <c r="P285" s="562"/>
      <c r="Q285" s="563" t="s">
        <v>506</v>
      </c>
      <c r="R285" s="579">
        <v>1.0</v>
      </c>
      <c r="S285" s="563" t="s">
        <v>510</v>
      </c>
      <c r="T285" s="579">
        <v>2.0</v>
      </c>
      <c r="U285" s="563" t="s">
        <v>534</v>
      </c>
      <c r="V285" s="579">
        <v>1.0</v>
      </c>
      <c r="W285" s="563"/>
      <c r="X285" s="581"/>
      <c r="Y285" s="563"/>
      <c r="Z285" s="581"/>
      <c r="AA285" s="563"/>
      <c r="AB285" s="581"/>
    </row>
    <row r="286">
      <c r="A286" s="564" t="b">
        <v>1</v>
      </c>
      <c r="B286" s="607" t="s">
        <v>319</v>
      </c>
      <c r="C286" s="603" t="s">
        <v>12</v>
      </c>
      <c r="D286" s="610" t="s">
        <v>51</v>
      </c>
      <c r="E286" s="612"/>
      <c r="F286" s="568">
        <f>IF(I286&lt;&gt;"",(VLOOKUP(I286,'🌳Resource'!$A$4:$I1000,8,false)*J286),0)+IF(K286&lt;&gt;"",(VLOOKUP(K286,'🌳Resource'!$A$4:$I1000,8,false)*L286),0)+IF(M286&lt;&gt;"",(VLOOKUP(M286,'🌳Resource'!$A$4:$I1000,8,false)*N286),0) + IF(O286&lt;&gt;"",(VLOOKUP(O286,'🌳Resource'!$A$4:$I1000,8,false)*P286),0) + IF(Q286&lt;&gt;"",(VLOOKUP(Q286,$B$4:$G1000,5,false)*R286),0) + IF(S286&lt;&gt;"",(VLOOKUP(S286,$B$4:$G1000,5,false)*T286),0) + IF(U286&lt;&gt;"",(VLOOKUP(U286,$B$4:$G1000,5,false)*V286),0) + IF(W286&lt;&gt;"",(VLOOKUP(W286,$B$4:$G1000,5,false)*X286),0) + IF(Y286&lt;&gt;"",(VLOOKUP(Y286,$B$4:$G1000,5,false)*Z286),0) + IF(AA286&lt;&gt;"",(VLOOKUP(AA286,$B$4:$G1000,5,false)*AB286),0)</f>
        <v>13</v>
      </c>
      <c r="G286" s="568">
        <f>IF(I286&lt;&gt;"",(VLOOKUP(I286,'🌳Resource'!$A$4:$I1000,9,false)*J286),0)+IF(K286&lt;&gt;"",(VLOOKUP(K286,'🌳Resource'!$A$4:$I1000,9,false)*L286),0)+IF(M286&lt;&gt;"",(VLOOKUP(M286,'🌳Resource'!$A$4:$I1000,9,false)*N286),0) + IF(O286&lt;&gt;"",(VLOOKUP(O286,'🌳Resource'!$A$4:$I1000,9,false)*P286),0) + IF(Q286&lt;&gt;"",(VLOOKUP(Q286,$B$4:$G1000,6,false)*R286),0) + IF(S286&lt;&gt;"",(VLOOKUP(S286,$B$4:$G1000,6,false)*T286),0) + IF(U286&lt;&gt;"",(VLOOKUP(U286,$B$4:$G1000,6,false)*V286),0) + IF(W286&lt;&gt;"",(VLOOKUP(W286,$B$4:$G1000,6,false)*X286),0) + IF(Y286&lt;&gt;"",(VLOOKUP(Y286,$B$4:$G1000,6,false)*Z286),0) + IF(AA286&lt;&gt;"",(VLOOKUP(AA286,$B$4:$G1000,6,false)*AB286),0)</f>
        <v>20</v>
      </c>
      <c r="H286" s="568">
        <f>IF(I286&lt;&gt;"",(VLOOKUP(I286,'🌳Resource'!$A$4:$J1000,10,false)*J286),0)+IF(K286&lt;&gt;"",(VLOOKUP(K286,'🌳Resource'!$A$4:$J1000,10,false)*L286),0)+IF(M286&lt;&gt;"",(VLOOKUP(M286,'🌳Resource'!$A$4:$J1000,10,false)*N286),0) + IF(O286&lt;&gt;"",(VLOOKUP(O286,'🌳Resource'!$A$4:$J1000,10,false)*P286),0) + IF(Q286&lt;&gt;"",(VLOOKUP(Q286,$B$4:$H1000,7,false)*R286),0) + IF(S286&lt;&gt;"",(VLOOKUP(S286,$B$4:$H1000,7,false)*T286),0) + IF(U286&lt;&gt;"",(VLOOKUP(U286,$B$4:$H1000,7,false)*V286),0) + IF(W286&lt;&gt;"",(VLOOKUP(W286,$B$4:$H1000,7,false)*X286),0) + IF(Y286&lt;&gt;"",(VLOOKUP(Y286,$B$4:$H1000,7,false)*Z286),0) + IF(AA286&lt;&gt;"",(VLOOKUP(AA286,$B$4:$H1000,7,false)*AB286),0)</f>
        <v>8</v>
      </c>
      <c r="I286" s="569"/>
      <c r="J286" s="570"/>
      <c r="K286" s="569" t="s">
        <v>90</v>
      </c>
      <c r="L286" s="570">
        <v>1.0</v>
      </c>
      <c r="M286" s="569"/>
      <c r="N286" s="570"/>
      <c r="O286" s="569"/>
      <c r="P286" s="570"/>
      <c r="Q286" s="557" t="s">
        <v>508</v>
      </c>
      <c r="R286" s="578">
        <v>1.0</v>
      </c>
      <c r="S286" s="557"/>
      <c r="T286" s="578"/>
      <c r="U286" s="557"/>
      <c r="V286" s="578"/>
      <c r="W286" s="557"/>
      <c r="X286" s="580"/>
      <c r="Y286" s="557"/>
      <c r="Z286" s="580"/>
      <c r="AA286" s="557"/>
      <c r="AB286" s="580"/>
    </row>
    <row r="287">
      <c r="A287" s="564" t="b">
        <v>1</v>
      </c>
      <c r="B287" s="607" t="s">
        <v>320</v>
      </c>
      <c r="C287" s="603" t="s">
        <v>12</v>
      </c>
      <c r="D287" s="610" t="s">
        <v>51</v>
      </c>
      <c r="E287" s="612"/>
      <c r="F287" s="571">
        <f>IF(I287&lt;&gt;"",(VLOOKUP(I287,'🌳Resource'!$A$4:$I1000,8,false)*J287),0)+IF(K287&lt;&gt;"",(VLOOKUP(K287,'🌳Resource'!$A$4:$I1000,8,false)*L287),0)+IF(M287&lt;&gt;"",(VLOOKUP(M287,'🌳Resource'!$A$4:$I1000,8,false)*N287),0) + IF(O287&lt;&gt;"",(VLOOKUP(O287,'🌳Resource'!$A$4:$I1000,8,false)*P287),0) + IF(Q287&lt;&gt;"",(VLOOKUP(Q287,$B$4:$G1000,5,false)*R287),0) + IF(S287&lt;&gt;"",(VLOOKUP(S287,$B$4:$G1000,5,false)*T287),0) + IF(U287&lt;&gt;"",(VLOOKUP(U287,$B$4:$G1000,5,false)*V287),0) + IF(W287&lt;&gt;"",(VLOOKUP(W287,$B$4:$G1000,5,false)*X287),0) + IF(Y287&lt;&gt;"",(VLOOKUP(Y287,$B$4:$G1000,5,false)*Z287),0) + IF(AA287&lt;&gt;"",(VLOOKUP(AA287,$B$4:$G1000,5,false)*AB287),0)</f>
        <v>13</v>
      </c>
      <c r="G287" s="571">
        <f>IF(I287&lt;&gt;"",(VLOOKUP(I287,'🌳Resource'!$A$4:$I1000,9,false)*J287),0)+IF(K287&lt;&gt;"",(VLOOKUP(K287,'🌳Resource'!$A$4:$I1000,9,false)*L287),0)+IF(M287&lt;&gt;"",(VLOOKUP(M287,'🌳Resource'!$A$4:$I1000,9,false)*N287),0) + IF(O287&lt;&gt;"",(VLOOKUP(O287,'🌳Resource'!$A$4:$I1000,9,false)*P287),0) + IF(Q287&lt;&gt;"",(VLOOKUP(Q287,$B$4:$G1000,6,false)*R287),0) + IF(S287&lt;&gt;"",(VLOOKUP(S287,$B$4:$G1000,6,false)*T287),0) + IF(U287&lt;&gt;"",(VLOOKUP(U287,$B$4:$G1000,6,false)*V287),0) + IF(W287&lt;&gt;"",(VLOOKUP(W287,$B$4:$G1000,6,false)*X287),0) + IF(Y287&lt;&gt;"",(VLOOKUP(Y287,$B$4:$G1000,6,false)*Z287),0) + IF(AA287&lt;&gt;"",(VLOOKUP(AA287,$B$4:$G1000,6,false)*AB287),0)</f>
        <v>20</v>
      </c>
      <c r="H287" s="571">
        <f>IF(I287&lt;&gt;"",(VLOOKUP(I287,'🌳Resource'!$A$4:$J1000,10,false)*J287),0)+IF(K287&lt;&gt;"",(VLOOKUP(K287,'🌳Resource'!$A$4:$J1000,10,false)*L287),0)+IF(M287&lt;&gt;"",(VLOOKUP(M287,'🌳Resource'!$A$4:$J1000,10,false)*N287),0) + IF(O287&lt;&gt;"",(VLOOKUP(O287,'🌳Resource'!$A$4:$J1000,10,false)*P287),0) + IF(Q287&lt;&gt;"",(VLOOKUP(Q287,$B$4:$H1000,7,false)*R287),0) + IF(S287&lt;&gt;"",(VLOOKUP(S287,$B$4:$H1000,7,false)*T287),0) + IF(U287&lt;&gt;"",(VLOOKUP(U287,$B$4:$H1000,7,false)*V287),0) + IF(W287&lt;&gt;"",(VLOOKUP(W287,$B$4:$H1000,7,false)*X287),0) + IF(Y287&lt;&gt;"",(VLOOKUP(Y287,$B$4:$H1000,7,false)*Z287),0) + IF(AA287&lt;&gt;"",(VLOOKUP(AA287,$B$4:$H1000,7,false)*AB287),0)</f>
        <v>8</v>
      </c>
      <c r="I287" s="561"/>
      <c r="J287" s="562"/>
      <c r="K287" s="561" t="s">
        <v>90</v>
      </c>
      <c r="L287" s="562">
        <v>1.0</v>
      </c>
      <c r="M287" s="561"/>
      <c r="N287" s="562"/>
      <c r="O287" s="561"/>
      <c r="P287" s="562"/>
      <c r="Q287" s="563" t="s">
        <v>508</v>
      </c>
      <c r="R287" s="579">
        <v>1.0</v>
      </c>
      <c r="S287" s="563"/>
      <c r="T287" s="581"/>
      <c r="U287" s="563"/>
      <c r="V287" s="581"/>
      <c r="W287" s="563"/>
      <c r="X287" s="581"/>
      <c r="Y287" s="563"/>
      <c r="Z287" s="581"/>
      <c r="AA287" s="563"/>
      <c r="AB287" s="581"/>
    </row>
    <row r="288">
      <c r="A288" s="564" t="b">
        <v>1</v>
      </c>
      <c r="B288" s="607" t="s">
        <v>321</v>
      </c>
      <c r="C288" s="603" t="s">
        <v>12</v>
      </c>
      <c r="D288" s="610" t="s">
        <v>51</v>
      </c>
      <c r="E288" s="612"/>
      <c r="F288" s="568">
        <f>IF(I288&lt;&gt;"",(VLOOKUP(I288,'🌳Resource'!$A$4:$I1000,8,false)*J288),0)+IF(K288&lt;&gt;"",(VLOOKUP(K288,'🌳Resource'!$A$4:$I1000,8,false)*L288),0)+IF(M288&lt;&gt;"",(VLOOKUP(M288,'🌳Resource'!$A$4:$I1000,8,false)*N288),0) + IF(O288&lt;&gt;"",(VLOOKUP(O288,'🌳Resource'!$A$4:$I1000,8,false)*P288),0) + IF(Q288&lt;&gt;"",(VLOOKUP(Q288,$B$4:$G1000,5,false)*R288),0) + IF(S288&lt;&gt;"",(VLOOKUP(S288,$B$4:$G1000,5,false)*T288),0) + IF(U288&lt;&gt;"",(VLOOKUP(U288,$B$4:$G1000,5,false)*V288),0) + IF(W288&lt;&gt;"",(VLOOKUP(W288,$B$4:$G1000,5,false)*X288),0) + IF(Y288&lt;&gt;"",(VLOOKUP(Y288,$B$4:$G1000,5,false)*Z288),0) + IF(AA288&lt;&gt;"",(VLOOKUP(AA288,$B$4:$G1000,5,false)*AB288),0)</f>
        <v>13</v>
      </c>
      <c r="G288" s="568">
        <f>IF(I288&lt;&gt;"",(VLOOKUP(I288,'🌳Resource'!$A$4:$I1000,9,false)*J288),0)+IF(K288&lt;&gt;"",(VLOOKUP(K288,'🌳Resource'!$A$4:$I1000,9,false)*L288),0)+IF(M288&lt;&gt;"",(VLOOKUP(M288,'🌳Resource'!$A$4:$I1000,9,false)*N288),0) + IF(O288&lt;&gt;"",(VLOOKUP(O288,'🌳Resource'!$A$4:$I1000,9,false)*P288),0) + IF(Q288&lt;&gt;"",(VLOOKUP(Q288,$B$4:$G1000,6,false)*R288),0) + IF(S288&lt;&gt;"",(VLOOKUP(S288,$B$4:$G1000,6,false)*T288),0) + IF(U288&lt;&gt;"",(VLOOKUP(U288,$B$4:$G1000,6,false)*V288),0) + IF(W288&lt;&gt;"",(VLOOKUP(W288,$B$4:$G1000,6,false)*X288),0) + IF(Y288&lt;&gt;"",(VLOOKUP(Y288,$B$4:$G1000,6,false)*Z288),0) + IF(AA288&lt;&gt;"",(VLOOKUP(AA288,$B$4:$G1000,6,false)*AB288),0)</f>
        <v>20</v>
      </c>
      <c r="H288" s="568">
        <f>IF(I288&lt;&gt;"",(VLOOKUP(I288,'🌳Resource'!$A$4:$J1000,10,false)*J288),0)+IF(K288&lt;&gt;"",(VLOOKUP(K288,'🌳Resource'!$A$4:$J1000,10,false)*L288),0)+IF(M288&lt;&gt;"",(VLOOKUP(M288,'🌳Resource'!$A$4:$J1000,10,false)*N288),0) + IF(O288&lt;&gt;"",(VLOOKUP(O288,'🌳Resource'!$A$4:$J1000,10,false)*P288),0) + IF(Q288&lt;&gt;"",(VLOOKUP(Q288,$B$4:$H1000,7,false)*R288),0) + IF(S288&lt;&gt;"",(VLOOKUP(S288,$B$4:$H1000,7,false)*T288),0) + IF(U288&lt;&gt;"",(VLOOKUP(U288,$B$4:$H1000,7,false)*V288),0) + IF(W288&lt;&gt;"",(VLOOKUP(W288,$B$4:$H1000,7,false)*X288),0) + IF(Y288&lt;&gt;"",(VLOOKUP(Y288,$B$4:$H1000,7,false)*Z288),0) + IF(AA288&lt;&gt;"",(VLOOKUP(AA288,$B$4:$H1000,7,false)*AB288),0)</f>
        <v>8</v>
      </c>
      <c r="I288" s="569"/>
      <c r="J288" s="570"/>
      <c r="K288" s="569" t="s">
        <v>90</v>
      </c>
      <c r="L288" s="570">
        <v>1.0</v>
      </c>
      <c r="M288" s="569"/>
      <c r="N288" s="570"/>
      <c r="O288" s="569"/>
      <c r="P288" s="570"/>
      <c r="Q288" s="557" t="s">
        <v>508</v>
      </c>
      <c r="R288" s="578">
        <v>1.0</v>
      </c>
      <c r="S288" s="557"/>
      <c r="T288" s="580"/>
      <c r="U288" s="557"/>
      <c r="V288" s="580"/>
      <c r="W288" s="557"/>
      <c r="X288" s="580"/>
      <c r="Y288" s="557"/>
      <c r="Z288" s="580"/>
      <c r="AA288" s="557"/>
      <c r="AB288" s="580"/>
    </row>
    <row r="289">
      <c r="A289" s="564" t="b">
        <v>1</v>
      </c>
      <c r="B289" s="607" t="s">
        <v>322</v>
      </c>
      <c r="C289" s="603" t="s">
        <v>12</v>
      </c>
      <c r="D289" s="610" t="s">
        <v>51</v>
      </c>
      <c r="E289" s="612"/>
      <c r="F289" s="571">
        <f>IF(I289&lt;&gt;"",(VLOOKUP(I289,'🌳Resource'!$A$4:$I1000,8,false)*J289),0)+IF(K289&lt;&gt;"",(VLOOKUP(K289,'🌳Resource'!$A$4:$I1000,8,false)*L289),0)+IF(M289&lt;&gt;"",(VLOOKUP(M289,'🌳Resource'!$A$4:$I1000,8,false)*N289),0) + IF(O289&lt;&gt;"",(VLOOKUP(O289,'🌳Resource'!$A$4:$I1000,8,false)*P289),0) + IF(Q289&lt;&gt;"",(VLOOKUP(Q289,$B$4:$G1000,5,false)*R289),0) + IF(S289&lt;&gt;"",(VLOOKUP(S289,$B$4:$G1000,5,false)*T289),0) + IF(U289&lt;&gt;"",(VLOOKUP(U289,$B$4:$G1000,5,false)*V289),0) + IF(W289&lt;&gt;"",(VLOOKUP(W289,$B$4:$G1000,5,false)*X289),0) + IF(Y289&lt;&gt;"",(VLOOKUP(Y289,$B$4:$G1000,5,false)*Z289),0) + IF(AA289&lt;&gt;"",(VLOOKUP(AA289,$B$4:$G1000,5,false)*AB289),0)</f>
        <v>13</v>
      </c>
      <c r="G289" s="571">
        <f>IF(I289&lt;&gt;"",(VLOOKUP(I289,'🌳Resource'!$A$4:$I1000,9,false)*J289),0)+IF(K289&lt;&gt;"",(VLOOKUP(K289,'🌳Resource'!$A$4:$I1000,9,false)*L289),0)+IF(M289&lt;&gt;"",(VLOOKUP(M289,'🌳Resource'!$A$4:$I1000,9,false)*N289),0) + IF(O289&lt;&gt;"",(VLOOKUP(O289,'🌳Resource'!$A$4:$I1000,9,false)*P289),0) + IF(Q289&lt;&gt;"",(VLOOKUP(Q289,$B$4:$G1000,6,false)*R289),0) + IF(S289&lt;&gt;"",(VLOOKUP(S289,$B$4:$G1000,6,false)*T289),0) + IF(U289&lt;&gt;"",(VLOOKUP(U289,$B$4:$G1000,6,false)*V289),0) + IF(W289&lt;&gt;"",(VLOOKUP(W289,$B$4:$G1000,6,false)*X289),0) + IF(Y289&lt;&gt;"",(VLOOKUP(Y289,$B$4:$G1000,6,false)*Z289),0) + IF(AA289&lt;&gt;"",(VLOOKUP(AA289,$B$4:$G1000,6,false)*AB289),0)</f>
        <v>20</v>
      </c>
      <c r="H289" s="571">
        <f>IF(I289&lt;&gt;"",(VLOOKUP(I289,'🌳Resource'!$A$4:$J1000,10,false)*J289),0)+IF(K289&lt;&gt;"",(VLOOKUP(K289,'🌳Resource'!$A$4:$J1000,10,false)*L289),0)+IF(M289&lt;&gt;"",(VLOOKUP(M289,'🌳Resource'!$A$4:$J1000,10,false)*N289),0) + IF(O289&lt;&gt;"",(VLOOKUP(O289,'🌳Resource'!$A$4:$J1000,10,false)*P289),0) + IF(Q289&lt;&gt;"",(VLOOKUP(Q289,$B$4:$H1000,7,false)*R289),0) + IF(S289&lt;&gt;"",(VLOOKUP(S289,$B$4:$H1000,7,false)*T289),0) + IF(U289&lt;&gt;"",(VLOOKUP(U289,$B$4:$H1000,7,false)*V289),0) + IF(W289&lt;&gt;"",(VLOOKUP(W289,$B$4:$H1000,7,false)*X289),0) + IF(Y289&lt;&gt;"",(VLOOKUP(Y289,$B$4:$H1000,7,false)*Z289),0) + IF(AA289&lt;&gt;"",(VLOOKUP(AA289,$B$4:$H1000,7,false)*AB289),0)</f>
        <v>8</v>
      </c>
      <c r="I289" s="561"/>
      <c r="J289" s="562"/>
      <c r="K289" s="561" t="s">
        <v>90</v>
      </c>
      <c r="L289" s="562">
        <v>1.0</v>
      </c>
      <c r="M289" s="561"/>
      <c r="N289" s="562"/>
      <c r="O289" s="561"/>
      <c r="P289" s="562"/>
      <c r="Q289" s="563" t="s">
        <v>508</v>
      </c>
      <c r="R289" s="579">
        <v>1.0</v>
      </c>
      <c r="S289" s="563"/>
      <c r="T289" s="581"/>
      <c r="U289" s="563"/>
      <c r="V289" s="581"/>
      <c r="W289" s="563"/>
      <c r="X289" s="581"/>
      <c r="Y289" s="563"/>
      <c r="Z289" s="581"/>
      <c r="AA289" s="563"/>
      <c r="AB289" s="581"/>
    </row>
    <row r="290">
      <c r="A290" s="564" t="b">
        <v>1</v>
      </c>
      <c r="B290" s="607" t="s">
        <v>323</v>
      </c>
      <c r="C290" s="603" t="s">
        <v>12</v>
      </c>
      <c r="D290" s="610" t="s">
        <v>51</v>
      </c>
      <c r="E290" s="612"/>
      <c r="F290" s="568">
        <f>IF(I290&lt;&gt;"",(VLOOKUP(I290,'🌳Resource'!$A$4:$I1000,8,false)*J290),0)+IF(K290&lt;&gt;"",(VLOOKUP(K290,'🌳Resource'!$A$4:$I1000,8,false)*L290),0)+IF(M290&lt;&gt;"",(VLOOKUP(M290,'🌳Resource'!$A$4:$I1000,8,false)*N290),0) + IF(O290&lt;&gt;"",(VLOOKUP(O290,'🌳Resource'!$A$4:$I1000,8,false)*P290),0) + IF(Q290&lt;&gt;"",(VLOOKUP(Q290,$B$4:$G1000,5,false)*R290),0) + IF(S290&lt;&gt;"",(VLOOKUP(S290,$B$4:$G1000,5,false)*T290),0) + IF(U290&lt;&gt;"",(VLOOKUP(U290,$B$4:$G1000,5,false)*V290),0) + IF(W290&lt;&gt;"",(VLOOKUP(W290,$B$4:$G1000,5,false)*X290),0) + IF(Y290&lt;&gt;"",(VLOOKUP(Y290,$B$4:$G1000,5,false)*Z290),0) + IF(AA290&lt;&gt;"",(VLOOKUP(AA290,$B$4:$G1000,5,false)*AB290),0)</f>
        <v>13</v>
      </c>
      <c r="G290" s="568">
        <f>IF(I290&lt;&gt;"",(VLOOKUP(I290,'🌳Resource'!$A$4:$I1000,9,false)*J290),0)+IF(K290&lt;&gt;"",(VLOOKUP(K290,'🌳Resource'!$A$4:$I1000,9,false)*L290),0)+IF(M290&lt;&gt;"",(VLOOKUP(M290,'🌳Resource'!$A$4:$I1000,9,false)*N290),0) + IF(O290&lt;&gt;"",(VLOOKUP(O290,'🌳Resource'!$A$4:$I1000,9,false)*P290),0) + IF(Q290&lt;&gt;"",(VLOOKUP(Q290,$B$4:$G1000,6,false)*R290),0) + IF(S290&lt;&gt;"",(VLOOKUP(S290,$B$4:$G1000,6,false)*T290),0) + IF(U290&lt;&gt;"",(VLOOKUP(U290,$B$4:$G1000,6,false)*V290),0) + IF(W290&lt;&gt;"",(VLOOKUP(W290,$B$4:$G1000,6,false)*X290),0) + IF(Y290&lt;&gt;"",(VLOOKUP(Y290,$B$4:$G1000,6,false)*Z290),0) + IF(AA290&lt;&gt;"",(VLOOKUP(AA290,$B$4:$G1000,6,false)*AB290),0)</f>
        <v>20</v>
      </c>
      <c r="H290" s="568">
        <f>IF(I290&lt;&gt;"",(VLOOKUP(I290,'🌳Resource'!$A$4:$J1000,10,false)*J290),0)+IF(K290&lt;&gt;"",(VLOOKUP(K290,'🌳Resource'!$A$4:$J1000,10,false)*L290),0)+IF(M290&lt;&gt;"",(VLOOKUP(M290,'🌳Resource'!$A$4:$J1000,10,false)*N290),0) + IF(O290&lt;&gt;"",(VLOOKUP(O290,'🌳Resource'!$A$4:$J1000,10,false)*P290),0) + IF(Q290&lt;&gt;"",(VLOOKUP(Q290,$B$4:$H1000,7,false)*R290),0) + IF(S290&lt;&gt;"",(VLOOKUP(S290,$B$4:$H1000,7,false)*T290),0) + IF(U290&lt;&gt;"",(VLOOKUP(U290,$B$4:$H1000,7,false)*V290),0) + IF(W290&lt;&gt;"",(VLOOKUP(W290,$B$4:$H1000,7,false)*X290),0) + IF(Y290&lt;&gt;"",(VLOOKUP(Y290,$B$4:$H1000,7,false)*Z290),0) + IF(AA290&lt;&gt;"",(VLOOKUP(AA290,$B$4:$H1000,7,false)*AB290),0)</f>
        <v>8</v>
      </c>
      <c r="I290" s="569"/>
      <c r="J290" s="570"/>
      <c r="K290" s="569" t="s">
        <v>90</v>
      </c>
      <c r="L290" s="570">
        <v>1.0</v>
      </c>
      <c r="M290" s="569"/>
      <c r="N290" s="570"/>
      <c r="O290" s="569"/>
      <c r="P290" s="570"/>
      <c r="Q290" s="557" t="s">
        <v>508</v>
      </c>
      <c r="R290" s="578">
        <v>1.0</v>
      </c>
      <c r="S290" s="557"/>
      <c r="T290" s="580"/>
      <c r="U290" s="557"/>
      <c r="V290" s="580"/>
      <c r="W290" s="557"/>
      <c r="X290" s="580"/>
      <c r="Y290" s="557"/>
      <c r="Z290" s="580"/>
      <c r="AA290" s="557"/>
      <c r="AB290" s="580"/>
    </row>
    <row r="291">
      <c r="A291" s="564" t="b">
        <v>1</v>
      </c>
      <c r="B291" s="607" t="s">
        <v>324</v>
      </c>
      <c r="C291" s="603" t="s">
        <v>12</v>
      </c>
      <c r="D291" s="610" t="s">
        <v>51</v>
      </c>
      <c r="E291" s="612"/>
      <c r="F291" s="571">
        <f>IF(I291&lt;&gt;"",(VLOOKUP(I291,'🌳Resource'!$A$4:$I1000,8,false)*J291),0)+IF(K291&lt;&gt;"",(VLOOKUP(K291,'🌳Resource'!$A$4:$I1000,8,false)*L291),0)+IF(M291&lt;&gt;"",(VLOOKUP(M291,'🌳Resource'!$A$4:$I1000,8,false)*N291),0) + IF(O291&lt;&gt;"",(VLOOKUP(O291,'🌳Resource'!$A$4:$I1000,8,false)*P291),0) + IF(Q291&lt;&gt;"",(VLOOKUP(Q291,$B$4:$G1000,5,false)*R291),0) + IF(S291&lt;&gt;"",(VLOOKUP(S291,$B$4:$G1000,5,false)*T291),0) + IF(U291&lt;&gt;"",(VLOOKUP(U291,$B$4:$G1000,5,false)*V291),0) + IF(W291&lt;&gt;"",(VLOOKUP(W291,$B$4:$G1000,5,false)*X291),0) + IF(Y291&lt;&gt;"",(VLOOKUP(Y291,$B$4:$G1000,5,false)*Z291),0) + IF(AA291&lt;&gt;"",(VLOOKUP(AA291,$B$4:$G1000,5,false)*AB291),0)</f>
        <v>13</v>
      </c>
      <c r="G291" s="571">
        <f>IF(I291&lt;&gt;"",(VLOOKUP(I291,'🌳Resource'!$A$4:$I1000,9,false)*J291),0)+IF(K291&lt;&gt;"",(VLOOKUP(K291,'🌳Resource'!$A$4:$I1000,9,false)*L291),0)+IF(M291&lt;&gt;"",(VLOOKUP(M291,'🌳Resource'!$A$4:$I1000,9,false)*N291),0) + IF(O291&lt;&gt;"",(VLOOKUP(O291,'🌳Resource'!$A$4:$I1000,9,false)*P291),0) + IF(Q291&lt;&gt;"",(VLOOKUP(Q291,$B$4:$G1000,6,false)*R291),0) + IF(S291&lt;&gt;"",(VLOOKUP(S291,$B$4:$G1000,6,false)*T291),0) + IF(U291&lt;&gt;"",(VLOOKUP(U291,$B$4:$G1000,6,false)*V291),0) + IF(W291&lt;&gt;"",(VLOOKUP(W291,$B$4:$G1000,6,false)*X291),0) + IF(Y291&lt;&gt;"",(VLOOKUP(Y291,$B$4:$G1000,6,false)*Z291),0) + IF(AA291&lt;&gt;"",(VLOOKUP(AA291,$B$4:$G1000,6,false)*AB291),0)</f>
        <v>20</v>
      </c>
      <c r="H291" s="571">
        <f>IF(I291&lt;&gt;"",(VLOOKUP(I291,'🌳Resource'!$A$4:$J1000,10,false)*J291),0)+IF(K291&lt;&gt;"",(VLOOKUP(K291,'🌳Resource'!$A$4:$J1000,10,false)*L291),0)+IF(M291&lt;&gt;"",(VLOOKUP(M291,'🌳Resource'!$A$4:$J1000,10,false)*N291),0) + IF(O291&lt;&gt;"",(VLOOKUP(O291,'🌳Resource'!$A$4:$J1000,10,false)*P291),0) + IF(Q291&lt;&gt;"",(VLOOKUP(Q291,$B$4:$H1000,7,false)*R291),0) + IF(S291&lt;&gt;"",(VLOOKUP(S291,$B$4:$H1000,7,false)*T291),0) + IF(U291&lt;&gt;"",(VLOOKUP(U291,$B$4:$H1000,7,false)*V291),0) + IF(W291&lt;&gt;"",(VLOOKUP(W291,$B$4:$H1000,7,false)*X291),0) + IF(Y291&lt;&gt;"",(VLOOKUP(Y291,$B$4:$H1000,7,false)*Z291),0) + IF(AA291&lt;&gt;"",(VLOOKUP(AA291,$B$4:$H1000,7,false)*AB291),0)</f>
        <v>8</v>
      </c>
      <c r="I291" s="561"/>
      <c r="J291" s="562"/>
      <c r="K291" s="561" t="s">
        <v>90</v>
      </c>
      <c r="L291" s="562">
        <v>1.0</v>
      </c>
      <c r="M291" s="561"/>
      <c r="N291" s="562"/>
      <c r="O291" s="561"/>
      <c r="P291" s="562"/>
      <c r="Q291" s="563" t="s">
        <v>508</v>
      </c>
      <c r="R291" s="579">
        <v>1.0</v>
      </c>
      <c r="S291" s="563"/>
      <c r="T291" s="581"/>
      <c r="U291" s="563"/>
      <c r="V291" s="581"/>
      <c r="W291" s="563"/>
      <c r="X291" s="581"/>
      <c r="Y291" s="563"/>
      <c r="Z291" s="581"/>
      <c r="AA291" s="563"/>
      <c r="AB291" s="581"/>
    </row>
    <row r="292">
      <c r="A292" s="564" t="b">
        <v>1</v>
      </c>
      <c r="B292" s="607" t="s">
        <v>325</v>
      </c>
      <c r="C292" s="603" t="s">
        <v>12</v>
      </c>
      <c r="D292" s="610" t="s">
        <v>51</v>
      </c>
      <c r="E292" s="612"/>
      <c r="F292" s="568">
        <f>IF(I292&lt;&gt;"",(VLOOKUP(I292,'🌳Resource'!$A$4:$I1000,8,false)*J292),0)+IF(K292&lt;&gt;"",(VLOOKUP(K292,'🌳Resource'!$A$4:$I1000,8,false)*L292),0)+IF(M292&lt;&gt;"",(VLOOKUP(M292,'🌳Resource'!$A$4:$I1000,8,false)*N292),0) + IF(O292&lt;&gt;"",(VLOOKUP(O292,'🌳Resource'!$A$4:$I1000,8,false)*P292),0) + IF(Q292&lt;&gt;"",(VLOOKUP(Q292,$B$4:$G1000,5,false)*R292),0) + IF(S292&lt;&gt;"",(VLOOKUP(S292,$B$4:$G1000,5,false)*T292),0) + IF(U292&lt;&gt;"",(VLOOKUP(U292,$B$4:$G1000,5,false)*V292),0) + IF(W292&lt;&gt;"",(VLOOKUP(W292,$B$4:$G1000,5,false)*X292),0) + IF(Y292&lt;&gt;"",(VLOOKUP(Y292,$B$4:$G1000,5,false)*Z292),0) + IF(AA292&lt;&gt;"",(VLOOKUP(AA292,$B$4:$G1000,5,false)*AB292),0)</f>
        <v>13</v>
      </c>
      <c r="G292" s="568">
        <f>IF(I292&lt;&gt;"",(VLOOKUP(I292,'🌳Resource'!$A$4:$I1000,9,false)*J292),0)+IF(K292&lt;&gt;"",(VLOOKUP(K292,'🌳Resource'!$A$4:$I1000,9,false)*L292),0)+IF(M292&lt;&gt;"",(VLOOKUP(M292,'🌳Resource'!$A$4:$I1000,9,false)*N292),0) + IF(O292&lt;&gt;"",(VLOOKUP(O292,'🌳Resource'!$A$4:$I1000,9,false)*P292),0) + IF(Q292&lt;&gt;"",(VLOOKUP(Q292,$B$4:$G1000,6,false)*R292),0) + IF(S292&lt;&gt;"",(VLOOKUP(S292,$B$4:$G1000,6,false)*T292),0) + IF(U292&lt;&gt;"",(VLOOKUP(U292,$B$4:$G1000,6,false)*V292),0) + IF(W292&lt;&gt;"",(VLOOKUP(W292,$B$4:$G1000,6,false)*X292),0) + IF(Y292&lt;&gt;"",(VLOOKUP(Y292,$B$4:$G1000,6,false)*Z292),0) + IF(AA292&lt;&gt;"",(VLOOKUP(AA292,$B$4:$G1000,6,false)*AB292),0)</f>
        <v>20</v>
      </c>
      <c r="H292" s="568">
        <f>IF(I292&lt;&gt;"",(VLOOKUP(I292,'🌳Resource'!$A$4:$J1000,10,false)*J292),0)+IF(K292&lt;&gt;"",(VLOOKUP(K292,'🌳Resource'!$A$4:$J1000,10,false)*L292),0)+IF(M292&lt;&gt;"",(VLOOKUP(M292,'🌳Resource'!$A$4:$J1000,10,false)*N292),0) + IF(O292&lt;&gt;"",(VLOOKUP(O292,'🌳Resource'!$A$4:$J1000,10,false)*P292),0) + IF(Q292&lt;&gt;"",(VLOOKUP(Q292,$B$4:$H1000,7,false)*R292),0) + IF(S292&lt;&gt;"",(VLOOKUP(S292,$B$4:$H1000,7,false)*T292),0) + IF(U292&lt;&gt;"",(VLOOKUP(U292,$B$4:$H1000,7,false)*V292),0) + IF(W292&lt;&gt;"",(VLOOKUP(W292,$B$4:$H1000,7,false)*X292),0) + IF(Y292&lt;&gt;"",(VLOOKUP(Y292,$B$4:$H1000,7,false)*Z292),0) + IF(AA292&lt;&gt;"",(VLOOKUP(AA292,$B$4:$H1000,7,false)*AB292),0)</f>
        <v>8</v>
      </c>
      <c r="I292" s="569"/>
      <c r="J292" s="570"/>
      <c r="K292" s="569" t="s">
        <v>90</v>
      </c>
      <c r="L292" s="570">
        <v>1.0</v>
      </c>
      <c r="M292" s="569"/>
      <c r="N292" s="570"/>
      <c r="O292" s="569"/>
      <c r="P292" s="570"/>
      <c r="Q292" s="557" t="s">
        <v>508</v>
      </c>
      <c r="R292" s="578">
        <v>1.0</v>
      </c>
      <c r="S292" s="557"/>
      <c r="T292" s="580"/>
      <c r="U292" s="557"/>
      <c r="V292" s="580"/>
      <c r="W292" s="557"/>
      <c r="X292" s="580"/>
      <c r="Y292" s="557"/>
      <c r="Z292" s="580"/>
      <c r="AA292" s="557"/>
      <c r="AB292" s="580"/>
    </row>
    <row r="293">
      <c r="A293" s="564" t="b">
        <v>1</v>
      </c>
      <c r="B293" s="613" t="s">
        <v>326</v>
      </c>
      <c r="C293" s="603" t="s">
        <v>12</v>
      </c>
      <c r="D293" s="610" t="s">
        <v>51</v>
      </c>
      <c r="E293" s="614"/>
      <c r="F293" s="571">
        <f>IF(I293&lt;&gt;"",(VLOOKUP(I293,'🌳Resource'!$A$4:$I1000,8,false)*J293),0)+IF(K293&lt;&gt;"",(VLOOKUP(K293,'🌳Resource'!$A$4:$I1000,8,false)*L293),0)+IF(M293&lt;&gt;"",(VLOOKUP(M293,'🌳Resource'!$A$4:$I1000,8,false)*N293),0) + IF(O293&lt;&gt;"",(VLOOKUP(O293,'🌳Resource'!$A$4:$I1000,8,false)*P293),0) + IF(Q293&lt;&gt;"",(VLOOKUP(Q293,$B$4:$G1000,5,false)*R293),0) + IF(S293&lt;&gt;"",(VLOOKUP(S293,$B$4:$G1000,5,false)*T293),0) + IF(U293&lt;&gt;"",(VLOOKUP(U293,$B$4:$G1000,5,false)*V293),0) + IF(W293&lt;&gt;"",(VLOOKUP(W293,$B$4:$G1000,5,false)*X293),0) + IF(Y293&lt;&gt;"",(VLOOKUP(Y293,$B$4:$G1000,5,false)*Z293),0) + IF(AA293&lt;&gt;"",(VLOOKUP(AA293,$B$4:$G1000,5,false)*AB293),0)</f>
        <v>13</v>
      </c>
      <c r="G293" s="571">
        <f>IF(I293&lt;&gt;"",(VLOOKUP(I293,'🌳Resource'!$A$4:$I1000,9,false)*J293),0)+IF(K293&lt;&gt;"",(VLOOKUP(K293,'🌳Resource'!$A$4:$I1000,9,false)*L293),0)+IF(M293&lt;&gt;"",(VLOOKUP(M293,'🌳Resource'!$A$4:$I1000,9,false)*N293),0) + IF(O293&lt;&gt;"",(VLOOKUP(O293,'🌳Resource'!$A$4:$I1000,9,false)*P293),0) + IF(Q293&lt;&gt;"",(VLOOKUP(Q293,$B$4:$G1000,6,false)*R293),0) + IF(S293&lt;&gt;"",(VLOOKUP(S293,$B$4:$G1000,6,false)*T293),0) + IF(U293&lt;&gt;"",(VLOOKUP(U293,$B$4:$G1000,6,false)*V293),0) + IF(W293&lt;&gt;"",(VLOOKUP(W293,$B$4:$G1000,6,false)*X293),0) + IF(Y293&lt;&gt;"",(VLOOKUP(Y293,$B$4:$G1000,6,false)*Z293),0) + IF(AA293&lt;&gt;"",(VLOOKUP(AA293,$B$4:$G1000,6,false)*AB293),0)</f>
        <v>20</v>
      </c>
      <c r="H293" s="571">
        <f>IF(I293&lt;&gt;"",(VLOOKUP(I293,'🌳Resource'!$A$4:$J1000,10,false)*J293),0)+IF(K293&lt;&gt;"",(VLOOKUP(K293,'🌳Resource'!$A$4:$J1000,10,false)*L293),0)+IF(M293&lt;&gt;"",(VLOOKUP(M293,'🌳Resource'!$A$4:$J1000,10,false)*N293),0) + IF(O293&lt;&gt;"",(VLOOKUP(O293,'🌳Resource'!$A$4:$J1000,10,false)*P293),0) + IF(Q293&lt;&gt;"",(VLOOKUP(Q293,$B$4:$H1000,7,false)*R293),0) + IF(S293&lt;&gt;"",(VLOOKUP(S293,$B$4:$H1000,7,false)*T293),0) + IF(U293&lt;&gt;"",(VLOOKUP(U293,$B$4:$H1000,7,false)*V293),0) + IF(W293&lt;&gt;"",(VLOOKUP(W293,$B$4:$H1000,7,false)*X293),0) + IF(Y293&lt;&gt;"",(VLOOKUP(Y293,$B$4:$H1000,7,false)*Z293),0) + IF(AA293&lt;&gt;"",(VLOOKUP(AA293,$B$4:$H1000,7,false)*AB293),0)</f>
        <v>8</v>
      </c>
      <c r="I293" s="561"/>
      <c r="J293" s="562"/>
      <c r="K293" s="561" t="s">
        <v>90</v>
      </c>
      <c r="L293" s="562">
        <v>1.0</v>
      </c>
      <c r="M293" s="561"/>
      <c r="N293" s="562"/>
      <c r="O293" s="561"/>
      <c r="P293" s="562"/>
      <c r="Q293" s="563" t="s">
        <v>508</v>
      </c>
      <c r="R293" s="579">
        <v>1.0</v>
      </c>
      <c r="S293" s="563"/>
      <c r="T293" s="581"/>
      <c r="U293" s="563"/>
      <c r="V293" s="581"/>
      <c r="W293" s="563"/>
      <c r="X293" s="581"/>
      <c r="Y293" s="563"/>
      <c r="Z293" s="581"/>
      <c r="AA293" s="563"/>
      <c r="AB293" s="581"/>
    </row>
    <row r="294">
      <c r="A294" s="564" t="b">
        <v>0</v>
      </c>
      <c r="B294" s="615"/>
      <c r="C294" s="615"/>
      <c r="D294" s="615"/>
      <c r="E294" s="612"/>
      <c r="F294" s="568">
        <f>IF(I294&lt;&gt;"",(VLOOKUP(I294,'🌳Resource'!$A$4:$I1000,8,false)*J294),0)+IF(K294&lt;&gt;"",(VLOOKUP(K294,'🌳Resource'!$A$4:$I1000,8,false)*L294),0)+IF(M294&lt;&gt;"",(VLOOKUP(M294,'🌳Resource'!$A$4:$I1000,8,false)*N294),0) + IF(O294&lt;&gt;"",(VLOOKUP(O294,'🌳Resource'!$A$4:$I1000,8,false)*P294),0) + IF(Q294&lt;&gt;"",(VLOOKUP(Q294,$B$4:$G1000,5,false)*R294),0) + IF(S294&lt;&gt;"",(VLOOKUP(S294,$B$4:$G1000,5,false)*T294),0) + IF(U294&lt;&gt;"",(VLOOKUP(U294,$B$4:$G1000,5,false)*V294),0) + IF(W294&lt;&gt;"",(VLOOKUP(W294,$B$4:$G1000,5,false)*X294),0) + IF(Y294&lt;&gt;"",(VLOOKUP(Y294,$B$4:$G1000,5,false)*Z294),0) + IF(AA294&lt;&gt;"",(VLOOKUP(AA294,$B$4:$G1000,5,false)*AB294),0)</f>
        <v>0</v>
      </c>
      <c r="G294" s="568">
        <f>IF(I294&lt;&gt;"",(VLOOKUP(I294,'🌳Resource'!$A$4:$I1000,9,false)*J294),0)+IF(K294&lt;&gt;"",(VLOOKUP(K294,'🌳Resource'!$A$4:$I1000,9,false)*L294),0)+IF(M294&lt;&gt;"",(VLOOKUP(M294,'🌳Resource'!$A$4:$I1000,9,false)*N294),0) + IF(O294&lt;&gt;"",(VLOOKUP(O294,'🌳Resource'!$A$4:$I1000,9,false)*P294),0) + IF(Q294&lt;&gt;"",(VLOOKUP(Q294,$B$4:$G1000,6,false)*R294),0) + IF(S294&lt;&gt;"",(VLOOKUP(S294,$B$4:$G1000,6,false)*T294),0) + IF(U294&lt;&gt;"",(VLOOKUP(U294,$B$4:$G1000,6,false)*V294),0) + IF(W294&lt;&gt;"",(VLOOKUP(W294,$B$4:$G1000,6,false)*X294),0) + IF(Y294&lt;&gt;"",(VLOOKUP(Y294,$B$4:$G1000,6,false)*Z294),0) + IF(AA294&lt;&gt;"",(VLOOKUP(AA294,$B$4:$G1000,6,false)*AB294),0)</f>
        <v>0</v>
      </c>
      <c r="H294" s="568">
        <f>IF(I294&lt;&gt;"",(VLOOKUP(I294,'🌳Resource'!$A$4:$J1000,10,false)*J294),0)+IF(K294&lt;&gt;"",(VLOOKUP(K294,'🌳Resource'!$A$4:$J1000,10,false)*L294),0)+IF(M294&lt;&gt;"",(VLOOKUP(M294,'🌳Resource'!$A$4:$J1000,10,false)*N294),0) + IF(O294&lt;&gt;"",(VLOOKUP(O294,'🌳Resource'!$A$4:$J1000,10,false)*P294),0) + IF(Q294&lt;&gt;"",(VLOOKUP(Q294,$B$4:$H1000,7,false)*R294),0) + IF(S294&lt;&gt;"",(VLOOKUP(S294,$B$4:$H1000,7,false)*T294),0) + IF(U294&lt;&gt;"",(VLOOKUP(U294,$B$4:$H1000,7,false)*V294),0) + IF(W294&lt;&gt;"",(VLOOKUP(W294,$B$4:$H1000,7,false)*X294),0) + IF(Y294&lt;&gt;"",(VLOOKUP(Y294,$B$4:$H1000,7,false)*Z294),0) + IF(AA294&lt;&gt;"",(VLOOKUP(AA294,$B$4:$H1000,7,false)*AB294),0)</f>
        <v>0</v>
      </c>
      <c r="I294" s="569"/>
      <c r="J294" s="570"/>
      <c r="K294" s="569"/>
      <c r="L294" s="570"/>
      <c r="M294" s="569"/>
      <c r="N294" s="570"/>
      <c r="O294" s="569"/>
      <c r="P294" s="570"/>
      <c r="Q294" s="557"/>
      <c r="R294" s="580"/>
      <c r="S294" s="557"/>
      <c r="T294" s="580"/>
      <c r="U294" s="557"/>
      <c r="V294" s="580"/>
      <c r="W294" s="557"/>
      <c r="X294" s="580"/>
      <c r="Y294" s="557"/>
      <c r="Z294" s="580"/>
      <c r="AA294" s="557"/>
      <c r="AB294" s="580"/>
    </row>
    <row r="295">
      <c r="A295" s="564" t="b">
        <v>0</v>
      </c>
      <c r="B295" s="615"/>
      <c r="C295" s="615"/>
      <c r="D295" s="615"/>
      <c r="E295" s="612"/>
      <c r="F295" s="571">
        <f>IF(I295&lt;&gt;"",(VLOOKUP(I295,'🌳Resource'!$A$4:$I1000,8,false)*J295),0)+IF(K295&lt;&gt;"",(VLOOKUP(K295,'🌳Resource'!$A$4:$I1000,8,false)*L295),0)+IF(M295&lt;&gt;"",(VLOOKUP(M295,'🌳Resource'!$A$4:$I1000,8,false)*N295),0) + IF(O295&lt;&gt;"",(VLOOKUP(O295,'🌳Resource'!$A$4:$I1000,8,false)*P295),0) + IF(Q295&lt;&gt;"",(VLOOKUP(Q295,$B$4:$G1000,5,false)*R295),0) + IF(S295&lt;&gt;"",(VLOOKUP(S295,$B$4:$G1000,5,false)*T295),0) + IF(U295&lt;&gt;"",(VLOOKUP(U295,$B$4:$G1000,5,false)*V295),0) + IF(W295&lt;&gt;"",(VLOOKUP(W295,$B$4:$G1000,5,false)*X295),0) + IF(Y295&lt;&gt;"",(VLOOKUP(Y295,$B$4:$G1000,5,false)*Z295),0) + IF(AA295&lt;&gt;"",(VLOOKUP(AA295,$B$4:$G1000,5,false)*AB295),0)</f>
        <v>0</v>
      </c>
      <c r="G295" s="571">
        <f>IF(I295&lt;&gt;"",(VLOOKUP(I295,'🌳Resource'!$A$4:$I1000,9,false)*J295),0)+IF(K295&lt;&gt;"",(VLOOKUP(K295,'🌳Resource'!$A$4:$I1000,9,false)*L295),0)+IF(M295&lt;&gt;"",(VLOOKUP(M295,'🌳Resource'!$A$4:$I1000,9,false)*N295),0) + IF(O295&lt;&gt;"",(VLOOKUP(O295,'🌳Resource'!$A$4:$I1000,9,false)*P295),0) + IF(Q295&lt;&gt;"",(VLOOKUP(Q295,$B$4:$G1000,6,false)*R295),0) + IF(S295&lt;&gt;"",(VLOOKUP(S295,$B$4:$G1000,6,false)*T295),0) + IF(U295&lt;&gt;"",(VLOOKUP(U295,$B$4:$G1000,6,false)*V295),0) + IF(W295&lt;&gt;"",(VLOOKUP(W295,$B$4:$G1000,6,false)*X295),0) + IF(Y295&lt;&gt;"",(VLOOKUP(Y295,$B$4:$G1000,6,false)*Z295),0) + IF(AA295&lt;&gt;"",(VLOOKUP(AA295,$B$4:$G1000,6,false)*AB295),0)</f>
        <v>0</v>
      </c>
      <c r="H295" s="571">
        <f>IF(I295&lt;&gt;"",(VLOOKUP(I295,'🌳Resource'!$A$4:$J1000,10,false)*J295),0)+IF(K295&lt;&gt;"",(VLOOKUP(K295,'🌳Resource'!$A$4:$J1000,10,false)*L295),0)+IF(M295&lt;&gt;"",(VLOOKUP(M295,'🌳Resource'!$A$4:$J1000,10,false)*N295),0) + IF(O295&lt;&gt;"",(VLOOKUP(O295,'🌳Resource'!$A$4:$J1000,10,false)*P295),0) + IF(Q295&lt;&gt;"",(VLOOKUP(Q295,$B$4:$H1000,7,false)*R295),0) + IF(S295&lt;&gt;"",(VLOOKUP(S295,$B$4:$H1000,7,false)*T295),0) + IF(U295&lt;&gt;"",(VLOOKUP(U295,$B$4:$H1000,7,false)*V295),0) + IF(W295&lt;&gt;"",(VLOOKUP(W295,$B$4:$H1000,7,false)*X295),0) + IF(Y295&lt;&gt;"",(VLOOKUP(Y295,$B$4:$H1000,7,false)*Z295),0) + IF(AA295&lt;&gt;"",(VLOOKUP(AA295,$B$4:$H1000,7,false)*AB295),0)</f>
        <v>0</v>
      </c>
      <c r="I295" s="561"/>
      <c r="J295" s="562"/>
      <c r="K295" s="561"/>
      <c r="L295" s="562"/>
      <c r="M295" s="561"/>
      <c r="N295" s="562"/>
      <c r="O295" s="561"/>
      <c r="P295" s="562"/>
      <c r="Q295" s="563"/>
      <c r="R295" s="581"/>
      <c r="S295" s="563"/>
      <c r="T295" s="581"/>
      <c r="U295" s="563"/>
      <c r="V295" s="581"/>
      <c r="W295" s="563"/>
      <c r="X295" s="581"/>
      <c r="Y295" s="563"/>
      <c r="Z295" s="581"/>
      <c r="AA295" s="563"/>
      <c r="AB295" s="581"/>
    </row>
    <row r="296">
      <c r="A296" s="564" t="b">
        <v>0</v>
      </c>
      <c r="B296" s="615"/>
      <c r="C296" s="615"/>
      <c r="D296" s="615"/>
      <c r="E296" s="612"/>
      <c r="F296" s="568">
        <f>IF(I296&lt;&gt;"",(VLOOKUP(I296,'🌳Resource'!$A$4:$I1000,8,false)*J296),0)+IF(K296&lt;&gt;"",(VLOOKUP(K296,'🌳Resource'!$A$4:$I1000,8,false)*L296),0)+IF(M296&lt;&gt;"",(VLOOKUP(M296,'🌳Resource'!$A$4:$I1000,8,false)*N296),0) + IF(O296&lt;&gt;"",(VLOOKUP(O296,'🌳Resource'!$A$4:$I1000,8,false)*P296),0) + IF(Q296&lt;&gt;"",(VLOOKUP(Q296,$B$4:$G1000,5,false)*R296),0) + IF(S296&lt;&gt;"",(VLOOKUP(S296,$B$4:$G1000,5,false)*T296),0) + IF(U296&lt;&gt;"",(VLOOKUP(U296,$B$4:$G1000,5,false)*V296),0) + IF(W296&lt;&gt;"",(VLOOKUP(W296,$B$4:$G1000,5,false)*X296),0) + IF(Y296&lt;&gt;"",(VLOOKUP(Y296,$B$4:$G1000,5,false)*Z296),0) + IF(AA296&lt;&gt;"",(VLOOKUP(AA296,$B$4:$G1000,5,false)*AB296),0)</f>
        <v>0</v>
      </c>
      <c r="G296" s="568">
        <f>IF(I296&lt;&gt;"",(VLOOKUP(I296,'🌳Resource'!$A$4:$I1000,9,false)*J296),0)+IF(K296&lt;&gt;"",(VLOOKUP(K296,'🌳Resource'!$A$4:$I1000,9,false)*L296),0)+IF(M296&lt;&gt;"",(VLOOKUP(M296,'🌳Resource'!$A$4:$I1000,9,false)*N296),0) + IF(O296&lt;&gt;"",(VLOOKUP(O296,'🌳Resource'!$A$4:$I1000,9,false)*P296),0) + IF(Q296&lt;&gt;"",(VLOOKUP(Q296,$B$4:$G1000,6,false)*R296),0) + IF(S296&lt;&gt;"",(VLOOKUP(S296,$B$4:$G1000,6,false)*T296),0) + IF(U296&lt;&gt;"",(VLOOKUP(U296,$B$4:$G1000,6,false)*V296),0) + IF(W296&lt;&gt;"",(VLOOKUP(W296,$B$4:$G1000,6,false)*X296),0) + IF(Y296&lt;&gt;"",(VLOOKUP(Y296,$B$4:$G1000,6,false)*Z296),0) + IF(AA296&lt;&gt;"",(VLOOKUP(AA296,$B$4:$G1000,6,false)*AB296),0)</f>
        <v>0</v>
      </c>
      <c r="H296" s="568">
        <f>IF(I296&lt;&gt;"",(VLOOKUP(I296,'🌳Resource'!$A$4:$J1000,10,false)*J296),0)+IF(K296&lt;&gt;"",(VLOOKUP(K296,'🌳Resource'!$A$4:$J1000,10,false)*L296),0)+IF(M296&lt;&gt;"",(VLOOKUP(M296,'🌳Resource'!$A$4:$J1000,10,false)*N296),0) + IF(O296&lt;&gt;"",(VLOOKUP(O296,'🌳Resource'!$A$4:$J1000,10,false)*P296),0) + IF(Q296&lt;&gt;"",(VLOOKUP(Q296,$B$4:$H1000,7,false)*R296),0) + IF(S296&lt;&gt;"",(VLOOKUP(S296,$B$4:$H1000,7,false)*T296),0) + IF(U296&lt;&gt;"",(VLOOKUP(U296,$B$4:$H1000,7,false)*V296),0) + IF(W296&lt;&gt;"",(VLOOKUP(W296,$B$4:$H1000,7,false)*X296),0) + IF(Y296&lt;&gt;"",(VLOOKUP(Y296,$B$4:$H1000,7,false)*Z296),0) + IF(AA296&lt;&gt;"",(VLOOKUP(AA296,$B$4:$H1000,7,false)*AB296),0)</f>
        <v>0</v>
      </c>
      <c r="I296" s="569"/>
      <c r="J296" s="570"/>
      <c r="K296" s="569"/>
      <c r="L296" s="570"/>
      <c r="M296" s="569"/>
      <c r="N296" s="570"/>
      <c r="O296" s="569"/>
      <c r="P296" s="570"/>
      <c r="Q296" s="557"/>
      <c r="R296" s="580"/>
      <c r="S296" s="557"/>
      <c r="T296" s="580"/>
      <c r="U296" s="557"/>
      <c r="V296" s="580"/>
      <c r="W296" s="557"/>
      <c r="X296" s="580"/>
      <c r="Y296" s="557"/>
      <c r="Z296" s="580"/>
      <c r="AA296" s="557"/>
      <c r="AB296" s="580"/>
    </row>
    <row r="297">
      <c r="A297" s="564" t="b">
        <v>0</v>
      </c>
      <c r="B297" s="615"/>
      <c r="C297" s="615"/>
      <c r="D297" s="615"/>
      <c r="E297" s="612"/>
      <c r="F297" s="571">
        <f>IF(I297&lt;&gt;"",(VLOOKUP(I297,'🌳Resource'!$A$4:$I1000,8,false)*J297),0)+IF(K297&lt;&gt;"",(VLOOKUP(K297,'🌳Resource'!$A$4:$I1000,8,false)*L297),0)+IF(M297&lt;&gt;"",(VLOOKUP(M297,'🌳Resource'!$A$4:$I1000,8,false)*N297),0) + IF(O297&lt;&gt;"",(VLOOKUP(O297,'🌳Resource'!$A$4:$I1000,8,false)*P297),0) + IF(Q297&lt;&gt;"",(VLOOKUP(Q297,$B$4:$G1000,5,false)*R297),0) + IF(S297&lt;&gt;"",(VLOOKUP(S297,$B$4:$G1000,5,false)*T297),0) + IF(U297&lt;&gt;"",(VLOOKUP(U297,$B$4:$G1000,5,false)*V297),0) + IF(W297&lt;&gt;"",(VLOOKUP(W297,$B$4:$G1000,5,false)*X297),0) + IF(Y297&lt;&gt;"",(VLOOKUP(Y297,$B$4:$G1000,5,false)*Z297),0) + IF(AA297&lt;&gt;"",(VLOOKUP(AA297,$B$4:$G1000,5,false)*AB297),0)</f>
        <v>0</v>
      </c>
      <c r="G297" s="571">
        <f>IF(I297&lt;&gt;"",(VLOOKUP(I297,'🌳Resource'!$A$4:$I1000,9,false)*J297),0)+IF(K297&lt;&gt;"",(VLOOKUP(K297,'🌳Resource'!$A$4:$I1000,9,false)*L297),0)+IF(M297&lt;&gt;"",(VLOOKUP(M297,'🌳Resource'!$A$4:$I1000,9,false)*N297),0) + IF(O297&lt;&gt;"",(VLOOKUP(O297,'🌳Resource'!$A$4:$I1000,9,false)*P297),0) + IF(Q297&lt;&gt;"",(VLOOKUP(Q297,$B$4:$G1000,6,false)*R297),0) + IF(S297&lt;&gt;"",(VLOOKUP(S297,$B$4:$G1000,6,false)*T297),0) + IF(U297&lt;&gt;"",(VLOOKUP(U297,$B$4:$G1000,6,false)*V297),0) + IF(W297&lt;&gt;"",(VLOOKUP(W297,$B$4:$G1000,6,false)*X297),0) + IF(Y297&lt;&gt;"",(VLOOKUP(Y297,$B$4:$G1000,6,false)*Z297),0) + IF(AA297&lt;&gt;"",(VLOOKUP(AA297,$B$4:$G1000,6,false)*AB297),0)</f>
        <v>0</v>
      </c>
      <c r="H297" s="571">
        <f>IF(I297&lt;&gt;"",(VLOOKUP(I297,'🌳Resource'!$A$4:$J1000,10,false)*J297),0)+IF(K297&lt;&gt;"",(VLOOKUP(K297,'🌳Resource'!$A$4:$J1000,10,false)*L297),0)+IF(M297&lt;&gt;"",(VLOOKUP(M297,'🌳Resource'!$A$4:$J1000,10,false)*N297),0) + IF(O297&lt;&gt;"",(VLOOKUP(O297,'🌳Resource'!$A$4:$J1000,10,false)*P297),0) + IF(Q297&lt;&gt;"",(VLOOKUP(Q297,$B$4:$H1000,7,false)*R297),0) + IF(S297&lt;&gt;"",(VLOOKUP(S297,$B$4:$H1000,7,false)*T297),0) + IF(U297&lt;&gt;"",(VLOOKUP(U297,$B$4:$H1000,7,false)*V297),0) + IF(W297&lt;&gt;"",(VLOOKUP(W297,$B$4:$H1000,7,false)*X297),0) + IF(Y297&lt;&gt;"",(VLOOKUP(Y297,$B$4:$H1000,7,false)*Z297),0) + IF(AA297&lt;&gt;"",(VLOOKUP(AA297,$B$4:$H1000,7,false)*AB297),0)</f>
        <v>0</v>
      </c>
      <c r="I297" s="561"/>
      <c r="J297" s="562"/>
      <c r="K297" s="561"/>
      <c r="L297" s="562"/>
      <c r="M297" s="561"/>
      <c r="N297" s="562"/>
      <c r="O297" s="561"/>
      <c r="P297" s="562"/>
      <c r="Q297" s="563"/>
      <c r="R297" s="581"/>
      <c r="S297" s="563"/>
      <c r="T297" s="581"/>
      <c r="U297" s="563"/>
      <c r="V297" s="581"/>
      <c r="W297" s="563"/>
      <c r="X297" s="581"/>
      <c r="Y297" s="563"/>
      <c r="Z297" s="581"/>
      <c r="AA297" s="563"/>
      <c r="AB297" s="581"/>
    </row>
    <row r="298">
      <c r="A298" s="564" t="b">
        <v>0</v>
      </c>
      <c r="B298" s="615"/>
      <c r="C298" s="615"/>
      <c r="D298" s="615"/>
      <c r="E298" s="612"/>
      <c r="F298" s="568">
        <f>IF(I298&lt;&gt;"",(VLOOKUP(I298,'🌳Resource'!$A$4:$I1000,8,false)*J298),0)+IF(K298&lt;&gt;"",(VLOOKUP(K298,'🌳Resource'!$A$4:$I1000,8,false)*L298),0)+IF(M298&lt;&gt;"",(VLOOKUP(M298,'🌳Resource'!$A$4:$I1000,8,false)*N298),0) + IF(O298&lt;&gt;"",(VLOOKUP(O298,'🌳Resource'!$A$4:$I1000,8,false)*P298),0) + IF(Q298&lt;&gt;"",(VLOOKUP(Q298,$B$4:$G1000,5,false)*R298),0) + IF(S298&lt;&gt;"",(VLOOKUP(S298,$B$4:$G1000,5,false)*T298),0) + IF(U298&lt;&gt;"",(VLOOKUP(U298,$B$4:$G1000,5,false)*V298),0) + IF(W298&lt;&gt;"",(VLOOKUP(W298,$B$4:$G1000,5,false)*X298),0) + IF(Y298&lt;&gt;"",(VLOOKUP(Y298,$B$4:$G1000,5,false)*Z298),0) + IF(AA298&lt;&gt;"",(VLOOKUP(AA298,$B$4:$G1000,5,false)*AB298),0)</f>
        <v>0</v>
      </c>
      <c r="G298" s="568">
        <f>IF(I298&lt;&gt;"",(VLOOKUP(I298,'🌳Resource'!$A$4:$I1000,9,false)*J298),0)+IF(K298&lt;&gt;"",(VLOOKUP(K298,'🌳Resource'!$A$4:$I1000,9,false)*L298),0)+IF(M298&lt;&gt;"",(VLOOKUP(M298,'🌳Resource'!$A$4:$I1000,9,false)*N298),0) + IF(O298&lt;&gt;"",(VLOOKUP(O298,'🌳Resource'!$A$4:$I1000,9,false)*P298),0) + IF(Q298&lt;&gt;"",(VLOOKUP(Q298,$B$4:$G1000,6,false)*R298),0) + IF(S298&lt;&gt;"",(VLOOKUP(S298,$B$4:$G1000,6,false)*T298),0) + IF(U298&lt;&gt;"",(VLOOKUP(U298,$B$4:$G1000,6,false)*V298),0) + IF(W298&lt;&gt;"",(VLOOKUP(W298,$B$4:$G1000,6,false)*X298),0) + IF(Y298&lt;&gt;"",(VLOOKUP(Y298,$B$4:$G1000,6,false)*Z298),0) + IF(AA298&lt;&gt;"",(VLOOKUP(AA298,$B$4:$G1000,6,false)*AB298),0)</f>
        <v>0</v>
      </c>
      <c r="H298" s="568">
        <f>IF(I298&lt;&gt;"",(VLOOKUP(I298,'🌳Resource'!$A$4:$J1000,10,false)*J298),0)+IF(K298&lt;&gt;"",(VLOOKUP(K298,'🌳Resource'!$A$4:$J1000,10,false)*L298),0)+IF(M298&lt;&gt;"",(VLOOKUP(M298,'🌳Resource'!$A$4:$J1000,10,false)*N298),0) + IF(O298&lt;&gt;"",(VLOOKUP(O298,'🌳Resource'!$A$4:$J1000,10,false)*P298),0) + IF(Q298&lt;&gt;"",(VLOOKUP(Q298,$B$4:$H1000,7,false)*R298),0) + IF(S298&lt;&gt;"",(VLOOKUP(S298,$B$4:$H1000,7,false)*T298),0) + IF(U298&lt;&gt;"",(VLOOKUP(U298,$B$4:$H1000,7,false)*V298),0) + IF(W298&lt;&gt;"",(VLOOKUP(W298,$B$4:$H1000,7,false)*X298),0) + IF(Y298&lt;&gt;"",(VLOOKUP(Y298,$B$4:$H1000,7,false)*Z298),0) + IF(AA298&lt;&gt;"",(VLOOKUP(AA298,$B$4:$H1000,7,false)*AB298),0)</f>
        <v>0</v>
      </c>
      <c r="I298" s="569"/>
      <c r="J298" s="570"/>
      <c r="K298" s="569"/>
      <c r="L298" s="570"/>
      <c r="M298" s="569"/>
      <c r="N298" s="570"/>
      <c r="O298" s="569"/>
      <c r="P298" s="570"/>
      <c r="Q298" s="557"/>
      <c r="R298" s="580"/>
      <c r="S298" s="557"/>
      <c r="T298" s="580"/>
      <c r="U298" s="557"/>
      <c r="V298" s="580"/>
      <c r="W298" s="557"/>
      <c r="X298" s="580"/>
      <c r="Y298" s="557"/>
      <c r="Z298" s="580"/>
      <c r="AA298" s="557"/>
      <c r="AB298" s="580"/>
    </row>
    <row r="299">
      <c r="A299" s="564" t="b">
        <v>0</v>
      </c>
      <c r="B299" s="615"/>
      <c r="C299" s="615"/>
      <c r="D299" s="615"/>
      <c r="E299" s="612"/>
      <c r="F299" s="571">
        <f>IF(I299&lt;&gt;"",(VLOOKUP(I299,'🌳Resource'!$A$4:$I1000,8,false)*J299),0)+IF(K299&lt;&gt;"",(VLOOKUP(K299,'🌳Resource'!$A$4:$I1000,8,false)*L299),0)+IF(M299&lt;&gt;"",(VLOOKUP(M299,'🌳Resource'!$A$4:$I1000,8,false)*N299),0) + IF(O299&lt;&gt;"",(VLOOKUP(O299,'🌳Resource'!$A$4:$I1000,8,false)*P299),0) + IF(Q299&lt;&gt;"",(VLOOKUP(Q299,$B$4:$G1000,5,false)*R299),0) + IF(S299&lt;&gt;"",(VLOOKUP(S299,$B$4:$G1000,5,false)*T299),0) + IF(U299&lt;&gt;"",(VLOOKUP(U299,$B$4:$G1000,5,false)*V299),0) + IF(W299&lt;&gt;"",(VLOOKUP(W299,$B$4:$G1000,5,false)*X299),0) + IF(Y299&lt;&gt;"",(VLOOKUP(Y299,$B$4:$G1000,5,false)*Z299),0) + IF(AA299&lt;&gt;"",(VLOOKUP(AA299,$B$4:$G1000,5,false)*AB299),0)</f>
        <v>0</v>
      </c>
      <c r="G299" s="571">
        <f>IF(I299&lt;&gt;"",(VLOOKUP(I299,'🌳Resource'!$A$4:$I1000,9,false)*J299),0)+IF(K299&lt;&gt;"",(VLOOKUP(K299,'🌳Resource'!$A$4:$I1000,9,false)*L299),0)+IF(M299&lt;&gt;"",(VLOOKUP(M299,'🌳Resource'!$A$4:$I1000,9,false)*N299),0) + IF(O299&lt;&gt;"",(VLOOKUP(O299,'🌳Resource'!$A$4:$I1000,9,false)*P299),0) + IF(Q299&lt;&gt;"",(VLOOKUP(Q299,$B$4:$G1000,6,false)*R299),0) + IF(S299&lt;&gt;"",(VLOOKUP(S299,$B$4:$G1000,6,false)*T299),0) + IF(U299&lt;&gt;"",(VLOOKUP(U299,$B$4:$G1000,6,false)*V299),0) + IF(W299&lt;&gt;"",(VLOOKUP(W299,$B$4:$G1000,6,false)*X299),0) + IF(Y299&lt;&gt;"",(VLOOKUP(Y299,$B$4:$G1000,6,false)*Z299),0) + IF(AA299&lt;&gt;"",(VLOOKUP(AA299,$B$4:$G1000,6,false)*AB299),0)</f>
        <v>0</v>
      </c>
      <c r="H299" s="571">
        <f>IF(I299&lt;&gt;"",(VLOOKUP(I299,'🌳Resource'!$A$4:$J1000,10,false)*J299),0)+IF(K299&lt;&gt;"",(VLOOKUP(K299,'🌳Resource'!$A$4:$J1000,10,false)*L299),0)+IF(M299&lt;&gt;"",(VLOOKUP(M299,'🌳Resource'!$A$4:$J1000,10,false)*N299),0) + IF(O299&lt;&gt;"",(VLOOKUP(O299,'🌳Resource'!$A$4:$J1000,10,false)*P299),0) + IF(Q299&lt;&gt;"",(VLOOKUP(Q299,$B$4:$H1000,7,false)*R299),0) + IF(S299&lt;&gt;"",(VLOOKUP(S299,$B$4:$H1000,7,false)*T299),0) + IF(U299&lt;&gt;"",(VLOOKUP(U299,$B$4:$H1000,7,false)*V299),0) + IF(W299&lt;&gt;"",(VLOOKUP(W299,$B$4:$H1000,7,false)*X299),0) + IF(Y299&lt;&gt;"",(VLOOKUP(Y299,$B$4:$H1000,7,false)*Z299),0) + IF(AA299&lt;&gt;"",(VLOOKUP(AA299,$B$4:$H1000,7,false)*AB299),0)</f>
        <v>0</v>
      </c>
      <c r="I299" s="561"/>
      <c r="J299" s="562"/>
      <c r="K299" s="561"/>
      <c r="L299" s="562"/>
      <c r="M299" s="561"/>
      <c r="N299" s="562"/>
      <c r="O299" s="561"/>
      <c r="P299" s="562"/>
      <c r="Q299" s="563"/>
      <c r="R299" s="581"/>
      <c r="S299" s="563"/>
      <c r="T299" s="581"/>
      <c r="U299" s="563"/>
      <c r="V299" s="581"/>
      <c r="W299" s="563"/>
      <c r="X299" s="581"/>
      <c r="Y299" s="563"/>
      <c r="Z299" s="581"/>
      <c r="AA299" s="563"/>
      <c r="AB299" s="581"/>
    </row>
    <row r="300">
      <c r="A300" s="564" t="b">
        <v>0</v>
      </c>
      <c r="B300" s="615"/>
      <c r="C300" s="615"/>
      <c r="D300" s="615"/>
      <c r="E300" s="612"/>
      <c r="F300" s="568">
        <f>IF(I300&lt;&gt;"",(VLOOKUP(I300,'🌳Resource'!$A$4:$I1000,8,false)*J300),0)+IF(K300&lt;&gt;"",(VLOOKUP(K300,'🌳Resource'!$A$4:$I1000,8,false)*L300),0)+IF(M300&lt;&gt;"",(VLOOKUP(M300,'🌳Resource'!$A$4:$I1000,8,false)*N300),0) + IF(O300&lt;&gt;"",(VLOOKUP(O300,'🌳Resource'!$A$4:$I1000,8,false)*P300),0) + IF(Q300&lt;&gt;"",(VLOOKUP(Q300,$B$4:$G1000,5,false)*R300),0) + IF(S300&lt;&gt;"",(VLOOKUP(S300,$B$4:$G1000,5,false)*T300),0) + IF(U300&lt;&gt;"",(VLOOKUP(U300,$B$4:$G1000,5,false)*V300),0) + IF(W300&lt;&gt;"",(VLOOKUP(W300,$B$4:$G1000,5,false)*X300),0) + IF(Y300&lt;&gt;"",(VLOOKUP(Y300,$B$4:$G1000,5,false)*Z300),0) + IF(AA300&lt;&gt;"",(VLOOKUP(AA300,$B$4:$G1000,5,false)*AB300),0)</f>
        <v>0</v>
      </c>
      <c r="G300" s="568">
        <f>IF(I300&lt;&gt;"",(VLOOKUP(I300,'🌳Resource'!$A$4:$I1000,9,false)*J300),0)+IF(K300&lt;&gt;"",(VLOOKUP(K300,'🌳Resource'!$A$4:$I1000,9,false)*L300),0)+IF(M300&lt;&gt;"",(VLOOKUP(M300,'🌳Resource'!$A$4:$I1000,9,false)*N300),0) + IF(O300&lt;&gt;"",(VLOOKUP(O300,'🌳Resource'!$A$4:$I1000,9,false)*P300),0) + IF(Q300&lt;&gt;"",(VLOOKUP(Q300,$B$4:$G1000,6,false)*R300),0) + IF(S300&lt;&gt;"",(VLOOKUP(S300,$B$4:$G1000,6,false)*T300),0) + IF(U300&lt;&gt;"",(VLOOKUP(U300,$B$4:$G1000,6,false)*V300),0) + IF(W300&lt;&gt;"",(VLOOKUP(W300,$B$4:$G1000,6,false)*X300),0) + IF(Y300&lt;&gt;"",(VLOOKUP(Y300,$B$4:$G1000,6,false)*Z300),0) + IF(AA300&lt;&gt;"",(VLOOKUP(AA300,$B$4:$G1000,6,false)*AB300),0)</f>
        <v>0</v>
      </c>
      <c r="H300" s="568">
        <f>IF(I300&lt;&gt;"",(VLOOKUP(I300,'🌳Resource'!$A$4:$J1000,10,false)*J300),0)+IF(K300&lt;&gt;"",(VLOOKUP(K300,'🌳Resource'!$A$4:$J1000,10,false)*L300),0)+IF(M300&lt;&gt;"",(VLOOKUP(M300,'🌳Resource'!$A$4:$J1000,10,false)*N300),0) + IF(O300&lt;&gt;"",(VLOOKUP(O300,'🌳Resource'!$A$4:$J1000,10,false)*P300),0) + IF(Q300&lt;&gt;"",(VLOOKUP(Q300,$B$4:$H1000,7,false)*R300),0) + IF(S300&lt;&gt;"",(VLOOKUP(S300,$B$4:$H1000,7,false)*T300),0) + IF(U300&lt;&gt;"",(VLOOKUP(U300,$B$4:$H1000,7,false)*V300),0) + IF(W300&lt;&gt;"",(VLOOKUP(W300,$B$4:$H1000,7,false)*X300),0) + IF(Y300&lt;&gt;"",(VLOOKUP(Y300,$B$4:$H1000,7,false)*Z300),0) + IF(AA300&lt;&gt;"",(VLOOKUP(AA300,$B$4:$H1000,7,false)*AB300),0)</f>
        <v>0</v>
      </c>
      <c r="I300" s="569"/>
      <c r="J300" s="570"/>
      <c r="K300" s="569"/>
      <c r="L300" s="570"/>
      <c r="M300" s="569"/>
      <c r="N300" s="570"/>
      <c r="O300" s="569"/>
      <c r="P300" s="570"/>
      <c r="Q300" s="616"/>
      <c r="R300" s="580"/>
      <c r="S300" s="616"/>
      <c r="T300" s="580"/>
      <c r="U300" s="616"/>
      <c r="V300" s="580"/>
      <c r="W300" s="616"/>
      <c r="X300" s="580"/>
      <c r="Y300" s="616"/>
      <c r="Z300" s="580"/>
      <c r="AA300" s="616"/>
      <c r="AB300" s="580"/>
    </row>
    <row r="301">
      <c r="A301" s="564" t="b">
        <v>0</v>
      </c>
      <c r="B301" s="615"/>
      <c r="C301" s="615"/>
      <c r="D301" s="615"/>
      <c r="E301" s="612"/>
      <c r="I301" s="615"/>
      <c r="J301" s="615"/>
      <c r="R301" s="486"/>
      <c r="T301" s="486"/>
      <c r="V301" s="486"/>
    </row>
    <row r="302">
      <c r="A302" s="564" t="b">
        <v>0</v>
      </c>
      <c r="B302" s="615"/>
      <c r="C302" s="615"/>
      <c r="D302" s="615"/>
      <c r="E302" s="612"/>
      <c r="I302" s="615"/>
      <c r="J302" s="615"/>
      <c r="R302" s="486"/>
      <c r="T302" s="486"/>
      <c r="V302" s="486"/>
    </row>
    <row r="303">
      <c r="A303" s="564" t="b">
        <v>0</v>
      </c>
      <c r="B303" s="615"/>
      <c r="C303" s="615"/>
      <c r="D303" s="615"/>
      <c r="E303" s="612"/>
      <c r="I303" s="615"/>
      <c r="J303" s="615"/>
      <c r="R303" s="486"/>
      <c r="T303" s="486"/>
      <c r="V303" s="486"/>
    </row>
    <row r="304">
      <c r="A304" s="564" t="b">
        <v>0</v>
      </c>
      <c r="B304" s="615"/>
      <c r="C304" s="615"/>
      <c r="D304" s="615"/>
      <c r="E304" s="612"/>
      <c r="I304" s="615"/>
      <c r="J304" s="615"/>
      <c r="R304" s="486"/>
      <c r="T304" s="486"/>
      <c r="V304" s="486"/>
    </row>
    <row r="305">
      <c r="A305" s="564" t="b">
        <v>0</v>
      </c>
      <c r="B305" s="615"/>
      <c r="C305" s="615"/>
      <c r="D305" s="615"/>
      <c r="E305" s="612"/>
      <c r="I305" s="615"/>
      <c r="J305" s="615"/>
      <c r="R305" s="486"/>
      <c r="T305" s="486"/>
      <c r="V305" s="486"/>
    </row>
    <row r="306">
      <c r="A306" s="564" t="b">
        <v>0</v>
      </c>
      <c r="B306" s="615"/>
      <c r="C306" s="615"/>
      <c r="D306" s="615"/>
      <c r="E306" s="612"/>
      <c r="I306" s="615"/>
      <c r="J306" s="615"/>
      <c r="R306" s="486"/>
      <c r="T306" s="486"/>
      <c r="V306" s="486"/>
    </row>
    <row r="307">
      <c r="A307" s="564" t="b">
        <v>0</v>
      </c>
      <c r="B307" s="615"/>
      <c r="C307" s="615"/>
      <c r="D307" s="615"/>
      <c r="E307" s="612"/>
      <c r="I307" s="615"/>
      <c r="J307" s="615"/>
      <c r="R307" s="486"/>
      <c r="T307" s="486"/>
      <c r="V307" s="486"/>
    </row>
    <row r="308">
      <c r="A308" s="564" t="b">
        <v>0</v>
      </c>
      <c r="B308" s="615"/>
      <c r="C308" s="615"/>
      <c r="D308" s="615"/>
      <c r="E308" s="612"/>
      <c r="I308" s="615"/>
      <c r="J308" s="615"/>
      <c r="R308" s="486"/>
      <c r="T308" s="486"/>
      <c r="V308" s="486"/>
    </row>
    <row r="309">
      <c r="A309" s="564" t="b">
        <v>0</v>
      </c>
      <c r="B309" s="615"/>
      <c r="C309" s="615"/>
      <c r="D309" s="615"/>
      <c r="E309" s="612"/>
      <c r="I309" s="615"/>
      <c r="J309" s="615"/>
      <c r="R309" s="486"/>
      <c r="T309" s="486"/>
      <c r="V309" s="486"/>
    </row>
    <row r="310">
      <c r="A310" s="564" t="b">
        <v>0</v>
      </c>
      <c r="B310" s="615"/>
      <c r="C310" s="615"/>
      <c r="D310" s="615"/>
      <c r="E310" s="612"/>
      <c r="I310" s="615"/>
      <c r="J310" s="615"/>
      <c r="R310" s="486"/>
      <c r="T310" s="486"/>
      <c r="V310" s="486"/>
    </row>
    <row r="311">
      <c r="A311" s="564" t="b">
        <v>0</v>
      </c>
      <c r="B311" s="615"/>
      <c r="C311" s="615"/>
      <c r="D311" s="615"/>
      <c r="E311" s="612"/>
      <c r="I311" s="615"/>
      <c r="J311" s="615"/>
      <c r="R311" s="486"/>
      <c r="T311" s="486"/>
      <c r="V311" s="486"/>
    </row>
    <row r="312">
      <c r="A312" s="564" t="b">
        <v>0</v>
      </c>
      <c r="B312" s="615"/>
      <c r="C312" s="615"/>
      <c r="D312" s="615"/>
      <c r="E312" s="612"/>
      <c r="I312" s="615"/>
      <c r="J312" s="615"/>
      <c r="R312" s="486"/>
      <c r="T312" s="486"/>
      <c r="V312" s="486"/>
    </row>
    <row r="313">
      <c r="A313" s="564" t="b">
        <v>0</v>
      </c>
      <c r="B313" s="615"/>
      <c r="C313" s="615"/>
      <c r="D313" s="615"/>
      <c r="E313" s="612"/>
      <c r="I313" s="615"/>
      <c r="J313" s="615"/>
      <c r="R313" s="486"/>
      <c r="T313" s="486"/>
      <c r="V313" s="486"/>
    </row>
    <row r="314">
      <c r="A314" s="564" t="b">
        <v>0</v>
      </c>
      <c r="B314" s="615"/>
      <c r="C314" s="615"/>
      <c r="D314" s="615"/>
      <c r="E314" s="612"/>
      <c r="I314" s="615"/>
      <c r="J314" s="615"/>
      <c r="R314" s="486"/>
      <c r="T314" s="486"/>
      <c r="V314" s="486"/>
    </row>
    <row r="315">
      <c r="A315" s="564" t="b">
        <v>0</v>
      </c>
      <c r="B315" s="615"/>
      <c r="C315" s="615"/>
      <c r="D315" s="615"/>
      <c r="E315" s="612"/>
      <c r="I315" s="615"/>
      <c r="J315" s="615"/>
      <c r="R315" s="486"/>
      <c r="T315" s="486"/>
      <c r="V315" s="486"/>
    </row>
    <row r="316">
      <c r="A316" s="564" t="b">
        <v>0</v>
      </c>
      <c r="B316" s="615"/>
      <c r="C316" s="615"/>
      <c r="D316" s="615"/>
      <c r="E316" s="612"/>
      <c r="I316" s="615"/>
      <c r="J316" s="615"/>
      <c r="R316" s="486"/>
      <c r="T316" s="486"/>
      <c r="V316" s="486"/>
    </row>
    <row r="317">
      <c r="A317" s="564" t="b">
        <v>0</v>
      </c>
      <c r="B317" s="615"/>
      <c r="C317" s="615"/>
      <c r="D317" s="615"/>
      <c r="E317" s="612"/>
      <c r="I317" s="615"/>
      <c r="J317" s="615"/>
      <c r="R317" s="486"/>
      <c r="T317" s="486"/>
      <c r="V317" s="486"/>
    </row>
    <row r="318">
      <c r="A318" s="564" t="b">
        <v>0</v>
      </c>
      <c r="B318" s="615"/>
      <c r="C318" s="615"/>
      <c r="D318" s="615"/>
      <c r="E318" s="612"/>
      <c r="I318" s="615"/>
      <c r="J318" s="615"/>
      <c r="R318" s="486"/>
      <c r="T318" s="486"/>
      <c r="V318" s="486"/>
    </row>
    <row r="319">
      <c r="A319" s="564" t="b">
        <v>0</v>
      </c>
      <c r="B319" s="615"/>
      <c r="C319" s="615"/>
      <c r="D319" s="615"/>
      <c r="E319" s="612"/>
      <c r="I319" s="615"/>
      <c r="J319" s="615"/>
      <c r="R319" s="486"/>
      <c r="T319" s="486"/>
      <c r="V319" s="486"/>
    </row>
    <row r="320">
      <c r="A320" s="564" t="b">
        <v>0</v>
      </c>
      <c r="B320" s="615"/>
      <c r="C320" s="615"/>
      <c r="D320" s="615"/>
      <c r="E320" s="612"/>
      <c r="I320" s="615"/>
      <c r="J320" s="615"/>
      <c r="R320" s="486"/>
      <c r="T320" s="486"/>
      <c r="V320" s="486"/>
    </row>
    <row r="321">
      <c r="A321" s="564" t="b">
        <v>0</v>
      </c>
      <c r="B321" s="615"/>
      <c r="C321" s="615"/>
      <c r="D321" s="615"/>
      <c r="E321" s="612"/>
      <c r="I321" s="615"/>
      <c r="J321" s="615"/>
      <c r="R321" s="486"/>
      <c r="T321" s="486"/>
      <c r="V321" s="486"/>
    </row>
    <row r="322">
      <c r="A322" s="564" t="b">
        <v>0</v>
      </c>
      <c r="B322" s="615"/>
      <c r="C322" s="615"/>
      <c r="D322" s="615"/>
      <c r="E322" s="612"/>
      <c r="I322" s="615"/>
      <c r="J322" s="615"/>
      <c r="R322" s="486"/>
      <c r="T322" s="486"/>
      <c r="V322" s="486"/>
    </row>
    <row r="323">
      <c r="A323" s="564" t="b">
        <v>0</v>
      </c>
      <c r="B323" s="615"/>
      <c r="C323" s="615"/>
      <c r="D323" s="615"/>
      <c r="E323" s="612"/>
      <c r="I323" s="615"/>
      <c r="J323" s="615"/>
      <c r="R323" s="486"/>
      <c r="T323" s="486"/>
      <c r="V323" s="486"/>
    </row>
    <row r="324">
      <c r="A324" s="564" t="b">
        <v>0</v>
      </c>
      <c r="B324" s="615"/>
      <c r="C324" s="615"/>
      <c r="D324" s="615"/>
      <c r="E324" s="612"/>
      <c r="I324" s="615"/>
      <c r="J324" s="615"/>
      <c r="R324" s="486"/>
      <c r="T324" s="486"/>
      <c r="V324" s="486"/>
    </row>
    <row r="325">
      <c r="A325" s="564" t="b">
        <v>0</v>
      </c>
      <c r="B325" s="615"/>
      <c r="C325" s="615"/>
      <c r="D325" s="615"/>
      <c r="E325" s="612"/>
      <c r="I325" s="615"/>
      <c r="J325" s="615"/>
      <c r="R325" s="486"/>
      <c r="T325" s="486"/>
      <c r="V325" s="486"/>
    </row>
    <row r="326">
      <c r="A326" s="564" t="b">
        <v>0</v>
      </c>
      <c r="B326" s="615"/>
      <c r="C326" s="615"/>
      <c r="D326" s="615"/>
      <c r="E326" s="612"/>
      <c r="I326" s="615"/>
      <c r="J326" s="615"/>
      <c r="R326" s="486"/>
      <c r="T326" s="486"/>
      <c r="V326" s="486"/>
    </row>
    <row r="327">
      <c r="A327" s="564" t="b">
        <v>0</v>
      </c>
      <c r="B327" s="615"/>
      <c r="C327" s="615"/>
      <c r="D327" s="615"/>
      <c r="E327" s="612"/>
      <c r="I327" s="615"/>
      <c r="J327" s="615"/>
      <c r="R327" s="486"/>
      <c r="T327" s="486"/>
      <c r="V327" s="486"/>
    </row>
    <row r="328">
      <c r="A328" s="564" t="b">
        <v>0</v>
      </c>
      <c r="B328" s="615"/>
      <c r="C328" s="615"/>
      <c r="D328" s="615"/>
      <c r="E328" s="612"/>
      <c r="I328" s="615"/>
      <c r="J328" s="615"/>
      <c r="R328" s="486"/>
      <c r="T328" s="486"/>
      <c r="V328" s="486"/>
    </row>
    <row r="329">
      <c r="A329" s="564" t="b">
        <v>0</v>
      </c>
      <c r="B329" s="615"/>
      <c r="C329" s="615"/>
      <c r="D329" s="615"/>
      <c r="E329" s="612"/>
      <c r="I329" s="615"/>
      <c r="J329" s="615"/>
      <c r="R329" s="486"/>
      <c r="T329" s="486"/>
      <c r="V329" s="486"/>
    </row>
    <row r="330">
      <c r="A330" s="564" t="b">
        <v>0</v>
      </c>
      <c r="B330" s="615"/>
      <c r="C330" s="615"/>
      <c r="D330" s="615"/>
      <c r="E330" s="612"/>
      <c r="I330" s="615"/>
      <c r="J330" s="615"/>
      <c r="R330" s="486"/>
      <c r="T330" s="486"/>
      <c r="V330" s="486"/>
    </row>
    <row r="331">
      <c r="A331" s="564" t="b">
        <v>0</v>
      </c>
      <c r="B331" s="615"/>
      <c r="C331" s="615"/>
      <c r="D331" s="615"/>
      <c r="E331" s="612"/>
      <c r="I331" s="615"/>
      <c r="J331" s="615"/>
      <c r="R331" s="486"/>
      <c r="T331" s="486"/>
      <c r="V331" s="486"/>
    </row>
    <row r="332">
      <c r="A332" s="564" t="b">
        <v>0</v>
      </c>
      <c r="B332" s="615"/>
      <c r="C332" s="615"/>
      <c r="D332" s="615"/>
      <c r="E332" s="612"/>
      <c r="I332" s="615"/>
      <c r="J332" s="615"/>
      <c r="R332" s="486"/>
      <c r="T332" s="486"/>
      <c r="V332" s="486"/>
    </row>
    <row r="333">
      <c r="A333" s="564" t="b">
        <v>0</v>
      </c>
      <c r="B333" s="615"/>
      <c r="C333" s="615"/>
      <c r="D333" s="615"/>
      <c r="E333" s="612"/>
      <c r="I333" s="615"/>
      <c r="J333" s="615"/>
      <c r="R333" s="486"/>
      <c r="T333" s="486"/>
      <c r="V333" s="486"/>
    </row>
    <row r="334">
      <c r="A334" s="564" t="b">
        <v>0</v>
      </c>
      <c r="B334" s="615"/>
      <c r="C334" s="615"/>
      <c r="D334" s="615"/>
      <c r="E334" s="612"/>
      <c r="I334" s="615"/>
      <c r="J334" s="615"/>
      <c r="R334" s="486"/>
      <c r="T334" s="486"/>
      <c r="V334" s="486"/>
    </row>
    <row r="335">
      <c r="A335" s="564" t="b">
        <v>0</v>
      </c>
      <c r="B335" s="615"/>
      <c r="C335" s="615"/>
      <c r="D335" s="615"/>
      <c r="E335" s="612"/>
      <c r="I335" s="615"/>
      <c r="J335" s="615"/>
      <c r="R335" s="486"/>
      <c r="T335" s="486"/>
      <c r="V335" s="486"/>
    </row>
    <row r="336">
      <c r="A336" s="564" t="b">
        <v>0</v>
      </c>
      <c r="B336" s="615"/>
      <c r="C336" s="615"/>
      <c r="D336" s="615"/>
      <c r="E336" s="612"/>
      <c r="I336" s="615"/>
      <c r="J336" s="615"/>
      <c r="R336" s="486"/>
      <c r="T336" s="486"/>
      <c r="V336" s="486"/>
    </row>
    <row r="337">
      <c r="A337" s="564" t="b">
        <v>0</v>
      </c>
      <c r="B337" s="615"/>
      <c r="C337" s="615"/>
      <c r="D337" s="615"/>
      <c r="E337" s="612"/>
      <c r="I337" s="615"/>
      <c r="J337" s="615"/>
      <c r="R337" s="486"/>
      <c r="T337" s="486"/>
      <c r="V337" s="486"/>
    </row>
    <row r="338">
      <c r="A338" s="564" t="b">
        <v>0</v>
      </c>
      <c r="B338" s="615"/>
      <c r="C338" s="615"/>
      <c r="D338" s="615"/>
      <c r="E338" s="612"/>
      <c r="I338" s="615"/>
      <c r="J338" s="615"/>
      <c r="R338" s="486"/>
      <c r="T338" s="486"/>
      <c r="V338" s="486"/>
    </row>
    <row r="339">
      <c r="A339" s="564" t="b">
        <v>0</v>
      </c>
      <c r="B339" s="615"/>
      <c r="C339" s="615"/>
      <c r="D339" s="615"/>
      <c r="E339" s="612"/>
      <c r="I339" s="615"/>
      <c r="J339" s="615"/>
      <c r="R339" s="486"/>
      <c r="T339" s="486"/>
      <c r="V339" s="486"/>
    </row>
    <row r="340">
      <c r="A340" s="564" t="b">
        <v>0</v>
      </c>
      <c r="B340" s="615"/>
      <c r="C340" s="615"/>
      <c r="D340" s="615"/>
      <c r="E340" s="612"/>
      <c r="I340" s="615"/>
      <c r="J340" s="615"/>
      <c r="R340" s="486"/>
      <c r="T340" s="486"/>
      <c r="V340" s="486"/>
    </row>
    <row r="341">
      <c r="A341" s="564" t="b">
        <v>0</v>
      </c>
      <c r="B341" s="615"/>
      <c r="C341" s="615"/>
      <c r="D341" s="615"/>
      <c r="E341" s="612"/>
      <c r="I341" s="615"/>
      <c r="J341" s="615"/>
      <c r="R341" s="486"/>
      <c r="T341" s="486"/>
      <c r="V341" s="486"/>
    </row>
    <row r="342">
      <c r="A342" s="564" t="b">
        <v>0</v>
      </c>
      <c r="B342" s="615"/>
      <c r="C342" s="615"/>
      <c r="D342" s="615"/>
      <c r="E342" s="612"/>
      <c r="I342" s="615"/>
      <c r="J342" s="615"/>
      <c r="R342" s="486"/>
      <c r="T342" s="486"/>
      <c r="V342" s="486"/>
    </row>
    <row r="343">
      <c r="A343" s="564" t="b">
        <v>0</v>
      </c>
      <c r="B343" s="615"/>
      <c r="C343" s="615"/>
      <c r="D343" s="615"/>
      <c r="E343" s="612"/>
      <c r="I343" s="615"/>
      <c r="J343" s="615"/>
      <c r="R343" s="486"/>
      <c r="T343" s="486"/>
      <c r="V343" s="486"/>
    </row>
    <row r="344">
      <c r="A344" s="564" t="b">
        <v>0</v>
      </c>
      <c r="B344" s="615"/>
      <c r="C344" s="615"/>
      <c r="D344" s="615"/>
      <c r="E344" s="612"/>
      <c r="I344" s="615"/>
      <c r="J344" s="615"/>
      <c r="R344" s="486"/>
      <c r="T344" s="486"/>
      <c r="V344" s="486"/>
    </row>
    <row r="345">
      <c r="A345" s="564" t="b">
        <v>0</v>
      </c>
      <c r="B345" s="615"/>
      <c r="C345" s="615"/>
      <c r="D345" s="615"/>
      <c r="E345" s="612"/>
      <c r="I345" s="615"/>
      <c r="J345" s="615"/>
      <c r="R345" s="486"/>
      <c r="T345" s="486"/>
      <c r="V345" s="486"/>
    </row>
    <row r="346">
      <c r="A346" s="564" t="b">
        <v>0</v>
      </c>
      <c r="B346" s="615"/>
      <c r="C346" s="615"/>
      <c r="D346" s="615"/>
      <c r="E346" s="612"/>
      <c r="I346" s="615"/>
      <c r="J346" s="615"/>
      <c r="R346" s="486"/>
      <c r="T346" s="486"/>
      <c r="V346" s="486"/>
    </row>
    <row r="347">
      <c r="A347" s="564" t="b">
        <v>0</v>
      </c>
      <c r="B347" s="615"/>
      <c r="C347" s="615"/>
      <c r="D347" s="615"/>
      <c r="E347" s="612"/>
      <c r="I347" s="615"/>
      <c r="J347" s="615"/>
      <c r="R347" s="486"/>
      <c r="T347" s="486"/>
      <c r="V347" s="486"/>
    </row>
    <row r="348">
      <c r="A348" s="564" t="b">
        <v>0</v>
      </c>
      <c r="B348" s="615"/>
      <c r="C348" s="615"/>
      <c r="D348" s="615"/>
      <c r="E348" s="612"/>
      <c r="I348" s="615"/>
      <c r="J348" s="615"/>
      <c r="R348" s="486"/>
      <c r="T348" s="486"/>
      <c r="V348" s="486"/>
    </row>
    <row r="349">
      <c r="A349" s="564" t="b">
        <v>0</v>
      </c>
      <c r="B349" s="615"/>
      <c r="C349" s="615"/>
      <c r="D349" s="615"/>
      <c r="E349" s="612"/>
      <c r="I349" s="615"/>
      <c r="J349" s="615"/>
      <c r="R349" s="486"/>
      <c r="T349" s="486"/>
      <c r="V349" s="486"/>
    </row>
    <row r="350">
      <c r="A350" s="564" t="b">
        <v>0</v>
      </c>
      <c r="B350" s="615"/>
      <c r="C350" s="615"/>
      <c r="D350" s="615"/>
      <c r="E350" s="612"/>
      <c r="I350" s="615"/>
      <c r="J350" s="615"/>
      <c r="R350" s="486"/>
      <c r="T350" s="486"/>
      <c r="V350" s="486"/>
    </row>
    <row r="351">
      <c r="A351" s="564" t="b">
        <v>0</v>
      </c>
      <c r="B351" s="615"/>
      <c r="C351" s="615"/>
      <c r="D351" s="615"/>
      <c r="E351" s="612"/>
      <c r="I351" s="615"/>
      <c r="J351" s="615"/>
      <c r="R351" s="486"/>
      <c r="T351" s="486"/>
      <c r="V351" s="486"/>
    </row>
    <row r="352">
      <c r="A352" s="564" t="b">
        <v>0</v>
      </c>
      <c r="B352" s="615"/>
      <c r="C352" s="615"/>
      <c r="D352" s="615"/>
      <c r="E352" s="612"/>
      <c r="I352" s="615"/>
      <c r="J352" s="615"/>
      <c r="R352" s="486"/>
      <c r="T352" s="486"/>
      <c r="V352" s="486"/>
    </row>
    <row r="353">
      <c r="A353" s="564" t="b">
        <v>0</v>
      </c>
      <c r="B353" s="615"/>
      <c r="C353" s="615"/>
      <c r="D353" s="615"/>
      <c r="E353" s="612"/>
      <c r="I353" s="615"/>
      <c r="J353" s="615"/>
      <c r="R353" s="486"/>
      <c r="T353" s="486"/>
      <c r="V353" s="486"/>
    </row>
    <row r="354">
      <c r="A354" s="564" t="b">
        <v>0</v>
      </c>
      <c r="B354" s="615"/>
      <c r="C354" s="615"/>
      <c r="D354" s="615"/>
      <c r="E354" s="612"/>
      <c r="I354" s="615"/>
      <c r="J354" s="615"/>
      <c r="R354" s="486"/>
      <c r="T354" s="486"/>
      <c r="V354" s="486"/>
    </row>
    <row r="355">
      <c r="A355" s="564" t="b">
        <v>0</v>
      </c>
      <c r="B355" s="615"/>
      <c r="C355" s="615"/>
      <c r="D355" s="615"/>
      <c r="E355" s="612"/>
      <c r="I355" s="615"/>
      <c r="J355" s="615"/>
      <c r="R355" s="486"/>
      <c r="T355" s="486"/>
      <c r="V355" s="486"/>
    </row>
    <row r="356">
      <c r="A356" s="564" t="b">
        <v>0</v>
      </c>
      <c r="B356" s="615"/>
      <c r="C356" s="615"/>
      <c r="D356" s="615"/>
      <c r="E356" s="612"/>
      <c r="I356" s="615"/>
      <c r="J356" s="615"/>
      <c r="R356" s="486"/>
      <c r="T356" s="486"/>
      <c r="V356" s="486"/>
    </row>
    <row r="357">
      <c r="A357" s="564" t="b">
        <v>0</v>
      </c>
      <c r="B357" s="615"/>
      <c r="C357" s="615"/>
      <c r="D357" s="615"/>
      <c r="E357" s="612"/>
      <c r="I357" s="615"/>
      <c r="J357" s="615"/>
      <c r="R357" s="486"/>
      <c r="T357" s="486"/>
      <c r="V357" s="486"/>
    </row>
    <row r="358">
      <c r="A358" s="564" t="b">
        <v>0</v>
      </c>
      <c r="B358" s="615"/>
      <c r="C358" s="615"/>
      <c r="D358" s="615"/>
      <c r="E358" s="612"/>
      <c r="I358" s="615"/>
      <c r="J358" s="615"/>
      <c r="R358" s="486"/>
      <c r="T358" s="486"/>
      <c r="V358" s="486"/>
    </row>
    <row r="359">
      <c r="A359" s="564" t="b">
        <v>0</v>
      </c>
      <c r="B359" s="615"/>
      <c r="C359" s="615"/>
      <c r="D359" s="615"/>
      <c r="E359" s="612"/>
      <c r="I359" s="615"/>
      <c r="J359" s="615"/>
      <c r="R359" s="486"/>
      <c r="T359" s="486"/>
      <c r="V359" s="486"/>
    </row>
    <row r="360">
      <c r="A360" s="564" t="b">
        <v>0</v>
      </c>
      <c r="B360" s="615"/>
      <c r="C360" s="615"/>
      <c r="D360" s="615"/>
      <c r="E360" s="612"/>
      <c r="I360" s="615"/>
      <c r="J360" s="615"/>
      <c r="R360" s="486"/>
      <c r="T360" s="486"/>
      <c r="V360" s="486"/>
    </row>
    <row r="361">
      <c r="A361" s="70" t="b">
        <v>0</v>
      </c>
      <c r="B361" s="615"/>
      <c r="C361" s="615"/>
      <c r="D361" s="615"/>
      <c r="E361" s="612"/>
      <c r="I361" s="615"/>
      <c r="J361" s="615"/>
      <c r="R361" s="486"/>
      <c r="T361" s="486"/>
      <c r="V361" s="486"/>
    </row>
    <row r="362">
      <c r="A362" s="70" t="b">
        <v>0</v>
      </c>
      <c r="B362" s="615"/>
      <c r="C362" s="615"/>
      <c r="D362" s="615"/>
      <c r="E362" s="612"/>
      <c r="I362" s="615"/>
      <c r="J362" s="615"/>
      <c r="R362" s="486"/>
      <c r="T362" s="486"/>
      <c r="V362" s="486"/>
    </row>
    <row r="363">
      <c r="A363" s="70" t="b">
        <v>0</v>
      </c>
      <c r="B363" s="615"/>
      <c r="C363" s="615"/>
      <c r="D363" s="615"/>
      <c r="E363" s="612"/>
      <c r="I363" s="615"/>
      <c r="J363" s="615"/>
      <c r="R363" s="486"/>
      <c r="T363" s="486"/>
      <c r="V363" s="486"/>
    </row>
    <row r="364">
      <c r="A364" s="70" t="b">
        <v>0</v>
      </c>
      <c r="B364" s="615"/>
      <c r="C364" s="615"/>
      <c r="D364" s="615"/>
      <c r="E364" s="612"/>
      <c r="I364" s="615"/>
      <c r="J364" s="615"/>
      <c r="R364" s="486"/>
      <c r="T364" s="486"/>
      <c r="V364" s="486"/>
    </row>
    <row r="365">
      <c r="A365" s="70" t="b">
        <v>0</v>
      </c>
      <c r="B365" s="615"/>
      <c r="C365" s="615"/>
      <c r="D365" s="615"/>
      <c r="E365" s="612"/>
      <c r="I365" s="615"/>
      <c r="J365" s="615"/>
      <c r="R365" s="486"/>
      <c r="T365" s="486"/>
      <c r="V365" s="486"/>
    </row>
    <row r="366">
      <c r="A366" s="70" t="b">
        <v>0</v>
      </c>
      <c r="B366" s="615"/>
      <c r="C366" s="615"/>
      <c r="D366" s="615"/>
      <c r="E366" s="612"/>
      <c r="I366" s="615"/>
      <c r="J366" s="615"/>
      <c r="R366" s="486"/>
      <c r="T366" s="486"/>
      <c r="V366" s="486"/>
    </row>
    <row r="367">
      <c r="A367" s="70" t="b">
        <v>0</v>
      </c>
      <c r="B367" s="615"/>
      <c r="C367" s="615"/>
      <c r="D367" s="615"/>
      <c r="E367" s="612"/>
      <c r="I367" s="615"/>
      <c r="J367" s="615"/>
      <c r="R367" s="486"/>
      <c r="T367" s="486"/>
      <c r="V367" s="486"/>
    </row>
    <row r="368">
      <c r="A368" s="70" t="b">
        <v>0</v>
      </c>
      <c r="B368" s="615"/>
      <c r="C368" s="615"/>
      <c r="D368" s="615"/>
      <c r="E368" s="612"/>
      <c r="I368" s="615"/>
      <c r="J368" s="615"/>
      <c r="R368" s="486"/>
      <c r="T368" s="486"/>
      <c r="V368" s="486"/>
    </row>
    <row r="369">
      <c r="A369" s="70" t="b">
        <v>0</v>
      </c>
      <c r="B369" s="615"/>
      <c r="C369" s="615"/>
      <c r="D369" s="615"/>
      <c r="E369" s="612"/>
      <c r="I369" s="615"/>
      <c r="J369" s="615"/>
      <c r="R369" s="486"/>
      <c r="T369" s="486"/>
      <c r="V369" s="486"/>
    </row>
    <row r="370">
      <c r="A370" s="70" t="b">
        <v>0</v>
      </c>
      <c r="B370" s="615"/>
      <c r="C370" s="615"/>
      <c r="D370" s="615"/>
      <c r="E370" s="612"/>
      <c r="I370" s="615"/>
      <c r="J370" s="615"/>
      <c r="R370" s="486"/>
      <c r="T370" s="486"/>
      <c r="V370" s="486"/>
    </row>
    <row r="371">
      <c r="A371" s="70" t="b">
        <v>0</v>
      </c>
      <c r="B371" s="615"/>
      <c r="C371" s="615"/>
      <c r="D371" s="615"/>
      <c r="E371" s="612"/>
      <c r="I371" s="615"/>
      <c r="J371" s="615"/>
      <c r="R371" s="486"/>
      <c r="T371" s="486"/>
      <c r="V371" s="486"/>
    </row>
    <row r="372">
      <c r="A372" s="70" t="b">
        <v>0</v>
      </c>
      <c r="B372" s="615"/>
      <c r="C372" s="615"/>
      <c r="D372" s="615"/>
      <c r="E372" s="612"/>
      <c r="I372" s="615"/>
      <c r="J372" s="615"/>
      <c r="R372" s="486"/>
      <c r="T372" s="486"/>
      <c r="V372" s="486"/>
    </row>
    <row r="373">
      <c r="A373" s="70" t="b">
        <v>0</v>
      </c>
      <c r="B373" s="615"/>
      <c r="C373" s="615"/>
      <c r="D373" s="615"/>
      <c r="E373" s="612"/>
      <c r="I373" s="615"/>
      <c r="J373" s="615"/>
      <c r="R373" s="486"/>
      <c r="T373" s="486"/>
      <c r="V373" s="486"/>
    </row>
    <row r="374">
      <c r="A374" s="70" t="b">
        <v>0</v>
      </c>
      <c r="B374" s="615"/>
      <c r="C374" s="615"/>
      <c r="D374" s="615"/>
      <c r="E374" s="612"/>
      <c r="I374" s="615"/>
      <c r="J374" s="615"/>
      <c r="R374" s="486"/>
      <c r="T374" s="486"/>
      <c r="V374" s="486"/>
    </row>
    <row r="375">
      <c r="A375" s="70" t="b">
        <v>0</v>
      </c>
      <c r="B375" s="615"/>
      <c r="C375" s="615"/>
      <c r="D375" s="615"/>
      <c r="E375" s="612"/>
      <c r="I375" s="615"/>
      <c r="J375" s="615"/>
      <c r="R375" s="486"/>
      <c r="T375" s="486"/>
      <c r="V375" s="486"/>
    </row>
    <row r="376">
      <c r="A376" s="70" t="b">
        <v>0</v>
      </c>
      <c r="B376" s="615"/>
      <c r="C376" s="615"/>
      <c r="D376" s="615"/>
      <c r="E376" s="612"/>
      <c r="I376" s="615"/>
      <c r="J376" s="615"/>
      <c r="R376" s="486"/>
      <c r="T376" s="486"/>
      <c r="V376" s="486"/>
    </row>
    <row r="377">
      <c r="A377" s="70" t="b">
        <v>0</v>
      </c>
      <c r="B377" s="615"/>
      <c r="C377" s="615"/>
      <c r="D377" s="615"/>
      <c r="E377" s="612"/>
      <c r="I377" s="615"/>
      <c r="J377" s="615"/>
      <c r="R377" s="486"/>
      <c r="T377" s="486"/>
      <c r="V377" s="486"/>
    </row>
    <row r="378">
      <c r="A378" s="70" t="b">
        <v>0</v>
      </c>
      <c r="B378" s="615"/>
      <c r="C378" s="615"/>
      <c r="D378" s="615"/>
      <c r="E378" s="612"/>
      <c r="I378" s="615"/>
      <c r="J378" s="615"/>
      <c r="R378" s="486"/>
      <c r="T378" s="486"/>
      <c r="V378" s="486"/>
    </row>
    <row r="379">
      <c r="A379" s="70" t="b">
        <v>0</v>
      </c>
      <c r="B379" s="615"/>
      <c r="C379" s="615"/>
      <c r="D379" s="615"/>
      <c r="E379" s="612"/>
      <c r="I379" s="615"/>
      <c r="J379" s="615"/>
      <c r="R379" s="486"/>
      <c r="T379" s="486"/>
      <c r="V379" s="486"/>
    </row>
    <row r="380">
      <c r="A380" s="70" t="b">
        <v>0</v>
      </c>
      <c r="B380" s="615"/>
      <c r="C380" s="615"/>
      <c r="D380" s="615"/>
      <c r="E380" s="612"/>
      <c r="I380" s="615"/>
      <c r="J380" s="615"/>
      <c r="R380" s="486"/>
      <c r="T380" s="486"/>
      <c r="V380" s="486"/>
    </row>
    <row r="381">
      <c r="A381" s="70" t="b">
        <v>0</v>
      </c>
      <c r="B381" s="615"/>
      <c r="C381" s="615"/>
      <c r="D381" s="615"/>
      <c r="E381" s="612"/>
      <c r="I381" s="615"/>
      <c r="J381" s="615"/>
      <c r="R381" s="486"/>
      <c r="T381" s="486"/>
      <c r="V381" s="486"/>
    </row>
    <row r="382">
      <c r="A382" s="70" t="b">
        <v>0</v>
      </c>
      <c r="B382" s="615"/>
      <c r="C382" s="615"/>
      <c r="D382" s="615"/>
      <c r="E382" s="612"/>
      <c r="I382" s="615"/>
      <c r="J382" s="615"/>
      <c r="R382" s="486"/>
      <c r="T382" s="486"/>
      <c r="V382" s="486"/>
    </row>
    <row r="383">
      <c r="A383" s="70" t="b">
        <v>0</v>
      </c>
      <c r="B383" s="615"/>
      <c r="C383" s="615"/>
      <c r="D383" s="615"/>
      <c r="E383" s="612"/>
      <c r="I383" s="615"/>
      <c r="J383" s="615"/>
      <c r="R383" s="486"/>
      <c r="T383" s="486"/>
      <c r="V383" s="486"/>
    </row>
    <row r="384">
      <c r="A384" s="70" t="b">
        <v>0</v>
      </c>
      <c r="B384" s="615"/>
      <c r="C384" s="615"/>
      <c r="D384" s="615"/>
      <c r="E384" s="612"/>
      <c r="I384" s="615"/>
      <c r="J384" s="615"/>
      <c r="R384" s="486"/>
      <c r="T384" s="486"/>
      <c r="V384" s="486"/>
    </row>
    <row r="385">
      <c r="A385" s="70" t="b">
        <v>0</v>
      </c>
      <c r="B385" s="615"/>
      <c r="C385" s="615"/>
      <c r="D385" s="615"/>
      <c r="E385" s="612"/>
      <c r="I385" s="615"/>
      <c r="J385" s="615"/>
      <c r="R385" s="486"/>
      <c r="T385" s="486"/>
      <c r="V385" s="486"/>
    </row>
    <row r="386">
      <c r="A386" s="70" t="b">
        <v>0</v>
      </c>
      <c r="B386" s="615"/>
      <c r="C386" s="615"/>
      <c r="D386" s="615"/>
      <c r="E386" s="612"/>
      <c r="I386" s="615"/>
      <c r="J386" s="615"/>
      <c r="R386" s="486"/>
      <c r="T386" s="486"/>
      <c r="V386" s="486"/>
    </row>
    <row r="387">
      <c r="A387" s="70" t="b">
        <v>0</v>
      </c>
      <c r="B387" s="615"/>
      <c r="C387" s="615"/>
      <c r="D387" s="615"/>
      <c r="E387" s="612"/>
      <c r="I387" s="615"/>
      <c r="J387" s="615"/>
      <c r="R387" s="486"/>
      <c r="T387" s="486"/>
      <c r="V387" s="486"/>
    </row>
    <row r="388">
      <c r="A388" s="70" t="b">
        <v>0</v>
      </c>
      <c r="B388" s="615"/>
      <c r="C388" s="615"/>
      <c r="D388" s="615"/>
      <c r="E388" s="612"/>
      <c r="I388" s="615"/>
      <c r="J388" s="615"/>
      <c r="R388" s="486"/>
      <c r="T388" s="486"/>
      <c r="V388" s="486"/>
    </row>
    <row r="389">
      <c r="A389" s="70" t="b">
        <v>0</v>
      </c>
      <c r="B389" s="615"/>
      <c r="C389" s="615"/>
      <c r="D389" s="615"/>
      <c r="E389" s="612"/>
      <c r="I389" s="615"/>
      <c r="J389" s="615"/>
      <c r="R389" s="486"/>
      <c r="T389" s="486"/>
      <c r="V389" s="486"/>
    </row>
    <row r="390">
      <c r="A390" s="70" t="b">
        <v>0</v>
      </c>
      <c r="B390" s="615"/>
      <c r="C390" s="615"/>
      <c r="D390" s="615"/>
      <c r="E390" s="612"/>
      <c r="I390" s="615"/>
      <c r="J390" s="615"/>
      <c r="R390" s="486"/>
      <c r="T390" s="486"/>
      <c r="V390" s="486"/>
    </row>
    <row r="391">
      <c r="A391" s="70" t="b">
        <v>0</v>
      </c>
      <c r="B391" s="615"/>
      <c r="C391" s="615"/>
      <c r="D391" s="615"/>
      <c r="E391" s="612"/>
      <c r="I391" s="615"/>
      <c r="J391" s="615"/>
      <c r="R391" s="486"/>
      <c r="T391" s="486"/>
      <c r="V391" s="486"/>
    </row>
    <row r="392">
      <c r="A392" s="70" t="b">
        <v>0</v>
      </c>
      <c r="B392" s="615"/>
      <c r="C392" s="615"/>
      <c r="D392" s="615"/>
      <c r="E392" s="612"/>
      <c r="I392" s="615"/>
      <c r="J392" s="615"/>
      <c r="R392" s="486"/>
      <c r="T392" s="486"/>
      <c r="V392" s="486"/>
    </row>
    <row r="393">
      <c r="A393" s="70" t="b">
        <v>0</v>
      </c>
      <c r="B393" s="615"/>
      <c r="C393" s="615"/>
      <c r="D393" s="615"/>
      <c r="E393" s="612"/>
      <c r="I393" s="615"/>
      <c r="J393" s="615"/>
      <c r="R393" s="486"/>
      <c r="T393" s="486"/>
      <c r="V393" s="486"/>
    </row>
    <row r="394">
      <c r="A394" s="70" t="b">
        <v>0</v>
      </c>
      <c r="B394" s="615"/>
      <c r="C394" s="615"/>
      <c r="D394" s="615"/>
      <c r="E394" s="612"/>
      <c r="I394" s="615"/>
      <c r="J394" s="615"/>
      <c r="R394" s="486"/>
      <c r="T394" s="486"/>
      <c r="V394" s="486"/>
    </row>
    <row r="395">
      <c r="A395" s="70" t="b">
        <v>0</v>
      </c>
      <c r="B395" s="615"/>
      <c r="C395" s="615"/>
      <c r="D395" s="615"/>
      <c r="E395" s="612"/>
      <c r="I395" s="615"/>
      <c r="J395" s="615"/>
      <c r="R395" s="486"/>
      <c r="T395" s="486"/>
      <c r="V395" s="486"/>
    </row>
    <row r="396">
      <c r="A396" s="70" t="b">
        <v>0</v>
      </c>
      <c r="B396" s="615"/>
      <c r="C396" s="615"/>
      <c r="D396" s="615"/>
      <c r="E396" s="612"/>
      <c r="I396" s="615"/>
      <c r="J396" s="615"/>
      <c r="R396" s="486"/>
      <c r="T396" s="486"/>
      <c r="V396" s="486"/>
    </row>
    <row r="397">
      <c r="A397" s="70" t="b">
        <v>0</v>
      </c>
      <c r="B397" s="615"/>
      <c r="C397" s="615"/>
      <c r="D397" s="615"/>
      <c r="E397" s="612"/>
      <c r="I397" s="615"/>
      <c r="J397" s="615"/>
      <c r="R397" s="486"/>
      <c r="T397" s="486"/>
      <c r="V397" s="486"/>
    </row>
    <row r="398">
      <c r="A398" s="70" t="b">
        <v>0</v>
      </c>
      <c r="B398" s="615"/>
      <c r="C398" s="615"/>
      <c r="D398" s="615"/>
      <c r="E398" s="612"/>
      <c r="I398" s="615"/>
      <c r="J398" s="615"/>
      <c r="R398" s="486"/>
      <c r="T398" s="486"/>
      <c r="V398" s="486"/>
    </row>
    <row r="399">
      <c r="A399" s="70" t="b">
        <v>0</v>
      </c>
      <c r="B399" s="615"/>
      <c r="C399" s="615"/>
      <c r="D399" s="615"/>
      <c r="E399" s="612"/>
      <c r="I399" s="615"/>
      <c r="J399" s="615"/>
      <c r="R399" s="486"/>
      <c r="T399" s="486"/>
      <c r="V399" s="486"/>
    </row>
    <row r="400">
      <c r="A400" s="70" t="b">
        <v>0</v>
      </c>
      <c r="B400" s="615"/>
      <c r="C400" s="615"/>
      <c r="D400" s="615"/>
      <c r="E400" s="612"/>
      <c r="I400" s="615"/>
      <c r="J400" s="615"/>
      <c r="R400" s="486"/>
      <c r="T400" s="486"/>
      <c r="V400" s="486"/>
    </row>
    <row r="401">
      <c r="A401" s="70" t="b">
        <v>0</v>
      </c>
      <c r="B401" s="615"/>
      <c r="C401" s="615"/>
      <c r="D401" s="615"/>
      <c r="E401" s="612"/>
      <c r="I401" s="615"/>
      <c r="J401" s="615"/>
      <c r="R401" s="486"/>
      <c r="T401" s="486"/>
      <c r="V401" s="486"/>
    </row>
    <row r="402">
      <c r="A402" s="70" t="b">
        <v>0</v>
      </c>
      <c r="B402" s="615"/>
      <c r="C402" s="615"/>
      <c r="D402" s="615"/>
      <c r="E402" s="612"/>
      <c r="I402" s="615"/>
      <c r="J402" s="615"/>
      <c r="R402" s="486"/>
      <c r="T402" s="486"/>
      <c r="V402" s="486"/>
    </row>
    <row r="403">
      <c r="A403" s="70" t="b">
        <v>0</v>
      </c>
      <c r="B403" s="615"/>
      <c r="C403" s="615"/>
      <c r="D403" s="615"/>
      <c r="E403" s="612"/>
      <c r="I403" s="615"/>
      <c r="J403" s="615"/>
      <c r="R403" s="486"/>
      <c r="T403" s="486"/>
      <c r="V403" s="486"/>
    </row>
    <row r="404">
      <c r="A404" s="70" t="b">
        <v>0</v>
      </c>
      <c r="B404" s="615"/>
      <c r="C404" s="615"/>
      <c r="D404" s="615"/>
      <c r="E404" s="612"/>
      <c r="I404" s="615"/>
      <c r="J404" s="615"/>
      <c r="R404" s="486"/>
      <c r="T404" s="486"/>
      <c r="V404" s="486"/>
    </row>
    <row r="405">
      <c r="A405" s="70" t="b">
        <v>0</v>
      </c>
      <c r="B405" s="615"/>
      <c r="C405" s="615"/>
      <c r="D405" s="615"/>
      <c r="E405" s="612"/>
      <c r="I405" s="615"/>
      <c r="J405" s="615"/>
      <c r="R405" s="486"/>
      <c r="T405" s="486"/>
      <c r="V405" s="486"/>
    </row>
    <row r="406">
      <c r="A406" s="70" t="b">
        <v>0</v>
      </c>
      <c r="B406" s="615"/>
      <c r="C406" s="615"/>
      <c r="D406" s="615"/>
      <c r="E406" s="612"/>
      <c r="I406" s="615"/>
      <c r="J406" s="615"/>
      <c r="R406" s="486"/>
      <c r="T406" s="486"/>
      <c r="V406" s="486"/>
    </row>
    <row r="407">
      <c r="A407" s="70" t="b">
        <v>0</v>
      </c>
      <c r="B407" s="615"/>
      <c r="C407" s="615"/>
      <c r="D407" s="615"/>
      <c r="E407" s="612"/>
      <c r="I407" s="615"/>
      <c r="J407" s="615"/>
      <c r="R407" s="486"/>
      <c r="T407" s="486"/>
      <c r="V407" s="486"/>
    </row>
    <row r="408">
      <c r="A408" s="70" t="b">
        <v>0</v>
      </c>
      <c r="B408" s="615"/>
      <c r="C408" s="615"/>
      <c r="D408" s="615"/>
      <c r="E408" s="612"/>
      <c r="I408" s="615"/>
      <c r="J408" s="615"/>
      <c r="R408" s="486"/>
      <c r="T408" s="486"/>
      <c r="V408" s="486"/>
    </row>
    <row r="409">
      <c r="A409" s="70" t="b">
        <v>0</v>
      </c>
      <c r="B409" s="615"/>
      <c r="C409" s="615"/>
      <c r="D409" s="615"/>
      <c r="E409" s="612"/>
      <c r="I409" s="615"/>
      <c r="J409" s="615"/>
      <c r="R409" s="486"/>
      <c r="T409" s="486"/>
      <c r="V409" s="486"/>
    </row>
    <row r="410">
      <c r="A410" s="70" t="b">
        <v>0</v>
      </c>
      <c r="B410" s="615"/>
      <c r="C410" s="615"/>
      <c r="D410" s="615"/>
      <c r="E410" s="612"/>
      <c r="I410" s="615"/>
      <c r="J410" s="615"/>
      <c r="R410" s="486"/>
      <c r="T410" s="486"/>
      <c r="V410" s="486"/>
    </row>
    <row r="411">
      <c r="A411" s="70" t="b">
        <v>0</v>
      </c>
      <c r="B411" s="615"/>
      <c r="C411" s="615"/>
      <c r="D411" s="615"/>
      <c r="E411" s="612"/>
      <c r="I411" s="615"/>
      <c r="J411" s="615"/>
      <c r="R411" s="486"/>
      <c r="T411" s="486"/>
      <c r="V411" s="486"/>
    </row>
    <row r="412">
      <c r="A412" s="70" t="b">
        <v>0</v>
      </c>
      <c r="B412" s="615"/>
      <c r="C412" s="615"/>
      <c r="D412" s="615"/>
      <c r="E412" s="612"/>
      <c r="I412" s="615"/>
      <c r="J412" s="615"/>
      <c r="R412" s="486"/>
      <c r="T412" s="486"/>
      <c r="V412" s="486"/>
    </row>
    <row r="413">
      <c r="A413" s="70" t="b">
        <v>0</v>
      </c>
      <c r="B413" s="615"/>
      <c r="C413" s="615"/>
      <c r="D413" s="615"/>
      <c r="E413" s="612"/>
      <c r="I413" s="615"/>
      <c r="J413" s="615"/>
      <c r="R413" s="486"/>
      <c r="T413" s="486"/>
      <c r="V413" s="486"/>
    </row>
    <row r="414">
      <c r="A414" s="70" t="b">
        <v>0</v>
      </c>
      <c r="B414" s="615"/>
      <c r="C414" s="615"/>
      <c r="D414" s="615"/>
      <c r="E414" s="612"/>
      <c r="I414" s="615"/>
      <c r="J414" s="615"/>
      <c r="R414" s="486"/>
      <c r="T414" s="486"/>
      <c r="V414" s="486"/>
    </row>
    <row r="415">
      <c r="A415" s="70" t="b">
        <v>0</v>
      </c>
      <c r="B415" s="615"/>
      <c r="C415" s="615"/>
      <c r="D415" s="615"/>
      <c r="E415" s="612"/>
      <c r="I415" s="615"/>
      <c r="J415" s="615"/>
      <c r="R415" s="486"/>
      <c r="T415" s="486"/>
      <c r="V415" s="486"/>
    </row>
    <row r="416">
      <c r="A416" s="70" t="b">
        <v>0</v>
      </c>
      <c r="B416" s="615"/>
      <c r="C416" s="615"/>
      <c r="D416" s="615"/>
      <c r="E416" s="612"/>
      <c r="I416" s="615"/>
      <c r="J416" s="615"/>
      <c r="R416" s="486"/>
      <c r="T416" s="486"/>
      <c r="V416" s="486"/>
    </row>
    <row r="417">
      <c r="A417" s="70" t="b">
        <v>0</v>
      </c>
      <c r="B417" s="615"/>
      <c r="C417" s="615"/>
      <c r="D417" s="615"/>
      <c r="E417" s="612"/>
      <c r="I417" s="615"/>
      <c r="J417" s="615"/>
      <c r="R417" s="486"/>
      <c r="T417" s="486"/>
      <c r="V417" s="486"/>
    </row>
    <row r="418">
      <c r="A418" s="70" t="b">
        <v>0</v>
      </c>
      <c r="B418" s="615"/>
      <c r="C418" s="615"/>
      <c r="D418" s="615"/>
      <c r="E418" s="612"/>
      <c r="I418" s="615"/>
      <c r="J418" s="615"/>
      <c r="R418" s="486"/>
      <c r="T418" s="486"/>
      <c r="V418" s="486"/>
    </row>
    <row r="419">
      <c r="A419" s="70" t="b">
        <v>0</v>
      </c>
      <c r="B419" s="615"/>
      <c r="C419" s="615"/>
      <c r="D419" s="615"/>
      <c r="E419" s="612"/>
      <c r="I419" s="615"/>
      <c r="J419" s="615"/>
      <c r="R419" s="486"/>
      <c r="T419" s="486"/>
      <c r="V419" s="486"/>
    </row>
    <row r="420">
      <c r="A420" s="70" t="b">
        <v>0</v>
      </c>
      <c r="B420" s="615"/>
      <c r="C420" s="615"/>
      <c r="D420" s="615"/>
      <c r="E420" s="612"/>
      <c r="I420" s="615"/>
      <c r="J420" s="615"/>
      <c r="R420" s="486"/>
      <c r="T420" s="486"/>
      <c r="V420" s="486"/>
    </row>
    <row r="421">
      <c r="A421" s="70" t="b">
        <v>0</v>
      </c>
      <c r="B421" s="615"/>
      <c r="C421" s="615"/>
      <c r="D421" s="615"/>
      <c r="E421" s="612"/>
      <c r="I421" s="615"/>
      <c r="J421" s="615"/>
      <c r="R421" s="486"/>
      <c r="T421" s="486"/>
      <c r="V421" s="486"/>
    </row>
    <row r="422">
      <c r="A422" s="70" t="b">
        <v>0</v>
      </c>
      <c r="B422" s="615"/>
      <c r="C422" s="615"/>
      <c r="D422" s="615"/>
      <c r="E422" s="612"/>
      <c r="I422" s="615"/>
      <c r="J422" s="615"/>
      <c r="R422" s="486"/>
      <c r="T422" s="486"/>
      <c r="V422" s="486"/>
    </row>
    <row r="423">
      <c r="A423" s="70" t="b">
        <v>0</v>
      </c>
      <c r="B423" s="615"/>
      <c r="C423" s="615"/>
      <c r="D423" s="615"/>
      <c r="E423" s="612"/>
      <c r="I423" s="615"/>
      <c r="J423" s="615"/>
      <c r="R423" s="486"/>
      <c r="T423" s="486"/>
      <c r="V423" s="486"/>
    </row>
    <row r="424">
      <c r="A424" s="70" t="b">
        <v>0</v>
      </c>
      <c r="B424" s="615"/>
      <c r="C424" s="615"/>
      <c r="D424" s="615"/>
      <c r="E424" s="612"/>
      <c r="I424" s="615"/>
      <c r="J424" s="615"/>
      <c r="R424" s="486"/>
      <c r="T424" s="486"/>
      <c r="V424" s="486"/>
    </row>
    <row r="425">
      <c r="A425" s="70" t="b">
        <v>0</v>
      </c>
      <c r="B425" s="615"/>
      <c r="C425" s="615"/>
      <c r="D425" s="615"/>
      <c r="E425" s="612"/>
      <c r="I425" s="615"/>
      <c r="J425" s="615"/>
      <c r="R425" s="486"/>
      <c r="T425" s="486"/>
      <c r="V425" s="486"/>
    </row>
    <row r="426">
      <c r="A426" s="70" t="b">
        <v>0</v>
      </c>
      <c r="B426" s="615"/>
      <c r="C426" s="615"/>
      <c r="D426" s="615"/>
      <c r="E426" s="612"/>
      <c r="I426" s="615"/>
      <c r="J426" s="615"/>
      <c r="R426" s="486"/>
      <c r="T426" s="486"/>
      <c r="V426" s="486"/>
    </row>
    <row r="427">
      <c r="A427" s="70" t="b">
        <v>0</v>
      </c>
      <c r="B427" s="615"/>
      <c r="C427" s="615"/>
      <c r="D427" s="615"/>
      <c r="E427" s="612"/>
      <c r="I427" s="615"/>
      <c r="J427" s="615"/>
      <c r="R427" s="486"/>
      <c r="T427" s="486"/>
      <c r="V427" s="486"/>
    </row>
    <row r="428">
      <c r="A428" s="70" t="b">
        <v>0</v>
      </c>
      <c r="B428" s="615"/>
      <c r="C428" s="615"/>
      <c r="D428" s="615"/>
      <c r="E428" s="612"/>
      <c r="I428" s="615"/>
      <c r="J428" s="615"/>
      <c r="R428" s="486"/>
      <c r="T428" s="486"/>
      <c r="V428" s="486"/>
    </row>
    <row r="429">
      <c r="A429" s="70" t="b">
        <v>0</v>
      </c>
      <c r="B429" s="615"/>
      <c r="C429" s="615"/>
      <c r="D429" s="615"/>
      <c r="E429" s="612"/>
      <c r="I429" s="615"/>
      <c r="J429" s="615"/>
      <c r="R429" s="486"/>
      <c r="T429" s="486"/>
      <c r="V429" s="486"/>
    </row>
    <row r="430">
      <c r="A430" s="70" t="b">
        <v>0</v>
      </c>
      <c r="B430" s="615"/>
      <c r="C430" s="615"/>
      <c r="D430" s="615"/>
      <c r="E430" s="612"/>
      <c r="I430" s="615"/>
      <c r="J430" s="615"/>
      <c r="R430" s="486"/>
      <c r="T430" s="486"/>
      <c r="V430" s="486"/>
    </row>
    <row r="431">
      <c r="A431" s="70" t="b">
        <v>0</v>
      </c>
      <c r="B431" s="615"/>
      <c r="C431" s="615"/>
      <c r="D431" s="615"/>
      <c r="E431" s="612"/>
      <c r="I431" s="615"/>
      <c r="J431" s="615"/>
      <c r="R431" s="486"/>
      <c r="T431" s="486"/>
      <c r="V431" s="486"/>
    </row>
    <row r="432">
      <c r="A432" s="70" t="b">
        <v>0</v>
      </c>
      <c r="B432" s="615"/>
      <c r="C432" s="615"/>
      <c r="D432" s="615"/>
      <c r="E432" s="612"/>
      <c r="I432" s="615"/>
      <c r="J432" s="615"/>
      <c r="R432" s="486"/>
      <c r="T432" s="486"/>
      <c r="V432" s="486"/>
    </row>
    <row r="433">
      <c r="A433" s="70" t="b">
        <v>0</v>
      </c>
      <c r="B433" s="615"/>
      <c r="C433" s="615"/>
      <c r="D433" s="615"/>
      <c r="E433" s="612"/>
      <c r="I433" s="615"/>
      <c r="J433" s="615"/>
      <c r="R433" s="486"/>
      <c r="T433" s="486"/>
      <c r="V433" s="486"/>
    </row>
    <row r="434">
      <c r="A434" s="70" t="b">
        <v>0</v>
      </c>
      <c r="B434" s="615"/>
      <c r="C434" s="615"/>
      <c r="D434" s="615"/>
      <c r="E434" s="612"/>
      <c r="I434" s="615"/>
      <c r="J434" s="615"/>
      <c r="R434" s="486"/>
      <c r="T434" s="486"/>
      <c r="V434" s="486"/>
    </row>
    <row r="435">
      <c r="A435" s="70" t="b">
        <v>0</v>
      </c>
      <c r="B435" s="615"/>
      <c r="C435" s="615"/>
      <c r="D435" s="615"/>
      <c r="E435" s="612"/>
      <c r="I435" s="615"/>
      <c r="J435" s="615"/>
      <c r="R435" s="486"/>
      <c r="T435" s="486"/>
      <c r="V435" s="486"/>
    </row>
    <row r="436">
      <c r="A436" s="70" t="b">
        <v>0</v>
      </c>
      <c r="B436" s="615"/>
      <c r="C436" s="615"/>
      <c r="D436" s="615"/>
      <c r="E436" s="612"/>
      <c r="I436" s="615"/>
      <c r="J436" s="615"/>
      <c r="R436" s="486"/>
      <c r="T436" s="486"/>
      <c r="V436" s="486"/>
    </row>
    <row r="437">
      <c r="A437" s="70" t="b">
        <v>0</v>
      </c>
      <c r="B437" s="615"/>
      <c r="C437" s="615"/>
      <c r="D437" s="615"/>
      <c r="E437" s="612"/>
      <c r="I437" s="615"/>
      <c r="J437" s="615"/>
      <c r="R437" s="486"/>
      <c r="T437" s="486"/>
      <c r="V437" s="486"/>
    </row>
    <row r="438">
      <c r="A438" s="70" t="b">
        <v>0</v>
      </c>
      <c r="B438" s="615"/>
      <c r="C438" s="615"/>
      <c r="D438" s="615"/>
      <c r="E438" s="612"/>
      <c r="I438" s="615"/>
      <c r="J438" s="615"/>
      <c r="R438" s="486"/>
      <c r="T438" s="486"/>
      <c r="V438" s="486"/>
    </row>
    <row r="439">
      <c r="A439" s="70" t="b">
        <v>0</v>
      </c>
      <c r="B439" s="615"/>
      <c r="C439" s="615"/>
      <c r="D439" s="615"/>
      <c r="E439" s="612"/>
      <c r="I439" s="615"/>
      <c r="J439" s="615"/>
      <c r="R439" s="486"/>
      <c r="T439" s="486"/>
      <c r="V439" s="486"/>
    </row>
    <row r="440">
      <c r="A440" s="70" t="b">
        <v>0</v>
      </c>
      <c r="B440" s="615"/>
      <c r="C440" s="615"/>
      <c r="D440" s="615"/>
      <c r="E440" s="612"/>
      <c r="I440" s="615"/>
      <c r="J440" s="615"/>
      <c r="R440" s="486"/>
      <c r="T440" s="486"/>
      <c r="V440" s="486"/>
    </row>
    <row r="441">
      <c r="A441" s="70" t="b">
        <v>0</v>
      </c>
      <c r="B441" s="615"/>
      <c r="C441" s="615"/>
      <c r="D441" s="615"/>
      <c r="E441" s="612"/>
      <c r="I441" s="615"/>
      <c r="J441" s="615"/>
      <c r="R441" s="486"/>
      <c r="T441" s="486"/>
      <c r="V441" s="486"/>
    </row>
    <row r="442">
      <c r="A442" s="70" t="b">
        <v>0</v>
      </c>
      <c r="B442" s="615"/>
      <c r="C442" s="615"/>
      <c r="D442" s="615"/>
      <c r="E442" s="612"/>
      <c r="I442" s="615"/>
      <c r="J442" s="615"/>
      <c r="R442" s="486"/>
      <c r="T442" s="486"/>
      <c r="V442" s="486"/>
    </row>
    <row r="443">
      <c r="A443" s="70" t="b">
        <v>0</v>
      </c>
      <c r="B443" s="615"/>
      <c r="C443" s="615"/>
      <c r="D443" s="615"/>
      <c r="E443" s="612"/>
      <c r="I443" s="615"/>
      <c r="J443" s="615"/>
      <c r="R443" s="486"/>
      <c r="T443" s="486"/>
      <c r="V443" s="486"/>
    </row>
    <row r="444">
      <c r="A444" s="70" t="b">
        <v>0</v>
      </c>
      <c r="B444" s="615"/>
      <c r="C444" s="615"/>
      <c r="D444" s="615"/>
      <c r="E444" s="612"/>
      <c r="I444" s="615"/>
      <c r="J444" s="615"/>
      <c r="R444" s="486"/>
      <c r="T444" s="486"/>
      <c r="V444" s="486"/>
    </row>
    <row r="445">
      <c r="A445" s="70" t="b">
        <v>0</v>
      </c>
      <c r="B445" s="615"/>
      <c r="C445" s="615"/>
      <c r="D445" s="615"/>
      <c r="E445" s="612"/>
      <c r="I445" s="615"/>
      <c r="J445" s="615"/>
      <c r="R445" s="486"/>
      <c r="T445" s="486"/>
      <c r="V445" s="486"/>
    </row>
    <row r="446">
      <c r="A446" s="70" t="b">
        <v>0</v>
      </c>
      <c r="B446" s="615"/>
      <c r="C446" s="615"/>
      <c r="D446" s="615"/>
      <c r="E446" s="612"/>
      <c r="I446" s="615"/>
      <c r="J446" s="615"/>
      <c r="R446" s="486"/>
      <c r="T446" s="486"/>
      <c r="V446" s="486"/>
    </row>
    <row r="447">
      <c r="A447" s="70" t="b">
        <v>0</v>
      </c>
      <c r="B447" s="615"/>
      <c r="C447" s="615"/>
      <c r="D447" s="615"/>
      <c r="E447" s="612"/>
      <c r="I447" s="615"/>
      <c r="J447" s="615"/>
      <c r="R447" s="486"/>
      <c r="T447" s="486"/>
      <c r="V447" s="486"/>
    </row>
    <row r="448">
      <c r="A448" s="70" t="b">
        <v>0</v>
      </c>
      <c r="B448" s="615"/>
      <c r="C448" s="615"/>
      <c r="D448" s="615"/>
      <c r="E448" s="612"/>
      <c r="I448" s="615"/>
      <c r="J448" s="615"/>
      <c r="R448" s="486"/>
      <c r="T448" s="486"/>
      <c r="V448" s="486"/>
    </row>
    <row r="449">
      <c r="A449" s="70" t="b">
        <v>0</v>
      </c>
      <c r="B449" s="615"/>
      <c r="C449" s="615"/>
      <c r="D449" s="615"/>
      <c r="E449" s="612"/>
      <c r="I449" s="615"/>
      <c r="J449" s="615"/>
      <c r="R449" s="486"/>
      <c r="T449" s="486"/>
      <c r="V449" s="486"/>
    </row>
    <row r="450">
      <c r="A450" s="70" t="b">
        <v>0</v>
      </c>
      <c r="B450" s="615"/>
      <c r="C450" s="615"/>
      <c r="D450" s="615"/>
      <c r="E450" s="612"/>
      <c r="I450" s="615"/>
      <c r="J450" s="615"/>
      <c r="R450" s="486"/>
      <c r="T450" s="486"/>
      <c r="V450" s="486"/>
    </row>
    <row r="451">
      <c r="A451" s="70" t="b">
        <v>0</v>
      </c>
      <c r="B451" s="615"/>
      <c r="C451" s="615"/>
      <c r="D451" s="615"/>
      <c r="E451" s="612"/>
      <c r="I451" s="615"/>
      <c r="J451" s="615"/>
      <c r="R451" s="486"/>
      <c r="T451" s="486"/>
      <c r="V451" s="486"/>
    </row>
    <row r="452">
      <c r="A452" s="70" t="b">
        <v>0</v>
      </c>
      <c r="B452" s="615"/>
      <c r="C452" s="615"/>
      <c r="D452" s="615"/>
      <c r="E452" s="612"/>
      <c r="I452" s="615"/>
      <c r="J452" s="615"/>
      <c r="R452" s="486"/>
      <c r="T452" s="486"/>
      <c r="V452" s="486"/>
    </row>
    <row r="453">
      <c r="A453" s="70" t="b">
        <v>0</v>
      </c>
      <c r="B453" s="615"/>
      <c r="C453" s="615"/>
      <c r="D453" s="615"/>
      <c r="E453" s="612"/>
      <c r="I453" s="615"/>
      <c r="J453" s="615"/>
      <c r="R453" s="486"/>
      <c r="T453" s="486"/>
      <c r="V453" s="486"/>
    </row>
    <row r="454">
      <c r="A454" s="70" t="b">
        <v>0</v>
      </c>
      <c r="B454" s="615"/>
      <c r="C454" s="615"/>
      <c r="D454" s="615"/>
      <c r="E454" s="612"/>
      <c r="I454" s="615"/>
      <c r="J454" s="615"/>
      <c r="R454" s="486"/>
      <c r="T454" s="486"/>
      <c r="V454" s="486"/>
    </row>
    <row r="455">
      <c r="A455" s="70" t="b">
        <v>0</v>
      </c>
      <c r="B455" s="615"/>
      <c r="C455" s="615"/>
      <c r="D455" s="615"/>
      <c r="E455" s="612"/>
      <c r="I455" s="615"/>
      <c r="J455" s="615"/>
      <c r="R455" s="486"/>
      <c r="T455" s="486"/>
      <c r="V455" s="486"/>
    </row>
    <row r="456">
      <c r="A456" s="70" t="b">
        <v>0</v>
      </c>
      <c r="B456" s="615"/>
      <c r="C456" s="615"/>
      <c r="D456" s="615"/>
      <c r="E456" s="612"/>
      <c r="I456" s="615"/>
      <c r="J456" s="615"/>
      <c r="R456" s="486"/>
      <c r="T456" s="486"/>
      <c r="V456" s="486"/>
    </row>
    <row r="457">
      <c r="A457" s="70" t="b">
        <v>0</v>
      </c>
      <c r="B457" s="615"/>
      <c r="C457" s="615"/>
      <c r="D457" s="615"/>
      <c r="E457" s="612"/>
      <c r="I457" s="615"/>
      <c r="J457" s="615"/>
      <c r="R457" s="486"/>
      <c r="T457" s="486"/>
      <c r="V457" s="486"/>
    </row>
    <row r="458">
      <c r="A458" s="70" t="b">
        <v>0</v>
      </c>
      <c r="B458" s="615"/>
      <c r="C458" s="615"/>
      <c r="D458" s="615"/>
      <c r="E458" s="612"/>
      <c r="I458" s="615"/>
      <c r="J458" s="615"/>
      <c r="R458" s="486"/>
      <c r="T458" s="486"/>
      <c r="V458" s="486"/>
    </row>
    <row r="459">
      <c r="A459" s="70" t="b">
        <v>0</v>
      </c>
      <c r="B459" s="615"/>
      <c r="C459" s="615"/>
      <c r="D459" s="615"/>
      <c r="E459" s="612"/>
      <c r="I459" s="615"/>
      <c r="J459" s="615"/>
      <c r="R459" s="486"/>
      <c r="T459" s="486"/>
      <c r="V459" s="486"/>
    </row>
    <row r="460">
      <c r="A460" s="70" t="b">
        <v>0</v>
      </c>
      <c r="B460" s="615"/>
      <c r="C460" s="615"/>
      <c r="D460" s="615"/>
      <c r="E460" s="612"/>
      <c r="I460" s="615"/>
      <c r="J460" s="615"/>
      <c r="R460" s="486"/>
      <c r="T460" s="486"/>
      <c r="V460" s="486"/>
    </row>
    <row r="461">
      <c r="A461" s="70" t="b">
        <v>0</v>
      </c>
      <c r="B461" s="615"/>
      <c r="C461" s="615"/>
      <c r="D461" s="615"/>
      <c r="E461" s="612"/>
      <c r="I461" s="615"/>
      <c r="J461" s="615"/>
      <c r="R461" s="486"/>
      <c r="T461" s="486"/>
      <c r="V461" s="486"/>
    </row>
    <row r="462">
      <c r="A462" s="70" t="b">
        <v>0</v>
      </c>
      <c r="B462" s="615"/>
      <c r="C462" s="615"/>
      <c r="D462" s="615"/>
      <c r="E462" s="612"/>
      <c r="I462" s="615"/>
      <c r="J462" s="615"/>
      <c r="R462" s="486"/>
      <c r="T462" s="486"/>
      <c r="V462" s="486"/>
    </row>
    <row r="463">
      <c r="A463" s="70" t="b">
        <v>0</v>
      </c>
      <c r="B463" s="615"/>
      <c r="C463" s="615"/>
      <c r="D463" s="615"/>
      <c r="E463" s="612"/>
      <c r="I463" s="615"/>
      <c r="J463" s="615"/>
      <c r="R463" s="486"/>
      <c r="T463" s="486"/>
      <c r="V463" s="486"/>
    </row>
    <row r="464">
      <c r="A464" s="70" t="b">
        <v>0</v>
      </c>
      <c r="B464" s="615"/>
      <c r="C464" s="615"/>
      <c r="D464" s="615"/>
      <c r="E464" s="612"/>
      <c r="I464" s="615"/>
      <c r="J464" s="615"/>
      <c r="R464" s="486"/>
      <c r="T464" s="486"/>
      <c r="V464" s="486"/>
    </row>
    <row r="465">
      <c r="A465" s="70" t="b">
        <v>0</v>
      </c>
      <c r="B465" s="615"/>
      <c r="C465" s="615"/>
      <c r="D465" s="615"/>
      <c r="E465" s="612"/>
      <c r="I465" s="615"/>
      <c r="J465" s="615"/>
      <c r="R465" s="486"/>
      <c r="T465" s="486"/>
      <c r="V465" s="486"/>
    </row>
    <row r="466">
      <c r="A466" s="70" t="b">
        <v>0</v>
      </c>
      <c r="B466" s="615"/>
      <c r="C466" s="615"/>
      <c r="D466" s="615"/>
      <c r="E466" s="612"/>
      <c r="I466" s="615"/>
      <c r="J466" s="615"/>
      <c r="R466" s="486"/>
      <c r="T466" s="486"/>
      <c r="V466" s="486"/>
    </row>
    <row r="467">
      <c r="A467" s="70" t="b">
        <v>0</v>
      </c>
      <c r="B467" s="615"/>
      <c r="C467" s="615"/>
      <c r="D467" s="615"/>
      <c r="E467" s="612"/>
      <c r="I467" s="615"/>
      <c r="J467" s="615"/>
      <c r="R467" s="486"/>
      <c r="T467" s="486"/>
      <c r="V467" s="486"/>
    </row>
    <row r="468">
      <c r="A468" s="70" t="b">
        <v>0</v>
      </c>
      <c r="B468" s="615"/>
      <c r="C468" s="615"/>
      <c r="D468" s="615"/>
      <c r="E468" s="612"/>
      <c r="I468" s="615"/>
      <c r="J468" s="615"/>
      <c r="R468" s="486"/>
      <c r="T468" s="486"/>
      <c r="V468" s="486"/>
    </row>
    <row r="469">
      <c r="A469" s="70" t="b">
        <v>0</v>
      </c>
      <c r="B469" s="615"/>
      <c r="C469" s="615"/>
      <c r="D469" s="615"/>
      <c r="E469" s="612"/>
      <c r="I469" s="615"/>
      <c r="J469" s="615"/>
      <c r="R469" s="486"/>
      <c r="T469" s="486"/>
      <c r="V469" s="486"/>
    </row>
    <row r="470">
      <c r="A470" s="70" t="b">
        <v>0</v>
      </c>
      <c r="B470" s="615"/>
      <c r="C470" s="615"/>
      <c r="D470" s="615"/>
      <c r="E470" s="612"/>
      <c r="I470" s="615"/>
      <c r="J470" s="615"/>
      <c r="R470" s="486"/>
      <c r="T470" s="486"/>
      <c r="V470" s="486"/>
    </row>
    <row r="471">
      <c r="A471" s="70" t="b">
        <v>0</v>
      </c>
      <c r="B471" s="615"/>
      <c r="C471" s="615"/>
      <c r="D471" s="615"/>
      <c r="E471" s="612"/>
      <c r="I471" s="615"/>
      <c r="J471" s="615"/>
      <c r="R471" s="486"/>
      <c r="T471" s="486"/>
      <c r="V471" s="486"/>
    </row>
    <row r="472">
      <c r="A472" s="70" t="b">
        <v>0</v>
      </c>
      <c r="B472" s="615"/>
      <c r="C472" s="615"/>
      <c r="D472" s="615"/>
      <c r="E472" s="612"/>
      <c r="I472" s="615"/>
      <c r="J472" s="615"/>
      <c r="R472" s="486"/>
      <c r="T472" s="486"/>
      <c r="V472" s="486"/>
    </row>
    <row r="473">
      <c r="A473" s="70" t="b">
        <v>0</v>
      </c>
      <c r="B473" s="615"/>
      <c r="C473" s="615"/>
      <c r="D473" s="615"/>
      <c r="E473" s="612"/>
      <c r="I473" s="615"/>
      <c r="J473" s="615"/>
      <c r="R473" s="486"/>
      <c r="T473" s="486"/>
      <c r="V473" s="486"/>
    </row>
    <row r="474">
      <c r="A474" s="70" t="b">
        <v>0</v>
      </c>
      <c r="B474" s="615"/>
      <c r="C474" s="615"/>
      <c r="D474" s="615"/>
      <c r="E474" s="612"/>
      <c r="I474" s="615"/>
      <c r="J474" s="615"/>
      <c r="R474" s="486"/>
      <c r="T474" s="486"/>
      <c r="V474" s="486"/>
    </row>
    <row r="475">
      <c r="A475" s="70" t="b">
        <v>0</v>
      </c>
      <c r="B475" s="615"/>
      <c r="C475" s="615"/>
      <c r="D475" s="615"/>
      <c r="E475" s="612"/>
      <c r="I475" s="615"/>
      <c r="J475" s="615"/>
      <c r="R475" s="486"/>
      <c r="T475" s="486"/>
      <c r="V475" s="486"/>
    </row>
    <row r="476">
      <c r="A476" s="70" t="b">
        <v>0</v>
      </c>
      <c r="B476" s="615"/>
      <c r="C476" s="615"/>
      <c r="D476" s="615"/>
      <c r="E476" s="612"/>
      <c r="I476" s="615"/>
      <c r="J476" s="615"/>
      <c r="R476" s="486"/>
      <c r="T476" s="486"/>
      <c r="V476" s="486"/>
    </row>
    <row r="477">
      <c r="A477" s="70" t="b">
        <v>0</v>
      </c>
      <c r="B477" s="615"/>
      <c r="C477" s="615"/>
      <c r="D477" s="615"/>
      <c r="E477" s="612"/>
      <c r="I477" s="615"/>
      <c r="J477" s="615"/>
      <c r="R477" s="486"/>
      <c r="T477" s="486"/>
      <c r="V477" s="486"/>
    </row>
    <row r="478">
      <c r="A478" s="70" t="b">
        <v>0</v>
      </c>
      <c r="B478" s="615"/>
      <c r="C478" s="615"/>
      <c r="D478" s="615"/>
      <c r="E478" s="612"/>
      <c r="I478" s="615"/>
      <c r="J478" s="615"/>
      <c r="R478" s="486"/>
      <c r="T478" s="486"/>
      <c r="V478" s="486"/>
    </row>
    <row r="479">
      <c r="A479" s="70" t="b">
        <v>0</v>
      </c>
      <c r="B479" s="615"/>
      <c r="C479" s="615"/>
      <c r="D479" s="615"/>
      <c r="E479" s="612"/>
      <c r="I479" s="615"/>
      <c r="J479" s="615"/>
      <c r="R479" s="486"/>
      <c r="T479" s="486"/>
      <c r="V479" s="486"/>
    </row>
    <row r="480">
      <c r="A480" s="70" t="b">
        <v>0</v>
      </c>
      <c r="B480" s="615"/>
      <c r="C480" s="615"/>
      <c r="D480" s="615"/>
      <c r="E480" s="612"/>
      <c r="I480" s="615"/>
      <c r="J480" s="615"/>
      <c r="R480" s="486"/>
      <c r="T480" s="486"/>
      <c r="V480" s="486"/>
    </row>
    <row r="481">
      <c r="A481" s="70" t="b">
        <v>0</v>
      </c>
      <c r="B481" s="615"/>
      <c r="C481" s="615"/>
      <c r="D481" s="615"/>
      <c r="E481" s="612"/>
      <c r="I481" s="615"/>
      <c r="J481" s="615"/>
      <c r="R481" s="486"/>
      <c r="T481" s="486"/>
      <c r="V481" s="486"/>
    </row>
    <row r="482">
      <c r="A482" s="70" t="b">
        <v>0</v>
      </c>
      <c r="B482" s="615"/>
      <c r="C482" s="615"/>
      <c r="D482" s="615"/>
      <c r="E482" s="612"/>
      <c r="I482" s="615"/>
      <c r="J482" s="615"/>
      <c r="R482" s="486"/>
      <c r="T482" s="486"/>
      <c r="V482" s="486"/>
    </row>
    <row r="483">
      <c r="A483" s="70" t="b">
        <v>0</v>
      </c>
      <c r="B483" s="615"/>
      <c r="C483" s="615"/>
      <c r="D483" s="615"/>
      <c r="E483" s="612"/>
      <c r="I483" s="615"/>
      <c r="J483" s="615"/>
      <c r="R483" s="486"/>
      <c r="T483" s="486"/>
      <c r="V483" s="486"/>
    </row>
    <row r="484">
      <c r="A484" s="70" t="b">
        <v>0</v>
      </c>
      <c r="B484" s="615"/>
      <c r="C484" s="615"/>
      <c r="D484" s="615"/>
      <c r="E484" s="612"/>
      <c r="I484" s="615"/>
      <c r="J484" s="615"/>
      <c r="R484" s="486"/>
      <c r="T484" s="486"/>
      <c r="V484" s="486"/>
    </row>
    <row r="485">
      <c r="A485" s="70" t="b">
        <v>0</v>
      </c>
      <c r="B485" s="615"/>
      <c r="C485" s="615"/>
      <c r="D485" s="615"/>
      <c r="E485" s="612"/>
      <c r="I485" s="615"/>
      <c r="J485" s="615"/>
      <c r="R485" s="486"/>
      <c r="T485" s="486"/>
      <c r="V485" s="486"/>
    </row>
    <row r="486">
      <c r="A486" s="70" t="b">
        <v>0</v>
      </c>
      <c r="B486" s="615"/>
      <c r="C486" s="615"/>
      <c r="D486" s="615"/>
      <c r="E486" s="612"/>
      <c r="I486" s="615"/>
      <c r="J486" s="615"/>
      <c r="R486" s="486"/>
      <c r="T486" s="486"/>
      <c r="V486" s="486"/>
    </row>
    <row r="487">
      <c r="A487" s="70" t="b">
        <v>0</v>
      </c>
      <c r="B487" s="615"/>
      <c r="C487" s="615"/>
      <c r="D487" s="615"/>
      <c r="E487" s="612"/>
      <c r="I487" s="615"/>
      <c r="J487" s="615"/>
      <c r="R487" s="486"/>
      <c r="T487" s="486"/>
      <c r="V487" s="486"/>
    </row>
    <row r="488">
      <c r="A488" s="70" t="b">
        <v>0</v>
      </c>
      <c r="B488" s="615"/>
      <c r="C488" s="615"/>
      <c r="D488" s="615"/>
      <c r="E488" s="612"/>
      <c r="I488" s="615"/>
      <c r="J488" s="615"/>
      <c r="R488" s="486"/>
      <c r="T488" s="486"/>
      <c r="V488" s="486"/>
    </row>
    <row r="489">
      <c r="A489" s="70" t="b">
        <v>0</v>
      </c>
      <c r="B489" s="615"/>
      <c r="C489" s="615"/>
      <c r="D489" s="615"/>
      <c r="E489" s="612"/>
      <c r="I489" s="615"/>
      <c r="J489" s="615"/>
      <c r="R489" s="486"/>
      <c r="T489" s="486"/>
      <c r="V489" s="486"/>
    </row>
    <row r="490">
      <c r="A490" s="70" t="b">
        <v>0</v>
      </c>
      <c r="B490" s="615"/>
      <c r="C490" s="615"/>
      <c r="D490" s="615"/>
      <c r="E490" s="612"/>
      <c r="I490" s="615"/>
      <c r="J490" s="615"/>
      <c r="R490" s="486"/>
      <c r="T490" s="486"/>
      <c r="V490" s="486"/>
    </row>
    <row r="491">
      <c r="A491" s="70" t="b">
        <v>0</v>
      </c>
      <c r="B491" s="615"/>
      <c r="C491" s="615"/>
      <c r="D491" s="615"/>
      <c r="E491" s="612"/>
      <c r="I491" s="615"/>
      <c r="J491" s="615"/>
      <c r="R491" s="486"/>
      <c r="T491" s="486"/>
      <c r="V491" s="486"/>
    </row>
    <row r="492">
      <c r="A492" s="70" t="b">
        <v>0</v>
      </c>
      <c r="B492" s="615"/>
      <c r="C492" s="615"/>
      <c r="D492" s="615"/>
      <c r="E492" s="612"/>
      <c r="I492" s="615"/>
      <c r="J492" s="615"/>
      <c r="R492" s="486"/>
      <c r="T492" s="486"/>
      <c r="V492" s="486"/>
    </row>
    <row r="493">
      <c r="A493" s="70" t="b">
        <v>0</v>
      </c>
      <c r="B493" s="615"/>
      <c r="C493" s="615"/>
      <c r="D493" s="615"/>
      <c r="E493" s="612"/>
      <c r="I493" s="615"/>
      <c r="J493" s="615"/>
      <c r="R493" s="486"/>
      <c r="T493" s="486"/>
      <c r="V493" s="486"/>
    </row>
    <row r="494">
      <c r="A494" s="70" t="b">
        <v>0</v>
      </c>
      <c r="B494" s="615"/>
      <c r="C494" s="615"/>
      <c r="D494" s="615"/>
      <c r="E494" s="612"/>
      <c r="I494" s="615"/>
      <c r="J494" s="615"/>
      <c r="R494" s="486"/>
      <c r="T494" s="486"/>
      <c r="V494" s="486"/>
    </row>
    <row r="495">
      <c r="A495" s="70" t="b">
        <v>0</v>
      </c>
      <c r="B495" s="615"/>
      <c r="C495" s="615"/>
      <c r="D495" s="615"/>
      <c r="E495" s="612"/>
      <c r="I495" s="615"/>
      <c r="J495" s="615"/>
      <c r="R495" s="486"/>
      <c r="T495" s="486"/>
      <c r="V495" s="486"/>
    </row>
    <row r="496">
      <c r="A496" s="70" t="b">
        <v>0</v>
      </c>
      <c r="B496" s="615"/>
      <c r="C496" s="615"/>
      <c r="D496" s="615"/>
      <c r="E496" s="612"/>
      <c r="I496" s="615"/>
      <c r="J496" s="615"/>
      <c r="R496" s="486"/>
      <c r="T496" s="486"/>
      <c r="V496" s="486"/>
    </row>
    <row r="497">
      <c r="A497" s="70" t="b">
        <v>0</v>
      </c>
      <c r="B497" s="615"/>
      <c r="C497" s="615"/>
      <c r="D497" s="615"/>
      <c r="E497" s="612"/>
      <c r="I497" s="615"/>
      <c r="J497" s="615"/>
      <c r="R497" s="486"/>
      <c r="T497" s="486"/>
      <c r="V497" s="486"/>
    </row>
    <row r="498">
      <c r="A498" s="70" t="b">
        <v>0</v>
      </c>
      <c r="B498" s="615"/>
      <c r="C498" s="615"/>
      <c r="D498" s="615"/>
      <c r="E498" s="612"/>
      <c r="I498" s="615"/>
      <c r="J498" s="615"/>
      <c r="R498" s="486"/>
      <c r="T498" s="486"/>
      <c r="V498" s="486"/>
    </row>
    <row r="499">
      <c r="A499" s="70" t="b">
        <v>0</v>
      </c>
      <c r="B499" s="615"/>
      <c r="C499" s="615"/>
      <c r="D499" s="615"/>
      <c r="E499" s="612"/>
      <c r="I499" s="615"/>
      <c r="J499" s="615"/>
      <c r="R499" s="486"/>
      <c r="T499" s="486"/>
      <c r="V499" s="486"/>
    </row>
    <row r="500">
      <c r="A500" s="70" t="b">
        <v>0</v>
      </c>
      <c r="B500" s="615"/>
      <c r="C500" s="615"/>
      <c r="D500" s="615"/>
      <c r="E500" s="612"/>
      <c r="I500" s="615"/>
      <c r="J500" s="615"/>
      <c r="R500" s="486"/>
      <c r="T500" s="486"/>
      <c r="V500" s="486"/>
    </row>
    <row r="501">
      <c r="A501" s="70" t="b">
        <v>0</v>
      </c>
      <c r="B501" s="615"/>
      <c r="C501" s="615"/>
      <c r="D501" s="615"/>
      <c r="E501" s="612"/>
      <c r="I501" s="615"/>
      <c r="J501" s="615"/>
      <c r="R501" s="486"/>
      <c r="T501" s="486"/>
      <c r="V501" s="486"/>
    </row>
    <row r="502">
      <c r="A502" s="70" t="b">
        <v>0</v>
      </c>
      <c r="B502" s="615"/>
      <c r="C502" s="615"/>
      <c r="D502" s="615"/>
      <c r="E502" s="612"/>
      <c r="I502" s="615"/>
      <c r="J502" s="615"/>
      <c r="R502" s="486"/>
      <c r="T502" s="486"/>
      <c r="V502" s="486"/>
    </row>
    <row r="503">
      <c r="A503" s="70" t="b">
        <v>0</v>
      </c>
      <c r="B503" s="615"/>
      <c r="C503" s="615"/>
      <c r="D503" s="615"/>
      <c r="E503" s="612"/>
      <c r="I503" s="615"/>
      <c r="J503" s="615"/>
      <c r="R503" s="486"/>
      <c r="T503" s="486"/>
      <c r="V503" s="486"/>
    </row>
    <row r="504">
      <c r="A504" s="70" t="b">
        <v>0</v>
      </c>
      <c r="B504" s="615"/>
      <c r="C504" s="615"/>
      <c r="D504" s="615"/>
      <c r="E504" s="612"/>
      <c r="I504" s="615"/>
      <c r="J504" s="615"/>
      <c r="R504" s="486"/>
      <c r="T504" s="486"/>
      <c r="V504" s="486"/>
    </row>
    <row r="505">
      <c r="A505" s="70" t="b">
        <v>0</v>
      </c>
      <c r="B505" s="615"/>
      <c r="C505" s="615"/>
      <c r="D505" s="615"/>
      <c r="E505" s="612"/>
      <c r="I505" s="615"/>
      <c r="J505" s="615"/>
      <c r="R505" s="486"/>
      <c r="T505" s="486"/>
      <c r="V505" s="486"/>
    </row>
    <row r="506">
      <c r="A506" s="70" t="b">
        <v>0</v>
      </c>
      <c r="B506" s="615"/>
      <c r="C506" s="615"/>
      <c r="D506" s="615"/>
      <c r="E506" s="612"/>
      <c r="I506" s="615"/>
      <c r="J506" s="615"/>
      <c r="R506" s="486"/>
      <c r="T506" s="486"/>
      <c r="V506" s="486"/>
    </row>
    <row r="507">
      <c r="A507" s="70" t="b">
        <v>0</v>
      </c>
      <c r="B507" s="615"/>
      <c r="C507" s="615"/>
      <c r="D507" s="615"/>
      <c r="E507" s="612"/>
      <c r="I507" s="615"/>
      <c r="J507" s="615"/>
      <c r="R507" s="486"/>
      <c r="T507" s="486"/>
      <c r="V507" s="486"/>
    </row>
    <row r="508">
      <c r="A508" s="70" t="b">
        <v>0</v>
      </c>
      <c r="B508" s="615"/>
      <c r="C508" s="615"/>
      <c r="D508" s="615"/>
      <c r="E508" s="612"/>
      <c r="I508" s="615"/>
      <c r="J508" s="615"/>
      <c r="R508" s="486"/>
      <c r="T508" s="486"/>
      <c r="V508" s="486"/>
    </row>
    <row r="509">
      <c r="A509" s="70" t="b">
        <v>0</v>
      </c>
      <c r="B509" s="615"/>
      <c r="C509" s="615"/>
      <c r="D509" s="615"/>
      <c r="E509" s="612"/>
      <c r="I509" s="615"/>
      <c r="J509" s="615"/>
      <c r="R509" s="486"/>
      <c r="T509" s="486"/>
      <c r="V509" s="486"/>
    </row>
    <row r="510">
      <c r="A510" s="70" t="b">
        <v>0</v>
      </c>
      <c r="B510" s="615"/>
      <c r="C510" s="615"/>
      <c r="D510" s="615"/>
      <c r="E510" s="612"/>
      <c r="I510" s="615"/>
      <c r="J510" s="615"/>
      <c r="R510" s="486"/>
      <c r="T510" s="486"/>
      <c r="V510" s="486"/>
    </row>
    <row r="511">
      <c r="A511" s="70" t="b">
        <v>0</v>
      </c>
      <c r="B511" s="615"/>
      <c r="C511" s="615"/>
      <c r="D511" s="615"/>
      <c r="E511" s="612"/>
      <c r="I511" s="615"/>
      <c r="J511" s="615"/>
      <c r="R511" s="486"/>
      <c r="T511" s="486"/>
      <c r="V511" s="486"/>
    </row>
    <row r="512">
      <c r="A512" s="70" t="b">
        <v>0</v>
      </c>
      <c r="B512" s="615"/>
      <c r="C512" s="615"/>
      <c r="D512" s="615"/>
      <c r="E512" s="612"/>
      <c r="I512" s="615"/>
      <c r="J512" s="615"/>
      <c r="R512" s="486"/>
      <c r="T512" s="486"/>
      <c r="V512" s="486"/>
    </row>
    <row r="513">
      <c r="A513" s="70" t="b">
        <v>0</v>
      </c>
      <c r="B513" s="615"/>
      <c r="C513" s="615"/>
      <c r="D513" s="615"/>
      <c r="E513" s="612"/>
      <c r="I513" s="615"/>
      <c r="J513" s="615"/>
      <c r="R513" s="486"/>
      <c r="T513" s="486"/>
      <c r="V513" s="486"/>
    </row>
    <row r="514">
      <c r="A514" s="70" t="b">
        <v>0</v>
      </c>
      <c r="B514" s="615"/>
      <c r="C514" s="615"/>
      <c r="D514" s="615"/>
      <c r="E514" s="612"/>
      <c r="I514" s="615"/>
      <c r="J514" s="615"/>
      <c r="R514" s="486"/>
      <c r="T514" s="486"/>
      <c r="V514" s="486"/>
    </row>
    <row r="515">
      <c r="A515" s="70" t="b">
        <v>0</v>
      </c>
      <c r="B515" s="615"/>
      <c r="C515" s="615"/>
      <c r="D515" s="615"/>
      <c r="E515" s="612"/>
      <c r="I515" s="615"/>
      <c r="J515" s="615"/>
      <c r="R515" s="486"/>
      <c r="T515" s="486"/>
      <c r="V515" s="486"/>
    </row>
    <row r="516">
      <c r="A516" s="70" t="b">
        <v>0</v>
      </c>
      <c r="B516" s="615"/>
      <c r="C516" s="615"/>
      <c r="D516" s="615"/>
      <c r="E516" s="612"/>
      <c r="I516" s="615"/>
      <c r="J516" s="615"/>
      <c r="R516" s="486"/>
      <c r="T516" s="486"/>
      <c r="V516" s="486"/>
    </row>
    <row r="517">
      <c r="A517" s="70" t="b">
        <v>0</v>
      </c>
      <c r="B517" s="615"/>
      <c r="C517" s="615"/>
      <c r="D517" s="615"/>
      <c r="E517" s="612"/>
      <c r="I517" s="615"/>
      <c r="J517" s="615"/>
      <c r="R517" s="486"/>
      <c r="T517" s="486"/>
      <c r="V517" s="486"/>
    </row>
    <row r="518">
      <c r="A518" s="70" t="b">
        <v>0</v>
      </c>
      <c r="B518" s="615"/>
      <c r="C518" s="615"/>
      <c r="D518" s="615"/>
      <c r="E518" s="612"/>
      <c r="I518" s="615"/>
      <c r="J518" s="615"/>
      <c r="R518" s="486"/>
      <c r="T518" s="486"/>
      <c r="V518" s="486"/>
    </row>
    <row r="519">
      <c r="A519" s="70" t="b">
        <v>0</v>
      </c>
      <c r="B519" s="615"/>
      <c r="C519" s="615"/>
      <c r="D519" s="615"/>
      <c r="E519" s="612"/>
      <c r="I519" s="615"/>
      <c r="J519" s="615"/>
      <c r="R519" s="486"/>
      <c r="T519" s="486"/>
      <c r="V519" s="486"/>
    </row>
    <row r="520">
      <c r="A520" s="70" t="b">
        <v>0</v>
      </c>
      <c r="B520" s="615"/>
      <c r="C520" s="615"/>
      <c r="D520" s="615"/>
      <c r="E520" s="612"/>
      <c r="I520" s="615"/>
      <c r="J520" s="615"/>
      <c r="R520" s="486"/>
      <c r="T520" s="486"/>
      <c r="V520" s="486"/>
    </row>
    <row r="521">
      <c r="A521" s="70" t="b">
        <v>0</v>
      </c>
      <c r="B521" s="615"/>
      <c r="C521" s="615"/>
      <c r="D521" s="615"/>
      <c r="E521" s="612"/>
      <c r="I521" s="615"/>
      <c r="J521" s="615"/>
      <c r="R521" s="486"/>
      <c r="T521" s="486"/>
      <c r="V521" s="486"/>
    </row>
    <row r="522">
      <c r="A522" s="70" t="b">
        <v>0</v>
      </c>
      <c r="B522" s="615"/>
      <c r="C522" s="615"/>
      <c r="D522" s="615"/>
      <c r="E522" s="612"/>
      <c r="I522" s="615"/>
      <c r="J522" s="615"/>
      <c r="R522" s="486"/>
      <c r="T522" s="486"/>
      <c r="V522" s="486"/>
    </row>
    <row r="523">
      <c r="A523" s="70" t="b">
        <v>0</v>
      </c>
      <c r="B523" s="615"/>
      <c r="C523" s="615"/>
      <c r="D523" s="615"/>
      <c r="E523" s="612"/>
      <c r="I523" s="615"/>
      <c r="J523" s="615"/>
      <c r="R523" s="486"/>
      <c r="T523" s="486"/>
      <c r="V523" s="486"/>
    </row>
    <row r="524">
      <c r="A524" s="70" t="b">
        <v>0</v>
      </c>
      <c r="B524" s="615"/>
      <c r="C524" s="615"/>
      <c r="D524" s="615"/>
      <c r="E524" s="612"/>
      <c r="I524" s="615"/>
      <c r="J524" s="615"/>
      <c r="R524" s="486"/>
      <c r="T524" s="486"/>
      <c r="V524" s="486"/>
    </row>
    <row r="525">
      <c r="A525" s="70" t="b">
        <v>0</v>
      </c>
      <c r="B525" s="615"/>
      <c r="C525" s="615"/>
      <c r="D525" s="615"/>
      <c r="E525" s="612"/>
      <c r="I525" s="615"/>
      <c r="J525" s="615"/>
      <c r="R525" s="486"/>
      <c r="T525" s="486"/>
      <c r="V525" s="486"/>
    </row>
    <row r="526">
      <c r="A526" s="70" t="b">
        <v>0</v>
      </c>
      <c r="B526" s="615"/>
      <c r="C526" s="615"/>
      <c r="D526" s="615"/>
      <c r="E526" s="612"/>
      <c r="I526" s="615"/>
      <c r="J526" s="615"/>
      <c r="R526" s="486"/>
      <c r="T526" s="486"/>
      <c r="V526" s="486"/>
    </row>
    <row r="527">
      <c r="A527" s="70" t="b">
        <v>0</v>
      </c>
      <c r="B527" s="615"/>
      <c r="C527" s="615"/>
      <c r="D527" s="615"/>
      <c r="E527" s="612"/>
      <c r="I527" s="615"/>
      <c r="J527" s="615"/>
      <c r="R527" s="486"/>
      <c r="T527" s="486"/>
      <c r="V527" s="486"/>
    </row>
    <row r="528">
      <c r="A528" s="70" t="b">
        <v>0</v>
      </c>
      <c r="B528" s="615"/>
      <c r="C528" s="615"/>
      <c r="D528" s="615"/>
      <c r="E528" s="612"/>
      <c r="I528" s="615"/>
      <c r="J528" s="615"/>
      <c r="R528" s="486"/>
      <c r="T528" s="486"/>
      <c r="V528" s="486"/>
    </row>
    <row r="529">
      <c r="A529" s="70" t="b">
        <v>0</v>
      </c>
      <c r="B529" s="615"/>
      <c r="C529" s="615"/>
      <c r="D529" s="615"/>
      <c r="E529" s="612"/>
      <c r="I529" s="615"/>
      <c r="J529" s="615"/>
      <c r="R529" s="486"/>
      <c r="T529" s="486"/>
      <c r="V529" s="486"/>
    </row>
    <row r="530">
      <c r="A530" s="70" t="b">
        <v>0</v>
      </c>
      <c r="B530" s="615"/>
      <c r="C530" s="615"/>
      <c r="D530" s="615"/>
      <c r="E530" s="612"/>
      <c r="I530" s="615"/>
      <c r="J530" s="615"/>
      <c r="R530" s="486"/>
      <c r="T530" s="486"/>
      <c r="V530" s="486"/>
    </row>
    <row r="531">
      <c r="A531" s="70" t="b">
        <v>0</v>
      </c>
      <c r="B531" s="615"/>
      <c r="C531" s="615"/>
      <c r="D531" s="615"/>
      <c r="E531" s="612"/>
      <c r="I531" s="615"/>
      <c r="J531" s="615"/>
      <c r="R531" s="486"/>
      <c r="T531" s="486"/>
      <c r="V531" s="486"/>
    </row>
    <row r="532">
      <c r="A532" s="70" t="b">
        <v>0</v>
      </c>
      <c r="B532" s="615"/>
      <c r="C532" s="615"/>
      <c r="D532" s="615"/>
      <c r="E532" s="612"/>
      <c r="I532" s="615"/>
      <c r="J532" s="615"/>
      <c r="R532" s="486"/>
      <c r="T532" s="486"/>
      <c r="V532" s="486"/>
    </row>
    <row r="533">
      <c r="A533" s="70" t="b">
        <v>0</v>
      </c>
      <c r="B533" s="615"/>
      <c r="C533" s="615"/>
      <c r="D533" s="615"/>
      <c r="E533" s="612"/>
      <c r="I533" s="615"/>
      <c r="J533" s="615"/>
      <c r="R533" s="486"/>
      <c r="T533" s="486"/>
      <c r="V533" s="486"/>
    </row>
    <row r="534">
      <c r="A534" s="70" t="b">
        <v>0</v>
      </c>
      <c r="B534" s="615"/>
      <c r="C534" s="615"/>
      <c r="D534" s="615"/>
      <c r="E534" s="612"/>
      <c r="I534" s="615"/>
      <c r="J534" s="615"/>
      <c r="R534" s="486"/>
      <c r="T534" s="486"/>
      <c r="V534" s="486"/>
    </row>
    <row r="535">
      <c r="A535" s="70" t="b">
        <v>0</v>
      </c>
      <c r="B535" s="615"/>
      <c r="C535" s="615"/>
      <c r="D535" s="615"/>
      <c r="E535" s="612"/>
      <c r="I535" s="615"/>
      <c r="J535" s="615"/>
      <c r="R535" s="486"/>
      <c r="T535" s="486"/>
      <c r="V535" s="486"/>
    </row>
    <row r="536">
      <c r="A536" s="70" t="b">
        <v>0</v>
      </c>
      <c r="B536" s="615"/>
      <c r="C536" s="615"/>
      <c r="D536" s="615"/>
      <c r="E536" s="612"/>
      <c r="I536" s="615"/>
      <c r="J536" s="615"/>
      <c r="R536" s="486"/>
      <c r="T536" s="486"/>
      <c r="V536" s="486"/>
    </row>
    <row r="537">
      <c r="A537" s="70" t="b">
        <v>0</v>
      </c>
      <c r="B537" s="615"/>
      <c r="C537" s="615"/>
      <c r="D537" s="615"/>
      <c r="E537" s="612"/>
      <c r="I537" s="615"/>
      <c r="J537" s="615"/>
      <c r="R537" s="486"/>
      <c r="T537" s="486"/>
      <c r="V537" s="486"/>
    </row>
    <row r="538">
      <c r="A538" s="70" t="b">
        <v>0</v>
      </c>
      <c r="B538" s="615"/>
      <c r="C538" s="615"/>
      <c r="D538" s="615"/>
      <c r="E538" s="612"/>
      <c r="I538" s="615"/>
      <c r="J538" s="615"/>
      <c r="R538" s="486"/>
      <c r="T538" s="486"/>
      <c r="V538" s="486"/>
    </row>
    <row r="539">
      <c r="A539" s="70" t="b">
        <v>0</v>
      </c>
      <c r="B539" s="615"/>
      <c r="C539" s="615"/>
      <c r="D539" s="615"/>
      <c r="E539" s="612"/>
      <c r="I539" s="615"/>
      <c r="J539" s="615"/>
      <c r="R539" s="486"/>
      <c r="T539" s="486"/>
      <c r="V539" s="486"/>
    </row>
    <row r="540">
      <c r="A540" s="70" t="b">
        <v>0</v>
      </c>
      <c r="B540" s="615"/>
      <c r="C540" s="615"/>
      <c r="D540" s="615"/>
      <c r="E540" s="612"/>
      <c r="I540" s="615"/>
      <c r="J540" s="615"/>
      <c r="R540" s="486"/>
      <c r="T540" s="486"/>
      <c r="V540" s="486"/>
    </row>
    <row r="541">
      <c r="A541" s="70" t="b">
        <v>0</v>
      </c>
      <c r="B541" s="615"/>
      <c r="C541" s="615"/>
      <c r="D541" s="615"/>
      <c r="E541" s="612"/>
      <c r="I541" s="615"/>
      <c r="J541" s="615"/>
      <c r="R541" s="486"/>
      <c r="T541" s="486"/>
      <c r="V541" s="486"/>
    </row>
    <row r="542">
      <c r="A542" s="70" t="b">
        <v>0</v>
      </c>
      <c r="B542" s="615"/>
      <c r="C542" s="615"/>
      <c r="D542" s="615"/>
      <c r="E542" s="612"/>
      <c r="I542" s="615"/>
      <c r="J542" s="615"/>
      <c r="R542" s="486"/>
      <c r="T542" s="486"/>
      <c r="V542" s="486"/>
    </row>
    <row r="543">
      <c r="A543" s="70" t="b">
        <v>0</v>
      </c>
      <c r="B543" s="615"/>
      <c r="C543" s="615"/>
      <c r="D543" s="615"/>
      <c r="E543" s="612"/>
      <c r="I543" s="615"/>
      <c r="J543" s="615"/>
      <c r="R543" s="486"/>
      <c r="T543" s="486"/>
      <c r="V543" s="486"/>
    </row>
    <row r="544">
      <c r="A544" s="70" t="b">
        <v>0</v>
      </c>
      <c r="B544" s="615"/>
      <c r="C544" s="615"/>
      <c r="D544" s="615"/>
      <c r="E544" s="612"/>
      <c r="I544" s="615"/>
      <c r="J544" s="615"/>
      <c r="R544" s="486"/>
      <c r="T544" s="486"/>
      <c r="V544" s="486"/>
    </row>
    <row r="545">
      <c r="A545" s="70" t="b">
        <v>0</v>
      </c>
      <c r="B545" s="615"/>
      <c r="C545" s="615"/>
      <c r="D545" s="615"/>
      <c r="E545" s="612"/>
      <c r="I545" s="615"/>
      <c r="J545" s="615"/>
      <c r="R545" s="486"/>
      <c r="T545" s="486"/>
      <c r="V545" s="486"/>
    </row>
    <row r="546">
      <c r="A546" s="70" t="b">
        <v>0</v>
      </c>
      <c r="B546" s="615"/>
      <c r="C546" s="615"/>
      <c r="D546" s="615"/>
      <c r="E546" s="612"/>
      <c r="I546" s="615"/>
      <c r="J546" s="615"/>
      <c r="R546" s="486"/>
      <c r="T546" s="486"/>
      <c r="V546" s="486"/>
    </row>
    <row r="547">
      <c r="A547" s="70" t="b">
        <v>0</v>
      </c>
      <c r="B547" s="615"/>
      <c r="C547" s="615"/>
      <c r="D547" s="615"/>
      <c r="E547" s="612"/>
      <c r="I547" s="615"/>
      <c r="J547" s="615"/>
      <c r="R547" s="486"/>
      <c r="T547" s="486"/>
      <c r="V547" s="486"/>
    </row>
    <row r="548">
      <c r="A548" s="70" t="b">
        <v>0</v>
      </c>
      <c r="B548" s="615"/>
      <c r="C548" s="615"/>
      <c r="D548" s="615"/>
      <c r="E548" s="612"/>
      <c r="I548" s="615"/>
      <c r="J548" s="615"/>
      <c r="R548" s="486"/>
      <c r="T548" s="486"/>
      <c r="V548" s="486"/>
    </row>
    <row r="549">
      <c r="A549" s="70" t="b">
        <v>0</v>
      </c>
      <c r="B549" s="615"/>
      <c r="C549" s="615"/>
      <c r="D549" s="615"/>
      <c r="E549" s="612"/>
      <c r="I549" s="615"/>
      <c r="J549" s="615"/>
      <c r="R549" s="486"/>
      <c r="T549" s="486"/>
      <c r="V549" s="486"/>
    </row>
    <row r="550">
      <c r="A550" s="70" t="b">
        <v>0</v>
      </c>
      <c r="B550" s="615"/>
      <c r="C550" s="615"/>
      <c r="D550" s="615"/>
      <c r="E550" s="612"/>
      <c r="I550" s="615"/>
      <c r="J550" s="615"/>
      <c r="R550" s="486"/>
      <c r="T550" s="486"/>
      <c r="V550" s="486"/>
    </row>
    <row r="551">
      <c r="A551" s="70" t="b">
        <v>0</v>
      </c>
      <c r="B551" s="615"/>
      <c r="C551" s="615"/>
      <c r="D551" s="615"/>
      <c r="E551" s="612"/>
      <c r="I551" s="615"/>
      <c r="J551" s="615"/>
      <c r="R551" s="486"/>
      <c r="T551" s="486"/>
      <c r="V551" s="486"/>
    </row>
    <row r="552">
      <c r="A552" s="70" t="b">
        <v>0</v>
      </c>
      <c r="B552" s="615"/>
      <c r="C552" s="615"/>
      <c r="D552" s="615"/>
      <c r="E552" s="612"/>
      <c r="I552" s="615"/>
      <c r="J552" s="615"/>
      <c r="R552" s="486"/>
      <c r="T552" s="486"/>
      <c r="V552" s="486"/>
    </row>
    <row r="553">
      <c r="A553" s="70" t="b">
        <v>0</v>
      </c>
      <c r="B553" s="615"/>
      <c r="C553" s="615"/>
      <c r="D553" s="615"/>
      <c r="E553" s="612"/>
      <c r="I553" s="615"/>
      <c r="J553" s="615"/>
      <c r="R553" s="486"/>
      <c r="T553" s="486"/>
      <c r="V553" s="486"/>
    </row>
    <row r="554">
      <c r="A554" s="70" t="b">
        <v>0</v>
      </c>
      <c r="B554" s="615"/>
      <c r="C554" s="615"/>
      <c r="D554" s="615"/>
      <c r="E554" s="612"/>
      <c r="I554" s="615"/>
      <c r="J554" s="615"/>
      <c r="R554" s="486"/>
      <c r="T554" s="486"/>
      <c r="V554" s="486"/>
    </row>
    <row r="555">
      <c r="A555" s="70" t="b">
        <v>0</v>
      </c>
      <c r="B555" s="615"/>
      <c r="C555" s="615"/>
      <c r="D555" s="615"/>
      <c r="E555" s="612"/>
      <c r="I555" s="615"/>
      <c r="J555" s="615"/>
      <c r="R555" s="486"/>
      <c r="T555" s="486"/>
      <c r="V555" s="486"/>
    </row>
    <row r="556">
      <c r="A556" s="70" t="b">
        <v>0</v>
      </c>
      <c r="B556" s="615"/>
      <c r="C556" s="615"/>
      <c r="D556" s="615"/>
      <c r="E556" s="612"/>
      <c r="I556" s="615"/>
      <c r="J556" s="615"/>
      <c r="R556" s="486"/>
      <c r="T556" s="486"/>
      <c r="V556" s="486"/>
    </row>
    <row r="557">
      <c r="A557" s="70" t="b">
        <v>0</v>
      </c>
      <c r="B557" s="615"/>
      <c r="C557" s="615"/>
      <c r="D557" s="615"/>
      <c r="E557" s="612"/>
      <c r="I557" s="615"/>
      <c r="J557" s="615"/>
      <c r="R557" s="486"/>
      <c r="T557" s="486"/>
      <c r="V557" s="486"/>
    </row>
    <row r="558">
      <c r="A558" s="70" t="b">
        <v>0</v>
      </c>
      <c r="B558" s="615"/>
      <c r="C558" s="615"/>
      <c r="D558" s="615"/>
      <c r="E558" s="612"/>
      <c r="I558" s="615"/>
      <c r="J558" s="615"/>
      <c r="R558" s="486"/>
      <c r="T558" s="486"/>
      <c r="V558" s="486"/>
    </row>
    <row r="559">
      <c r="A559" s="70" t="b">
        <v>0</v>
      </c>
      <c r="B559" s="615"/>
      <c r="C559" s="615"/>
      <c r="D559" s="615"/>
      <c r="E559" s="612"/>
      <c r="I559" s="615"/>
      <c r="J559" s="615"/>
      <c r="R559" s="486"/>
      <c r="T559" s="486"/>
      <c r="V559" s="486"/>
    </row>
    <row r="560">
      <c r="A560" s="70" t="b">
        <v>0</v>
      </c>
      <c r="B560" s="615"/>
      <c r="C560" s="615"/>
      <c r="D560" s="615"/>
      <c r="E560" s="612"/>
      <c r="I560" s="615"/>
      <c r="J560" s="615"/>
      <c r="R560" s="486"/>
      <c r="T560" s="486"/>
      <c r="V560" s="486"/>
    </row>
    <row r="561">
      <c r="A561" s="70" t="b">
        <v>0</v>
      </c>
      <c r="B561" s="615"/>
      <c r="C561" s="615"/>
      <c r="D561" s="615"/>
      <c r="E561" s="612"/>
      <c r="I561" s="615"/>
      <c r="J561" s="615"/>
      <c r="R561" s="486"/>
      <c r="T561" s="486"/>
      <c r="V561" s="486"/>
    </row>
    <row r="562">
      <c r="A562" s="70" t="b">
        <v>0</v>
      </c>
      <c r="B562" s="615"/>
      <c r="C562" s="615"/>
      <c r="D562" s="615"/>
      <c r="E562" s="612"/>
      <c r="I562" s="615"/>
      <c r="J562" s="615"/>
      <c r="R562" s="486"/>
      <c r="T562" s="486"/>
      <c r="V562" s="486"/>
    </row>
    <row r="563">
      <c r="A563" s="70" t="b">
        <v>0</v>
      </c>
      <c r="B563" s="615"/>
      <c r="C563" s="615"/>
      <c r="D563" s="615"/>
      <c r="E563" s="612"/>
      <c r="I563" s="615"/>
      <c r="J563" s="615"/>
      <c r="R563" s="486"/>
      <c r="T563" s="486"/>
      <c r="V563" s="486"/>
    </row>
    <row r="564">
      <c r="A564" s="70" t="b">
        <v>0</v>
      </c>
      <c r="B564" s="615"/>
      <c r="C564" s="615"/>
      <c r="D564" s="615"/>
      <c r="E564" s="612"/>
      <c r="I564" s="615"/>
      <c r="J564" s="615"/>
      <c r="R564" s="486"/>
      <c r="T564" s="486"/>
      <c r="V564" s="486"/>
    </row>
    <row r="565">
      <c r="A565" s="70" t="b">
        <v>0</v>
      </c>
      <c r="B565" s="615"/>
      <c r="C565" s="615"/>
      <c r="D565" s="615"/>
      <c r="E565" s="612"/>
      <c r="I565" s="615"/>
      <c r="J565" s="615"/>
      <c r="R565" s="486"/>
      <c r="T565" s="486"/>
      <c r="V565" s="486"/>
    </row>
    <row r="566">
      <c r="A566" s="70" t="b">
        <v>0</v>
      </c>
      <c r="B566" s="615"/>
      <c r="C566" s="615"/>
      <c r="D566" s="615"/>
      <c r="E566" s="612"/>
      <c r="I566" s="615"/>
      <c r="J566" s="615"/>
      <c r="R566" s="486"/>
      <c r="T566" s="486"/>
      <c r="V566" s="486"/>
    </row>
    <row r="567">
      <c r="A567" s="70" t="b">
        <v>0</v>
      </c>
      <c r="B567" s="615"/>
      <c r="C567" s="615"/>
      <c r="D567" s="615"/>
      <c r="E567" s="612"/>
      <c r="I567" s="615"/>
      <c r="J567" s="615"/>
      <c r="R567" s="486"/>
      <c r="T567" s="486"/>
      <c r="V567" s="486"/>
    </row>
    <row r="568">
      <c r="A568" s="70" t="b">
        <v>0</v>
      </c>
      <c r="B568" s="615"/>
      <c r="C568" s="615"/>
      <c r="D568" s="615"/>
      <c r="E568" s="612"/>
      <c r="I568" s="615"/>
      <c r="J568" s="615"/>
      <c r="R568" s="486"/>
      <c r="T568" s="486"/>
      <c r="V568" s="486"/>
    </row>
    <row r="569">
      <c r="A569" s="70" t="b">
        <v>0</v>
      </c>
      <c r="B569" s="615"/>
      <c r="C569" s="615"/>
      <c r="D569" s="615"/>
      <c r="E569" s="612"/>
      <c r="I569" s="615"/>
      <c r="J569" s="615"/>
      <c r="R569" s="486"/>
      <c r="T569" s="486"/>
      <c r="V569" s="486"/>
    </row>
    <row r="570">
      <c r="A570" s="70" t="b">
        <v>0</v>
      </c>
      <c r="B570" s="615"/>
      <c r="C570" s="615"/>
      <c r="D570" s="615"/>
      <c r="E570" s="612"/>
      <c r="I570" s="615"/>
      <c r="J570" s="615"/>
      <c r="R570" s="486"/>
      <c r="T570" s="486"/>
      <c r="V570" s="486"/>
    </row>
    <row r="571">
      <c r="A571" s="70" t="b">
        <v>0</v>
      </c>
      <c r="B571" s="615"/>
      <c r="C571" s="615"/>
      <c r="D571" s="615"/>
      <c r="E571" s="612"/>
      <c r="I571" s="615"/>
      <c r="J571" s="615"/>
      <c r="R571" s="486"/>
      <c r="T571" s="486"/>
      <c r="V571" s="486"/>
    </row>
    <row r="572">
      <c r="A572" s="70" t="b">
        <v>0</v>
      </c>
      <c r="B572" s="615"/>
      <c r="C572" s="615"/>
      <c r="D572" s="615"/>
      <c r="E572" s="612"/>
      <c r="I572" s="615"/>
      <c r="J572" s="615"/>
      <c r="R572" s="486"/>
      <c r="T572" s="486"/>
      <c r="V572" s="486"/>
    </row>
    <row r="573">
      <c r="A573" s="70" t="b">
        <v>0</v>
      </c>
      <c r="B573" s="615"/>
      <c r="C573" s="615"/>
      <c r="D573" s="615"/>
      <c r="E573" s="612"/>
      <c r="I573" s="615"/>
      <c r="J573" s="615"/>
      <c r="R573" s="486"/>
      <c r="T573" s="486"/>
      <c r="V573" s="486"/>
    </row>
    <row r="574">
      <c r="A574" s="70" t="b">
        <v>0</v>
      </c>
      <c r="B574" s="615"/>
      <c r="C574" s="615"/>
      <c r="D574" s="615"/>
      <c r="E574" s="612"/>
      <c r="I574" s="615"/>
      <c r="J574" s="615"/>
      <c r="R574" s="486"/>
      <c r="T574" s="486"/>
      <c r="V574" s="486"/>
    </row>
    <row r="575">
      <c r="A575" s="70" t="b">
        <v>0</v>
      </c>
      <c r="B575" s="615"/>
      <c r="C575" s="615"/>
      <c r="D575" s="615"/>
      <c r="E575" s="612"/>
      <c r="I575" s="615"/>
      <c r="J575" s="615"/>
      <c r="R575" s="486"/>
      <c r="T575" s="486"/>
      <c r="V575" s="486"/>
    </row>
    <row r="576">
      <c r="A576" s="70" t="b">
        <v>0</v>
      </c>
      <c r="B576" s="615"/>
      <c r="C576" s="615"/>
      <c r="D576" s="615"/>
      <c r="E576" s="612"/>
      <c r="I576" s="615"/>
      <c r="J576" s="615"/>
      <c r="R576" s="486"/>
      <c r="T576" s="486"/>
      <c r="V576" s="486"/>
    </row>
    <row r="577">
      <c r="A577" s="70" t="b">
        <v>0</v>
      </c>
      <c r="B577" s="615"/>
      <c r="C577" s="615"/>
      <c r="D577" s="615"/>
      <c r="E577" s="612"/>
      <c r="I577" s="615"/>
      <c r="J577" s="615"/>
      <c r="R577" s="486"/>
      <c r="T577" s="486"/>
      <c r="V577" s="486"/>
    </row>
    <row r="578">
      <c r="A578" s="70" t="b">
        <v>0</v>
      </c>
      <c r="B578" s="615"/>
      <c r="C578" s="615"/>
      <c r="D578" s="615"/>
      <c r="E578" s="612"/>
      <c r="I578" s="615"/>
      <c r="J578" s="615"/>
      <c r="R578" s="486"/>
      <c r="T578" s="486"/>
      <c r="V578" s="486"/>
    </row>
    <row r="579">
      <c r="A579" s="70" t="b">
        <v>0</v>
      </c>
      <c r="B579" s="615"/>
      <c r="C579" s="615"/>
      <c r="D579" s="615"/>
      <c r="E579" s="612"/>
      <c r="I579" s="615"/>
      <c r="J579" s="615"/>
      <c r="R579" s="486"/>
      <c r="T579" s="486"/>
      <c r="V579" s="486"/>
    </row>
    <row r="580">
      <c r="A580" s="70" t="b">
        <v>0</v>
      </c>
      <c r="B580" s="615"/>
      <c r="C580" s="615"/>
      <c r="D580" s="615"/>
      <c r="E580" s="612"/>
      <c r="I580" s="615"/>
      <c r="J580" s="615"/>
      <c r="R580" s="486"/>
      <c r="T580" s="486"/>
      <c r="V580" s="486"/>
    </row>
    <row r="581">
      <c r="A581" s="70" t="b">
        <v>0</v>
      </c>
      <c r="B581" s="615"/>
      <c r="C581" s="615"/>
      <c r="D581" s="615"/>
      <c r="E581" s="612"/>
      <c r="I581" s="615"/>
      <c r="J581" s="615"/>
      <c r="R581" s="486"/>
      <c r="T581" s="486"/>
      <c r="V581" s="486"/>
    </row>
    <row r="582">
      <c r="A582" s="70" t="b">
        <v>0</v>
      </c>
      <c r="B582" s="615"/>
      <c r="C582" s="615"/>
      <c r="D582" s="615"/>
      <c r="E582" s="612"/>
      <c r="I582" s="615"/>
      <c r="J582" s="615"/>
      <c r="R582" s="486"/>
      <c r="T582" s="486"/>
      <c r="V582" s="486"/>
    </row>
    <row r="583">
      <c r="A583" s="70" t="b">
        <v>0</v>
      </c>
      <c r="B583" s="615"/>
      <c r="C583" s="615"/>
      <c r="D583" s="615"/>
      <c r="E583" s="612"/>
      <c r="I583" s="615"/>
      <c r="J583" s="615"/>
      <c r="R583" s="486"/>
      <c r="T583" s="486"/>
      <c r="V583" s="486"/>
    </row>
    <row r="584">
      <c r="A584" s="70" t="b">
        <v>0</v>
      </c>
      <c r="B584" s="615"/>
      <c r="C584" s="615"/>
      <c r="D584" s="615"/>
      <c r="E584" s="612"/>
      <c r="I584" s="615"/>
      <c r="J584" s="615"/>
      <c r="R584" s="486"/>
      <c r="T584" s="486"/>
      <c r="V584" s="486"/>
    </row>
    <row r="585">
      <c r="A585" s="70" t="b">
        <v>0</v>
      </c>
      <c r="B585" s="615"/>
      <c r="C585" s="615"/>
      <c r="D585" s="615"/>
      <c r="E585" s="612"/>
      <c r="I585" s="615"/>
      <c r="J585" s="615"/>
      <c r="R585" s="486"/>
      <c r="T585" s="486"/>
      <c r="V585" s="486"/>
    </row>
    <row r="586">
      <c r="A586" s="70" t="b">
        <v>0</v>
      </c>
      <c r="B586" s="615"/>
      <c r="C586" s="615"/>
      <c r="D586" s="615"/>
      <c r="E586" s="612"/>
      <c r="I586" s="615"/>
      <c r="J586" s="615"/>
      <c r="R586" s="486"/>
      <c r="T586" s="486"/>
      <c r="V586" s="486"/>
    </row>
    <row r="587">
      <c r="A587" s="70" t="b">
        <v>0</v>
      </c>
      <c r="B587" s="615"/>
      <c r="C587" s="615"/>
      <c r="D587" s="615"/>
      <c r="E587" s="612"/>
      <c r="I587" s="615"/>
      <c r="J587" s="615"/>
      <c r="R587" s="486"/>
      <c r="T587" s="486"/>
      <c r="V587" s="486"/>
    </row>
    <row r="588">
      <c r="A588" s="70" t="b">
        <v>0</v>
      </c>
      <c r="B588" s="615"/>
      <c r="C588" s="615"/>
      <c r="D588" s="615"/>
      <c r="E588" s="612"/>
      <c r="I588" s="615"/>
      <c r="J588" s="615"/>
      <c r="R588" s="486"/>
      <c r="T588" s="486"/>
      <c r="V588" s="486"/>
    </row>
    <row r="589">
      <c r="A589" s="70" t="b">
        <v>0</v>
      </c>
      <c r="B589" s="615"/>
      <c r="C589" s="615"/>
      <c r="D589" s="615"/>
      <c r="E589" s="612"/>
      <c r="I589" s="615"/>
      <c r="J589" s="615"/>
      <c r="R589" s="486"/>
      <c r="T589" s="486"/>
      <c r="V589" s="486"/>
    </row>
    <row r="590">
      <c r="A590" s="70" t="b">
        <v>0</v>
      </c>
      <c r="B590" s="615"/>
      <c r="C590" s="615"/>
      <c r="D590" s="615"/>
      <c r="E590" s="612"/>
      <c r="I590" s="615"/>
      <c r="J590" s="615"/>
      <c r="R590" s="486"/>
      <c r="T590" s="486"/>
      <c r="V590" s="486"/>
    </row>
    <row r="591">
      <c r="A591" s="70" t="b">
        <v>0</v>
      </c>
      <c r="B591" s="615"/>
      <c r="C591" s="615"/>
      <c r="D591" s="615"/>
      <c r="E591" s="612"/>
      <c r="I591" s="615"/>
      <c r="J591" s="615"/>
      <c r="R591" s="486"/>
      <c r="T591" s="486"/>
      <c r="V591" s="486"/>
    </row>
    <row r="592">
      <c r="A592" s="70" t="b">
        <v>0</v>
      </c>
      <c r="B592" s="615"/>
      <c r="C592" s="615"/>
      <c r="D592" s="615"/>
      <c r="E592" s="612"/>
      <c r="I592" s="615"/>
      <c r="J592" s="615"/>
      <c r="R592" s="486"/>
      <c r="T592" s="486"/>
      <c r="V592" s="486"/>
    </row>
    <row r="593">
      <c r="A593" s="70" t="b">
        <v>0</v>
      </c>
      <c r="B593" s="615"/>
      <c r="C593" s="615"/>
      <c r="D593" s="615"/>
      <c r="E593" s="612"/>
      <c r="I593" s="615"/>
      <c r="J593" s="615"/>
      <c r="R593" s="486"/>
      <c r="T593" s="486"/>
      <c r="V593" s="486"/>
    </row>
    <row r="594">
      <c r="A594" s="70" t="b">
        <v>0</v>
      </c>
      <c r="B594" s="615"/>
      <c r="C594" s="615"/>
      <c r="D594" s="615"/>
      <c r="E594" s="612"/>
      <c r="I594" s="615"/>
      <c r="J594" s="615"/>
      <c r="R594" s="486"/>
      <c r="T594" s="486"/>
      <c r="V594" s="486"/>
    </row>
    <row r="595">
      <c r="A595" s="70" t="b">
        <v>0</v>
      </c>
      <c r="B595" s="615"/>
      <c r="C595" s="615"/>
      <c r="D595" s="615"/>
      <c r="E595" s="612"/>
      <c r="I595" s="615"/>
      <c r="J595" s="615"/>
      <c r="R595" s="486"/>
      <c r="T595" s="486"/>
      <c r="V595" s="486"/>
    </row>
    <row r="596">
      <c r="A596" s="70" t="b">
        <v>0</v>
      </c>
      <c r="B596" s="615"/>
      <c r="C596" s="615"/>
      <c r="D596" s="615"/>
      <c r="E596" s="612"/>
      <c r="I596" s="615"/>
      <c r="J596" s="615"/>
      <c r="R596" s="486"/>
      <c r="T596" s="486"/>
      <c r="V596" s="486"/>
    </row>
    <row r="597">
      <c r="A597" s="70" t="b">
        <v>0</v>
      </c>
      <c r="B597" s="615"/>
      <c r="C597" s="615"/>
      <c r="D597" s="615"/>
      <c r="E597" s="612"/>
      <c r="I597" s="615"/>
      <c r="J597" s="615"/>
      <c r="R597" s="486"/>
      <c r="T597" s="486"/>
      <c r="V597" s="486"/>
    </row>
    <row r="598">
      <c r="A598" s="70" t="b">
        <v>0</v>
      </c>
      <c r="B598" s="615"/>
      <c r="C598" s="615"/>
      <c r="D598" s="615"/>
      <c r="E598" s="612"/>
      <c r="I598" s="615"/>
      <c r="J598" s="615"/>
      <c r="R598" s="486"/>
      <c r="T598" s="486"/>
      <c r="V598" s="486"/>
    </row>
    <row r="599">
      <c r="A599" s="70" t="b">
        <v>0</v>
      </c>
      <c r="B599" s="615"/>
      <c r="C599" s="615"/>
      <c r="D599" s="615"/>
      <c r="E599" s="612"/>
      <c r="I599" s="615"/>
      <c r="J599" s="615"/>
      <c r="R599" s="486"/>
      <c r="T599" s="486"/>
      <c r="V599" s="486"/>
    </row>
    <row r="600">
      <c r="A600" s="70" t="b">
        <v>0</v>
      </c>
      <c r="B600" s="615"/>
      <c r="C600" s="615"/>
      <c r="D600" s="615"/>
      <c r="E600" s="612"/>
      <c r="I600" s="615"/>
      <c r="J600" s="615"/>
      <c r="R600" s="486"/>
      <c r="T600" s="486"/>
      <c r="V600" s="486"/>
    </row>
    <row r="601">
      <c r="A601" s="70" t="b">
        <v>0</v>
      </c>
      <c r="B601" s="615"/>
      <c r="C601" s="615"/>
      <c r="D601" s="615"/>
      <c r="E601" s="612"/>
      <c r="I601" s="615"/>
      <c r="J601" s="615"/>
      <c r="R601" s="486"/>
      <c r="T601" s="486"/>
      <c r="V601" s="486"/>
    </row>
    <row r="602">
      <c r="A602" s="70" t="b">
        <v>0</v>
      </c>
      <c r="B602" s="615"/>
      <c r="C602" s="615"/>
      <c r="D602" s="615"/>
      <c r="E602" s="612"/>
      <c r="I602" s="615"/>
      <c r="J602" s="615"/>
      <c r="R602" s="486"/>
      <c r="T602" s="486"/>
      <c r="V602" s="486"/>
    </row>
    <row r="603">
      <c r="A603" s="70" t="b">
        <v>0</v>
      </c>
      <c r="B603" s="615"/>
      <c r="C603" s="615"/>
      <c r="D603" s="615"/>
      <c r="E603" s="612"/>
      <c r="I603" s="615"/>
      <c r="J603" s="615"/>
      <c r="R603" s="486"/>
      <c r="T603" s="486"/>
      <c r="V603" s="486"/>
    </row>
    <row r="604">
      <c r="A604" s="70" t="b">
        <v>0</v>
      </c>
      <c r="B604" s="615"/>
      <c r="C604" s="615"/>
      <c r="D604" s="615"/>
      <c r="E604" s="612"/>
      <c r="I604" s="615"/>
      <c r="J604" s="615"/>
      <c r="R604" s="486"/>
      <c r="T604" s="486"/>
      <c r="V604" s="486"/>
    </row>
    <row r="605">
      <c r="A605" s="70" t="b">
        <v>0</v>
      </c>
      <c r="B605" s="615"/>
      <c r="C605" s="615"/>
      <c r="D605" s="615"/>
      <c r="E605" s="612"/>
      <c r="I605" s="615"/>
      <c r="J605" s="615"/>
      <c r="R605" s="486"/>
      <c r="T605" s="486"/>
      <c r="V605" s="486"/>
    </row>
    <row r="606">
      <c r="A606" s="70" t="b">
        <v>0</v>
      </c>
      <c r="B606" s="615"/>
      <c r="C606" s="615"/>
      <c r="D606" s="615"/>
      <c r="E606" s="612"/>
      <c r="I606" s="615"/>
      <c r="J606" s="615"/>
      <c r="R606" s="486"/>
      <c r="T606" s="486"/>
      <c r="V606" s="486"/>
    </row>
    <row r="607">
      <c r="A607" s="70" t="b">
        <v>0</v>
      </c>
      <c r="B607" s="615"/>
      <c r="C607" s="615"/>
      <c r="D607" s="615"/>
      <c r="E607" s="612"/>
      <c r="I607" s="615"/>
      <c r="J607" s="615"/>
      <c r="R607" s="486"/>
      <c r="T607" s="486"/>
      <c r="V607" s="486"/>
    </row>
    <row r="608">
      <c r="A608" s="70" t="b">
        <v>0</v>
      </c>
      <c r="B608" s="615"/>
      <c r="C608" s="615"/>
      <c r="D608" s="615"/>
      <c r="E608" s="612"/>
      <c r="I608" s="615"/>
      <c r="J608" s="615"/>
      <c r="R608" s="486"/>
      <c r="T608" s="486"/>
      <c r="V608" s="486"/>
    </row>
    <row r="609">
      <c r="A609" s="70" t="b">
        <v>0</v>
      </c>
      <c r="B609" s="615"/>
      <c r="C609" s="615"/>
      <c r="D609" s="615"/>
      <c r="E609" s="612"/>
      <c r="I609" s="615"/>
      <c r="J609" s="615"/>
      <c r="R609" s="486"/>
      <c r="T609" s="486"/>
      <c r="V609" s="486"/>
    </row>
    <row r="610">
      <c r="A610" s="70" t="b">
        <v>0</v>
      </c>
      <c r="B610" s="615"/>
      <c r="C610" s="615"/>
      <c r="D610" s="615"/>
      <c r="E610" s="612"/>
      <c r="I610" s="615"/>
      <c r="J610" s="615"/>
      <c r="R610" s="486"/>
      <c r="T610" s="486"/>
      <c r="V610" s="486"/>
    </row>
    <row r="611">
      <c r="A611" s="70" t="b">
        <v>0</v>
      </c>
      <c r="B611" s="615"/>
      <c r="C611" s="615"/>
      <c r="D611" s="615"/>
      <c r="E611" s="612"/>
      <c r="I611" s="615"/>
      <c r="J611" s="615"/>
      <c r="R611" s="486"/>
      <c r="T611" s="486"/>
      <c r="V611" s="486"/>
    </row>
    <row r="612">
      <c r="A612" s="70" t="b">
        <v>0</v>
      </c>
      <c r="B612" s="615"/>
      <c r="C612" s="615"/>
      <c r="D612" s="615"/>
      <c r="E612" s="612"/>
      <c r="I612" s="615"/>
      <c r="J612" s="615"/>
      <c r="R612" s="486"/>
      <c r="T612" s="486"/>
      <c r="V612" s="486"/>
    </row>
    <row r="613">
      <c r="A613" s="70" t="b">
        <v>0</v>
      </c>
      <c r="B613" s="615"/>
      <c r="C613" s="615"/>
      <c r="D613" s="615"/>
      <c r="E613" s="612"/>
      <c r="I613" s="615"/>
      <c r="J613" s="615"/>
      <c r="R613" s="486"/>
      <c r="T613" s="486"/>
      <c r="V613" s="486"/>
    </row>
    <row r="614">
      <c r="A614" s="70" t="b">
        <v>0</v>
      </c>
      <c r="B614" s="615"/>
      <c r="C614" s="615"/>
      <c r="D614" s="615"/>
      <c r="E614" s="612"/>
      <c r="I614" s="615"/>
      <c r="J614" s="615"/>
      <c r="R614" s="486"/>
      <c r="T614" s="486"/>
      <c r="V614" s="486"/>
    </row>
    <row r="615">
      <c r="A615" s="70" t="b">
        <v>0</v>
      </c>
      <c r="B615" s="615"/>
      <c r="C615" s="615"/>
      <c r="D615" s="615"/>
      <c r="E615" s="612"/>
      <c r="I615" s="615"/>
      <c r="J615" s="615"/>
      <c r="R615" s="486"/>
      <c r="T615" s="486"/>
      <c r="V615" s="486"/>
    </row>
    <row r="616">
      <c r="A616" s="70" t="b">
        <v>0</v>
      </c>
      <c r="B616" s="615"/>
      <c r="C616" s="615"/>
      <c r="D616" s="615"/>
      <c r="E616" s="612"/>
      <c r="I616" s="615"/>
      <c r="J616" s="615"/>
      <c r="R616" s="486"/>
      <c r="T616" s="486"/>
      <c r="V616" s="486"/>
    </row>
    <row r="617">
      <c r="A617" s="70" t="b">
        <v>0</v>
      </c>
      <c r="B617" s="615"/>
      <c r="C617" s="615"/>
      <c r="D617" s="615"/>
      <c r="E617" s="612"/>
      <c r="I617" s="615"/>
      <c r="J617" s="615"/>
      <c r="R617" s="486"/>
      <c r="T617" s="486"/>
      <c r="V617" s="486"/>
    </row>
    <row r="618">
      <c r="A618" s="70" t="b">
        <v>0</v>
      </c>
      <c r="B618" s="615"/>
      <c r="C618" s="615"/>
      <c r="D618" s="615"/>
      <c r="E618" s="612"/>
      <c r="I618" s="615"/>
      <c r="J618" s="615"/>
      <c r="R618" s="486"/>
      <c r="T618" s="486"/>
      <c r="V618" s="486"/>
    </row>
    <row r="619">
      <c r="A619" s="70" t="b">
        <v>0</v>
      </c>
      <c r="B619" s="615"/>
      <c r="C619" s="615"/>
      <c r="D619" s="615"/>
      <c r="E619" s="612"/>
      <c r="I619" s="615"/>
      <c r="J619" s="615"/>
      <c r="R619" s="486"/>
      <c r="T619" s="486"/>
      <c r="V619" s="486"/>
    </row>
    <row r="620">
      <c r="A620" s="70" t="b">
        <v>0</v>
      </c>
      <c r="B620" s="615"/>
      <c r="C620" s="615"/>
      <c r="D620" s="615"/>
      <c r="E620" s="612"/>
      <c r="I620" s="615"/>
      <c r="J620" s="615"/>
      <c r="R620" s="486"/>
      <c r="T620" s="486"/>
      <c r="V620" s="486"/>
    </row>
    <row r="621">
      <c r="A621" s="70" t="b">
        <v>0</v>
      </c>
      <c r="B621" s="615"/>
      <c r="C621" s="615"/>
      <c r="D621" s="615"/>
      <c r="E621" s="612"/>
      <c r="I621" s="615"/>
      <c r="J621" s="615"/>
      <c r="R621" s="486"/>
      <c r="T621" s="486"/>
      <c r="V621" s="486"/>
    </row>
    <row r="622">
      <c r="A622" s="70" t="b">
        <v>0</v>
      </c>
      <c r="B622" s="615"/>
      <c r="C622" s="615"/>
      <c r="D622" s="615"/>
      <c r="E622" s="612"/>
      <c r="I622" s="615"/>
      <c r="J622" s="615"/>
      <c r="R622" s="486"/>
      <c r="T622" s="486"/>
      <c r="V622" s="486"/>
    </row>
    <row r="623">
      <c r="A623" s="70" t="b">
        <v>0</v>
      </c>
      <c r="B623" s="615"/>
      <c r="C623" s="615"/>
      <c r="D623" s="615"/>
      <c r="E623" s="612"/>
      <c r="I623" s="615"/>
      <c r="J623" s="615"/>
      <c r="R623" s="486"/>
      <c r="T623" s="486"/>
      <c r="V623" s="486"/>
    </row>
    <row r="624">
      <c r="A624" s="70" t="b">
        <v>0</v>
      </c>
      <c r="B624" s="615"/>
      <c r="C624" s="615"/>
      <c r="D624" s="615"/>
      <c r="E624" s="612"/>
      <c r="I624" s="615"/>
      <c r="J624" s="615"/>
      <c r="R624" s="486"/>
      <c r="T624" s="486"/>
      <c r="V624" s="486"/>
    </row>
    <row r="625">
      <c r="A625" s="70" t="b">
        <v>0</v>
      </c>
      <c r="B625" s="615"/>
      <c r="C625" s="615"/>
      <c r="D625" s="615"/>
      <c r="E625" s="612"/>
      <c r="I625" s="615"/>
      <c r="J625" s="615"/>
      <c r="R625" s="486"/>
      <c r="T625" s="486"/>
      <c r="V625" s="486"/>
    </row>
    <row r="626">
      <c r="A626" s="70" t="b">
        <v>0</v>
      </c>
      <c r="B626" s="615"/>
      <c r="C626" s="615"/>
      <c r="D626" s="615"/>
      <c r="E626" s="612"/>
      <c r="I626" s="615"/>
      <c r="J626" s="615"/>
      <c r="R626" s="486"/>
      <c r="T626" s="486"/>
      <c r="V626" s="486"/>
    </row>
    <row r="627">
      <c r="A627" s="70" t="b">
        <v>0</v>
      </c>
      <c r="B627" s="615"/>
      <c r="C627" s="615"/>
      <c r="D627" s="615"/>
      <c r="E627" s="612"/>
      <c r="I627" s="615"/>
      <c r="J627" s="615"/>
      <c r="R627" s="486"/>
      <c r="T627" s="486"/>
      <c r="V627" s="486"/>
    </row>
    <row r="628">
      <c r="A628" s="70" t="b">
        <v>0</v>
      </c>
      <c r="B628" s="615"/>
      <c r="C628" s="615"/>
      <c r="D628" s="615"/>
      <c r="E628" s="612"/>
      <c r="I628" s="615"/>
      <c r="J628" s="615"/>
      <c r="R628" s="486"/>
      <c r="T628" s="486"/>
      <c r="V628" s="486"/>
    </row>
    <row r="629">
      <c r="A629" s="70" t="b">
        <v>0</v>
      </c>
      <c r="B629" s="615"/>
      <c r="C629" s="615"/>
      <c r="D629" s="615"/>
      <c r="E629" s="612"/>
      <c r="I629" s="615"/>
      <c r="J629" s="615"/>
      <c r="R629" s="486"/>
      <c r="T629" s="486"/>
      <c r="V629" s="486"/>
    </row>
    <row r="630">
      <c r="A630" s="70" t="b">
        <v>0</v>
      </c>
      <c r="B630" s="615"/>
      <c r="C630" s="615"/>
      <c r="D630" s="615"/>
      <c r="E630" s="612"/>
      <c r="I630" s="615"/>
      <c r="J630" s="615"/>
      <c r="R630" s="486"/>
      <c r="T630" s="486"/>
      <c r="V630" s="486"/>
    </row>
    <row r="631">
      <c r="A631" s="70" t="b">
        <v>0</v>
      </c>
      <c r="B631" s="615"/>
      <c r="C631" s="615"/>
      <c r="D631" s="615"/>
      <c r="E631" s="612"/>
      <c r="I631" s="615"/>
      <c r="J631" s="615"/>
      <c r="R631" s="486"/>
      <c r="T631" s="486"/>
      <c r="V631" s="486"/>
    </row>
    <row r="632">
      <c r="A632" s="70" t="b">
        <v>0</v>
      </c>
      <c r="B632" s="615"/>
      <c r="C632" s="615"/>
      <c r="D632" s="615"/>
      <c r="E632" s="612"/>
      <c r="I632" s="615"/>
      <c r="J632" s="615"/>
      <c r="R632" s="486"/>
      <c r="T632" s="486"/>
      <c r="V632" s="486"/>
    </row>
    <row r="633">
      <c r="A633" s="70" t="b">
        <v>0</v>
      </c>
      <c r="B633" s="615"/>
      <c r="C633" s="615"/>
      <c r="D633" s="615"/>
      <c r="E633" s="612"/>
      <c r="I633" s="615"/>
      <c r="J633" s="615"/>
      <c r="R633" s="486"/>
      <c r="T633" s="486"/>
      <c r="V633" s="486"/>
    </row>
    <row r="634">
      <c r="A634" s="70" t="b">
        <v>0</v>
      </c>
      <c r="B634" s="615"/>
      <c r="C634" s="615"/>
      <c r="D634" s="615"/>
      <c r="E634" s="612"/>
      <c r="I634" s="615"/>
      <c r="J634" s="615"/>
      <c r="R634" s="486"/>
      <c r="T634" s="486"/>
      <c r="V634" s="486"/>
    </row>
    <row r="635">
      <c r="A635" s="70" t="b">
        <v>0</v>
      </c>
      <c r="B635" s="615"/>
      <c r="C635" s="615"/>
      <c r="D635" s="615"/>
      <c r="E635" s="612"/>
      <c r="I635" s="615"/>
      <c r="J635" s="615"/>
      <c r="R635" s="486"/>
      <c r="T635" s="486"/>
      <c r="V635" s="486"/>
    </row>
    <row r="636">
      <c r="A636" s="70" t="b">
        <v>0</v>
      </c>
      <c r="B636" s="615"/>
      <c r="C636" s="615"/>
      <c r="D636" s="615"/>
      <c r="E636" s="612"/>
      <c r="I636" s="615"/>
      <c r="J636" s="615"/>
      <c r="R636" s="486"/>
      <c r="T636" s="486"/>
      <c r="V636" s="486"/>
    </row>
    <row r="637">
      <c r="A637" s="70" t="b">
        <v>0</v>
      </c>
      <c r="B637" s="615"/>
      <c r="C637" s="615"/>
      <c r="D637" s="615"/>
      <c r="E637" s="612"/>
      <c r="I637" s="615"/>
      <c r="J637" s="615"/>
      <c r="R637" s="486"/>
      <c r="T637" s="486"/>
      <c r="V637" s="486"/>
    </row>
    <row r="638">
      <c r="A638" s="70" t="b">
        <v>0</v>
      </c>
      <c r="B638" s="615"/>
      <c r="C638" s="615"/>
      <c r="D638" s="615"/>
      <c r="E638" s="612"/>
      <c r="I638" s="615"/>
      <c r="J638" s="615"/>
      <c r="R638" s="486"/>
      <c r="T638" s="486"/>
      <c r="V638" s="486"/>
    </row>
    <row r="639">
      <c r="A639" s="70" t="b">
        <v>0</v>
      </c>
      <c r="B639" s="615"/>
      <c r="C639" s="615"/>
      <c r="D639" s="615"/>
      <c r="E639" s="612"/>
      <c r="I639" s="615"/>
      <c r="J639" s="615"/>
      <c r="R639" s="486"/>
      <c r="T639" s="486"/>
      <c r="V639" s="486"/>
    </row>
    <row r="640">
      <c r="A640" s="70" t="b">
        <v>0</v>
      </c>
      <c r="B640" s="615"/>
      <c r="C640" s="615"/>
      <c r="D640" s="615"/>
      <c r="E640" s="612"/>
      <c r="I640" s="615"/>
      <c r="J640" s="615"/>
      <c r="R640" s="486"/>
      <c r="T640" s="486"/>
      <c r="V640" s="486"/>
    </row>
    <row r="641">
      <c r="A641" s="70" t="b">
        <v>0</v>
      </c>
      <c r="B641" s="615"/>
      <c r="C641" s="615"/>
      <c r="D641" s="615"/>
      <c r="E641" s="612"/>
      <c r="I641" s="615"/>
      <c r="J641" s="615"/>
      <c r="R641" s="486"/>
      <c r="T641" s="486"/>
      <c r="V641" s="486"/>
    </row>
    <row r="642">
      <c r="A642" s="70" t="b">
        <v>0</v>
      </c>
      <c r="B642" s="615"/>
      <c r="C642" s="615"/>
      <c r="D642" s="615"/>
      <c r="E642" s="612"/>
      <c r="I642" s="615"/>
      <c r="J642" s="615"/>
      <c r="R642" s="486"/>
      <c r="T642" s="486"/>
      <c r="V642" s="486"/>
    </row>
    <row r="643">
      <c r="A643" s="70" t="b">
        <v>0</v>
      </c>
      <c r="B643" s="615"/>
      <c r="C643" s="615"/>
      <c r="D643" s="615"/>
      <c r="E643" s="612"/>
      <c r="I643" s="615"/>
      <c r="J643" s="615"/>
      <c r="R643" s="486"/>
      <c r="T643" s="486"/>
      <c r="V643" s="486"/>
    </row>
    <row r="644">
      <c r="A644" s="70" t="b">
        <v>0</v>
      </c>
      <c r="B644" s="615"/>
      <c r="C644" s="615"/>
      <c r="D644" s="615"/>
      <c r="E644" s="612"/>
      <c r="I644" s="615"/>
      <c r="J644" s="615"/>
      <c r="R644" s="486"/>
      <c r="T644" s="486"/>
      <c r="V644" s="486"/>
    </row>
    <row r="645">
      <c r="A645" s="70" t="b">
        <v>0</v>
      </c>
      <c r="B645" s="615"/>
      <c r="C645" s="615"/>
      <c r="D645" s="615"/>
      <c r="E645" s="612"/>
      <c r="I645" s="615"/>
      <c r="J645" s="615"/>
      <c r="R645" s="486"/>
      <c r="T645" s="486"/>
      <c r="V645" s="486"/>
    </row>
    <row r="646">
      <c r="A646" s="70" t="b">
        <v>0</v>
      </c>
      <c r="B646" s="615"/>
      <c r="C646" s="615"/>
      <c r="D646" s="615"/>
      <c r="E646" s="612"/>
      <c r="I646" s="615"/>
      <c r="J646" s="615"/>
      <c r="R646" s="486"/>
      <c r="T646" s="486"/>
      <c r="V646" s="486"/>
    </row>
    <row r="647">
      <c r="A647" s="70" t="b">
        <v>0</v>
      </c>
      <c r="B647" s="615"/>
      <c r="C647" s="615"/>
      <c r="D647" s="615"/>
      <c r="E647" s="612"/>
      <c r="I647" s="615"/>
      <c r="J647" s="615"/>
      <c r="R647" s="486"/>
      <c r="T647" s="486"/>
      <c r="V647" s="486"/>
    </row>
    <row r="648">
      <c r="A648" s="70" t="b">
        <v>0</v>
      </c>
      <c r="B648" s="615"/>
      <c r="C648" s="615"/>
      <c r="D648" s="615"/>
      <c r="E648" s="612"/>
      <c r="I648" s="615"/>
      <c r="J648" s="615"/>
      <c r="R648" s="486"/>
      <c r="T648" s="486"/>
      <c r="V648" s="486"/>
    </row>
    <row r="649">
      <c r="A649" s="70" t="b">
        <v>0</v>
      </c>
      <c r="B649" s="615"/>
      <c r="C649" s="615"/>
      <c r="D649" s="615"/>
      <c r="E649" s="612"/>
      <c r="I649" s="615"/>
      <c r="J649" s="615"/>
      <c r="R649" s="486"/>
      <c r="T649" s="486"/>
      <c r="V649" s="486"/>
    </row>
    <row r="650">
      <c r="A650" s="70" t="b">
        <v>0</v>
      </c>
      <c r="B650" s="615"/>
      <c r="C650" s="615"/>
      <c r="D650" s="615"/>
      <c r="E650" s="612"/>
      <c r="I650" s="615"/>
      <c r="J650" s="615"/>
      <c r="R650" s="486"/>
      <c r="T650" s="486"/>
      <c r="V650" s="486"/>
    </row>
    <row r="651">
      <c r="A651" s="70" t="b">
        <v>0</v>
      </c>
      <c r="B651" s="615"/>
      <c r="C651" s="615"/>
      <c r="D651" s="615"/>
      <c r="E651" s="612"/>
      <c r="I651" s="615"/>
      <c r="J651" s="615"/>
      <c r="R651" s="486"/>
      <c r="T651" s="486"/>
      <c r="V651" s="486"/>
    </row>
    <row r="652">
      <c r="A652" s="70" t="b">
        <v>0</v>
      </c>
      <c r="B652" s="615"/>
      <c r="C652" s="615"/>
      <c r="D652" s="615"/>
      <c r="E652" s="612"/>
      <c r="I652" s="615"/>
      <c r="J652" s="615"/>
      <c r="R652" s="486"/>
      <c r="T652" s="486"/>
      <c r="V652" s="486"/>
    </row>
    <row r="653">
      <c r="A653" s="70" t="b">
        <v>0</v>
      </c>
      <c r="B653" s="615"/>
      <c r="C653" s="615"/>
      <c r="D653" s="615"/>
      <c r="E653" s="612"/>
      <c r="I653" s="615"/>
      <c r="J653" s="615"/>
      <c r="R653" s="486"/>
      <c r="T653" s="486"/>
      <c r="V653" s="486"/>
    </row>
    <row r="654">
      <c r="A654" s="70" t="b">
        <v>0</v>
      </c>
      <c r="B654" s="615"/>
      <c r="C654" s="615"/>
      <c r="D654" s="615"/>
      <c r="E654" s="612"/>
      <c r="I654" s="615"/>
      <c r="J654" s="615"/>
      <c r="R654" s="486"/>
      <c r="T654" s="486"/>
      <c r="V654" s="486"/>
    </row>
    <row r="655">
      <c r="A655" s="70" t="b">
        <v>0</v>
      </c>
      <c r="B655" s="615"/>
      <c r="C655" s="615"/>
      <c r="D655" s="615"/>
      <c r="E655" s="612"/>
      <c r="I655" s="615"/>
      <c r="J655" s="615"/>
      <c r="R655" s="486"/>
      <c r="T655" s="486"/>
      <c r="V655" s="486"/>
    </row>
    <row r="656">
      <c r="A656" s="70" t="b">
        <v>0</v>
      </c>
      <c r="B656" s="615"/>
      <c r="C656" s="615"/>
      <c r="D656" s="615"/>
      <c r="E656" s="612"/>
      <c r="I656" s="615"/>
      <c r="J656" s="615"/>
      <c r="R656" s="486"/>
      <c r="T656" s="486"/>
      <c r="V656" s="486"/>
    </row>
    <row r="657">
      <c r="A657" s="70" t="b">
        <v>0</v>
      </c>
      <c r="B657" s="615"/>
      <c r="C657" s="615"/>
      <c r="D657" s="615"/>
      <c r="E657" s="612"/>
      <c r="I657" s="615"/>
      <c r="J657" s="615"/>
      <c r="R657" s="486"/>
      <c r="T657" s="486"/>
      <c r="V657" s="486"/>
    </row>
    <row r="658">
      <c r="A658" s="70" t="b">
        <v>0</v>
      </c>
      <c r="B658" s="615"/>
      <c r="C658" s="615"/>
      <c r="D658" s="615"/>
      <c r="E658" s="612"/>
      <c r="I658" s="615"/>
      <c r="J658" s="615"/>
      <c r="R658" s="486"/>
      <c r="T658" s="486"/>
      <c r="V658" s="486"/>
    </row>
    <row r="659">
      <c r="A659" s="70" t="b">
        <v>0</v>
      </c>
      <c r="B659" s="615"/>
      <c r="C659" s="615"/>
      <c r="D659" s="615"/>
      <c r="E659" s="612"/>
      <c r="I659" s="615"/>
      <c r="J659" s="615"/>
      <c r="R659" s="486"/>
      <c r="T659" s="486"/>
      <c r="V659" s="486"/>
    </row>
    <row r="660">
      <c r="A660" s="70" t="b">
        <v>0</v>
      </c>
      <c r="B660" s="615"/>
      <c r="C660" s="615"/>
      <c r="D660" s="615"/>
      <c r="E660" s="612"/>
      <c r="I660" s="615"/>
      <c r="J660" s="615"/>
      <c r="R660" s="486"/>
      <c r="T660" s="486"/>
      <c r="V660" s="486"/>
    </row>
    <row r="661">
      <c r="A661" s="70" t="b">
        <v>0</v>
      </c>
      <c r="B661" s="615"/>
      <c r="C661" s="615"/>
      <c r="D661" s="615"/>
      <c r="E661" s="612"/>
      <c r="I661" s="615"/>
      <c r="J661" s="615"/>
      <c r="R661" s="486"/>
      <c r="T661" s="486"/>
      <c r="V661" s="486"/>
    </row>
    <row r="662">
      <c r="A662" s="70" t="b">
        <v>0</v>
      </c>
      <c r="B662" s="615"/>
      <c r="C662" s="615"/>
      <c r="D662" s="615"/>
      <c r="E662" s="612"/>
      <c r="I662" s="615"/>
      <c r="J662" s="615"/>
      <c r="R662" s="486"/>
      <c r="T662" s="486"/>
      <c r="V662" s="486"/>
    </row>
    <row r="663">
      <c r="A663" s="70" t="b">
        <v>0</v>
      </c>
      <c r="B663" s="615"/>
      <c r="C663" s="615"/>
      <c r="D663" s="615"/>
      <c r="E663" s="612"/>
      <c r="I663" s="615"/>
      <c r="J663" s="615"/>
      <c r="R663" s="486"/>
      <c r="T663" s="486"/>
      <c r="V663" s="486"/>
    </row>
    <row r="664">
      <c r="A664" s="70" t="b">
        <v>0</v>
      </c>
      <c r="B664" s="615"/>
      <c r="C664" s="615"/>
      <c r="D664" s="615"/>
      <c r="E664" s="612"/>
      <c r="I664" s="615"/>
      <c r="J664" s="615"/>
      <c r="R664" s="486"/>
      <c r="T664" s="486"/>
      <c r="V664" s="486"/>
    </row>
    <row r="665">
      <c r="A665" s="70" t="b">
        <v>0</v>
      </c>
      <c r="B665" s="615"/>
      <c r="C665" s="615"/>
      <c r="D665" s="615"/>
      <c r="E665" s="612"/>
      <c r="I665" s="615"/>
      <c r="J665" s="615"/>
      <c r="R665" s="486"/>
      <c r="T665" s="486"/>
      <c r="V665" s="486"/>
    </row>
    <row r="666">
      <c r="A666" s="70" t="b">
        <v>0</v>
      </c>
      <c r="B666" s="615"/>
      <c r="C666" s="615"/>
      <c r="D666" s="615"/>
      <c r="E666" s="612"/>
      <c r="I666" s="615"/>
      <c r="J666" s="615"/>
      <c r="R666" s="486"/>
      <c r="T666" s="486"/>
      <c r="V666" s="486"/>
    </row>
    <row r="667">
      <c r="A667" s="70" t="b">
        <v>0</v>
      </c>
      <c r="B667" s="615"/>
      <c r="C667" s="615"/>
      <c r="D667" s="615"/>
      <c r="E667" s="612"/>
      <c r="I667" s="615"/>
      <c r="J667" s="615"/>
      <c r="R667" s="486"/>
      <c r="T667" s="486"/>
      <c r="V667" s="486"/>
    </row>
    <row r="668">
      <c r="A668" s="70" t="b">
        <v>0</v>
      </c>
      <c r="B668" s="615"/>
      <c r="C668" s="615"/>
      <c r="D668" s="615"/>
      <c r="E668" s="612"/>
      <c r="I668" s="615"/>
      <c r="J668" s="615"/>
      <c r="R668" s="486"/>
      <c r="T668" s="486"/>
      <c r="V668" s="486"/>
    </row>
    <row r="669">
      <c r="A669" s="70" t="b">
        <v>0</v>
      </c>
      <c r="B669" s="615"/>
      <c r="C669" s="615"/>
      <c r="D669" s="615"/>
      <c r="E669" s="612"/>
      <c r="I669" s="615"/>
      <c r="J669" s="615"/>
      <c r="R669" s="486"/>
      <c r="T669" s="486"/>
      <c r="V669" s="486"/>
    </row>
    <row r="670">
      <c r="A670" s="70" t="b">
        <v>0</v>
      </c>
      <c r="B670" s="615"/>
      <c r="C670" s="615"/>
      <c r="D670" s="615"/>
      <c r="E670" s="612"/>
      <c r="I670" s="615"/>
      <c r="J670" s="615"/>
      <c r="R670" s="486"/>
      <c r="T670" s="486"/>
      <c r="V670" s="486"/>
    </row>
    <row r="671">
      <c r="A671" s="70" t="b">
        <v>0</v>
      </c>
      <c r="B671" s="615"/>
      <c r="C671" s="615"/>
      <c r="D671" s="615"/>
      <c r="E671" s="612"/>
      <c r="I671" s="615"/>
      <c r="J671" s="615"/>
      <c r="R671" s="486"/>
      <c r="T671" s="486"/>
      <c r="V671" s="486"/>
    </row>
    <row r="672">
      <c r="A672" s="70" t="b">
        <v>0</v>
      </c>
      <c r="B672" s="615"/>
      <c r="C672" s="615"/>
      <c r="D672" s="615"/>
      <c r="E672" s="612"/>
      <c r="I672" s="615"/>
      <c r="J672" s="615"/>
      <c r="R672" s="486"/>
      <c r="T672" s="486"/>
      <c r="V672" s="486"/>
    </row>
    <row r="673">
      <c r="A673" s="70" t="b">
        <v>0</v>
      </c>
      <c r="B673" s="615"/>
      <c r="C673" s="615"/>
      <c r="D673" s="615"/>
      <c r="E673" s="612"/>
      <c r="I673" s="615"/>
      <c r="J673" s="615"/>
      <c r="R673" s="486"/>
      <c r="T673" s="486"/>
      <c r="V673" s="486"/>
    </row>
    <row r="674">
      <c r="A674" s="70" t="b">
        <v>0</v>
      </c>
      <c r="B674" s="615"/>
      <c r="C674" s="615"/>
      <c r="D674" s="615"/>
      <c r="E674" s="612"/>
      <c r="I674" s="615"/>
      <c r="J674" s="615"/>
      <c r="R674" s="486"/>
      <c r="T674" s="486"/>
      <c r="V674" s="486"/>
    </row>
    <row r="675">
      <c r="A675" s="70" t="b">
        <v>0</v>
      </c>
      <c r="B675" s="615"/>
      <c r="C675" s="615"/>
      <c r="D675" s="615"/>
      <c r="E675" s="612"/>
      <c r="I675" s="615"/>
      <c r="J675" s="615"/>
      <c r="R675" s="486"/>
      <c r="T675" s="486"/>
      <c r="V675" s="486"/>
    </row>
    <row r="676">
      <c r="A676" s="70" t="b">
        <v>0</v>
      </c>
      <c r="B676" s="615"/>
      <c r="C676" s="615"/>
      <c r="D676" s="615"/>
      <c r="E676" s="612"/>
      <c r="I676" s="615"/>
      <c r="J676" s="615"/>
      <c r="R676" s="486"/>
      <c r="T676" s="486"/>
      <c r="V676" s="486"/>
    </row>
    <row r="677">
      <c r="A677" s="70" t="b">
        <v>0</v>
      </c>
      <c r="B677" s="615"/>
      <c r="C677" s="615"/>
      <c r="D677" s="615"/>
      <c r="E677" s="612"/>
      <c r="I677" s="615"/>
      <c r="J677" s="615"/>
      <c r="R677" s="486"/>
      <c r="T677" s="486"/>
      <c r="V677" s="486"/>
    </row>
    <row r="678">
      <c r="A678" s="70" t="b">
        <v>0</v>
      </c>
      <c r="B678" s="615"/>
      <c r="C678" s="615"/>
      <c r="D678" s="615"/>
      <c r="E678" s="612"/>
      <c r="I678" s="615"/>
      <c r="J678" s="615"/>
      <c r="R678" s="486"/>
      <c r="T678" s="486"/>
      <c r="V678" s="486"/>
    </row>
    <row r="679">
      <c r="A679" s="70" t="b">
        <v>0</v>
      </c>
      <c r="B679" s="615"/>
      <c r="C679" s="615"/>
      <c r="D679" s="615"/>
      <c r="E679" s="612"/>
      <c r="I679" s="615"/>
      <c r="J679" s="615"/>
      <c r="R679" s="486"/>
      <c r="T679" s="486"/>
      <c r="V679" s="486"/>
    </row>
    <row r="680">
      <c r="A680" s="70" t="b">
        <v>0</v>
      </c>
      <c r="B680" s="615"/>
      <c r="C680" s="615"/>
      <c r="D680" s="615"/>
      <c r="E680" s="612"/>
      <c r="I680" s="615"/>
      <c r="J680" s="615"/>
      <c r="R680" s="486"/>
      <c r="T680" s="486"/>
      <c r="V680" s="486"/>
    </row>
    <row r="681">
      <c r="A681" s="70" t="b">
        <v>0</v>
      </c>
      <c r="B681" s="615"/>
      <c r="C681" s="615"/>
      <c r="D681" s="615"/>
      <c r="E681" s="612"/>
      <c r="I681" s="615"/>
      <c r="J681" s="615"/>
      <c r="R681" s="486"/>
      <c r="T681" s="486"/>
      <c r="V681" s="486"/>
    </row>
    <row r="682">
      <c r="A682" s="70" t="b">
        <v>0</v>
      </c>
      <c r="B682" s="615"/>
      <c r="C682" s="615"/>
      <c r="D682" s="615"/>
      <c r="E682" s="612"/>
      <c r="I682" s="615"/>
      <c r="J682" s="615"/>
      <c r="R682" s="486"/>
      <c r="T682" s="486"/>
      <c r="V682" s="486"/>
    </row>
    <row r="683">
      <c r="A683" s="70" t="b">
        <v>0</v>
      </c>
      <c r="B683" s="615"/>
      <c r="C683" s="615"/>
      <c r="D683" s="615"/>
      <c r="E683" s="612"/>
      <c r="I683" s="615"/>
      <c r="J683" s="615"/>
      <c r="R683" s="486"/>
      <c r="T683" s="486"/>
      <c r="V683" s="486"/>
    </row>
    <row r="684">
      <c r="A684" s="70" t="b">
        <v>0</v>
      </c>
      <c r="B684" s="615"/>
      <c r="C684" s="615"/>
      <c r="D684" s="615"/>
      <c r="E684" s="612"/>
      <c r="I684" s="615"/>
      <c r="J684" s="615"/>
      <c r="R684" s="486"/>
      <c r="T684" s="486"/>
      <c r="V684" s="486"/>
    </row>
    <row r="685">
      <c r="A685" s="70" t="b">
        <v>0</v>
      </c>
      <c r="B685" s="615"/>
      <c r="C685" s="615"/>
      <c r="D685" s="615"/>
      <c r="E685" s="612"/>
      <c r="I685" s="615"/>
      <c r="J685" s="615"/>
      <c r="R685" s="486"/>
      <c r="T685" s="486"/>
      <c r="V685" s="486"/>
    </row>
    <row r="686">
      <c r="A686" s="70" t="b">
        <v>0</v>
      </c>
      <c r="B686" s="615"/>
      <c r="C686" s="615"/>
      <c r="D686" s="615"/>
      <c r="E686" s="612"/>
      <c r="I686" s="615"/>
      <c r="J686" s="615"/>
      <c r="R686" s="486"/>
      <c r="T686" s="486"/>
      <c r="V686" s="486"/>
    </row>
    <row r="687">
      <c r="A687" s="70" t="b">
        <v>0</v>
      </c>
      <c r="B687" s="615"/>
      <c r="C687" s="615"/>
      <c r="D687" s="615"/>
      <c r="E687" s="612"/>
      <c r="I687" s="615"/>
      <c r="J687" s="615"/>
      <c r="R687" s="486"/>
      <c r="T687" s="486"/>
      <c r="V687" s="486"/>
    </row>
    <row r="688">
      <c r="A688" s="70" t="b">
        <v>0</v>
      </c>
      <c r="B688" s="615"/>
      <c r="C688" s="615"/>
      <c r="D688" s="615"/>
      <c r="E688" s="612"/>
      <c r="I688" s="615"/>
      <c r="J688" s="615"/>
      <c r="R688" s="486"/>
      <c r="T688" s="486"/>
      <c r="V688" s="486"/>
    </row>
    <row r="689">
      <c r="A689" s="70" t="b">
        <v>0</v>
      </c>
      <c r="B689" s="615"/>
      <c r="C689" s="615"/>
      <c r="D689" s="615"/>
      <c r="E689" s="612"/>
      <c r="I689" s="615"/>
      <c r="J689" s="615"/>
      <c r="R689" s="486"/>
      <c r="T689" s="486"/>
      <c r="V689" s="486"/>
    </row>
    <row r="690">
      <c r="A690" s="70" t="b">
        <v>0</v>
      </c>
      <c r="B690" s="615"/>
      <c r="C690" s="615"/>
      <c r="D690" s="615"/>
      <c r="E690" s="612"/>
      <c r="I690" s="615"/>
      <c r="J690" s="615"/>
      <c r="R690" s="486"/>
      <c r="T690" s="486"/>
      <c r="V690" s="486"/>
    </row>
    <row r="691">
      <c r="A691" s="70" t="b">
        <v>0</v>
      </c>
      <c r="B691" s="615"/>
      <c r="C691" s="615"/>
      <c r="D691" s="615"/>
      <c r="E691" s="612"/>
      <c r="I691" s="615"/>
      <c r="J691" s="615"/>
      <c r="R691" s="486"/>
      <c r="T691" s="486"/>
      <c r="V691" s="486"/>
    </row>
    <row r="692">
      <c r="A692" s="70" t="b">
        <v>0</v>
      </c>
      <c r="B692" s="615"/>
      <c r="C692" s="615"/>
      <c r="D692" s="615"/>
      <c r="E692" s="612"/>
      <c r="I692" s="615"/>
      <c r="J692" s="615"/>
      <c r="R692" s="486"/>
      <c r="T692" s="486"/>
      <c r="V692" s="486"/>
    </row>
    <row r="693">
      <c r="A693" s="70" t="b">
        <v>0</v>
      </c>
      <c r="B693" s="615"/>
      <c r="C693" s="615"/>
      <c r="D693" s="615"/>
      <c r="E693" s="612"/>
      <c r="I693" s="615"/>
      <c r="J693" s="615"/>
      <c r="R693" s="486"/>
      <c r="T693" s="486"/>
      <c r="V693" s="486"/>
    </row>
    <row r="694">
      <c r="A694" s="70" t="b">
        <v>0</v>
      </c>
      <c r="B694" s="615"/>
      <c r="C694" s="615"/>
      <c r="D694" s="615"/>
      <c r="E694" s="612"/>
      <c r="I694" s="615"/>
      <c r="J694" s="615"/>
      <c r="R694" s="486"/>
      <c r="T694" s="486"/>
      <c r="V694" s="486"/>
    </row>
    <row r="695">
      <c r="A695" s="70" t="b">
        <v>0</v>
      </c>
      <c r="B695" s="615"/>
      <c r="C695" s="615"/>
      <c r="D695" s="615"/>
      <c r="E695" s="612"/>
      <c r="I695" s="615"/>
      <c r="J695" s="615"/>
      <c r="R695" s="486"/>
      <c r="T695" s="486"/>
      <c r="V695" s="486"/>
    </row>
    <row r="696">
      <c r="A696" s="70" t="b">
        <v>0</v>
      </c>
      <c r="B696" s="615"/>
      <c r="C696" s="615"/>
      <c r="D696" s="615"/>
      <c r="E696" s="612"/>
      <c r="I696" s="615"/>
      <c r="J696" s="615"/>
      <c r="R696" s="486"/>
      <c r="T696" s="486"/>
      <c r="V696" s="486"/>
    </row>
    <row r="697">
      <c r="A697" s="70" t="b">
        <v>0</v>
      </c>
      <c r="B697" s="615"/>
      <c r="C697" s="615"/>
      <c r="D697" s="615"/>
      <c r="E697" s="612"/>
      <c r="I697" s="615"/>
      <c r="J697" s="615"/>
      <c r="R697" s="486"/>
      <c r="T697" s="486"/>
      <c r="V697" s="486"/>
    </row>
    <row r="698">
      <c r="A698" s="70" t="b">
        <v>0</v>
      </c>
      <c r="B698" s="615"/>
      <c r="C698" s="615"/>
      <c r="D698" s="615"/>
      <c r="E698" s="612"/>
      <c r="I698" s="615"/>
      <c r="J698" s="615"/>
      <c r="R698" s="486"/>
      <c r="T698" s="486"/>
      <c r="V698" s="486"/>
    </row>
    <row r="699">
      <c r="A699" s="70" t="b">
        <v>0</v>
      </c>
      <c r="B699" s="615"/>
      <c r="C699" s="615"/>
      <c r="D699" s="615"/>
      <c r="E699" s="612"/>
      <c r="I699" s="615"/>
      <c r="J699" s="615"/>
      <c r="R699" s="486"/>
      <c r="T699" s="486"/>
      <c r="V699" s="486"/>
    </row>
    <row r="700">
      <c r="A700" s="70" t="b">
        <v>0</v>
      </c>
      <c r="B700" s="615"/>
      <c r="C700" s="615"/>
      <c r="D700" s="615"/>
      <c r="E700" s="612"/>
      <c r="I700" s="615"/>
      <c r="J700" s="615"/>
      <c r="R700" s="486"/>
      <c r="T700" s="486"/>
      <c r="V700" s="486"/>
    </row>
    <row r="701">
      <c r="A701" s="70" t="b">
        <v>0</v>
      </c>
      <c r="B701" s="615"/>
      <c r="C701" s="615"/>
      <c r="D701" s="615"/>
      <c r="E701" s="612"/>
      <c r="I701" s="615"/>
      <c r="J701" s="615"/>
      <c r="R701" s="486"/>
      <c r="T701" s="486"/>
      <c r="V701" s="486"/>
    </row>
    <row r="702">
      <c r="A702" s="70" t="b">
        <v>0</v>
      </c>
      <c r="B702" s="615"/>
      <c r="C702" s="615"/>
      <c r="D702" s="615"/>
      <c r="E702" s="612"/>
      <c r="I702" s="615"/>
      <c r="J702" s="615"/>
      <c r="R702" s="486"/>
      <c r="T702" s="486"/>
      <c r="V702" s="486"/>
    </row>
    <row r="703">
      <c r="A703" s="70" t="b">
        <v>0</v>
      </c>
      <c r="B703" s="615"/>
      <c r="C703" s="615"/>
      <c r="D703" s="615"/>
      <c r="E703" s="612"/>
      <c r="I703" s="615"/>
      <c r="J703" s="615"/>
      <c r="R703" s="486"/>
      <c r="T703" s="486"/>
      <c r="V703" s="486"/>
    </row>
    <row r="704">
      <c r="A704" s="70" t="b">
        <v>0</v>
      </c>
      <c r="B704" s="615"/>
      <c r="C704" s="615"/>
      <c r="D704" s="615"/>
      <c r="E704" s="612"/>
      <c r="I704" s="615"/>
      <c r="J704" s="615"/>
      <c r="R704" s="486"/>
      <c r="T704" s="486"/>
      <c r="V704" s="486"/>
    </row>
    <row r="705">
      <c r="A705" s="70" t="b">
        <v>0</v>
      </c>
      <c r="B705" s="615"/>
      <c r="C705" s="615"/>
      <c r="D705" s="615"/>
      <c r="E705" s="612"/>
      <c r="I705" s="615"/>
      <c r="J705" s="615"/>
      <c r="R705" s="486"/>
      <c r="T705" s="486"/>
      <c r="V705" s="486"/>
    </row>
    <row r="706">
      <c r="A706" s="70" t="b">
        <v>0</v>
      </c>
      <c r="B706" s="615"/>
      <c r="C706" s="615"/>
      <c r="D706" s="615"/>
      <c r="E706" s="612"/>
      <c r="I706" s="615"/>
      <c r="J706" s="615"/>
      <c r="R706" s="486"/>
      <c r="T706" s="486"/>
      <c r="V706" s="486"/>
    </row>
    <row r="707">
      <c r="A707" s="70" t="b">
        <v>0</v>
      </c>
      <c r="B707" s="615"/>
      <c r="C707" s="615"/>
      <c r="D707" s="615"/>
      <c r="E707" s="612"/>
      <c r="I707" s="615"/>
      <c r="J707" s="615"/>
      <c r="R707" s="486"/>
      <c r="T707" s="486"/>
      <c r="V707" s="486"/>
    </row>
    <row r="708">
      <c r="A708" s="70" t="b">
        <v>0</v>
      </c>
      <c r="B708" s="615"/>
      <c r="C708" s="615"/>
      <c r="D708" s="615"/>
      <c r="E708" s="612"/>
      <c r="I708" s="615"/>
      <c r="J708" s="615"/>
      <c r="R708" s="486"/>
      <c r="T708" s="486"/>
      <c r="V708" s="486"/>
    </row>
    <row r="709">
      <c r="A709" s="70" t="b">
        <v>0</v>
      </c>
      <c r="B709" s="615"/>
      <c r="C709" s="615"/>
      <c r="D709" s="615"/>
      <c r="E709" s="612"/>
      <c r="I709" s="615"/>
      <c r="J709" s="615"/>
      <c r="R709" s="486"/>
      <c r="T709" s="486"/>
      <c r="V709" s="486"/>
    </row>
    <row r="710">
      <c r="A710" s="70" t="b">
        <v>0</v>
      </c>
      <c r="B710" s="615"/>
      <c r="C710" s="615"/>
      <c r="D710" s="615"/>
      <c r="E710" s="612"/>
      <c r="I710" s="615"/>
      <c r="J710" s="615"/>
      <c r="R710" s="486"/>
      <c r="T710" s="486"/>
      <c r="V710" s="486"/>
    </row>
    <row r="711">
      <c r="A711" s="70" t="b">
        <v>0</v>
      </c>
      <c r="B711" s="615"/>
      <c r="C711" s="615"/>
      <c r="D711" s="615"/>
      <c r="E711" s="612"/>
      <c r="I711" s="615"/>
      <c r="J711" s="615"/>
      <c r="R711" s="486"/>
      <c r="T711" s="486"/>
      <c r="V711" s="486"/>
    </row>
    <row r="712">
      <c r="A712" s="70" t="b">
        <v>0</v>
      </c>
      <c r="B712" s="615"/>
      <c r="C712" s="615"/>
      <c r="D712" s="615"/>
      <c r="E712" s="612"/>
      <c r="I712" s="615"/>
      <c r="J712" s="615"/>
      <c r="R712" s="486"/>
      <c r="T712" s="486"/>
      <c r="V712" s="486"/>
    </row>
    <row r="713">
      <c r="A713" s="70" t="b">
        <v>0</v>
      </c>
      <c r="B713" s="615"/>
      <c r="C713" s="615"/>
      <c r="D713" s="615"/>
      <c r="E713" s="612"/>
      <c r="I713" s="615"/>
      <c r="J713" s="615"/>
      <c r="R713" s="486"/>
      <c r="T713" s="486"/>
      <c r="V713" s="486"/>
    </row>
    <row r="714">
      <c r="A714" s="70" t="b">
        <v>0</v>
      </c>
      <c r="B714" s="615"/>
      <c r="C714" s="615"/>
      <c r="D714" s="615"/>
      <c r="E714" s="612"/>
      <c r="I714" s="615"/>
      <c r="J714" s="615"/>
      <c r="R714" s="486"/>
      <c r="T714" s="486"/>
      <c r="V714" s="486"/>
    </row>
    <row r="715">
      <c r="A715" s="70" t="b">
        <v>0</v>
      </c>
      <c r="B715" s="615"/>
      <c r="C715" s="615"/>
      <c r="D715" s="615"/>
      <c r="E715" s="612"/>
      <c r="I715" s="615"/>
      <c r="J715" s="615"/>
      <c r="R715" s="486"/>
      <c r="T715" s="486"/>
      <c r="V715" s="486"/>
    </row>
    <row r="716">
      <c r="A716" s="70" t="b">
        <v>0</v>
      </c>
      <c r="B716" s="615"/>
      <c r="C716" s="615"/>
      <c r="D716" s="615"/>
      <c r="E716" s="612"/>
      <c r="I716" s="615"/>
      <c r="J716" s="615"/>
      <c r="R716" s="486"/>
      <c r="T716" s="486"/>
      <c r="V716" s="486"/>
    </row>
    <row r="717">
      <c r="A717" s="70" t="b">
        <v>0</v>
      </c>
      <c r="B717" s="615"/>
      <c r="C717" s="615"/>
      <c r="D717" s="615"/>
      <c r="E717" s="612"/>
      <c r="I717" s="615"/>
      <c r="J717" s="615"/>
      <c r="R717" s="486"/>
      <c r="T717" s="486"/>
      <c r="V717" s="486"/>
    </row>
    <row r="718">
      <c r="A718" s="70" t="b">
        <v>0</v>
      </c>
      <c r="B718" s="615"/>
      <c r="C718" s="615"/>
      <c r="D718" s="615"/>
      <c r="E718" s="612"/>
      <c r="I718" s="615"/>
      <c r="J718" s="615"/>
      <c r="R718" s="486"/>
      <c r="T718" s="486"/>
      <c r="V718" s="486"/>
    </row>
    <row r="719">
      <c r="A719" s="70" t="b">
        <v>0</v>
      </c>
      <c r="B719" s="615"/>
      <c r="C719" s="615"/>
      <c r="D719" s="615"/>
      <c r="E719" s="612"/>
      <c r="I719" s="615"/>
      <c r="J719" s="615"/>
      <c r="R719" s="486"/>
      <c r="T719" s="486"/>
      <c r="V719" s="486"/>
    </row>
    <row r="720">
      <c r="A720" s="70" t="b">
        <v>0</v>
      </c>
      <c r="B720" s="615"/>
      <c r="C720" s="615"/>
      <c r="D720" s="615"/>
      <c r="E720" s="612"/>
      <c r="I720" s="615"/>
      <c r="J720" s="615"/>
      <c r="R720" s="486"/>
      <c r="T720" s="486"/>
      <c r="V720" s="486"/>
    </row>
    <row r="721">
      <c r="A721" s="70" t="b">
        <v>0</v>
      </c>
      <c r="B721" s="615"/>
      <c r="C721" s="615"/>
      <c r="D721" s="615"/>
      <c r="E721" s="612"/>
      <c r="I721" s="615"/>
      <c r="J721" s="615"/>
      <c r="R721" s="486"/>
      <c r="T721" s="486"/>
      <c r="V721" s="486"/>
    </row>
    <row r="722">
      <c r="A722" s="70" t="b">
        <v>0</v>
      </c>
      <c r="B722" s="615"/>
      <c r="C722" s="615"/>
      <c r="D722" s="615"/>
      <c r="E722" s="612"/>
      <c r="I722" s="615"/>
      <c r="J722" s="615"/>
      <c r="R722" s="486"/>
      <c r="T722" s="486"/>
      <c r="V722" s="486"/>
    </row>
    <row r="723">
      <c r="A723" s="70" t="b">
        <v>0</v>
      </c>
      <c r="B723" s="615"/>
      <c r="C723" s="615"/>
      <c r="D723" s="615"/>
      <c r="E723" s="612"/>
      <c r="I723" s="615"/>
      <c r="J723" s="615"/>
      <c r="R723" s="486"/>
      <c r="T723" s="486"/>
      <c r="V723" s="486"/>
    </row>
    <row r="724">
      <c r="A724" s="70" t="b">
        <v>0</v>
      </c>
      <c r="B724" s="615"/>
      <c r="C724" s="615"/>
      <c r="D724" s="615"/>
      <c r="E724" s="612"/>
      <c r="I724" s="615"/>
      <c r="J724" s="615"/>
      <c r="R724" s="486"/>
      <c r="T724" s="486"/>
      <c r="V724" s="486"/>
    </row>
    <row r="725">
      <c r="A725" s="70" t="b">
        <v>0</v>
      </c>
      <c r="B725" s="615"/>
      <c r="C725" s="615"/>
      <c r="D725" s="615"/>
      <c r="E725" s="612"/>
      <c r="I725" s="615"/>
      <c r="J725" s="615"/>
      <c r="R725" s="486"/>
      <c r="T725" s="486"/>
      <c r="V725" s="486"/>
    </row>
    <row r="726">
      <c r="A726" s="70" t="b">
        <v>0</v>
      </c>
      <c r="B726" s="615"/>
      <c r="C726" s="615"/>
      <c r="D726" s="615"/>
      <c r="E726" s="612"/>
      <c r="I726" s="615"/>
      <c r="J726" s="615"/>
      <c r="R726" s="486"/>
      <c r="T726" s="486"/>
      <c r="V726" s="486"/>
    </row>
    <row r="727">
      <c r="A727" s="70" t="b">
        <v>0</v>
      </c>
      <c r="B727" s="615"/>
      <c r="C727" s="615"/>
      <c r="D727" s="615"/>
      <c r="E727" s="612"/>
      <c r="I727" s="615"/>
      <c r="J727" s="615"/>
      <c r="R727" s="486"/>
      <c r="T727" s="486"/>
      <c r="V727" s="486"/>
    </row>
    <row r="728">
      <c r="A728" s="70" t="b">
        <v>0</v>
      </c>
      <c r="B728" s="615"/>
      <c r="C728" s="615"/>
      <c r="D728" s="615"/>
      <c r="E728" s="612"/>
      <c r="I728" s="615"/>
      <c r="J728" s="615"/>
      <c r="R728" s="486"/>
      <c r="T728" s="486"/>
      <c r="V728" s="486"/>
    </row>
    <row r="729">
      <c r="A729" s="70" t="b">
        <v>0</v>
      </c>
      <c r="B729" s="615"/>
      <c r="C729" s="615"/>
      <c r="D729" s="615"/>
      <c r="E729" s="612"/>
      <c r="I729" s="615"/>
      <c r="J729" s="615"/>
      <c r="R729" s="486"/>
      <c r="T729" s="486"/>
      <c r="V729" s="486"/>
    </row>
    <row r="730">
      <c r="A730" s="70" t="b">
        <v>0</v>
      </c>
      <c r="B730" s="615"/>
      <c r="C730" s="615"/>
      <c r="D730" s="615"/>
      <c r="E730" s="612"/>
      <c r="I730" s="615"/>
      <c r="J730" s="615"/>
      <c r="R730" s="486"/>
      <c r="T730" s="486"/>
      <c r="V730" s="486"/>
    </row>
    <row r="731">
      <c r="A731" s="70" t="b">
        <v>0</v>
      </c>
      <c r="B731" s="615"/>
      <c r="C731" s="615"/>
      <c r="D731" s="615"/>
      <c r="E731" s="612"/>
      <c r="I731" s="615"/>
      <c r="J731" s="615"/>
      <c r="R731" s="486"/>
      <c r="T731" s="486"/>
      <c r="V731" s="486"/>
    </row>
    <row r="732">
      <c r="A732" s="70" t="b">
        <v>0</v>
      </c>
      <c r="B732" s="615"/>
      <c r="C732" s="615"/>
      <c r="D732" s="615"/>
      <c r="E732" s="612"/>
      <c r="I732" s="615"/>
      <c r="J732" s="615"/>
      <c r="R732" s="486"/>
      <c r="T732" s="486"/>
      <c r="V732" s="486"/>
    </row>
    <row r="733">
      <c r="A733" s="70" t="b">
        <v>0</v>
      </c>
      <c r="B733" s="615"/>
      <c r="C733" s="615"/>
      <c r="D733" s="615"/>
      <c r="E733" s="612"/>
      <c r="I733" s="615"/>
      <c r="J733" s="615"/>
      <c r="R733" s="486"/>
      <c r="T733" s="486"/>
      <c r="V733" s="486"/>
    </row>
    <row r="734">
      <c r="A734" s="70" t="b">
        <v>0</v>
      </c>
      <c r="B734" s="615"/>
      <c r="C734" s="615"/>
      <c r="D734" s="615"/>
      <c r="E734" s="612"/>
      <c r="I734" s="615"/>
      <c r="J734" s="615"/>
      <c r="R734" s="486"/>
      <c r="T734" s="486"/>
      <c r="V734" s="486"/>
    </row>
    <row r="735">
      <c r="A735" s="70" t="b">
        <v>0</v>
      </c>
      <c r="B735" s="615"/>
      <c r="C735" s="615"/>
      <c r="D735" s="615"/>
      <c r="E735" s="612"/>
      <c r="I735" s="615"/>
      <c r="J735" s="615"/>
      <c r="R735" s="486"/>
      <c r="T735" s="486"/>
      <c r="V735" s="486"/>
    </row>
    <row r="736">
      <c r="A736" s="70" t="b">
        <v>0</v>
      </c>
      <c r="B736" s="615"/>
      <c r="C736" s="615"/>
      <c r="D736" s="615"/>
      <c r="E736" s="612"/>
      <c r="I736" s="615"/>
      <c r="J736" s="615"/>
      <c r="R736" s="486"/>
      <c r="T736" s="486"/>
      <c r="V736" s="486"/>
    </row>
    <row r="737">
      <c r="A737" s="70" t="b">
        <v>0</v>
      </c>
      <c r="B737" s="615"/>
      <c r="C737" s="615"/>
      <c r="D737" s="615"/>
      <c r="E737" s="612"/>
      <c r="I737" s="615"/>
      <c r="J737" s="615"/>
      <c r="R737" s="486"/>
      <c r="T737" s="486"/>
      <c r="V737" s="486"/>
    </row>
    <row r="738">
      <c r="A738" s="70" t="b">
        <v>0</v>
      </c>
      <c r="B738" s="615"/>
      <c r="C738" s="615"/>
      <c r="D738" s="615"/>
      <c r="E738" s="612"/>
      <c r="I738" s="615"/>
      <c r="J738" s="615"/>
      <c r="R738" s="486"/>
      <c r="T738" s="486"/>
      <c r="V738" s="486"/>
    </row>
    <row r="739">
      <c r="A739" s="70" t="b">
        <v>0</v>
      </c>
      <c r="B739" s="615"/>
      <c r="C739" s="615"/>
      <c r="D739" s="615"/>
      <c r="E739" s="612"/>
      <c r="I739" s="615"/>
      <c r="J739" s="615"/>
      <c r="R739" s="486"/>
      <c r="T739" s="486"/>
      <c r="V739" s="486"/>
    </row>
    <row r="740">
      <c r="A740" s="70" t="b">
        <v>0</v>
      </c>
      <c r="B740" s="615"/>
      <c r="C740" s="615"/>
      <c r="D740" s="615"/>
      <c r="E740" s="612"/>
      <c r="I740" s="615"/>
      <c r="J740" s="615"/>
      <c r="R740" s="486"/>
      <c r="T740" s="486"/>
      <c r="V740" s="486"/>
    </row>
    <row r="741">
      <c r="A741" s="70" t="b">
        <v>0</v>
      </c>
      <c r="B741" s="615"/>
      <c r="C741" s="615"/>
      <c r="D741" s="615"/>
      <c r="E741" s="612"/>
      <c r="I741" s="615"/>
      <c r="J741" s="615"/>
      <c r="R741" s="486"/>
      <c r="T741" s="486"/>
      <c r="V741" s="486"/>
    </row>
    <row r="742">
      <c r="A742" s="70" t="b">
        <v>0</v>
      </c>
      <c r="B742" s="615"/>
      <c r="C742" s="615"/>
      <c r="D742" s="615"/>
      <c r="E742" s="612"/>
      <c r="I742" s="615"/>
      <c r="J742" s="615"/>
      <c r="R742" s="486"/>
      <c r="T742" s="486"/>
      <c r="V742" s="486"/>
    </row>
    <row r="743">
      <c r="A743" s="70" t="b">
        <v>0</v>
      </c>
      <c r="B743" s="615"/>
      <c r="C743" s="615"/>
      <c r="D743" s="615"/>
      <c r="E743" s="612"/>
      <c r="I743" s="615"/>
      <c r="J743" s="615"/>
      <c r="R743" s="486"/>
      <c r="T743" s="486"/>
      <c r="V743" s="486"/>
    </row>
    <row r="744">
      <c r="A744" s="70" t="b">
        <v>0</v>
      </c>
      <c r="B744" s="615"/>
      <c r="C744" s="615"/>
      <c r="D744" s="615"/>
      <c r="E744" s="612"/>
      <c r="I744" s="615"/>
      <c r="J744" s="615"/>
      <c r="R744" s="486"/>
      <c r="T744" s="486"/>
      <c r="V744" s="486"/>
    </row>
    <row r="745">
      <c r="A745" s="70" t="b">
        <v>0</v>
      </c>
      <c r="B745" s="615"/>
      <c r="C745" s="615"/>
      <c r="D745" s="615"/>
      <c r="E745" s="612"/>
      <c r="I745" s="615"/>
      <c r="J745" s="615"/>
      <c r="R745" s="486"/>
      <c r="T745" s="486"/>
      <c r="V745" s="486"/>
    </row>
    <row r="746">
      <c r="A746" s="70" t="b">
        <v>0</v>
      </c>
      <c r="B746" s="615"/>
      <c r="C746" s="615"/>
      <c r="D746" s="615"/>
      <c r="E746" s="612"/>
      <c r="I746" s="615"/>
      <c r="J746" s="615"/>
      <c r="R746" s="486"/>
      <c r="T746" s="486"/>
      <c r="V746" s="486"/>
    </row>
    <row r="747">
      <c r="A747" s="70" t="b">
        <v>0</v>
      </c>
      <c r="B747" s="615"/>
      <c r="C747" s="615"/>
      <c r="D747" s="615"/>
      <c r="E747" s="612"/>
      <c r="I747" s="615"/>
      <c r="J747" s="615"/>
      <c r="R747" s="486"/>
      <c r="T747" s="486"/>
      <c r="V747" s="486"/>
    </row>
    <row r="748">
      <c r="A748" s="70" t="b">
        <v>0</v>
      </c>
      <c r="B748" s="615"/>
      <c r="C748" s="615"/>
      <c r="D748" s="615"/>
      <c r="E748" s="612"/>
      <c r="I748" s="615"/>
      <c r="J748" s="615"/>
      <c r="R748" s="486"/>
      <c r="T748" s="486"/>
      <c r="V748" s="486"/>
    </row>
    <row r="749">
      <c r="A749" s="70" t="b">
        <v>0</v>
      </c>
      <c r="B749" s="615"/>
      <c r="C749" s="615"/>
      <c r="D749" s="615"/>
      <c r="E749" s="612"/>
      <c r="I749" s="615"/>
      <c r="J749" s="615"/>
      <c r="R749" s="486"/>
      <c r="T749" s="486"/>
      <c r="V749" s="486"/>
    </row>
    <row r="750">
      <c r="A750" s="70" t="b">
        <v>0</v>
      </c>
      <c r="B750" s="615"/>
      <c r="C750" s="615"/>
      <c r="D750" s="615"/>
      <c r="E750" s="612"/>
      <c r="I750" s="615"/>
      <c r="J750" s="615"/>
      <c r="R750" s="486"/>
      <c r="T750" s="486"/>
      <c r="V750" s="486"/>
    </row>
    <row r="751">
      <c r="A751" s="70" t="b">
        <v>0</v>
      </c>
      <c r="B751" s="615"/>
      <c r="C751" s="615"/>
      <c r="D751" s="615"/>
      <c r="E751" s="612"/>
      <c r="I751" s="615"/>
      <c r="J751" s="615"/>
      <c r="R751" s="486"/>
      <c r="T751" s="486"/>
      <c r="V751" s="486"/>
    </row>
    <row r="752">
      <c r="A752" s="70" t="b">
        <v>0</v>
      </c>
      <c r="B752" s="615"/>
      <c r="C752" s="615"/>
      <c r="D752" s="615"/>
      <c r="E752" s="612"/>
      <c r="I752" s="615"/>
      <c r="J752" s="615"/>
      <c r="R752" s="486"/>
      <c r="T752" s="486"/>
      <c r="V752" s="486"/>
    </row>
    <row r="753">
      <c r="A753" s="70" t="b">
        <v>0</v>
      </c>
      <c r="B753" s="615"/>
      <c r="C753" s="615"/>
      <c r="D753" s="615"/>
      <c r="E753" s="612"/>
      <c r="I753" s="615"/>
      <c r="J753" s="615"/>
      <c r="R753" s="486"/>
      <c r="T753" s="486"/>
      <c r="V753" s="486"/>
    </row>
    <row r="754">
      <c r="A754" s="70" t="b">
        <v>0</v>
      </c>
      <c r="B754" s="615"/>
      <c r="C754" s="615"/>
      <c r="D754" s="615"/>
      <c r="E754" s="612"/>
      <c r="I754" s="615"/>
      <c r="J754" s="615"/>
      <c r="R754" s="486"/>
      <c r="T754" s="486"/>
      <c r="V754" s="486"/>
    </row>
    <row r="755">
      <c r="A755" s="70" t="b">
        <v>0</v>
      </c>
      <c r="B755" s="615"/>
      <c r="C755" s="615"/>
      <c r="D755" s="615"/>
      <c r="E755" s="612"/>
      <c r="I755" s="615"/>
      <c r="J755" s="615"/>
      <c r="R755" s="486"/>
      <c r="T755" s="486"/>
      <c r="V755" s="486"/>
    </row>
    <row r="756">
      <c r="A756" s="70" t="b">
        <v>0</v>
      </c>
      <c r="B756" s="615"/>
      <c r="C756" s="615"/>
      <c r="D756" s="615"/>
      <c r="E756" s="612"/>
      <c r="I756" s="615"/>
      <c r="J756" s="615"/>
      <c r="R756" s="486"/>
      <c r="T756" s="486"/>
      <c r="V756" s="486"/>
    </row>
    <row r="757">
      <c r="A757" s="70" t="b">
        <v>0</v>
      </c>
      <c r="B757" s="615"/>
      <c r="C757" s="615"/>
      <c r="D757" s="615"/>
      <c r="E757" s="612"/>
      <c r="I757" s="615"/>
      <c r="J757" s="615"/>
      <c r="R757" s="486"/>
      <c r="T757" s="486"/>
      <c r="V757" s="486"/>
    </row>
    <row r="758">
      <c r="A758" s="70" t="b">
        <v>0</v>
      </c>
      <c r="B758" s="615"/>
      <c r="C758" s="615"/>
      <c r="D758" s="615"/>
      <c r="E758" s="612"/>
      <c r="I758" s="615"/>
      <c r="J758" s="615"/>
      <c r="R758" s="486"/>
      <c r="T758" s="486"/>
      <c r="V758" s="486"/>
    </row>
    <row r="759">
      <c r="A759" s="70" t="b">
        <v>0</v>
      </c>
      <c r="B759" s="615"/>
      <c r="C759" s="615"/>
      <c r="D759" s="615"/>
      <c r="E759" s="612"/>
      <c r="I759" s="615"/>
      <c r="J759" s="615"/>
      <c r="R759" s="486"/>
      <c r="T759" s="486"/>
      <c r="V759" s="486"/>
    </row>
    <row r="760">
      <c r="A760" s="70" t="b">
        <v>0</v>
      </c>
      <c r="B760" s="615"/>
      <c r="C760" s="615"/>
      <c r="D760" s="615"/>
      <c r="E760" s="612"/>
      <c r="I760" s="615"/>
      <c r="J760" s="615"/>
      <c r="R760" s="486"/>
      <c r="T760" s="486"/>
      <c r="V760" s="486"/>
    </row>
    <row r="761">
      <c r="A761" s="70" t="b">
        <v>0</v>
      </c>
      <c r="B761" s="615"/>
      <c r="C761" s="615"/>
      <c r="D761" s="615"/>
      <c r="E761" s="612"/>
      <c r="I761" s="615"/>
      <c r="J761" s="615"/>
      <c r="R761" s="486"/>
      <c r="T761" s="486"/>
      <c r="V761" s="486"/>
    </row>
    <row r="762">
      <c r="A762" s="70" t="b">
        <v>0</v>
      </c>
      <c r="B762" s="615"/>
      <c r="C762" s="615"/>
      <c r="D762" s="615"/>
      <c r="E762" s="612"/>
      <c r="I762" s="615"/>
      <c r="J762" s="615"/>
      <c r="R762" s="486"/>
      <c r="T762" s="486"/>
      <c r="V762" s="486"/>
    </row>
    <row r="763">
      <c r="A763" s="70" t="b">
        <v>0</v>
      </c>
      <c r="B763" s="615"/>
      <c r="C763" s="615"/>
      <c r="D763" s="615"/>
      <c r="E763" s="612"/>
      <c r="I763" s="615"/>
      <c r="J763" s="615"/>
      <c r="R763" s="486"/>
      <c r="T763" s="486"/>
      <c r="V763" s="486"/>
    </row>
    <row r="764">
      <c r="A764" s="70" t="b">
        <v>0</v>
      </c>
      <c r="B764" s="615"/>
      <c r="C764" s="615"/>
      <c r="D764" s="615"/>
      <c r="E764" s="612"/>
      <c r="I764" s="615"/>
      <c r="J764" s="615"/>
      <c r="R764" s="486"/>
      <c r="T764" s="486"/>
      <c r="V764" s="486"/>
    </row>
    <row r="765">
      <c r="A765" s="70" t="b">
        <v>0</v>
      </c>
      <c r="B765" s="615"/>
      <c r="C765" s="615"/>
      <c r="D765" s="615"/>
      <c r="E765" s="612"/>
      <c r="I765" s="615"/>
      <c r="J765" s="615"/>
      <c r="R765" s="486"/>
      <c r="T765" s="486"/>
      <c r="V765" s="486"/>
    </row>
    <row r="766">
      <c r="A766" s="70" t="b">
        <v>0</v>
      </c>
      <c r="B766" s="615"/>
      <c r="C766" s="615"/>
      <c r="D766" s="615"/>
      <c r="E766" s="612"/>
      <c r="I766" s="615"/>
      <c r="J766" s="615"/>
      <c r="R766" s="486"/>
      <c r="T766" s="486"/>
      <c r="V766" s="486"/>
    </row>
    <row r="767">
      <c r="A767" s="70" t="b">
        <v>0</v>
      </c>
      <c r="B767" s="615"/>
      <c r="C767" s="615"/>
      <c r="D767" s="615"/>
      <c r="E767" s="612"/>
      <c r="I767" s="615"/>
      <c r="J767" s="615"/>
      <c r="R767" s="486"/>
      <c r="T767" s="486"/>
      <c r="V767" s="486"/>
    </row>
    <row r="768">
      <c r="A768" s="70" t="b">
        <v>0</v>
      </c>
      <c r="B768" s="615"/>
      <c r="C768" s="615"/>
      <c r="D768" s="615"/>
      <c r="E768" s="612"/>
      <c r="I768" s="615"/>
      <c r="J768" s="615"/>
      <c r="R768" s="486"/>
      <c r="T768" s="486"/>
      <c r="V768" s="486"/>
    </row>
    <row r="769">
      <c r="A769" s="70" t="b">
        <v>0</v>
      </c>
      <c r="B769" s="615"/>
      <c r="C769" s="615"/>
      <c r="D769" s="615"/>
      <c r="E769" s="612"/>
      <c r="I769" s="615"/>
      <c r="J769" s="615"/>
      <c r="R769" s="486"/>
      <c r="T769" s="486"/>
      <c r="V769" s="486"/>
    </row>
    <row r="770">
      <c r="A770" s="70" t="b">
        <v>0</v>
      </c>
      <c r="B770" s="615"/>
      <c r="C770" s="615"/>
      <c r="D770" s="615"/>
      <c r="E770" s="612"/>
      <c r="I770" s="615"/>
      <c r="J770" s="615"/>
      <c r="R770" s="486"/>
      <c r="T770" s="486"/>
      <c r="V770" s="486"/>
    </row>
    <row r="771">
      <c r="A771" s="70" t="b">
        <v>0</v>
      </c>
      <c r="B771" s="615"/>
      <c r="C771" s="615"/>
      <c r="D771" s="615"/>
      <c r="E771" s="612"/>
      <c r="I771" s="615"/>
      <c r="J771" s="615"/>
      <c r="R771" s="486"/>
      <c r="T771" s="486"/>
      <c r="V771" s="486"/>
    </row>
    <row r="772">
      <c r="A772" s="70" t="b">
        <v>0</v>
      </c>
      <c r="B772" s="615"/>
      <c r="C772" s="615"/>
      <c r="D772" s="615"/>
      <c r="E772" s="612"/>
      <c r="I772" s="615"/>
      <c r="J772" s="615"/>
      <c r="R772" s="486"/>
      <c r="T772" s="486"/>
      <c r="V772" s="486"/>
    </row>
    <row r="773">
      <c r="A773" s="70" t="b">
        <v>0</v>
      </c>
      <c r="B773" s="615"/>
      <c r="C773" s="615"/>
      <c r="D773" s="615"/>
      <c r="E773" s="612"/>
      <c r="I773" s="615"/>
      <c r="J773" s="615"/>
      <c r="R773" s="486"/>
      <c r="T773" s="486"/>
      <c r="V773" s="486"/>
    </row>
    <row r="774">
      <c r="A774" s="70" t="b">
        <v>0</v>
      </c>
      <c r="B774" s="615"/>
      <c r="C774" s="615"/>
      <c r="D774" s="615"/>
      <c r="E774" s="612"/>
      <c r="I774" s="615"/>
      <c r="J774" s="615"/>
      <c r="R774" s="486"/>
      <c r="T774" s="486"/>
      <c r="V774" s="486"/>
    </row>
    <row r="775">
      <c r="A775" s="70" t="b">
        <v>0</v>
      </c>
      <c r="B775" s="615"/>
      <c r="C775" s="615"/>
      <c r="D775" s="615"/>
      <c r="E775" s="612"/>
      <c r="I775" s="615"/>
      <c r="J775" s="615"/>
      <c r="R775" s="486"/>
      <c r="T775" s="486"/>
      <c r="V775" s="486"/>
    </row>
    <row r="776">
      <c r="A776" s="70" t="b">
        <v>0</v>
      </c>
      <c r="B776" s="615"/>
      <c r="C776" s="615"/>
      <c r="D776" s="615"/>
      <c r="E776" s="612"/>
      <c r="I776" s="615"/>
      <c r="J776" s="615"/>
      <c r="R776" s="486"/>
      <c r="T776" s="486"/>
      <c r="V776" s="486"/>
    </row>
    <row r="777">
      <c r="A777" s="70" t="b">
        <v>0</v>
      </c>
      <c r="B777" s="615"/>
      <c r="C777" s="615"/>
      <c r="D777" s="615"/>
      <c r="E777" s="612"/>
      <c r="I777" s="615"/>
      <c r="J777" s="615"/>
      <c r="R777" s="486"/>
      <c r="T777" s="486"/>
      <c r="V777" s="486"/>
    </row>
    <row r="778">
      <c r="A778" s="70" t="b">
        <v>0</v>
      </c>
      <c r="B778" s="615"/>
      <c r="C778" s="615"/>
      <c r="D778" s="615"/>
      <c r="E778" s="612"/>
      <c r="I778" s="615"/>
      <c r="J778" s="615"/>
      <c r="R778" s="486"/>
      <c r="T778" s="486"/>
      <c r="V778" s="486"/>
    </row>
    <row r="779">
      <c r="A779" s="70" t="b">
        <v>0</v>
      </c>
      <c r="B779" s="615"/>
      <c r="C779" s="615"/>
      <c r="D779" s="615"/>
      <c r="E779" s="612"/>
      <c r="I779" s="615"/>
      <c r="J779" s="615"/>
      <c r="R779" s="486"/>
      <c r="T779" s="486"/>
      <c r="V779" s="486"/>
    </row>
    <row r="780">
      <c r="A780" s="70" t="b">
        <v>0</v>
      </c>
      <c r="B780" s="615"/>
      <c r="C780" s="615"/>
      <c r="D780" s="615"/>
      <c r="E780" s="612"/>
      <c r="I780" s="615"/>
      <c r="J780" s="615"/>
      <c r="R780" s="486"/>
      <c r="T780" s="486"/>
      <c r="V780" s="486"/>
    </row>
    <row r="781">
      <c r="A781" s="70" t="b">
        <v>0</v>
      </c>
      <c r="B781" s="615"/>
      <c r="C781" s="615"/>
      <c r="D781" s="615"/>
      <c r="E781" s="612"/>
      <c r="I781" s="615"/>
      <c r="J781" s="615"/>
      <c r="R781" s="486"/>
      <c r="T781" s="486"/>
      <c r="V781" s="486"/>
    </row>
    <row r="782">
      <c r="A782" s="70" t="b">
        <v>0</v>
      </c>
      <c r="B782" s="615"/>
      <c r="C782" s="615"/>
      <c r="D782" s="615"/>
      <c r="E782" s="612"/>
      <c r="I782" s="615"/>
      <c r="J782" s="615"/>
      <c r="R782" s="486"/>
      <c r="T782" s="486"/>
      <c r="V782" s="486"/>
    </row>
    <row r="783">
      <c r="A783" s="70" t="b">
        <v>0</v>
      </c>
      <c r="B783" s="615"/>
      <c r="C783" s="615"/>
      <c r="D783" s="615"/>
      <c r="E783" s="612"/>
      <c r="I783" s="615"/>
      <c r="J783" s="615"/>
      <c r="R783" s="486"/>
      <c r="T783" s="486"/>
      <c r="V783" s="486"/>
    </row>
    <row r="784">
      <c r="A784" s="70" t="b">
        <v>0</v>
      </c>
      <c r="B784" s="615"/>
      <c r="C784" s="615"/>
      <c r="D784" s="615"/>
      <c r="E784" s="612"/>
      <c r="I784" s="615"/>
      <c r="J784" s="615"/>
      <c r="R784" s="486"/>
      <c r="T784" s="486"/>
      <c r="V784" s="486"/>
    </row>
    <row r="785">
      <c r="A785" s="70" t="b">
        <v>0</v>
      </c>
      <c r="B785" s="615"/>
      <c r="C785" s="615"/>
      <c r="D785" s="615"/>
      <c r="E785" s="612"/>
      <c r="I785" s="615"/>
      <c r="J785" s="615"/>
      <c r="R785" s="486"/>
      <c r="T785" s="486"/>
      <c r="V785" s="486"/>
    </row>
    <row r="786">
      <c r="A786" s="70" t="b">
        <v>0</v>
      </c>
      <c r="B786" s="615"/>
      <c r="C786" s="615"/>
      <c r="D786" s="615"/>
      <c r="E786" s="612"/>
      <c r="I786" s="615"/>
      <c r="J786" s="615"/>
      <c r="R786" s="486"/>
      <c r="T786" s="486"/>
      <c r="V786" s="486"/>
    </row>
    <row r="787">
      <c r="A787" s="70" t="b">
        <v>0</v>
      </c>
      <c r="B787" s="615"/>
      <c r="C787" s="615"/>
      <c r="D787" s="615"/>
      <c r="E787" s="612"/>
      <c r="I787" s="615"/>
      <c r="J787" s="615"/>
      <c r="R787" s="486"/>
      <c r="T787" s="486"/>
      <c r="V787" s="486"/>
    </row>
    <row r="788">
      <c r="A788" s="70" t="b">
        <v>0</v>
      </c>
      <c r="B788" s="615"/>
      <c r="C788" s="615"/>
      <c r="D788" s="615"/>
      <c r="E788" s="612"/>
      <c r="I788" s="615"/>
      <c r="J788" s="615"/>
      <c r="R788" s="486"/>
      <c r="T788" s="486"/>
      <c r="V788" s="486"/>
    </row>
    <row r="789">
      <c r="A789" s="70" t="b">
        <v>0</v>
      </c>
      <c r="B789" s="615"/>
      <c r="C789" s="615"/>
      <c r="D789" s="615"/>
      <c r="E789" s="612"/>
      <c r="I789" s="615"/>
      <c r="J789" s="615"/>
      <c r="R789" s="486"/>
      <c r="T789" s="486"/>
      <c r="V789" s="486"/>
    </row>
    <row r="790">
      <c r="A790" s="70" t="b">
        <v>0</v>
      </c>
      <c r="B790" s="615"/>
      <c r="C790" s="615"/>
      <c r="D790" s="615"/>
      <c r="E790" s="612"/>
      <c r="I790" s="615"/>
      <c r="J790" s="615"/>
      <c r="R790" s="486"/>
      <c r="T790" s="486"/>
      <c r="V790" s="486"/>
    </row>
    <row r="791">
      <c r="A791" s="70" t="b">
        <v>0</v>
      </c>
      <c r="B791" s="615"/>
      <c r="C791" s="615"/>
      <c r="D791" s="615"/>
      <c r="E791" s="612"/>
      <c r="I791" s="615"/>
      <c r="J791" s="615"/>
      <c r="R791" s="486"/>
      <c r="T791" s="486"/>
      <c r="V791" s="486"/>
    </row>
    <row r="792">
      <c r="A792" s="70" t="b">
        <v>0</v>
      </c>
      <c r="B792" s="615"/>
      <c r="C792" s="615"/>
      <c r="D792" s="615"/>
      <c r="E792" s="612"/>
      <c r="I792" s="615"/>
      <c r="J792" s="615"/>
      <c r="R792" s="486"/>
      <c r="T792" s="486"/>
      <c r="V792" s="486"/>
    </row>
    <row r="793">
      <c r="A793" s="70" t="b">
        <v>0</v>
      </c>
      <c r="B793" s="615"/>
      <c r="C793" s="615"/>
      <c r="D793" s="615"/>
      <c r="E793" s="612"/>
      <c r="I793" s="615"/>
      <c r="J793" s="615"/>
      <c r="R793" s="486"/>
      <c r="T793" s="486"/>
      <c r="V793" s="486"/>
    </row>
    <row r="794">
      <c r="A794" s="70" t="b">
        <v>0</v>
      </c>
      <c r="B794" s="615"/>
      <c r="C794" s="615"/>
      <c r="D794" s="615"/>
      <c r="E794" s="612"/>
      <c r="I794" s="615"/>
      <c r="J794" s="615"/>
      <c r="R794" s="486"/>
      <c r="T794" s="486"/>
      <c r="V794" s="486"/>
    </row>
    <row r="795">
      <c r="A795" s="70" t="b">
        <v>0</v>
      </c>
      <c r="B795" s="615"/>
      <c r="C795" s="615"/>
      <c r="D795" s="615"/>
      <c r="E795" s="612"/>
      <c r="I795" s="615"/>
      <c r="J795" s="615"/>
      <c r="R795" s="486"/>
      <c r="T795" s="486"/>
      <c r="V795" s="486"/>
    </row>
    <row r="796">
      <c r="A796" s="70" t="b">
        <v>0</v>
      </c>
      <c r="B796" s="615"/>
      <c r="C796" s="615"/>
      <c r="D796" s="615"/>
      <c r="E796" s="612"/>
      <c r="I796" s="615"/>
      <c r="J796" s="615"/>
      <c r="R796" s="486"/>
      <c r="T796" s="486"/>
      <c r="V796" s="486"/>
    </row>
    <row r="797">
      <c r="A797" s="70" t="b">
        <v>0</v>
      </c>
      <c r="B797" s="615"/>
      <c r="C797" s="615"/>
      <c r="D797" s="615"/>
      <c r="E797" s="612"/>
      <c r="I797" s="615"/>
      <c r="J797" s="615"/>
      <c r="R797" s="486"/>
      <c r="T797" s="486"/>
      <c r="V797" s="486"/>
    </row>
    <row r="798">
      <c r="A798" s="70" t="b">
        <v>0</v>
      </c>
      <c r="B798" s="615"/>
      <c r="C798" s="615"/>
      <c r="D798" s="615"/>
      <c r="E798" s="612"/>
      <c r="I798" s="615"/>
      <c r="J798" s="615"/>
      <c r="R798" s="486"/>
      <c r="T798" s="486"/>
      <c r="V798" s="486"/>
    </row>
    <row r="799">
      <c r="A799" s="70" t="b">
        <v>0</v>
      </c>
      <c r="B799" s="615"/>
      <c r="C799" s="615"/>
      <c r="D799" s="615"/>
      <c r="E799" s="612"/>
      <c r="I799" s="615"/>
      <c r="J799" s="615"/>
      <c r="R799" s="486"/>
      <c r="T799" s="486"/>
      <c r="V799" s="486"/>
    </row>
    <row r="800">
      <c r="A800" s="70" t="b">
        <v>0</v>
      </c>
      <c r="B800" s="615"/>
      <c r="C800" s="615"/>
      <c r="D800" s="615"/>
      <c r="E800" s="612"/>
      <c r="I800" s="615"/>
      <c r="J800" s="615"/>
      <c r="R800" s="486"/>
      <c r="T800" s="486"/>
      <c r="V800" s="486"/>
    </row>
    <row r="801">
      <c r="A801" s="70" t="b">
        <v>0</v>
      </c>
      <c r="B801" s="615"/>
      <c r="C801" s="615"/>
      <c r="D801" s="615"/>
      <c r="E801" s="612"/>
      <c r="I801" s="615"/>
      <c r="J801" s="615"/>
      <c r="R801" s="486"/>
      <c r="T801" s="486"/>
      <c r="V801" s="486"/>
    </row>
    <row r="802">
      <c r="A802" s="70" t="b">
        <v>0</v>
      </c>
      <c r="B802" s="615"/>
      <c r="C802" s="615"/>
      <c r="D802" s="615"/>
      <c r="E802" s="612"/>
      <c r="I802" s="615"/>
      <c r="J802" s="615"/>
      <c r="R802" s="486"/>
      <c r="T802" s="486"/>
      <c r="V802" s="486"/>
    </row>
    <row r="803">
      <c r="A803" s="70" t="b">
        <v>0</v>
      </c>
      <c r="B803" s="615"/>
      <c r="C803" s="615"/>
      <c r="D803" s="615"/>
      <c r="E803" s="612"/>
      <c r="I803" s="615"/>
      <c r="J803" s="615"/>
      <c r="R803" s="486"/>
      <c r="T803" s="486"/>
      <c r="V803" s="486"/>
    </row>
    <row r="804">
      <c r="A804" s="70" t="b">
        <v>0</v>
      </c>
      <c r="B804" s="615"/>
      <c r="C804" s="615"/>
      <c r="D804" s="615"/>
      <c r="E804" s="612"/>
      <c r="I804" s="615"/>
      <c r="J804" s="615"/>
      <c r="R804" s="486"/>
      <c r="T804" s="486"/>
      <c r="V804" s="486"/>
    </row>
    <row r="805">
      <c r="A805" s="70" t="b">
        <v>0</v>
      </c>
      <c r="B805" s="615"/>
      <c r="C805" s="615"/>
      <c r="D805" s="615"/>
      <c r="E805" s="612"/>
      <c r="I805" s="615"/>
      <c r="J805" s="615"/>
      <c r="R805" s="486"/>
      <c r="T805" s="486"/>
      <c r="V805" s="486"/>
    </row>
    <row r="806">
      <c r="A806" s="70" t="b">
        <v>0</v>
      </c>
      <c r="B806" s="615"/>
      <c r="C806" s="615"/>
      <c r="D806" s="615"/>
      <c r="E806" s="612"/>
      <c r="I806" s="615"/>
      <c r="J806" s="615"/>
      <c r="R806" s="486"/>
      <c r="T806" s="486"/>
      <c r="V806" s="486"/>
    </row>
    <row r="807">
      <c r="A807" s="70" t="b">
        <v>0</v>
      </c>
      <c r="B807" s="615"/>
      <c r="C807" s="615"/>
      <c r="D807" s="615"/>
      <c r="E807" s="612"/>
      <c r="I807" s="615"/>
      <c r="J807" s="615"/>
      <c r="R807" s="486"/>
      <c r="T807" s="486"/>
      <c r="V807" s="486"/>
    </row>
    <row r="808">
      <c r="A808" s="70" t="b">
        <v>0</v>
      </c>
      <c r="B808" s="615"/>
      <c r="C808" s="615"/>
      <c r="D808" s="615"/>
      <c r="E808" s="612"/>
      <c r="I808" s="615"/>
      <c r="J808" s="615"/>
      <c r="R808" s="486"/>
      <c r="T808" s="486"/>
      <c r="V808" s="486"/>
    </row>
    <row r="809">
      <c r="A809" s="70" t="b">
        <v>0</v>
      </c>
      <c r="B809" s="615"/>
      <c r="C809" s="615"/>
      <c r="D809" s="615"/>
      <c r="E809" s="612"/>
      <c r="I809" s="615"/>
      <c r="J809" s="615"/>
      <c r="R809" s="486"/>
      <c r="T809" s="486"/>
      <c r="V809" s="486"/>
    </row>
    <row r="810">
      <c r="A810" s="70" t="b">
        <v>0</v>
      </c>
      <c r="B810" s="615"/>
      <c r="C810" s="615"/>
      <c r="D810" s="615"/>
      <c r="E810" s="612"/>
      <c r="I810" s="615"/>
      <c r="J810" s="615"/>
      <c r="R810" s="486"/>
      <c r="T810" s="486"/>
      <c r="V810" s="486"/>
    </row>
    <row r="811">
      <c r="A811" s="70" t="b">
        <v>0</v>
      </c>
      <c r="B811" s="615"/>
      <c r="C811" s="615"/>
      <c r="D811" s="615"/>
      <c r="E811" s="612"/>
      <c r="I811" s="615"/>
      <c r="J811" s="615"/>
      <c r="R811" s="486"/>
      <c r="T811" s="486"/>
      <c r="V811" s="486"/>
    </row>
    <row r="812">
      <c r="A812" s="70" t="b">
        <v>0</v>
      </c>
      <c r="B812" s="615"/>
      <c r="C812" s="615"/>
      <c r="D812" s="615"/>
      <c r="E812" s="612"/>
      <c r="I812" s="615"/>
      <c r="J812" s="615"/>
      <c r="R812" s="486"/>
      <c r="T812" s="486"/>
      <c r="V812" s="486"/>
    </row>
    <row r="813">
      <c r="A813" s="70" t="b">
        <v>0</v>
      </c>
      <c r="B813" s="615"/>
      <c r="C813" s="615"/>
      <c r="D813" s="615"/>
      <c r="E813" s="612"/>
      <c r="I813" s="615"/>
      <c r="J813" s="615"/>
      <c r="R813" s="486"/>
      <c r="T813" s="486"/>
      <c r="V813" s="486"/>
    </row>
    <row r="814">
      <c r="A814" s="70" t="b">
        <v>0</v>
      </c>
      <c r="B814" s="615"/>
      <c r="C814" s="615"/>
      <c r="D814" s="615"/>
      <c r="E814" s="612"/>
      <c r="I814" s="615"/>
      <c r="J814" s="615"/>
      <c r="R814" s="486"/>
      <c r="T814" s="486"/>
      <c r="V814" s="486"/>
    </row>
    <row r="815">
      <c r="A815" s="70" t="b">
        <v>0</v>
      </c>
      <c r="B815" s="615"/>
      <c r="C815" s="615"/>
      <c r="D815" s="615"/>
      <c r="E815" s="612"/>
      <c r="I815" s="615"/>
      <c r="J815" s="615"/>
      <c r="R815" s="486"/>
      <c r="T815" s="486"/>
      <c r="V815" s="486"/>
    </row>
    <row r="816">
      <c r="A816" s="70" t="b">
        <v>0</v>
      </c>
      <c r="B816" s="615"/>
      <c r="C816" s="615"/>
      <c r="D816" s="615"/>
      <c r="E816" s="612"/>
      <c r="I816" s="615"/>
      <c r="J816" s="615"/>
      <c r="R816" s="486"/>
      <c r="T816" s="486"/>
      <c r="V816" s="486"/>
    </row>
    <row r="817">
      <c r="A817" s="70" t="b">
        <v>0</v>
      </c>
      <c r="B817" s="615"/>
      <c r="C817" s="615"/>
      <c r="D817" s="615"/>
      <c r="E817" s="612"/>
      <c r="I817" s="615"/>
      <c r="J817" s="615"/>
      <c r="R817" s="486"/>
      <c r="T817" s="486"/>
      <c r="V817" s="486"/>
    </row>
    <row r="818">
      <c r="A818" s="70" t="b">
        <v>0</v>
      </c>
      <c r="B818" s="615"/>
      <c r="C818" s="615"/>
      <c r="D818" s="615"/>
      <c r="E818" s="612"/>
      <c r="I818" s="615"/>
      <c r="J818" s="615"/>
      <c r="R818" s="486"/>
      <c r="T818" s="486"/>
      <c r="V818" s="486"/>
    </row>
    <row r="819">
      <c r="A819" s="70" t="b">
        <v>0</v>
      </c>
      <c r="B819" s="615"/>
      <c r="C819" s="615"/>
      <c r="D819" s="615"/>
      <c r="E819" s="612"/>
      <c r="I819" s="615"/>
      <c r="J819" s="615"/>
      <c r="R819" s="486"/>
      <c r="T819" s="486"/>
      <c r="V819" s="486"/>
    </row>
    <row r="820">
      <c r="A820" s="70" t="b">
        <v>0</v>
      </c>
      <c r="B820" s="615"/>
      <c r="C820" s="615"/>
      <c r="D820" s="615"/>
      <c r="E820" s="612"/>
      <c r="I820" s="615"/>
      <c r="J820" s="615"/>
      <c r="R820" s="486"/>
      <c r="T820" s="486"/>
      <c r="V820" s="486"/>
    </row>
    <row r="821">
      <c r="A821" s="70" t="b">
        <v>0</v>
      </c>
      <c r="B821" s="615"/>
      <c r="C821" s="615"/>
      <c r="D821" s="615"/>
      <c r="E821" s="612"/>
      <c r="I821" s="615"/>
      <c r="J821" s="615"/>
      <c r="R821" s="486"/>
      <c r="T821" s="486"/>
      <c r="V821" s="486"/>
    </row>
    <row r="822">
      <c r="A822" s="70" t="b">
        <v>0</v>
      </c>
      <c r="B822" s="615"/>
      <c r="C822" s="615"/>
      <c r="D822" s="615"/>
      <c r="E822" s="612"/>
      <c r="I822" s="615"/>
      <c r="J822" s="615"/>
      <c r="R822" s="486"/>
      <c r="T822" s="486"/>
      <c r="V822" s="486"/>
    </row>
    <row r="823">
      <c r="A823" s="70" t="b">
        <v>0</v>
      </c>
      <c r="B823" s="615"/>
      <c r="C823" s="615"/>
      <c r="D823" s="615"/>
      <c r="E823" s="612"/>
      <c r="I823" s="615"/>
      <c r="J823" s="615"/>
      <c r="R823" s="486"/>
      <c r="T823" s="486"/>
      <c r="V823" s="486"/>
    </row>
    <row r="824">
      <c r="A824" s="70" t="b">
        <v>0</v>
      </c>
      <c r="B824" s="615"/>
      <c r="C824" s="615"/>
      <c r="D824" s="615"/>
      <c r="E824" s="612"/>
      <c r="I824" s="615"/>
      <c r="J824" s="615"/>
      <c r="R824" s="486"/>
      <c r="T824" s="486"/>
      <c r="V824" s="486"/>
    </row>
    <row r="825">
      <c r="A825" s="70" t="b">
        <v>0</v>
      </c>
      <c r="B825" s="615"/>
      <c r="C825" s="615"/>
      <c r="D825" s="615"/>
      <c r="E825" s="612"/>
      <c r="I825" s="615"/>
      <c r="J825" s="615"/>
      <c r="R825" s="486"/>
      <c r="T825" s="486"/>
      <c r="V825" s="486"/>
    </row>
    <row r="826">
      <c r="A826" s="70" t="b">
        <v>0</v>
      </c>
      <c r="B826" s="615"/>
      <c r="C826" s="615"/>
      <c r="D826" s="615"/>
      <c r="E826" s="612"/>
      <c r="I826" s="615"/>
      <c r="J826" s="615"/>
      <c r="R826" s="486"/>
      <c r="T826" s="486"/>
      <c r="V826" s="486"/>
    </row>
    <row r="827">
      <c r="A827" s="70" t="b">
        <v>0</v>
      </c>
      <c r="B827" s="615"/>
      <c r="C827" s="615"/>
      <c r="D827" s="615"/>
      <c r="E827" s="612"/>
      <c r="I827" s="615"/>
      <c r="J827" s="615"/>
      <c r="R827" s="486"/>
      <c r="T827" s="486"/>
      <c r="V827" s="486"/>
    </row>
    <row r="828">
      <c r="A828" s="70" t="b">
        <v>0</v>
      </c>
      <c r="B828" s="615"/>
      <c r="C828" s="615"/>
      <c r="D828" s="615"/>
      <c r="E828" s="612"/>
      <c r="I828" s="615"/>
      <c r="J828" s="615"/>
      <c r="R828" s="486"/>
      <c r="T828" s="486"/>
      <c r="V828" s="486"/>
    </row>
    <row r="829">
      <c r="A829" s="70" t="b">
        <v>0</v>
      </c>
      <c r="B829" s="615"/>
      <c r="C829" s="615"/>
      <c r="D829" s="615"/>
      <c r="E829" s="612"/>
      <c r="I829" s="615"/>
      <c r="J829" s="615"/>
      <c r="R829" s="486"/>
      <c r="T829" s="486"/>
      <c r="V829" s="486"/>
    </row>
    <row r="830">
      <c r="A830" s="70" t="b">
        <v>0</v>
      </c>
      <c r="B830" s="615"/>
      <c r="C830" s="615"/>
      <c r="D830" s="615"/>
      <c r="E830" s="612"/>
      <c r="I830" s="615"/>
      <c r="J830" s="615"/>
      <c r="R830" s="486"/>
      <c r="T830" s="486"/>
      <c r="V830" s="486"/>
    </row>
    <row r="831">
      <c r="A831" s="70" t="b">
        <v>0</v>
      </c>
      <c r="B831" s="615"/>
      <c r="C831" s="615"/>
      <c r="D831" s="615"/>
      <c r="E831" s="612"/>
      <c r="I831" s="615"/>
      <c r="J831" s="615"/>
      <c r="R831" s="486"/>
      <c r="T831" s="486"/>
      <c r="V831" s="486"/>
    </row>
    <row r="832">
      <c r="A832" s="70" t="b">
        <v>0</v>
      </c>
      <c r="B832" s="615"/>
      <c r="C832" s="615"/>
      <c r="D832" s="615"/>
      <c r="E832" s="612"/>
      <c r="I832" s="615"/>
      <c r="J832" s="615"/>
      <c r="R832" s="486"/>
      <c r="T832" s="486"/>
      <c r="V832" s="486"/>
    </row>
    <row r="833">
      <c r="A833" s="70" t="b">
        <v>0</v>
      </c>
      <c r="B833" s="615"/>
      <c r="C833" s="615"/>
      <c r="D833" s="615"/>
      <c r="E833" s="612"/>
      <c r="I833" s="615"/>
      <c r="J833" s="615"/>
      <c r="R833" s="486"/>
      <c r="T833" s="486"/>
      <c r="V833" s="486"/>
    </row>
    <row r="834">
      <c r="A834" s="70" t="b">
        <v>0</v>
      </c>
      <c r="B834" s="615"/>
      <c r="C834" s="615"/>
      <c r="D834" s="615"/>
      <c r="E834" s="612"/>
      <c r="I834" s="615"/>
      <c r="J834" s="615"/>
      <c r="R834" s="486"/>
      <c r="T834" s="486"/>
      <c r="V834" s="486"/>
    </row>
    <row r="835">
      <c r="A835" s="70" t="b">
        <v>0</v>
      </c>
      <c r="B835" s="615"/>
      <c r="C835" s="615"/>
      <c r="D835" s="615"/>
      <c r="E835" s="612"/>
      <c r="I835" s="615"/>
      <c r="J835" s="615"/>
      <c r="R835" s="486"/>
      <c r="T835" s="486"/>
      <c r="V835" s="486"/>
    </row>
    <row r="836">
      <c r="A836" s="70" t="b">
        <v>0</v>
      </c>
      <c r="B836" s="615"/>
      <c r="C836" s="615"/>
      <c r="D836" s="615"/>
      <c r="E836" s="612"/>
      <c r="I836" s="615"/>
      <c r="J836" s="615"/>
      <c r="R836" s="486"/>
      <c r="T836" s="486"/>
      <c r="V836" s="486"/>
    </row>
    <row r="837">
      <c r="A837" s="70" t="b">
        <v>0</v>
      </c>
      <c r="B837" s="615"/>
      <c r="C837" s="615"/>
      <c r="D837" s="615"/>
      <c r="E837" s="612"/>
      <c r="I837" s="615"/>
      <c r="J837" s="615"/>
      <c r="R837" s="486"/>
      <c r="T837" s="486"/>
      <c r="V837" s="486"/>
    </row>
    <row r="838">
      <c r="A838" s="70" t="b">
        <v>0</v>
      </c>
      <c r="B838" s="615"/>
      <c r="C838" s="615"/>
      <c r="D838" s="615"/>
      <c r="E838" s="612"/>
      <c r="I838" s="615"/>
      <c r="J838" s="615"/>
      <c r="R838" s="486"/>
      <c r="T838" s="486"/>
      <c r="V838" s="486"/>
    </row>
    <row r="839">
      <c r="A839" s="70" t="b">
        <v>0</v>
      </c>
      <c r="B839" s="615"/>
      <c r="C839" s="615"/>
      <c r="D839" s="615"/>
      <c r="E839" s="612"/>
      <c r="I839" s="615"/>
      <c r="J839" s="615"/>
      <c r="R839" s="486"/>
      <c r="T839" s="486"/>
      <c r="V839" s="486"/>
    </row>
    <row r="840">
      <c r="A840" s="70" t="b">
        <v>0</v>
      </c>
      <c r="B840" s="615"/>
      <c r="C840" s="615"/>
      <c r="D840" s="615"/>
      <c r="E840" s="612"/>
      <c r="I840" s="615"/>
      <c r="J840" s="615"/>
      <c r="R840" s="486"/>
      <c r="T840" s="486"/>
      <c r="V840" s="486"/>
    </row>
    <row r="841">
      <c r="A841" s="70" t="b">
        <v>0</v>
      </c>
      <c r="B841" s="615"/>
      <c r="C841" s="615"/>
      <c r="D841" s="615"/>
      <c r="E841" s="612"/>
      <c r="I841" s="615"/>
      <c r="J841" s="615"/>
      <c r="R841" s="486"/>
      <c r="T841" s="486"/>
      <c r="V841" s="486"/>
    </row>
    <row r="842">
      <c r="A842" s="70" t="b">
        <v>0</v>
      </c>
      <c r="B842" s="615"/>
      <c r="C842" s="615"/>
      <c r="D842" s="615"/>
      <c r="E842" s="612"/>
      <c r="I842" s="615"/>
      <c r="J842" s="615"/>
      <c r="R842" s="486"/>
      <c r="T842" s="486"/>
      <c r="V842" s="486"/>
    </row>
    <row r="843">
      <c r="A843" s="70" t="b">
        <v>0</v>
      </c>
      <c r="B843" s="615"/>
      <c r="C843" s="615"/>
      <c r="D843" s="615"/>
      <c r="E843" s="612"/>
      <c r="I843" s="615"/>
      <c r="J843" s="615"/>
      <c r="R843" s="486"/>
      <c r="T843" s="486"/>
      <c r="V843" s="486"/>
    </row>
    <row r="844">
      <c r="A844" s="70" t="b">
        <v>0</v>
      </c>
      <c r="B844" s="615"/>
      <c r="C844" s="615"/>
      <c r="D844" s="615"/>
      <c r="E844" s="612"/>
      <c r="I844" s="615"/>
      <c r="J844" s="615"/>
      <c r="R844" s="486"/>
      <c r="T844" s="486"/>
      <c r="V844" s="486"/>
    </row>
    <row r="845">
      <c r="A845" s="70" t="b">
        <v>0</v>
      </c>
      <c r="B845" s="615"/>
      <c r="C845" s="615"/>
      <c r="D845" s="615"/>
      <c r="E845" s="612"/>
      <c r="I845" s="615"/>
      <c r="J845" s="615"/>
      <c r="R845" s="486"/>
      <c r="T845" s="486"/>
      <c r="V845" s="486"/>
    </row>
    <row r="846">
      <c r="A846" s="70" t="b">
        <v>0</v>
      </c>
      <c r="B846" s="615"/>
      <c r="C846" s="615"/>
      <c r="D846" s="615"/>
      <c r="E846" s="612"/>
      <c r="I846" s="615"/>
      <c r="J846" s="615"/>
      <c r="R846" s="486"/>
      <c r="T846" s="486"/>
      <c r="V846" s="486"/>
    </row>
    <row r="847">
      <c r="A847" s="70" t="b">
        <v>0</v>
      </c>
      <c r="B847" s="615"/>
      <c r="C847" s="615"/>
      <c r="D847" s="615"/>
      <c r="E847" s="612"/>
      <c r="I847" s="615"/>
      <c r="J847" s="615"/>
      <c r="R847" s="486"/>
      <c r="T847" s="486"/>
      <c r="V847" s="486"/>
    </row>
    <row r="848">
      <c r="A848" s="70" t="b">
        <v>0</v>
      </c>
      <c r="B848" s="615"/>
      <c r="C848" s="615"/>
      <c r="D848" s="615"/>
      <c r="E848" s="612"/>
      <c r="I848" s="615"/>
      <c r="J848" s="615"/>
      <c r="R848" s="486"/>
      <c r="T848" s="486"/>
      <c r="V848" s="486"/>
    </row>
    <row r="849">
      <c r="A849" s="70" t="b">
        <v>0</v>
      </c>
      <c r="B849" s="615"/>
      <c r="C849" s="615"/>
      <c r="D849" s="615"/>
      <c r="E849" s="612"/>
      <c r="I849" s="615"/>
      <c r="J849" s="615"/>
      <c r="R849" s="486"/>
      <c r="T849" s="486"/>
      <c r="V849" s="486"/>
    </row>
    <row r="850">
      <c r="A850" s="70" t="b">
        <v>0</v>
      </c>
      <c r="B850" s="615"/>
      <c r="C850" s="615"/>
      <c r="D850" s="615"/>
      <c r="E850" s="612"/>
      <c r="I850" s="615"/>
      <c r="J850" s="615"/>
      <c r="R850" s="486"/>
      <c r="T850" s="486"/>
      <c r="V850" s="486"/>
    </row>
    <row r="851">
      <c r="A851" s="70" t="b">
        <v>0</v>
      </c>
      <c r="B851" s="615"/>
      <c r="C851" s="615"/>
      <c r="D851" s="615"/>
      <c r="E851" s="612"/>
      <c r="I851" s="615"/>
      <c r="J851" s="615"/>
      <c r="R851" s="486"/>
      <c r="T851" s="486"/>
      <c r="V851" s="486"/>
    </row>
    <row r="852">
      <c r="A852" s="70" t="b">
        <v>0</v>
      </c>
      <c r="B852" s="615"/>
      <c r="C852" s="615"/>
      <c r="D852" s="615"/>
      <c r="E852" s="612"/>
      <c r="I852" s="615"/>
      <c r="J852" s="615"/>
      <c r="R852" s="486"/>
      <c r="T852" s="486"/>
      <c r="V852" s="486"/>
    </row>
    <row r="853">
      <c r="A853" s="70" t="b">
        <v>0</v>
      </c>
      <c r="B853" s="615"/>
      <c r="C853" s="615"/>
      <c r="D853" s="615"/>
      <c r="E853" s="612"/>
      <c r="I853" s="615"/>
      <c r="J853" s="615"/>
      <c r="R853" s="486"/>
      <c r="T853" s="486"/>
      <c r="V853" s="486"/>
    </row>
    <row r="854">
      <c r="A854" s="70" t="b">
        <v>0</v>
      </c>
      <c r="B854" s="615"/>
      <c r="C854" s="615"/>
      <c r="D854" s="615"/>
      <c r="E854" s="612"/>
      <c r="I854" s="615"/>
      <c r="J854" s="615"/>
      <c r="R854" s="486"/>
      <c r="T854" s="486"/>
      <c r="V854" s="486"/>
    </row>
    <row r="855">
      <c r="A855" s="70" t="b">
        <v>0</v>
      </c>
      <c r="B855" s="615"/>
      <c r="C855" s="615"/>
      <c r="D855" s="615"/>
      <c r="E855" s="612"/>
      <c r="I855" s="615"/>
      <c r="J855" s="615"/>
      <c r="R855" s="486"/>
      <c r="T855" s="486"/>
      <c r="V855" s="486"/>
    </row>
    <row r="856">
      <c r="A856" s="70" t="b">
        <v>0</v>
      </c>
      <c r="B856" s="615"/>
      <c r="C856" s="615"/>
      <c r="D856" s="615"/>
      <c r="E856" s="612"/>
      <c r="I856" s="615"/>
      <c r="J856" s="615"/>
      <c r="R856" s="486"/>
      <c r="T856" s="486"/>
      <c r="V856" s="486"/>
    </row>
    <row r="857">
      <c r="A857" s="70" t="b">
        <v>0</v>
      </c>
      <c r="B857" s="615"/>
      <c r="C857" s="615"/>
      <c r="D857" s="615"/>
      <c r="E857" s="612"/>
      <c r="I857" s="615"/>
      <c r="J857" s="615"/>
      <c r="R857" s="486"/>
      <c r="T857" s="486"/>
      <c r="V857" s="486"/>
    </row>
    <row r="858">
      <c r="A858" s="70" t="b">
        <v>0</v>
      </c>
      <c r="B858" s="615"/>
      <c r="C858" s="615"/>
      <c r="D858" s="615"/>
      <c r="E858" s="612"/>
      <c r="I858" s="615"/>
      <c r="J858" s="615"/>
      <c r="R858" s="486"/>
      <c r="T858" s="486"/>
      <c r="V858" s="486"/>
    </row>
    <row r="859">
      <c r="A859" s="70" t="b">
        <v>0</v>
      </c>
      <c r="B859" s="615"/>
      <c r="C859" s="615"/>
      <c r="D859" s="615"/>
      <c r="E859" s="612"/>
      <c r="I859" s="615"/>
      <c r="J859" s="615"/>
      <c r="R859" s="486"/>
      <c r="T859" s="486"/>
      <c r="V859" s="486"/>
    </row>
    <row r="860">
      <c r="A860" s="70" t="b">
        <v>0</v>
      </c>
      <c r="B860" s="615"/>
      <c r="C860" s="615"/>
      <c r="D860" s="615"/>
      <c r="E860" s="612"/>
      <c r="I860" s="615"/>
      <c r="J860" s="615"/>
      <c r="R860" s="486"/>
      <c r="T860" s="486"/>
      <c r="V860" s="486"/>
    </row>
    <row r="861">
      <c r="A861" s="70" t="b">
        <v>0</v>
      </c>
      <c r="B861" s="615"/>
      <c r="C861" s="615"/>
      <c r="D861" s="615"/>
      <c r="E861" s="612"/>
      <c r="I861" s="615"/>
      <c r="J861" s="615"/>
      <c r="R861" s="486"/>
      <c r="T861" s="486"/>
      <c r="V861" s="486"/>
    </row>
    <row r="862">
      <c r="A862" s="70" t="b">
        <v>0</v>
      </c>
      <c r="B862" s="615"/>
      <c r="C862" s="615"/>
      <c r="D862" s="615"/>
      <c r="E862" s="612"/>
      <c r="I862" s="615"/>
      <c r="J862" s="615"/>
      <c r="R862" s="486"/>
      <c r="T862" s="486"/>
      <c r="V862" s="486"/>
    </row>
    <row r="863">
      <c r="A863" s="70" t="b">
        <v>0</v>
      </c>
      <c r="B863" s="615"/>
      <c r="C863" s="615"/>
      <c r="D863" s="615"/>
      <c r="E863" s="612"/>
      <c r="I863" s="615"/>
      <c r="J863" s="615"/>
      <c r="R863" s="486"/>
      <c r="T863" s="486"/>
      <c r="V863" s="486"/>
    </row>
    <row r="864">
      <c r="A864" s="70" t="b">
        <v>0</v>
      </c>
      <c r="B864" s="615"/>
      <c r="C864" s="615"/>
      <c r="D864" s="615"/>
      <c r="E864" s="612"/>
      <c r="I864" s="615"/>
      <c r="J864" s="615"/>
      <c r="R864" s="486"/>
      <c r="T864" s="486"/>
      <c r="V864" s="486"/>
    </row>
    <row r="865">
      <c r="A865" s="70" t="b">
        <v>0</v>
      </c>
      <c r="B865" s="615"/>
      <c r="C865" s="615"/>
      <c r="D865" s="615"/>
      <c r="E865" s="612"/>
      <c r="I865" s="615"/>
      <c r="J865" s="615"/>
      <c r="R865" s="486"/>
      <c r="T865" s="486"/>
      <c r="V865" s="486"/>
    </row>
    <row r="866">
      <c r="A866" s="70" t="b">
        <v>0</v>
      </c>
      <c r="B866" s="615"/>
      <c r="C866" s="615"/>
      <c r="D866" s="615"/>
      <c r="E866" s="612"/>
      <c r="I866" s="615"/>
      <c r="J866" s="615"/>
      <c r="R866" s="486"/>
      <c r="T866" s="486"/>
      <c r="V866" s="486"/>
    </row>
    <row r="867">
      <c r="A867" s="70" t="b">
        <v>0</v>
      </c>
      <c r="B867" s="615"/>
      <c r="C867" s="615"/>
      <c r="D867" s="615"/>
      <c r="E867" s="612"/>
      <c r="I867" s="615"/>
      <c r="J867" s="615"/>
      <c r="R867" s="486"/>
      <c r="T867" s="486"/>
      <c r="V867" s="486"/>
    </row>
    <row r="868">
      <c r="A868" s="70" t="b">
        <v>0</v>
      </c>
      <c r="B868" s="615"/>
      <c r="C868" s="615"/>
      <c r="D868" s="615"/>
      <c r="E868" s="612"/>
      <c r="I868" s="615"/>
      <c r="J868" s="615"/>
      <c r="R868" s="486"/>
      <c r="T868" s="486"/>
      <c r="V868" s="486"/>
    </row>
    <row r="869">
      <c r="A869" s="70" t="b">
        <v>0</v>
      </c>
      <c r="B869" s="615"/>
      <c r="C869" s="615"/>
      <c r="D869" s="615"/>
      <c r="E869" s="612"/>
      <c r="I869" s="615"/>
      <c r="J869" s="615"/>
      <c r="R869" s="486"/>
      <c r="T869" s="486"/>
      <c r="V869" s="486"/>
    </row>
    <row r="870">
      <c r="A870" s="70" t="b">
        <v>0</v>
      </c>
      <c r="B870" s="615"/>
      <c r="C870" s="615"/>
      <c r="D870" s="615"/>
      <c r="E870" s="612"/>
      <c r="I870" s="615"/>
      <c r="J870" s="615"/>
      <c r="R870" s="486"/>
      <c r="T870" s="486"/>
      <c r="V870" s="486"/>
    </row>
    <row r="871">
      <c r="A871" s="70" t="b">
        <v>0</v>
      </c>
      <c r="B871" s="615"/>
      <c r="C871" s="615"/>
      <c r="D871" s="615"/>
      <c r="E871" s="612"/>
      <c r="I871" s="615"/>
      <c r="J871" s="615"/>
      <c r="R871" s="486"/>
      <c r="T871" s="486"/>
      <c r="V871" s="486"/>
    </row>
    <row r="872">
      <c r="A872" s="70" t="b">
        <v>0</v>
      </c>
      <c r="B872" s="615"/>
      <c r="C872" s="615"/>
      <c r="D872" s="615"/>
      <c r="E872" s="612"/>
      <c r="I872" s="615"/>
      <c r="J872" s="615"/>
      <c r="R872" s="486"/>
      <c r="T872" s="486"/>
      <c r="V872" s="486"/>
    </row>
    <row r="873">
      <c r="A873" s="70" t="b">
        <v>0</v>
      </c>
      <c r="B873" s="615"/>
      <c r="C873" s="615"/>
      <c r="D873" s="615"/>
      <c r="E873" s="612"/>
      <c r="I873" s="615"/>
      <c r="J873" s="615"/>
      <c r="R873" s="486"/>
      <c r="T873" s="486"/>
      <c r="V873" s="486"/>
    </row>
    <row r="874">
      <c r="A874" s="70" t="b">
        <v>0</v>
      </c>
      <c r="B874" s="615"/>
      <c r="C874" s="615"/>
      <c r="D874" s="615"/>
      <c r="E874" s="612"/>
      <c r="I874" s="615"/>
      <c r="J874" s="615"/>
      <c r="R874" s="486"/>
      <c r="T874" s="486"/>
      <c r="V874" s="486"/>
    </row>
    <row r="875">
      <c r="A875" s="70" t="b">
        <v>0</v>
      </c>
      <c r="B875" s="615"/>
      <c r="C875" s="615"/>
      <c r="D875" s="615"/>
      <c r="E875" s="612"/>
      <c r="I875" s="615"/>
      <c r="J875" s="615"/>
      <c r="R875" s="486"/>
      <c r="T875" s="486"/>
      <c r="V875" s="486"/>
    </row>
    <row r="876">
      <c r="A876" s="70" t="b">
        <v>0</v>
      </c>
      <c r="B876" s="615"/>
      <c r="C876" s="615"/>
      <c r="D876" s="615"/>
      <c r="E876" s="612"/>
      <c r="I876" s="615"/>
      <c r="J876" s="615"/>
      <c r="R876" s="486"/>
      <c r="T876" s="486"/>
      <c r="V876" s="486"/>
    </row>
    <row r="877">
      <c r="A877" s="70" t="b">
        <v>0</v>
      </c>
      <c r="B877" s="615"/>
      <c r="C877" s="615"/>
      <c r="D877" s="615"/>
      <c r="E877" s="612"/>
      <c r="I877" s="615"/>
      <c r="J877" s="615"/>
      <c r="R877" s="486"/>
      <c r="T877" s="486"/>
      <c r="V877" s="486"/>
    </row>
    <row r="878">
      <c r="A878" s="70" t="b">
        <v>0</v>
      </c>
      <c r="B878" s="615"/>
      <c r="C878" s="615"/>
      <c r="D878" s="615"/>
      <c r="E878" s="612"/>
      <c r="I878" s="615"/>
      <c r="J878" s="615"/>
      <c r="R878" s="486"/>
      <c r="T878" s="486"/>
      <c r="V878" s="486"/>
    </row>
    <row r="879">
      <c r="A879" s="70" t="b">
        <v>0</v>
      </c>
      <c r="B879" s="615"/>
      <c r="C879" s="615"/>
      <c r="D879" s="615"/>
      <c r="E879" s="612"/>
      <c r="I879" s="615"/>
      <c r="J879" s="615"/>
      <c r="R879" s="486"/>
      <c r="T879" s="486"/>
      <c r="V879" s="486"/>
    </row>
    <row r="880">
      <c r="A880" s="70" t="b">
        <v>0</v>
      </c>
      <c r="B880" s="615"/>
      <c r="C880" s="615"/>
      <c r="D880" s="615"/>
      <c r="E880" s="612"/>
      <c r="I880" s="615"/>
      <c r="J880" s="615"/>
      <c r="R880" s="486"/>
      <c r="T880" s="486"/>
      <c r="V880" s="486"/>
    </row>
    <row r="881">
      <c r="A881" s="70" t="b">
        <v>0</v>
      </c>
      <c r="B881" s="615"/>
      <c r="C881" s="615"/>
      <c r="D881" s="615"/>
      <c r="E881" s="612"/>
      <c r="I881" s="615"/>
      <c r="J881" s="615"/>
      <c r="R881" s="486"/>
      <c r="T881" s="486"/>
      <c r="V881" s="486"/>
    </row>
    <row r="882">
      <c r="A882" s="70" t="b">
        <v>0</v>
      </c>
      <c r="B882" s="615"/>
      <c r="C882" s="615"/>
      <c r="D882" s="615"/>
      <c r="E882" s="612"/>
      <c r="I882" s="615"/>
      <c r="J882" s="615"/>
      <c r="R882" s="486"/>
      <c r="T882" s="486"/>
      <c r="V882" s="486"/>
    </row>
    <row r="883">
      <c r="A883" s="70" t="b">
        <v>0</v>
      </c>
      <c r="B883" s="615"/>
      <c r="C883" s="615"/>
      <c r="D883" s="615"/>
      <c r="E883" s="612"/>
      <c r="I883" s="615"/>
      <c r="J883" s="615"/>
      <c r="R883" s="486"/>
      <c r="T883" s="486"/>
      <c r="V883" s="486"/>
    </row>
    <row r="884">
      <c r="A884" s="70" t="b">
        <v>0</v>
      </c>
      <c r="B884" s="615"/>
      <c r="C884" s="615"/>
      <c r="D884" s="615"/>
      <c r="E884" s="612"/>
      <c r="I884" s="615"/>
      <c r="J884" s="615"/>
      <c r="R884" s="486"/>
      <c r="T884" s="486"/>
      <c r="V884" s="486"/>
    </row>
    <row r="885">
      <c r="A885" s="70" t="b">
        <v>0</v>
      </c>
      <c r="B885" s="615"/>
      <c r="C885" s="615"/>
      <c r="D885" s="615"/>
      <c r="E885" s="612"/>
      <c r="I885" s="615"/>
      <c r="J885" s="615"/>
      <c r="R885" s="486"/>
      <c r="T885" s="486"/>
      <c r="V885" s="486"/>
    </row>
    <row r="886">
      <c r="A886" s="70" t="b">
        <v>0</v>
      </c>
      <c r="B886" s="615"/>
      <c r="C886" s="615"/>
      <c r="D886" s="615"/>
      <c r="E886" s="612"/>
      <c r="I886" s="615"/>
      <c r="J886" s="615"/>
      <c r="R886" s="486"/>
      <c r="T886" s="486"/>
      <c r="V886" s="486"/>
    </row>
    <row r="887">
      <c r="A887" s="70" t="b">
        <v>0</v>
      </c>
      <c r="B887" s="615"/>
      <c r="C887" s="615"/>
      <c r="D887" s="615"/>
      <c r="E887" s="612"/>
      <c r="I887" s="615"/>
      <c r="J887" s="615"/>
      <c r="R887" s="486"/>
      <c r="T887" s="486"/>
      <c r="V887" s="486"/>
    </row>
    <row r="888">
      <c r="A888" s="70" t="b">
        <v>0</v>
      </c>
      <c r="B888" s="615"/>
      <c r="C888" s="615"/>
      <c r="D888" s="615"/>
      <c r="E888" s="612"/>
      <c r="I888" s="615"/>
      <c r="J888" s="615"/>
      <c r="R888" s="486"/>
      <c r="T888" s="486"/>
      <c r="V888" s="486"/>
    </row>
    <row r="889">
      <c r="A889" s="70" t="b">
        <v>0</v>
      </c>
      <c r="B889" s="615"/>
      <c r="C889" s="615"/>
      <c r="D889" s="615"/>
      <c r="E889" s="612"/>
      <c r="I889" s="615"/>
      <c r="J889" s="615"/>
      <c r="R889" s="486"/>
      <c r="T889" s="486"/>
      <c r="V889" s="486"/>
    </row>
    <row r="890">
      <c r="A890" s="70" t="b">
        <v>0</v>
      </c>
      <c r="B890" s="615"/>
      <c r="C890" s="615"/>
      <c r="D890" s="615"/>
      <c r="E890" s="612"/>
      <c r="I890" s="615"/>
      <c r="J890" s="615"/>
      <c r="R890" s="486"/>
      <c r="T890" s="486"/>
      <c r="V890" s="486"/>
    </row>
    <row r="891">
      <c r="A891" s="70" t="b">
        <v>0</v>
      </c>
      <c r="B891" s="615"/>
      <c r="C891" s="615"/>
      <c r="D891" s="615"/>
      <c r="E891" s="612"/>
      <c r="I891" s="615"/>
      <c r="J891" s="615"/>
      <c r="R891" s="486"/>
      <c r="T891" s="486"/>
      <c r="V891" s="486"/>
    </row>
    <row r="892">
      <c r="A892" s="70" t="b">
        <v>0</v>
      </c>
      <c r="B892" s="615"/>
      <c r="C892" s="615"/>
      <c r="D892" s="615"/>
      <c r="E892" s="612"/>
      <c r="I892" s="615"/>
      <c r="J892" s="615"/>
      <c r="R892" s="486"/>
      <c r="T892" s="486"/>
      <c r="V892" s="486"/>
    </row>
    <row r="893">
      <c r="A893" s="70" t="b">
        <v>0</v>
      </c>
      <c r="B893" s="615"/>
      <c r="C893" s="615"/>
      <c r="D893" s="615"/>
      <c r="E893" s="612"/>
      <c r="I893" s="615"/>
      <c r="J893" s="615"/>
      <c r="R893" s="486"/>
      <c r="T893" s="486"/>
      <c r="V893" s="486"/>
    </row>
    <row r="894">
      <c r="A894" s="70" t="b">
        <v>0</v>
      </c>
      <c r="B894" s="615"/>
      <c r="C894" s="615"/>
      <c r="D894" s="615"/>
      <c r="E894" s="612"/>
      <c r="I894" s="615"/>
      <c r="J894" s="615"/>
      <c r="R894" s="486"/>
      <c r="T894" s="486"/>
      <c r="V894" s="486"/>
    </row>
    <row r="895">
      <c r="A895" s="70" t="b">
        <v>0</v>
      </c>
      <c r="B895" s="615"/>
      <c r="C895" s="615"/>
      <c r="D895" s="615"/>
      <c r="E895" s="612"/>
      <c r="I895" s="615"/>
      <c r="J895" s="615"/>
      <c r="R895" s="486"/>
      <c r="T895" s="486"/>
      <c r="V895" s="486"/>
    </row>
    <row r="896">
      <c r="A896" s="70" t="b">
        <v>0</v>
      </c>
      <c r="B896" s="615"/>
      <c r="C896" s="615"/>
      <c r="D896" s="615"/>
      <c r="E896" s="612"/>
      <c r="I896" s="615"/>
      <c r="J896" s="615"/>
      <c r="R896" s="486"/>
      <c r="T896" s="486"/>
      <c r="V896" s="486"/>
    </row>
    <row r="897">
      <c r="A897" s="70" t="b">
        <v>0</v>
      </c>
      <c r="B897" s="615"/>
      <c r="C897" s="615"/>
      <c r="D897" s="615"/>
      <c r="E897" s="612"/>
      <c r="I897" s="615"/>
      <c r="J897" s="615"/>
      <c r="R897" s="486"/>
      <c r="T897" s="486"/>
      <c r="V897" s="486"/>
    </row>
    <row r="898">
      <c r="A898" s="70" t="b">
        <v>0</v>
      </c>
      <c r="B898" s="615"/>
      <c r="C898" s="615"/>
      <c r="D898" s="615"/>
      <c r="E898" s="612"/>
      <c r="I898" s="615"/>
      <c r="J898" s="615"/>
      <c r="R898" s="486"/>
      <c r="T898" s="486"/>
      <c r="V898" s="486"/>
    </row>
    <row r="899">
      <c r="A899" s="70" t="b">
        <v>0</v>
      </c>
      <c r="B899" s="615"/>
      <c r="C899" s="615"/>
      <c r="D899" s="615"/>
      <c r="E899" s="612"/>
      <c r="I899" s="615"/>
      <c r="J899" s="615"/>
      <c r="R899" s="486"/>
      <c r="T899" s="486"/>
      <c r="V899" s="486"/>
    </row>
    <row r="900">
      <c r="A900" s="70" t="b">
        <v>0</v>
      </c>
      <c r="B900" s="615"/>
      <c r="C900" s="615"/>
      <c r="D900" s="615"/>
      <c r="E900" s="612"/>
      <c r="I900" s="615"/>
      <c r="J900" s="615"/>
      <c r="R900" s="486"/>
      <c r="T900" s="486"/>
      <c r="V900" s="486"/>
    </row>
    <row r="901">
      <c r="A901" s="70" t="b">
        <v>0</v>
      </c>
      <c r="B901" s="615"/>
      <c r="C901" s="615"/>
      <c r="D901" s="615"/>
      <c r="E901" s="612"/>
      <c r="I901" s="615"/>
      <c r="J901" s="615"/>
      <c r="R901" s="486"/>
      <c r="T901" s="486"/>
      <c r="V901" s="486"/>
    </row>
    <row r="902">
      <c r="A902" s="70" t="b">
        <v>0</v>
      </c>
      <c r="B902" s="615"/>
      <c r="C902" s="615"/>
      <c r="D902" s="615"/>
      <c r="E902" s="612"/>
      <c r="I902" s="615"/>
      <c r="J902" s="615"/>
      <c r="R902" s="486"/>
      <c r="T902" s="486"/>
      <c r="V902" s="486"/>
    </row>
    <row r="903">
      <c r="A903" s="70" t="b">
        <v>0</v>
      </c>
      <c r="B903" s="615"/>
      <c r="C903" s="615"/>
      <c r="D903" s="615"/>
      <c r="E903" s="612"/>
      <c r="I903" s="615"/>
      <c r="J903" s="615"/>
      <c r="R903" s="486"/>
      <c r="T903" s="486"/>
      <c r="V903" s="486"/>
    </row>
    <row r="904">
      <c r="A904" s="70" t="b">
        <v>0</v>
      </c>
      <c r="B904" s="615"/>
      <c r="C904" s="615"/>
      <c r="D904" s="615"/>
      <c r="E904" s="612"/>
      <c r="I904" s="615"/>
      <c r="J904" s="615"/>
      <c r="R904" s="486"/>
      <c r="T904" s="486"/>
      <c r="V904" s="486"/>
    </row>
    <row r="905">
      <c r="A905" s="70" t="b">
        <v>0</v>
      </c>
      <c r="B905" s="615"/>
      <c r="C905" s="615"/>
      <c r="D905" s="615"/>
      <c r="E905" s="612"/>
      <c r="I905" s="615"/>
      <c r="J905" s="615"/>
      <c r="R905" s="486"/>
      <c r="T905" s="486"/>
      <c r="V905" s="486"/>
    </row>
    <row r="906">
      <c r="A906" s="70" t="b">
        <v>0</v>
      </c>
      <c r="B906" s="615"/>
      <c r="C906" s="615"/>
      <c r="D906" s="615"/>
      <c r="E906" s="612"/>
      <c r="I906" s="615"/>
      <c r="J906" s="615"/>
      <c r="R906" s="486"/>
      <c r="T906" s="486"/>
      <c r="V906" s="486"/>
    </row>
    <row r="907">
      <c r="A907" s="70" t="b">
        <v>0</v>
      </c>
      <c r="B907" s="615"/>
      <c r="C907" s="615"/>
      <c r="D907" s="615"/>
      <c r="E907" s="612"/>
      <c r="I907" s="615"/>
      <c r="J907" s="615"/>
      <c r="R907" s="486"/>
      <c r="T907" s="486"/>
      <c r="V907" s="486"/>
    </row>
    <row r="908">
      <c r="A908" s="70" t="b">
        <v>0</v>
      </c>
      <c r="B908" s="615"/>
      <c r="C908" s="615"/>
      <c r="D908" s="615"/>
      <c r="E908" s="612"/>
      <c r="I908" s="615"/>
      <c r="J908" s="615"/>
      <c r="R908" s="486"/>
      <c r="T908" s="486"/>
      <c r="V908" s="486"/>
    </row>
    <row r="909">
      <c r="A909" s="70" t="b">
        <v>0</v>
      </c>
      <c r="B909" s="615"/>
      <c r="C909" s="615"/>
      <c r="D909" s="615"/>
      <c r="E909" s="612"/>
      <c r="I909" s="615"/>
      <c r="J909" s="615"/>
      <c r="R909" s="486"/>
      <c r="T909" s="486"/>
      <c r="V909" s="486"/>
    </row>
    <row r="910">
      <c r="A910" s="70" t="b">
        <v>0</v>
      </c>
      <c r="B910" s="615"/>
      <c r="C910" s="615"/>
      <c r="D910" s="615"/>
      <c r="E910" s="612"/>
      <c r="I910" s="615"/>
      <c r="J910" s="615"/>
      <c r="R910" s="486"/>
      <c r="T910" s="486"/>
      <c r="V910" s="486"/>
    </row>
    <row r="911">
      <c r="A911" s="70" t="b">
        <v>0</v>
      </c>
      <c r="B911" s="615"/>
      <c r="C911" s="615"/>
      <c r="D911" s="615"/>
      <c r="E911" s="612"/>
      <c r="I911" s="615"/>
      <c r="J911" s="615"/>
      <c r="R911" s="486"/>
      <c r="T911" s="486"/>
      <c r="V911" s="486"/>
    </row>
    <row r="912">
      <c r="A912" s="70" t="b">
        <v>0</v>
      </c>
      <c r="B912" s="615"/>
      <c r="C912" s="615"/>
      <c r="D912" s="615"/>
      <c r="E912" s="612"/>
      <c r="I912" s="615"/>
      <c r="J912" s="615"/>
      <c r="R912" s="486"/>
      <c r="T912" s="486"/>
      <c r="V912" s="486"/>
    </row>
    <row r="913">
      <c r="A913" s="70" t="b">
        <v>0</v>
      </c>
      <c r="B913" s="615"/>
      <c r="C913" s="615"/>
      <c r="D913" s="615"/>
      <c r="E913" s="612"/>
      <c r="I913" s="615"/>
      <c r="J913" s="615"/>
      <c r="R913" s="486"/>
      <c r="T913" s="486"/>
      <c r="V913" s="486"/>
    </row>
    <row r="914">
      <c r="A914" s="70" t="b">
        <v>0</v>
      </c>
      <c r="B914" s="615"/>
      <c r="C914" s="615"/>
      <c r="D914" s="615"/>
      <c r="E914" s="612"/>
      <c r="I914" s="615"/>
      <c r="J914" s="615"/>
      <c r="R914" s="486"/>
      <c r="T914" s="486"/>
      <c r="V914" s="486"/>
    </row>
    <row r="915">
      <c r="A915" s="70" t="b">
        <v>0</v>
      </c>
      <c r="B915" s="615"/>
      <c r="C915" s="615"/>
      <c r="D915" s="615"/>
      <c r="E915" s="612"/>
      <c r="I915" s="615"/>
      <c r="J915" s="615"/>
      <c r="R915" s="486"/>
      <c r="T915" s="486"/>
      <c r="V915" s="486"/>
    </row>
    <row r="916">
      <c r="A916" s="70" t="b">
        <v>0</v>
      </c>
      <c r="B916" s="615"/>
      <c r="C916" s="615"/>
      <c r="D916" s="615"/>
      <c r="E916" s="612"/>
      <c r="I916" s="615"/>
      <c r="J916" s="615"/>
      <c r="R916" s="486"/>
      <c r="T916" s="486"/>
      <c r="V916" s="486"/>
    </row>
    <row r="917">
      <c r="A917" s="70" t="b">
        <v>0</v>
      </c>
      <c r="B917" s="615"/>
      <c r="C917" s="615"/>
      <c r="D917" s="615"/>
      <c r="E917" s="612"/>
      <c r="I917" s="615"/>
      <c r="J917" s="615"/>
      <c r="R917" s="486"/>
      <c r="T917" s="486"/>
      <c r="V917" s="486"/>
    </row>
    <row r="918">
      <c r="A918" s="70" t="b">
        <v>0</v>
      </c>
      <c r="B918" s="615"/>
      <c r="C918" s="615"/>
      <c r="D918" s="615"/>
      <c r="E918" s="612"/>
      <c r="I918" s="615"/>
      <c r="J918" s="615"/>
      <c r="R918" s="486"/>
      <c r="T918" s="486"/>
      <c r="V918" s="486"/>
    </row>
    <row r="919">
      <c r="A919" s="70" t="b">
        <v>0</v>
      </c>
      <c r="B919" s="615"/>
      <c r="C919" s="615"/>
      <c r="D919" s="615"/>
      <c r="E919" s="612"/>
      <c r="I919" s="615"/>
      <c r="J919" s="615"/>
      <c r="R919" s="486"/>
      <c r="T919" s="486"/>
      <c r="V919" s="486"/>
    </row>
    <row r="920">
      <c r="A920" s="70" t="b">
        <v>0</v>
      </c>
      <c r="B920" s="615"/>
      <c r="C920" s="615"/>
      <c r="D920" s="615"/>
      <c r="E920" s="612"/>
      <c r="I920" s="615"/>
      <c r="J920" s="615"/>
      <c r="R920" s="486"/>
      <c r="T920" s="486"/>
      <c r="V920" s="486"/>
    </row>
    <row r="921">
      <c r="A921" s="70" t="b">
        <v>0</v>
      </c>
      <c r="B921" s="615"/>
      <c r="C921" s="615"/>
      <c r="D921" s="615"/>
      <c r="E921" s="612"/>
      <c r="I921" s="615"/>
      <c r="J921" s="615"/>
      <c r="R921" s="486"/>
      <c r="T921" s="486"/>
      <c r="V921" s="486"/>
    </row>
    <row r="922">
      <c r="A922" s="70" t="b">
        <v>0</v>
      </c>
      <c r="B922" s="615"/>
      <c r="C922" s="615"/>
      <c r="D922" s="615"/>
      <c r="E922" s="612"/>
      <c r="I922" s="615"/>
      <c r="J922" s="615"/>
      <c r="R922" s="486"/>
      <c r="T922" s="486"/>
      <c r="V922" s="486"/>
    </row>
    <row r="923">
      <c r="A923" s="70" t="b">
        <v>0</v>
      </c>
      <c r="B923" s="615"/>
      <c r="C923" s="615"/>
      <c r="D923" s="615"/>
      <c r="E923" s="612"/>
      <c r="I923" s="615"/>
      <c r="J923" s="615"/>
      <c r="R923" s="486"/>
      <c r="T923" s="486"/>
      <c r="V923" s="486"/>
    </row>
    <row r="924">
      <c r="A924" s="70" t="b">
        <v>0</v>
      </c>
      <c r="B924" s="615"/>
      <c r="C924" s="615"/>
      <c r="D924" s="615"/>
      <c r="E924" s="612"/>
      <c r="I924" s="615"/>
      <c r="J924" s="615"/>
      <c r="R924" s="486"/>
      <c r="T924" s="486"/>
      <c r="V924" s="486"/>
    </row>
    <row r="925">
      <c r="A925" s="70" t="b">
        <v>0</v>
      </c>
      <c r="B925" s="615"/>
      <c r="C925" s="615"/>
      <c r="D925" s="615"/>
      <c r="E925" s="612"/>
      <c r="I925" s="615"/>
      <c r="J925" s="615"/>
      <c r="R925" s="486"/>
      <c r="T925" s="486"/>
      <c r="V925" s="486"/>
    </row>
    <row r="926">
      <c r="A926" s="70" t="b">
        <v>0</v>
      </c>
      <c r="B926" s="615"/>
      <c r="C926" s="615"/>
      <c r="D926" s="615"/>
      <c r="E926" s="612"/>
      <c r="I926" s="615"/>
      <c r="J926" s="615"/>
      <c r="R926" s="486"/>
      <c r="T926" s="486"/>
      <c r="V926" s="486"/>
    </row>
    <row r="927">
      <c r="A927" s="70" t="b">
        <v>0</v>
      </c>
      <c r="B927" s="615"/>
      <c r="C927" s="615"/>
      <c r="D927" s="615"/>
      <c r="E927" s="612"/>
      <c r="I927" s="615"/>
      <c r="J927" s="615"/>
      <c r="R927" s="486"/>
      <c r="T927" s="486"/>
      <c r="V927" s="486"/>
    </row>
    <row r="928">
      <c r="A928" s="70" t="b">
        <v>0</v>
      </c>
      <c r="B928" s="615"/>
      <c r="C928" s="615"/>
      <c r="D928" s="615"/>
      <c r="E928" s="612"/>
      <c r="I928" s="615"/>
      <c r="J928" s="615"/>
      <c r="R928" s="486"/>
      <c r="T928" s="486"/>
      <c r="V928" s="486"/>
    </row>
    <row r="929">
      <c r="A929" s="70" t="b">
        <v>0</v>
      </c>
      <c r="B929" s="615"/>
      <c r="C929" s="615"/>
      <c r="D929" s="615"/>
      <c r="E929" s="612"/>
      <c r="I929" s="615"/>
      <c r="J929" s="615"/>
      <c r="R929" s="486"/>
      <c r="T929" s="486"/>
      <c r="V929" s="486"/>
    </row>
    <row r="930">
      <c r="A930" s="70" t="b">
        <v>0</v>
      </c>
      <c r="B930" s="615"/>
      <c r="C930" s="615"/>
      <c r="D930" s="615"/>
      <c r="E930" s="612"/>
      <c r="I930" s="615"/>
      <c r="J930" s="615"/>
      <c r="R930" s="486"/>
      <c r="T930" s="486"/>
      <c r="V930" s="486"/>
    </row>
    <row r="931">
      <c r="A931" s="70" t="b">
        <v>0</v>
      </c>
      <c r="B931" s="615"/>
      <c r="C931" s="615"/>
      <c r="D931" s="615"/>
      <c r="E931" s="612"/>
      <c r="I931" s="615"/>
      <c r="J931" s="615"/>
      <c r="R931" s="486"/>
      <c r="T931" s="486"/>
      <c r="V931" s="486"/>
    </row>
    <row r="932">
      <c r="A932" s="70" t="b">
        <v>0</v>
      </c>
      <c r="B932" s="615"/>
      <c r="C932" s="615"/>
      <c r="D932" s="615"/>
      <c r="E932" s="612"/>
      <c r="I932" s="615"/>
      <c r="J932" s="615"/>
      <c r="R932" s="486"/>
      <c r="T932" s="486"/>
      <c r="V932" s="486"/>
    </row>
    <row r="933">
      <c r="A933" s="70" t="b">
        <v>0</v>
      </c>
      <c r="B933" s="615"/>
      <c r="C933" s="615"/>
      <c r="D933" s="615"/>
      <c r="E933" s="612"/>
      <c r="I933" s="615"/>
      <c r="J933" s="615"/>
      <c r="R933" s="486"/>
      <c r="T933" s="486"/>
      <c r="V933" s="486"/>
    </row>
    <row r="934">
      <c r="A934" s="70" t="b">
        <v>0</v>
      </c>
      <c r="B934" s="615"/>
      <c r="C934" s="615"/>
      <c r="D934" s="615"/>
      <c r="E934" s="612"/>
      <c r="I934" s="615"/>
      <c r="J934" s="615"/>
      <c r="R934" s="486"/>
      <c r="T934" s="486"/>
      <c r="V934" s="486"/>
    </row>
    <row r="935">
      <c r="A935" s="70" t="b">
        <v>0</v>
      </c>
      <c r="B935" s="615"/>
      <c r="C935" s="615"/>
      <c r="D935" s="615"/>
      <c r="E935" s="612"/>
      <c r="I935" s="615"/>
      <c r="J935" s="615"/>
      <c r="R935" s="486"/>
      <c r="T935" s="486"/>
      <c r="V935" s="486"/>
    </row>
    <row r="936">
      <c r="A936" s="70" t="b">
        <v>0</v>
      </c>
      <c r="B936" s="615"/>
      <c r="C936" s="615"/>
      <c r="D936" s="615"/>
      <c r="E936" s="612"/>
      <c r="I936" s="615"/>
      <c r="J936" s="615"/>
      <c r="R936" s="486"/>
      <c r="T936" s="486"/>
      <c r="V936" s="486"/>
    </row>
    <row r="937">
      <c r="A937" s="70" t="b">
        <v>0</v>
      </c>
      <c r="B937" s="615"/>
      <c r="C937" s="615"/>
      <c r="D937" s="615"/>
      <c r="E937" s="612"/>
      <c r="I937" s="615"/>
      <c r="J937" s="615"/>
      <c r="R937" s="486"/>
      <c r="T937" s="486"/>
      <c r="V937" s="486"/>
    </row>
    <row r="938">
      <c r="A938" s="70" t="b">
        <v>0</v>
      </c>
      <c r="B938" s="615"/>
      <c r="C938" s="615"/>
      <c r="D938" s="615"/>
      <c r="E938" s="612"/>
      <c r="I938" s="615"/>
      <c r="J938" s="615"/>
      <c r="R938" s="486"/>
      <c r="T938" s="486"/>
      <c r="V938" s="486"/>
    </row>
    <row r="939">
      <c r="A939" s="70" t="b">
        <v>0</v>
      </c>
      <c r="B939" s="615"/>
      <c r="C939" s="615"/>
      <c r="D939" s="615"/>
      <c r="E939" s="612"/>
      <c r="I939" s="615"/>
      <c r="J939" s="615"/>
      <c r="R939" s="486"/>
      <c r="T939" s="486"/>
      <c r="V939" s="486"/>
    </row>
    <row r="940">
      <c r="A940" s="70" t="b">
        <v>0</v>
      </c>
      <c r="B940" s="615"/>
      <c r="C940" s="615"/>
      <c r="D940" s="615"/>
      <c r="E940" s="612"/>
      <c r="I940" s="615"/>
      <c r="J940" s="615"/>
      <c r="R940" s="486"/>
      <c r="T940" s="486"/>
      <c r="V940" s="486"/>
    </row>
    <row r="941">
      <c r="A941" s="70" t="b">
        <v>0</v>
      </c>
      <c r="B941" s="615"/>
      <c r="C941" s="615"/>
      <c r="D941" s="615"/>
      <c r="E941" s="612"/>
      <c r="I941" s="615"/>
      <c r="J941" s="615"/>
      <c r="R941" s="486"/>
      <c r="T941" s="486"/>
      <c r="V941" s="486"/>
    </row>
    <row r="942">
      <c r="A942" s="70" t="b">
        <v>0</v>
      </c>
      <c r="B942" s="615"/>
      <c r="C942" s="615"/>
      <c r="D942" s="615"/>
      <c r="E942" s="612"/>
      <c r="I942" s="615"/>
      <c r="J942" s="615"/>
      <c r="R942" s="486"/>
      <c r="T942" s="486"/>
      <c r="V942" s="486"/>
    </row>
    <row r="943">
      <c r="A943" s="70" t="b">
        <v>0</v>
      </c>
      <c r="B943" s="615"/>
      <c r="C943" s="615"/>
      <c r="D943" s="615"/>
      <c r="E943" s="612"/>
      <c r="I943" s="615"/>
      <c r="J943" s="615"/>
      <c r="R943" s="486"/>
      <c r="T943" s="486"/>
      <c r="V943" s="486"/>
    </row>
    <row r="944">
      <c r="A944" s="70" t="b">
        <v>0</v>
      </c>
      <c r="B944" s="615"/>
      <c r="C944" s="615"/>
      <c r="D944" s="615"/>
      <c r="E944" s="612"/>
      <c r="I944" s="615"/>
      <c r="J944" s="615"/>
      <c r="R944" s="486"/>
      <c r="T944" s="486"/>
      <c r="V944" s="486"/>
    </row>
    <row r="945">
      <c r="A945" s="70" t="b">
        <v>0</v>
      </c>
      <c r="B945" s="615"/>
      <c r="C945" s="615"/>
      <c r="D945" s="615"/>
      <c r="E945" s="612"/>
      <c r="I945" s="615"/>
      <c r="J945" s="615"/>
      <c r="R945" s="486"/>
      <c r="T945" s="486"/>
      <c r="V945" s="486"/>
    </row>
    <row r="946">
      <c r="A946" s="70" t="b">
        <v>0</v>
      </c>
      <c r="B946" s="615"/>
      <c r="C946" s="615"/>
      <c r="D946" s="615"/>
      <c r="E946" s="612"/>
      <c r="I946" s="615"/>
      <c r="J946" s="615"/>
      <c r="R946" s="486"/>
      <c r="T946" s="486"/>
      <c r="V946" s="486"/>
    </row>
    <row r="947">
      <c r="A947" s="70" t="b">
        <v>0</v>
      </c>
      <c r="B947" s="615"/>
      <c r="C947" s="615"/>
      <c r="D947" s="615"/>
      <c r="E947" s="612"/>
      <c r="I947" s="615"/>
      <c r="J947" s="615"/>
      <c r="R947" s="486"/>
      <c r="T947" s="486"/>
      <c r="V947" s="486"/>
    </row>
    <row r="948">
      <c r="A948" s="70" t="b">
        <v>0</v>
      </c>
      <c r="B948" s="615"/>
      <c r="C948" s="615"/>
      <c r="D948" s="615"/>
      <c r="E948" s="612"/>
      <c r="I948" s="615"/>
      <c r="J948" s="615"/>
      <c r="R948" s="486"/>
      <c r="T948" s="486"/>
      <c r="V948" s="486"/>
    </row>
    <row r="949">
      <c r="A949" s="70" t="b">
        <v>0</v>
      </c>
      <c r="B949" s="615"/>
      <c r="C949" s="615"/>
      <c r="D949" s="615"/>
      <c r="E949" s="612"/>
      <c r="I949" s="615"/>
      <c r="J949" s="615"/>
      <c r="R949" s="486"/>
      <c r="T949" s="486"/>
      <c r="V949" s="486"/>
    </row>
    <row r="950">
      <c r="A950" s="70" t="b">
        <v>0</v>
      </c>
      <c r="B950" s="615"/>
      <c r="C950" s="615"/>
      <c r="D950" s="615"/>
      <c r="E950" s="612"/>
      <c r="I950" s="615"/>
      <c r="J950" s="615"/>
      <c r="R950" s="486"/>
      <c r="T950" s="486"/>
      <c r="V950" s="486"/>
    </row>
    <row r="951">
      <c r="A951" s="70" t="b">
        <v>0</v>
      </c>
      <c r="B951" s="615"/>
      <c r="C951" s="615"/>
      <c r="D951" s="615"/>
      <c r="E951" s="612"/>
      <c r="I951" s="615"/>
      <c r="J951" s="615"/>
      <c r="R951" s="486"/>
      <c r="T951" s="486"/>
      <c r="V951" s="486"/>
    </row>
    <row r="952">
      <c r="A952" s="70" t="b">
        <v>0</v>
      </c>
      <c r="B952" s="615"/>
      <c r="C952" s="615"/>
      <c r="D952" s="615"/>
      <c r="E952" s="612"/>
      <c r="I952" s="615"/>
      <c r="J952" s="615"/>
      <c r="R952" s="486"/>
      <c r="T952" s="486"/>
      <c r="V952" s="486"/>
    </row>
    <row r="953">
      <c r="A953" s="70" t="b">
        <v>0</v>
      </c>
      <c r="B953" s="615"/>
      <c r="C953" s="615"/>
      <c r="D953" s="615"/>
      <c r="E953" s="612"/>
      <c r="I953" s="615"/>
      <c r="J953" s="615"/>
      <c r="R953" s="486"/>
      <c r="T953" s="486"/>
      <c r="V953" s="486"/>
    </row>
    <row r="954">
      <c r="A954" s="70" t="b">
        <v>0</v>
      </c>
      <c r="B954" s="615"/>
      <c r="C954" s="615"/>
      <c r="D954" s="615"/>
      <c r="E954" s="612"/>
      <c r="I954" s="615"/>
      <c r="J954" s="615"/>
      <c r="R954" s="486"/>
      <c r="T954" s="486"/>
      <c r="V954" s="486"/>
    </row>
    <row r="955">
      <c r="A955" s="70" t="b">
        <v>0</v>
      </c>
      <c r="B955" s="615"/>
      <c r="C955" s="615"/>
      <c r="D955" s="615"/>
      <c r="E955" s="612"/>
      <c r="I955" s="615"/>
      <c r="J955" s="615"/>
      <c r="R955" s="486"/>
      <c r="T955" s="486"/>
      <c r="V955" s="486"/>
    </row>
    <row r="956">
      <c r="A956" s="70" t="b">
        <v>0</v>
      </c>
      <c r="B956" s="615"/>
      <c r="C956" s="615"/>
      <c r="D956" s="615"/>
      <c r="E956" s="612"/>
      <c r="I956" s="615"/>
      <c r="J956" s="615"/>
      <c r="R956" s="486"/>
      <c r="T956" s="486"/>
      <c r="V956" s="486"/>
    </row>
    <row r="957">
      <c r="A957" s="70" t="b">
        <v>0</v>
      </c>
      <c r="B957" s="615"/>
      <c r="C957" s="615"/>
      <c r="D957" s="615"/>
      <c r="E957" s="612"/>
      <c r="I957" s="615"/>
      <c r="J957" s="615"/>
      <c r="R957" s="486"/>
      <c r="T957" s="486"/>
      <c r="V957" s="486"/>
    </row>
    <row r="958">
      <c r="A958" s="70" t="b">
        <v>0</v>
      </c>
      <c r="B958" s="615"/>
      <c r="C958" s="615"/>
      <c r="D958" s="615"/>
      <c r="E958" s="612"/>
      <c r="I958" s="615"/>
      <c r="J958" s="615"/>
      <c r="R958" s="486"/>
      <c r="T958" s="486"/>
      <c r="V958" s="486"/>
    </row>
    <row r="959">
      <c r="A959" s="70" t="b">
        <v>0</v>
      </c>
      <c r="B959" s="615"/>
      <c r="C959" s="615"/>
      <c r="D959" s="615"/>
      <c r="E959" s="612"/>
      <c r="I959" s="615"/>
      <c r="J959" s="615"/>
      <c r="R959" s="486"/>
      <c r="T959" s="486"/>
      <c r="V959" s="486"/>
    </row>
    <row r="960">
      <c r="A960" s="70" t="b">
        <v>0</v>
      </c>
      <c r="B960" s="615"/>
      <c r="C960" s="615"/>
      <c r="D960" s="615"/>
      <c r="E960" s="612"/>
      <c r="I960" s="615"/>
      <c r="J960" s="615"/>
      <c r="R960" s="486"/>
      <c r="T960" s="486"/>
      <c r="V960" s="486"/>
    </row>
    <row r="961">
      <c r="A961" s="70" t="b">
        <v>0</v>
      </c>
      <c r="B961" s="615"/>
      <c r="C961" s="615"/>
      <c r="D961" s="615"/>
      <c r="E961" s="612"/>
      <c r="I961" s="615"/>
      <c r="J961" s="615"/>
      <c r="R961" s="486"/>
      <c r="T961" s="486"/>
      <c r="V961" s="486"/>
    </row>
    <row r="962">
      <c r="A962" s="70" t="b">
        <v>0</v>
      </c>
      <c r="B962" s="615"/>
      <c r="C962" s="615"/>
      <c r="D962" s="615"/>
      <c r="E962" s="612"/>
      <c r="I962" s="615"/>
      <c r="J962" s="615"/>
      <c r="R962" s="486"/>
      <c r="T962" s="486"/>
      <c r="V962" s="486"/>
    </row>
    <row r="963">
      <c r="A963" s="70" t="b">
        <v>0</v>
      </c>
      <c r="B963" s="615"/>
      <c r="C963" s="615"/>
      <c r="D963" s="615"/>
      <c r="E963" s="612"/>
      <c r="I963" s="615"/>
      <c r="J963" s="615"/>
      <c r="R963" s="486"/>
      <c r="T963" s="486"/>
      <c r="V963" s="486"/>
    </row>
    <row r="964">
      <c r="A964" s="70" t="b">
        <v>0</v>
      </c>
      <c r="B964" s="615"/>
      <c r="C964" s="615"/>
      <c r="D964" s="615"/>
      <c r="E964" s="612"/>
      <c r="I964" s="615"/>
      <c r="J964" s="615"/>
      <c r="R964" s="486"/>
      <c r="T964" s="486"/>
      <c r="V964" s="486"/>
    </row>
    <row r="965">
      <c r="A965" s="70" t="b">
        <v>0</v>
      </c>
      <c r="B965" s="615"/>
      <c r="C965" s="615"/>
      <c r="D965" s="615"/>
      <c r="E965" s="612"/>
      <c r="I965" s="615"/>
      <c r="J965" s="615"/>
      <c r="R965" s="486"/>
      <c r="T965" s="486"/>
      <c r="V965" s="486"/>
    </row>
    <row r="966">
      <c r="A966" s="70" t="b">
        <v>0</v>
      </c>
      <c r="B966" s="615"/>
      <c r="C966" s="615"/>
      <c r="D966" s="615"/>
      <c r="E966" s="612"/>
      <c r="I966" s="615"/>
      <c r="J966" s="615"/>
      <c r="R966" s="486"/>
      <c r="T966" s="486"/>
      <c r="V966" s="486"/>
    </row>
    <row r="967">
      <c r="A967" s="70" t="b">
        <v>0</v>
      </c>
      <c r="B967" s="615"/>
      <c r="C967" s="615"/>
      <c r="D967" s="615"/>
      <c r="E967" s="612"/>
      <c r="I967" s="615"/>
      <c r="J967" s="615"/>
      <c r="R967" s="486"/>
      <c r="T967" s="486"/>
      <c r="V967" s="486"/>
    </row>
    <row r="968">
      <c r="A968" s="70" t="b">
        <v>0</v>
      </c>
      <c r="B968" s="615"/>
      <c r="C968" s="615"/>
      <c r="D968" s="615"/>
      <c r="E968" s="612"/>
      <c r="I968" s="615"/>
      <c r="J968" s="615"/>
      <c r="R968" s="486"/>
      <c r="T968" s="486"/>
      <c r="V968" s="486"/>
    </row>
    <row r="969">
      <c r="A969" s="70" t="b">
        <v>0</v>
      </c>
      <c r="B969" s="615"/>
      <c r="C969" s="615"/>
      <c r="D969" s="615"/>
      <c r="E969" s="612"/>
      <c r="I969" s="615"/>
      <c r="J969" s="615"/>
      <c r="R969" s="486"/>
      <c r="T969" s="486"/>
      <c r="V969" s="486"/>
    </row>
    <row r="970">
      <c r="A970" s="70" t="b">
        <v>0</v>
      </c>
      <c r="B970" s="615"/>
      <c r="C970" s="615"/>
      <c r="D970" s="615"/>
      <c r="E970" s="612"/>
      <c r="I970" s="615"/>
      <c r="J970" s="615"/>
      <c r="R970" s="486"/>
      <c r="T970" s="486"/>
      <c r="V970" s="486"/>
    </row>
    <row r="971">
      <c r="A971" s="70" t="b">
        <v>0</v>
      </c>
      <c r="B971" s="615"/>
      <c r="C971" s="615"/>
      <c r="D971" s="615"/>
      <c r="E971" s="612"/>
      <c r="I971" s="615"/>
      <c r="J971" s="615"/>
      <c r="R971" s="486"/>
      <c r="T971" s="486"/>
      <c r="V971" s="486"/>
    </row>
    <row r="972">
      <c r="A972" s="70" t="b">
        <v>0</v>
      </c>
      <c r="B972" s="615"/>
      <c r="C972" s="615"/>
      <c r="D972" s="615"/>
      <c r="E972" s="612"/>
      <c r="I972" s="615"/>
      <c r="J972" s="615"/>
      <c r="R972" s="486"/>
      <c r="T972" s="486"/>
      <c r="V972" s="486"/>
    </row>
    <row r="973">
      <c r="A973" s="70" t="b">
        <v>0</v>
      </c>
      <c r="B973" s="615"/>
      <c r="C973" s="615"/>
      <c r="D973" s="615"/>
      <c r="E973" s="612"/>
      <c r="I973" s="615"/>
      <c r="J973" s="615"/>
      <c r="R973" s="486"/>
      <c r="T973" s="486"/>
      <c r="V973" s="486"/>
    </row>
    <row r="974">
      <c r="A974" s="70" t="b">
        <v>0</v>
      </c>
      <c r="B974" s="615"/>
      <c r="C974" s="615"/>
      <c r="D974" s="615"/>
      <c r="E974" s="612"/>
      <c r="I974" s="615"/>
      <c r="J974" s="615"/>
      <c r="R974" s="486"/>
      <c r="T974" s="486"/>
      <c r="V974" s="486"/>
    </row>
    <row r="975">
      <c r="A975" s="70" t="b">
        <v>0</v>
      </c>
      <c r="B975" s="615"/>
      <c r="C975" s="615"/>
      <c r="D975" s="615"/>
      <c r="E975" s="612"/>
      <c r="I975" s="615"/>
      <c r="J975" s="615"/>
      <c r="R975" s="486"/>
      <c r="T975" s="486"/>
      <c r="V975" s="486"/>
    </row>
    <row r="976">
      <c r="A976" s="70" t="b">
        <v>0</v>
      </c>
      <c r="B976" s="615"/>
      <c r="C976" s="615"/>
      <c r="D976" s="615"/>
      <c r="E976" s="612"/>
      <c r="I976" s="615"/>
      <c r="J976" s="615"/>
      <c r="R976" s="486"/>
      <c r="T976" s="486"/>
      <c r="V976" s="486"/>
    </row>
    <row r="977">
      <c r="A977" s="70" t="b">
        <v>0</v>
      </c>
      <c r="B977" s="615"/>
      <c r="C977" s="615"/>
      <c r="D977" s="615"/>
      <c r="E977" s="612"/>
      <c r="I977" s="615"/>
      <c r="J977" s="615"/>
      <c r="R977" s="486"/>
      <c r="T977" s="486"/>
      <c r="V977" s="486"/>
    </row>
    <row r="978">
      <c r="A978" s="70" t="b">
        <v>0</v>
      </c>
      <c r="B978" s="615"/>
      <c r="C978" s="615"/>
      <c r="D978" s="615"/>
      <c r="E978" s="612"/>
      <c r="I978" s="615"/>
      <c r="J978" s="615"/>
      <c r="R978" s="486"/>
      <c r="T978" s="486"/>
      <c r="V978" s="486"/>
    </row>
    <row r="979">
      <c r="A979" s="70" t="b">
        <v>0</v>
      </c>
      <c r="B979" s="615"/>
      <c r="C979" s="615"/>
      <c r="D979" s="615"/>
      <c r="E979" s="612"/>
      <c r="I979" s="615"/>
      <c r="J979" s="615"/>
      <c r="R979" s="486"/>
      <c r="T979" s="486"/>
      <c r="V979" s="486"/>
    </row>
    <row r="980">
      <c r="A980" s="70" t="b">
        <v>0</v>
      </c>
      <c r="B980" s="615"/>
      <c r="C980" s="615"/>
      <c r="D980" s="615"/>
      <c r="E980" s="612"/>
      <c r="I980" s="615"/>
      <c r="J980" s="615"/>
      <c r="R980" s="486"/>
      <c r="T980" s="486"/>
      <c r="V980" s="486"/>
    </row>
    <row r="981">
      <c r="A981" s="70" t="b">
        <v>0</v>
      </c>
      <c r="B981" s="615"/>
      <c r="C981" s="615"/>
      <c r="D981" s="615"/>
      <c r="E981" s="612"/>
      <c r="I981" s="615"/>
      <c r="J981" s="615"/>
      <c r="R981" s="486"/>
      <c r="T981" s="486"/>
      <c r="V981" s="486"/>
    </row>
    <row r="982">
      <c r="A982" s="70" t="b">
        <v>0</v>
      </c>
      <c r="B982" s="615"/>
      <c r="C982" s="615"/>
      <c r="D982" s="615"/>
      <c r="E982" s="612"/>
      <c r="I982" s="615"/>
      <c r="J982" s="615"/>
      <c r="R982" s="486"/>
      <c r="T982" s="486"/>
      <c r="V982" s="486"/>
    </row>
    <row r="983">
      <c r="A983" s="70" t="b">
        <v>0</v>
      </c>
      <c r="B983" s="615"/>
      <c r="C983" s="615"/>
      <c r="D983" s="615"/>
      <c r="E983" s="612"/>
      <c r="I983" s="615"/>
      <c r="J983" s="615"/>
      <c r="R983" s="486"/>
      <c r="T983" s="486"/>
      <c r="V983" s="486"/>
    </row>
    <row r="984">
      <c r="A984" s="70" t="b">
        <v>0</v>
      </c>
      <c r="B984" s="615"/>
      <c r="C984" s="615"/>
      <c r="D984" s="615"/>
      <c r="E984" s="612"/>
      <c r="I984" s="615"/>
      <c r="J984" s="615"/>
      <c r="R984" s="486"/>
      <c r="T984" s="486"/>
      <c r="V984" s="486"/>
    </row>
    <row r="985">
      <c r="A985" s="70" t="b">
        <v>0</v>
      </c>
      <c r="B985" s="615"/>
      <c r="C985" s="615"/>
      <c r="D985" s="615"/>
      <c r="E985" s="612"/>
      <c r="I985" s="615"/>
      <c r="J985" s="615"/>
      <c r="R985" s="486"/>
      <c r="T985" s="486"/>
      <c r="V985" s="486"/>
    </row>
    <row r="986">
      <c r="A986" s="70" t="b">
        <v>0</v>
      </c>
      <c r="B986" s="615"/>
      <c r="C986" s="615"/>
      <c r="D986" s="615"/>
      <c r="E986" s="612"/>
      <c r="I986" s="615"/>
      <c r="J986" s="615"/>
      <c r="R986" s="486"/>
      <c r="T986" s="486"/>
      <c r="V986" s="486"/>
    </row>
    <row r="987">
      <c r="A987" s="70" t="b">
        <v>0</v>
      </c>
      <c r="B987" s="615"/>
      <c r="C987" s="615"/>
      <c r="D987" s="615"/>
      <c r="E987" s="612"/>
      <c r="I987" s="615"/>
      <c r="J987" s="615"/>
      <c r="R987" s="486"/>
      <c r="T987" s="486"/>
      <c r="V987" s="486"/>
    </row>
    <row r="988">
      <c r="A988" s="70" t="b">
        <v>0</v>
      </c>
      <c r="B988" s="615"/>
      <c r="C988" s="615"/>
      <c r="D988" s="615"/>
      <c r="E988" s="612"/>
      <c r="I988" s="615"/>
      <c r="J988" s="615"/>
      <c r="R988" s="486"/>
      <c r="T988" s="486"/>
      <c r="V988" s="486"/>
    </row>
    <row r="989">
      <c r="A989" s="70" t="b">
        <v>0</v>
      </c>
      <c r="B989" s="615"/>
      <c r="C989" s="615"/>
      <c r="D989" s="615"/>
      <c r="E989" s="612"/>
      <c r="I989" s="615"/>
      <c r="J989" s="615"/>
      <c r="R989" s="486"/>
      <c r="T989" s="486"/>
      <c r="V989" s="486"/>
    </row>
    <row r="990">
      <c r="A990" s="70" t="b">
        <v>0</v>
      </c>
      <c r="B990" s="615"/>
      <c r="C990" s="615"/>
      <c r="D990" s="615"/>
      <c r="E990" s="612"/>
      <c r="I990" s="615"/>
      <c r="J990" s="615"/>
      <c r="R990" s="486"/>
      <c r="T990" s="486"/>
      <c r="V990" s="486"/>
    </row>
    <row r="991">
      <c r="A991" s="70" t="b">
        <v>0</v>
      </c>
      <c r="B991" s="615"/>
      <c r="C991" s="615"/>
      <c r="D991" s="615"/>
      <c r="E991" s="612"/>
      <c r="I991" s="615"/>
      <c r="J991" s="615"/>
      <c r="R991" s="486"/>
      <c r="T991" s="486"/>
      <c r="V991" s="486"/>
    </row>
    <row r="992">
      <c r="A992" s="70" t="b">
        <v>0</v>
      </c>
      <c r="B992" s="615"/>
      <c r="C992" s="615"/>
      <c r="D992" s="615"/>
      <c r="E992" s="612"/>
      <c r="I992" s="615"/>
      <c r="J992" s="615"/>
      <c r="R992" s="486"/>
      <c r="T992" s="486"/>
      <c r="V992" s="486"/>
    </row>
    <row r="993">
      <c r="A993" s="70" t="b">
        <v>0</v>
      </c>
      <c r="B993" s="615"/>
      <c r="C993" s="615"/>
      <c r="D993" s="615"/>
      <c r="E993" s="612"/>
      <c r="I993" s="615"/>
      <c r="J993" s="615"/>
      <c r="R993" s="486"/>
      <c r="T993" s="486"/>
      <c r="V993" s="486"/>
    </row>
    <row r="994">
      <c r="A994" s="70" t="b">
        <v>0</v>
      </c>
      <c r="B994" s="615"/>
      <c r="C994" s="615"/>
      <c r="D994" s="615"/>
      <c r="E994" s="612"/>
      <c r="I994" s="615"/>
      <c r="J994" s="615"/>
      <c r="R994" s="486"/>
      <c r="T994" s="486"/>
      <c r="V994" s="486"/>
    </row>
    <row r="995">
      <c r="A995" s="70" t="b">
        <v>0</v>
      </c>
      <c r="B995" s="615"/>
      <c r="C995" s="615"/>
      <c r="D995" s="615"/>
      <c r="E995" s="612"/>
      <c r="I995" s="615"/>
      <c r="J995" s="615"/>
      <c r="R995" s="486"/>
      <c r="T995" s="486"/>
      <c r="V995" s="486"/>
    </row>
    <row r="996">
      <c r="A996" s="70" t="b">
        <v>0</v>
      </c>
      <c r="B996" s="615"/>
      <c r="C996" s="615"/>
      <c r="D996" s="615"/>
      <c r="E996" s="612"/>
      <c r="I996" s="615"/>
      <c r="J996" s="615"/>
      <c r="R996" s="486"/>
      <c r="T996" s="486"/>
      <c r="V996" s="486"/>
    </row>
    <row r="997">
      <c r="A997" s="70" t="b">
        <v>0</v>
      </c>
      <c r="B997" s="615"/>
      <c r="C997" s="615"/>
      <c r="D997" s="615"/>
      <c r="E997" s="612"/>
      <c r="I997" s="615"/>
      <c r="J997" s="615"/>
      <c r="R997" s="486"/>
      <c r="T997" s="486"/>
      <c r="V997" s="486"/>
    </row>
    <row r="998">
      <c r="A998" s="70" t="b">
        <v>0</v>
      </c>
      <c r="B998" s="615"/>
      <c r="C998" s="615"/>
      <c r="D998" s="615"/>
      <c r="E998" s="612"/>
      <c r="I998" s="615"/>
      <c r="J998" s="615"/>
      <c r="R998" s="486"/>
      <c r="T998" s="486"/>
      <c r="V998" s="486"/>
    </row>
    <row r="999">
      <c r="A999" s="70" t="b">
        <v>0</v>
      </c>
      <c r="B999" s="615"/>
      <c r="C999" s="615"/>
      <c r="D999" s="615"/>
      <c r="E999" s="612"/>
      <c r="I999" s="615"/>
      <c r="J999" s="615"/>
      <c r="R999" s="486"/>
      <c r="T999" s="486"/>
      <c r="V999" s="486"/>
    </row>
    <row r="1000">
      <c r="A1000" s="70" t="b">
        <v>0</v>
      </c>
      <c r="B1000" s="615"/>
      <c r="C1000" s="615"/>
      <c r="D1000" s="615"/>
      <c r="E1000" s="612"/>
      <c r="R1000" s="486"/>
      <c r="T1000" s="486"/>
      <c r="V1000" s="486"/>
    </row>
  </sheetData>
  <customSheetViews>
    <customSheetView guid="{34118379-F627-4DD1-9F8A-029C9B65D8C2}" filter="1" showAutoFilter="1">
      <autoFilter ref="$A$1:$A$1000"/>
    </customSheetView>
  </customSheetViews>
  <mergeCells count="13">
    <mergeCell ref="Q2:R2"/>
    <mergeCell ref="S2:T2"/>
    <mergeCell ref="U2:V2"/>
    <mergeCell ref="W2:X2"/>
    <mergeCell ref="Y2:Z2"/>
    <mergeCell ref="AA2:AB2"/>
    <mergeCell ref="B1:E2"/>
    <mergeCell ref="F1:H2"/>
    <mergeCell ref="I1:AB1"/>
    <mergeCell ref="I2:J2"/>
    <mergeCell ref="K2:L2"/>
    <mergeCell ref="M2:N2"/>
    <mergeCell ref="O2:P2"/>
  </mergeCells>
  <conditionalFormatting sqref="A1:C1000">
    <cfRule type="expression" dxfId="0" priority="1">
      <formula>$C1="rare"</formula>
    </cfRule>
  </conditionalFormatting>
  <conditionalFormatting sqref="A1:C1000">
    <cfRule type="expression" dxfId="1" priority="2">
      <formula>$C1="epic"</formula>
    </cfRule>
  </conditionalFormatting>
  <conditionalFormatting sqref="A1:C1000">
    <cfRule type="expression" dxfId="2" priority="3">
      <formula>$C1="legendary"</formula>
    </cfRule>
  </conditionalFormatting>
  <dataValidations>
    <dataValidation type="list" allowBlank="1" sqref="D4:D293">
      <formula1>'En Configuration'!$E$4:$E$33</formula1>
    </dataValidation>
    <dataValidation type="list" allowBlank="1" showErrorMessage="1" sqref="I4:I300 K4:K300 M4:M300 O4:O300">
      <formula1>'🌳Resource'!$A$3:$A$192</formula1>
    </dataValidation>
    <dataValidation type="decimal" operator="greaterThanOrEqual" allowBlank="1" showDropDown="1" showErrorMessage="1" sqref="J4:J300 L4:L300 N4:N300 P4:P300">
      <formula1>0.0</formula1>
    </dataValidation>
    <dataValidation type="decimal" operator="greaterThan" allowBlank="1" showDropDown="1" showErrorMessage="1" sqref="R4:R300 T4:T300 V4:V300 X4:X300 Z4:Z300 AB4:AB300">
      <formula1>0.0</formula1>
    </dataValidation>
    <dataValidation type="list" allowBlank="1" sqref="C4:C293">
      <formula1>'En Configuration'!$A$4:$A$7</formula1>
    </dataValidation>
    <dataValidation type="list" allowBlank="1" showErrorMessage="1" sqref="Q4:Q300 S4:S300 U4:U300 W4:W300 Y4:Y300 AA4:AA300">
      <formula1>'🧱Material'!$B$4:$B1000</formula1>
    </dataValidation>
  </dataValidations>
  <drawing r:id="rId1"/>
  <tableParts count="3">
    <tablePart r:id="rId5"/>
    <tablePart r:id="rId6"/>
    <tablePart r:id="rId7"/>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3.0" topLeftCell="H4" activePane="bottomRight" state="frozen"/>
      <selection activeCell="H1" sqref="H1" pane="topRight"/>
      <selection activeCell="A4" sqref="A4" pane="bottomLeft"/>
      <selection activeCell="H4" sqref="H4" pane="bottomRight"/>
    </sheetView>
  </sheetViews>
  <sheetFormatPr customHeight="1" defaultColWidth="14.43" defaultRowHeight="15.75" outlineLevelCol="1"/>
  <cols>
    <col customWidth="1" min="1" max="1" width="4.86"/>
    <col collapsed="1" customWidth="1" min="2" max="2" width="25.43"/>
    <col hidden="1" min="3" max="3" width="14.43" outlineLevel="1"/>
    <col customWidth="1" hidden="1" min="4" max="4" width="11.86" outlineLevel="1"/>
    <col customWidth="1" hidden="1" min="5" max="5" width="15.29" outlineLevel="1"/>
    <col customWidth="1" hidden="1" min="6" max="6" width="11.86" outlineLevel="1"/>
    <col customWidth="1" hidden="1" min="7" max="7" width="22.14" outlineLevel="1"/>
    <col customWidth="1" min="11" max="11" width="10.86"/>
    <col customWidth="1" min="12" max="12" width="8.29"/>
    <col customWidth="1" min="13" max="13" width="10.86"/>
    <col customWidth="1" min="14" max="14" width="9.0"/>
    <col customWidth="1" min="15" max="15" width="9.86"/>
    <col customWidth="1" min="16" max="16" width="7.57"/>
    <col customWidth="1" min="17" max="17" width="8.57"/>
    <col customWidth="1" min="18" max="18" width="7.71"/>
    <col customWidth="1" min="19" max="19" width="14.43"/>
    <col customWidth="1" min="20" max="20" width="7.86"/>
    <col customWidth="1" min="21" max="21" width="26.14"/>
    <col customWidth="1" min="22" max="22" width="7.71"/>
    <col customWidth="1" min="23" max="23" width="22.0"/>
    <col customWidth="1" min="24" max="24" width="7.86"/>
    <col customWidth="1" min="25" max="25" width="21.86"/>
    <col customWidth="1" min="26" max="26" width="7.71"/>
    <col customWidth="1" min="27" max="27" width="22.0"/>
    <col customWidth="1" min="28" max="28" width="7.57"/>
    <col customWidth="1" min="29" max="29" width="21.86"/>
    <col customWidth="1" min="30" max="30" width="7.71"/>
  </cols>
  <sheetData>
    <row r="1">
      <c r="A1" s="511"/>
      <c r="B1" s="511" t="s">
        <v>774</v>
      </c>
      <c r="H1" s="511"/>
      <c r="I1" s="511"/>
      <c r="J1" s="512"/>
      <c r="K1" s="513" t="s">
        <v>436</v>
      </c>
    </row>
    <row r="2">
      <c r="A2" s="511"/>
      <c r="H2" s="511"/>
      <c r="I2" s="511"/>
      <c r="J2" s="512"/>
      <c r="K2" s="66" t="s">
        <v>196</v>
      </c>
      <c r="M2" s="4" t="s">
        <v>197</v>
      </c>
      <c r="O2" s="66" t="s">
        <v>437</v>
      </c>
      <c r="Q2" s="4" t="s">
        <v>438</v>
      </c>
      <c r="S2" s="514" t="s">
        <v>775</v>
      </c>
      <c r="U2" s="515" t="s">
        <v>776</v>
      </c>
      <c r="W2" s="514" t="s">
        <v>777</v>
      </c>
      <c r="Y2" s="515" t="s">
        <v>778</v>
      </c>
      <c r="AA2" s="514" t="s">
        <v>779</v>
      </c>
      <c r="AC2" s="515" t="s">
        <v>780</v>
      </c>
    </row>
    <row r="3">
      <c r="A3" s="516"/>
      <c r="B3" s="516" t="s">
        <v>200</v>
      </c>
      <c r="C3" s="517" t="s">
        <v>9</v>
      </c>
      <c r="D3" s="517" t="s">
        <v>443</v>
      </c>
      <c r="E3" s="517" t="s">
        <v>444</v>
      </c>
      <c r="F3" s="517" t="s">
        <v>75</v>
      </c>
      <c r="G3" s="518" t="s">
        <v>356</v>
      </c>
      <c r="H3" s="517" t="s">
        <v>211</v>
      </c>
      <c r="I3" s="519" t="s">
        <v>24</v>
      </c>
      <c r="J3" s="517" t="s">
        <v>361</v>
      </c>
      <c r="K3" s="18" t="s">
        <v>200</v>
      </c>
      <c r="L3" s="520" t="s">
        <v>201</v>
      </c>
      <c r="M3" s="18" t="s">
        <v>200</v>
      </c>
      <c r="N3" s="520" t="s">
        <v>201</v>
      </c>
      <c r="O3" s="18" t="s">
        <v>200</v>
      </c>
      <c r="P3" s="520" t="s">
        <v>201</v>
      </c>
      <c r="Q3" s="18" t="s">
        <v>200</v>
      </c>
      <c r="R3" s="520" t="s">
        <v>201</v>
      </c>
      <c r="S3" s="59" t="s">
        <v>200</v>
      </c>
      <c r="T3" s="520" t="s">
        <v>201</v>
      </c>
      <c r="U3" s="59" t="s">
        <v>200</v>
      </c>
      <c r="V3" s="520" t="s">
        <v>201</v>
      </c>
      <c r="W3" s="59" t="s">
        <v>200</v>
      </c>
      <c r="X3" s="520" t="s">
        <v>201</v>
      </c>
      <c r="Y3" s="59" t="s">
        <v>200</v>
      </c>
      <c r="Z3" s="520" t="s">
        <v>201</v>
      </c>
      <c r="AA3" s="59" t="s">
        <v>200</v>
      </c>
      <c r="AB3" s="520" t="s">
        <v>201</v>
      </c>
      <c r="AC3" s="59" t="s">
        <v>200</v>
      </c>
      <c r="AD3" s="520" t="s">
        <v>201</v>
      </c>
    </row>
    <row r="4">
      <c r="A4" s="617" t="b">
        <v>1</v>
      </c>
      <c r="B4" s="617" t="s">
        <v>781</v>
      </c>
      <c r="C4" s="617" t="s">
        <v>7</v>
      </c>
      <c r="D4" s="617" t="s">
        <v>54</v>
      </c>
      <c r="E4" s="617" t="s">
        <v>79</v>
      </c>
      <c r="F4" s="617" t="s">
        <v>782</v>
      </c>
      <c r="G4" s="617"/>
      <c r="H4" s="523">
        <f>IF(K4&lt;&gt;"",(VLOOKUP(K4,'🌳Resource'!$A$4:$J1001,10,false)*L4),0)+IF(M4&lt;&gt;"",(VLOOKUP(M4,'🌳Resource'!$A$4:$J1001,10,false)*N4),0)+IF(O4&lt;&gt;"",(VLOOKUP(O4,'🌳Resource'!$A$4:$J1001,10,false)*P4),0) + IF(Q4&lt;&gt;"",(VLOOKUP(Q4,'🌳Resource'!$A$4:$J1001,10,false)*R4),0) + IF(S4&lt;&gt;"",(VLOOKUP(S4,'🧱Material'!$B$4:$H1001,7,false)*T4),0) + IF(U4&lt;&gt;"",(VLOOKUP(U4,'🧱Material'!$B$4:$H1001,7,false)*V4),0) + IF(W4&lt;&gt;"",(VLOOKUP(W4,'🧱Material'!$B$4:$H1001,7,false)*X4),0) + IF(Y4&lt;&gt;"",(VLOOKUP(Y4,'🧱Material'!$B$4:$H1001,7,false)*Z4),0) + IF(AA4&lt;&gt;"",(VLOOKUP(AA4,'🧱Material'!$B$4:$H1001,7,false)*AB4),0) + IF(AC4&lt;&gt;"",(VLOOKUP(AC4,'🧱Material'!$B$4:$H1001,7,false)*AD4),0)</f>
        <v>225</v>
      </c>
      <c r="I4" s="523">
        <f>IF(K4&lt;&gt;"",(VLOOKUP(K4,'🌳Resource'!$A$4:$J1001,8,false)*L4),0)+IF(M4&lt;&gt;"",(VLOOKUP(M4,'🌳Resource'!$A$4:$J1001,8,false)*N4),0)+IF(O4&lt;&gt;"",(VLOOKUP(O4,'🌳Resource'!$A$4:$J1001,8,false)*P4),0) + IF(Q4&lt;&gt;"",(VLOOKUP(Q4,'🌳Resource'!$A$4:$J1001,8,false)*R4),0) + IF(S4&lt;&gt;"",(VLOOKUP(S4,'🧱Material'!$B$4:$H1001,5,false)*T4),0) + IF(U4&lt;&gt;"",(VLOOKUP(U4,'🧱Material'!$B$4:$H1001,5,false)*V4),0) + IF(W4&lt;&gt;"",(VLOOKUP(W4,'🧱Material'!$B$4:$H1001,5,false)*X4),0) + IF(Y4&lt;&gt;"",(VLOOKUP(Y4,'🧱Material'!$B$4:$H1001,5,false)*Z4),0) + IF(AA4&lt;&gt;"",(VLOOKUP(AA4,'🧱Material'!$B$4:$H1001,5,false)*AB4),0) + IF(AC4&lt;&gt;"",(VLOOKUP(AC4,'🧱Material'!$B$4:$H1001,5,false)*AD4),0)</f>
        <v>224.0909091</v>
      </c>
      <c r="J4" s="523">
        <f>IF(K4&lt;&gt;"",(VLOOKUP(K4,'🌳Resource'!$A$5:$J1001,9,false)*L4),0)+IF(M4&lt;&gt;"",(VLOOKUP(M4,'🌳Resource'!$A$5:$J1001,9,false)*N4),0)+IF(O4&lt;&gt;"",(VLOOKUP(O4,'🌳Resource'!$A$5:$J1001,9,false)*P4),0) + IF(Q4&lt;&gt;"",(VLOOKUP(Q4,'🌳Resource'!$A$5:$J1001,9,false)*R4),0) + IF(S4&lt;&gt;"",(VLOOKUP(S4,'🧱Material'!$B$4:$H1001,6,false)*T4),0) + IF(U4&lt;&gt;"",(VLOOKUP(U4,'🧱Material'!$B$4:$H1001,6,false)*V4),0) + IF(W4&lt;&gt;"",(VLOOKUP(W4,'🧱Material'!$B$4:$H1001,6,false)*X4),0) + IF(Y4&lt;&gt;"",(VLOOKUP(Y4,'🧱Material'!$B$4:$H1001,6,false)*Z4),0) + IF(AA4&lt;&gt;"",(VLOOKUP(AA4,'🧱Material'!$B$4:$H1001,6,false)*AB4),0) + IF(AC4&lt;&gt;"",(VLOOKUP(AC4,'🧱Material'!$B$4:$H1001,6,false)*AD4),0)</f>
        <v>850</v>
      </c>
      <c r="K4" s="63" t="s">
        <v>79</v>
      </c>
      <c r="L4" s="3">
        <v>100.0</v>
      </c>
      <c r="M4" s="63" t="s">
        <v>80</v>
      </c>
      <c r="N4" s="3">
        <v>50.0</v>
      </c>
      <c r="O4" s="63" t="s">
        <v>82</v>
      </c>
      <c r="P4" s="3">
        <v>50.0</v>
      </c>
      <c r="Q4" s="63" t="s">
        <v>84</v>
      </c>
      <c r="R4" s="3"/>
      <c r="S4" s="515"/>
      <c r="T4" s="3"/>
      <c r="U4" s="515"/>
      <c r="V4" s="3"/>
      <c r="W4" s="515"/>
      <c r="X4" s="3"/>
      <c r="Y4" s="515"/>
      <c r="Z4" s="3"/>
      <c r="AA4" s="515"/>
      <c r="AB4" s="3"/>
      <c r="AC4" s="515"/>
      <c r="AD4" s="3"/>
    </row>
    <row r="5">
      <c r="A5" s="617" t="b">
        <v>1</v>
      </c>
      <c r="B5" s="617" t="s">
        <v>783</v>
      </c>
      <c r="C5" s="617" t="s">
        <v>8</v>
      </c>
      <c r="D5" s="617" t="s">
        <v>54</v>
      </c>
      <c r="E5" s="617" t="s">
        <v>79</v>
      </c>
      <c r="F5" s="618" t="s">
        <v>784</v>
      </c>
      <c r="G5" s="617" t="s">
        <v>785</v>
      </c>
      <c r="H5" s="526">
        <f>IF(K5&lt;&gt;"",(VLOOKUP(K5,'🌳Resource'!$A$4:$J1001,10,false)*L5),0)+IF(M5&lt;&gt;"",(VLOOKUP(M5,'🌳Resource'!$A$4:$J1001,10,false)*N5),0)+IF(O5&lt;&gt;"",(VLOOKUP(O5,'🌳Resource'!$A$4:$J1001,10,false)*P5),0) + IF(Q5&lt;&gt;"",(VLOOKUP(Q5,'🌳Resource'!$A$4:$J1001,10,false)*R5),0) + IF(S5&lt;&gt;"",(VLOOKUP(S5,'🧱Material'!$B$4:$H1001,7,false)*T5),0) + IF(U5&lt;&gt;"",(VLOOKUP(U5,'🧱Material'!$B$4:$H1001,7,false)*V5),0) + IF(W5&lt;&gt;"",(VLOOKUP(W5,'🧱Material'!$B$4:$H1001,7,false)*X5),0) + IF(Y5&lt;&gt;"",(VLOOKUP(Y5,'🧱Material'!$B$4:$H1001,7,false)*Z5),0) + IF(AA5&lt;&gt;"",(VLOOKUP(AA5,'🧱Material'!$B$4:$H1001,7,false)*AB5),0) + IF(AC5&lt;&gt;"",(VLOOKUP(AC5,'🧱Material'!$B$4:$H1001,7,false)*AD5),0)</f>
        <v>1100</v>
      </c>
      <c r="I5" s="526">
        <f>IF(K5&lt;&gt;"",(VLOOKUP(K5,'🌳Resource'!$A$4:$J1001,8,false)*L5),0)+IF(M5&lt;&gt;"",(VLOOKUP(M5,'🌳Resource'!$A$4:$J1001,8,false)*N5),0)+IF(O5&lt;&gt;"",(VLOOKUP(O5,'🌳Resource'!$A$4:$J1001,8,false)*P5),0) + IF(Q5&lt;&gt;"",(VLOOKUP(Q5,'🌳Resource'!$A$4:$J1001,8,false)*R5),0) + IF(S5&lt;&gt;"",(VLOOKUP(S5,'🧱Material'!$B$4:$H1001,5,false)*T5),0) + IF(U5&lt;&gt;"",(VLOOKUP(U5,'🧱Material'!$B$4:$H1001,5,false)*V5),0) + IF(W5&lt;&gt;"",(VLOOKUP(W5,'🧱Material'!$B$4:$H1001,5,false)*X5),0) + IF(Y5&lt;&gt;"",(VLOOKUP(Y5,'🧱Material'!$B$4:$H1001,5,false)*Z5),0) + IF(AA5&lt;&gt;"",(VLOOKUP(AA5,'🧱Material'!$B$4:$H1001,5,false)*AB5),0) + IF(AC5&lt;&gt;"",(VLOOKUP(AC5,'🧱Material'!$B$4:$H1001,5,false)*AD5),0)</f>
        <v>892.2857143</v>
      </c>
      <c r="J5" s="526">
        <f>IF(K5&lt;&gt;"",(VLOOKUP(K5,'🌳Resource'!$A$5:$J1001,9,false)*L5),0)+IF(M5&lt;&gt;"",(VLOOKUP(M5,'🌳Resource'!$A$5:$J1001,9,false)*N5),0)+IF(O5&lt;&gt;"",(VLOOKUP(O5,'🌳Resource'!$A$5:$J1001,9,false)*P5),0) + IF(Q5&lt;&gt;"",(VLOOKUP(Q5,'🌳Resource'!$A$5:$J1001,9,false)*R5),0) + IF(S5&lt;&gt;"",(VLOOKUP(S5,'🧱Material'!$B$4:$H1001,6,false)*T5),0) + IF(U5&lt;&gt;"",(VLOOKUP(U5,'🧱Material'!$B$4:$H1001,6,false)*V5),0) + IF(W5&lt;&gt;"",(VLOOKUP(W5,'🧱Material'!$B$4:$H1001,6,false)*X5),0) + IF(Y5&lt;&gt;"",(VLOOKUP(Y5,'🧱Material'!$B$4:$H1001,6,false)*Z5),0) + IF(AA5&lt;&gt;"",(VLOOKUP(AA5,'🧱Material'!$B$4:$H1001,6,false)*AB5),0) + IF(AC5&lt;&gt;"",(VLOOKUP(AC5,'🧱Material'!$B$4:$H1001,6,false)*AD5),0)</f>
        <v>3345</v>
      </c>
      <c r="K5" s="18" t="s">
        <v>79</v>
      </c>
      <c r="L5" s="536">
        <v>200.0</v>
      </c>
      <c r="M5" s="18" t="s">
        <v>80</v>
      </c>
      <c r="N5" s="536">
        <v>100.0</v>
      </c>
      <c r="O5" s="18" t="s">
        <v>82</v>
      </c>
      <c r="P5" s="536">
        <v>100.0</v>
      </c>
      <c r="Q5" s="18" t="s">
        <v>84</v>
      </c>
      <c r="R5" s="536">
        <v>100.0</v>
      </c>
      <c r="S5" s="59" t="s">
        <v>555</v>
      </c>
      <c r="T5" s="520">
        <v>5.0</v>
      </c>
      <c r="U5" s="59" t="s">
        <v>684</v>
      </c>
      <c r="V5" s="520">
        <v>5.0</v>
      </c>
      <c r="W5" s="59" t="s">
        <v>672</v>
      </c>
      <c r="X5" s="520">
        <v>5.0</v>
      </c>
      <c r="Y5" s="59"/>
      <c r="Z5" s="520"/>
      <c r="AA5" s="59"/>
      <c r="AB5" s="520"/>
      <c r="AC5" s="59"/>
      <c r="AD5" s="520"/>
    </row>
    <row r="6">
      <c r="A6" s="617" t="b">
        <v>1</v>
      </c>
      <c r="B6" s="617" t="s">
        <v>786</v>
      </c>
      <c r="C6" s="617" t="s">
        <v>8</v>
      </c>
      <c r="D6" s="617" t="s">
        <v>54</v>
      </c>
      <c r="E6" s="617" t="s">
        <v>79</v>
      </c>
      <c r="F6" s="617" t="s">
        <v>787</v>
      </c>
      <c r="G6" s="617" t="s">
        <v>788</v>
      </c>
      <c r="H6" s="523">
        <f>IF(K6&lt;&gt;"",(VLOOKUP(K6,'🌳Resource'!$A$4:$J1001,10,false)*L6),0)+IF(M6&lt;&gt;"",(VLOOKUP(M6,'🌳Resource'!$A$4:$J1001,10,false)*N6),0)+IF(O6&lt;&gt;"",(VLOOKUP(O6,'🌳Resource'!$A$4:$J1001,10,false)*P6),0) + IF(Q6&lt;&gt;"",(VLOOKUP(Q6,'🌳Resource'!$A$4:$J1001,10,false)*R6),0) + IF(S6&lt;&gt;"",(VLOOKUP(S6,'🧱Material'!$B$4:$H1001,7,false)*T6),0) + IF(U6&lt;&gt;"",(VLOOKUP(U6,'🧱Material'!$B$4:$H1001,7,false)*V6),0) + IF(W6&lt;&gt;"",(VLOOKUP(W6,'🧱Material'!$B$4:$H1001,7,false)*X6),0) + IF(Y6&lt;&gt;"",(VLOOKUP(Y6,'🧱Material'!$B$4:$H1001,7,false)*Z6),0) + IF(AA6&lt;&gt;"",(VLOOKUP(AA6,'🧱Material'!$B$4:$H1001,7,false)*AB6),0) + IF(AC6&lt;&gt;"",(VLOOKUP(AC6,'🧱Material'!$B$4:$H1001,7,false)*AD6),0)</f>
        <v>1105</v>
      </c>
      <c r="I6" s="523">
        <f>IF(K6&lt;&gt;"",(VLOOKUP(K6,'🌳Resource'!$A$4:$J1001,8,false)*L6),0)+IF(M6&lt;&gt;"",(VLOOKUP(M6,'🌳Resource'!$A$4:$J1001,8,false)*N6),0)+IF(O6&lt;&gt;"",(VLOOKUP(O6,'🌳Resource'!$A$4:$J1001,8,false)*P6),0) + IF(Q6&lt;&gt;"",(VLOOKUP(Q6,'🌳Resource'!$A$4:$J1001,8,false)*R6),0) + IF(S6&lt;&gt;"",(VLOOKUP(S6,'🧱Material'!$B$4:$H1001,5,false)*T6),0) + IF(U6&lt;&gt;"",(VLOOKUP(U6,'🧱Material'!$B$4:$H1001,5,false)*V6),0) + IF(W6&lt;&gt;"",(VLOOKUP(W6,'🧱Material'!$B$4:$H1001,5,false)*X6),0) + IF(Y6&lt;&gt;"",(VLOOKUP(Y6,'🧱Material'!$B$4:$H1001,5,false)*Z6),0) + IF(AA6&lt;&gt;"",(VLOOKUP(AA6,'🧱Material'!$B$4:$H1001,5,false)*AB6),0) + IF(AC6&lt;&gt;"",(VLOOKUP(AC6,'🧱Material'!$B$4:$H1001,5,false)*AD6),0)</f>
        <v>894.2857143</v>
      </c>
      <c r="J6" s="523">
        <f>IF(K6&lt;&gt;"",(VLOOKUP(K6,'🌳Resource'!$A$5:$J1001,9,false)*L6),0)+IF(M6&lt;&gt;"",(VLOOKUP(M6,'🌳Resource'!$A$5:$J1001,9,false)*N6),0)+IF(O6&lt;&gt;"",(VLOOKUP(O6,'🌳Resource'!$A$5:$J1001,9,false)*P6),0) + IF(Q6&lt;&gt;"",(VLOOKUP(Q6,'🌳Resource'!$A$5:$J1001,9,false)*R6),0) + IF(S6&lt;&gt;"",(VLOOKUP(S6,'🧱Material'!$B$4:$H1001,6,false)*T6),0) + IF(U6&lt;&gt;"",(VLOOKUP(U6,'🧱Material'!$B$4:$H1001,6,false)*V6),0) + IF(W6&lt;&gt;"",(VLOOKUP(W6,'🧱Material'!$B$4:$H1001,6,false)*X6),0) + IF(Y6&lt;&gt;"",(VLOOKUP(Y6,'🧱Material'!$B$4:$H1001,6,false)*Z6),0) + IF(AA6&lt;&gt;"",(VLOOKUP(AA6,'🧱Material'!$B$4:$H1001,6,false)*AB6),0) + IF(AC6&lt;&gt;"",(VLOOKUP(AC6,'🧱Material'!$B$4:$H1001,6,false)*AD6),0)</f>
        <v>3375</v>
      </c>
      <c r="K6" s="63" t="s">
        <v>79</v>
      </c>
      <c r="L6" s="3">
        <v>200.0</v>
      </c>
      <c r="M6" s="63" t="s">
        <v>80</v>
      </c>
      <c r="N6" s="3">
        <v>100.0</v>
      </c>
      <c r="O6" s="63" t="s">
        <v>82</v>
      </c>
      <c r="P6" s="3">
        <v>100.0</v>
      </c>
      <c r="Q6" s="63" t="s">
        <v>84</v>
      </c>
      <c r="R6" s="3">
        <v>100.0</v>
      </c>
      <c r="S6" s="515" t="s">
        <v>555</v>
      </c>
      <c r="T6" s="3">
        <v>5.0</v>
      </c>
      <c r="U6" s="515" t="s">
        <v>686</v>
      </c>
      <c r="V6" s="3">
        <v>5.0</v>
      </c>
      <c r="W6" s="515" t="s">
        <v>674</v>
      </c>
      <c r="X6" s="3">
        <v>5.0</v>
      </c>
      <c r="Y6" s="515"/>
      <c r="Z6" s="3"/>
      <c r="AA6" s="515"/>
      <c r="AB6" s="3"/>
      <c r="AC6" s="515"/>
      <c r="AD6" s="3"/>
    </row>
    <row r="7">
      <c r="A7" s="617" t="b">
        <v>1</v>
      </c>
      <c r="B7" s="617" t="s">
        <v>789</v>
      </c>
      <c r="C7" s="617" t="s">
        <v>8</v>
      </c>
      <c r="D7" s="617" t="s">
        <v>54</v>
      </c>
      <c r="E7" s="617" t="s">
        <v>79</v>
      </c>
      <c r="F7" s="618" t="s">
        <v>782</v>
      </c>
      <c r="G7" s="617" t="s">
        <v>790</v>
      </c>
      <c r="H7" s="526">
        <f>IF(K7&lt;&gt;"",(VLOOKUP(K7,'🌳Resource'!$A$4:$J1001,10,false)*L7),0)+IF(M7&lt;&gt;"",(VLOOKUP(M7,'🌳Resource'!$A$4:$J1001,10,false)*N7),0)+IF(O7&lt;&gt;"",(VLOOKUP(O7,'🌳Resource'!$A$4:$J1001,10,false)*P7),0) + IF(Q7&lt;&gt;"",(VLOOKUP(Q7,'🌳Resource'!$A$4:$J1001,10,false)*R7),0) + IF(S7&lt;&gt;"",(VLOOKUP(S7,'🧱Material'!$B$4:$H1001,7,false)*T7),0) + IF(U7&lt;&gt;"",(VLOOKUP(U7,'🧱Material'!$B$4:$H1001,7,false)*V7),0) + IF(W7&lt;&gt;"",(VLOOKUP(W7,'🧱Material'!$B$4:$H1001,7,false)*X7),0) + IF(Y7&lt;&gt;"",(VLOOKUP(Y7,'🧱Material'!$B$4:$H1001,7,false)*Z7),0) + IF(AA7&lt;&gt;"",(VLOOKUP(AA7,'🧱Material'!$B$4:$H1001,7,false)*AB7),0) + IF(AC7&lt;&gt;"",(VLOOKUP(AC7,'🧱Material'!$B$4:$H1001,7,false)*AD7),0)</f>
        <v>1100</v>
      </c>
      <c r="I7" s="526">
        <f>IF(K7&lt;&gt;"",(VLOOKUP(K7,'🌳Resource'!$A$4:$J1001,8,false)*L7),0)+IF(M7&lt;&gt;"",(VLOOKUP(M7,'🌳Resource'!$A$4:$J1001,8,false)*N7),0)+IF(O7&lt;&gt;"",(VLOOKUP(O7,'🌳Resource'!$A$4:$J1001,8,false)*P7),0) + IF(Q7&lt;&gt;"",(VLOOKUP(Q7,'🌳Resource'!$A$4:$J1001,8,false)*R7),0) + IF(S7&lt;&gt;"",(VLOOKUP(S7,'🧱Material'!$B$4:$H1001,5,false)*T7),0) + IF(U7&lt;&gt;"",(VLOOKUP(U7,'🧱Material'!$B$4:$H1001,5,false)*V7),0) + IF(W7&lt;&gt;"",(VLOOKUP(W7,'🧱Material'!$B$4:$H1001,5,false)*X7),0) + IF(Y7&lt;&gt;"",(VLOOKUP(Y7,'🧱Material'!$B$4:$H1001,5,false)*Z7),0) + IF(AA7&lt;&gt;"",(VLOOKUP(AA7,'🧱Material'!$B$4:$H1001,5,false)*AB7),0) + IF(AC7&lt;&gt;"",(VLOOKUP(AC7,'🧱Material'!$B$4:$H1001,5,false)*AD7),0)</f>
        <v>895.4675325</v>
      </c>
      <c r="J7" s="526">
        <f>IF(K7&lt;&gt;"",(VLOOKUP(K7,'🌳Resource'!$A$5:$J1001,9,false)*L7),0)+IF(M7&lt;&gt;"",(VLOOKUP(M7,'🌳Resource'!$A$5:$J1001,9,false)*N7),0)+IF(O7&lt;&gt;"",(VLOOKUP(O7,'🌳Resource'!$A$5:$J1001,9,false)*P7),0) + IF(Q7&lt;&gt;"",(VLOOKUP(Q7,'🌳Resource'!$A$5:$J1001,9,false)*R7),0) + IF(S7&lt;&gt;"",(VLOOKUP(S7,'🧱Material'!$B$4:$H1001,6,false)*T7),0) + IF(U7&lt;&gt;"",(VLOOKUP(U7,'🧱Material'!$B$4:$H1001,6,false)*V7),0) + IF(W7&lt;&gt;"",(VLOOKUP(W7,'🧱Material'!$B$4:$H1001,6,false)*X7),0) + IF(Y7&lt;&gt;"",(VLOOKUP(Y7,'🧱Material'!$B$4:$H1001,6,false)*Z7),0) + IF(AA7&lt;&gt;"",(VLOOKUP(AA7,'🧱Material'!$B$4:$H1001,6,false)*AB7),0) + IF(AC7&lt;&gt;"",(VLOOKUP(AC7,'🧱Material'!$B$4:$H1001,6,false)*AD7),0)</f>
        <v>3345</v>
      </c>
      <c r="K7" s="18" t="s">
        <v>79</v>
      </c>
      <c r="L7" s="536">
        <v>200.0</v>
      </c>
      <c r="M7" s="18" t="s">
        <v>80</v>
      </c>
      <c r="N7" s="536">
        <v>100.0</v>
      </c>
      <c r="O7" s="18" t="s">
        <v>82</v>
      </c>
      <c r="P7" s="536">
        <v>100.0</v>
      </c>
      <c r="Q7" s="18" t="s">
        <v>84</v>
      </c>
      <c r="R7" s="536">
        <v>100.0</v>
      </c>
      <c r="S7" s="59" t="s">
        <v>555</v>
      </c>
      <c r="T7" s="520">
        <v>5.0</v>
      </c>
      <c r="U7" s="59" t="s">
        <v>688</v>
      </c>
      <c r="V7" s="520">
        <v>5.0</v>
      </c>
      <c r="W7" s="59" t="s">
        <v>676</v>
      </c>
      <c r="X7" s="520">
        <v>5.0</v>
      </c>
      <c r="Y7" s="59"/>
      <c r="Z7" s="520"/>
      <c r="AA7" s="59"/>
      <c r="AB7" s="520"/>
      <c r="AC7" s="59"/>
      <c r="AD7" s="520"/>
    </row>
    <row r="8">
      <c r="A8" s="617" t="b">
        <v>0</v>
      </c>
      <c r="B8" s="617" t="s">
        <v>791</v>
      </c>
      <c r="C8" s="617" t="s">
        <v>8</v>
      </c>
      <c r="D8" s="617" t="s">
        <v>54</v>
      </c>
      <c r="E8" s="617" t="s">
        <v>79</v>
      </c>
      <c r="F8" s="617" t="s">
        <v>792</v>
      </c>
      <c r="G8" s="617" t="s">
        <v>793</v>
      </c>
      <c r="H8" s="523">
        <f>IF(K8&lt;&gt;"",(VLOOKUP(K8,'🌳Resource'!$A$4:$J1001,10,false)*L8),0)+IF(M8&lt;&gt;"",(VLOOKUP(M8,'🌳Resource'!$A$4:$J1001,10,false)*N8),0)+IF(O8&lt;&gt;"",(VLOOKUP(O8,'🌳Resource'!$A$4:$J1001,10,false)*P8),0) + IF(Q8&lt;&gt;"",(VLOOKUP(Q8,'🌳Resource'!$A$4:$J1001,10,false)*R8),0) + IF(S8&lt;&gt;"",(VLOOKUP(S8,'🧱Material'!$B$4:$H1001,7,false)*T8),0) + IF(U8&lt;&gt;"",(VLOOKUP(U8,'🧱Material'!$B$4:$H1001,7,false)*V8),0) + IF(W8&lt;&gt;"",(VLOOKUP(W8,'🧱Material'!$B$4:$H1001,7,false)*X8),0) + IF(Y8&lt;&gt;"",(VLOOKUP(Y8,'🧱Material'!$B$4:$H1001,7,false)*Z8),0) + IF(AA8&lt;&gt;"",(VLOOKUP(AA8,'🧱Material'!$B$4:$H1001,7,false)*AB8),0) + IF(AC8&lt;&gt;"",(VLOOKUP(AC8,'🧱Material'!$B$4:$H1001,7,false)*AD8),0)</f>
        <v>750</v>
      </c>
      <c r="I8" s="523">
        <f>IF(K8&lt;&gt;"",(VLOOKUP(K8,'🌳Resource'!$A$4:$J1001,8,false)*L8),0)+IF(M8&lt;&gt;"",(VLOOKUP(M8,'🌳Resource'!$A$4:$J1001,8,false)*N8),0)+IF(O8&lt;&gt;"",(VLOOKUP(O8,'🌳Resource'!$A$4:$J1001,8,false)*P8),0) + IF(Q8&lt;&gt;"",(VLOOKUP(Q8,'🌳Resource'!$A$4:$J1001,8,false)*R8),0) + IF(S8&lt;&gt;"",(VLOOKUP(S8,'🧱Material'!$B$4:$H1001,5,false)*T8),0) + IF(U8&lt;&gt;"",(VLOOKUP(U8,'🧱Material'!$B$4:$H1001,5,false)*V8),0) + IF(W8&lt;&gt;"",(VLOOKUP(W8,'🧱Material'!$B$4:$H1001,5,false)*X8),0) + IF(Y8&lt;&gt;"",(VLOOKUP(Y8,'🧱Material'!$B$4:$H1001,5,false)*Z8),0) + IF(AA8&lt;&gt;"",(VLOOKUP(AA8,'🧱Material'!$B$4:$H1001,5,false)*AB8),0) + IF(AC8&lt;&gt;"",(VLOOKUP(AC8,'🧱Material'!$B$4:$H1001,5,false)*AD8),0)</f>
        <v>633.8961039</v>
      </c>
      <c r="J8" s="523">
        <f>IF(K8&lt;&gt;"",(VLOOKUP(K8,'🌳Resource'!$A$5:$J1001,9,false)*L8),0)+IF(M8&lt;&gt;"",(VLOOKUP(M8,'🌳Resource'!$A$5:$J1001,9,false)*N8),0)+IF(O8&lt;&gt;"",(VLOOKUP(O8,'🌳Resource'!$A$5:$J1001,9,false)*P8),0) + IF(Q8&lt;&gt;"",(VLOOKUP(Q8,'🌳Resource'!$A$5:$J1001,9,false)*R8),0) + IF(S8&lt;&gt;"",(VLOOKUP(S8,'🧱Material'!$B$4:$H1001,6,false)*T8),0) + IF(U8&lt;&gt;"",(VLOOKUP(U8,'🧱Material'!$B$4:$H1001,6,false)*V8),0) + IF(W8&lt;&gt;"",(VLOOKUP(W8,'🧱Material'!$B$4:$H1001,6,false)*X8),0) + IF(Y8&lt;&gt;"",(VLOOKUP(Y8,'🧱Material'!$B$4:$H1001,6,false)*Z8),0) + IF(AA8&lt;&gt;"",(VLOOKUP(AA8,'🧱Material'!$B$4:$H1001,6,false)*AB8),0) + IF(AC8&lt;&gt;"",(VLOOKUP(AC8,'🧱Material'!$B$4:$H1001,6,false)*AD8),0)</f>
        <v>2400</v>
      </c>
      <c r="K8" s="63" t="s">
        <v>79</v>
      </c>
      <c r="L8" s="3">
        <v>200.0</v>
      </c>
      <c r="M8" s="63" t="s">
        <v>80</v>
      </c>
      <c r="N8" s="3">
        <v>100.0</v>
      </c>
      <c r="O8" s="63" t="s">
        <v>82</v>
      </c>
      <c r="P8" s="3">
        <v>100.0</v>
      </c>
      <c r="Q8" s="63" t="s">
        <v>84</v>
      </c>
      <c r="R8" s="3">
        <v>100.0</v>
      </c>
      <c r="S8" s="515"/>
      <c r="T8" s="3"/>
      <c r="U8" s="515"/>
      <c r="V8" s="3"/>
      <c r="W8" s="515"/>
      <c r="X8" s="3"/>
      <c r="Y8" s="515"/>
      <c r="Z8" s="3"/>
      <c r="AA8" s="515"/>
      <c r="AB8" s="3"/>
      <c r="AC8" s="515"/>
      <c r="AD8" s="3"/>
    </row>
    <row r="9">
      <c r="A9" s="617" t="b">
        <v>1</v>
      </c>
      <c r="B9" s="617" t="s">
        <v>794</v>
      </c>
      <c r="C9" s="617" t="s">
        <v>12</v>
      </c>
      <c r="D9" s="617" t="s">
        <v>54</v>
      </c>
      <c r="E9" s="617" t="s">
        <v>79</v>
      </c>
      <c r="F9" s="617" t="s">
        <v>784</v>
      </c>
      <c r="G9" s="617" t="s">
        <v>785</v>
      </c>
      <c r="H9" s="526">
        <f>IF(K9&lt;&gt;"",(VLOOKUP(K9,'🌳Resource'!$A$4:$J1001,10,false)*L9),0)+IF(M9&lt;&gt;"",(VLOOKUP(M9,'🌳Resource'!$A$4:$J1001,10,false)*N9),0)+IF(O9&lt;&gt;"",(VLOOKUP(O9,'🌳Resource'!$A$4:$J1001,10,false)*P9),0) + IF(Q9&lt;&gt;"",(VLOOKUP(Q9,'🌳Resource'!$A$4:$J1001,10,false)*R9),0) + IF(S9&lt;&gt;"",(VLOOKUP(S9,'🧱Material'!$B$4:$H1001,7,false)*T9),0) + IF(U9&lt;&gt;"",(VLOOKUP(U9,'🧱Material'!$B$4:$H1001,7,false)*V9),0) + IF(W9&lt;&gt;"",(VLOOKUP(W9,'🧱Material'!$B$4:$H1001,7,false)*X9),0) + IF(Y9&lt;&gt;"",(VLOOKUP(Y9,'🧱Material'!$B$4:$H1001,7,false)*Z9),0) + IF(AA9&lt;&gt;"",(VLOOKUP(AA9,'🧱Material'!$B$4:$H1001,7,false)*AB9),0) + IF(AC9&lt;&gt;"",(VLOOKUP(AC9,'🧱Material'!$B$4:$H1001,7,false)*AD9),0)</f>
        <v>1712.5</v>
      </c>
      <c r="I9" s="526">
        <f>IF(K9&lt;&gt;"",(VLOOKUP(K9,'🌳Resource'!$A$4:$J1001,8,false)*L9),0)+IF(M9&lt;&gt;"",(VLOOKUP(M9,'🌳Resource'!$A$4:$J1001,8,false)*N9),0)+IF(O9&lt;&gt;"",(VLOOKUP(O9,'🌳Resource'!$A$4:$J1001,8,false)*P9),0) + IF(Q9&lt;&gt;"",(VLOOKUP(Q9,'🌳Resource'!$A$4:$J1001,8,false)*R9),0) + IF(S9&lt;&gt;"",(VLOOKUP(S9,'🧱Material'!$B$4:$H1001,5,false)*T9),0) + IF(U9&lt;&gt;"",(VLOOKUP(U9,'🧱Material'!$B$4:$H1001,5,false)*V9),0) + IF(W9&lt;&gt;"",(VLOOKUP(W9,'🧱Material'!$B$4:$H1001,5,false)*X9),0) + IF(Y9&lt;&gt;"",(VLOOKUP(Y9,'🧱Material'!$B$4:$H1001,5,false)*Z9),0) + IF(AA9&lt;&gt;"",(VLOOKUP(AA9,'🧱Material'!$B$4:$H1001,5,false)*AB9),0) + IF(AC9&lt;&gt;"",(VLOOKUP(AC9,'🧱Material'!$B$4:$H1001,5,false)*AD9),0)</f>
        <v>1456.149351</v>
      </c>
      <c r="J9" s="526">
        <f>IF(K9&lt;&gt;"",(VLOOKUP(K9,'🌳Resource'!$A$5:$J1001,9,false)*L9),0)+IF(M9&lt;&gt;"",(VLOOKUP(M9,'🌳Resource'!$A$5:$J1001,9,false)*N9),0)+IF(O9&lt;&gt;"",(VLOOKUP(O9,'🌳Resource'!$A$5:$J1001,9,false)*P9),0) + IF(Q9&lt;&gt;"",(VLOOKUP(Q9,'🌳Resource'!$A$5:$J1001,9,false)*R9),0) + IF(S9&lt;&gt;"",(VLOOKUP(S9,'🧱Material'!$B$4:$H1001,6,false)*T9),0) + IF(U9&lt;&gt;"",(VLOOKUP(U9,'🧱Material'!$B$4:$H1001,6,false)*V9),0) + IF(W9&lt;&gt;"",(VLOOKUP(W9,'🧱Material'!$B$4:$H1001,6,false)*X9),0) + IF(Y9&lt;&gt;"",(VLOOKUP(Y9,'🧱Material'!$B$4:$H1001,6,false)*Z9),0) + IF(AA9&lt;&gt;"",(VLOOKUP(AA9,'🧱Material'!$B$4:$H1001,6,false)*AB9),0) + IF(AC9&lt;&gt;"",(VLOOKUP(AC9,'🧱Material'!$B$4:$H1001,6,false)*AD9),0)</f>
        <v>5225</v>
      </c>
      <c r="K9" s="18" t="s">
        <v>79</v>
      </c>
      <c r="L9" s="536">
        <v>300.0</v>
      </c>
      <c r="M9" s="18" t="s">
        <v>80</v>
      </c>
      <c r="N9" s="536">
        <v>200.0</v>
      </c>
      <c r="O9" s="18" t="s">
        <v>82</v>
      </c>
      <c r="P9" s="536">
        <v>200.0</v>
      </c>
      <c r="Q9" s="18" t="s">
        <v>84</v>
      </c>
      <c r="R9" s="536">
        <v>200.0</v>
      </c>
      <c r="S9" s="59" t="s">
        <v>555</v>
      </c>
      <c r="T9" s="520">
        <v>5.0</v>
      </c>
      <c r="U9" s="59" t="s">
        <v>684</v>
      </c>
      <c r="V9" s="520">
        <v>5.0</v>
      </c>
      <c r="W9" s="59" t="s">
        <v>678</v>
      </c>
      <c r="X9" s="520">
        <v>5.0</v>
      </c>
      <c r="Y9" s="59"/>
      <c r="Z9" s="520"/>
      <c r="AA9" s="59"/>
      <c r="AB9" s="520"/>
      <c r="AC9" s="59"/>
      <c r="AD9" s="520"/>
    </row>
    <row r="10">
      <c r="A10" s="619" t="b">
        <v>1</v>
      </c>
      <c r="B10" s="617" t="s">
        <v>795</v>
      </c>
      <c r="C10" s="617" t="s">
        <v>12</v>
      </c>
      <c r="D10" s="617" t="s">
        <v>54</v>
      </c>
      <c r="E10" s="617" t="s">
        <v>79</v>
      </c>
      <c r="F10" s="618" t="s">
        <v>787</v>
      </c>
      <c r="G10" s="617" t="s">
        <v>788</v>
      </c>
      <c r="H10" s="523">
        <f>IF(K10&lt;&gt;"",(VLOOKUP(K10,'🌳Resource'!$A$4:$J1001,10,false)*L10),0)+IF(M10&lt;&gt;"",(VLOOKUP(M10,'🌳Resource'!$A$4:$J1001,10,false)*N10),0)+IF(O10&lt;&gt;"",(VLOOKUP(O10,'🌳Resource'!$A$4:$J1001,10,false)*P10),0) + IF(Q10&lt;&gt;"",(VLOOKUP(Q10,'🌳Resource'!$A$4:$J1001,10,false)*R10),0) + IF(S10&lt;&gt;"",(VLOOKUP(S10,'🧱Material'!$B$4:$H1001,7,false)*T10),0) + IF(U10&lt;&gt;"",(VLOOKUP(U10,'🧱Material'!$B$4:$H1001,7,false)*V10),0) + IF(W10&lt;&gt;"",(VLOOKUP(W10,'🧱Material'!$B$4:$H1001,7,false)*X10),0) + IF(Y10&lt;&gt;"",(VLOOKUP(Y10,'🧱Material'!$B$4:$H1001,7,false)*Z10),0) + IF(AA10&lt;&gt;"",(VLOOKUP(AA10,'🧱Material'!$B$4:$H1001,7,false)*AB10),0) + IF(AC10&lt;&gt;"",(VLOOKUP(AC10,'🧱Material'!$B$4:$H1001,7,false)*AD10),0)</f>
        <v>1727.5</v>
      </c>
      <c r="I10" s="523">
        <f>IF(K10&lt;&gt;"",(VLOOKUP(K10,'🌳Resource'!$A$4:$J1001,8,false)*L10),0)+IF(M10&lt;&gt;"",(VLOOKUP(M10,'🌳Resource'!$A$4:$J1001,8,false)*N10),0)+IF(O10&lt;&gt;"",(VLOOKUP(O10,'🌳Resource'!$A$4:$J1001,8,false)*P10),0) + IF(Q10&lt;&gt;"",(VLOOKUP(Q10,'🌳Resource'!$A$4:$J1001,8,false)*R10),0) + IF(S10&lt;&gt;"",(VLOOKUP(S10,'🧱Material'!$B$4:$H1001,5,false)*T10),0) + IF(U10&lt;&gt;"",(VLOOKUP(U10,'🧱Material'!$B$4:$H1001,5,false)*V10),0) + IF(W10&lt;&gt;"",(VLOOKUP(W10,'🧱Material'!$B$4:$H1001,5,false)*X10),0) + IF(Y10&lt;&gt;"",(VLOOKUP(Y10,'🧱Material'!$B$4:$H1001,5,false)*Z10),0) + IF(AA10&lt;&gt;"",(VLOOKUP(AA10,'🧱Material'!$B$4:$H1001,5,false)*AB10),0) + IF(AC10&lt;&gt;"",(VLOOKUP(AC10,'🧱Material'!$B$4:$H1001,5,false)*AD10),0)</f>
        <v>1473.538961</v>
      </c>
      <c r="J10" s="523">
        <f>IF(K10&lt;&gt;"",(VLOOKUP(K10,'🌳Resource'!$A$5:$J1001,9,false)*L10),0)+IF(M10&lt;&gt;"",(VLOOKUP(M10,'🌳Resource'!$A$5:$J1001,9,false)*N10),0)+IF(O10&lt;&gt;"",(VLOOKUP(O10,'🌳Resource'!$A$5:$J1001,9,false)*P10),0) + IF(Q10&lt;&gt;"",(VLOOKUP(Q10,'🌳Resource'!$A$5:$J1001,9,false)*R10),0) + IF(S10&lt;&gt;"",(VLOOKUP(S10,'🧱Material'!$B$4:$H1001,6,false)*T10),0) + IF(U10&lt;&gt;"",(VLOOKUP(U10,'🧱Material'!$B$4:$H1001,6,false)*V10),0) + IF(W10&lt;&gt;"",(VLOOKUP(W10,'🧱Material'!$B$4:$H1001,6,false)*X10),0) + IF(Y10&lt;&gt;"",(VLOOKUP(Y10,'🧱Material'!$B$4:$H1001,6,false)*Z10),0) + IF(AA10&lt;&gt;"",(VLOOKUP(AA10,'🧱Material'!$B$4:$H1001,6,false)*AB10),0) + IF(AC10&lt;&gt;"",(VLOOKUP(AC10,'🧱Material'!$B$4:$H1001,6,false)*AD10),0)</f>
        <v>5285</v>
      </c>
      <c r="K10" s="63" t="s">
        <v>79</v>
      </c>
      <c r="L10" s="3">
        <v>300.0</v>
      </c>
      <c r="M10" s="63" t="s">
        <v>80</v>
      </c>
      <c r="N10" s="3">
        <v>200.0</v>
      </c>
      <c r="O10" s="63" t="s">
        <v>82</v>
      </c>
      <c r="P10" s="3">
        <v>200.0</v>
      </c>
      <c r="Q10" s="63" t="s">
        <v>84</v>
      </c>
      <c r="R10" s="3">
        <v>200.0</v>
      </c>
      <c r="S10" s="515" t="s">
        <v>555</v>
      </c>
      <c r="T10" s="3">
        <v>5.0</v>
      </c>
      <c r="U10" s="515" t="s">
        <v>686</v>
      </c>
      <c r="V10" s="3">
        <v>5.0</v>
      </c>
      <c r="W10" s="515" t="s">
        <v>680</v>
      </c>
      <c r="X10" s="3">
        <v>5.0</v>
      </c>
      <c r="Y10" s="515"/>
      <c r="Z10" s="3"/>
      <c r="AA10" s="515"/>
      <c r="AB10" s="3"/>
      <c r="AC10" s="515"/>
      <c r="AD10" s="3"/>
      <c r="AE10" s="620"/>
      <c r="AF10" s="620"/>
    </row>
    <row r="11">
      <c r="A11" s="619" t="b">
        <v>1</v>
      </c>
      <c r="B11" s="617" t="s">
        <v>796</v>
      </c>
      <c r="C11" s="617" t="s">
        <v>12</v>
      </c>
      <c r="D11" s="617" t="s">
        <v>54</v>
      </c>
      <c r="E11" s="617" t="s">
        <v>79</v>
      </c>
      <c r="F11" s="133" t="s">
        <v>782</v>
      </c>
      <c r="G11" s="617" t="s">
        <v>790</v>
      </c>
      <c r="H11" s="526">
        <f>IF(K11&lt;&gt;"",(VLOOKUP(K11,'🌳Resource'!$A$4:$J1001,10,false)*L11),0)+IF(M11&lt;&gt;"",(VLOOKUP(M11,'🌳Resource'!$A$4:$J1001,10,false)*N11),0)+IF(O11&lt;&gt;"",(VLOOKUP(O11,'🌳Resource'!$A$4:$J1001,10,false)*P11),0) + IF(Q11&lt;&gt;"",(VLOOKUP(Q11,'🌳Resource'!$A$4:$J1001,10,false)*R11),0) + IF(S11&lt;&gt;"",(VLOOKUP(S11,'🧱Material'!$B$4:$H1001,7,false)*T11),0) + IF(U11&lt;&gt;"",(VLOOKUP(U11,'🧱Material'!$B$4:$H1001,7,false)*V11),0) + IF(W11&lt;&gt;"",(VLOOKUP(W11,'🧱Material'!$B$4:$H1001,7,false)*X11),0) + IF(Y11&lt;&gt;"",(VLOOKUP(Y11,'🧱Material'!$B$4:$H1001,7,false)*Z11),0) + IF(AA11&lt;&gt;"",(VLOOKUP(AA11,'🧱Material'!$B$4:$H1001,7,false)*AB11),0) + IF(AC11&lt;&gt;"",(VLOOKUP(AC11,'🧱Material'!$B$4:$H1001,7,false)*AD11),0)</f>
        <v>1717.5</v>
      </c>
      <c r="I11" s="526">
        <f>IF(K11&lt;&gt;"",(VLOOKUP(K11,'🌳Resource'!$A$4:$J1001,8,false)*L11),0)+IF(M11&lt;&gt;"",(VLOOKUP(M11,'🌳Resource'!$A$4:$J1001,8,false)*N11),0)+IF(O11&lt;&gt;"",(VLOOKUP(O11,'🌳Resource'!$A$4:$J1001,8,false)*P11),0) + IF(Q11&lt;&gt;"",(VLOOKUP(Q11,'🌳Resource'!$A$4:$J1001,8,false)*R11),0) + IF(S11&lt;&gt;"",(VLOOKUP(S11,'🧱Material'!$B$4:$H1001,5,false)*T11),0) + IF(U11&lt;&gt;"",(VLOOKUP(U11,'🧱Material'!$B$4:$H1001,5,false)*V11),0) + IF(W11&lt;&gt;"",(VLOOKUP(W11,'🧱Material'!$B$4:$H1001,5,false)*X11),0) + IF(Y11&lt;&gt;"",(VLOOKUP(Y11,'🧱Material'!$B$4:$H1001,5,false)*Z11),0) + IF(AA11&lt;&gt;"",(VLOOKUP(AA11,'🧱Material'!$B$4:$H1001,5,false)*AB11),0) + IF(AC11&lt;&gt;"",(VLOOKUP(AC11,'🧱Material'!$B$4:$H1001,5,false)*AD11),0)</f>
        <v>1458.149351</v>
      </c>
      <c r="J11" s="526">
        <f>IF(K11&lt;&gt;"",(VLOOKUP(K11,'🌳Resource'!$A$5:$J1001,9,false)*L11),0)+IF(M11&lt;&gt;"",(VLOOKUP(M11,'🌳Resource'!$A$5:$J1001,9,false)*N11),0)+IF(O11&lt;&gt;"",(VLOOKUP(O11,'🌳Resource'!$A$5:$J1001,9,false)*P11),0) + IF(Q11&lt;&gt;"",(VLOOKUP(Q11,'🌳Resource'!$A$5:$J1001,9,false)*R11),0) + IF(S11&lt;&gt;"",(VLOOKUP(S11,'🧱Material'!$B$4:$H1001,6,false)*T11),0) + IF(U11&lt;&gt;"",(VLOOKUP(U11,'🧱Material'!$B$4:$H1001,6,false)*V11),0) + IF(W11&lt;&gt;"",(VLOOKUP(W11,'🧱Material'!$B$4:$H1001,6,false)*X11),0) + IF(Y11&lt;&gt;"",(VLOOKUP(Y11,'🧱Material'!$B$4:$H1001,6,false)*Z11),0) + IF(AA11&lt;&gt;"",(VLOOKUP(AA11,'🧱Material'!$B$4:$H1001,6,false)*AB11),0) + IF(AC11&lt;&gt;"",(VLOOKUP(AC11,'🧱Material'!$B$4:$H1001,6,false)*AD11),0)</f>
        <v>5265</v>
      </c>
      <c r="K11" s="18" t="s">
        <v>79</v>
      </c>
      <c r="L11" s="536">
        <v>300.0</v>
      </c>
      <c r="M11" s="18" t="s">
        <v>80</v>
      </c>
      <c r="N11" s="536">
        <v>200.0</v>
      </c>
      <c r="O11" s="18" t="s">
        <v>82</v>
      </c>
      <c r="P11" s="536">
        <v>200.0</v>
      </c>
      <c r="Q11" s="18" t="s">
        <v>84</v>
      </c>
      <c r="R11" s="536">
        <v>200.0</v>
      </c>
      <c r="S11" s="59" t="s">
        <v>555</v>
      </c>
      <c r="T11" s="520">
        <v>5.0</v>
      </c>
      <c r="U11" s="59" t="s">
        <v>688</v>
      </c>
      <c r="V11" s="520">
        <v>5.0</v>
      </c>
      <c r="W11" s="59" t="s">
        <v>682</v>
      </c>
      <c r="X11" s="520">
        <v>5.0</v>
      </c>
      <c r="Y11" s="59"/>
      <c r="Z11" s="520"/>
      <c r="AA11" s="59"/>
      <c r="AB11" s="520"/>
      <c r="AC11" s="59"/>
      <c r="AD11" s="520"/>
      <c r="AE11" s="620"/>
      <c r="AF11" s="620"/>
    </row>
    <row r="12">
      <c r="A12" s="619" t="b">
        <v>0</v>
      </c>
      <c r="B12" s="617" t="s">
        <v>797</v>
      </c>
      <c r="C12" s="617" t="s">
        <v>12</v>
      </c>
      <c r="D12" s="617" t="s">
        <v>54</v>
      </c>
      <c r="E12" s="617" t="s">
        <v>79</v>
      </c>
      <c r="F12" s="617" t="s">
        <v>792</v>
      </c>
      <c r="G12" s="617" t="s">
        <v>793</v>
      </c>
      <c r="H12" s="523">
        <f>IF(K12&lt;&gt;"",(VLOOKUP(K12,'🌳Resource'!$A$4:$J1001,10,false)*L12),0)+IF(M12&lt;&gt;"",(VLOOKUP(M12,'🌳Resource'!$A$4:$J1001,10,false)*N12),0)+IF(O12&lt;&gt;"",(VLOOKUP(O12,'🌳Resource'!$A$4:$J1001,10,false)*P12),0) + IF(Q12&lt;&gt;"",(VLOOKUP(Q12,'🌳Resource'!$A$4:$J1001,10,false)*R12),0) + IF(S12&lt;&gt;"",(VLOOKUP(S12,'🧱Material'!$B$4:$H1001,7,false)*T12),0) + IF(U12&lt;&gt;"",(VLOOKUP(U12,'🧱Material'!$B$4:$H1001,7,false)*V12),0) + IF(W12&lt;&gt;"",(VLOOKUP(W12,'🧱Material'!$B$4:$H1001,7,false)*X12),0) + IF(Y12&lt;&gt;"",(VLOOKUP(Y12,'🧱Material'!$B$4:$H1001,7,false)*Z12),0) + IF(AA12&lt;&gt;"",(VLOOKUP(AA12,'🧱Material'!$B$4:$H1001,7,false)*AB12),0) + IF(AC12&lt;&gt;"",(VLOOKUP(AC12,'🧱Material'!$B$4:$H1001,7,false)*AD12),0)</f>
        <v>1400</v>
      </c>
      <c r="I12" s="523">
        <f>IF(K12&lt;&gt;"",(VLOOKUP(K12,'🌳Resource'!$A$4:$J1001,8,false)*L12),0)+IF(M12&lt;&gt;"",(VLOOKUP(M12,'🌳Resource'!$A$4:$J1001,8,false)*N12),0)+IF(O12&lt;&gt;"",(VLOOKUP(O12,'🌳Resource'!$A$4:$J1001,8,false)*P12),0) + IF(Q12&lt;&gt;"",(VLOOKUP(Q12,'🌳Resource'!$A$4:$J1001,8,false)*R12),0) + IF(S12&lt;&gt;"",(VLOOKUP(S12,'🧱Material'!$B$4:$H1001,5,false)*T12),0) + IF(U12&lt;&gt;"",(VLOOKUP(U12,'🧱Material'!$B$4:$H1001,5,false)*V12),0) + IF(W12&lt;&gt;"",(VLOOKUP(W12,'🧱Material'!$B$4:$H1001,5,false)*X12),0) + IF(Y12&lt;&gt;"",(VLOOKUP(Y12,'🧱Material'!$B$4:$H1001,5,false)*Z12),0) + IF(AA12&lt;&gt;"",(VLOOKUP(AA12,'🧱Material'!$B$4:$H1001,5,false)*AB12),0) + IF(AC12&lt;&gt;"",(VLOOKUP(AC12,'🧱Material'!$B$4:$H1001,5,false)*AD12),0)</f>
        <v>1167.792208</v>
      </c>
      <c r="J12" s="523">
        <f>IF(K12&lt;&gt;"",(VLOOKUP(K12,'🌳Resource'!$A$5:$J1001,9,false)*L12),0)+IF(M12&lt;&gt;"",(VLOOKUP(M12,'🌳Resource'!$A$5:$J1001,9,false)*N12),0)+IF(O12&lt;&gt;"",(VLOOKUP(O12,'🌳Resource'!$A$5:$J1001,9,false)*P12),0) + IF(Q12&lt;&gt;"",(VLOOKUP(Q12,'🌳Resource'!$A$5:$J1001,9,false)*R12),0) + IF(S12&lt;&gt;"",(VLOOKUP(S12,'🧱Material'!$B$4:$H1001,6,false)*T12),0) + IF(U12&lt;&gt;"",(VLOOKUP(U12,'🧱Material'!$B$4:$H1001,6,false)*V12),0) + IF(W12&lt;&gt;"",(VLOOKUP(W12,'🧱Material'!$B$4:$H1001,6,false)*X12),0) + IF(Y12&lt;&gt;"",(VLOOKUP(Y12,'🧱Material'!$B$4:$H1001,6,false)*Z12),0) + IF(AA12&lt;&gt;"",(VLOOKUP(AA12,'🧱Material'!$B$4:$H1001,6,false)*AB12),0) + IF(AC12&lt;&gt;"",(VLOOKUP(AC12,'🧱Material'!$B$4:$H1001,6,false)*AD12),0)</f>
        <v>4400</v>
      </c>
      <c r="K12" s="63" t="s">
        <v>79</v>
      </c>
      <c r="L12" s="3">
        <v>300.0</v>
      </c>
      <c r="M12" s="63" t="s">
        <v>80</v>
      </c>
      <c r="N12" s="3">
        <v>200.0</v>
      </c>
      <c r="O12" s="63" t="s">
        <v>82</v>
      </c>
      <c r="P12" s="3">
        <v>200.0</v>
      </c>
      <c r="Q12" s="63" t="s">
        <v>84</v>
      </c>
      <c r="R12" s="3">
        <v>200.0</v>
      </c>
      <c r="S12" s="515"/>
      <c r="T12" s="3"/>
      <c r="U12" s="515"/>
      <c r="V12" s="3"/>
      <c r="W12" s="515"/>
      <c r="X12" s="3"/>
      <c r="Y12" s="515"/>
      <c r="Z12" s="3"/>
      <c r="AA12" s="515"/>
      <c r="AB12" s="3"/>
      <c r="AC12" s="515"/>
      <c r="AD12" s="3"/>
      <c r="AE12" s="620"/>
      <c r="AF12" s="620"/>
    </row>
    <row r="13">
      <c r="A13" s="617" t="b">
        <v>0</v>
      </c>
      <c r="B13" s="621"/>
      <c r="C13" s="621"/>
      <c r="D13" s="621"/>
      <c r="E13" s="621"/>
      <c r="F13" s="622"/>
      <c r="G13" s="621"/>
      <c r="H13" s="526">
        <f>IF(K13&lt;&gt;"",(VLOOKUP(K13,'🌳Resource'!$A$4:$J1001,10,false)*L13),0)+IF(M13&lt;&gt;"",(VLOOKUP(M13,'🌳Resource'!$A$4:$J1001,10,false)*N13),0)+IF(O13&lt;&gt;"",(VLOOKUP(O13,'🌳Resource'!$A$4:$J1001,10,false)*P13),0) + IF(Q13&lt;&gt;"",(VLOOKUP(Q13,'🌳Resource'!$A$4:$J1001,10,false)*R13),0) + IF(S13&lt;&gt;"",(VLOOKUP(S13,'🧱Material'!$B$4:$H1001,7,false)*T13),0) + IF(U13&lt;&gt;"",(VLOOKUP(U13,'🧱Material'!$B$4:$H1001,7,false)*V13),0) + IF(W13&lt;&gt;"",(VLOOKUP(W13,'🧱Material'!$B$4:$H1001,7,false)*X13),0) + IF(Y13&lt;&gt;"",(VLOOKUP(Y13,'🧱Material'!$B$4:$H1001,7,false)*Z13),0) + IF(AA13&lt;&gt;"",(VLOOKUP(AA13,'🧱Material'!$B$4:$H1001,7,false)*AB13),0) + IF(AC13&lt;&gt;"",(VLOOKUP(AC13,'🧱Material'!$B$4:$H1001,7,false)*AD13),0)</f>
        <v>0</v>
      </c>
      <c r="I13" s="526">
        <f>IF(K13&lt;&gt;"",(VLOOKUP(K13,'🌳Resource'!$A$4:$J1001,8,false)*L13),0)+IF(M13&lt;&gt;"",(VLOOKUP(M13,'🌳Resource'!$A$4:$J1001,8,false)*N13),0)+IF(O13&lt;&gt;"",(VLOOKUP(O13,'🌳Resource'!$A$4:$J1001,8,false)*P13),0) + IF(Q13&lt;&gt;"",(VLOOKUP(Q13,'🌳Resource'!$A$4:$J1001,8,false)*R13),0) + IF(S13&lt;&gt;"",(VLOOKUP(S13,'🧱Material'!$B$4:$H1001,5,false)*T13),0) + IF(U13&lt;&gt;"",(VLOOKUP(U13,'🧱Material'!$B$4:$H1001,5,false)*V13),0) + IF(W13&lt;&gt;"",(VLOOKUP(W13,'🧱Material'!$B$4:$H1001,5,false)*X13),0) + IF(Y13&lt;&gt;"",(VLOOKUP(Y13,'🧱Material'!$B$4:$H1001,5,false)*Z13),0) + IF(AA13&lt;&gt;"",(VLOOKUP(AA13,'🧱Material'!$B$4:$H1001,5,false)*AB13),0) + IF(AC13&lt;&gt;"",(VLOOKUP(AC13,'🧱Material'!$B$4:$H1001,5,false)*AD13),0)</f>
        <v>0</v>
      </c>
      <c r="J13" s="526">
        <f>IF(K13&lt;&gt;"",(VLOOKUP(K13,'🌳Resource'!$A$5:$J1001,9,false)*L13),0)+IF(M13&lt;&gt;"",(VLOOKUP(M13,'🌳Resource'!$A$5:$J1001,9,false)*N13),0)+IF(O13&lt;&gt;"",(VLOOKUP(O13,'🌳Resource'!$A$5:$J1001,9,false)*P13),0) + IF(Q13&lt;&gt;"",(VLOOKUP(Q13,'🌳Resource'!$A$5:$J1001,9,false)*R13),0) + IF(S13&lt;&gt;"",(VLOOKUP(S13,'🧱Material'!$B$4:$H1001,6,false)*T13),0) + IF(U13&lt;&gt;"",(VLOOKUP(U13,'🧱Material'!$B$4:$H1001,6,false)*V13),0) + IF(W13&lt;&gt;"",(VLOOKUP(W13,'🧱Material'!$B$4:$H1001,6,false)*X13),0) + IF(Y13&lt;&gt;"",(VLOOKUP(Y13,'🧱Material'!$B$4:$H1001,6,false)*Z13),0) + IF(AA13&lt;&gt;"",(VLOOKUP(AA13,'🧱Material'!$B$4:$H1001,6,false)*AB13),0) + IF(AC13&lt;&gt;"",(VLOOKUP(AC13,'🧱Material'!$B$4:$H1001,6,false)*AD13),0)</f>
        <v>0</v>
      </c>
      <c r="K13" s="18"/>
      <c r="L13" s="536"/>
      <c r="M13" s="18"/>
      <c r="N13" s="536"/>
      <c r="O13" s="18"/>
      <c r="P13" s="536"/>
      <c r="Q13" s="18"/>
      <c r="R13" s="536"/>
      <c r="S13" s="59"/>
      <c r="T13" s="520"/>
      <c r="U13" s="59"/>
      <c r="V13" s="520"/>
      <c r="W13" s="59"/>
      <c r="X13" s="520"/>
      <c r="Y13" s="59"/>
      <c r="Z13" s="520"/>
      <c r="AA13" s="59"/>
      <c r="AB13" s="520"/>
      <c r="AC13" s="59"/>
      <c r="AD13" s="520"/>
    </row>
    <row r="14">
      <c r="A14" s="617" t="b">
        <v>1</v>
      </c>
      <c r="B14" s="617" t="s">
        <v>798</v>
      </c>
      <c r="C14" s="617" t="s">
        <v>7</v>
      </c>
      <c r="D14" s="617" t="s">
        <v>54</v>
      </c>
      <c r="E14" s="617" t="s">
        <v>80</v>
      </c>
      <c r="F14" s="618" t="s">
        <v>782</v>
      </c>
      <c r="G14" s="617"/>
      <c r="H14" s="523">
        <f>IF(K14&lt;&gt;"",(VLOOKUP(K14,'🌳Resource'!$A$4:$J1001,10,false)*L14),0)+IF(M14&lt;&gt;"",(VLOOKUP(M14,'🌳Resource'!$A$4:$J1001,10,false)*N14),0)+IF(O14&lt;&gt;"",(VLOOKUP(O14,'🌳Resource'!$A$4:$J1001,10,false)*P14),0) + IF(Q14&lt;&gt;"",(VLOOKUP(Q14,'🌳Resource'!$A$4:$J1001,10,false)*R14),0) + IF(S14&lt;&gt;"",(VLOOKUP(S14,'🧱Material'!$B$4:$H1001,7,false)*T14),0) + IF(U14&lt;&gt;"",(VLOOKUP(U14,'🧱Material'!$B$4:$H1001,7,false)*V14),0) + IF(W14&lt;&gt;"",(VLOOKUP(W14,'🧱Material'!$B$4:$H1001,7,false)*X14),0) + IF(Y14&lt;&gt;"",(VLOOKUP(Y14,'🧱Material'!$B$4:$H1001,7,false)*Z14),0) + IF(AA14&lt;&gt;"",(VLOOKUP(AA14,'🧱Material'!$B$4:$H1001,7,false)*AB14),0) + IF(AC14&lt;&gt;"",(VLOOKUP(AC14,'🧱Material'!$B$4:$H1001,7,false)*AD14),0)</f>
        <v>225</v>
      </c>
      <c r="I14" s="523">
        <f>IF(K14&lt;&gt;"",(VLOOKUP(K14,'🌳Resource'!$A$4:$J1001,8,false)*L14),0)+IF(M14&lt;&gt;"",(VLOOKUP(M14,'🌳Resource'!$A$4:$J1001,8,false)*N14),0)+IF(O14&lt;&gt;"",(VLOOKUP(O14,'🌳Resource'!$A$4:$J1001,8,false)*P14),0) + IF(Q14&lt;&gt;"",(VLOOKUP(Q14,'🌳Resource'!$A$4:$J1001,8,false)*R14),0) + IF(S14&lt;&gt;"",(VLOOKUP(S14,'🧱Material'!$B$4:$H1001,5,false)*T14),0) + IF(U14&lt;&gt;"",(VLOOKUP(U14,'🧱Material'!$B$4:$H1001,5,false)*V14),0) + IF(W14&lt;&gt;"",(VLOOKUP(W14,'🧱Material'!$B$4:$H1001,5,false)*X14),0) + IF(Y14&lt;&gt;"",(VLOOKUP(Y14,'🧱Material'!$B$4:$H1001,5,false)*Z14),0) + IF(AA14&lt;&gt;"",(VLOOKUP(AA14,'🧱Material'!$B$4:$H1001,5,false)*AB14),0) + IF(AC14&lt;&gt;"",(VLOOKUP(AC14,'🧱Material'!$B$4:$H1001,5,false)*AD14),0)</f>
        <v>224.0909091</v>
      </c>
      <c r="J14" s="523">
        <f>IF(K14&lt;&gt;"",(VLOOKUP(K14,'🌳Resource'!$A$5:$J1001,9,false)*L14),0)+IF(M14&lt;&gt;"",(VLOOKUP(M14,'🌳Resource'!$A$5:$J1001,9,false)*N14),0)+IF(O14&lt;&gt;"",(VLOOKUP(O14,'🌳Resource'!$A$5:$J1001,9,false)*P14),0) + IF(Q14&lt;&gt;"",(VLOOKUP(Q14,'🌳Resource'!$A$5:$J1001,9,false)*R14),0) + IF(S14&lt;&gt;"",(VLOOKUP(S14,'🧱Material'!$B$4:$H1001,6,false)*T14),0) + IF(U14&lt;&gt;"",(VLOOKUP(U14,'🧱Material'!$B$4:$H1001,6,false)*V14),0) + IF(W14&lt;&gt;"",(VLOOKUP(W14,'🧱Material'!$B$4:$H1001,6,false)*X14),0) + IF(Y14&lt;&gt;"",(VLOOKUP(Y14,'🧱Material'!$B$4:$H1001,6,false)*Z14),0) + IF(AA14&lt;&gt;"",(VLOOKUP(AA14,'🧱Material'!$B$4:$H1001,6,false)*AB14),0) + IF(AC14&lt;&gt;"",(VLOOKUP(AC14,'🧱Material'!$B$4:$H1001,6,false)*AD14),0)</f>
        <v>850</v>
      </c>
      <c r="K14" s="533" t="s">
        <v>79</v>
      </c>
      <c r="L14" s="534">
        <v>100.0</v>
      </c>
      <c r="M14" s="533" t="s">
        <v>80</v>
      </c>
      <c r="N14" s="534">
        <v>50.0</v>
      </c>
      <c r="O14" s="533" t="s">
        <v>82</v>
      </c>
      <c r="P14" s="534">
        <v>50.0</v>
      </c>
      <c r="Q14" s="533" t="s">
        <v>84</v>
      </c>
      <c r="R14" s="534"/>
      <c r="S14" s="515"/>
      <c r="T14" s="3"/>
      <c r="U14" s="515"/>
      <c r="V14" s="3"/>
      <c r="W14" s="515"/>
      <c r="X14" s="3"/>
      <c r="Y14" s="515"/>
      <c r="Z14" s="3"/>
      <c r="AA14" s="515"/>
      <c r="AB14" s="3"/>
      <c r="AC14" s="515"/>
      <c r="AD14" s="3"/>
    </row>
    <row r="15">
      <c r="A15" s="617" t="b">
        <v>1</v>
      </c>
      <c r="B15" s="617" t="s">
        <v>799</v>
      </c>
      <c r="C15" s="617" t="s">
        <v>8</v>
      </c>
      <c r="D15" s="617" t="s">
        <v>54</v>
      </c>
      <c r="E15" s="617" t="s">
        <v>80</v>
      </c>
      <c r="F15" s="618" t="s">
        <v>784</v>
      </c>
      <c r="G15" s="617" t="s">
        <v>785</v>
      </c>
      <c r="H15" s="526">
        <f>IF(K15&lt;&gt;"",(VLOOKUP(K15,'🌳Resource'!$A$4:$J1001,10,false)*L15),0)+IF(M15&lt;&gt;"",(VLOOKUP(M15,'🌳Resource'!$A$4:$J1001,10,false)*N15),0)+IF(O15&lt;&gt;"",(VLOOKUP(O15,'🌳Resource'!$A$4:$J1001,10,false)*P15),0) + IF(Q15&lt;&gt;"",(VLOOKUP(Q15,'🌳Resource'!$A$4:$J1001,10,false)*R15),0) + IF(S15&lt;&gt;"",(VLOOKUP(S15,'🧱Material'!$B$4:$H1001,7,false)*T15),0) + IF(U15&lt;&gt;"",(VLOOKUP(U15,'🧱Material'!$B$4:$H1001,7,false)*V15),0) + IF(W15&lt;&gt;"",(VLOOKUP(W15,'🧱Material'!$B$4:$H1001,7,false)*X15),0) + IF(Y15&lt;&gt;"",(VLOOKUP(Y15,'🧱Material'!$B$4:$H1001,7,false)*Z15),0) + IF(AA15&lt;&gt;"",(VLOOKUP(AA15,'🧱Material'!$B$4:$H1001,7,false)*AB15),0) + IF(AC15&lt;&gt;"",(VLOOKUP(AC15,'🧱Material'!$B$4:$H1001,7,false)*AD15),0)</f>
        <v>1100</v>
      </c>
      <c r="I15" s="526">
        <f>IF(K15&lt;&gt;"",(VLOOKUP(K15,'🌳Resource'!$A$4:$J1001,8,false)*L15),0)+IF(M15&lt;&gt;"",(VLOOKUP(M15,'🌳Resource'!$A$4:$J1001,8,false)*N15),0)+IF(O15&lt;&gt;"",(VLOOKUP(O15,'🌳Resource'!$A$4:$J1001,8,false)*P15),0) + IF(Q15&lt;&gt;"",(VLOOKUP(Q15,'🌳Resource'!$A$4:$J1001,8,false)*R15),0) + IF(S15&lt;&gt;"",(VLOOKUP(S15,'🧱Material'!$B$4:$H1001,5,false)*T15),0) + IF(U15&lt;&gt;"",(VLOOKUP(U15,'🧱Material'!$B$4:$H1001,5,false)*V15),0) + IF(W15&lt;&gt;"",(VLOOKUP(W15,'🧱Material'!$B$4:$H1001,5,false)*X15),0) + IF(Y15&lt;&gt;"",(VLOOKUP(Y15,'🧱Material'!$B$4:$H1001,5,false)*Z15),0) + IF(AA15&lt;&gt;"",(VLOOKUP(AA15,'🧱Material'!$B$4:$H1001,5,false)*AB15),0) + IF(AC15&lt;&gt;"",(VLOOKUP(AC15,'🧱Material'!$B$4:$H1001,5,false)*AD15),0)</f>
        <v>892.2857143</v>
      </c>
      <c r="J15" s="526">
        <f>IF(K15&lt;&gt;"",(VLOOKUP(K15,'🌳Resource'!$A$5:$J1001,9,false)*L15),0)+IF(M15&lt;&gt;"",(VLOOKUP(M15,'🌳Resource'!$A$5:$J1001,9,false)*N15),0)+IF(O15&lt;&gt;"",(VLOOKUP(O15,'🌳Resource'!$A$5:$J1001,9,false)*P15),0) + IF(Q15&lt;&gt;"",(VLOOKUP(Q15,'🌳Resource'!$A$5:$J1001,9,false)*R15),0) + IF(S15&lt;&gt;"",(VLOOKUP(S15,'🧱Material'!$B$4:$H1001,6,false)*T15),0) + IF(U15&lt;&gt;"",(VLOOKUP(U15,'🧱Material'!$B$4:$H1001,6,false)*V15),0) + IF(W15&lt;&gt;"",(VLOOKUP(W15,'🧱Material'!$B$4:$H1001,6,false)*X15),0) + IF(Y15&lt;&gt;"",(VLOOKUP(Y15,'🧱Material'!$B$4:$H1001,6,false)*Z15),0) + IF(AA15&lt;&gt;"",(VLOOKUP(AA15,'🧱Material'!$B$4:$H1001,6,false)*AB15),0) + IF(AC15&lt;&gt;"",(VLOOKUP(AC15,'🧱Material'!$B$4:$H1001,6,false)*AD15),0)</f>
        <v>3345</v>
      </c>
      <c r="K15" s="535" t="s">
        <v>79</v>
      </c>
      <c r="L15" s="536">
        <v>200.0</v>
      </c>
      <c r="M15" s="535" t="s">
        <v>80</v>
      </c>
      <c r="N15" s="536">
        <v>100.0</v>
      </c>
      <c r="O15" s="535" t="s">
        <v>82</v>
      </c>
      <c r="P15" s="536">
        <v>100.0</v>
      </c>
      <c r="Q15" s="535" t="s">
        <v>84</v>
      </c>
      <c r="R15" s="536">
        <v>100.0</v>
      </c>
      <c r="S15" s="59" t="s">
        <v>555</v>
      </c>
      <c r="T15" s="520">
        <v>5.0</v>
      </c>
      <c r="U15" s="59" t="s">
        <v>690</v>
      </c>
      <c r="V15" s="520">
        <v>5.0</v>
      </c>
      <c r="W15" s="59" t="s">
        <v>672</v>
      </c>
      <c r="X15" s="520">
        <v>5.0</v>
      </c>
      <c r="Y15" s="59"/>
      <c r="Z15" s="520"/>
      <c r="AA15" s="59"/>
      <c r="AB15" s="520"/>
      <c r="AC15" s="59"/>
      <c r="AD15" s="520"/>
    </row>
    <row r="16">
      <c r="A16" s="617" t="b">
        <v>1</v>
      </c>
      <c r="B16" s="617" t="s">
        <v>800</v>
      </c>
      <c r="C16" s="618" t="s">
        <v>8</v>
      </c>
      <c r="D16" s="617" t="s">
        <v>54</v>
      </c>
      <c r="E16" s="617" t="s">
        <v>80</v>
      </c>
      <c r="F16" s="618" t="s">
        <v>787</v>
      </c>
      <c r="G16" s="617" t="s">
        <v>788</v>
      </c>
      <c r="H16" s="523">
        <f>IF(K16&lt;&gt;"",(VLOOKUP(K16,'🌳Resource'!$A$4:$J1001,10,false)*L16),0)+IF(M16&lt;&gt;"",(VLOOKUP(M16,'🌳Resource'!$A$4:$J1001,10,false)*N16),0)+IF(O16&lt;&gt;"",(VLOOKUP(O16,'🌳Resource'!$A$4:$J1001,10,false)*P16),0) + IF(Q16&lt;&gt;"",(VLOOKUP(Q16,'🌳Resource'!$A$4:$J1001,10,false)*R16),0) + IF(S16&lt;&gt;"",(VLOOKUP(S16,'🧱Material'!$B$4:$H1001,7,false)*T16),0) + IF(U16&lt;&gt;"",(VLOOKUP(U16,'🧱Material'!$B$4:$H1001,7,false)*V16),0) + IF(W16&lt;&gt;"",(VLOOKUP(W16,'🧱Material'!$B$4:$H1001,7,false)*X16),0) + IF(Y16&lt;&gt;"",(VLOOKUP(Y16,'🧱Material'!$B$4:$H1001,7,false)*Z16),0) + IF(AA16&lt;&gt;"",(VLOOKUP(AA16,'🧱Material'!$B$4:$H1001,7,false)*AB16),0) + IF(AC16&lt;&gt;"",(VLOOKUP(AC16,'🧱Material'!$B$4:$H1001,7,false)*AD16),0)</f>
        <v>1105</v>
      </c>
      <c r="I16" s="523">
        <f>IF(K16&lt;&gt;"",(VLOOKUP(K16,'🌳Resource'!$A$4:$J1001,8,false)*L16),0)+IF(M16&lt;&gt;"",(VLOOKUP(M16,'🌳Resource'!$A$4:$J1001,8,false)*N16),0)+IF(O16&lt;&gt;"",(VLOOKUP(O16,'🌳Resource'!$A$4:$J1001,8,false)*P16),0) + IF(Q16&lt;&gt;"",(VLOOKUP(Q16,'🌳Resource'!$A$4:$J1001,8,false)*R16),0) + IF(S16&lt;&gt;"",(VLOOKUP(S16,'🧱Material'!$B$4:$H1001,5,false)*T16),0) + IF(U16&lt;&gt;"",(VLOOKUP(U16,'🧱Material'!$B$4:$H1001,5,false)*V16),0) + IF(W16&lt;&gt;"",(VLOOKUP(W16,'🧱Material'!$B$4:$H1001,5,false)*X16),0) + IF(Y16&lt;&gt;"",(VLOOKUP(Y16,'🧱Material'!$B$4:$H1001,5,false)*Z16),0) + IF(AA16&lt;&gt;"",(VLOOKUP(AA16,'🧱Material'!$B$4:$H1001,5,false)*AB16),0) + IF(AC16&lt;&gt;"",(VLOOKUP(AC16,'🧱Material'!$B$4:$H1001,5,false)*AD16),0)</f>
        <v>894.2857143</v>
      </c>
      <c r="J16" s="523">
        <f>IF(K16&lt;&gt;"",(VLOOKUP(K16,'🌳Resource'!$A$5:$J1001,9,false)*L16),0)+IF(M16&lt;&gt;"",(VLOOKUP(M16,'🌳Resource'!$A$5:$J1001,9,false)*N16),0)+IF(O16&lt;&gt;"",(VLOOKUP(O16,'🌳Resource'!$A$5:$J1001,9,false)*P16),0) + IF(Q16&lt;&gt;"",(VLOOKUP(Q16,'🌳Resource'!$A$5:$J1001,9,false)*R16),0) + IF(S16&lt;&gt;"",(VLOOKUP(S16,'🧱Material'!$B$4:$H1001,6,false)*T16),0) + IF(U16&lt;&gt;"",(VLOOKUP(U16,'🧱Material'!$B$4:$H1001,6,false)*V16),0) + IF(W16&lt;&gt;"",(VLOOKUP(W16,'🧱Material'!$B$4:$H1001,6,false)*X16),0) + IF(Y16&lt;&gt;"",(VLOOKUP(Y16,'🧱Material'!$B$4:$H1001,6,false)*Z16),0) + IF(AA16&lt;&gt;"",(VLOOKUP(AA16,'🧱Material'!$B$4:$H1001,6,false)*AB16),0) + IF(AC16&lt;&gt;"",(VLOOKUP(AC16,'🧱Material'!$B$4:$H1001,6,false)*AD16),0)</f>
        <v>3375</v>
      </c>
      <c r="K16" s="533" t="s">
        <v>79</v>
      </c>
      <c r="L16" s="534">
        <v>200.0</v>
      </c>
      <c r="M16" s="533" t="s">
        <v>80</v>
      </c>
      <c r="N16" s="534">
        <v>100.0</v>
      </c>
      <c r="O16" s="533" t="s">
        <v>82</v>
      </c>
      <c r="P16" s="534">
        <v>100.0</v>
      </c>
      <c r="Q16" s="533" t="s">
        <v>84</v>
      </c>
      <c r="R16" s="534">
        <v>100.0</v>
      </c>
      <c r="S16" s="515" t="s">
        <v>555</v>
      </c>
      <c r="T16" s="3">
        <v>5.0</v>
      </c>
      <c r="U16" s="515" t="s">
        <v>692</v>
      </c>
      <c r="V16" s="3">
        <v>5.0</v>
      </c>
      <c r="W16" s="515" t="s">
        <v>674</v>
      </c>
      <c r="X16" s="3">
        <v>5.0</v>
      </c>
      <c r="Y16" s="515"/>
      <c r="Z16" s="3"/>
      <c r="AA16" s="515"/>
      <c r="AB16" s="3"/>
      <c r="AC16" s="515"/>
      <c r="AD16" s="3"/>
    </row>
    <row r="17">
      <c r="A17" s="617" t="b">
        <v>1</v>
      </c>
      <c r="B17" s="617" t="s">
        <v>801</v>
      </c>
      <c r="C17" s="618" t="s">
        <v>8</v>
      </c>
      <c r="D17" s="617" t="s">
        <v>54</v>
      </c>
      <c r="E17" s="617" t="s">
        <v>80</v>
      </c>
      <c r="F17" s="618" t="s">
        <v>782</v>
      </c>
      <c r="G17" s="617" t="s">
        <v>790</v>
      </c>
      <c r="H17" s="526">
        <f>IF(K17&lt;&gt;"",(VLOOKUP(K17,'🌳Resource'!$A$4:$J1001,10,false)*L17),0)+IF(M17&lt;&gt;"",(VLOOKUP(M17,'🌳Resource'!$A$4:$J1001,10,false)*N17),0)+IF(O17&lt;&gt;"",(VLOOKUP(O17,'🌳Resource'!$A$4:$J1001,10,false)*P17),0) + IF(Q17&lt;&gt;"",(VLOOKUP(Q17,'🌳Resource'!$A$4:$J1001,10,false)*R17),0) + IF(S17&lt;&gt;"",(VLOOKUP(S17,'🧱Material'!$B$4:$H1001,7,false)*T17),0) + IF(U17&lt;&gt;"",(VLOOKUP(U17,'🧱Material'!$B$4:$H1001,7,false)*V17),0) + IF(W17&lt;&gt;"",(VLOOKUP(W17,'🧱Material'!$B$4:$H1001,7,false)*X17),0) + IF(Y17&lt;&gt;"",(VLOOKUP(Y17,'🧱Material'!$B$4:$H1001,7,false)*Z17),0) + IF(AA17&lt;&gt;"",(VLOOKUP(AA17,'🧱Material'!$B$4:$H1001,7,false)*AB17),0) + IF(AC17&lt;&gt;"",(VLOOKUP(AC17,'🧱Material'!$B$4:$H1001,7,false)*AD17),0)</f>
        <v>1100</v>
      </c>
      <c r="I17" s="526">
        <f>IF(K17&lt;&gt;"",(VLOOKUP(K17,'🌳Resource'!$A$4:$J1001,8,false)*L17),0)+IF(M17&lt;&gt;"",(VLOOKUP(M17,'🌳Resource'!$A$4:$J1001,8,false)*N17),0)+IF(O17&lt;&gt;"",(VLOOKUP(O17,'🌳Resource'!$A$4:$J1001,8,false)*P17),0) + IF(Q17&lt;&gt;"",(VLOOKUP(Q17,'🌳Resource'!$A$4:$J1001,8,false)*R17),0) + IF(S17&lt;&gt;"",(VLOOKUP(S17,'🧱Material'!$B$4:$H1001,5,false)*T17),0) + IF(U17&lt;&gt;"",(VLOOKUP(U17,'🧱Material'!$B$4:$H1001,5,false)*V17),0) + IF(W17&lt;&gt;"",(VLOOKUP(W17,'🧱Material'!$B$4:$H1001,5,false)*X17),0) + IF(Y17&lt;&gt;"",(VLOOKUP(Y17,'🧱Material'!$B$4:$H1001,5,false)*Z17),0) + IF(AA17&lt;&gt;"",(VLOOKUP(AA17,'🧱Material'!$B$4:$H1001,5,false)*AB17),0) + IF(AC17&lt;&gt;"",(VLOOKUP(AC17,'🧱Material'!$B$4:$H1001,5,false)*AD17),0)</f>
        <v>895.4675325</v>
      </c>
      <c r="J17" s="526">
        <f>IF(K17&lt;&gt;"",(VLOOKUP(K17,'🌳Resource'!$A$5:$J1001,9,false)*L17),0)+IF(M17&lt;&gt;"",(VLOOKUP(M17,'🌳Resource'!$A$5:$J1001,9,false)*N17),0)+IF(O17&lt;&gt;"",(VLOOKUP(O17,'🌳Resource'!$A$5:$J1001,9,false)*P17),0) + IF(Q17&lt;&gt;"",(VLOOKUP(Q17,'🌳Resource'!$A$5:$J1001,9,false)*R17),0) + IF(S17&lt;&gt;"",(VLOOKUP(S17,'🧱Material'!$B$4:$H1001,6,false)*T17),0) + IF(U17&lt;&gt;"",(VLOOKUP(U17,'🧱Material'!$B$4:$H1001,6,false)*V17),0) + IF(W17&lt;&gt;"",(VLOOKUP(W17,'🧱Material'!$B$4:$H1001,6,false)*X17),0) + IF(Y17&lt;&gt;"",(VLOOKUP(Y17,'🧱Material'!$B$4:$H1001,6,false)*Z17),0) + IF(AA17&lt;&gt;"",(VLOOKUP(AA17,'🧱Material'!$B$4:$H1001,6,false)*AB17),0) + IF(AC17&lt;&gt;"",(VLOOKUP(AC17,'🧱Material'!$B$4:$H1001,6,false)*AD17),0)</f>
        <v>3345</v>
      </c>
      <c r="K17" s="535" t="s">
        <v>79</v>
      </c>
      <c r="L17" s="536">
        <v>200.0</v>
      </c>
      <c r="M17" s="535" t="s">
        <v>80</v>
      </c>
      <c r="N17" s="536">
        <v>100.0</v>
      </c>
      <c r="O17" s="535" t="s">
        <v>82</v>
      </c>
      <c r="P17" s="536">
        <v>100.0</v>
      </c>
      <c r="Q17" s="535" t="s">
        <v>84</v>
      </c>
      <c r="R17" s="536">
        <v>100.0</v>
      </c>
      <c r="S17" s="59" t="s">
        <v>555</v>
      </c>
      <c r="T17" s="520">
        <v>5.0</v>
      </c>
      <c r="U17" s="59" t="s">
        <v>694</v>
      </c>
      <c r="V17" s="520">
        <v>5.0</v>
      </c>
      <c r="W17" s="59" t="s">
        <v>676</v>
      </c>
      <c r="X17" s="520">
        <v>5.0</v>
      </c>
      <c r="Y17" s="59"/>
      <c r="Z17" s="520"/>
      <c r="AA17" s="59"/>
      <c r="AB17" s="520"/>
      <c r="AC17" s="59"/>
      <c r="AD17" s="520"/>
    </row>
    <row r="18">
      <c r="A18" s="617" t="b">
        <v>0</v>
      </c>
      <c r="B18" s="617" t="s">
        <v>802</v>
      </c>
      <c r="C18" s="618" t="s">
        <v>8</v>
      </c>
      <c r="D18" s="618" t="s">
        <v>54</v>
      </c>
      <c r="E18" s="618" t="s">
        <v>80</v>
      </c>
      <c r="F18" s="618" t="s">
        <v>792</v>
      </c>
      <c r="G18" s="618" t="s">
        <v>793</v>
      </c>
      <c r="H18" s="523">
        <f>IF(K18&lt;&gt;"",(VLOOKUP(K18,'🌳Resource'!$A$4:$J1001,10,false)*L18),0)+IF(M18&lt;&gt;"",(VLOOKUP(M18,'🌳Resource'!$A$4:$J1001,10,false)*N18),0)+IF(O18&lt;&gt;"",(VLOOKUP(O18,'🌳Resource'!$A$4:$J1001,10,false)*P18),0) + IF(Q18&lt;&gt;"",(VLOOKUP(Q18,'🌳Resource'!$A$4:$J1001,10,false)*R18),0) + IF(S18&lt;&gt;"",(VLOOKUP(S18,'🧱Material'!$B$4:$H1001,7,false)*T18),0) + IF(U18&lt;&gt;"",(VLOOKUP(U18,'🧱Material'!$B$4:$H1001,7,false)*V18),0) + IF(W18&lt;&gt;"",(VLOOKUP(W18,'🧱Material'!$B$4:$H1001,7,false)*X18),0) + IF(Y18&lt;&gt;"",(VLOOKUP(Y18,'🧱Material'!$B$4:$H1001,7,false)*Z18),0) + IF(AA18&lt;&gt;"",(VLOOKUP(AA18,'🧱Material'!$B$4:$H1001,7,false)*AB18),0) + IF(AC18&lt;&gt;"",(VLOOKUP(AC18,'🧱Material'!$B$4:$H1001,7,false)*AD18),0)</f>
        <v>750</v>
      </c>
      <c r="I18" s="523">
        <f>IF(K18&lt;&gt;"",(VLOOKUP(K18,'🌳Resource'!$A$4:$J1001,8,false)*L18),0)+IF(M18&lt;&gt;"",(VLOOKUP(M18,'🌳Resource'!$A$4:$J1001,8,false)*N18),0)+IF(O18&lt;&gt;"",(VLOOKUP(O18,'🌳Resource'!$A$4:$J1001,8,false)*P18),0) + IF(Q18&lt;&gt;"",(VLOOKUP(Q18,'🌳Resource'!$A$4:$J1001,8,false)*R18),0) + IF(S18&lt;&gt;"",(VLOOKUP(S18,'🧱Material'!$B$4:$H1001,5,false)*T18),0) + IF(U18&lt;&gt;"",(VLOOKUP(U18,'🧱Material'!$B$4:$H1001,5,false)*V18),0) + IF(W18&lt;&gt;"",(VLOOKUP(W18,'🧱Material'!$B$4:$H1001,5,false)*X18),0) + IF(Y18&lt;&gt;"",(VLOOKUP(Y18,'🧱Material'!$B$4:$H1001,5,false)*Z18),0) + IF(AA18&lt;&gt;"",(VLOOKUP(AA18,'🧱Material'!$B$4:$H1001,5,false)*AB18),0) + IF(AC18&lt;&gt;"",(VLOOKUP(AC18,'🧱Material'!$B$4:$H1001,5,false)*AD18),0)</f>
        <v>633.8961039</v>
      </c>
      <c r="J18" s="523">
        <f>IF(K18&lt;&gt;"",(VLOOKUP(K18,'🌳Resource'!$A$5:$J1001,9,false)*L18),0)+IF(M18&lt;&gt;"",(VLOOKUP(M18,'🌳Resource'!$A$5:$J1001,9,false)*N18),0)+IF(O18&lt;&gt;"",(VLOOKUP(O18,'🌳Resource'!$A$5:$J1001,9,false)*P18),0) + IF(Q18&lt;&gt;"",(VLOOKUP(Q18,'🌳Resource'!$A$5:$J1001,9,false)*R18),0) + IF(S18&lt;&gt;"",(VLOOKUP(S18,'🧱Material'!$B$4:$H1001,6,false)*T18),0) + IF(U18&lt;&gt;"",(VLOOKUP(U18,'🧱Material'!$B$4:$H1001,6,false)*V18),0) + IF(W18&lt;&gt;"",(VLOOKUP(W18,'🧱Material'!$B$4:$H1001,6,false)*X18),0) + IF(Y18&lt;&gt;"",(VLOOKUP(Y18,'🧱Material'!$B$4:$H1001,6,false)*Z18),0) + IF(AA18&lt;&gt;"",(VLOOKUP(AA18,'🧱Material'!$B$4:$H1001,6,false)*AB18),0) + IF(AC18&lt;&gt;"",(VLOOKUP(AC18,'🧱Material'!$B$4:$H1001,6,false)*AD18),0)</f>
        <v>2400</v>
      </c>
      <c r="K18" s="533" t="s">
        <v>79</v>
      </c>
      <c r="L18" s="534">
        <v>200.0</v>
      </c>
      <c r="M18" s="533" t="s">
        <v>80</v>
      </c>
      <c r="N18" s="534">
        <v>100.0</v>
      </c>
      <c r="O18" s="533" t="s">
        <v>82</v>
      </c>
      <c r="P18" s="534">
        <v>100.0</v>
      </c>
      <c r="Q18" s="533" t="s">
        <v>84</v>
      </c>
      <c r="R18" s="534">
        <v>100.0</v>
      </c>
      <c r="S18" s="515"/>
      <c r="T18" s="3"/>
      <c r="U18" s="515"/>
      <c r="V18" s="3"/>
      <c r="W18" s="515"/>
      <c r="X18" s="3"/>
      <c r="Y18" s="515"/>
      <c r="Z18" s="3"/>
      <c r="AA18" s="515"/>
      <c r="AB18" s="3"/>
      <c r="AC18" s="515"/>
      <c r="AD18" s="3"/>
    </row>
    <row r="19">
      <c r="A19" s="617" t="b">
        <v>1</v>
      </c>
      <c r="B19" s="617" t="s">
        <v>803</v>
      </c>
      <c r="C19" s="618" t="s">
        <v>12</v>
      </c>
      <c r="D19" s="618" t="s">
        <v>54</v>
      </c>
      <c r="E19" s="618" t="s">
        <v>80</v>
      </c>
      <c r="F19" s="618" t="s">
        <v>784</v>
      </c>
      <c r="G19" s="618" t="s">
        <v>785</v>
      </c>
      <c r="H19" s="526">
        <f>IF(K19&lt;&gt;"",(VLOOKUP(K19,'🌳Resource'!$A$4:$J1001,10,false)*L19),0)+IF(M19&lt;&gt;"",(VLOOKUP(M19,'🌳Resource'!$A$4:$J1001,10,false)*N19),0)+IF(O19&lt;&gt;"",(VLOOKUP(O19,'🌳Resource'!$A$4:$J1001,10,false)*P19),0) + IF(Q19&lt;&gt;"",(VLOOKUP(Q19,'🌳Resource'!$A$4:$J1001,10,false)*R19),0) + IF(S19&lt;&gt;"",(VLOOKUP(S19,'🧱Material'!$B$4:$H1001,7,false)*T19),0) + IF(U19&lt;&gt;"",(VLOOKUP(U19,'🧱Material'!$B$4:$H1001,7,false)*V19),0) + IF(W19&lt;&gt;"",(VLOOKUP(W19,'🧱Material'!$B$4:$H1001,7,false)*X19),0) + IF(Y19&lt;&gt;"",(VLOOKUP(Y19,'🧱Material'!$B$4:$H1001,7,false)*Z19),0) + IF(AA19&lt;&gt;"",(VLOOKUP(AA19,'🧱Material'!$B$4:$H1001,7,false)*AB19),0) + IF(AC19&lt;&gt;"",(VLOOKUP(AC19,'🧱Material'!$B$4:$H1001,7,false)*AD19),0)</f>
        <v>1712.5</v>
      </c>
      <c r="I19" s="526">
        <f>IF(K19&lt;&gt;"",(VLOOKUP(K19,'🌳Resource'!$A$4:$J1001,8,false)*L19),0)+IF(M19&lt;&gt;"",(VLOOKUP(M19,'🌳Resource'!$A$4:$J1001,8,false)*N19),0)+IF(O19&lt;&gt;"",(VLOOKUP(O19,'🌳Resource'!$A$4:$J1001,8,false)*P19),0) + IF(Q19&lt;&gt;"",(VLOOKUP(Q19,'🌳Resource'!$A$4:$J1001,8,false)*R19),0) + IF(S19&lt;&gt;"",(VLOOKUP(S19,'🧱Material'!$B$4:$H1001,5,false)*T19),0) + IF(U19&lt;&gt;"",(VLOOKUP(U19,'🧱Material'!$B$4:$H1001,5,false)*V19),0) + IF(W19&lt;&gt;"",(VLOOKUP(W19,'🧱Material'!$B$4:$H1001,5,false)*X19),0) + IF(Y19&lt;&gt;"",(VLOOKUP(Y19,'🧱Material'!$B$4:$H1001,5,false)*Z19),0) + IF(AA19&lt;&gt;"",(VLOOKUP(AA19,'🧱Material'!$B$4:$H1001,5,false)*AB19),0) + IF(AC19&lt;&gt;"",(VLOOKUP(AC19,'🧱Material'!$B$4:$H1001,5,false)*AD19),0)</f>
        <v>1456.149351</v>
      </c>
      <c r="J19" s="526">
        <f>IF(K19&lt;&gt;"",(VLOOKUP(K19,'🌳Resource'!$A$5:$J1001,9,false)*L19),0)+IF(M19&lt;&gt;"",(VLOOKUP(M19,'🌳Resource'!$A$5:$J1001,9,false)*N19),0)+IF(O19&lt;&gt;"",(VLOOKUP(O19,'🌳Resource'!$A$5:$J1001,9,false)*P19),0) + IF(Q19&lt;&gt;"",(VLOOKUP(Q19,'🌳Resource'!$A$5:$J1001,9,false)*R19),0) + IF(S19&lt;&gt;"",(VLOOKUP(S19,'🧱Material'!$B$4:$H1001,6,false)*T19),0) + IF(U19&lt;&gt;"",(VLOOKUP(U19,'🧱Material'!$B$4:$H1001,6,false)*V19),0) + IF(W19&lt;&gt;"",(VLOOKUP(W19,'🧱Material'!$B$4:$H1001,6,false)*X19),0) + IF(Y19&lt;&gt;"",(VLOOKUP(Y19,'🧱Material'!$B$4:$H1001,6,false)*Z19),0) + IF(AA19&lt;&gt;"",(VLOOKUP(AA19,'🧱Material'!$B$4:$H1001,6,false)*AB19),0) + IF(AC19&lt;&gt;"",(VLOOKUP(AC19,'🧱Material'!$B$4:$H1001,6,false)*AD19),0)</f>
        <v>5225</v>
      </c>
      <c r="K19" s="535" t="s">
        <v>79</v>
      </c>
      <c r="L19" s="536">
        <v>300.0</v>
      </c>
      <c r="M19" s="535" t="s">
        <v>80</v>
      </c>
      <c r="N19" s="536">
        <v>200.0</v>
      </c>
      <c r="O19" s="535" t="s">
        <v>82</v>
      </c>
      <c r="P19" s="536">
        <v>200.0</v>
      </c>
      <c r="Q19" s="535" t="s">
        <v>84</v>
      </c>
      <c r="R19" s="536">
        <v>200.0</v>
      </c>
      <c r="S19" s="59" t="s">
        <v>555</v>
      </c>
      <c r="T19" s="520">
        <v>5.0</v>
      </c>
      <c r="U19" s="59" t="s">
        <v>690</v>
      </c>
      <c r="V19" s="520">
        <v>5.0</v>
      </c>
      <c r="W19" s="59" t="s">
        <v>678</v>
      </c>
      <c r="X19" s="520">
        <v>5.0</v>
      </c>
      <c r="Y19" s="59"/>
      <c r="Z19" s="520"/>
      <c r="AA19" s="59"/>
      <c r="AB19" s="520"/>
      <c r="AC19" s="59"/>
      <c r="AD19" s="520"/>
    </row>
    <row r="20">
      <c r="A20" s="617" t="b">
        <v>1</v>
      </c>
      <c r="B20" s="617" t="s">
        <v>804</v>
      </c>
      <c r="C20" s="618" t="s">
        <v>12</v>
      </c>
      <c r="D20" s="618" t="s">
        <v>54</v>
      </c>
      <c r="E20" s="618" t="s">
        <v>80</v>
      </c>
      <c r="F20" s="618" t="s">
        <v>787</v>
      </c>
      <c r="G20" s="618" t="s">
        <v>788</v>
      </c>
      <c r="H20" s="523">
        <f>IF(K20&lt;&gt;"",(VLOOKUP(K20,'🌳Resource'!$A$4:$J1001,10,false)*L20),0)+IF(M20&lt;&gt;"",(VLOOKUP(M20,'🌳Resource'!$A$4:$J1001,10,false)*N20),0)+IF(O20&lt;&gt;"",(VLOOKUP(O20,'🌳Resource'!$A$4:$J1001,10,false)*P20),0) + IF(Q20&lt;&gt;"",(VLOOKUP(Q20,'🌳Resource'!$A$4:$J1001,10,false)*R20),0) + IF(S20&lt;&gt;"",(VLOOKUP(S20,'🧱Material'!$B$4:$H1001,7,false)*T20),0) + IF(U20&lt;&gt;"",(VLOOKUP(U20,'🧱Material'!$B$4:$H1001,7,false)*V20),0) + IF(W20&lt;&gt;"",(VLOOKUP(W20,'🧱Material'!$B$4:$H1001,7,false)*X20),0) + IF(Y20&lt;&gt;"",(VLOOKUP(Y20,'🧱Material'!$B$4:$H1001,7,false)*Z20),0) + IF(AA20&lt;&gt;"",(VLOOKUP(AA20,'🧱Material'!$B$4:$H1001,7,false)*AB20),0) + IF(AC20&lt;&gt;"",(VLOOKUP(AC20,'🧱Material'!$B$4:$H1001,7,false)*AD20),0)</f>
        <v>1727.5</v>
      </c>
      <c r="I20" s="523">
        <f>IF(K20&lt;&gt;"",(VLOOKUP(K20,'🌳Resource'!$A$4:$J1001,8,false)*L20),0)+IF(M20&lt;&gt;"",(VLOOKUP(M20,'🌳Resource'!$A$4:$J1001,8,false)*N20),0)+IF(O20&lt;&gt;"",(VLOOKUP(O20,'🌳Resource'!$A$4:$J1001,8,false)*P20),0) + IF(Q20&lt;&gt;"",(VLOOKUP(Q20,'🌳Resource'!$A$4:$J1001,8,false)*R20),0) + IF(S20&lt;&gt;"",(VLOOKUP(S20,'🧱Material'!$B$4:$H1001,5,false)*T20),0) + IF(U20&lt;&gt;"",(VLOOKUP(U20,'🧱Material'!$B$4:$H1001,5,false)*V20),0) + IF(W20&lt;&gt;"",(VLOOKUP(W20,'🧱Material'!$B$4:$H1001,5,false)*X20),0) + IF(Y20&lt;&gt;"",(VLOOKUP(Y20,'🧱Material'!$B$4:$H1001,5,false)*Z20),0) + IF(AA20&lt;&gt;"",(VLOOKUP(AA20,'🧱Material'!$B$4:$H1001,5,false)*AB20),0) + IF(AC20&lt;&gt;"",(VLOOKUP(AC20,'🧱Material'!$B$4:$H1001,5,false)*AD20),0)</f>
        <v>1473.538961</v>
      </c>
      <c r="J20" s="523">
        <f>IF(K20&lt;&gt;"",(VLOOKUP(K20,'🌳Resource'!$A$5:$J1001,9,false)*L20),0)+IF(M20&lt;&gt;"",(VLOOKUP(M20,'🌳Resource'!$A$5:$J1001,9,false)*N20),0)+IF(O20&lt;&gt;"",(VLOOKUP(O20,'🌳Resource'!$A$5:$J1001,9,false)*P20),0) + IF(Q20&lt;&gt;"",(VLOOKUP(Q20,'🌳Resource'!$A$5:$J1001,9,false)*R20),0) + IF(S20&lt;&gt;"",(VLOOKUP(S20,'🧱Material'!$B$4:$H1001,6,false)*T20),0) + IF(U20&lt;&gt;"",(VLOOKUP(U20,'🧱Material'!$B$4:$H1001,6,false)*V20),0) + IF(W20&lt;&gt;"",(VLOOKUP(W20,'🧱Material'!$B$4:$H1001,6,false)*X20),0) + IF(Y20&lt;&gt;"",(VLOOKUP(Y20,'🧱Material'!$B$4:$H1001,6,false)*Z20),0) + IF(AA20&lt;&gt;"",(VLOOKUP(AA20,'🧱Material'!$B$4:$H1001,6,false)*AB20),0) + IF(AC20&lt;&gt;"",(VLOOKUP(AC20,'🧱Material'!$B$4:$H1001,6,false)*AD20),0)</f>
        <v>5285</v>
      </c>
      <c r="K20" s="533" t="s">
        <v>79</v>
      </c>
      <c r="L20" s="534">
        <v>300.0</v>
      </c>
      <c r="M20" s="533" t="s">
        <v>80</v>
      </c>
      <c r="N20" s="534">
        <v>200.0</v>
      </c>
      <c r="O20" s="533" t="s">
        <v>82</v>
      </c>
      <c r="P20" s="534">
        <v>200.0</v>
      </c>
      <c r="Q20" s="533" t="s">
        <v>84</v>
      </c>
      <c r="R20" s="534">
        <v>200.0</v>
      </c>
      <c r="S20" s="515" t="s">
        <v>555</v>
      </c>
      <c r="T20" s="3">
        <v>5.0</v>
      </c>
      <c r="U20" s="515" t="s">
        <v>692</v>
      </c>
      <c r="V20" s="3">
        <v>5.0</v>
      </c>
      <c r="W20" s="515" t="s">
        <v>680</v>
      </c>
      <c r="X20" s="3">
        <v>5.0</v>
      </c>
      <c r="Y20" s="515"/>
      <c r="Z20" s="3"/>
      <c r="AA20" s="515"/>
      <c r="AB20" s="3"/>
      <c r="AC20" s="515"/>
      <c r="AD20" s="3"/>
    </row>
    <row r="21">
      <c r="A21" s="617" t="b">
        <v>1</v>
      </c>
      <c r="B21" s="617" t="s">
        <v>805</v>
      </c>
      <c r="C21" s="618" t="s">
        <v>12</v>
      </c>
      <c r="D21" s="618" t="s">
        <v>54</v>
      </c>
      <c r="E21" s="618" t="s">
        <v>80</v>
      </c>
      <c r="F21" s="618" t="s">
        <v>782</v>
      </c>
      <c r="G21" s="618" t="s">
        <v>790</v>
      </c>
      <c r="H21" s="526">
        <f>IF(K21&lt;&gt;"",(VLOOKUP(K21,'🌳Resource'!$A$4:$J1001,10,false)*L21),0)+IF(M21&lt;&gt;"",(VLOOKUP(M21,'🌳Resource'!$A$4:$J1001,10,false)*N21),0)+IF(O21&lt;&gt;"",(VLOOKUP(O21,'🌳Resource'!$A$4:$J1001,10,false)*P21),0) + IF(Q21&lt;&gt;"",(VLOOKUP(Q21,'🌳Resource'!$A$4:$J1001,10,false)*R21),0) + IF(S21&lt;&gt;"",(VLOOKUP(S21,'🧱Material'!$B$4:$H1001,7,false)*T21),0) + IF(U21&lt;&gt;"",(VLOOKUP(U21,'🧱Material'!$B$4:$H1001,7,false)*V21),0) + IF(W21&lt;&gt;"",(VLOOKUP(W21,'🧱Material'!$B$4:$H1001,7,false)*X21),0) + IF(Y21&lt;&gt;"",(VLOOKUP(Y21,'🧱Material'!$B$4:$H1001,7,false)*Z21),0) + IF(AA21&lt;&gt;"",(VLOOKUP(AA21,'🧱Material'!$B$4:$H1001,7,false)*AB21),0) + IF(AC21&lt;&gt;"",(VLOOKUP(AC21,'🧱Material'!$B$4:$H1001,7,false)*AD21),0)</f>
        <v>1717.5</v>
      </c>
      <c r="I21" s="526">
        <f>IF(K21&lt;&gt;"",(VLOOKUP(K21,'🌳Resource'!$A$4:$J1001,8,false)*L21),0)+IF(M21&lt;&gt;"",(VLOOKUP(M21,'🌳Resource'!$A$4:$J1001,8,false)*N21),0)+IF(O21&lt;&gt;"",(VLOOKUP(O21,'🌳Resource'!$A$4:$J1001,8,false)*P21),0) + IF(Q21&lt;&gt;"",(VLOOKUP(Q21,'🌳Resource'!$A$4:$J1001,8,false)*R21),0) + IF(S21&lt;&gt;"",(VLOOKUP(S21,'🧱Material'!$B$4:$H1001,5,false)*T21),0) + IF(U21&lt;&gt;"",(VLOOKUP(U21,'🧱Material'!$B$4:$H1001,5,false)*V21),0) + IF(W21&lt;&gt;"",(VLOOKUP(W21,'🧱Material'!$B$4:$H1001,5,false)*X21),0) + IF(Y21&lt;&gt;"",(VLOOKUP(Y21,'🧱Material'!$B$4:$H1001,5,false)*Z21),0) + IF(AA21&lt;&gt;"",(VLOOKUP(AA21,'🧱Material'!$B$4:$H1001,5,false)*AB21),0) + IF(AC21&lt;&gt;"",(VLOOKUP(AC21,'🧱Material'!$B$4:$H1001,5,false)*AD21),0)</f>
        <v>1458.149351</v>
      </c>
      <c r="J21" s="526">
        <f>IF(K21&lt;&gt;"",(VLOOKUP(K21,'🌳Resource'!$A$5:$J1001,9,false)*L21),0)+IF(M21&lt;&gt;"",(VLOOKUP(M21,'🌳Resource'!$A$5:$J1001,9,false)*N21),0)+IF(O21&lt;&gt;"",(VLOOKUP(O21,'🌳Resource'!$A$5:$J1001,9,false)*P21),0) + IF(Q21&lt;&gt;"",(VLOOKUP(Q21,'🌳Resource'!$A$5:$J1001,9,false)*R21),0) + IF(S21&lt;&gt;"",(VLOOKUP(S21,'🧱Material'!$B$4:$H1001,6,false)*T21),0) + IF(U21&lt;&gt;"",(VLOOKUP(U21,'🧱Material'!$B$4:$H1001,6,false)*V21),0) + IF(W21&lt;&gt;"",(VLOOKUP(W21,'🧱Material'!$B$4:$H1001,6,false)*X21),0) + IF(Y21&lt;&gt;"",(VLOOKUP(Y21,'🧱Material'!$B$4:$H1001,6,false)*Z21),0) + IF(AA21&lt;&gt;"",(VLOOKUP(AA21,'🧱Material'!$B$4:$H1001,6,false)*AB21),0) + IF(AC21&lt;&gt;"",(VLOOKUP(AC21,'🧱Material'!$B$4:$H1001,6,false)*AD21),0)</f>
        <v>5265</v>
      </c>
      <c r="K21" s="535" t="s">
        <v>79</v>
      </c>
      <c r="L21" s="536">
        <v>300.0</v>
      </c>
      <c r="M21" s="535" t="s">
        <v>80</v>
      </c>
      <c r="N21" s="536">
        <v>200.0</v>
      </c>
      <c r="O21" s="535" t="s">
        <v>82</v>
      </c>
      <c r="P21" s="536">
        <v>200.0</v>
      </c>
      <c r="Q21" s="535" t="s">
        <v>84</v>
      </c>
      <c r="R21" s="536">
        <v>200.0</v>
      </c>
      <c r="S21" s="59" t="s">
        <v>555</v>
      </c>
      <c r="T21" s="520">
        <v>5.0</v>
      </c>
      <c r="U21" s="59" t="s">
        <v>694</v>
      </c>
      <c r="V21" s="520">
        <v>5.0</v>
      </c>
      <c r="W21" s="59" t="s">
        <v>682</v>
      </c>
      <c r="X21" s="520">
        <v>5.0</v>
      </c>
      <c r="Y21" s="59"/>
      <c r="Z21" s="520"/>
      <c r="AA21" s="59"/>
      <c r="AB21" s="520"/>
      <c r="AC21" s="59"/>
      <c r="AD21" s="520"/>
    </row>
    <row r="22">
      <c r="A22" s="617" t="b">
        <v>0</v>
      </c>
      <c r="B22" s="617" t="s">
        <v>806</v>
      </c>
      <c r="C22" s="618" t="s">
        <v>12</v>
      </c>
      <c r="D22" s="618" t="s">
        <v>54</v>
      </c>
      <c r="E22" s="618" t="s">
        <v>80</v>
      </c>
      <c r="F22" s="618" t="s">
        <v>792</v>
      </c>
      <c r="G22" s="618" t="s">
        <v>793</v>
      </c>
      <c r="H22" s="523">
        <f>IF(K22&lt;&gt;"",(VLOOKUP(K22,'🌳Resource'!$A$4:$J1001,10,false)*L22),0)+IF(M22&lt;&gt;"",(VLOOKUP(M22,'🌳Resource'!$A$4:$J1001,10,false)*N22),0)+IF(O22&lt;&gt;"",(VLOOKUP(O22,'🌳Resource'!$A$4:$J1001,10,false)*P22),0) + IF(Q22&lt;&gt;"",(VLOOKUP(Q22,'🌳Resource'!$A$4:$J1001,10,false)*R22),0) + IF(S22&lt;&gt;"",(VLOOKUP(S22,'🧱Material'!$B$4:$H1001,7,false)*T22),0) + IF(U22&lt;&gt;"",(VLOOKUP(U22,'🧱Material'!$B$4:$H1001,7,false)*V22),0) + IF(W22&lt;&gt;"",(VLOOKUP(W22,'🧱Material'!$B$4:$H1001,7,false)*X22),0) + IF(Y22&lt;&gt;"",(VLOOKUP(Y22,'🧱Material'!$B$4:$H1001,7,false)*Z22),0) + IF(AA22&lt;&gt;"",(VLOOKUP(AA22,'🧱Material'!$B$4:$H1001,7,false)*AB22),0) + IF(AC22&lt;&gt;"",(VLOOKUP(AC22,'🧱Material'!$B$4:$H1001,7,false)*AD22),0)</f>
        <v>1400</v>
      </c>
      <c r="I22" s="523">
        <f>IF(K22&lt;&gt;"",(VLOOKUP(K22,'🌳Resource'!$A$4:$J1001,8,false)*L22),0)+IF(M22&lt;&gt;"",(VLOOKUP(M22,'🌳Resource'!$A$4:$J1001,8,false)*N22),0)+IF(O22&lt;&gt;"",(VLOOKUP(O22,'🌳Resource'!$A$4:$J1001,8,false)*P22),0) + IF(Q22&lt;&gt;"",(VLOOKUP(Q22,'🌳Resource'!$A$4:$J1001,8,false)*R22),0) + IF(S22&lt;&gt;"",(VLOOKUP(S22,'🧱Material'!$B$4:$H1001,5,false)*T22),0) + IF(U22&lt;&gt;"",(VLOOKUP(U22,'🧱Material'!$B$4:$H1001,5,false)*V22),0) + IF(W22&lt;&gt;"",(VLOOKUP(W22,'🧱Material'!$B$4:$H1001,5,false)*X22),0) + IF(Y22&lt;&gt;"",(VLOOKUP(Y22,'🧱Material'!$B$4:$H1001,5,false)*Z22),0) + IF(AA22&lt;&gt;"",(VLOOKUP(AA22,'🧱Material'!$B$4:$H1001,5,false)*AB22),0) + IF(AC22&lt;&gt;"",(VLOOKUP(AC22,'🧱Material'!$B$4:$H1001,5,false)*AD22),0)</f>
        <v>1167.792208</v>
      </c>
      <c r="J22" s="523">
        <f>IF(K22&lt;&gt;"",(VLOOKUP(K22,'🌳Resource'!$A$5:$J1001,9,false)*L22),0)+IF(M22&lt;&gt;"",(VLOOKUP(M22,'🌳Resource'!$A$5:$J1001,9,false)*N22),0)+IF(O22&lt;&gt;"",(VLOOKUP(O22,'🌳Resource'!$A$5:$J1001,9,false)*P22),0) + IF(Q22&lt;&gt;"",(VLOOKUP(Q22,'🌳Resource'!$A$5:$J1001,9,false)*R22),0) + IF(S22&lt;&gt;"",(VLOOKUP(S22,'🧱Material'!$B$4:$H1001,6,false)*T22),0) + IF(U22&lt;&gt;"",(VLOOKUP(U22,'🧱Material'!$B$4:$H1001,6,false)*V22),0) + IF(W22&lt;&gt;"",(VLOOKUP(W22,'🧱Material'!$B$4:$H1001,6,false)*X22),0) + IF(Y22&lt;&gt;"",(VLOOKUP(Y22,'🧱Material'!$B$4:$H1001,6,false)*Z22),0) + IF(AA22&lt;&gt;"",(VLOOKUP(AA22,'🧱Material'!$B$4:$H1001,6,false)*AB22),0) + IF(AC22&lt;&gt;"",(VLOOKUP(AC22,'🧱Material'!$B$4:$H1001,6,false)*AD22),0)</f>
        <v>4400</v>
      </c>
      <c r="K22" s="533" t="s">
        <v>79</v>
      </c>
      <c r="L22" s="534">
        <v>300.0</v>
      </c>
      <c r="M22" s="533" t="s">
        <v>80</v>
      </c>
      <c r="N22" s="534">
        <v>200.0</v>
      </c>
      <c r="O22" s="533" t="s">
        <v>82</v>
      </c>
      <c r="P22" s="534">
        <v>200.0</v>
      </c>
      <c r="Q22" s="533" t="s">
        <v>84</v>
      </c>
      <c r="R22" s="534">
        <v>200.0</v>
      </c>
      <c r="S22" s="515"/>
      <c r="T22" s="3"/>
      <c r="U22" s="515"/>
      <c r="V22" s="3"/>
      <c r="W22" s="515"/>
      <c r="X22" s="3"/>
      <c r="Y22" s="515"/>
      <c r="Z22" s="3"/>
      <c r="AA22" s="515"/>
      <c r="AB22" s="3"/>
      <c r="AC22" s="515"/>
      <c r="AD22" s="3"/>
    </row>
    <row r="23" ht="10.5" customHeight="1">
      <c r="A23" s="617" t="b">
        <v>0</v>
      </c>
      <c r="B23" s="621"/>
      <c r="C23" s="622"/>
      <c r="D23" s="622"/>
      <c r="E23" s="571"/>
      <c r="F23" s="571"/>
      <c r="G23" s="571"/>
      <c r="H23" s="526">
        <f>IF(K23&lt;&gt;"",(VLOOKUP(K23,'🌳Resource'!$A$4:$J1001,10,false)*L23),0)+IF(M23&lt;&gt;"",(VLOOKUP(M23,'🌳Resource'!$A$4:$J1001,10,false)*N23),0)+IF(O23&lt;&gt;"",(VLOOKUP(O23,'🌳Resource'!$A$4:$J1001,10,false)*P23),0) + IF(Q23&lt;&gt;"",(VLOOKUP(Q23,'🌳Resource'!$A$4:$J1001,10,false)*R23),0) + IF(S23&lt;&gt;"",(VLOOKUP(S23,'🧱Material'!$B$4:$H1001,7,false)*T23),0) + IF(U23&lt;&gt;"",(VLOOKUP(U23,'🧱Material'!$B$4:$H1001,7,false)*V23),0) + IF(W23&lt;&gt;"",(VLOOKUP(W23,'🧱Material'!$B$4:$H1001,7,false)*X23),0) + IF(Y23&lt;&gt;"",(VLOOKUP(Y23,'🧱Material'!$B$4:$H1001,7,false)*Z23),0) + IF(AA23&lt;&gt;"",(VLOOKUP(AA23,'🧱Material'!$B$4:$H1001,7,false)*AB23),0) + IF(AC23&lt;&gt;"",(VLOOKUP(AC23,'🧱Material'!$B$4:$H1001,7,false)*AD23),0)</f>
        <v>1400</v>
      </c>
      <c r="I23" s="526">
        <f>IF(K23&lt;&gt;"",(VLOOKUP(K23,'🌳Resource'!$A$4:$J1001,8,false)*L23),0)+IF(M23&lt;&gt;"",(VLOOKUP(M23,'🌳Resource'!$A$4:$J1001,8,false)*N23),0)+IF(O23&lt;&gt;"",(VLOOKUP(O23,'🌳Resource'!$A$4:$J1001,8,false)*P23),0) + IF(Q23&lt;&gt;"",(VLOOKUP(Q23,'🌳Resource'!$A$4:$J1001,8,false)*R23),0) + IF(S23&lt;&gt;"",(VLOOKUP(S23,'🧱Material'!$B$4:$H1001,5,false)*T23),0) + IF(U23&lt;&gt;"",(VLOOKUP(U23,'🧱Material'!$B$4:$H1001,5,false)*V23),0) + IF(W23&lt;&gt;"",(VLOOKUP(W23,'🧱Material'!$B$4:$H1001,5,false)*X23),0) + IF(Y23&lt;&gt;"",(VLOOKUP(Y23,'🧱Material'!$B$4:$H1001,5,false)*Z23),0) + IF(AA23&lt;&gt;"",(VLOOKUP(AA23,'🧱Material'!$B$4:$H1001,5,false)*AB23),0) + IF(AC23&lt;&gt;"",(VLOOKUP(AC23,'🧱Material'!$B$4:$H1001,5,false)*AD23),0)</f>
        <v>1167.792208</v>
      </c>
      <c r="J23" s="526">
        <f>IF(K23&lt;&gt;"",(VLOOKUP(K23,'🌳Resource'!$A$5:$J1001,9,false)*L23),0)+IF(M23&lt;&gt;"",(VLOOKUP(M23,'🌳Resource'!$A$5:$J1001,9,false)*N23),0)+IF(O23&lt;&gt;"",(VLOOKUP(O23,'🌳Resource'!$A$5:$J1001,9,false)*P23),0) + IF(Q23&lt;&gt;"",(VLOOKUP(Q23,'🌳Resource'!$A$5:$J1001,9,false)*R23),0) + IF(S23&lt;&gt;"",(VLOOKUP(S23,'🧱Material'!$B$4:$H1001,6,false)*T23),0) + IF(U23&lt;&gt;"",(VLOOKUP(U23,'🧱Material'!$B$4:$H1001,6,false)*V23),0) + IF(W23&lt;&gt;"",(VLOOKUP(W23,'🧱Material'!$B$4:$H1001,6,false)*X23),0) + IF(Y23&lt;&gt;"",(VLOOKUP(Y23,'🧱Material'!$B$4:$H1001,6,false)*Z23),0) + IF(AA23&lt;&gt;"",(VLOOKUP(AA23,'🧱Material'!$B$4:$H1001,6,false)*AB23),0) + IF(AC23&lt;&gt;"",(VLOOKUP(AC23,'🧱Material'!$B$4:$H1001,6,false)*AD23),0)</f>
        <v>4400</v>
      </c>
      <c r="K23" s="535" t="s">
        <v>79</v>
      </c>
      <c r="L23" s="536">
        <v>300.0</v>
      </c>
      <c r="M23" s="535" t="s">
        <v>80</v>
      </c>
      <c r="N23" s="536">
        <v>200.0</v>
      </c>
      <c r="O23" s="535" t="s">
        <v>82</v>
      </c>
      <c r="P23" s="536">
        <v>200.0</v>
      </c>
      <c r="Q23" s="535" t="s">
        <v>84</v>
      </c>
      <c r="R23" s="536">
        <v>200.0</v>
      </c>
      <c r="S23" s="59"/>
      <c r="T23" s="520"/>
      <c r="U23" s="59"/>
      <c r="V23" s="520"/>
      <c r="W23" s="59"/>
      <c r="X23" s="520"/>
      <c r="Y23" s="59"/>
      <c r="Z23" s="520"/>
      <c r="AA23" s="59"/>
      <c r="AB23" s="520"/>
      <c r="AC23" s="59"/>
      <c r="AD23" s="520"/>
      <c r="AE23" s="623"/>
      <c r="AF23" s="623"/>
    </row>
    <row r="24">
      <c r="A24" s="617" t="b">
        <v>1</v>
      </c>
      <c r="B24" s="617" t="s">
        <v>807</v>
      </c>
      <c r="C24" s="617" t="s">
        <v>7</v>
      </c>
      <c r="D24" s="617" t="s">
        <v>54</v>
      </c>
      <c r="E24" s="617" t="s">
        <v>81</v>
      </c>
      <c r="F24" s="618" t="s">
        <v>782</v>
      </c>
      <c r="G24" s="624"/>
      <c r="H24" s="523">
        <f>IF(K24&lt;&gt;"",(VLOOKUP(K24,'🌳Resource'!$A$4:$J1001,10,false)*L24),0)+IF(M24&lt;&gt;"",(VLOOKUP(M24,'🌳Resource'!$A$4:$J1001,10,false)*N24),0)+IF(O24&lt;&gt;"",(VLOOKUP(O24,'🌳Resource'!$A$4:$J1001,10,false)*P24),0) + IF(Q24&lt;&gt;"",(VLOOKUP(Q24,'🌳Resource'!$A$4:$J1001,10,false)*R24),0) + IF(S24&lt;&gt;"",(VLOOKUP(S24,'🧱Material'!$B$4:$H1001,7,false)*T24),0) + IF(U24&lt;&gt;"",(VLOOKUP(U24,'🧱Material'!$B$4:$H1001,7,false)*V24),0) + IF(W24&lt;&gt;"",(VLOOKUP(W24,'🧱Material'!$B$4:$H1001,7,false)*X24),0) + IF(Y24&lt;&gt;"",(VLOOKUP(Y24,'🧱Material'!$B$4:$H1001,7,false)*Z24),0) + IF(AA24&lt;&gt;"",(VLOOKUP(AA24,'🧱Material'!$B$4:$H1001,7,false)*AB24),0) + IF(AC24&lt;&gt;"",(VLOOKUP(AC24,'🧱Material'!$B$4:$H1001,7,false)*AD24),0)</f>
        <v>225</v>
      </c>
      <c r="I24" s="523">
        <f>IF(K24&lt;&gt;"",(VLOOKUP(K24,'🌳Resource'!$A$4:$J1001,8,false)*L24),0)+IF(M24&lt;&gt;"",(VLOOKUP(M24,'🌳Resource'!$A$4:$J1001,8,false)*N24),0)+IF(O24&lt;&gt;"",(VLOOKUP(O24,'🌳Resource'!$A$4:$J1001,8,false)*P24),0) + IF(Q24&lt;&gt;"",(VLOOKUP(Q24,'🌳Resource'!$A$4:$J1001,8,false)*R24),0) + IF(S24&lt;&gt;"",(VLOOKUP(S24,'🧱Material'!$B$4:$H1001,5,false)*T24),0) + IF(U24&lt;&gt;"",(VLOOKUP(U24,'🧱Material'!$B$4:$H1001,5,false)*V24),0) + IF(W24&lt;&gt;"",(VLOOKUP(W24,'🧱Material'!$B$4:$H1001,5,false)*X24),0) + IF(Y24&lt;&gt;"",(VLOOKUP(Y24,'🧱Material'!$B$4:$H1001,5,false)*Z24),0) + IF(AA24&lt;&gt;"",(VLOOKUP(AA24,'🧱Material'!$B$4:$H1001,5,false)*AB24),0) + IF(AC24&lt;&gt;"",(VLOOKUP(AC24,'🧱Material'!$B$4:$H1001,5,false)*AD24),0)</f>
        <v>224.0909091</v>
      </c>
      <c r="J24" s="523">
        <f>IF(K24&lt;&gt;"",(VLOOKUP(K24,'🌳Resource'!$A$5:$J1001,9,false)*L24),0)+IF(M24&lt;&gt;"",(VLOOKUP(M24,'🌳Resource'!$A$5:$J1001,9,false)*N24),0)+IF(O24&lt;&gt;"",(VLOOKUP(O24,'🌳Resource'!$A$5:$J1001,9,false)*P24),0) + IF(Q24&lt;&gt;"",(VLOOKUP(Q24,'🌳Resource'!$A$5:$J1001,9,false)*R24),0) + IF(S24&lt;&gt;"",(VLOOKUP(S24,'🧱Material'!$B$4:$H1001,6,false)*T24),0) + IF(U24&lt;&gt;"",(VLOOKUP(U24,'🧱Material'!$B$4:$H1001,6,false)*V24),0) + IF(W24&lt;&gt;"",(VLOOKUP(W24,'🧱Material'!$B$4:$H1001,6,false)*X24),0) + IF(Y24&lt;&gt;"",(VLOOKUP(Y24,'🧱Material'!$B$4:$H1001,6,false)*Z24),0) + IF(AA24&lt;&gt;"",(VLOOKUP(AA24,'🧱Material'!$B$4:$H1001,6,false)*AB24),0) + IF(AC24&lt;&gt;"",(VLOOKUP(AC24,'🧱Material'!$B$4:$H1001,6,false)*AD24),0)</f>
        <v>850</v>
      </c>
      <c r="K24" s="533" t="s">
        <v>79</v>
      </c>
      <c r="L24" s="534">
        <v>100.0</v>
      </c>
      <c r="M24" s="533" t="s">
        <v>80</v>
      </c>
      <c r="N24" s="534">
        <v>50.0</v>
      </c>
      <c r="O24" s="533" t="s">
        <v>82</v>
      </c>
      <c r="P24" s="534">
        <v>50.0</v>
      </c>
      <c r="Q24" s="533" t="s">
        <v>84</v>
      </c>
      <c r="R24" s="534"/>
      <c r="S24" s="515"/>
      <c r="T24" s="3"/>
      <c r="U24" s="515"/>
      <c r="V24" s="3"/>
      <c r="W24" s="515"/>
      <c r="X24" s="3"/>
      <c r="Y24" s="515"/>
      <c r="Z24" s="3"/>
      <c r="AA24" s="515"/>
      <c r="AB24" s="3"/>
      <c r="AC24" s="515"/>
      <c r="AD24" s="3"/>
    </row>
    <row r="25">
      <c r="A25" s="617" t="b">
        <v>1</v>
      </c>
      <c r="B25" s="617" t="s">
        <v>808</v>
      </c>
      <c r="C25" s="617" t="s">
        <v>8</v>
      </c>
      <c r="D25" s="617" t="s">
        <v>54</v>
      </c>
      <c r="E25" s="618" t="s">
        <v>81</v>
      </c>
      <c r="F25" s="618" t="s">
        <v>784</v>
      </c>
      <c r="G25" s="618" t="s">
        <v>785</v>
      </c>
      <c r="H25" s="526">
        <f>IF(K25&lt;&gt;"",(VLOOKUP(K25,'🌳Resource'!$A$4:$J1001,10,false)*L25),0)+IF(M25&lt;&gt;"",(VLOOKUP(M25,'🌳Resource'!$A$4:$J1001,10,false)*N25),0)+IF(O25&lt;&gt;"",(VLOOKUP(O25,'🌳Resource'!$A$4:$J1001,10,false)*P25),0) + IF(Q25&lt;&gt;"",(VLOOKUP(Q25,'🌳Resource'!$A$4:$J1001,10,false)*R25),0) + IF(S25&lt;&gt;"",(VLOOKUP(S25,'🧱Material'!$B$4:$H1001,7,false)*T25),0) + IF(U25&lt;&gt;"",(VLOOKUP(U25,'🧱Material'!$B$4:$H1001,7,false)*V25),0) + IF(W25&lt;&gt;"",(VLOOKUP(W25,'🧱Material'!$B$4:$H1001,7,false)*X25),0) + IF(Y25&lt;&gt;"",(VLOOKUP(Y25,'🧱Material'!$B$4:$H1001,7,false)*Z25),0) + IF(AA25&lt;&gt;"",(VLOOKUP(AA25,'🧱Material'!$B$4:$H1001,7,false)*AB25),0) + IF(AC25&lt;&gt;"",(VLOOKUP(AC25,'🧱Material'!$B$4:$H1001,7,false)*AD25),0)</f>
        <v>1100</v>
      </c>
      <c r="I25" s="526">
        <f>IF(K25&lt;&gt;"",(VLOOKUP(K25,'🌳Resource'!$A$4:$J1001,8,false)*L25),0)+IF(M25&lt;&gt;"",(VLOOKUP(M25,'🌳Resource'!$A$4:$J1001,8,false)*N25),0)+IF(O25&lt;&gt;"",(VLOOKUP(O25,'🌳Resource'!$A$4:$J1001,8,false)*P25),0) + IF(Q25&lt;&gt;"",(VLOOKUP(Q25,'🌳Resource'!$A$4:$J1001,8,false)*R25),0) + IF(S25&lt;&gt;"",(VLOOKUP(S25,'🧱Material'!$B$4:$H1001,5,false)*T25),0) + IF(U25&lt;&gt;"",(VLOOKUP(U25,'🧱Material'!$B$4:$H1001,5,false)*V25),0) + IF(W25&lt;&gt;"",(VLOOKUP(W25,'🧱Material'!$B$4:$H1001,5,false)*X25),0) + IF(Y25&lt;&gt;"",(VLOOKUP(Y25,'🧱Material'!$B$4:$H1001,5,false)*Z25),0) + IF(AA25&lt;&gt;"",(VLOOKUP(AA25,'🧱Material'!$B$4:$H1001,5,false)*AB25),0) + IF(AC25&lt;&gt;"",(VLOOKUP(AC25,'🧱Material'!$B$4:$H1001,5,false)*AD25),0)</f>
        <v>892.2857143</v>
      </c>
      <c r="J25" s="526">
        <f>IF(K25&lt;&gt;"",(VLOOKUP(K25,'🌳Resource'!$A$5:$J1001,9,false)*L25),0)+IF(M25&lt;&gt;"",(VLOOKUP(M25,'🌳Resource'!$A$5:$J1001,9,false)*N25),0)+IF(O25&lt;&gt;"",(VLOOKUP(O25,'🌳Resource'!$A$5:$J1001,9,false)*P25),0) + IF(Q25&lt;&gt;"",(VLOOKUP(Q25,'🌳Resource'!$A$5:$J1001,9,false)*R25),0) + IF(S25&lt;&gt;"",(VLOOKUP(S25,'🧱Material'!$B$4:$H1001,6,false)*T25),0) + IF(U25&lt;&gt;"",(VLOOKUP(U25,'🧱Material'!$B$4:$H1001,6,false)*V25),0) + IF(W25&lt;&gt;"",(VLOOKUP(W25,'🧱Material'!$B$4:$H1001,6,false)*X25),0) + IF(Y25&lt;&gt;"",(VLOOKUP(Y25,'🧱Material'!$B$4:$H1001,6,false)*Z25),0) + IF(AA25&lt;&gt;"",(VLOOKUP(AA25,'🧱Material'!$B$4:$H1001,6,false)*AB25),0) + IF(AC25&lt;&gt;"",(VLOOKUP(AC25,'🧱Material'!$B$4:$H1001,6,false)*AD25),0)</f>
        <v>3345</v>
      </c>
      <c r="K25" s="535" t="s">
        <v>79</v>
      </c>
      <c r="L25" s="536">
        <v>200.0</v>
      </c>
      <c r="M25" s="535" t="s">
        <v>80</v>
      </c>
      <c r="N25" s="536">
        <v>100.0</v>
      </c>
      <c r="O25" s="535" t="s">
        <v>82</v>
      </c>
      <c r="P25" s="536">
        <v>100.0</v>
      </c>
      <c r="Q25" s="535" t="s">
        <v>84</v>
      </c>
      <c r="R25" s="536">
        <v>100.0</v>
      </c>
      <c r="S25" s="59" t="s">
        <v>555</v>
      </c>
      <c r="T25" s="520">
        <v>5.0</v>
      </c>
      <c r="U25" s="59" t="s">
        <v>696</v>
      </c>
      <c r="V25" s="520">
        <v>5.0</v>
      </c>
      <c r="W25" s="59" t="s">
        <v>672</v>
      </c>
      <c r="X25" s="520">
        <v>5.0</v>
      </c>
      <c r="Y25" s="59"/>
      <c r="Z25" s="520"/>
      <c r="AA25" s="59"/>
      <c r="AB25" s="520"/>
      <c r="AC25" s="59"/>
      <c r="AD25" s="520"/>
    </row>
    <row r="26">
      <c r="A26" s="617" t="b">
        <v>1</v>
      </c>
      <c r="B26" s="617" t="s">
        <v>809</v>
      </c>
      <c r="C26" s="617" t="s">
        <v>8</v>
      </c>
      <c r="D26" s="618" t="s">
        <v>54</v>
      </c>
      <c r="E26" s="618" t="s">
        <v>81</v>
      </c>
      <c r="F26" s="618" t="s">
        <v>787</v>
      </c>
      <c r="G26" s="618" t="s">
        <v>788</v>
      </c>
      <c r="H26" s="523">
        <f>IF(K26&lt;&gt;"",(VLOOKUP(K26,'🌳Resource'!$A$4:$J1001,10,false)*L26),0)+IF(M26&lt;&gt;"",(VLOOKUP(M26,'🌳Resource'!$A$4:$J1001,10,false)*N26),0)+IF(O26&lt;&gt;"",(VLOOKUP(O26,'🌳Resource'!$A$4:$J1001,10,false)*P26),0) + IF(Q26&lt;&gt;"",(VLOOKUP(Q26,'🌳Resource'!$A$4:$J1001,10,false)*R26),0) + IF(S26&lt;&gt;"",(VLOOKUP(S26,'🧱Material'!$B$4:$H1001,7,false)*T26),0) + IF(U26&lt;&gt;"",(VLOOKUP(U26,'🧱Material'!$B$4:$H1001,7,false)*V26),0) + IF(W26&lt;&gt;"",(VLOOKUP(W26,'🧱Material'!$B$4:$H1001,7,false)*X26),0) + IF(Y26&lt;&gt;"",(VLOOKUP(Y26,'🧱Material'!$B$4:$H1001,7,false)*Z26),0) + IF(AA26&lt;&gt;"",(VLOOKUP(AA26,'🧱Material'!$B$4:$H1001,7,false)*AB26),0) + IF(AC26&lt;&gt;"",(VLOOKUP(AC26,'🧱Material'!$B$4:$H1001,7,false)*AD26),0)</f>
        <v>1105</v>
      </c>
      <c r="I26" s="523">
        <f>IF(K26&lt;&gt;"",(VLOOKUP(K26,'🌳Resource'!$A$4:$J1001,8,false)*L26),0)+IF(M26&lt;&gt;"",(VLOOKUP(M26,'🌳Resource'!$A$4:$J1001,8,false)*N26),0)+IF(O26&lt;&gt;"",(VLOOKUP(O26,'🌳Resource'!$A$4:$J1001,8,false)*P26),0) + IF(Q26&lt;&gt;"",(VLOOKUP(Q26,'🌳Resource'!$A$4:$J1001,8,false)*R26),0) + IF(S26&lt;&gt;"",(VLOOKUP(S26,'🧱Material'!$B$4:$H1001,5,false)*T26),0) + IF(U26&lt;&gt;"",(VLOOKUP(U26,'🧱Material'!$B$4:$H1001,5,false)*V26),0) + IF(W26&lt;&gt;"",(VLOOKUP(W26,'🧱Material'!$B$4:$H1001,5,false)*X26),0) + IF(Y26&lt;&gt;"",(VLOOKUP(Y26,'🧱Material'!$B$4:$H1001,5,false)*Z26),0) + IF(AA26&lt;&gt;"",(VLOOKUP(AA26,'🧱Material'!$B$4:$H1001,5,false)*AB26),0) + IF(AC26&lt;&gt;"",(VLOOKUP(AC26,'🧱Material'!$B$4:$H1001,5,false)*AD26),0)</f>
        <v>894.2857143</v>
      </c>
      <c r="J26" s="523">
        <f>IF(K26&lt;&gt;"",(VLOOKUP(K26,'🌳Resource'!$A$5:$J1001,9,false)*L26),0)+IF(M26&lt;&gt;"",(VLOOKUP(M26,'🌳Resource'!$A$5:$J1001,9,false)*N26),0)+IF(O26&lt;&gt;"",(VLOOKUP(O26,'🌳Resource'!$A$5:$J1001,9,false)*P26),0) + IF(Q26&lt;&gt;"",(VLOOKUP(Q26,'🌳Resource'!$A$5:$J1001,9,false)*R26),0) + IF(S26&lt;&gt;"",(VLOOKUP(S26,'🧱Material'!$B$4:$H1001,6,false)*T26),0) + IF(U26&lt;&gt;"",(VLOOKUP(U26,'🧱Material'!$B$4:$H1001,6,false)*V26),0) + IF(W26&lt;&gt;"",(VLOOKUP(W26,'🧱Material'!$B$4:$H1001,6,false)*X26),0) + IF(Y26&lt;&gt;"",(VLOOKUP(Y26,'🧱Material'!$B$4:$H1001,6,false)*Z26),0) + IF(AA26&lt;&gt;"",(VLOOKUP(AA26,'🧱Material'!$B$4:$H1001,6,false)*AB26),0) + IF(AC26&lt;&gt;"",(VLOOKUP(AC26,'🧱Material'!$B$4:$H1001,6,false)*AD26),0)</f>
        <v>3375</v>
      </c>
      <c r="K26" s="533" t="s">
        <v>79</v>
      </c>
      <c r="L26" s="534">
        <v>200.0</v>
      </c>
      <c r="M26" s="533" t="s">
        <v>80</v>
      </c>
      <c r="N26" s="534">
        <v>100.0</v>
      </c>
      <c r="O26" s="533" t="s">
        <v>82</v>
      </c>
      <c r="P26" s="534">
        <v>100.0</v>
      </c>
      <c r="Q26" s="533" t="s">
        <v>84</v>
      </c>
      <c r="R26" s="534">
        <v>100.0</v>
      </c>
      <c r="S26" s="515" t="s">
        <v>555</v>
      </c>
      <c r="T26" s="3">
        <v>5.0</v>
      </c>
      <c r="U26" s="515" t="s">
        <v>698</v>
      </c>
      <c r="V26" s="3">
        <v>5.0</v>
      </c>
      <c r="W26" s="515" t="s">
        <v>674</v>
      </c>
      <c r="X26" s="3">
        <v>5.0</v>
      </c>
      <c r="Y26" s="515"/>
      <c r="Z26" s="3"/>
      <c r="AA26" s="515"/>
      <c r="AB26" s="3"/>
      <c r="AC26" s="515"/>
      <c r="AD26" s="3"/>
    </row>
    <row r="27">
      <c r="A27" s="617" t="b">
        <v>1</v>
      </c>
      <c r="B27" s="617" t="s">
        <v>810</v>
      </c>
      <c r="C27" s="618" t="s">
        <v>8</v>
      </c>
      <c r="D27" s="618" t="s">
        <v>54</v>
      </c>
      <c r="E27" s="618" t="s">
        <v>81</v>
      </c>
      <c r="F27" s="618" t="s">
        <v>782</v>
      </c>
      <c r="G27" s="618" t="s">
        <v>790</v>
      </c>
      <c r="H27" s="526">
        <f>IF(K27&lt;&gt;"",(VLOOKUP(K27,'🌳Resource'!$A$4:$J1001,10,false)*L27),0)+IF(M27&lt;&gt;"",(VLOOKUP(M27,'🌳Resource'!$A$4:$J1001,10,false)*N27),0)+IF(O27&lt;&gt;"",(VLOOKUP(O27,'🌳Resource'!$A$4:$J1001,10,false)*P27),0) + IF(Q27&lt;&gt;"",(VLOOKUP(Q27,'🌳Resource'!$A$4:$J1001,10,false)*R27),0) + IF(S27&lt;&gt;"",(VLOOKUP(S27,'🧱Material'!$B$4:$H1001,7,false)*T27),0) + IF(U27&lt;&gt;"",(VLOOKUP(U27,'🧱Material'!$B$4:$H1001,7,false)*V27),0) + IF(W27&lt;&gt;"",(VLOOKUP(W27,'🧱Material'!$B$4:$H1001,7,false)*X27),0) + IF(Y27&lt;&gt;"",(VLOOKUP(Y27,'🧱Material'!$B$4:$H1001,7,false)*Z27),0) + IF(AA27&lt;&gt;"",(VLOOKUP(AA27,'🧱Material'!$B$4:$H1001,7,false)*AB27),0) + IF(AC27&lt;&gt;"",(VLOOKUP(AC27,'🧱Material'!$B$4:$H1001,7,false)*AD27),0)</f>
        <v>1100</v>
      </c>
      <c r="I27" s="526">
        <f>IF(K27&lt;&gt;"",(VLOOKUP(K27,'🌳Resource'!$A$4:$J1001,8,false)*L27),0)+IF(M27&lt;&gt;"",(VLOOKUP(M27,'🌳Resource'!$A$4:$J1001,8,false)*N27),0)+IF(O27&lt;&gt;"",(VLOOKUP(O27,'🌳Resource'!$A$4:$J1001,8,false)*P27),0) + IF(Q27&lt;&gt;"",(VLOOKUP(Q27,'🌳Resource'!$A$4:$J1001,8,false)*R27),0) + IF(S27&lt;&gt;"",(VLOOKUP(S27,'🧱Material'!$B$4:$H1001,5,false)*T27),0) + IF(U27&lt;&gt;"",(VLOOKUP(U27,'🧱Material'!$B$4:$H1001,5,false)*V27),0) + IF(W27&lt;&gt;"",(VLOOKUP(W27,'🧱Material'!$B$4:$H1001,5,false)*X27),0) + IF(Y27&lt;&gt;"",(VLOOKUP(Y27,'🧱Material'!$B$4:$H1001,5,false)*Z27),0) + IF(AA27&lt;&gt;"",(VLOOKUP(AA27,'🧱Material'!$B$4:$H1001,5,false)*AB27),0) + IF(AC27&lt;&gt;"",(VLOOKUP(AC27,'🧱Material'!$B$4:$H1001,5,false)*AD27),0)</f>
        <v>895.4675325</v>
      </c>
      <c r="J27" s="526">
        <f>IF(K27&lt;&gt;"",(VLOOKUP(K27,'🌳Resource'!$A$5:$J1001,9,false)*L27),0)+IF(M27&lt;&gt;"",(VLOOKUP(M27,'🌳Resource'!$A$5:$J1001,9,false)*N27),0)+IF(O27&lt;&gt;"",(VLOOKUP(O27,'🌳Resource'!$A$5:$J1001,9,false)*P27),0) + IF(Q27&lt;&gt;"",(VLOOKUP(Q27,'🌳Resource'!$A$5:$J1001,9,false)*R27),0) + IF(S27&lt;&gt;"",(VLOOKUP(S27,'🧱Material'!$B$4:$H1001,6,false)*T27),0) + IF(U27&lt;&gt;"",(VLOOKUP(U27,'🧱Material'!$B$4:$H1001,6,false)*V27),0) + IF(W27&lt;&gt;"",(VLOOKUP(W27,'🧱Material'!$B$4:$H1001,6,false)*X27),0) + IF(Y27&lt;&gt;"",(VLOOKUP(Y27,'🧱Material'!$B$4:$H1001,6,false)*Z27),0) + IF(AA27&lt;&gt;"",(VLOOKUP(AA27,'🧱Material'!$B$4:$H1001,6,false)*AB27),0) + IF(AC27&lt;&gt;"",(VLOOKUP(AC27,'🧱Material'!$B$4:$H1001,6,false)*AD27),0)</f>
        <v>3345</v>
      </c>
      <c r="K27" s="535" t="s">
        <v>79</v>
      </c>
      <c r="L27" s="536">
        <v>200.0</v>
      </c>
      <c r="M27" s="535" t="s">
        <v>80</v>
      </c>
      <c r="N27" s="536">
        <v>100.0</v>
      </c>
      <c r="O27" s="535" t="s">
        <v>82</v>
      </c>
      <c r="P27" s="536">
        <v>100.0</v>
      </c>
      <c r="Q27" s="535" t="s">
        <v>84</v>
      </c>
      <c r="R27" s="536">
        <v>100.0</v>
      </c>
      <c r="S27" s="59" t="s">
        <v>555</v>
      </c>
      <c r="T27" s="520">
        <v>5.0</v>
      </c>
      <c r="U27" s="59" t="s">
        <v>700</v>
      </c>
      <c r="V27" s="520">
        <v>5.0</v>
      </c>
      <c r="W27" s="59" t="s">
        <v>676</v>
      </c>
      <c r="X27" s="520">
        <v>5.0</v>
      </c>
      <c r="Y27" s="59"/>
      <c r="Z27" s="520"/>
      <c r="AA27" s="59"/>
      <c r="AB27" s="520"/>
      <c r="AC27" s="59"/>
      <c r="AD27" s="520"/>
    </row>
    <row r="28">
      <c r="A28" s="617" t="b">
        <v>0</v>
      </c>
      <c r="B28" s="617" t="s">
        <v>811</v>
      </c>
      <c r="C28" s="618" t="s">
        <v>8</v>
      </c>
      <c r="D28" s="618" t="s">
        <v>54</v>
      </c>
      <c r="E28" s="618" t="s">
        <v>81</v>
      </c>
      <c r="F28" s="618" t="s">
        <v>792</v>
      </c>
      <c r="G28" s="618" t="s">
        <v>793</v>
      </c>
      <c r="H28" s="523">
        <f>IF(K28&lt;&gt;"",(VLOOKUP(K28,'🌳Resource'!$A$4:$J1001,10,false)*L28),0)+IF(M28&lt;&gt;"",(VLOOKUP(M28,'🌳Resource'!$A$4:$J1001,10,false)*N28),0)+IF(O28&lt;&gt;"",(VLOOKUP(O28,'🌳Resource'!$A$4:$J1001,10,false)*P28),0) + IF(Q28&lt;&gt;"",(VLOOKUP(Q28,'🌳Resource'!$A$4:$J1001,10,false)*R28),0) + IF(S28&lt;&gt;"",(VLOOKUP(S28,'🧱Material'!$B$4:$H1001,7,false)*T28),0) + IF(U28&lt;&gt;"",(VLOOKUP(U28,'🧱Material'!$B$4:$H1001,7,false)*V28),0) + IF(W28&lt;&gt;"",(VLOOKUP(W28,'🧱Material'!$B$4:$H1001,7,false)*X28),0) + IF(Y28&lt;&gt;"",(VLOOKUP(Y28,'🧱Material'!$B$4:$H1001,7,false)*Z28),0) + IF(AA28&lt;&gt;"",(VLOOKUP(AA28,'🧱Material'!$B$4:$H1001,7,false)*AB28),0) + IF(AC28&lt;&gt;"",(VLOOKUP(AC28,'🧱Material'!$B$4:$H1001,7,false)*AD28),0)</f>
        <v>750</v>
      </c>
      <c r="I28" s="523">
        <f>IF(K28&lt;&gt;"",(VLOOKUP(K28,'🌳Resource'!$A$4:$J1001,8,false)*L28),0)+IF(M28&lt;&gt;"",(VLOOKUP(M28,'🌳Resource'!$A$4:$J1001,8,false)*N28),0)+IF(O28&lt;&gt;"",(VLOOKUP(O28,'🌳Resource'!$A$4:$J1001,8,false)*P28),0) + IF(Q28&lt;&gt;"",(VLOOKUP(Q28,'🌳Resource'!$A$4:$J1001,8,false)*R28),0) + IF(S28&lt;&gt;"",(VLOOKUP(S28,'🧱Material'!$B$4:$H1001,5,false)*T28),0) + IF(U28&lt;&gt;"",(VLOOKUP(U28,'🧱Material'!$B$4:$H1001,5,false)*V28),0) + IF(W28&lt;&gt;"",(VLOOKUP(W28,'🧱Material'!$B$4:$H1001,5,false)*X28),0) + IF(Y28&lt;&gt;"",(VLOOKUP(Y28,'🧱Material'!$B$4:$H1001,5,false)*Z28),0) + IF(AA28&lt;&gt;"",(VLOOKUP(AA28,'🧱Material'!$B$4:$H1001,5,false)*AB28),0) + IF(AC28&lt;&gt;"",(VLOOKUP(AC28,'🧱Material'!$B$4:$H1001,5,false)*AD28),0)</f>
        <v>633.8961039</v>
      </c>
      <c r="J28" s="523">
        <f>IF(K28&lt;&gt;"",(VLOOKUP(K28,'🌳Resource'!$A$5:$J1001,9,false)*L28),0)+IF(M28&lt;&gt;"",(VLOOKUP(M28,'🌳Resource'!$A$5:$J1001,9,false)*N28),0)+IF(O28&lt;&gt;"",(VLOOKUP(O28,'🌳Resource'!$A$5:$J1001,9,false)*P28),0) + IF(Q28&lt;&gt;"",(VLOOKUP(Q28,'🌳Resource'!$A$5:$J1001,9,false)*R28),0) + IF(S28&lt;&gt;"",(VLOOKUP(S28,'🧱Material'!$B$4:$H1001,6,false)*T28),0) + IF(U28&lt;&gt;"",(VLOOKUP(U28,'🧱Material'!$B$4:$H1001,6,false)*V28),0) + IF(W28&lt;&gt;"",(VLOOKUP(W28,'🧱Material'!$B$4:$H1001,6,false)*X28),0) + IF(Y28&lt;&gt;"",(VLOOKUP(Y28,'🧱Material'!$B$4:$H1001,6,false)*Z28),0) + IF(AA28&lt;&gt;"",(VLOOKUP(AA28,'🧱Material'!$B$4:$H1001,6,false)*AB28),0) + IF(AC28&lt;&gt;"",(VLOOKUP(AC28,'🧱Material'!$B$4:$H1001,6,false)*AD28),0)</f>
        <v>2400</v>
      </c>
      <c r="K28" s="533" t="s">
        <v>79</v>
      </c>
      <c r="L28" s="534">
        <v>200.0</v>
      </c>
      <c r="M28" s="533" t="s">
        <v>80</v>
      </c>
      <c r="N28" s="534">
        <v>100.0</v>
      </c>
      <c r="O28" s="533" t="s">
        <v>82</v>
      </c>
      <c r="P28" s="534">
        <v>100.0</v>
      </c>
      <c r="Q28" s="533" t="s">
        <v>84</v>
      </c>
      <c r="R28" s="534">
        <v>100.0</v>
      </c>
      <c r="S28" s="515"/>
      <c r="T28" s="3"/>
      <c r="U28" s="515"/>
      <c r="V28" s="3"/>
      <c r="W28" s="515"/>
      <c r="X28" s="3"/>
      <c r="Y28" s="515"/>
      <c r="Z28" s="3"/>
      <c r="AA28" s="515"/>
      <c r="AB28" s="3"/>
      <c r="AC28" s="515"/>
      <c r="AD28" s="3"/>
    </row>
    <row r="29">
      <c r="A29" s="617" t="b">
        <v>1</v>
      </c>
      <c r="B29" s="617" t="s">
        <v>812</v>
      </c>
      <c r="C29" s="618" t="s">
        <v>12</v>
      </c>
      <c r="D29" s="618" t="s">
        <v>54</v>
      </c>
      <c r="E29" s="617" t="s">
        <v>81</v>
      </c>
      <c r="F29" s="617" t="s">
        <v>784</v>
      </c>
      <c r="G29" s="618" t="s">
        <v>785</v>
      </c>
      <c r="H29" s="526">
        <f>IF(K29&lt;&gt;"",(VLOOKUP(K29,'🌳Resource'!$A$4:$J1001,10,false)*L29),0)+IF(M29&lt;&gt;"",(VLOOKUP(M29,'🌳Resource'!$A$4:$J1001,10,false)*N29),0)+IF(O29&lt;&gt;"",(VLOOKUP(O29,'🌳Resource'!$A$4:$J1001,10,false)*P29),0) + IF(Q29&lt;&gt;"",(VLOOKUP(Q29,'🌳Resource'!$A$4:$J1001,10,false)*R29),0) + IF(S29&lt;&gt;"",(VLOOKUP(S29,'🧱Material'!$B$4:$H1001,7,false)*T29),0) + IF(U29&lt;&gt;"",(VLOOKUP(U29,'🧱Material'!$B$4:$H1001,7,false)*V29),0) + IF(W29&lt;&gt;"",(VLOOKUP(W29,'🧱Material'!$B$4:$H1001,7,false)*X29),0) + IF(Y29&lt;&gt;"",(VLOOKUP(Y29,'🧱Material'!$B$4:$H1001,7,false)*Z29),0) + IF(AA29&lt;&gt;"",(VLOOKUP(AA29,'🧱Material'!$B$4:$H1001,7,false)*AB29),0) + IF(AC29&lt;&gt;"",(VLOOKUP(AC29,'🧱Material'!$B$4:$H1001,7,false)*AD29),0)</f>
        <v>1712.5</v>
      </c>
      <c r="I29" s="526">
        <f>IF(K29&lt;&gt;"",(VLOOKUP(K29,'🌳Resource'!$A$4:$J1001,8,false)*L29),0)+IF(M29&lt;&gt;"",(VLOOKUP(M29,'🌳Resource'!$A$4:$J1001,8,false)*N29),0)+IF(O29&lt;&gt;"",(VLOOKUP(O29,'🌳Resource'!$A$4:$J1001,8,false)*P29),0) + IF(Q29&lt;&gt;"",(VLOOKUP(Q29,'🌳Resource'!$A$4:$J1001,8,false)*R29),0) + IF(S29&lt;&gt;"",(VLOOKUP(S29,'🧱Material'!$B$4:$H1001,5,false)*T29),0) + IF(U29&lt;&gt;"",(VLOOKUP(U29,'🧱Material'!$B$4:$H1001,5,false)*V29),0) + IF(W29&lt;&gt;"",(VLOOKUP(W29,'🧱Material'!$B$4:$H1001,5,false)*X29),0) + IF(Y29&lt;&gt;"",(VLOOKUP(Y29,'🧱Material'!$B$4:$H1001,5,false)*Z29),0) + IF(AA29&lt;&gt;"",(VLOOKUP(AA29,'🧱Material'!$B$4:$H1001,5,false)*AB29),0) + IF(AC29&lt;&gt;"",(VLOOKUP(AC29,'🧱Material'!$B$4:$H1001,5,false)*AD29),0)</f>
        <v>1456.149351</v>
      </c>
      <c r="J29" s="526">
        <f>IF(K29&lt;&gt;"",(VLOOKUP(K29,'🌳Resource'!$A$5:$J1001,9,false)*L29),0)+IF(M29&lt;&gt;"",(VLOOKUP(M29,'🌳Resource'!$A$5:$J1001,9,false)*N29),0)+IF(O29&lt;&gt;"",(VLOOKUP(O29,'🌳Resource'!$A$5:$J1001,9,false)*P29),0) + IF(Q29&lt;&gt;"",(VLOOKUP(Q29,'🌳Resource'!$A$5:$J1001,9,false)*R29),0) + IF(S29&lt;&gt;"",(VLOOKUP(S29,'🧱Material'!$B$4:$H1001,6,false)*T29),0) + IF(U29&lt;&gt;"",(VLOOKUP(U29,'🧱Material'!$B$4:$H1001,6,false)*V29),0) + IF(W29&lt;&gt;"",(VLOOKUP(W29,'🧱Material'!$B$4:$H1001,6,false)*X29),0) + IF(Y29&lt;&gt;"",(VLOOKUP(Y29,'🧱Material'!$B$4:$H1001,6,false)*Z29),0) + IF(AA29&lt;&gt;"",(VLOOKUP(AA29,'🧱Material'!$B$4:$H1001,6,false)*AB29),0) + IF(AC29&lt;&gt;"",(VLOOKUP(AC29,'🧱Material'!$B$4:$H1001,6,false)*AD29),0)</f>
        <v>5225</v>
      </c>
      <c r="K29" s="535" t="s">
        <v>79</v>
      </c>
      <c r="L29" s="536">
        <v>300.0</v>
      </c>
      <c r="M29" s="535" t="s">
        <v>80</v>
      </c>
      <c r="N29" s="536">
        <v>200.0</v>
      </c>
      <c r="O29" s="535" t="s">
        <v>82</v>
      </c>
      <c r="P29" s="536">
        <v>200.0</v>
      </c>
      <c r="Q29" s="535" t="s">
        <v>84</v>
      </c>
      <c r="R29" s="536">
        <v>200.0</v>
      </c>
      <c r="S29" s="59" t="s">
        <v>555</v>
      </c>
      <c r="T29" s="520">
        <v>5.0</v>
      </c>
      <c r="U29" s="59" t="s">
        <v>696</v>
      </c>
      <c r="V29" s="520">
        <v>5.0</v>
      </c>
      <c r="W29" s="59" t="s">
        <v>678</v>
      </c>
      <c r="X29" s="520">
        <v>5.0</v>
      </c>
      <c r="Y29" s="59"/>
      <c r="Z29" s="520"/>
      <c r="AA29" s="59"/>
      <c r="AB29" s="520"/>
      <c r="AC29" s="59"/>
      <c r="AD29" s="520"/>
    </row>
    <row r="30">
      <c r="A30" s="617" t="b">
        <v>1</v>
      </c>
      <c r="B30" s="617" t="s">
        <v>813</v>
      </c>
      <c r="C30" s="618" t="s">
        <v>12</v>
      </c>
      <c r="D30" s="618" t="s">
        <v>54</v>
      </c>
      <c r="E30" s="617" t="s">
        <v>81</v>
      </c>
      <c r="F30" s="617" t="s">
        <v>787</v>
      </c>
      <c r="G30" s="618" t="s">
        <v>788</v>
      </c>
      <c r="H30" s="523">
        <f>IF(K30&lt;&gt;"",(VLOOKUP(K30,'🌳Resource'!$A$4:$J1001,10,false)*L30),0)+IF(M30&lt;&gt;"",(VLOOKUP(M30,'🌳Resource'!$A$4:$J1001,10,false)*N30),0)+IF(O30&lt;&gt;"",(VLOOKUP(O30,'🌳Resource'!$A$4:$J1001,10,false)*P30),0) + IF(Q30&lt;&gt;"",(VLOOKUP(Q30,'🌳Resource'!$A$4:$J1001,10,false)*R30),0) + IF(S30&lt;&gt;"",(VLOOKUP(S30,'🧱Material'!$B$4:$H1001,7,false)*T30),0) + IF(U30&lt;&gt;"",(VLOOKUP(U30,'🧱Material'!$B$4:$H1001,7,false)*V30),0) + IF(W30&lt;&gt;"",(VLOOKUP(W30,'🧱Material'!$B$4:$H1001,7,false)*X30),0) + IF(Y30&lt;&gt;"",(VLOOKUP(Y30,'🧱Material'!$B$4:$H1001,7,false)*Z30),0) + IF(AA30&lt;&gt;"",(VLOOKUP(AA30,'🧱Material'!$B$4:$H1001,7,false)*AB30),0) + IF(AC30&lt;&gt;"",(VLOOKUP(AC30,'🧱Material'!$B$4:$H1001,7,false)*AD30),0)</f>
        <v>1727.5</v>
      </c>
      <c r="I30" s="523">
        <f>IF(K30&lt;&gt;"",(VLOOKUP(K30,'🌳Resource'!$A$4:$J1001,8,false)*L30),0)+IF(M30&lt;&gt;"",(VLOOKUP(M30,'🌳Resource'!$A$4:$J1001,8,false)*N30),0)+IF(O30&lt;&gt;"",(VLOOKUP(O30,'🌳Resource'!$A$4:$J1001,8,false)*P30),0) + IF(Q30&lt;&gt;"",(VLOOKUP(Q30,'🌳Resource'!$A$4:$J1001,8,false)*R30),0) + IF(S30&lt;&gt;"",(VLOOKUP(S30,'🧱Material'!$B$4:$H1001,5,false)*T30),0) + IF(U30&lt;&gt;"",(VLOOKUP(U30,'🧱Material'!$B$4:$H1001,5,false)*V30),0) + IF(W30&lt;&gt;"",(VLOOKUP(W30,'🧱Material'!$B$4:$H1001,5,false)*X30),0) + IF(Y30&lt;&gt;"",(VLOOKUP(Y30,'🧱Material'!$B$4:$H1001,5,false)*Z30),0) + IF(AA30&lt;&gt;"",(VLOOKUP(AA30,'🧱Material'!$B$4:$H1001,5,false)*AB30),0) + IF(AC30&lt;&gt;"",(VLOOKUP(AC30,'🧱Material'!$B$4:$H1001,5,false)*AD30),0)</f>
        <v>1473.538961</v>
      </c>
      <c r="J30" s="523">
        <f>IF(K30&lt;&gt;"",(VLOOKUP(K30,'🌳Resource'!$A$5:$J1001,9,false)*L30),0)+IF(M30&lt;&gt;"",(VLOOKUP(M30,'🌳Resource'!$A$5:$J1001,9,false)*N30),0)+IF(O30&lt;&gt;"",(VLOOKUP(O30,'🌳Resource'!$A$5:$J1001,9,false)*P30),0) + IF(Q30&lt;&gt;"",(VLOOKUP(Q30,'🌳Resource'!$A$5:$J1001,9,false)*R30),0) + IF(S30&lt;&gt;"",(VLOOKUP(S30,'🧱Material'!$B$4:$H1001,6,false)*T30),0) + IF(U30&lt;&gt;"",(VLOOKUP(U30,'🧱Material'!$B$4:$H1001,6,false)*V30),0) + IF(W30&lt;&gt;"",(VLOOKUP(W30,'🧱Material'!$B$4:$H1001,6,false)*X30),0) + IF(Y30&lt;&gt;"",(VLOOKUP(Y30,'🧱Material'!$B$4:$H1001,6,false)*Z30),0) + IF(AA30&lt;&gt;"",(VLOOKUP(AA30,'🧱Material'!$B$4:$H1001,6,false)*AB30),0) + IF(AC30&lt;&gt;"",(VLOOKUP(AC30,'🧱Material'!$B$4:$H1001,6,false)*AD30),0)</f>
        <v>5285</v>
      </c>
      <c r="K30" s="533" t="s">
        <v>79</v>
      </c>
      <c r="L30" s="534">
        <v>300.0</v>
      </c>
      <c r="M30" s="533" t="s">
        <v>80</v>
      </c>
      <c r="N30" s="534">
        <v>200.0</v>
      </c>
      <c r="O30" s="533" t="s">
        <v>82</v>
      </c>
      <c r="P30" s="534">
        <v>200.0</v>
      </c>
      <c r="Q30" s="533" t="s">
        <v>84</v>
      </c>
      <c r="R30" s="534">
        <v>200.0</v>
      </c>
      <c r="S30" s="515" t="s">
        <v>555</v>
      </c>
      <c r="T30" s="3">
        <v>5.0</v>
      </c>
      <c r="U30" s="515" t="s">
        <v>698</v>
      </c>
      <c r="V30" s="3">
        <v>5.0</v>
      </c>
      <c r="W30" s="515" t="s">
        <v>680</v>
      </c>
      <c r="X30" s="3">
        <v>5.0</v>
      </c>
      <c r="Y30" s="515"/>
      <c r="Z30" s="3"/>
      <c r="AA30" s="515"/>
      <c r="AB30" s="3"/>
      <c r="AC30" s="515"/>
      <c r="AD30" s="3"/>
    </row>
    <row r="31">
      <c r="A31" s="617" t="b">
        <v>1</v>
      </c>
      <c r="B31" s="617" t="s">
        <v>814</v>
      </c>
      <c r="C31" s="618" t="s">
        <v>12</v>
      </c>
      <c r="D31" s="618" t="s">
        <v>54</v>
      </c>
      <c r="E31" s="617" t="s">
        <v>81</v>
      </c>
      <c r="F31" s="617" t="s">
        <v>782</v>
      </c>
      <c r="G31" s="618" t="s">
        <v>790</v>
      </c>
      <c r="H31" s="526">
        <f>IF(K31&lt;&gt;"",(VLOOKUP(K31,'🌳Resource'!$A$4:$J1001,10,false)*L31),0)+IF(M31&lt;&gt;"",(VLOOKUP(M31,'🌳Resource'!$A$4:$J1001,10,false)*N31),0)+IF(O31&lt;&gt;"",(VLOOKUP(O31,'🌳Resource'!$A$4:$J1001,10,false)*P31),0) + IF(Q31&lt;&gt;"",(VLOOKUP(Q31,'🌳Resource'!$A$4:$J1001,10,false)*R31),0) + IF(S31&lt;&gt;"",(VLOOKUP(S31,'🧱Material'!$B$4:$H1001,7,false)*T31),0) + IF(U31&lt;&gt;"",(VLOOKUP(U31,'🧱Material'!$B$4:$H1001,7,false)*V31),0) + IF(W31&lt;&gt;"",(VLOOKUP(W31,'🧱Material'!$B$4:$H1001,7,false)*X31),0) + IF(Y31&lt;&gt;"",(VLOOKUP(Y31,'🧱Material'!$B$4:$H1001,7,false)*Z31),0) + IF(AA31&lt;&gt;"",(VLOOKUP(AA31,'🧱Material'!$B$4:$H1001,7,false)*AB31),0) + IF(AC31&lt;&gt;"",(VLOOKUP(AC31,'🧱Material'!$B$4:$H1001,7,false)*AD31),0)</f>
        <v>1717.5</v>
      </c>
      <c r="I31" s="526">
        <f>IF(K31&lt;&gt;"",(VLOOKUP(K31,'🌳Resource'!$A$4:$J1001,8,false)*L31),0)+IF(M31&lt;&gt;"",(VLOOKUP(M31,'🌳Resource'!$A$4:$J1001,8,false)*N31),0)+IF(O31&lt;&gt;"",(VLOOKUP(O31,'🌳Resource'!$A$4:$J1001,8,false)*P31),0) + IF(Q31&lt;&gt;"",(VLOOKUP(Q31,'🌳Resource'!$A$4:$J1001,8,false)*R31),0) + IF(S31&lt;&gt;"",(VLOOKUP(S31,'🧱Material'!$B$4:$H1001,5,false)*T31),0) + IF(U31&lt;&gt;"",(VLOOKUP(U31,'🧱Material'!$B$4:$H1001,5,false)*V31),0) + IF(W31&lt;&gt;"",(VLOOKUP(W31,'🧱Material'!$B$4:$H1001,5,false)*X31),0) + IF(Y31&lt;&gt;"",(VLOOKUP(Y31,'🧱Material'!$B$4:$H1001,5,false)*Z31),0) + IF(AA31&lt;&gt;"",(VLOOKUP(AA31,'🧱Material'!$B$4:$H1001,5,false)*AB31),0) + IF(AC31&lt;&gt;"",(VLOOKUP(AC31,'🧱Material'!$B$4:$H1001,5,false)*AD31),0)</f>
        <v>1458.149351</v>
      </c>
      <c r="J31" s="526">
        <f>IF(K31&lt;&gt;"",(VLOOKUP(K31,'🌳Resource'!$A$5:$J1001,9,false)*L31),0)+IF(M31&lt;&gt;"",(VLOOKUP(M31,'🌳Resource'!$A$5:$J1001,9,false)*N31),0)+IF(O31&lt;&gt;"",(VLOOKUP(O31,'🌳Resource'!$A$5:$J1001,9,false)*P31),0) + IF(Q31&lt;&gt;"",(VLOOKUP(Q31,'🌳Resource'!$A$5:$J1001,9,false)*R31),0) + IF(S31&lt;&gt;"",(VLOOKUP(S31,'🧱Material'!$B$4:$H1001,6,false)*T31),0) + IF(U31&lt;&gt;"",(VLOOKUP(U31,'🧱Material'!$B$4:$H1001,6,false)*V31),0) + IF(W31&lt;&gt;"",(VLOOKUP(W31,'🧱Material'!$B$4:$H1001,6,false)*X31),0) + IF(Y31&lt;&gt;"",(VLOOKUP(Y31,'🧱Material'!$B$4:$H1001,6,false)*Z31),0) + IF(AA31&lt;&gt;"",(VLOOKUP(AA31,'🧱Material'!$B$4:$H1001,6,false)*AB31),0) + IF(AC31&lt;&gt;"",(VLOOKUP(AC31,'🧱Material'!$B$4:$H1001,6,false)*AD31),0)</f>
        <v>5265</v>
      </c>
      <c r="K31" s="535" t="s">
        <v>79</v>
      </c>
      <c r="L31" s="536">
        <v>300.0</v>
      </c>
      <c r="M31" s="535" t="s">
        <v>80</v>
      </c>
      <c r="N31" s="536">
        <v>200.0</v>
      </c>
      <c r="O31" s="535" t="s">
        <v>82</v>
      </c>
      <c r="P31" s="536">
        <v>200.0</v>
      </c>
      <c r="Q31" s="535" t="s">
        <v>84</v>
      </c>
      <c r="R31" s="536">
        <v>200.0</v>
      </c>
      <c r="S31" s="59" t="s">
        <v>555</v>
      </c>
      <c r="T31" s="520">
        <v>5.0</v>
      </c>
      <c r="U31" s="59" t="s">
        <v>700</v>
      </c>
      <c r="V31" s="520">
        <v>5.0</v>
      </c>
      <c r="W31" s="59" t="s">
        <v>682</v>
      </c>
      <c r="X31" s="520">
        <v>5.0</v>
      </c>
      <c r="Y31" s="59"/>
      <c r="Z31" s="520"/>
      <c r="AA31" s="59"/>
      <c r="AB31" s="520"/>
      <c r="AC31" s="59"/>
      <c r="AD31" s="520"/>
    </row>
    <row r="32">
      <c r="A32" s="617" t="b">
        <v>0</v>
      </c>
      <c r="B32" s="617" t="s">
        <v>815</v>
      </c>
      <c r="C32" s="618" t="s">
        <v>12</v>
      </c>
      <c r="D32" s="618" t="s">
        <v>54</v>
      </c>
      <c r="E32" s="618" t="s">
        <v>81</v>
      </c>
      <c r="F32" s="618" t="s">
        <v>792</v>
      </c>
      <c r="G32" s="618" t="s">
        <v>793</v>
      </c>
      <c r="H32" s="523">
        <f>IF(K32&lt;&gt;"",(VLOOKUP(K32,'🌳Resource'!$A$4:$J1001,10,false)*L32),0)+IF(M32&lt;&gt;"",(VLOOKUP(M32,'🌳Resource'!$A$4:$J1001,10,false)*N32),0)+IF(O32&lt;&gt;"",(VLOOKUP(O32,'🌳Resource'!$A$4:$J1001,10,false)*P32),0) + IF(Q32&lt;&gt;"",(VLOOKUP(Q32,'🌳Resource'!$A$4:$J1001,10,false)*R32),0) + IF(S32&lt;&gt;"",(VLOOKUP(S32,'🧱Material'!$B$4:$H1001,7,false)*T32),0) + IF(U32&lt;&gt;"",(VLOOKUP(U32,'🧱Material'!$B$4:$H1001,7,false)*V32),0) + IF(W32&lt;&gt;"",(VLOOKUP(W32,'🧱Material'!$B$4:$H1001,7,false)*X32),0) + IF(Y32&lt;&gt;"",(VLOOKUP(Y32,'🧱Material'!$B$4:$H1001,7,false)*Z32),0) + IF(AA32&lt;&gt;"",(VLOOKUP(AA32,'🧱Material'!$B$4:$H1001,7,false)*AB32),0) + IF(AC32&lt;&gt;"",(VLOOKUP(AC32,'🧱Material'!$B$4:$H1001,7,false)*AD32),0)</f>
        <v>1400</v>
      </c>
      <c r="I32" s="523">
        <f>IF(K32&lt;&gt;"",(VLOOKUP(K32,'🌳Resource'!$A$4:$J1001,8,false)*L32),0)+IF(M32&lt;&gt;"",(VLOOKUP(M32,'🌳Resource'!$A$4:$J1001,8,false)*N32),0)+IF(O32&lt;&gt;"",(VLOOKUP(O32,'🌳Resource'!$A$4:$J1001,8,false)*P32),0) + IF(Q32&lt;&gt;"",(VLOOKUP(Q32,'🌳Resource'!$A$4:$J1001,8,false)*R32),0) + IF(S32&lt;&gt;"",(VLOOKUP(S32,'🧱Material'!$B$4:$H1001,5,false)*T32),0) + IF(U32&lt;&gt;"",(VLOOKUP(U32,'🧱Material'!$B$4:$H1001,5,false)*V32),0) + IF(W32&lt;&gt;"",(VLOOKUP(W32,'🧱Material'!$B$4:$H1001,5,false)*X32),0) + IF(Y32&lt;&gt;"",(VLOOKUP(Y32,'🧱Material'!$B$4:$H1001,5,false)*Z32),0) + IF(AA32&lt;&gt;"",(VLOOKUP(AA32,'🧱Material'!$B$4:$H1001,5,false)*AB32),0) + IF(AC32&lt;&gt;"",(VLOOKUP(AC32,'🧱Material'!$B$4:$H1001,5,false)*AD32),0)</f>
        <v>1167.792208</v>
      </c>
      <c r="J32" s="523">
        <f>IF(K32&lt;&gt;"",(VLOOKUP(K32,'🌳Resource'!$A$5:$J1001,9,false)*L32),0)+IF(M32&lt;&gt;"",(VLOOKUP(M32,'🌳Resource'!$A$5:$J1001,9,false)*N32),0)+IF(O32&lt;&gt;"",(VLOOKUP(O32,'🌳Resource'!$A$5:$J1001,9,false)*P32),0) + IF(Q32&lt;&gt;"",(VLOOKUP(Q32,'🌳Resource'!$A$5:$J1001,9,false)*R32),0) + IF(S32&lt;&gt;"",(VLOOKUP(S32,'🧱Material'!$B$4:$H1001,6,false)*T32),0) + IF(U32&lt;&gt;"",(VLOOKUP(U32,'🧱Material'!$B$4:$H1001,6,false)*V32),0) + IF(W32&lt;&gt;"",(VLOOKUP(W32,'🧱Material'!$B$4:$H1001,6,false)*X32),0) + IF(Y32&lt;&gt;"",(VLOOKUP(Y32,'🧱Material'!$B$4:$H1001,6,false)*Z32),0) + IF(AA32&lt;&gt;"",(VLOOKUP(AA32,'🧱Material'!$B$4:$H1001,6,false)*AB32),0) + IF(AC32&lt;&gt;"",(VLOOKUP(AC32,'🧱Material'!$B$4:$H1001,6,false)*AD32),0)</f>
        <v>4400</v>
      </c>
      <c r="K32" s="533" t="s">
        <v>79</v>
      </c>
      <c r="L32" s="534">
        <v>300.0</v>
      </c>
      <c r="M32" s="533" t="s">
        <v>80</v>
      </c>
      <c r="N32" s="534">
        <v>200.0</v>
      </c>
      <c r="O32" s="533" t="s">
        <v>82</v>
      </c>
      <c r="P32" s="534">
        <v>200.0</v>
      </c>
      <c r="Q32" s="533" t="s">
        <v>84</v>
      </c>
      <c r="R32" s="534">
        <v>200.0</v>
      </c>
      <c r="S32" s="515"/>
      <c r="T32" s="3"/>
      <c r="U32" s="515"/>
      <c r="V32" s="3"/>
      <c r="W32" s="515"/>
      <c r="X32" s="3"/>
      <c r="Y32" s="515"/>
      <c r="Z32" s="3"/>
      <c r="AA32" s="515"/>
      <c r="AB32" s="3"/>
      <c r="AC32" s="515"/>
      <c r="AD32" s="3"/>
    </row>
    <row r="33">
      <c r="A33" s="617" t="b">
        <v>0</v>
      </c>
      <c r="B33" s="621"/>
      <c r="C33" s="571"/>
      <c r="D33" s="621" t="s">
        <v>54</v>
      </c>
      <c r="E33" s="571"/>
      <c r="F33" s="571"/>
      <c r="G33" s="571"/>
      <c r="H33" s="526">
        <f>IF(K33&lt;&gt;"",(VLOOKUP(K33,'🌳Resource'!$A$4:$J1001,10,false)*L33),0)+IF(M33&lt;&gt;"",(VLOOKUP(M33,'🌳Resource'!$A$4:$J1001,10,false)*N33),0)+IF(O33&lt;&gt;"",(VLOOKUP(O33,'🌳Resource'!$A$4:$J1001,10,false)*P33),0) + IF(Q33&lt;&gt;"",(VLOOKUP(Q33,'🌳Resource'!$A$4:$J1001,10,false)*R33),0) + IF(S33&lt;&gt;"",(VLOOKUP(S33,'🧱Material'!$B$4:$H1001,7,false)*T33),0) + IF(U33&lt;&gt;"",(VLOOKUP(U33,'🧱Material'!$B$4:$H1001,7,false)*V33),0) + IF(W33&lt;&gt;"",(VLOOKUP(W33,'🧱Material'!$B$4:$H1001,7,false)*X33),0) + IF(Y33&lt;&gt;"",(VLOOKUP(Y33,'🧱Material'!$B$4:$H1001,7,false)*Z33),0) + IF(AA33&lt;&gt;"",(VLOOKUP(AA33,'🧱Material'!$B$4:$H1001,7,false)*AB33),0) + IF(AC33&lt;&gt;"",(VLOOKUP(AC33,'🧱Material'!$B$4:$H1001,7,false)*AD33),0)</f>
        <v>1400</v>
      </c>
      <c r="I33" s="526">
        <f>IF(K33&lt;&gt;"",(VLOOKUP(K33,'🌳Resource'!$A$4:$J1001,8,false)*L33),0)+IF(M33&lt;&gt;"",(VLOOKUP(M33,'🌳Resource'!$A$4:$J1001,8,false)*N33),0)+IF(O33&lt;&gt;"",(VLOOKUP(O33,'🌳Resource'!$A$4:$J1001,8,false)*P33),0) + IF(Q33&lt;&gt;"",(VLOOKUP(Q33,'🌳Resource'!$A$4:$J1001,8,false)*R33),0) + IF(S33&lt;&gt;"",(VLOOKUP(S33,'🧱Material'!$B$4:$H1001,5,false)*T33),0) + IF(U33&lt;&gt;"",(VLOOKUP(U33,'🧱Material'!$B$4:$H1001,5,false)*V33),0) + IF(W33&lt;&gt;"",(VLOOKUP(W33,'🧱Material'!$B$4:$H1001,5,false)*X33),0) + IF(Y33&lt;&gt;"",(VLOOKUP(Y33,'🧱Material'!$B$4:$H1001,5,false)*Z33),0) + IF(AA33&lt;&gt;"",(VLOOKUP(AA33,'🧱Material'!$B$4:$H1001,5,false)*AB33),0) + IF(AC33&lt;&gt;"",(VLOOKUP(AC33,'🧱Material'!$B$4:$H1001,5,false)*AD33),0)</f>
        <v>1167.792208</v>
      </c>
      <c r="J33" s="526">
        <f>IF(K33&lt;&gt;"",(VLOOKUP(K33,'🌳Resource'!$A$5:$J1001,9,false)*L33),0)+IF(M33&lt;&gt;"",(VLOOKUP(M33,'🌳Resource'!$A$5:$J1001,9,false)*N33),0)+IF(O33&lt;&gt;"",(VLOOKUP(O33,'🌳Resource'!$A$5:$J1001,9,false)*P33),0) + IF(Q33&lt;&gt;"",(VLOOKUP(Q33,'🌳Resource'!$A$5:$J1001,9,false)*R33),0) + IF(S33&lt;&gt;"",(VLOOKUP(S33,'🧱Material'!$B$4:$H1001,6,false)*T33),0) + IF(U33&lt;&gt;"",(VLOOKUP(U33,'🧱Material'!$B$4:$H1001,6,false)*V33),0) + IF(W33&lt;&gt;"",(VLOOKUP(W33,'🧱Material'!$B$4:$H1001,6,false)*X33),0) + IF(Y33&lt;&gt;"",(VLOOKUP(Y33,'🧱Material'!$B$4:$H1001,6,false)*Z33),0) + IF(AA33&lt;&gt;"",(VLOOKUP(AA33,'🧱Material'!$B$4:$H1001,6,false)*AB33),0) + IF(AC33&lt;&gt;"",(VLOOKUP(AC33,'🧱Material'!$B$4:$H1001,6,false)*AD33),0)</f>
        <v>4400</v>
      </c>
      <c r="K33" s="535" t="s">
        <v>79</v>
      </c>
      <c r="L33" s="536">
        <v>300.0</v>
      </c>
      <c r="M33" s="535" t="s">
        <v>80</v>
      </c>
      <c r="N33" s="536">
        <v>200.0</v>
      </c>
      <c r="O33" s="535" t="s">
        <v>82</v>
      </c>
      <c r="P33" s="536">
        <v>200.0</v>
      </c>
      <c r="Q33" s="535" t="s">
        <v>84</v>
      </c>
      <c r="R33" s="536">
        <v>200.0</v>
      </c>
      <c r="S33" s="59"/>
      <c r="T33" s="520"/>
      <c r="U33" s="59"/>
      <c r="V33" s="520"/>
      <c r="W33" s="59"/>
      <c r="X33" s="520"/>
      <c r="Y33" s="59"/>
      <c r="Z33" s="520"/>
      <c r="AA33" s="59"/>
      <c r="AB33" s="520"/>
      <c r="AC33" s="59"/>
      <c r="AD33" s="520"/>
    </row>
    <row r="34">
      <c r="A34" s="617" t="b">
        <v>1</v>
      </c>
      <c r="B34" s="617" t="s">
        <v>816</v>
      </c>
      <c r="C34" s="617" t="s">
        <v>7</v>
      </c>
      <c r="D34" s="617" t="s">
        <v>54</v>
      </c>
      <c r="E34" s="617" t="s">
        <v>82</v>
      </c>
      <c r="F34" s="618" t="s">
        <v>782</v>
      </c>
      <c r="G34" s="624"/>
      <c r="H34" s="523">
        <f>IF(K34&lt;&gt;"",(VLOOKUP(K34,'🌳Resource'!$A$4:$J1001,10,false)*L34),0)+IF(M34&lt;&gt;"",(VLOOKUP(M34,'🌳Resource'!$A$4:$J1001,10,false)*N34),0)+IF(O34&lt;&gt;"",(VLOOKUP(O34,'🌳Resource'!$A$4:$J1001,10,false)*P34),0) + IF(Q34&lt;&gt;"",(VLOOKUP(Q34,'🌳Resource'!$A$4:$J1001,10,false)*R34),0) + IF(S34&lt;&gt;"",(VLOOKUP(S34,'🧱Material'!$B$4:$H1001,7,false)*T34),0) + IF(U34&lt;&gt;"",(VLOOKUP(U34,'🧱Material'!$B$4:$H1001,7,false)*V34),0) + IF(W34&lt;&gt;"",(VLOOKUP(W34,'🧱Material'!$B$4:$H1001,7,false)*X34),0) + IF(Y34&lt;&gt;"",(VLOOKUP(Y34,'🧱Material'!$B$4:$H1001,7,false)*Z34),0) + IF(AA34&lt;&gt;"",(VLOOKUP(AA34,'🧱Material'!$B$4:$H1001,7,false)*AB34),0) + IF(AC34&lt;&gt;"",(VLOOKUP(AC34,'🧱Material'!$B$4:$H1001,7,false)*AD34),0)</f>
        <v>225</v>
      </c>
      <c r="I34" s="523">
        <f>IF(K34&lt;&gt;"",(VLOOKUP(K34,'🌳Resource'!$A$4:$J1001,8,false)*L34),0)+IF(M34&lt;&gt;"",(VLOOKUP(M34,'🌳Resource'!$A$4:$J1001,8,false)*N34),0)+IF(O34&lt;&gt;"",(VLOOKUP(O34,'🌳Resource'!$A$4:$J1001,8,false)*P34),0) + IF(Q34&lt;&gt;"",(VLOOKUP(Q34,'🌳Resource'!$A$4:$J1001,8,false)*R34),0) + IF(S34&lt;&gt;"",(VLOOKUP(S34,'🧱Material'!$B$4:$H1001,5,false)*T34),0) + IF(U34&lt;&gt;"",(VLOOKUP(U34,'🧱Material'!$B$4:$H1001,5,false)*V34),0) + IF(W34&lt;&gt;"",(VLOOKUP(W34,'🧱Material'!$B$4:$H1001,5,false)*X34),0) + IF(Y34&lt;&gt;"",(VLOOKUP(Y34,'🧱Material'!$B$4:$H1001,5,false)*Z34),0) + IF(AA34&lt;&gt;"",(VLOOKUP(AA34,'🧱Material'!$B$4:$H1001,5,false)*AB34),0) + IF(AC34&lt;&gt;"",(VLOOKUP(AC34,'🧱Material'!$B$4:$H1001,5,false)*AD34),0)</f>
        <v>224.0909091</v>
      </c>
      <c r="J34" s="523">
        <f>IF(K34&lt;&gt;"",(VLOOKUP(K34,'🌳Resource'!$A$5:$J1001,9,false)*L34),0)+IF(M34&lt;&gt;"",(VLOOKUP(M34,'🌳Resource'!$A$5:$J1001,9,false)*N34),0)+IF(O34&lt;&gt;"",(VLOOKUP(O34,'🌳Resource'!$A$5:$J1001,9,false)*P34),0) + IF(Q34&lt;&gt;"",(VLOOKUP(Q34,'🌳Resource'!$A$5:$J1001,9,false)*R34),0) + IF(S34&lt;&gt;"",(VLOOKUP(S34,'🧱Material'!$B$4:$H1001,6,false)*T34),0) + IF(U34&lt;&gt;"",(VLOOKUP(U34,'🧱Material'!$B$4:$H1001,6,false)*V34),0) + IF(W34&lt;&gt;"",(VLOOKUP(W34,'🧱Material'!$B$4:$H1001,6,false)*X34),0) + IF(Y34&lt;&gt;"",(VLOOKUP(Y34,'🧱Material'!$B$4:$H1001,6,false)*Z34),0) + IF(AA34&lt;&gt;"",(VLOOKUP(AA34,'🧱Material'!$B$4:$H1001,6,false)*AB34),0) + IF(AC34&lt;&gt;"",(VLOOKUP(AC34,'🧱Material'!$B$4:$H1001,6,false)*AD34),0)</f>
        <v>850</v>
      </c>
      <c r="K34" s="533" t="s">
        <v>79</v>
      </c>
      <c r="L34" s="534">
        <v>100.0</v>
      </c>
      <c r="M34" s="533" t="s">
        <v>80</v>
      </c>
      <c r="N34" s="534">
        <v>50.0</v>
      </c>
      <c r="O34" s="533" t="s">
        <v>82</v>
      </c>
      <c r="P34" s="534">
        <v>50.0</v>
      </c>
      <c r="Q34" s="533" t="s">
        <v>84</v>
      </c>
      <c r="R34" s="534"/>
      <c r="S34" s="515"/>
      <c r="T34" s="3"/>
      <c r="U34" s="515"/>
      <c r="V34" s="3"/>
      <c r="W34" s="515"/>
      <c r="X34" s="3"/>
      <c r="Y34" s="515"/>
      <c r="Z34" s="3"/>
      <c r="AA34" s="515"/>
      <c r="AB34" s="3"/>
      <c r="AC34" s="515"/>
      <c r="AD34" s="3"/>
    </row>
    <row r="35">
      <c r="A35" s="617" t="b">
        <v>1</v>
      </c>
      <c r="B35" s="617" t="s">
        <v>817</v>
      </c>
      <c r="C35" s="617" t="s">
        <v>8</v>
      </c>
      <c r="D35" s="617" t="s">
        <v>54</v>
      </c>
      <c r="E35" s="618" t="s">
        <v>82</v>
      </c>
      <c r="F35" s="618" t="s">
        <v>784</v>
      </c>
      <c r="G35" s="618" t="s">
        <v>785</v>
      </c>
      <c r="H35" s="526">
        <f>IF(K35&lt;&gt;"",(VLOOKUP(K35,'🌳Resource'!$A$4:$J1001,10,false)*L35),0)+IF(M35&lt;&gt;"",(VLOOKUP(M35,'🌳Resource'!$A$4:$J1001,10,false)*N35),0)+IF(O35&lt;&gt;"",(VLOOKUP(O35,'🌳Resource'!$A$4:$J1001,10,false)*P35),0) + IF(Q35&lt;&gt;"",(VLOOKUP(Q35,'🌳Resource'!$A$4:$J1001,10,false)*R35),0) + IF(S35&lt;&gt;"",(VLOOKUP(S35,'🧱Material'!$B$4:$H1001,7,false)*T35),0) + IF(U35&lt;&gt;"",(VLOOKUP(U35,'🧱Material'!$B$4:$H1001,7,false)*V35),0) + IF(W35&lt;&gt;"",(VLOOKUP(W35,'🧱Material'!$B$4:$H1001,7,false)*X35),0) + IF(Y35&lt;&gt;"",(VLOOKUP(Y35,'🧱Material'!$B$4:$H1001,7,false)*Z35),0) + IF(AA35&lt;&gt;"",(VLOOKUP(AA35,'🧱Material'!$B$4:$H1001,7,false)*AB35),0) + IF(AC35&lt;&gt;"",(VLOOKUP(AC35,'🧱Material'!$B$4:$H1001,7,false)*AD35),0)</f>
        <v>1100</v>
      </c>
      <c r="I35" s="526">
        <f>IF(K35&lt;&gt;"",(VLOOKUP(K35,'🌳Resource'!$A$4:$J1001,8,false)*L35),0)+IF(M35&lt;&gt;"",(VLOOKUP(M35,'🌳Resource'!$A$4:$J1001,8,false)*N35),0)+IF(O35&lt;&gt;"",(VLOOKUP(O35,'🌳Resource'!$A$4:$J1001,8,false)*P35),0) + IF(Q35&lt;&gt;"",(VLOOKUP(Q35,'🌳Resource'!$A$4:$J1001,8,false)*R35),0) + IF(S35&lt;&gt;"",(VLOOKUP(S35,'🧱Material'!$B$4:$H1001,5,false)*T35),0) + IF(U35&lt;&gt;"",(VLOOKUP(U35,'🧱Material'!$B$4:$H1001,5,false)*V35),0) + IF(W35&lt;&gt;"",(VLOOKUP(W35,'🧱Material'!$B$4:$H1001,5,false)*X35),0) + IF(Y35&lt;&gt;"",(VLOOKUP(Y35,'🧱Material'!$B$4:$H1001,5,false)*Z35),0) + IF(AA35&lt;&gt;"",(VLOOKUP(AA35,'🧱Material'!$B$4:$H1001,5,false)*AB35),0) + IF(AC35&lt;&gt;"",(VLOOKUP(AC35,'🧱Material'!$B$4:$H1001,5,false)*AD35),0)</f>
        <v>892.2857143</v>
      </c>
      <c r="J35" s="526">
        <f>IF(K35&lt;&gt;"",(VLOOKUP(K35,'🌳Resource'!$A$5:$J1001,9,false)*L35),0)+IF(M35&lt;&gt;"",(VLOOKUP(M35,'🌳Resource'!$A$5:$J1001,9,false)*N35),0)+IF(O35&lt;&gt;"",(VLOOKUP(O35,'🌳Resource'!$A$5:$J1001,9,false)*P35),0) + IF(Q35&lt;&gt;"",(VLOOKUP(Q35,'🌳Resource'!$A$5:$J1001,9,false)*R35),0) + IF(S35&lt;&gt;"",(VLOOKUP(S35,'🧱Material'!$B$4:$H1001,6,false)*T35),0) + IF(U35&lt;&gt;"",(VLOOKUP(U35,'🧱Material'!$B$4:$H1001,6,false)*V35),0) + IF(W35&lt;&gt;"",(VLOOKUP(W35,'🧱Material'!$B$4:$H1001,6,false)*X35),0) + IF(Y35&lt;&gt;"",(VLOOKUP(Y35,'🧱Material'!$B$4:$H1001,6,false)*Z35),0) + IF(AA35&lt;&gt;"",(VLOOKUP(AA35,'🧱Material'!$B$4:$H1001,6,false)*AB35),0) + IF(AC35&lt;&gt;"",(VLOOKUP(AC35,'🧱Material'!$B$4:$H1001,6,false)*AD35),0)</f>
        <v>3345</v>
      </c>
      <c r="K35" s="535" t="s">
        <v>79</v>
      </c>
      <c r="L35" s="536">
        <v>200.0</v>
      </c>
      <c r="M35" s="535" t="s">
        <v>80</v>
      </c>
      <c r="N35" s="536">
        <v>100.0</v>
      </c>
      <c r="O35" s="535" t="s">
        <v>82</v>
      </c>
      <c r="P35" s="536">
        <v>100.0</v>
      </c>
      <c r="Q35" s="535" t="s">
        <v>84</v>
      </c>
      <c r="R35" s="536">
        <v>100.0</v>
      </c>
      <c r="S35" s="59" t="s">
        <v>555</v>
      </c>
      <c r="T35" s="520">
        <v>5.0</v>
      </c>
      <c r="U35" s="59" t="s">
        <v>702</v>
      </c>
      <c r="V35" s="520">
        <v>5.0</v>
      </c>
      <c r="W35" s="59" t="s">
        <v>672</v>
      </c>
      <c r="X35" s="520">
        <v>5.0</v>
      </c>
      <c r="Y35" s="59"/>
      <c r="Z35" s="520"/>
      <c r="AA35" s="59"/>
      <c r="AB35" s="520"/>
      <c r="AC35" s="59"/>
      <c r="AD35" s="520"/>
    </row>
    <row r="36">
      <c r="A36" s="617" t="b">
        <v>1</v>
      </c>
      <c r="B36" s="617" t="s">
        <v>818</v>
      </c>
      <c r="C36" s="617" t="s">
        <v>8</v>
      </c>
      <c r="D36" s="618" t="s">
        <v>54</v>
      </c>
      <c r="E36" s="618" t="s">
        <v>82</v>
      </c>
      <c r="F36" s="618" t="s">
        <v>787</v>
      </c>
      <c r="G36" s="618" t="s">
        <v>788</v>
      </c>
      <c r="H36" s="523">
        <f>IF(K36&lt;&gt;"",(VLOOKUP(K36,'🌳Resource'!$A$4:$J1001,10,false)*L36),0)+IF(M36&lt;&gt;"",(VLOOKUP(M36,'🌳Resource'!$A$4:$J1001,10,false)*N36),0)+IF(O36&lt;&gt;"",(VLOOKUP(O36,'🌳Resource'!$A$4:$J1001,10,false)*P36),0) + IF(Q36&lt;&gt;"",(VLOOKUP(Q36,'🌳Resource'!$A$4:$J1001,10,false)*R36),0) + IF(S36&lt;&gt;"",(VLOOKUP(S36,'🧱Material'!$B$4:$H1001,7,false)*T36),0) + IF(U36&lt;&gt;"",(VLOOKUP(U36,'🧱Material'!$B$4:$H1001,7,false)*V36),0) + IF(W36&lt;&gt;"",(VLOOKUP(W36,'🧱Material'!$B$4:$H1001,7,false)*X36),0) + IF(Y36&lt;&gt;"",(VLOOKUP(Y36,'🧱Material'!$B$4:$H1001,7,false)*Z36),0) + IF(AA36&lt;&gt;"",(VLOOKUP(AA36,'🧱Material'!$B$4:$H1001,7,false)*AB36),0) + IF(AC36&lt;&gt;"",(VLOOKUP(AC36,'🧱Material'!$B$4:$H1001,7,false)*AD36),0)</f>
        <v>1105</v>
      </c>
      <c r="I36" s="523">
        <f>IF(K36&lt;&gt;"",(VLOOKUP(K36,'🌳Resource'!$A$4:$J1001,8,false)*L36),0)+IF(M36&lt;&gt;"",(VLOOKUP(M36,'🌳Resource'!$A$4:$J1001,8,false)*N36),0)+IF(O36&lt;&gt;"",(VLOOKUP(O36,'🌳Resource'!$A$4:$J1001,8,false)*P36),0) + IF(Q36&lt;&gt;"",(VLOOKUP(Q36,'🌳Resource'!$A$4:$J1001,8,false)*R36),0) + IF(S36&lt;&gt;"",(VLOOKUP(S36,'🧱Material'!$B$4:$H1001,5,false)*T36),0) + IF(U36&lt;&gt;"",(VLOOKUP(U36,'🧱Material'!$B$4:$H1001,5,false)*V36),0) + IF(W36&lt;&gt;"",(VLOOKUP(W36,'🧱Material'!$B$4:$H1001,5,false)*X36),0) + IF(Y36&lt;&gt;"",(VLOOKUP(Y36,'🧱Material'!$B$4:$H1001,5,false)*Z36),0) + IF(AA36&lt;&gt;"",(VLOOKUP(AA36,'🧱Material'!$B$4:$H1001,5,false)*AB36),0) + IF(AC36&lt;&gt;"",(VLOOKUP(AC36,'🧱Material'!$B$4:$H1001,5,false)*AD36),0)</f>
        <v>894.2857143</v>
      </c>
      <c r="J36" s="523">
        <f>IF(K36&lt;&gt;"",(VLOOKUP(K36,'🌳Resource'!$A$5:$J1001,9,false)*L36),0)+IF(M36&lt;&gt;"",(VLOOKUP(M36,'🌳Resource'!$A$5:$J1001,9,false)*N36),0)+IF(O36&lt;&gt;"",(VLOOKUP(O36,'🌳Resource'!$A$5:$J1001,9,false)*P36),0) + IF(Q36&lt;&gt;"",(VLOOKUP(Q36,'🌳Resource'!$A$5:$J1001,9,false)*R36),0) + IF(S36&lt;&gt;"",(VLOOKUP(S36,'🧱Material'!$B$4:$H1001,6,false)*T36),0) + IF(U36&lt;&gt;"",(VLOOKUP(U36,'🧱Material'!$B$4:$H1001,6,false)*V36),0) + IF(W36&lt;&gt;"",(VLOOKUP(W36,'🧱Material'!$B$4:$H1001,6,false)*X36),0) + IF(Y36&lt;&gt;"",(VLOOKUP(Y36,'🧱Material'!$B$4:$H1001,6,false)*Z36),0) + IF(AA36&lt;&gt;"",(VLOOKUP(AA36,'🧱Material'!$B$4:$H1001,6,false)*AB36),0) + IF(AC36&lt;&gt;"",(VLOOKUP(AC36,'🧱Material'!$B$4:$H1001,6,false)*AD36),0)</f>
        <v>3375</v>
      </c>
      <c r="K36" s="533" t="s">
        <v>79</v>
      </c>
      <c r="L36" s="534">
        <v>200.0</v>
      </c>
      <c r="M36" s="533" t="s">
        <v>80</v>
      </c>
      <c r="N36" s="534">
        <v>100.0</v>
      </c>
      <c r="O36" s="533" t="s">
        <v>82</v>
      </c>
      <c r="P36" s="534">
        <v>100.0</v>
      </c>
      <c r="Q36" s="533" t="s">
        <v>84</v>
      </c>
      <c r="R36" s="534">
        <v>100.0</v>
      </c>
      <c r="S36" s="515" t="s">
        <v>555</v>
      </c>
      <c r="T36" s="3">
        <v>5.0</v>
      </c>
      <c r="U36" s="515" t="s">
        <v>704</v>
      </c>
      <c r="V36" s="3">
        <v>5.0</v>
      </c>
      <c r="W36" s="515" t="s">
        <v>674</v>
      </c>
      <c r="X36" s="3">
        <v>5.0</v>
      </c>
      <c r="Y36" s="515"/>
      <c r="Z36" s="3"/>
      <c r="AA36" s="515"/>
      <c r="AB36" s="3"/>
      <c r="AC36" s="515"/>
      <c r="AD36" s="3"/>
    </row>
    <row r="37">
      <c r="A37" s="617" t="b">
        <v>1</v>
      </c>
      <c r="B37" s="617" t="s">
        <v>819</v>
      </c>
      <c r="C37" s="618" t="s">
        <v>8</v>
      </c>
      <c r="D37" s="618" t="s">
        <v>54</v>
      </c>
      <c r="E37" s="618" t="s">
        <v>82</v>
      </c>
      <c r="F37" s="618" t="s">
        <v>782</v>
      </c>
      <c r="G37" s="618" t="s">
        <v>790</v>
      </c>
      <c r="H37" s="526">
        <f>IF(K37&lt;&gt;"",(VLOOKUP(K37,'🌳Resource'!$A$4:$J1001,10,false)*L37),0)+IF(M37&lt;&gt;"",(VLOOKUP(M37,'🌳Resource'!$A$4:$J1001,10,false)*N37),0)+IF(O37&lt;&gt;"",(VLOOKUP(O37,'🌳Resource'!$A$4:$J1001,10,false)*P37),0) + IF(Q37&lt;&gt;"",(VLOOKUP(Q37,'🌳Resource'!$A$4:$J1001,10,false)*R37),0) + IF(S37&lt;&gt;"",(VLOOKUP(S37,'🧱Material'!$B$4:$H1001,7,false)*T37),0) + IF(U37&lt;&gt;"",(VLOOKUP(U37,'🧱Material'!$B$4:$H1001,7,false)*V37),0) + IF(W37&lt;&gt;"",(VLOOKUP(W37,'🧱Material'!$B$4:$H1001,7,false)*X37),0) + IF(Y37&lt;&gt;"",(VLOOKUP(Y37,'🧱Material'!$B$4:$H1001,7,false)*Z37),0) + IF(AA37&lt;&gt;"",(VLOOKUP(AA37,'🧱Material'!$B$4:$H1001,7,false)*AB37),0) + IF(AC37&lt;&gt;"",(VLOOKUP(AC37,'🧱Material'!$B$4:$H1001,7,false)*AD37),0)</f>
        <v>1100</v>
      </c>
      <c r="I37" s="526">
        <f>IF(K37&lt;&gt;"",(VLOOKUP(K37,'🌳Resource'!$A$4:$J1001,8,false)*L37),0)+IF(M37&lt;&gt;"",(VLOOKUP(M37,'🌳Resource'!$A$4:$J1001,8,false)*N37),0)+IF(O37&lt;&gt;"",(VLOOKUP(O37,'🌳Resource'!$A$4:$J1001,8,false)*P37),0) + IF(Q37&lt;&gt;"",(VLOOKUP(Q37,'🌳Resource'!$A$4:$J1001,8,false)*R37),0) + IF(S37&lt;&gt;"",(VLOOKUP(S37,'🧱Material'!$B$4:$H1001,5,false)*T37),0) + IF(U37&lt;&gt;"",(VLOOKUP(U37,'🧱Material'!$B$4:$H1001,5,false)*V37),0) + IF(W37&lt;&gt;"",(VLOOKUP(W37,'🧱Material'!$B$4:$H1001,5,false)*X37),0) + IF(Y37&lt;&gt;"",(VLOOKUP(Y37,'🧱Material'!$B$4:$H1001,5,false)*Z37),0) + IF(AA37&lt;&gt;"",(VLOOKUP(AA37,'🧱Material'!$B$4:$H1001,5,false)*AB37),0) + IF(AC37&lt;&gt;"",(VLOOKUP(AC37,'🧱Material'!$B$4:$H1001,5,false)*AD37),0)</f>
        <v>895.4675325</v>
      </c>
      <c r="J37" s="526">
        <f>IF(K37&lt;&gt;"",(VLOOKUP(K37,'🌳Resource'!$A$5:$J1001,9,false)*L37),0)+IF(M37&lt;&gt;"",(VLOOKUP(M37,'🌳Resource'!$A$5:$J1001,9,false)*N37),0)+IF(O37&lt;&gt;"",(VLOOKUP(O37,'🌳Resource'!$A$5:$J1001,9,false)*P37),0) + IF(Q37&lt;&gt;"",(VLOOKUP(Q37,'🌳Resource'!$A$5:$J1001,9,false)*R37),0) + IF(S37&lt;&gt;"",(VLOOKUP(S37,'🧱Material'!$B$4:$H1001,6,false)*T37),0) + IF(U37&lt;&gt;"",(VLOOKUP(U37,'🧱Material'!$B$4:$H1001,6,false)*V37),0) + IF(W37&lt;&gt;"",(VLOOKUP(W37,'🧱Material'!$B$4:$H1001,6,false)*X37),0) + IF(Y37&lt;&gt;"",(VLOOKUP(Y37,'🧱Material'!$B$4:$H1001,6,false)*Z37),0) + IF(AA37&lt;&gt;"",(VLOOKUP(AA37,'🧱Material'!$B$4:$H1001,6,false)*AB37),0) + IF(AC37&lt;&gt;"",(VLOOKUP(AC37,'🧱Material'!$B$4:$H1001,6,false)*AD37),0)</f>
        <v>3345</v>
      </c>
      <c r="K37" s="535" t="s">
        <v>79</v>
      </c>
      <c r="L37" s="536">
        <v>200.0</v>
      </c>
      <c r="M37" s="535" t="s">
        <v>80</v>
      </c>
      <c r="N37" s="536">
        <v>100.0</v>
      </c>
      <c r="O37" s="535" t="s">
        <v>82</v>
      </c>
      <c r="P37" s="536">
        <v>100.0</v>
      </c>
      <c r="Q37" s="535" t="s">
        <v>84</v>
      </c>
      <c r="R37" s="536">
        <v>100.0</v>
      </c>
      <c r="S37" s="59" t="s">
        <v>555</v>
      </c>
      <c r="T37" s="520">
        <v>5.0</v>
      </c>
      <c r="U37" s="59" t="s">
        <v>706</v>
      </c>
      <c r="V37" s="520">
        <v>5.0</v>
      </c>
      <c r="W37" s="59" t="s">
        <v>676</v>
      </c>
      <c r="X37" s="520">
        <v>5.0</v>
      </c>
      <c r="Y37" s="59"/>
      <c r="Z37" s="520"/>
      <c r="AA37" s="59"/>
      <c r="AB37" s="520"/>
      <c r="AC37" s="59"/>
      <c r="AD37" s="520"/>
    </row>
    <row r="38">
      <c r="A38" s="617" t="b">
        <v>0</v>
      </c>
      <c r="B38" s="617" t="s">
        <v>820</v>
      </c>
      <c r="C38" s="618" t="s">
        <v>8</v>
      </c>
      <c r="D38" s="618" t="s">
        <v>54</v>
      </c>
      <c r="E38" s="618" t="s">
        <v>82</v>
      </c>
      <c r="F38" s="617" t="s">
        <v>792</v>
      </c>
      <c r="G38" s="618" t="s">
        <v>793</v>
      </c>
      <c r="H38" s="523">
        <f>IF(K38&lt;&gt;"",(VLOOKUP(K38,'🌳Resource'!$A$4:$J1001,10,false)*L38),0)+IF(M38&lt;&gt;"",(VLOOKUP(M38,'🌳Resource'!$A$4:$J1001,10,false)*N38),0)+IF(O38&lt;&gt;"",(VLOOKUP(O38,'🌳Resource'!$A$4:$J1001,10,false)*P38),0) + IF(Q38&lt;&gt;"",(VLOOKUP(Q38,'🌳Resource'!$A$4:$J1001,10,false)*R38),0) + IF(S38&lt;&gt;"",(VLOOKUP(S38,'🧱Material'!$B$4:$H1001,7,false)*T38),0) + IF(U38&lt;&gt;"",(VLOOKUP(U38,'🧱Material'!$B$4:$H1001,7,false)*V38),0) + IF(W38&lt;&gt;"",(VLOOKUP(W38,'🧱Material'!$B$4:$H1001,7,false)*X38),0) + IF(Y38&lt;&gt;"",(VLOOKUP(Y38,'🧱Material'!$B$4:$H1001,7,false)*Z38),0) + IF(AA38&lt;&gt;"",(VLOOKUP(AA38,'🧱Material'!$B$4:$H1001,7,false)*AB38),0) + IF(AC38&lt;&gt;"",(VLOOKUP(AC38,'🧱Material'!$B$4:$H1001,7,false)*AD38),0)</f>
        <v>750</v>
      </c>
      <c r="I38" s="523">
        <f>IF(K38&lt;&gt;"",(VLOOKUP(K38,'🌳Resource'!$A$4:$J1001,8,false)*L38),0)+IF(M38&lt;&gt;"",(VLOOKUP(M38,'🌳Resource'!$A$4:$J1001,8,false)*N38),0)+IF(O38&lt;&gt;"",(VLOOKUP(O38,'🌳Resource'!$A$4:$J1001,8,false)*P38),0) + IF(Q38&lt;&gt;"",(VLOOKUP(Q38,'🌳Resource'!$A$4:$J1001,8,false)*R38),0) + IF(S38&lt;&gt;"",(VLOOKUP(S38,'🧱Material'!$B$4:$H1001,5,false)*T38),0) + IF(U38&lt;&gt;"",(VLOOKUP(U38,'🧱Material'!$B$4:$H1001,5,false)*V38),0) + IF(W38&lt;&gt;"",(VLOOKUP(W38,'🧱Material'!$B$4:$H1001,5,false)*X38),0) + IF(Y38&lt;&gt;"",(VLOOKUP(Y38,'🧱Material'!$B$4:$H1001,5,false)*Z38),0) + IF(AA38&lt;&gt;"",(VLOOKUP(AA38,'🧱Material'!$B$4:$H1001,5,false)*AB38),0) + IF(AC38&lt;&gt;"",(VLOOKUP(AC38,'🧱Material'!$B$4:$H1001,5,false)*AD38),0)</f>
        <v>633.8961039</v>
      </c>
      <c r="J38" s="523">
        <f>IF(K38&lt;&gt;"",(VLOOKUP(K38,'🌳Resource'!$A$5:$J1001,9,false)*L38),0)+IF(M38&lt;&gt;"",(VLOOKUP(M38,'🌳Resource'!$A$5:$J1001,9,false)*N38),0)+IF(O38&lt;&gt;"",(VLOOKUP(O38,'🌳Resource'!$A$5:$J1001,9,false)*P38),0) + IF(Q38&lt;&gt;"",(VLOOKUP(Q38,'🌳Resource'!$A$5:$J1001,9,false)*R38),0) + IF(S38&lt;&gt;"",(VLOOKUP(S38,'🧱Material'!$B$4:$H1001,6,false)*T38),0) + IF(U38&lt;&gt;"",(VLOOKUP(U38,'🧱Material'!$B$4:$H1001,6,false)*V38),0) + IF(W38&lt;&gt;"",(VLOOKUP(W38,'🧱Material'!$B$4:$H1001,6,false)*X38),0) + IF(Y38&lt;&gt;"",(VLOOKUP(Y38,'🧱Material'!$B$4:$H1001,6,false)*Z38),0) + IF(AA38&lt;&gt;"",(VLOOKUP(AA38,'🧱Material'!$B$4:$H1001,6,false)*AB38),0) + IF(AC38&lt;&gt;"",(VLOOKUP(AC38,'🧱Material'!$B$4:$H1001,6,false)*AD38),0)</f>
        <v>2400</v>
      </c>
      <c r="K38" s="533" t="s">
        <v>79</v>
      </c>
      <c r="L38" s="534">
        <v>200.0</v>
      </c>
      <c r="M38" s="533" t="s">
        <v>80</v>
      </c>
      <c r="N38" s="534">
        <v>100.0</v>
      </c>
      <c r="O38" s="533" t="s">
        <v>82</v>
      </c>
      <c r="P38" s="534">
        <v>100.0</v>
      </c>
      <c r="Q38" s="533" t="s">
        <v>84</v>
      </c>
      <c r="R38" s="534">
        <v>100.0</v>
      </c>
      <c r="S38" s="515"/>
      <c r="T38" s="3"/>
      <c r="U38" s="515"/>
      <c r="V38" s="3"/>
      <c r="W38" s="515"/>
      <c r="X38" s="3"/>
      <c r="Y38" s="515"/>
      <c r="Z38" s="3"/>
      <c r="AA38" s="515"/>
      <c r="AB38" s="3"/>
      <c r="AC38" s="515"/>
      <c r="AD38" s="3"/>
    </row>
    <row r="39">
      <c r="A39" s="617" t="b">
        <v>1</v>
      </c>
      <c r="B39" s="617" t="s">
        <v>821</v>
      </c>
      <c r="C39" s="618" t="s">
        <v>12</v>
      </c>
      <c r="D39" s="618" t="s">
        <v>54</v>
      </c>
      <c r="E39" s="617" t="s">
        <v>82</v>
      </c>
      <c r="F39" s="617" t="s">
        <v>784</v>
      </c>
      <c r="G39" s="618" t="s">
        <v>785</v>
      </c>
      <c r="H39" s="526">
        <f>IF(K39&lt;&gt;"",(VLOOKUP(K39,'🌳Resource'!$A$4:$J1001,10,false)*L39),0)+IF(M39&lt;&gt;"",(VLOOKUP(M39,'🌳Resource'!$A$4:$J1001,10,false)*N39),0)+IF(O39&lt;&gt;"",(VLOOKUP(O39,'🌳Resource'!$A$4:$J1001,10,false)*P39),0) + IF(Q39&lt;&gt;"",(VLOOKUP(Q39,'🌳Resource'!$A$4:$J1001,10,false)*R39),0) + IF(S39&lt;&gt;"",(VLOOKUP(S39,'🧱Material'!$B$4:$H1001,7,false)*T39),0) + IF(U39&lt;&gt;"",(VLOOKUP(U39,'🧱Material'!$B$4:$H1001,7,false)*V39),0) + IF(W39&lt;&gt;"",(VLOOKUP(W39,'🧱Material'!$B$4:$H1001,7,false)*X39),0) + IF(Y39&lt;&gt;"",(VLOOKUP(Y39,'🧱Material'!$B$4:$H1001,7,false)*Z39),0) + IF(AA39&lt;&gt;"",(VLOOKUP(AA39,'🧱Material'!$B$4:$H1001,7,false)*AB39),0) + IF(AC39&lt;&gt;"",(VLOOKUP(AC39,'🧱Material'!$B$4:$H1001,7,false)*AD39),0)</f>
        <v>1712.5</v>
      </c>
      <c r="I39" s="526">
        <f>IF(K39&lt;&gt;"",(VLOOKUP(K39,'🌳Resource'!$A$4:$J1001,8,false)*L39),0)+IF(M39&lt;&gt;"",(VLOOKUP(M39,'🌳Resource'!$A$4:$J1001,8,false)*N39),0)+IF(O39&lt;&gt;"",(VLOOKUP(O39,'🌳Resource'!$A$4:$J1001,8,false)*P39),0) + IF(Q39&lt;&gt;"",(VLOOKUP(Q39,'🌳Resource'!$A$4:$J1001,8,false)*R39),0) + IF(S39&lt;&gt;"",(VLOOKUP(S39,'🧱Material'!$B$4:$H1001,5,false)*T39),0) + IF(U39&lt;&gt;"",(VLOOKUP(U39,'🧱Material'!$B$4:$H1001,5,false)*V39),0) + IF(W39&lt;&gt;"",(VLOOKUP(W39,'🧱Material'!$B$4:$H1001,5,false)*X39),0) + IF(Y39&lt;&gt;"",(VLOOKUP(Y39,'🧱Material'!$B$4:$H1001,5,false)*Z39),0) + IF(AA39&lt;&gt;"",(VLOOKUP(AA39,'🧱Material'!$B$4:$H1001,5,false)*AB39),0) + IF(AC39&lt;&gt;"",(VLOOKUP(AC39,'🧱Material'!$B$4:$H1001,5,false)*AD39),0)</f>
        <v>1456.149351</v>
      </c>
      <c r="J39" s="526">
        <f>IF(K39&lt;&gt;"",(VLOOKUP(K39,'🌳Resource'!$A$5:$J1001,9,false)*L39),0)+IF(M39&lt;&gt;"",(VLOOKUP(M39,'🌳Resource'!$A$5:$J1001,9,false)*N39),0)+IF(O39&lt;&gt;"",(VLOOKUP(O39,'🌳Resource'!$A$5:$J1001,9,false)*P39),0) + IF(Q39&lt;&gt;"",(VLOOKUP(Q39,'🌳Resource'!$A$5:$J1001,9,false)*R39),0) + IF(S39&lt;&gt;"",(VLOOKUP(S39,'🧱Material'!$B$4:$H1001,6,false)*T39),0) + IF(U39&lt;&gt;"",(VLOOKUP(U39,'🧱Material'!$B$4:$H1001,6,false)*V39),0) + IF(W39&lt;&gt;"",(VLOOKUP(W39,'🧱Material'!$B$4:$H1001,6,false)*X39),0) + IF(Y39&lt;&gt;"",(VLOOKUP(Y39,'🧱Material'!$B$4:$H1001,6,false)*Z39),0) + IF(AA39&lt;&gt;"",(VLOOKUP(AA39,'🧱Material'!$B$4:$H1001,6,false)*AB39),0) + IF(AC39&lt;&gt;"",(VLOOKUP(AC39,'🧱Material'!$B$4:$H1001,6,false)*AD39),0)</f>
        <v>5225</v>
      </c>
      <c r="K39" s="535" t="s">
        <v>79</v>
      </c>
      <c r="L39" s="536">
        <v>300.0</v>
      </c>
      <c r="M39" s="535" t="s">
        <v>80</v>
      </c>
      <c r="N39" s="536">
        <v>200.0</v>
      </c>
      <c r="O39" s="535" t="s">
        <v>82</v>
      </c>
      <c r="P39" s="536">
        <v>200.0</v>
      </c>
      <c r="Q39" s="535" t="s">
        <v>84</v>
      </c>
      <c r="R39" s="536">
        <v>200.0</v>
      </c>
      <c r="S39" s="59" t="s">
        <v>555</v>
      </c>
      <c r="T39" s="520">
        <v>5.0</v>
      </c>
      <c r="U39" s="59" t="s">
        <v>702</v>
      </c>
      <c r="V39" s="520">
        <v>5.0</v>
      </c>
      <c r="W39" s="59" t="s">
        <v>678</v>
      </c>
      <c r="X39" s="520">
        <v>5.0</v>
      </c>
      <c r="Y39" s="59"/>
      <c r="Z39" s="520"/>
      <c r="AA39" s="59"/>
      <c r="AB39" s="520"/>
      <c r="AC39" s="59"/>
      <c r="AD39" s="520"/>
    </row>
    <row r="40">
      <c r="A40" s="617" t="b">
        <v>1</v>
      </c>
      <c r="B40" s="617" t="s">
        <v>822</v>
      </c>
      <c r="C40" s="618" t="s">
        <v>12</v>
      </c>
      <c r="D40" s="618" t="s">
        <v>54</v>
      </c>
      <c r="E40" s="617" t="s">
        <v>82</v>
      </c>
      <c r="F40" s="617" t="s">
        <v>787</v>
      </c>
      <c r="G40" s="618" t="s">
        <v>788</v>
      </c>
      <c r="H40" s="523">
        <f>IF(K40&lt;&gt;"",(VLOOKUP(K40,'🌳Resource'!$A$4:$J1001,10,false)*L40),0)+IF(M40&lt;&gt;"",(VLOOKUP(M40,'🌳Resource'!$A$4:$J1001,10,false)*N40),0)+IF(O40&lt;&gt;"",(VLOOKUP(O40,'🌳Resource'!$A$4:$J1001,10,false)*P40),0) + IF(Q40&lt;&gt;"",(VLOOKUP(Q40,'🌳Resource'!$A$4:$J1001,10,false)*R40),0) + IF(S40&lt;&gt;"",(VLOOKUP(S40,'🧱Material'!$B$4:$H1001,7,false)*T40),0) + IF(U40&lt;&gt;"",(VLOOKUP(U40,'🧱Material'!$B$4:$H1001,7,false)*V40),0) + IF(W40&lt;&gt;"",(VLOOKUP(W40,'🧱Material'!$B$4:$H1001,7,false)*X40),0) + IF(Y40&lt;&gt;"",(VLOOKUP(Y40,'🧱Material'!$B$4:$H1001,7,false)*Z40),0) + IF(AA40&lt;&gt;"",(VLOOKUP(AA40,'🧱Material'!$B$4:$H1001,7,false)*AB40),0) + IF(AC40&lt;&gt;"",(VLOOKUP(AC40,'🧱Material'!$B$4:$H1001,7,false)*AD40),0)</f>
        <v>1727.5</v>
      </c>
      <c r="I40" s="523">
        <f>IF(K40&lt;&gt;"",(VLOOKUP(K40,'🌳Resource'!$A$4:$J1001,8,false)*L40),0)+IF(M40&lt;&gt;"",(VLOOKUP(M40,'🌳Resource'!$A$4:$J1001,8,false)*N40),0)+IF(O40&lt;&gt;"",(VLOOKUP(O40,'🌳Resource'!$A$4:$J1001,8,false)*P40),0) + IF(Q40&lt;&gt;"",(VLOOKUP(Q40,'🌳Resource'!$A$4:$J1001,8,false)*R40),0) + IF(S40&lt;&gt;"",(VLOOKUP(S40,'🧱Material'!$B$4:$H1001,5,false)*T40),0) + IF(U40&lt;&gt;"",(VLOOKUP(U40,'🧱Material'!$B$4:$H1001,5,false)*V40),0) + IF(W40&lt;&gt;"",(VLOOKUP(W40,'🧱Material'!$B$4:$H1001,5,false)*X40),0) + IF(Y40&lt;&gt;"",(VLOOKUP(Y40,'🧱Material'!$B$4:$H1001,5,false)*Z40),0) + IF(AA40&lt;&gt;"",(VLOOKUP(AA40,'🧱Material'!$B$4:$H1001,5,false)*AB40),0) + IF(AC40&lt;&gt;"",(VLOOKUP(AC40,'🧱Material'!$B$4:$H1001,5,false)*AD40),0)</f>
        <v>1473.538961</v>
      </c>
      <c r="J40" s="523">
        <f>IF(K40&lt;&gt;"",(VLOOKUP(K40,'🌳Resource'!$A$5:$J1001,9,false)*L40),0)+IF(M40&lt;&gt;"",(VLOOKUP(M40,'🌳Resource'!$A$5:$J1001,9,false)*N40),0)+IF(O40&lt;&gt;"",(VLOOKUP(O40,'🌳Resource'!$A$5:$J1001,9,false)*P40),0) + IF(Q40&lt;&gt;"",(VLOOKUP(Q40,'🌳Resource'!$A$5:$J1001,9,false)*R40),0) + IF(S40&lt;&gt;"",(VLOOKUP(S40,'🧱Material'!$B$4:$H1001,6,false)*T40),0) + IF(U40&lt;&gt;"",(VLOOKUP(U40,'🧱Material'!$B$4:$H1001,6,false)*V40),0) + IF(W40&lt;&gt;"",(VLOOKUP(W40,'🧱Material'!$B$4:$H1001,6,false)*X40),0) + IF(Y40&lt;&gt;"",(VLOOKUP(Y40,'🧱Material'!$B$4:$H1001,6,false)*Z40),0) + IF(AA40&lt;&gt;"",(VLOOKUP(AA40,'🧱Material'!$B$4:$H1001,6,false)*AB40),0) + IF(AC40&lt;&gt;"",(VLOOKUP(AC40,'🧱Material'!$B$4:$H1001,6,false)*AD40),0)</f>
        <v>5285</v>
      </c>
      <c r="K40" s="533" t="s">
        <v>79</v>
      </c>
      <c r="L40" s="534">
        <v>300.0</v>
      </c>
      <c r="M40" s="533" t="s">
        <v>80</v>
      </c>
      <c r="N40" s="534">
        <v>200.0</v>
      </c>
      <c r="O40" s="533" t="s">
        <v>82</v>
      </c>
      <c r="P40" s="534">
        <v>200.0</v>
      </c>
      <c r="Q40" s="533" t="s">
        <v>84</v>
      </c>
      <c r="R40" s="534">
        <v>200.0</v>
      </c>
      <c r="S40" s="515" t="s">
        <v>555</v>
      </c>
      <c r="T40" s="3">
        <v>5.0</v>
      </c>
      <c r="U40" s="515" t="s">
        <v>704</v>
      </c>
      <c r="V40" s="3">
        <v>5.0</v>
      </c>
      <c r="W40" s="515" t="s">
        <v>680</v>
      </c>
      <c r="X40" s="3">
        <v>5.0</v>
      </c>
      <c r="Y40" s="515"/>
      <c r="Z40" s="3"/>
      <c r="AA40" s="515"/>
      <c r="AB40" s="3"/>
      <c r="AC40" s="515"/>
      <c r="AD40" s="3"/>
    </row>
    <row r="41">
      <c r="A41" s="617" t="b">
        <v>1</v>
      </c>
      <c r="B41" s="617" t="s">
        <v>823</v>
      </c>
      <c r="C41" s="618" t="s">
        <v>12</v>
      </c>
      <c r="D41" s="618" t="s">
        <v>54</v>
      </c>
      <c r="E41" s="617" t="s">
        <v>82</v>
      </c>
      <c r="F41" s="617" t="s">
        <v>782</v>
      </c>
      <c r="G41" s="618" t="s">
        <v>790</v>
      </c>
      <c r="H41" s="526">
        <f>IF(K41&lt;&gt;"",(VLOOKUP(K41,'🌳Resource'!$A$4:$J1001,10,false)*L41),0)+IF(M41&lt;&gt;"",(VLOOKUP(M41,'🌳Resource'!$A$4:$J1001,10,false)*N41),0)+IF(O41&lt;&gt;"",(VLOOKUP(O41,'🌳Resource'!$A$4:$J1001,10,false)*P41),0) + IF(Q41&lt;&gt;"",(VLOOKUP(Q41,'🌳Resource'!$A$4:$J1001,10,false)*R41),0) + IF(S41&lt;&gt;"",(VLOOKUP(S41,'🧱Material'!$B$4:$H1001,7,false)*T41),0) + IF(U41&lt;&gt;"",(VLOOKUP(U41,'🧱Material'!$B$4:$H1001,7,false)*V41),0) + IF(W41&lt;&gt;"",(VLOOKUP(W41,'🧱Material'!$B$4:$H1001,7,false)*X41),0) + IF(Y41&lt;&gt;"",(VLOOKUP(Y41,'🧱Material'!$B$4:$H1001,7,false)*Z41),0) + IF(AA41&lt;&gt;"",(VLOOKUP(AA41,'🧱Material'!$B$4:$H1001,7,false)*AB41),0) + IF(AC41&lt;&gt;"",(VLOOKUP(AC41,'🧱Material'!$B$4:$H1001,7,false)*AD41),0)</f>
        <v>1717.5</v>
      </c>
      <c r="I41" s="526">
        <f>IF(K41&lt;&gt;"",(VLOOKUP(K41,'🌳Resource'!$A$4:$J1001,8,false)*L41),0)+IF(M41&lt;&gt;"",(VLOOKUP(M41,'🌳Resource'!$A$4:$J1001,8,false)*N41),0)+IF(O41&lt;&gt;"",(VLOOKUP(O41,'🌳Resource'!$A$4:$J1001,8,false)*P41),0) + IF(Q41&lt;&gt;"",(VLOOKUP(Q41,'🌳Resource'!$A$4:$J1001,8,false)*R41),0) + IF(S41&lt;&gt;"",(VLOOKUP(S41,'🧱Material'!$B$4:$H1001,5,false)*T41),0) + IF(U41&lt;&gt;"",(VLOOKUP(U41,'🧱Material'!$B$4:$H1001,5,false)*V41),0) + IF(W41&lt;&gt;"",(VLOOKUP(W41,'🧱Material'!$B$4:$H1001,5,false)*X41),0) + IF(Y41&lt;&gt;"",(VLOOKUP(Y41,'🧱Material'!$B$4:$H1001,5,false)*Z41),0) + IF(AA41&lt;&gt;"",(VLOOKUP(AA41,'🧱Material'!$B$4:$H1001,5,false)*AB41),0) + IF(AC41&lt;&gt;"",(VLOOKUP(AC41,'🧱Material'!$B$4:$H1001,5,false)*AD41),0)</f>
        <v>1458.149351</v>
      </c>
      <c r="J41" s="526">
        <f>IF(K41&lt;&gt;"",(VLOOKUP(K41,'🌳Resource'!$A$5:$J1001,9,false)*L41),0)+IF(M41&lt;&gt;"",(VLOOKUP(M41,'🌳Resource'!$A$5:$J1001,9,false)*N41),0)+IF(O41&lt;&gt;"",(VLOOKUP(O41,'🌳Resource'!$A$5:$J1001,9,false)*P41),0) + IF(Q41&lt;&gt;"",(VLOOKUP(Q41,'🌳Resource'!$A$5:$J1001,9,false)*R41),0) + IF(S41&lt;&gt;"",(VLOOKUP(S41,'🧱Material'!$B$4:$H1001,6,false)*T41),0) + IF(U41&lt;&gt;"",(VLOOKUP(U41,'🧱Material'!$B$4:$H1001,6,false)*V41),0) + IF(W41&lt;&gt;"",(VLOOKUP(W41,'🧱Material'!$B$4:$H1001,6,false)*X41),0) + IF(Y41&lt;&gt;"",(VLOOKUP(Y41,'🧱Material'!$B$4:$H1001,6,false)*Z41),0) + IF(AA41&lt;&gt;"",(VLOOKUP(AA41,'🧱Material'!$B$4:$H1001,6,false)*AB41),0) + IF(AC41&lt;&gt;"",(VLOOKUP(AC41,'🧱Material'!$B$4:$H1001,6,false)*AD41),0)</f>
        <v>5265</v>
      </c>
      <c r="K41" s="535" t="s">
        <v>79</v>
      </c>
      <c r="L41" s="536">
        <v>300.0</v>
      </c>
      <c r="M41" s="535" t="s">
        <v>80</v>
      </c>
      <c r="N41" s="536">
        <v>200.0</v>
      </c>
      <c r="O41" s="535" t="s">
        <v>82</v>
      </c>
      <c r="P41" s="536">
        <v>200.0</v>
      </c>
      <c r="Q41" s="535" t="s">
        <v>84</v>
      </c>
      <c r="R41" s="536">
        <v>200.0</v>
      </c>
      <c r="S41" s="59" t="s">
        <v>555</v>
      </c>
      <c r="T41" s="520">
        <v>5.0</v>
      </c>
      <c r="U41" s="59" t="s">
        <v>706</v>
      </c>
      <c r="V41" s="520">
        <v>5.0</v>
      </c>
      <c r="W41" s="59" t="s">
        <v>682</v>
      </c>
      <c r="X41" s="520">
        <v>5.0</v>
      </c>
      <c r="Y41" s="59"/>
      <c r="Z41" s="520"/>
      <c r="AA41" s="59"/>
      <c r="AB41" s="520"/>
      <c r="AC41" s="59"/>
      <c r="AD41" s="520"/>
    </row>
    <row r="42">
      <c r="A42" s="617" t="b">
        <v>0</v>
      </c>
      <c r="B42" s="617" t="s">
        <v>824</v>
      </c>
      <c r="C42" s="618" t="s">
        <v>12</v>
      </c>
      <c r="D42" s="618" t="s">
        <v>54</v>
      </c>
      <c r="E42" s="618" t="s">
        <v>82</v>
      </c>
      <c r="F42" s="617" t="s">
        <v>792</v>
      </c>
      <c r="G42" s="618" t="s">
        <v>793</v>
      </c>
      <c r="H42" s="523">
        <f>IF(K42&lt;&gt;"",(VLOOKUP(K42,'🌳Resource'!$A$4:$J1001,10,false)*L42),0)+IF(M42&lt;&gt;"",(VLOOKUP(M42,'🌳Resource'!$A$4:$J1001,10,false)*N42),0)+IF(O42&lt;&gt;"",(VLOOKUP(O42,'🌳Resource'!$A$4:$J1001,10,false)*P42),0) + IF(Q42&lt;&gt;"",(VLOOKUP(Q42,'🌳Resource'!$A$4:$J1001,10,false)*R42),0) + IF(S42&lt;&gt;"",(VLOOKUP(S42,'🧱Material'!$B$4:$H1001,7,false)*T42),0) + IF(U42&lt;&gt;"",(VLOOKUP(U42,'🧱Material'!$B$4:$H1001,7,false)*V42),0) + IF(W42&lt;&gt;"",(VLOOKUP(W42,'🧱Material'!$B$4:$H1001,7,false)*X42),0) + IF(Y42&lt;&gt;"",(VLOOKUP(Y42,'🧱Material'!$B$4:$H1001,7,false)*Z42),0) + IF(AA42&lt;&gt;"",(VLOOKUP(AA42,'🧱Material'!$B$4:$H1001,7,false)*AB42),0) + IF(AC42&lt;&gt;"",(VLOOKUP(AC42,'🧱Material'!$B$4:$H1001,7,false)*AD42),0)</f>
        <v>1400</v>
      </c>
      <c r="I42" s="523">
        <f>IF(K42&lt;&gt;"",(VLOOKUP(K42,'🌳Resource'!$A$4:$J1001,8,false)*L42),0)+IF(M42&lt;&gt;"",(VLOOKUP(M42,'🌳Resource'!$A$4:$J1001,8,false)*N42),0)+IF(O42&lt;&gt;"",(VLOOKUP(O42,'🌳Resource'!$A$4:$J1001,8,false)*P42),0) + IF(Q42&lt;&gt;"",(VLOOKUP(Q42,'🌳Resource'!$A$4:$J1001,8,false)*R42),0) + IF(S42&lt;&gt;"",(VLOOKUP(S42,'🧱Material'!$B$4:$H1001,5,false)*T42),0) + IF(U42&lt;&gt;"",(VLOOKUP(U42,'🧱Material'!$B$4:$H1001,5,false)*V42),0) + IF(W42&lt;&gt;"",(VLOOKUP(W42,'🧱Material'!$B$4:$H1001,5,false)*X42),0) + IF(Y42&lt;&gt;"",(VLOOKUP(Y42,'🧱Material'!$B$4:$H1001,5,false)*Z42),0) + IF(AA42&lt;&gt;"",(VLOOKUP(AA42,'🧱Material'!$B$4:$H1001,5,false)*AB42),0) + IF(AC42&lt;&gt;"",(VLOOKUP(AC42,'🧱Material'!$B$4:$H1001,5,false)*AD42),0)</f>
        <v>1167.792208</v>
      </c>
      <c r="J42" s="523">
        <f>IF(K42&lt;&gt;"",(VLOOKUP(K42,'🌳Resource'!$A$5:$J1001,9,false)*L42),0)+IF(M42&lt;&gt;"",(VLOOKUP(M42,'🌳Resource'!$A$5:$J1001,9,false)*N42),0)+IF(O42&lt;&gt;"",(VLOOKUP(O42,'🌳Resource'!$A$5:$J1001,9,false)*P42),0) + IF(Q42&lt;&gt;"",(VLOOKUP(Q42,'🌳Resource'!$A$5:$J1001,9,false)*R42),0) + IF(S42&lt;&gt;"",(VLOOKUP(S42,'🧱Material'!$B$4:$H1001,6,false)*T42),0) + IF(U42&lt;&gt;"",(VLOOKUP(U42,'🧱Material'!$B$4:$H1001,6,false)*V42),0) + IF(W42&lt;&gt;"",(VLOOKUP(W42,'🧱Material'!$B$4:$H1001,6,false)*X42),0) + IF(Y42&lt;&gt;"",(VLOOKUP(Y42,'🧱Material'!$B$4:$H1001,6,false)*Z42),0) + IF(AA42&lt;&gt;"",(VLOOKUP(AA42,'🧱Material'!$B$4:$H1001,6,false)*AB42),0) + IF(AC42&lt;&gt;"",(VLOOKUP(AC42,'🧱Material'!$B$4:$H1001,6,false)*AD42),0)</f>
        <v>4400</v>
      </c>
      <c r="K42" s="533" t="s">
        <v>79</v>
      </c>
      <c r="L42" s="534">
        <v>300.0</v>
      </c>
      <c r="M42" s="533" t="s">
        <v>80</v>
      </c>
      <c r="N42" s="534">
        <v>200.0</v>
      </c>
      <c r="O42" s="533" t="s">
        <v>82</v>
      </c>
      <c r="P42" s="534">
        <v>200.0</v>
      </c>
      <c r="Q42" s="533" t="s">
        <v>84</v>
      </c>
      <c r="R42" s="534">
        <v>200.0</v>
      </c>
      <c r="S42" s="515"/>
      <c r="T42" s="3"/>
      <c r="U42" s="515"/>
      <c r="V42" s="3"/>
      <c r="W42" s="515"/>
      <c r="X42" s="3"/>
      <c r="Y42" s="515"/>
      <c r="Z42" s="3"/>
      <c r="AA42" s="515"/>
      <c r="AB42" s="3"/>
      <c r="AC42" s="515"/>
      <c r="AD42" s="3"/>
    </row>
    <row r="43">
      <c r="A43" s="617" t="b">
        <v>0</v>
      </c>
      <c r="B43" s="621"/>
      <c r="C43" s="571"/>
      <c r="D43" s="622"/>
      <c r="E43" s="621"/>
      <c r="F43" s="621"/>
      <c r="G43" s="571"/>
      <c r="H43" s="526">
        <f>IF(K43&lt;&gt;"",(VLOOKUP(K43,'🌳Resource'!$A$4:$J1001,10,false)*L43),0)+IF(M43&lt;&gt;"",(VLOOKUP(M43,'🌳Resource'!$A$4:$J1001,10,false)*N43),0)+IF(O43&lt;&gt;"",(VLOOKUP(O43,'🌳Resource'!$A$4:$J1001,10,false)*P43),0) + IF(Q43&lt;&gt;"",(VLOOKUP(Q43,'🌳Resource'!$A$4:$J1001,10,false)*R43),0) + IF(S43&lt;&gt;"",(VLOOKUP(S43,'🧱Material'!$B$4:$H1001,7,false)*T43),0) + IF(U43&lt;&gt;"",(VLOOKUP(U43,'🧱Material'!$B$4:$H1001,7,false)*V43),0) + IF(W43&lt;&gt;"",(VLOOKUP(W43,'🧱Material'!$B$4:$H1001,7,false)*X43),0) + IF(Y43&lt;&gt;"",(VLOOKUP(Y43,'🧱Material'!$B$4:$H1001,7,false)*Z43),0) + IF(AA43&lt;&gt;"",(VLOOKUP(AA43,'🧱Material'!$B$4:$H1001,7,false)*AB43),0) + IF(AC43&lt;&gt;"",(VLOOKUP(AC43,'🧱Material'!$B$4:$H1001,7,false)*AD43),0)</f>
        <v>1400</v>
      </c>
      <c r="I43" s="526">
        <f>IF(K43&lt;&gt;"",(VLOOKUP(K43,'🌳Resource'!$A$4:$J1001,8,false)*L43),0)+IF(M43&lt;&gt;"",(VLOOKUP(M43,'🌳Resource'!$A$4:$J1001,8,false)*N43),0)+IF(O43&lt;&gt;"",(VLOOKUP(O43,'🌳Resource'!$A$4:$J1001,8,false)*P43),0) + IF(Q43&lt;&gt;"",(VLOOKUP(Q43,'🌳Resource'!$A$4:$J1001,8,false)*R43),0) + IF(S43&lt;&gt;"",(VLOOKUP(S43,'🧱Material'!$B$4:$H1001,5,false)*T43),0) + IF(U43&lt;&gt;"",(VLOOKUP(U43,'🧱Material'!$B$4:$H1001,5,false)*V43),0) + IF(W43&lt;&gt;"",(VLOOKUP(W43,'🧱Material'!$B$4:$H1001,5,false)*X43),0) + IF(Y43&lt;&gt;"",(VLOOKUP(Y43,'🧱Material'!$B$4:$H1001,5,false)*Z43),0) + IF(AA43&lt;&gt;"",(VLOOKUP(AA43,'🧱Material'!$B$4:$H1001,5,false)*AB43),0) + IF(AC43&lt;&gt;"",(VLOOKUP(AC43,'🧱Material'!$B$4:$H1001,5,false)*AD43),0)</f>
        <v>1167.792208</v>
      </c>
      <c r="J43" s="526">
        <f>IF(K43&lt;&gt;"",(VLOOKUP(K43,'🌳Resource'!$A$5:$J1001,9,false)*L43),0)+IF(M43&lt;&gt;"",(VLOOKUP(M43,'🌳Resource'!$A$5:$J1001,9,false)*N43),0)+IF(O43&lt;&gt;"",(VLOOKUP(O43,'🌳Resource'!$A$5:$J1001,9,false)*P43),0) + IF(Q43&lt;&gt;"",(VLOOKUP(Q43,'🌳Resource'!$A$5:$J1001,9,false)*R43),0) + IF(S43&lt;&gt;"",(VLOOKUP(S43,'🧱Material'!$B$4:$H1001,6,false)*T43),0) + IF(U43&lt;&gt;"",(VLOOKUP(U43,'🧱Material'!$B$4:$H1001,6,false)*V43),0) + IF(W43&lt;&gt;"",(VLOOKUP(W43,'🧱Material'!$B$4:$H1001,6,false)*X43),0) + IF(Y43&lt;&gt;"",(VLOOKUP(Y43,'🧱Material'!$B$4:$H1001,6,false)*Z43),0) + IF(AA43&lt;&gt;"",(VLOOKUP(AA43,'🧱Material'!$B$4:$H1001,6,false)*AB43),0) + IF(AC43&lt;&gt;"",(VLOOKUP(AC43,'🧱Material'!$B$4:$H1001,6,false)*AD43),0)</f>
        <v>4400</v>
      </c>
      <c r="K43" s="535" t="s">
        <v>79</v>
      </c>
      <c r="L43" s="536">
        <v>300.0</v>
      </c>
      <c r="M43" s="535" t="s">
        <v>80</v>
      </c>
      <c r="N43" s="536">
        <v>200.0</v>
      </c>
      <c r="O43" s="535" t="s">
        <v>82</v>
      </c>
      <c r="P43" s="536">
        <v>200.0</v>
      </c>
      <c r="Q43" s="535" t="s">
        <v>84</v>
      </c>
      <c r="R43" s="536">
        <v>200.0</v>
      </c>
      <c r="S43" s="59"/>
      <c r="T43" s="520"/>
      <c r="U43" s="59"/>
      <c r="V43" s="520"/>
      <c r="W43" s="59"/>
      <c r="X43" s="520"/>
      <c r="Y43" s="59"/>
      <c r="Z43" s="520"/>
      <c r="AA43" s="59"/>
      <c r="AB43" s="520"/>
      <c r="AC43" s="59"/>
      <c r="AD43" s="520"/>
    </row>
    <row r="44">
      <c r="A44" s="617" t="b">
        <v>1</v>
      </c>
      <c r="B44" s="625" t="s">
        <v>825</v>
      </c>
      <c r="C44" s="618" t="s">
        <v>7</v>
      </c>
      <c r="D44" s="618" t="s">
        <v>54</v>
      </c>
      <c r="E44" s="617" t="s">
        <v>83</v>
      </c>
      <c r="F44" s="618" t="s">
        <v>782</v>
      </c>
      <c r="G44" s="624"/>
      <c r="H44" s="523">
        <f>IF(K44&lt;&gt;"",(VLOOKUP(K44,'🌳Resource'!$A$4:$J1001,10,false)*L44),0)+IF(M44&lt;&gt;"",(VLOOKUP(M44,'🌳Resource'!$A$4:$J1001,10,false)*N44),0)+IF(O44&lt;&gt;"",(VLOOKUP(O44,'🌳Resource'!$A$4:$J1001,10,false)*P44),0) + IF(Q44&lt;&gt;"",(VLOOKUP(Q44,'🌳Resource'!$A$4:$J1001,10,false)*R44),0) + IF(S44&lt;&gt;"",(VLOOKUP(S44,'🧱Material'!$B$4:$H1001,7,false)*T44),0) + IF(U44&lt;&gt;"",(VLOOKUP(U44,'🧱Material'!$B$4:$H1001,7,false)*V44),0) + IF(W44&lt;&gt;"",(VLOOKUP(W44,'🧱Material'!$B$4:$H1001,7,false)*X44),0) + IF(Y44&lt;&gt;"",(VLOOKUP(Y44,'🧱Material'!$B$4:$H1001,7,false)*Z44),0) + IF(AA44&lt;&gt;"",(VLOOKUP(AA44,'🧱Material'!$B$4:$H1001,7,false)*AB44),0) + IF(AC44&lt;&gt;"",(VLOOKUP(AC44,'🧱Material'!$B$4:$H1001,7,false)*AD44),0)</f>
        <v>225</v>
      </c>
      <c r="I44" s="523">
        <f>IF(K44&lt;&gt;"",(VLOOKUP(K44,'🌳Resource'!$A$4:$J1001,8,false)*L44),0)+IF(M44&lt;&gt;"",(VLOOKUP(M44,'🌳Resource'!$A$4:$J1001,8,false)*N44),0)+IF(O44&lt;&gt;"",(VLOOKUP(O44,'🌳Resource'!$A$4:$J1001,8,false)*P44),0) + IF(Q44&lt;&gt;"",(VLOOKUP(Q44,'🌳Resource'!$A$4:$J1001,8,false)*R44),0) + IF(S44&lt;&gt;"",(VLOOKUP(S44,'🧱Material'!$B$4:$H1001,5,false)*T44),0) + IF(U44&lt;&gt;"",(VLOOKUP(U44,'🧱Material'!$B$4:$H1001,5,false)*V44),0) + IF(W44&lt;&gt;"",(VLOOKUP(W44,'🧱Material'!$B$4:$H1001,5,false)*X44),0) + IF(Y44&lt;&gt;"",(VLOOKUP(Y44,'🧱Material'!$B$4:$H1001,5,false)*Z44),0) + IF(AA44&lt;&gt;"",(VLOOKUP(AA44,'🧱Material'!$B$4:$H1001,5,false)*AB44),0) + IF(AC44&lt;&gt;"",(VLOOKUP(AC44,'🧱Material'!$B$4:$H1001,5,false)*AD44),0)</f>
        <v>224.0909091</v>
      </c>
      <c r="J44" s="523">
        <f>IF(K44&lt;&gt;"",(VLOOKUP(K44,'🌳Resource'!$A$5:$J1001,9,false)*L44),0)+IF(M44&lt;&gt;"",(VLOOKUP(M44,'🌳Resource'!$A$5:$J1001,9,false)*N44),0)+IF(O44&lt;&gt;"",(VLOOKUP(O44,'🌳Resource'!$A$5:$J1001,9,false)*P44),0) + IF(Q44&lt;&gt;"",(VLOOKUP(Q44,'🌳Resource'!$A$5:$J1001,9,false)*R44),0) + IF(S44&lt;&gt;"",(VLOOKUP(S44,'🧱Material'!$B$4:$H1001,6,false)*T44),0) + IF(U44&lt;&gt;"",(VLOOKUP(U44,'🧱Material'!$B$4:$H1001,6,false)*V44),0) + IF(W44&lt;&gt;"",(VLOOKUP(W44,'🧱Material'!$B$4:$H1001,6,false)*X44),0) + IF(Y44&lt;&gt;"",(VLOOKUP(Y44,'🧱Material'!$B$4:$H1001,6,false)*Z44),0) + IF(AA44&lt;&gt;"",(VLOOKUP(AA44,'🧱Material'!$B$4:$H1001,6,false)*AB44),0) + IF(AC44&lt;&gt;"",(VLOOKUP(AC44,'🧱Material'!$B$4:$H1001,6,false)*AD44),0)</f>
        <v>850</v>
      </c>
      <c r="K44" s="533" t="s">
        <v>79</v>
      </c>
      <c r="L44" s="534">
        <v>100.0</v>
      </c>
      <c r="M44" s="533" t="s">
        <v>80</v>
      </c>
      <c r="N44" s="534">
        <v>50.0</v>
      </c>
      <c r="O44" s="533" t="s">
        <v>82</v>
      </c>
      <c r="P44" s="534">
        <v>50.0</v>
      </c>
      <c r="Q44" s="533" t="s">
        <v>84</v>
      </c>
      <c r="R44" s="534"/>
      <c r="S44" s="515"/>
      <c r="T44" s="3"/>
      <c r="U44" s="515"/>
      <c r="V44" s="3"/>
      <c r="W44" s="515"/>
      <c r="X44" s="3"/>
      <c r="Y44" s="515"/>
      <c r="Z44" s="3"/>
      <c r="AA44" s="515"/>
      <c r="AB44" s="3"/>
      <c r="AC44" s="515"/>
      <c r="AD44" s="3"/>
    </row>
    <row r="45">
      <c r="A45" s="617" t="b">
        <v>1</v>
      </c>
      <c r="B45" s="617" t="s">
        <v>826</v>
      </c>
      <c r="C45" s="618" t="s">
        <v>8</v>
      </c>
      <c r="D45" s="618" t="s">
        <v>54</v>
      </c>
      <c r="E45" s="617" t="s">
        <v>83</v>
      </c>
      <c r="F45" s="618" t="s">
        <v>784</v>
      </c>
      <c r="G45" s="618" t="s">
        <v>785</v>
      </c>
      <c r="H45" s="526">
        <f>IF(K45&lt;&gt;"",(VLOOKUP(K45,'🌳Resource'!$A$4:$J1001,10,false)*L45),0)+IF(M45&lt;&gt;"",(VLOOKUP(M45,'🌳Resource'!$A$4:$J1001,10,false)*N45),0)+IF(O45&lt;&gt;"",(VLOOKUP(O45,'🌳Resource'!$A$4:$J1001,10,false)*P45),0) + IF(Q45&lt;&gt;"",(VLOOKUP(Q45,'🌳Resource'!$A$4:$J1001,10,false)*R45),0) + IF(S45&lt;&gt;"",(VLOOKUP(S45,'🧱Material'!$B$4:$H1001,7,false)*T45),0) + IF(U45&lt;&gt;"",(VLOOKUP(U45,'🧱Material'!$B$4:$H1001,7,false)*V45),0) + IF(W45&lt;&gt;"",(VLOOKUP(W45,'🧱Material'!$B$4:$H1001,7,false)*X45),0) + IF(Y45&lt;&gt;"",(VLOOKUP(Y45,'🧱Material'!$B$4:$H1001,7,false)*Z45),0) + IF(AA45&lt;&gt;"",(VLOOKUP(AA45,'🧱Material'!$B$4:$H1001,7,false)*AB45),0) + IF(AC45&lt;&gt;"",(VLOOKUP(AC45,'🧱Material'!$B$4:$H1001,7,false)*AD45),0)</f>
        <v>1100</v>
      </c>
      <c r="I45" s="526">
        <f>IF(K45&lt;&gt;"",(VLOOKUP(K45,'🌳Resource'!$A$4:$J1001,8,false)*L45),0)+IF(M45&lt;&gt;"",(VLOOKUP(M45,'🌳Resource'!$A$4:$J1001,8,false)*N45),0)+IF(O45&lt;&gt;"",(VLOOKUP(O45,'🌳Resource'!$A$4:$J1001,8,false)*P45),0) + IF(Q45&lt;&gt;"",(VLOOKUP(Q45,'🌳Resource'!$A$4:$J1001,8,false)*R45),0) + IF(S45&lt;&gt;"",(VLOOKUP(S45,'🧱Material'!$B$4:$H1001,5,false)*T45),0) + IF(U45&lt;&gt;"",(VLOOKUP(U45,'🧱Material'!$B$4:$H1001,5,false)*V45),0) + IF(W45&lt;&gt;"",(VLOOKUP(W45,'🧱Material'!$B$4:$H1001,5,false)*X45),0) + IF(Y45&lt;&gt;"",(VLOOKUP(Y45,'🧱Material'!$B$4:$H1001,5,false)*Z45),0) + IF(AA45&lt;&gt;"",(VLOOKUP(AA45,'🧱Material'!$B$4:$H1001,5,false)*AB45),0) + IF(AC45&lt;&gt;"",(VLOOKUP(AC45,'🧱Material'!$B$4:$H1001,5,false)*AD45),0)</f>
        <v>892.2857143</v>
      </c>
      <c r="J45" s="526">
        <f>IF(K45&lt;&gt;"",(VLOOKUP(K45,'🌳Resource'!$A$5:$J1001,9,false)*L45),0)+IF(M45&lt;&gt;"",(VLOOKUP(M45,'🌳Resource'!$A$5:$J1001,9,false)*N45),0)+IF(O45&lt;&gt;"",(VLOOKUP(O45,'🌳Resource'!$A$5:$J1001,9,false)*P45),0) + IF(Q45&lt;&gt;"",(VLOOKUP(Q45,'🌳Resource'!$A$5:$J1001,9,false)*R45),0) + IF(S45&lt;&gt;"",(VLOOKUP(S45,'🧱Material'!$B$4:$H1001,6,false)*T45),0) + IF(U45&lt;&gt;"",(VLOOKUP(U45,'🧱Material'!$B$4:$H1001,6,false)*V45),0) + IF(W45&lt;&gt;"",(VLOOKUP(W45,'🧱Material'!$B$4:$H1001,6,false)*X45),0) + IF(Y45&lt;&gt;"",(VLOOKUP(Y45,'🧱Material'!$B$4:$H1001,6,false)*Z45),0) + IF(AA45&lt;&gt;"",(VLOOKUP(AA45,'🧱Material'!$B$4:$H1001,6,false)*AB45),0) + IF(AC45&lt;&gt;"",(VLOOKUP(AC45,'🧱Material'!$B$4:$H1001,6,false)*AD45),0)</f>
        <v>3345</v>
      </c>
      <c r="K45" s="535" t="s">
        <v>79</v>
      </c>
      <c r="L45" s="536">
        <v>200.0</v>
      </c>
      <c r="M45" s="535" t="s">
        <v>80</v>
      </c>
      <c r="N45" s="536">
        <v>100.0</v>
      </c>
      <c r="O45" s="535" t="s">
        <v>82</v>
      </c>
      <c r="P45" s="536">
        <v>100.0</v>
      </c>
      <c r="Q45" s="535" t="s">
        <v>84</v>
      </c>
      <c r="R45" s="536">
        <v>100.0</v>
      </c>
      <c r="S45" s="59" t="s">
        <v>555</v>
      </c>
      <c r="T45" s="520">
        <v>5.0</v>
      </c>
      <c r="U45" s="59" t="s">
        <v>708</v>
      </c>
      <c r="V45" s="520">
        <v>5.0</v>
      </c>
      <c r="W45" s="59" t="s">
        <v>672</v>
      </c>
      <c r="X45" s="520">
        <v>5.0</v>
      </c>
      <c r="Y45" s="59"/>
      <c r="Z45" s="520"/>
      <c r="AA45" s="59"/>
      <c r="AB45" s="520"/>
      <c r="AC45" s="59"/>
      <c r="AD45" s="520"/>
    </row>
    <row r="46">
      <c r="A46" s="617" t="b">
        <v>1</v>
      </c>
      <c r="B46" s="617" t="s">
        <v>827</v>
      </c>
      <c r="C46" s="618" t="s">
        <v>8</v>
      </c>
      <c r="D46" s="618" t="s">
        <v>54</v>
      </c>
      <c r="E46" s="617" t="s">
        <v>83</v>
      </c>
      <c r="F46" s="618" t="s">
        <v>787</v>
      </c>
      <c r="G46" s="618" t="s">
        <v>788</v>
      </c>
      <c r="H46" s="523">
        <f>IF(K46&lt;&gt;"",(VLOOKUP(K46,'🌳Resource'!$A$4:$J1001,10,false)*L46),0)+IF(M46&lt;&gt;"",(VLOOKUP(M46,'🌳Resource'!$A$4:$J1001,10,false)*N46),0)+IF(O46&lt;&gt;"",(VLOOKUP(O46,'🌳Resource'!$A$4:$J1001,10,false)*P46),0) + IF(Q46&lt;&gt;"",(VLOOKUP(Q46,'🌳Resource'!$A$4:$J1001,10,false)*R46),0) + IF(S46&lt;&gt;"",(VLOOKUP(S46,'🧱Material'!$B$4:$H1001,7,false)*T46),0) + IF(U46&lt;&gt;"",(VLOOKUP(U46,'🧱Material'!$B$4:$H1001,7,false)*V46),0) + IF(W46&lt;&gt;"",(VLOOKUP(W46,'🧱Material'!$B$4:$H1001,7,false)*X46),0) + IF(Y46&lt;&gt;"",(VLOOKUP(Y46,'🧱Material'!$B$4:$H1001,7,false)*Z46),0) + IF(AA46&lt;&gt;"",(VLOOKUP(AA46,'🧱Material'!$B$4:$H1001,7,false)*AB46),0) + IF(AC46&lt;&gt;"",(VLOOKUP(AC46,'🧱Material'!$B$4:$H1001,7,false)*AD46),0)</f>
        <v>1105</v>
      </c>
      <c r="I46" s="523">
        <f>IF(K46&lt;&gt;"",(VLOOKUP(K46,'🌳Resource'!$A$4:$J1001,8,false)*L46),0)+IF(M46&lt;&gt;"",(VLOOKUP(M46,'🌳Resource'!$A$4:$J1001,8,false)*N46),0)+IF(O46&lt;&gt;"",(VLOOKUP(O46,'🌳Resource'!$A$4:$J1001,8,false)*P46),0) + IF(Q46&lt;&gt;"",(VLOOKUP(Q46,'🌳Resource'!$A$4:$J1001,8,false)*R46),0) + IF(S46&lt;&gt;"",(VLOOKUP(S46,'🧱Material'!$B$4:$H1001,5,false)*T46),0) + IF(U46&lt;&gt;"",(VLOOKUP(U46,'🧱Material'!$B$4:$H1001,5,false)*V46),0) + IF(W46&lt;&gt;"",(VLOOKUP(W46,'🧱Material'!$B$4:$H1001,5,false)*X46),0) + IF(Y46&lt;&gt;"",(VLOOKUP(Y46,'🧱Material'!$B$4:$H1001,5,false)*Z46),0) + IF(AA46&lt;&gt;"",(VLOOKUP(AA46,'🧱Material'!$B$4:$H1001,5,false)*AB46),0) + IF(AC46&lt;&gt;"",(VLOOKUP(AC46,'🧱Material'!$B$4:$H1001,5,false)*AD46),0)</f>
        <v>894.2857143</v>
      </c>
      <c r="J46" s="523">
        <f>IF(K46&lt;&gt;"",(VLOOKUP(K46,'🌳Resource'!$A$5:$J1001,9,false)*L46),0)+IF(M46&lt;&gt;"",(VLOOKUP(M46,'🌳Resource'!$A$5:$J1001,9,false)*N46),0)+IF(O46&lt;&gt;"",(VLOOKUP(O46,'🌳Resource'!$A$5:$J1001,9,false)*P46),0) + IF(Q46&lt;&gt;"",(VLOOKUP(Q46,'🌳Resource'!$A$5:$J1001,9,false)*R46),0) + IF(S46&lt;&gt;"",(VLOOKUP(S46,'🧱Material'!$B$4:$H1001,6,false)*T46),0) + IF(U46&lt;&gt;"",(VLOOKUP(U46,'🧱Material'!$B$4:$H1001,6,false)*V46),0) + IF(W46&lt;&gt;"",(VLOOKUP(W46,'🧱Material'!$B$4:$H1001,6,false)*X46),0) + IF(Y46&lt;&gt;"",(VLOOKUP(Y46,'🧱Material'!$B$4:$H1001,6,false)*Z46),0) + IF(AA46&lt;&gt;"",(VLOOKUP(AA46,'🧱Material'!$B$4:$H1001,6,false)*AB46),0) + IF(AC46&lt;&gt;"",(VLOOKUP(AC46,'🧱Material'!$B$4:$H1001,6,false)*AD46),0)</f>
        <v>3375</v>
      </c>
      <c r="K46" s="533" t="s">
        <v>79</v>
      </c>
      <c r="L46" s="534">
        <v>200.0</v>
      </c>
      <c r="M46" s="533" t="s">
        <v>80</v>
      </c>
      <c r="N46" s="534">
        <v>100.0</v>
      </c>
      <c r="O46" s="533" t="s">
        <v>82</v>
      </c>
      <c r="P46" s="534">
        <v>100.0</v>
      </c>
      <c r="Q46" s="533" t="s">
        <v>84</v>
      </c>
      <c r="R46" s="534">
        <v>100.0</v>
      </c>
      <c r="S46" s="515" t="s">
        <v>555</v>
      </c>
      <c r="T46" s="3">
        <v>5.0</v>
      </c>
      <c r="U46" s="515" t="s">
        <v>710</v>
      </c>
      <c r="V46" s="3">
        <v>5.0</v>
      </c>
      <c r="W46" s="515" t="s">
        <v>674</v>
      </c>
      <c r="X46" s="3">
        <v>5.0</v>
      </c>
      <c r="Y46" s="515"/>
      <c r="Z46" s="3"/>
      <c r="AA46" s="515"/>
      <c r="AB46" s="3"/>
      <c r="AC46" s="515"/>
      <c r="AD46" s="3"/>
    </row>
    <row r="47">
      <c r="A47" s="617" t="b">
        <v>1</v>
      </c>
      <c r="B47" s="617" t="s">
        <v>828</v>
      </c>
      <c r="C47" s="618" t="s">
        <v>8</v>
      </c>
      <c r="D47" s="618" t="s">
        <v>54</v>
      </c>
      <c r="E47" s="617" t="s">
        <v>83</v>
      </c>
      <c r="F47" s="618" t="s">
        <v>782</v>
      </c>
      <c r="G47" s="618" t="s">
        <v>790</v>
      </c>
      <c r="H47" s="526">
        <f>IF(K47&lt;&gt;"",(VLOOKUP(K47,'🌳Resource'!$A$4:$J1001,10,false)*L47),0)+IF(M47&lt;&gt;"",(VLOOKUP(M47,'🌳Resource'!$A$4:$J1001,10,false)*N47),0)+IF(O47&lt;&gt;"",(VLOOKUP(O47,'🌳Resource'!$A$4:$J1001,10,false)*P47),0) + IF(Q47&lt;&gt;"",(VLOOKUP(Q47,'🌳Resource'!$A$4:$J1001,10,false)*R47),0) + IF(S47&lt;&gt;"",(VLOOKUP(S47,'🧱Material'!$B$4:$H1001,7,false)*T47),0) + IF(U47&lt;&gt;"",(VLOOKUP(U47,'🧱Material'!$B$4:$H1001,7,false)*V47),0) + IF(W47&lt;&gt;"",(VLOOKUP(W47,'🧱Material'!$B$4:$H1001,7,false)*X47),0) + IF(Y47&lt;&gt;"",(VLOOKUP(Y47,'🧱Material'!$B$4:$H1001,7,false)*Z47),0) + IF(AA47&lt;&gt;"",(VLOOKUP(AA47,'🧱Material'!$B$4:$H1001,7,false)*AB47),0) + IF(AC47&lt;&gt;"",(VLOOKUP(AC47,'🧱Material'!$B$4:$H1001,7,false)*AD47),0)</f>
        <v>1100</v>
      </c>
      <c r="I47" s="526">
        <f>IF(K47&lt;&gt;"",(VLOOKUP(K47,'🌳Resource'!$A$4:$J1001,8,false)*L47),0)+IF(M47&lt;&gt;"",(VLOOKUP(M47,'🌳Resource'!$A$4:$J1001,8,false)*N47),0)+IF(O47&lt;&gt;"",(VLOOKUP(O47,'🌳Resource'!$A$4:$J1001,8,false)*P47),0) + IF(Q47&lt;&gt;"",(VLOOKUP(Q47,'🌳Resource'!$A$4:$J1001,8,false)*R47),0) + IF(S47&lt;&gt;"",(VLOOKUP(S47,'🧱Material'!$B$4:$H1001,5,false)*T47),0) + IF(U47&lt;&gt;"",(VLOOKUP(U47,'🧱Material'!$B$4:$H1001,5,false)*V47),0) + IF(W47&lt;&gt;"",(VLOOKUP(W47,'🧱Material'!$B$4:$H1001,5,false)*X47),0) + IF(Y47&lt;&gt;"",(VLOOKUP(Y47,'🧱Material'!$B$4:$H1001,5,false)*Z47),0) + IF(AA47&lt;&gt;"",(VLOOKUP(AA47,'🧱Material'!$B$4:$H1001,5,false)*AB47),0) + IF(AC47&lt;&gt;"",(VLOOKUP(AC47,'🧱Material'!$B$4:$H1001,5,false)*AD47),0)</f>
        <v>895.4675325</v>
      </c>
      <c r="J47" s="526">
        <f>IF(K47&lt;&gt;"",(VLOOKUP(K47,'🌳Resource'!$A$5:$J1001,9,false)*L47),0)+IF(M47&lt;&gt;"",(VLOOKUP(M47,'🌳Resource'!$A$5:$J1001,9,false)*N47),0)+IF(O47&lt;&gt;"",(VLOOKUP(O47,'🌳Resource'!$A$5:$J1001,9,false)*P47),0) + IF(Q47&lt;&gt;"",(VLOOKUP(Q47,'🌳Resource'!$A$5:$J1001,9,false)*R47),0) + IF(S47&lt;&gt;"",(VLOOKUP(S47,'🧱Material'!$B$4:$H1001,6,false)*T47),0) + IF(U47&lt;&gt;"",(VLOOKUP(U47,'🧱Material'!$B$4:$H1001,6,false)*V47),0) + IF(W47&lt;&gt;"",(VLOOKUP(W47,'🧱Material'!$B$4:$H1001,6,false)*X47),0) + IF(Y47&lt;&gt;"",(VLOOKUP(Y47,'🧱Material'!$B$4:$H1001,6,false)*Z47),0) + IF(AA47&lt;&gt;"",(VLOOKUP(AA47,'🧱Material'!$B$4:$H1001,6,false)*AB47),0) + IF(AC47&lt;&gt;"",(VLOOKUP(AC47,'🧱Material'!$B$4:$H1001,6,false)*AD47),0)</f>
        <v>3345</v>
      </c>
      <c r="K47" s="535" t="s">
        <v>79</v>
      </c>
      <c r="L47" s="536">
        <v>200.0</v>
      </c>
      <c r="M47" s="535" t="s">
        <v>80</v>
      </c>
      <c r="N47" s="536">
        <v>100.0</v>
      </c>
      <c r="O47" s="535" t="s">
        <v>82</v>
      </c>
      <c r="P47" s="536">
        <v>100.0</v>
      </c>
      <c r="Q47" s="535" t="s">
        <v>84</v>
      </c>
      <c r="R47" s="536">
        <v>100.0</v>
      </c>
      <c r="S47" s="59" t="s">
        <v>555</v>
      </c>
      <c r="T47" s="520">
        <v>5.0</v>
      </c>
      <c r="U47" s="59" t="s">
        <v>712</v>
      </c>
      <c r="V47" s="520">
        <v>5.0</v>
      </c>
      <c r="W47" s="59" t="s">
        <v>676</v>
      </c>
      <c r="X47" s="520">
        <v>5.0</v>
      </c>
      <c r="Y47" s="59"/>
      <c r="Z47" s="520"/>
      <c r="AA47" s="59"/>
      <c r="AB47" s="520"/>
      <c r="AC47" s="59"/>
      <c r="AD47" s="520"/>
    </row>
    <row r="48">
      <c r="A48" s="617" t="b">
        <v>0</v>
      </c>
      <c r="B48" s="617" t="s">
        <v>829</v>
      </c>
      <c r="C48" s="618" t="s">
        <v>8</v>
      </c>
      <c r="D48" s="618" t="s">
        <v>54</v>
      </c>
      <c r="E48" s="617" t="s">
        <v>83</v>
      </c>
      <c r="F48" s="618" t="s">
        <v>792</v>
      </c>
      <c r="G48" s="618" t="s">
        <v>793</v>
      </c>
      <c r="H48" s="523">
        <f>IF(K48&lt;&gt;"",(VLOOKUP(K48,'🌳Resource'!$A$4:$J1001,10,false)*L48),0)+IF(M48&lt;&gt;"",(VLOOKUP(M48,'🌳Resource'!$A$4:$J1001,10,false)*N48),0)+IF(O48&lt;&gt;"",(VLOOKUP(O48,'🌳Resource'!$A$4:$J1001,10,false)*P48),0) + IF(Q48&lt;&gt;"",(VLOOKUP(Q48,'🌳Resource'!$A$4:$J1001,10,false)*R48),0) + IF(S48&lt;&gt;"",(VLOOKUP(S48,'🧱Material'!$B$4:$H1001,7,false)*T48),0) + IF(U48&lt;&gt;"",(VLOOKUP(U48,'🧱Material'!$B$4:$H1001,7,false)*V48),0) + IF(W48&lt;&gt;"",(VLOOKUP(W48,'🧱Material'!$B$4:$H1001,7,false)*X48),0) + IF(Y48&lt;&gt;"",(VLOOKUP(Y48,'🧱Material'!$B$4:$H1001,7,false)*Z48),0) + IF(AA48&lt;&gt;"",(VLOOKUP(AA48,'🧱Material'!$B$4:$H1001,7,false)*AB48),0) + IF(AC48&lt;&gt;"",(VLOOKUP(AC48,'🧱Material'!$B$4:$H1001,7,false)*AD48),0)</f>
        <v>750</v>
      </c>
      <c r="I48" s="523">
        <f>IF(K48&lt;&gt;"",(VLOOKUP(K48,'🌳Resource'!$A$4:$J1001,8,false)*L48),0)+IF(M48&lt;&gt;"",(VLOOKUP(M48,'🌳Resource'!$A$4:$J1001,8,false)*N48),0)+IF(O48&lt;&gt;"",(VLOOKUP(O48,'🌳Resource'!$A$4:$J1001,8,false)*P48),0) + IF(Q48&lt;&gt;"",(VLOOKUP(Q48,'🌳Resource'!$A$4:$J1001,8,false)*R48),0) + IF(S48&lt;&gt;"",(VLOOKUP(S48,'🧱Material'!$B$4:$H1001,5,false)*T48),0) + IF(U48&lt;&gt;"",(VLOOKUP(U48,'🧱Material'!$B$4:$H1001,5,false)*V48),0) + IF(W48&lt;&gt;"",(VLOOKUP(W48,'🧱Material'!$B$4:$H1001,5,false)*X48),0) + IF(Y48&lt;&gt;"",(VLOOKUP(Y48,'🧱Material'!$B$4:$H1001,5,false)*Z48),0) + IF(AA48&lt;&gt;"",(VLOOKUP(AA48,'🧱Material'!$B$4:$H1001,5,false)*AB48),0) + IF(AC48&lt;&gt;"",(VLOOKUP(AC48,'🧱Material'!$B$4:$H1001,5,false)*AD48),0)</f>
        <v>633.8961039</v>
      </c>
      <c r="J48" s="523">
        <f>IF(K48&lt;&gt;"",(VLOOKUP(K48,'🌳Resource'!$A$5:$J1001,9,false)*L48),0)+IF(M48&lt;&gt;"",(VLOOKUP(M48,'🌳Resource'!$A$5:$J1001,9,false)*N48),0)+IF(O48&lt;&gt;"",(VLOOKUP(O48,'🌳Resource'!$A$5:$J1001,9,false)*P48),0) + IF(Q48&lt;&gt;"",(VLOOKUP(Q48,'🌳Resource'!$A$5:$J1001,9,false)*R48),0) + IF(S48&lt;&gt;"",(VLOOKUP(S48,'🧱Material'!$B$4:$H1001,6,false)*T48),0) + IF(U48&lt;&gt;"",(VLOOKUP(U48,'🧱Material'!$B$4:$H1001,6,false)*V48),0) + IF(W48&lt;&gt;"",(VLOOKUP(W48,'🧱Material'!$B$4:$H1001,6,false)*X48),0) + IF(Y48&lt;&gt;"",(VLOOKUP(Y48,'🧱Material'!$B$4:$H1001,6,false)*Z48),0) + IF(AA48&lt;&gt;"",(VLOOKUP(AA48,'🧱Material'!$B$4:$H1001,6,false)*AB48),0) + IF(AC48&lt;&gt;"",(VLOOKUP(AC48,'🧱Material'!$B$4:$H1001,6,false)*AD48),0)</f>
        <v>2400</v>
      </c>
      <c r="K48" s="533" t="s">
        <v>79</v>
      </c>
      <c r="L48" s="534">
        <v>200.0</v>
      </c>
      <c r="M48" s="533" t="s">
        <v>80</v>
      </c>
      <c r="N48" s="534">
        <v>100.0</v>
      </c>
      <c r="O48" s="533" t="s">
        <v>82</v>
      </c>
      <c r="P48" s="534">
        <v>100.0</v>
      </c>
      <c r="Q48" s="533" t="s">
        <v>84</v>
      </c>
      <c r="R48" s="534">
        <v>100.0</v>
      </c>
      <c r="S48" s="515"/>
      <c r="T48" s="3"/>
      <c r="U48" s="515"/>
      <c r="V48" s="3"/>
      <c r="W48" s="515"/>
      <c r="X48" s="3"/>
      <c r="Y48" s="515"/>
      <c r="Z48" s="3"/>
      <c r="AA48" s="515"/>
      <c r="AB48" s="3"/>
      <c r="AC48" s="515"/>
      <c r="AD48" s="3"/>
    </row>
    <row r="49">
      <c r="A49" s="617" t="b">
        <v>1</v>
      </c>
      <c r="B49" s="617" t="s">
        <v>830</v>
      </c>
      <c r="C49" s="618" t="s">
        <v>12</v>
      </c>
      <c r="D49" s="618" t="s">
        <v>54</v>
      </c>
      <c r="E49" s="617" t="s">
        <v>83</v>
      </c>
      <c r="F49" s="618" t="s">
        <v>784</v>
      </c>
      <c r="G49" s="618" t="s">
        <v>785</v>
      </c>
      <c r="H49" s="526">
        <f>IF(K49&lt;&gt;"",(VLOOKUP(K49,'🌳Resource'!$A$4:$J1001,10,false)*L49),0)+IF(M49&lt;&gt;"",(VLOOKUP(M49,'🌳Resource'!$A$4:$J1001,10,false)*N49),0)+IF(O49&lt;&gt;"",(VLOOKUP(O49,'🌳Resource'!$A$4:$J1001,10,false)*P49),0) + IF(Q49&lt;&gt;"",(VLOOKUP(Q49,'🌳Resource'!$A$4:$J1001,10,false)*R49),0) + IF(S49&lt;&gt;"",(VLOOKUP(S49,'🧱Material'!$B$4:$H1001,7,false)*T49),0) + IF(U49&lt;&gt;"",(VLOOKUP(U49,'🧱Material'!$B$4:$H1001,7,false)*V49),0) + IF(W49&lt;&gt;"",(VLOOKUP(W49,'🧱Material'!$B$4:$H1001,7,false)*X49),0) + IF(Y49&lt;&gt;"",(VLOOKUP(Y49,'🧱Material'!$B$4:$H1001,7,false)*Z49),0) + IF(AA49&lt;&gt;"",(VLOOKUP(AA49,'🧱Material'!$B$4:$H1001,7,false)*AB49),0) + IF(AC49&lt;&gt;"",(VLOOKUP(AC49,'🧱Material'!$B$4:$H1001,7,false)*AD49),0)</f>
        <v>1712.5</v>
      </c>
      <c r="I49" s="526">
        <f>IF(K49&lt;&gt;"",(VLOOKUP(K49,'🌳Resource'!$A$4:$J1001,8,false)*L49),0)+IF(M49&lt;&gt;"",(VLOOKUP(M49,'🌳Resource'!$A$4:$J1001,8,false)*N49),0)+IF(O49&lt;&gt;"",(VLOOKUP(O49,'🌳Resource'!$A$4:$J1001,8,false)*P49),0) + IF(Q49&lt;&gt;"",(VLOOKUP(Q49,'🌳Resource'!$A$4:$J1001,8,false)*R49),0) + IF(S49&lt;&gt;"",(VLOOKUP(S49,'🧱Material'!$B$4:$H1001,5,false)*T49),0) + IF(U49&lt;&gt;"",(VLOOKUP(U49,'🧱Material'!$B$4:$H1001,5,false)*V49),0) + IF(W49&lt;&gt;"",(VLOOKUP(W49,'🧱Material'!$B$4:$H1001,5,false)*X49),0) + IF(Y49&lt;&gt;"",(VLOOKUP(Y49,'🧱Material'!$B$4:$H1001,5,false)*Z49),0) + IF(AA49&lt;&gt;"",(VLOOKUP(AA49,'🧱Material'!$B$4:$H1001,5,false)*AB49),0) + IF(AC49&lt;&gt;"",(VLOOKUP(AC49,'🧱Material'!$B$4:$H1001,5,false)*AD49),0)</f>
        <v>1456.149351</v>
      </c>
      <c r="J49" s="526">
        <f>IF(K49&lt;&gt;"",(VLOOKUP(K49,'🌳Resource'!$A$5:$J1001,9,false)*L49),0)+IF(M49&lt;&gt;"",(VLOOKUP(M49,'🌳Resource'!$A$5:$J1001,9,false)*N49),0)+IF(O49&lt;&gt;"",(VLOOKUP(O49,'🌳Resource'!$A$5:$J1001,9,false)*P49),0) + IF(Q49&lt;&gt;"",(VLOOKUP(Q49,'🌳Resource'!$A$5:$J1001,9,false)*R49),0) + IF(S49&lt;&gt;"",(VLOOKUP(S49,'🧱Material'!$B$4:$H1001,6,false)*T49),0) + IF(U49&lt;&gt;"",(VLOOKUP(U49,'🧱Material'!$B$4:$H1001,6,false)*V49),0) + IF(W49&lt;&gt;"",(VLOOKUP(W49,'🧱Material'!$B$4:$H1001,6,false)*X49),0) + IF(Y49&lt;&gt;"",(VLOOKUP(Y49,'🧱Material'!$B$4:$H1001,6,false)*Z49),0) + IF(AA49&lt;&gt;"",(VLOOKUP(AA49,'🧱Material'!$B$4:$H1001,6,false)*AB49),0) + IF(AC49&lt;&gt;"",(VLOOKUP(AC49,'🧱Material'!$B$4:$H1001,6,false)*AD49),0)</f>
        <v>5225</v>
      </c>
      <c r="K49" s="535" t="s">
        <v>79</v>
      </c>
      <c r="L49" s="536">
        <v>300.0</v>
      </c>
      <c r="M49" s="535" t="s">
        <v>80</v>
      </c>
      <c r="N49" s="536">
        <v>200.0</v>
      </c>
      <c r="O49" s="535" t="s">
        <v>82</v>
      </c>
      <c r="P49" s="536">
        <v>200.0</v>
      </c>
      <c r="Q49" s="535" t="s">
        <v>84</v>
      </c>
      <c r="R49" s="536">
        <v>200.0</v>
      </c>
      <c r="S49" s="59" t="s">
        <v>555</v>
      </c>
      <c r="T49" s="520">
        <v>5.0</v>
      </c>
      <c r="U49" s="59" t="s">
        <v>708</v>
      </c>
      <c r="V49" s="520">
        <v>5.0</v>
      </c>
      <c r="W49" s="59" t="s">
        <v>678</v>
      </c>
      <c r="X49" s="520">
        <v>5.0</v>
      </c>
      <c r="Y49" s="59"/>
      <c r="Z49" s="520"/>
      <c r="AA49" s="59"/>
      <c r="AB49" s="520"/>
      <c r="AC49" s="59"/>
      <c r="AD49" s="520"/>
    </row>
    <row r="50">
      <c r="A50" s="617" t="b">
        <v>1</v>
      </c>
      <c r="B50" s="617" t="s">
        <v>831</v>
      </c>
      <c r="C50" s="618" t="s">
        <v>12</v>
      </c>
      <c r="D50" s="618" t="s">
        <v>54</v>
      </c>
      <c r="E50" s="617" t="s">
        <v>83</v>
      </c>
      <c r="F50" s="618" t="s">
        <v>787</v>
      </c>
      <c r="G50" s="618" t="s">
        <v>788</v>
      </c>
      <c r="H50" s="523">
        <f>IF(K50&lt;&gt;"",(VLOOKUP(K50,'🌳Resource'!$A$4:$J1001,10,false)*L50),0)+IF(M50&lt;&gt;"",(VLOOKUP(M50,'🌳Resource'!$A$4:$J1001,10,false)*N50),0)+IF(O50&lt;&gt;"",(VLOOKUP(O50,'🌳Resource'!$A$4:$J1001,10,false)*P50),0) + IF(Q50&lt;&gt;"",(VLOOKUP(Q50,'🌳Resource'!$A$4:$J1001,10,false)*R50),0) + IF(S50&lt;&gt;"",(VLOOKUP(S50,'🧱Material'!$B$4:$H1001,7,false)*T50),0) + IF(U50&lt;&gt;"",(VLOOKUP(U50,'🧱Material'!$B$4:$H1001,7,false)*V50),0) + IF(W50&lt;&gt;"",(VLOOKUP(W50,'🧱Material'!$B$4:$H1001,7,false)*X50),0) + IF(Y50&lt;&gt;"",(VLOOKUP(Y50,'🧱Material'!$B$4:$H1001,7,false)*Z50),0) + IF(AA50&lt;&gt;"",(VLOOKUP(AA50,'🧱Material'!$B$4:$H1001,7,false)*AB50),0) + IF(AC50&lt;&gt;"",(VLOOKUP(AC50,'🧱Material'!$B$4:$H1001,7,false)*AD50),0)</f>
        <v>1727.5</v>
      </c>
      <c r="I50" s="523">
        <f>IF(K50&lt;&gt;"",(VLOOKUP(K50,'🌳Resource'!$A$4:$J1001,8,false)*L50),0)+IF(M50&lt;&gt;"",(VLOOKUP(M50,'🌳Resource'!$A$4:$J1001,8,false)*N50),0)+IF(O50&lt;&gt;"",(VLOOKUP(O50,'🌳Resource'!$A$4:$J1001,8,false)*P50),0) + IF(Q50&lt;&gt;"",(VLOOKUP(Q50,'🌳Resource'!$A$4:$J1001,8,false)*R50),0) + IF(S50&lt;&gt;"",(VLOOKUP(S50,'🧱Material'!$B$4:$H1001,5,false)*T50),0) + IF(U50&lt;&gt;"",(VLOOKUP(U50,'🧱Material'!$B$4:$H1001,5,false)*V50),0) + IF(W50&lt;&gt;"",(VLOOKUP(W50,'🧱Material'!$B$4:$H1001,5,false)*X50),0) + IF(Y50&lt;&gt;"",(VLOOKUP(Y50,'🧱Material'!$B$4:$H1001,5,false)*Z50),0) + IF(AA50&lt;&gt;"",(VLOOKUP(AA50,'🧱Material'!$B$4:$H1001,5,false)*AB50),0) + IF(AC50&lt;&gt;"",(VLOOKUP(AC50,'🧱Material'!$B$4:$H1001,5,false)*AD50),0)</f>
        <v>1473.538961</v>
      </c>
      <c r="J50" s="523">
        <f>IF(K50&lt;&gt;"",(VLOOKUP(K50,'🌳Resource'!$A$5:$J1001,9,false)*L50),0)+IF(M50&lt;&gt;"",(VLOOKUP(M50,'🌳Resource'!$A$5:$J1001,9,false)*N50),0)+IF(O50&lt;&gt;"",(VLOOKUP(O50,'🌳Resource'!$A$5:$J1001,9,false)*P50),0) + IF(Q50&lt;&gt;"",(VLOOKUP(Q50,'🌳Resource'!$A$5:$J1001,9,false)*R50),0) + IF(S50&lt;&gt;"",(VLOOKUP(S50,'🧱Material'!$B$4:$H1001,6,false)*T50),0) + IF(U50&lt;&gt;"",(VLOOKUP(U50,'🧱Material'!$B$4:$H1001,6,false)*V50),0) + IF(W50&lt;&gt;"",(VLOOKUP(W50,'🧱Material'!$B$4:$H1001,6,false)*X50),0) + IF(Y50&lt;&gt;"",(VLOOKUP(Y50,'🧱Material'!$B$4:$H1001,6,false)*Z50),0) + IF(AA50&lt;&gt;"",(VLOOKUP(AA50,'🧱Material'!$B$4:$H1001,6,false)*AB50),0) + IF(AC50&lt;&gt;"",(VLOOKUP(AC50,'🧱Material'!$B$4:$H1001,6,false)*AD50),0)</f>
        <v>5285</v>
      </c>
      <c r="K50" s="533" t="s">
        <v>79</v>
      </c>
      <c r="L50" s="534">
        <v>300.0</v>
      </c>
      <c r="M50" s="533" t="s">
        <v>80</v>
      </c>
      <c r="N50" s="534">
        <v>200.0</v>
      </c>
      <c r="O50" s="533" t="s">
        <v>82</v>
      </c>
      <c r="P50" s="534">
        <v>200.0</v>
      </c>
      <c r="Q50" s="533" t="s">
        <v>84</v>
      </c>
      <c r="R50" s="534">
        <v>200.0</v>
      </c>
      <c r="S50" s="515" t="s">
        <v>555</v>
      </c>
      <c r="T50" s="3">
        <v>5.0</v>
      </c>
      <c r="U50" s="515" t="s">
        <v>710</v>
      </c>
      <c r="V50" s="3">
        <v>5.0</v>
      </c>
      <c r="W50" s="515" t="s">
        <v>680</v>
      </c>
      <c r="X50" s="3">
        <v>5.0</v>
      </c>
      <c r="Y50" s="515"/>
      <c r="Z50" s="3"/>
      <c r="AA50" s="515"/>
      <c r="AB50" s="3"/>
      <c r="AC50" s="515"/>
      <c r="AD50" s="3"/>
    </row>
    <row r="51">
      <c r="A51" s="617" t="b">
        <v>1</v>
      </c>
      <c r="B51" s="617" t="s">
        <v>832</v>
      </c>
      <c r="C51" s="618" t="s">
        <v>12</v>
      </c>
      <c r="D51" s="617" t="s">
        <v>54</v>
      </c>
      <c r="E51" s="617" t="s">
        <v>83</v>
      </c>
      <c r="F51" s="618" t="s">
        <v>782</v>
      </c>
      <c r="G51" s="618" t="s">
        <v>790</v>
      </c>
      <c r="H51" s="526">
        <f>IF(K51&lt;&gt;"",(VLOOKUP(K51,'🌳Resource'!$A$4:$J1001,10,false)*L51),0)+IF(M51&lt;&gt;"",(VLOOKUP(M51,'🌳Resource'!$A$4:$J1001,10,false)*N51),0)+IF(O51&lt;&gt;"",(VLOOKUP(O51,'🌳Resource'!$A$4:$J1001,10,false)*P51),0) + IF(Q51&lt;&gt;"",(VLOOKUP(Q51,'🌳Resource'!$A$4:$J1001,10,false)*R51),0) + IF(S51&lt;&gt;"",(VLOOKUP(S51,'🧱Material'!$B$4:$H1001,7,false)*T51),0) + IF(U51&lt;&gt;"",(VLOOKUP(U51,'🧱Material'!$B$4:$H1001,7,false)*V51),0) + IF(W51&lt;&gt;"",(VLOOKUP(W51,'🧱Material'!$B$4:$H1001,7,false)*X51),0) + IF(Y51&lt;&gt;"",(VLOOKUP(Y51,'🧱Material'!$B$4:$H1001,7,false)*Z51),0) + IF(AA51&lt;&gt;"",(VLOOKUP(AA51,'🧱Material'!$B$4:$H1001,7,false)*AB51),0) + IF(AC51&lt;&gt;"",(VLOOKUP(AC51,'🧱Material'!$B$4:$H1001,7,false)*AD51),0)</f>
        <v>1717.5</v>
      </c>
      <c r="I51" s="526">
        <f>IF(K51&lt;&gt;"",(VLOOKUP(K51,'🌳Resource'!$A$4:$J1001,8,false)*L51),0)+IF(M51&lt;&gt;"",(VLOOKUP(M51,'🌳Resource'!$A$4:$J1001,8,false)*N51),0)+IF(O51&lt;&gt;"",(VLOOKUP(O51,'🌳Resource'!$A$4:$J1001,8,false)*P51),0) + IF(Q51&lt;&gt;"",(VLOOKUP(Q51,'🌳Resource'!$A$4:$J1001,8,false)*R51),0) + IF(S51&lt;&gt;"",(VLOOKUP(S51,'🧱Material'!$B$4:$H1001,5,false)*T51),0) + IF(U51&lt;&gt;"",(VLOOKUP(U51,'🧱Material'!$B$4:$H1001,5,false)*V51),0) + IF(W51&lt;&gt;"",(VLOOKUP(W51,'🧱Material'!$B$4:$H1001,5,false)*X51),0) + IF(Y51&lt;&gt;"",(VLOOKUP(Y51,'🧱Material'!$B$4:$H1001,5,false)*Z51),0) + IF(AA51&lt;&gt;"",(VLOOKUP(AA51,'🧱Material'!$B$4:$H1001,5,false)*AB51),0) + IF(AC51&lt;&gt;"",(VLOOKUP(AC51,'🧱Material'!$B$4:$H1001,5,false)*AD51),0)</f>
        <v>1458.149351</v>
      </c>
      <c r="J51" s="526">
        <f>IF(K51&lt;&gt;"",(VLOOKUP(K51,'🌳Resource'!$A$5:$J1001,9,false)*L51),0)+IF(M51&lt;&gt;"",(VLOOKUP(M51,'🌳Resource'!$A$5:$J1001,9,false)*N51),0)+IF(O51&lt;&gt;"",(VLOOKUP(O51,'🌳Resource'!$A$5:$J1001,9,false)*P51),0) + IF(Q51&lt;&gt;"",(VLOOKUP(Q51,'🌳Resource'!$A$5:$J1001,9,false)*R51),0) + IF(S51&lt;&gt;"",(VLOOKUP(S51,'🧱Material'!$B$4:$H1001,6,false)*T51),0) + IF(U51&lt;&gt;"",(VLOOKUP(U51,'🧱Material'!$B$4:$H1001,6,false)*V51),0) + IF(W51&lt;&gt;"",(VLOOKUP(W51,'🧱Material'!$B$4:$H1001,6,false)*X51),0) + IF(Y51&lt;&gt;"",(VLOOKUP(Y51,'🧱Material'!$B$4:$H1001,6,false)*Z51),0) + IF(AA51&lt;&gt;"",(VLOOKUP(AA51,'🧱Material'!$B$4:$H1001,6,false)*AB51),0) + IF(AC51&lt;&gt;"",(VLOOKUP(AC51,'🧱Material'!$B$4:$H1001,6,false)*AD51),0)</f>
        <v>5265</v>
      </c>
      <c r="K51" s="535" t="s">
        <v>79</v>
      </c>
      <c r="L51" s="536">
        <v>300.0</v>
      </c>
      <c r="M51" s="535" t="s">
        <v>80</v>
      </c>
      <c r="N51" s="536">
        <v>200.0</v>
      </c>
      <c r="O51" s="535" t="s">
        <v>82</v>
      </c>
      <c r="P51" s="536">
        <v>200.0</v>
      </c>
      <c r="Q51" s="535" t="s">
        <v>84</v>
      </c>
      <c r="R51" s="536">
        <v>200.0</v>
      </c>
      <c r="S51" s="59" t="s">
        <v>555</v>
      </c>
      <c r="T51" s="520">
        <v>5.0</v>
      </c>
      <c r="U51" s="59" t="s">
        <v>712</v>
      </c>
      <c r="V51" s="520">
        <v>5.0</v>
      </c>
      <c r="W51" s="59" t="s">
        <v>682</v>
      </c>
      <c r="X51" s="520">
        <v>5.0</v>
      </c>
      <c r="Y51" s="59"/>
      <c r="Z51" s="520"/>
      <c r="AA51" s="59"/>
      <c r="AB51" s="520"/>
      <c r="AC51" s="59"/>
      <c r="AD51" s="520"/>
    </row>
    <row r="52">
      <c r="A52" s="617" t="b">
        <v>0</v>
      </c>
      <c r="B52" s="617" t="s">
        <v>833</v>
      </c>
      <c r="C52" s="618" t="s">
        <v>12</v>
      </c>
      <c r="D52" s="617" t="s">
        <v>54</v>
      </c>
      <c r="E52" s="617" t="s">
        <v>83</v>
      </c>
      <c r="F52" s="618" t="s">
        <v>792</v>
      </c>
      <c r="G52" s="618" t="s">
        <v>793</v>
      </c>
      <c r="H52" s="523">
        <f>IF(K52&lt;&gt;"",(VLOOKUP(K52,'🌳Resource'!$A$4:$J1001,10,false)*L52),0)+IF(M52&lt;&gt;"",(VLOOKUP(M52,'🌳Resource'!$A$4:$J1001,10,false)*N52),0)+IF(O52&lt;&gt;"",(VLOOKUP(O52,'🌳Resource'!$A$4:$J1001,10,false)*P52),0) + IF(Q52&lt;&gt;"",(VLOOKUP(Q52,'🌳Resource'!$A$4:$J1001,10,false)*R52),0) + IF(S52&lt;&gt;"",(VLOOKUP(S52,'🧱Material'!$B$4:$H1001,7,false)*T52),0) + IF(U52&lt;&gt;"",(VLOOKUP(U52,'🧱Material'!$B$4:$H1001,7,false)*V52),0) + IF(W52&lt;&gt;"",(VLOOKUP(W52,'🧱Material'!$B$4:$H1001,7,false)*X52),0) + IF(Y52&lt;&gt;"",(VLOOKUP(Y52,'🧱Material'!$B$4:$H1001,7,false)*Z52),0) + IF(AA52&lt;&gt;"",(VLOOKUP(AA52,'🧱Material'!$B$4:$H1001,7,false)*AB52),0) + IF(AC52&lt;&gt;"",(VLOOKUP(AC52,'🧱Material'!$B$4:$H1001,7,false)*AD52),0)</f>
        <v>1400</v>
      </c>
      <c r="I52" s="523">
        <f>IF(K52&lt;&gt;"",(VLOOKUP(K52,'🌳Resource'!$A$4:$J1001,8,false)*L52),0)+IF(M52&lt;&gt;"",(VLOOKUP(M52,'🌳Resource'!$A$4:$J1001,8,false)*N52),0)+IF(O52&lt;&gt;"",(VLOOKUP(O52,'🌳Resource'!$A$4:$J1001,8,false)*P52),0) + IF(Q52&lt;&gt;"",(VLOOKUP(Q52,'🌳Resource'!$A$4:$J1001,8,false)*R52),0) + IF(S52&lt;&gt;"",(VLOOKUP(S52,'🧱Material'!$B$4:$H1001,5,false)*T52),0) + IF(U52&lt;&gt;"",(VLOOKUP(U52,'🧱Material'!$B$4:$H1001,5,false)*V52),0) + IF(W52&lt;&gt;"",(VLOOKUP(W52,'🧱Material'!$B$4:$H1001,5,false)*X52),0) + IF(Y52&lt;&gt;"",(VLOOKUP(Y52,'🧱Material'!$B$4:$H1001,5,false)*Z52),0) + IF(AA52&lt;&gt;"",(VLOOKUP(AA52,'🧱Material'!$B$4:$H1001,5,false)*AB52),0) + IF(AC52&lt;&gt;"",(VLOOKUP(AC52,'🧱Material'!$B$4:$H1001,5,false)*AD52),0)</f>
        <v>1167.792208</v>
      </c>
      <c r="J52" s="523">
        <f>IF(K52&lt;&gt;"",(VLOOKUP(K52,'🌳Resource'!$A$5:$J1001,9,false)*L52),0)+IF(M52&lt;&gt;"",(VLOOKUP(M52,'🌳Resource'!$A$5:$J1001,9,false)*N52),0)+IF(O52&lt;&gt;"",(VLOOKUP(O52,'🌳Resource'!$A$5:$J1001,9,false)*P52),0) + IF(Q52&lt;&gt;"",(VLOOKUP(Q52,'🌳Resource'!$A$5:$J1001,9,false)*R52),0) + IF(S52&lt;&gt;"",(VLOOKUP(S52,'🧱Material'!$B$4:$H1001,6,false)*T52),0) + IF(U52&lt;&gt;"",(VLOOKUP(U52,'🧱Material'!$B$4:$H1001,6,false)*V52),0) + IF(W52&lt;&gt;"",(VLOOKUP(W52,'🧱Material'!$B$4:$H1001,6,false)*X52),0) + IF(Y52&lt;&gt;"",(VLOOKUP(Y52,'🧱Material'!$B$4:$H1001,6,false)*Z52),0) + IF(AA52&lt;&gt;"",(VLOOKUP(AA52,'🧱Material'!$B$4:$H1001,6,false)*AB52),0) + IF(AC52&lt;&gt;"",(VLOOKUP(AC52,'🧱Material'!$B$4:$H1001,6,false)*AD52),0)</f>
        <v>4400</v>
      </c>
      <c r="K52" s="533" t="s">
        <v>79</v>
      </c>
      <c r="L52" s="534">
        <v>300.0</v>
      </c>
      <c r="M52" s="533" t="s">
        <v>80</v>
      </c>
      <c r="N52" s="534">
        <v>200.0</v>
      </c>
      <c r="O52" s="533" t="s">
        <v>82</v>
      </c>
      <c r="P52" s="534">
        <v>200.0</v>
      </c>
      <c r="Q52" s="533" t="s">
        <v>84</v>
      </c>
      <c r="R52" s="534">
        <v>200.0</v>
      </c>
      <c r="S52" s="515"/>
      <c r="T52" s="3"/>
      <c r="U52" s="515"/>
      <c r="V52" s="3"/>
      <c r="W52" s="515"/>
      <c r="X52" s="3"/>
      <c r="Y52" s="515"/>
      <c r="Z52" s="3"/>
      <c r="AA52" s="515"/>
      <c r="AB52" s="3"/>
      <c r="AC52" s="515"/>
      <c r="AD52" s="3"/>
    </row>
    <row r="53">
      <c r="A53" s="626" t="b">
        <v>0</v>
      </c>
      <c r="B53" s="626"/>
      <c r="C53" s="627"/>
      <c r="D53" s="626"/>
      <c r="E53" s="627"/>
      <c r="F53" s="628"/>
      <c r="G53" s="627"/>
      <c r="H53" s="526">
        <f>IF(K53&lt;&gt;"",(VLOOKUP(K53,'🌳Resource'!$A$4:$J1001,10,false)*L53),0)+IF(M53&lt;&gt;"",(VLOOKUP(M53,'🌳Resource'!$A$4:$J1001,10,false)*N53),0)+IF(O53&lt;&gt;"",(VLOOKUP(O53,'🌳Resource'!$A$4:$J1001,10,false)*P53),0) + IF(Q53&lt;&gt;"",(VLOOKUP(Q53,'🌳Resource'!$A$4:$J1001,10,false)*R53),0) + IF(S53&lt;&gt;"",(VLOOKUP(S53,'🧱Material'!$B$4:$H1001,7,false)*T53),0) + IF(U53&lt;&gt;"",(VLOOKUP(U53,'🧱Material'!$B$4:$H1001,7,false)*V53),0) + IF(W53&lt;&gt;"",(VLOOKUP(W53,'🧱Material'!$B$4:$H1001,7,false)*X53),0) + IF(Y53&lt;&gt;"",(VLOOKUP(Y53,'🧱Material'!$B$4:$H1001,7,false)*Z53),0) + IF(AA53&lt;&gt;"",(VLOOKUP(AA53,'🧱Material'!$B$4:$H1001,7,false)*AB53),0) + IF(AC53&lt;&gt;"",(VLOOKUP(AC53,'🧱Material'!$B$4:$H1001,7,false)*AD53),0)</f>
        <v>1400</v>
      </c>
      <c r="I53" s="526">
        <f>IF(K53&lt;&gt;"",(VLOOKUP(K53,'🌳Resource'!$A$4:$J1001,8,false)*L53),0)+IF(M53&lt;&gt;"",(VLOOKUP(M53,'🌳Resource'!$A$4:$J1001,8,false)*N53),0)+IF(O53&lt;&gt;"",(VLOOKUP(O53,'🌳Resource'!$A$4:$J1001,8,false)*P53),0) + IF(Q53&lt;&gt;"",(VLOOKUP(Q53,'🌳Resource'!$A$4:$J1001,8,false)*R53),0) + IF(S53&lt;&gt;"",(VLOOKUP(S53,'🧱Material'!$B$4:$H1001,5,false)*T53),0) + IF(U53&lt;&gt;"",(VLOOKUP(U53,'🧱Material'!$B$4:$H1001,5,false)*V53),0) + IF(W53&lt;&gt;"",(VLOOKUP(W53,'🧱Material'!$B$4:$H1001,5,false)*X53),0) + IF(Y53&lt;&gt;"",(VLOOKUP(Y53,'🧱Material'!$B$4:$H1001,5,false)*Z53),0) + IF(AA53&lt;&gt;"",(VLOOKUP(AA53,'🧱Material'!$B$4:$H1001,5,false)*AB53),0) + IF(AC53&lt;&gt;"",(VLOOKUP(AC53,'🧱Material'!$B$4:$H1001,5,false)*AD53),0)</f>
        <v>1167.792208</v>
      </c>
      <c r="J53" s="526">
        <f>IF(K53&lt;&gt;"",(VLOOKUP(K53,'🌳Resource'!$A$5:$J1001,9,false)*L53),0)+IF(M53&lt;&gt;"",(VLOOKUP(M53,'🌳Resource'!$A$5:$J1001,9,false)*N53),0)+IF(O53&lt;&gt;"",(VLOOKUP(O53,'🌳Resource'!$A$5:$J1001,9,false)*P53),0) + IF(Q53&lt;&gt;"",(VLOOKUP(Q53,'🌳Resource'!$A$5:$J1001,9,false)*R53),0) + IF(S53&lt;&gt;"",(VLOOKUP(S53,'🧱Material'!$B$4:$H1001,6,false)*T53),0) + IF(U53&lt;&gt;"",(VLOOKUP(U53,'🧱Material'!$B$4:$H1001,6,false)*V53),0) + IF(W53&lt;&gt;"",(VLOOKUP(W53,'🧱Material'!$B$4:$H1001,6,false)*X53),0) + IF(Y53&lt;&gt;"",(VLOOKUP(Y53,'🧱Material'!$B$4:$H1001,6,false)*Z53),0) + IF(AA53&lt;&gt;"",(VLOOKUP(AA53,'🧱Material'!$B$4:$H1001,6,false)*AB53),0) + IF(AC53&lt;&gt;"",(VLOOKUP(AC53,'🧱Material'!$B$4:$H1001,6,false)*AD53),0)</f>
        <v>4400</v>
      </c>
      <c r="K53" s="535" t="s">
        <v>79</v>
      </c>
      <c r="L53" s="536">
        <v>300.0</v>
      </c>
      <c r="M53" s="535" t="s">
        <v>80</v>
      </c>
      <c r="N53" s="536">
        <v>200.0</v>
      </c>
      <c r="O53" s="535" t="s">
        <v>82</v>
      </c>
      <c r="P53" s="536">
        <v>200.0</v>
      </c>
      <c r="Q53" s="535" t="s">
        <v>84</v>
      </c>
      <c r="R53" s="536">
        <v>200.0</v>
      </c>
      <c r="S53" s="59"/>
      <c r="T53" s="520"/>
      <c r="U53" s="59"/>
      <c r="V53" s="520"/>
      <c r="W53" s="59"/>
      <c r="X53" s="520"/>
      <c r="Y53" s="59"/>
      <c r="Z53" s="520"/>
      <c r="AA53" s="59"/>
      <c r="AB53" s="520"/>
      <c r="AC53" s="59"/>
      <c r="AD53" s="520"/>
    </row>
    <row r="54">
      <c r="A54" s="617" t="b">
        <v>1</v>
      </c>
      <c r="B54" s="617" t="s">
        <v>834</v>
      </c>
      <c r="C54" s="617" t="s">
        <v>7</v>
      </c>
      <c r="D54" s="617" t="s">
        <v>54</v>
      </c>
      <c r="E54" s="617" t="s">
        <v>84</v>
      </c>
      <c r="F54" s="618" t="s">
        <v>782</v>
      </c>
      <c r="G54" s="618"/>
      <c r="H54" s="523">
        <f>IF(K54&lt;&gt;"",(VLOOKUP(K54,'🌳Resource'!$A$4:$J1001,10,false)*L54),0)+IF(M54&lt;&gt;"",(VLOOKUP(M54,'🌳Resource'!$A$4:$J1001,10,false)*N54),0)+IF(O54&lt;&gt;"",(VLOOKUP(O54,'🌳Resource'!$A$4:$J1001,10,false)*P54),0) + IF(Q54&lt;&gt;"",(VLOOKUP(Q54,'🌳Resource'!$A$4:$J1001,10,false)*R54),0) + IF(S54&lt;&gt;"",(VLOOKUP(S54,'🧱Material'!$B$4:$H1001,7,false)*T54),0) + IF(U54&lt;&gt;"",(VLOOKUP(U54,'🧱Material'!$B$4:$H1001,7,false)*V54),0) + IF(W54&lt;&gt;"",(VLOOKUP(W54,'🧱Material'!$B$4:$H1001,7,false)*X54),0) + IF(Y54&lt;&gt;"",(VLOOKUP(Y54,'🧱Material'!$B$4:$H1001,7,false)*Z54),0) + IF(AA54&lt;&gt;"",(VLOOKUP(AA54,'🧱Material'!$B$4:$H1001,7,false)*AB54),0) + IF(AC54&lt;&gt;"",(VLOOKUP(AC54,'🧱Material'!$B$4:$H1001,7,false)*AD54),0)</f>
        <v>225</v>
      </c>
      <c r="I54" s="523">
        <f>IF(K54&lt;&gt;"",(VLOOKUP(K54,'🌳Resource'!$A$4:$J1001,8,false)*L54),0)+IF(M54&lt;&gt;"",(VLOOKUP(M54,'🌳Resource'!$A$4:$J1001,8,false)*N54),0)+IF(O54&lt;&gt;"",(VLOOKUP(O54,'🌳Resource'!$A$4:$J1001,8,false)*P54),0) + IF(Q54&lt;&gt;"",(VLOOKUP(Q54,'🌳Resource'!$A$4:$J1001,8,false)*R54),0) + IF(S54&lt;&gt;"",(VLOOKUP(S54,'🧱Material'!$B$4:$H1001,5,false)*T54),0) + IF(U54&lt;&gt;"",(VLOOKUP(U54,'🧱Material'!$B$4:$H1001,5,false)*V54),0) + IF(W54&lt;&gt;"",(VLOOKUP(W54,'🧱Material'!$B$4:$H1001,5,false)*X54),0) + IF(Y54&lt;&gt;"",(VLOOKUP(Y54,'🧱Material'!$B$4:$H1001,5,false)*Z54),0) + IF(AA54&lt;&gt;"",(VLOOKUP(AA54,'🧱Material'!$B$4:$H1001,5,false)*AB54),0) + IF(AC54&lt;&gt;"",(VLOOKUP(AC54,'🧱Material'!$B$4:$H1001,5,false)*AD54),0)</f>
        <v>224.0909091</v>
      </c>
      <c r="J54" s="523">
        <f>IF(K54&lt;&gt;"",(VLOOKUP(K54,'🌳Resource'!$A$5:$J1001,9,false)*L54),0)+IF(M54&lt;&gt;"",(VLOOKUP(M54,'🌳Resource'!$A$5:$J1001,9,false)*N54),0)+IF(O54&lt;&gt;"",(VLOOKUP(O54,'🌳Resource'!$A$5:$J1001,9,false)*P54),0) + IF(Q54&lt;&gt;"",(VLOOKUP(Q54,'🌳Resource'!$A$5:$J1001,9,false)*R54),0) + IF(S54&lt;&gt;"",(VLOOKUP(S54,'🧱Material'!$B$4:$H1001,6,false)*T54),0) + IF(U54&lt;&gt;"",(VLOOKUP(U54,'🧱Material'!$B$4:$H1001,6,false)*V54),0) + IF(W54&lt;&gt;"",(VLOOKUP(W54,'🧱Material'!$B$4:$H1001,6,false)*X54),0) + IF(Y54&lt;&gt;"",(VLOOKUP(Y54,'🧱Material'!$B$4:$H1001,6,false)*Z54),0) + IF(AA54&lt;&gt;"",(VLOOKUP(AA54,'🧱Material'!$B$4:$H1001,6,false)*AB54),0) + IF(AC54&lt;&gt;"",(VLOOKUP(AC54,'🧱Material'!$B$4:$H1001,6,false)*AD54),0)</f>
        <v>850</v>
      </c>
      <c r="K54" s="533" t="s">
        <v>79</v>
      </c>
      <c r="L54" s="534">
        <v>100.0</v>
      </c>
      <c r="M54" s="533" t="s">
        <v>80</v>
      </c>
      <c r="N54" s="534">
        <v>50.0</v>
      </c>
      <c r="O54" s="533" t="s">
        <v>82</v>
      </c>
      <c r="P54" s="534">
        <v>50.0</v>
      </c>
      <c r="Q54" s="533" t="s">
        <v>84</v>
      </c>
      <c r="R54" s="534"/>
      <c r="S54" s="515"/>
      <c r="T54" s="3"/>
      <c r="U54" s="515"/>
      <c r="V54" s="3"/>
      <c r="W54" s="515"/>
      <c r="X54" s="3"/>
      <c r="Y54" s="515"/>
      <c r="Z54" s="3"/>
      <c r="AA54" s="515"/>
      <c r="AB54" s="3"/>
      <c r="AC54" s="515"/>
      <c r="AD54" s="3"/>
    </row>
    <row r="55">
      <c r="A55" s="617" t="b">
        <v>1</v>
      </c>
      <c r="B55" s="617" t="s">
        <v>835</v>
      </c>
      <c r="C55" s="617" t="s">
        <v>8</v>
      </c>
      <c r="D55" s="617" t="s">
        <v>54</v>
      </c>
      <c r="E55" s="617" t="s">
        <v>84</v>
      </c>
      <c r="F55" s="618" t="s">
        <v>784</v>
      </c>
      <c r="G55" s="618" t="s">
        <v>785</v>
      </c>
      <c r="H55" s="526">
        <f>IF(K55&lt;&gt;"",(VLOOKUP(K55,'🌳Resource'!$A$4:$J1001,10,false)*L55),0)+IF(M55&lt;&gt;"",(VLOOKUP(M55,'🌳Resource'!$A$4:$J1001,10,false)*N55),0)+IF(O55&lt;&gt;"",(VLOOKUP(O55,'🌳Resource'!$A$4:$J1001,10,false)*P55),0) + IF(Q55&lt;&gt;"",(VLOOKUP(Q55,'🌳Resource'!$A$4:$J1001,10,false)*R55),0) + IF(S55&lt;&gt;"",(VLOOKUP(S55,'🧱Material'!$B$4:$H1001,7,false)*T55),0) + IF(U55&lt;&gt;"",(VLOOKUP(U55,'🧱Material'!$B$4:$H1001,7,false)*V55),0) + IF(W55&lt;&gt;"",(VLOOKUP(W55,'🧱Material'!$B$4:$H1001,7,false)*X55),0) + IF(Y55&lt;&gt;"",(VLOOKUP(Y55,'🧱Material'!$B$4:$H1001,7,false)*Z55),0) + IF(AA55&lt;&gt;"",(VLOOKUP(AA55,'🧱Material'!$B$4:$H1001,7,false)*AB55),0) + IF(AC55&lt;&gt;"",(VLOOKUP(AC55,'🧱Material'!$B$4:$H1001,7,false)*AD55),0)</f>
        <v>1100</v>
      </c>
      <c r="I55" s="526">
        <f>IF(K55&lt;&gt;"",(VLOOKUP(K55,'🌳Resource'!$A$4:$J1001,8,false)*L55),0)+IF(M55&lt;&gt;"",(VLOOKUP(M55,'🌳Resource'!$A$4:$J1001,8,false)*N55),0)+IF(O55&lt;&gt;"",(VLOOKUP(O55,'🌳Resource'!$A$4:$J1001,8,false)*P55),0) + IF(Q55&lt;&gt;"",(VLOOKUP(Q55,'🌳Resource'!$A$4:$J1001,8,false)*R55),0) + IF(S55&lt;&gt;"",(VLOOKUP(S55,'🧱Material'!$B$4:$H1001,5,false)*T55),0) + IF(U55&lt;&gt;"",(VLOOKUP(U55,'🧱Material'!$B$4:$H1001,5,false)*V55),0) + IF(W55&lt;&gt;"",(VLOOKUP(W55,'🧱Material'!$B$4:$H1001,5,false)*X55),0) + IF(Y55&lt;&gt;"",(VLOOKUP(Y55,'🧱Material'!$B$4:$H1001,5,false)*Z55),0) + IF(AA55&lt;&gt;"",(VLOOKUP(AA55,'🧱Material'!$B$4:$H1001,5,false)*AB55),0) + IF(AC55&lt;&gt;"",(VLOOKUP(AC55,'🧱Material'!$B$4:$H1001,5,false)*AD55),0)</f>
        <v>892.2857143</v>
      </c>
      <c r="J55" s="526">
        <f>IF(K55&lt;&gt;"",(VLOOKUP(K55,'🌳Resource'!$A$5:$J1001,9,false)*L55),0)+IF(M55&lt;&gt;"",(VLOOKUP(M55,'🌳Resource'!$A$5:$J1001,9,false)*N55),0)+IF(O55&lt;&gt;"",(VLOOKUP(O55,'🌳Resource'!$A$5:$J1001,9,false)*P55),0) + IF(Q55&lt;&gt;"",(VLOOKUP(Q55,'🌳Resource'!$A$5:$J1001,9,false)*R55),0) + IF(S55&lt;&gt;"",(VLOOKUP(S55,'🧱Material'!$B$4:$H1001,6,false)*T55),0) + IF(U55&lt;&gt;"",(VLOOKUP(U55,'🧱Material'!$B$4:$H1001,6,false)*V55),0) + IF(W55&lt;&gt;"",(VLOOKUP(W55,'🧱Material'!$B$4:$H1001,6,false)*X55),0) + IF(Y55&lt;&gt;"",(VLOOKUP(Y55,'🧱Material'!$B$4:$H1001,6,false)*Z55),0) + IF(AA55&lt;&gt;"",(VLOOKUP(AA55,'🧱Material'!$B$4:$H1001,6,false)*AB55),0) + IF(AC55&lt;&gt;"",(VLOOKUP(AC55,'🧱Material'!$B$4:$H1001,6,false)*AD55),0)</f>
        <v>3345</v>
      </c>
      <c r="K55" s="535" t="s">
        <v>79</v>
      </c>
      <c r="L55" s="536">
        <v>200.0</v>
      </c>
      <c r="M55" s="535" t="s">
        <v>80</v>
      </c>
      <c r="N55" s="536">
        <v>100.0</v>
      </c>
      <c r="O55" s="535" t="s">
        <v>82</v>
      </c>
      <c r="P55" s="536">
        <v>100.0</v>
      </c>
      <c r="Q55" s="535" t="s">
        <v>84</v>
      </c>
      <c r="R55" s="536">
        <v>100.0</v>
      </c>
      <c r="S55" s="59" t="s">
        <v>555</v>
      </c>
      <c r="T55" s="520">
        <v>5.0</v>
      </c>
      <c r="U55" s="59" t="s">
        <v>714</v>
      </c>
      <c r="V55" s="520">
        <v>5.0</v>
      </c>
      <c r="W55" s="59" t="s">
        <v>672</v>
      </c>
      <c r="X55" s="520">
        <v>5.0</v>
      </c>
      <c r="Y55" s="59"/>
      <c r="Z55" s="520"/>
      <c r="AA55" s="59"/>
      <c r="AB55" s="520"/>
      <c r="AC55" s="59"/>
      <c r="AD55" s="520"/>
    </row>
    <row r="56">
      <c r="A56" s="617" t="b">
        <v>1</v>
      </c>
      <c r="B56" s="617" t="s">
        <v>836</v>
      </c>
      <c r="C56" s="618" t="s">
        <v>8</v>
      </c>
      <c r="D56" s="618" t="s">
        <v>54</v>
      </c>
      <c r="E56" s="617" t="s">
        <v>84</v>
      </c>
      <c r="F56" s="618" t="s">
        <v>787</v>
      </c>
      <c r="G56" s="618" t="s">
        <v>788</v>
      </c>
      <c r="H56" s="523">
        <f>IF(K56&lt;&gt;"",(VLOOKUP(K56,'🌳Resource'!$A$4:$J1001,10,false)*L56),0)+IF(M56&lt;&gt;"",(VLOOKUP(M56,'🌳Resource'!$A$4:$J1001,10,false)*N56),0)+IF(O56&lt;&gt;"",(VLOOKUP(O56,'🌳Resource'!$A$4:$J1001,10,false)*P56),0) + IF(Q56&lt;&gt;"",(VLOOKUP(Q56,'🌳Resource'!$A$4:$J1001,10,false)*R56),0) + IF(S56&lt;&gt;"",(VLOOKUP(S56,'🧱Material'!$B$4:$H1001,7,false)*T56),0) + IF(U56&lt;&gt;"",(VLOOKUP(U56,'🧱Material'!$B$4:$H1001,7,false)*V56),0) + IF(W56&lt;&gt;"",(VLOOKUP(W56,'🧱Material'!$B$4:$H1001,7,false)*X56),0) + IF(Y56&lt;&gt;"",(VLOOKUP(Y56,'🧱Material'!$B$4:$H1001,7,false)*Z56),0) + IF(AA56&lt;&gt;"",(VLOOKUP(AA56,'🧱Material'!$B$4:$H1001,7,false)*AB56),0) + IF(AC56&lt;&gt;"",(VLOOKUP(AC56,'🧱Material'!$B$4:$H1001,7,false)*AD56),0)</f>
        <v>1105</v>
      </c>
      <c r="I56" s="523">
        <f>IF(K56&lt;&gt;"",(VLOOKUP(K56,'🌳Resource'!$A$4:$J1001,8,false)*L56),0)+IF(M56&lt;&gt;"",(VLOOKUP(M56,'🌳Resource'!$A$4:$J1001,8,false)*N56),0)+IF(O56&lt;&gt;"",(VLOOKUP(O56,'🌳Resource'!$A$4:$J1001,8,false)*P56),0) + IF(Q56&lt;&gt;"",(VLOOKUP(Q56,'🌳Resource'!$A$4:$J1001,8,false)*R56),0) + IF(S56&lt;&gt;"",(VLOOKUP(S56,'🧱Material'!$B$4:$H1001,5,false)*T56),0) + IF(U56&lt;&gt;"",(VLOOKUP(U56,'🧱Material'!$B$4:$H1001,5,false)*V56),0) + IF(W56&lt;&gt;"",(VLOOKUP(W56,'🧱Material'!$B$4:$H1001,5,false)*X56),0) + IF(Y56&lt;&gt;"",(VLOOKUP(Y56,'🧱Material'!$B$4:$H1001,5,false)*Z56),0) + IF(AA56&lt;&gt;"",(VLOOKUP(AA56,'🧱Material'!$B$4:$H1001,5,false)*AB56),0) + IF(AC56&lt;&gt;"",(VLOOKUP(AC56,'🧱Material'!$B$4:$H1001,5,false)*AD56),0)</f>
        <v>894.2857143</v>
      </c>
      <c r="J56" s="523">
        <f>IF(K56&lt;&gt;"",(VLOOKUP(K56,'🌳Resource'!$A$5:$J1001,9,false)*L56),0)+IF(M56&lt;&gt;"",(VLOOKUP(M56,'🌳Resource'!$A$5:$J1001,9,false)*N56),0)+IF(O56&lt;&gt;"",(VLOOKUP(O56,'🌳Resource'!$A$5:$J1001,9,false)*P56),0) + IF(Q56&lt;&gt;"",(VLOOKUP(Q56,'🌳Resource'!$A$5:$J1001,9,false)*R56),0) + IF(S56&lt;&gt;"",(VLOOKUP(S56,'🧱Material'!$B$4:$H1001,6,false)*T56),0) + IF(U56&lt;&gt;"",(VLOOKUP(U56,'🧱Material'!$B$4:$H1001,6,false)*V56),0) + IF(W56&lt;&gt;"",(VLOOKUP(W56,'🧱Material'!$B$4:$H1001,6,false)*X56),0) + IF(Y56&lt;&gt;"",(VLOOKUP(Y56,'🧱Material'!$B$4:$H1001,6,false)*Z56),0) + IF(AA56&lt;&gt;"",(VLOOKUP(AA56,'🧱Material'!$B$4:$H1001,6,false)*AB56),0) + IF(AC56&lt;&gt;"",(VLOOKUP(AC56,'🧱Material'!$B$4:$H1001,6,false)*AD56),0)</f>
        <v>3375</v>
      </c>
      <c r="K56" s="533" t="s">
        <v>79</v>
      </c>
      <c r="L56" s="534">
        <v>200.0</v>
      </c>
      <c r="M56" s="533" t="s">
        <v>80</v>
      </c>
      <c r="N56" s="534">
        <v>100.0</v>
      </c>
      <c r="O56" s="533" t="s">
        <v>82</v>
      </c>
      <c r="P56" s="534">
        <v>100.0</v>
      </c>
      <c r="Q56" s="533" t="s">
        <v>84</v>
      </c>
      <c r="R56" s="534">
        <v>100.0</v>
      </c>
      <c r="S56" s="515" t="s">
        <v>555</v>
      </c>
      <c r="T56" s="3">
        <v>5.0</v>
      </c>
      <c r="U56" s="515" t="s">
        <v>716</v>
      </c>
      <c r="V56" s="3">
        <v>5.0</v>
      </c>
      <c r="W56" s="515" t="s">
        <v>674</v>
      </c>
      <c r="X56" s="3">
        <v>5.0</v>
      </c>
      <c r="Y56" s="515"/>
      <c r="Z56" s="3"/>
      <c r="AA56" s="515"/>
      <c r="AB56" s="3"/>
      <c r="AC56" s="515"/>
      <c r="AD56" s="3"/>
    </row>
    <row r="57">
      <c r="A57" s="617" t="b">
        <v>1</v>
      </c>
      <c r="B57" s="617" t="s">
        <v>837</v>
      </c>
      <c r="C57" s="617" t="s">
        <v>8</v>
      </c>
      <c r="D57" s="624" t="s">
        <v>54</v>
      </c>
      <c r="E57" s="617" t="s">
        <v>84</v>
      </c>
      <c r="F57" s="618" t="s">
        <v>782</v>
      </c>
      <c r="G57" s="618" t="s">
        <v>790</v>
      </c>
      <c r="H57" s="526">
        <f>IF(K57&lt;&gt;"",(VLOOKUP(K57,'🌳Resource'!$A$4:$J1001,10,false)*L57),0)+IF(M57&lt;&gt;"",(VLOOKUP(M57,'🌳Resource'!$A$4:$J1001,10,false)*N57),0)+IF(O57&lt;&gt;"",(VLOOKUP(O57,'🌳Resource'!$A$4:$J1001,10,false)*P57),0) + IF(Q57&lt;&gt;"",(VLOOKUP(Q57,'🌳Resource'!$A$4:$J1001,10,false)*R57),0) + IF(S57&lt;&gt;"",(VLOOKUP(S57,'🧱Material'!$B$4:$H1001,7,false)*T57),0) + IF(U57&lt;&gt;"",(VLOOKUP(U57,'🧱Material'!$B$4:$H1001,7,false)*V57),0) + IF(W57&lt;&gt;"",(VLOOKUP(W57,'🧱Material'!$B$4:$H1001,7,false)*X57),0) + IF(Y57&lt;&gt;"",(VLOOKUP(Y57,'🧱Material'!$B$4:$H1001,7,false)*Z57),0) + IF(AA57&lt;&gt;"",(VLOOKUP(AA57,'🧱Material'!$B$4:$H1001,7,false)*AB57),0) + IF(AC57&lt;&gt;"",(VLOOKUP(AC57,'🧱Material'!$B$4:$H1001,7,false)*AD57),0)</f>
        <v>1100</v>
      </c>
      <c r="I57" s="526">
        <f>IF(K57&lt;&gt;"",(VLOOKUP(K57,'🌳Resource'!$A$4:$J1001,8,false)*L57),0)+IF(M57&lt;&gt;"",(VLOOKUP(M57,'🌳Resource'!$A$4:$J1001,8,false)*N57),0)+IF(O57&lt;&gt;"",(VLOOKUP(O57,'🌳Resource'!$A$4:$J1001,8,false)*P57),0) + IF(Q57&lt;&gt;"",(VLOOKUP(Q57,'🌳Resource'!$A$4:$J1001,8,false)*R57),0) + IF(S57&lt;&gt;"",(VLOOKUP(S57,'🧱Material'!$B$4:$H1001,5,false)*T57),0) + IF(U57&lt;&gt;"",(VLOOKUP(U57,'🧱Material'!$B$4:$H1001,5,false)*V57),0) + IF(W57&lt;&gt;"",(VLOOKUP(W57,'🧱Material'!$B$4:$H1001,5,false)*X57),0) + IF(Y57&lt;&gt;"",(VLOOKUP(Y57,'🧱Material'!$B$4:$H1001,5,false)*Z57),0) + IF(AA57&lt;&gt;"",(VLOOKUP(AA57,'🧱Material'!$B$4:$H1001,5,false)*AB57),0) + IF(AC57&lt;&gt;"",(VLOOKUP(AC57,'🧱Material'!$B$4:$H1001,5,false)*AD57),0)</f>
        <v>895.4675325</v>
      </c>
      <c r="J57" s="526">
        <f>IF(K57&lt;&gt;"",(VLOOKUP(K57,'🌳Resource'!$A$5:$J1001,9,false)*L57),0)+IF(M57&lt;&gt;"",(VLOOKUP(M57,'🌳Resource'!$A$5:$J1001,9,false)*N57),0)+IF(O57&lt;&gt;"",(VLOOKUP(O57,'🌳Resource'!$A$5:$J1001,9,false)*P57),0) + IF(Q57&lt;&gt;"",(VLOOKUP(Q57,'🌳Resource'!$A$5:$J1001,9,false)*R57),0) + IF(S57&lt;&gt;"",(VLOOKUP(S57,'🧱Material'!$B$4:$H1001,6,false)*T57),0) + IF(U57&lt;&gt;"",(VLOOKUP(U57,'🧱Material'!$B$4:$H1001,6,false)*V57),0) + IF(W57&lt;&gt;"",(VLOOKUP(W57,'🧱Material'!$B$4:$H1001,6,false)*X57),0) + IF(Y57&lt;&gt;"",(VLOOKUP(Y57,'🧱Material'!$B$4:$H1001,6,false)*Z57),0) + IF(AA57&lt;&gt;"",(VLOOKUP(AA57,'🧱Material'!$B$4:$H1001,6,false)*AB57),0) + IF(AC57&lt;&gt;"",(VLOOKUP(AC57,'🧱Material'!$B$4:$H1001,6,false)*AD57),0)</f>
        <v>3345</v>
      </c>
      <c r="K57" s="535" t="s">
        <v>79</v>
      </c>
      <c r="L57" s="536">
        <v>200.0</v>
      </c>
      <c r="M57" s="535" t="s">
        <v>80</v>
      </c>
      <c r="N57" s="536">
        <v>100.0</v>
      </c>
      <c r="O57" s="535" t="s">
        <v>82</v>
      </c>
      <c r="P57" s="536">
        <v>100.0</v>
      </c>
      <c r="Q57" s="535" t="s">
        <v>84</v>
      </c>
      <c r="R57" s="536">
        <v>100.0</v>
      </c>
      <c r="S57" s="59" t="s">
        <v>555</v>
      </c>
      <c r="T57" s="520">
        <v>5.0</v>
      </c>
      <c r="U57" s="59" t="s">
        <v>718</v>
      </c>
      <c r="V57" s="520">
        <v>5.0</v>
      </c>
      <c r="W57" s="59" t="s">
        <v>676</v>
      </c>
      <c r="X57" s="520">
        <v>5.0</v>
      </c>
      <c r="Y57" s="59"/>
      <c r="Z57" s="520"/>
      <c r="AA57" s="59"/>
      <c r="AB57" s="520"/>
      <c r="AC57" s="59"/>
      <c r="AD57" s="520"/>
    </row>
    <row r="58">
      <c r="A58" s="617" t="b">
        <v>0</v>
      </c>
      <c r="B58" s="617" t="s">
        <v>838</v>
      </c>
      <c r="C58" s="617" t="s">
        <v>8</v>
      </c>
      <c r="D58" s="618" t="s">
        <v>54</v>
      </c>
      <c r="E58" s="617" t="s">
        <v>84</v>
      </c>
      <c r="F58" s="133" t="s">
        <v>792</v>
      </c>
      <c r="G58" s="618" t="s">
        <v>793</v>
      </c>
      <c r="H58" s="523">
        <f>IF(K58&lt;&gt;"",(VLOOKUP(K58,'🌳Resource'!$A$4:$J1001,10,false)*L58),0)+IF(M58&lt;&gt;"",(VLOOKUP(M58,'🌳Resource'!$A$4:$J1001,10,false)*N58),0)+IF(O58&lt;&gt;"",(VLOOKUP(O58,'🌳Resource'!$A$4:$J1001,10,false)*P58),0) + IF(Q58&lt;&gt;"",(VLOOKUP(Q58,'🌳Resource'!$A$4:$J1001,10,false)*R58),0) + IF(S58&lt;&gt;"",(VLOOKUP(S58,'🧱Material'!$B$4:$H1001,7,false)*T58),0) + IF(U58&lt;&gt;"",(VLOOKUP(U58,'🧱Material'!$B$4:$H1001,7,false)*V58),0) + IF(W58&lt;&gt;"",(VLOOKUP(W58,'🧱Material'!$B$4:$H1001,7,false)*X58),0) + IF(Y58&lt;&gt;"",(VLOOKUP(Y58,'🧱Material'!$B$4:$H1001,7,false)*Z58),0) + IF(AA58&lt;&gt;"",(VLOOKUP(AA58,'🧱Material'!$B$4:$H1001,7,false)*AB58),0) + IF(AC58&lt;&gt;"",(VLOOKUP(AC58,'🧱Material'!$B$4:$H1001,7,false)*AD58),0)</f>
        <v>750</v>
      </c>
      <c r="I58" s="523">
        <f>IF(K58&lt;&gt;"",(VLOOKUP(K58,'🌳Resource'!$A$4:$J1001,8,false)*L58),0)+IF(M58&lt;&gt;"",(VLOOKUP(M58,'🌳Resource'!$A$4:$J1001,8,false)*N58),0)+IF(O58&lt;&gt;"",(VLOOKUP(O58,'🌳Resource'!$A$4:$J1001,8,false)*P58),0) + IF(Q58&lt;&gt;"",(VLOOKUP(Q58,'🌳Resource'!$A$4:$J1001,8,false)*R58),0) + IF(S58&lt;&gt;"",(VLOOKUP(S58,'🧱Material'!$B$4:$H1001,5,false)*T58),0) + IF(U58&lt;&gt;"",(VLOOKUP(U58,'🧱Material'!$B$4:$H1001,5,false)*V58),0) + IF(W58&lt;&gt;"",(VLOOKUP(W58,'🧱Material'!$B$4:$H1001,5,false)*X58),0) + IF(Y58&lt;&gt;"",(VLOOKUP(Y58,'🧱Material'!$B$4:$H1001,5,false)*Z58),0) + IF(AA58&lt;&gt;"",(VLOOKUP(AA58,'🧱Material'!$B$4:$H1001,5,false)*AB58),0) + IF(AC58&lt;&gt;"",(VLOOKUP(AC58,'🧱Material'!$B$4:$H1001,5,false)*AD58),0)</f>
        <v>633.8961039</v>
      </c>
      <c r="J58" s="523">
        <f>IF(K58&lt;&gt;"",(VLOOKUP(K58,'🌳Resource'!$A$5:$J1001,9,false)*L58),0)+IF(M58&lt;&gt;"",(VLOOKUP(M58,'🌳Resource'!$A$5:$J1001,9,false)*N58),0)+IF(O58&lt;&gt;"",(VLOOKUP(O58,'🌳Resource'!$A$5:$J1001,9,false)*P58),0) + IF(Q58&lt;&gt;"",(VLOOKUP(Q58,'🌳Resource'!$A$5:$J1001,9,false)*R58),0) + IF(S58&lt;&gt;"",(VLOOKUP(S58,'🧱Material'!$B$4:$H1001,6,false)*T58),0) + IF(U58&lt;&gt;"",(VLOOKUP(U58,'🧱Material'!$B$4:$H1001,6,false)*V58),0) + IF(W58&lt;&gt;"",(VLOOKUP(W58,'🧱Material'!$B$4:$H1001,6,false)*X58),0) + IF(Y58&lt;&gt;"",(VLOOKUP(Y58,'🧱Material'!$B$4:$H1001,6,false)*Z58),0) + IF(AA58&lt;&gt;"",(VLOOKUP(AA58,'🧱Material'!$B$4:$H1001,6,false)*AB58),0) + IF(AC58&lt;&gt;"",(VLOOKUP(AC58,'🧱Material'!$B$4:$H1001,6,false)*AD58),0)</f>
        <v>2400</v>
      </c>
      <c r="K58" s="533" t="s">
        <v>79</v>
      </c>
      <c r="L58" s="534">
        <v>200.0</v>
      </c>
      <c r="M58" s="533" t="s">
        <v>80</v>
      </c>
      <c r="N58" s="534">
        <v>100.0</v>
      </c>
      <c r="O58" s="533" t="s">
        <v>82</v>
      </c>
      <c r="P58" s="534">
        <v>100.0</v>
      </c>
      <c r="Q58" s="533" t="s">
        <v>84</v>
      </c>
      <c r="R58" s="534">
        <v>100.0</v>
      </c>
      <c r="S58" s="515"/>
      <c r="T58" s="3"/>
      <c r="U58" s="515"/>
      <c r="V58" s="3"/>
      <c r="W58" s="515"/>
      <c r="X58" s="3"/>
      <c r="Y58" s="515"/>
      <c r="Z58" s="3"/>
      <c r="AA58" s="515"/>
      <c r="AB58" s="3"/>
      <c r="AC58" s="515"/>
      <c r="AD58" s="3"/>
    </row>
    <row r="59">
      <c r="A59" s="617" t="b">
        <v>1</v>
      </c>
      <c r="B59" s="617" t="s">
        <v>839</v>
      </c>
      <c r="C59" s="618" t="s">
        <v>12</v>
      </c>
      <c r="D59" s="618" t="s">
        <v>54</v>
      </c>
      <c r="E59" s="617" t="s">
        <v>84</v>
      </c>
      <c r="F59" s="618" t="s">
        <v>784</v>
      </c>
      <c r="G59" s="618" t="s">
        <v>785</v>
      </c>
      <c r="H59" s="526">
        <f>IF(K59&lt;&gt;"",(VLOOKUP(K59,'🌳Resource'!$A$4:$J1001,10,false)*L59),0)+IF(M59&lt;&gt;"",(VLOOKUP(M59,'🌳Resource'!$A$4:$J1001,10,false)*N59),0)+IF(O59&lt;&gt;"",(VLOOKUP(O59,'🌳Resource'!$A$4:$J1001,10,false)*P59),0) + IF(Q59&lt;&gt;"",(VLOOKUP(Q59,'🌳Resource'!$A$4:$J1001,10,false)*R59),0) + IF(S59&lt;&gt;"",(VLOOKUP(S59,'🧱Material'!$B$4:$H1001,7,false)*T59),0) + IF(U59&lt;&gt;"",(VLOOKUP(U59,'🧱Material'!$B$4:$H1001,7,false)*V59),0) + IF(W59&lt;&gt;"",(VLOOKUP(W59,'🧱Material'!$B$4:$H1001,7,false)*X59),0) + IF(Y59&lt;&gt;"",(VLOOKUP(Y59,'🧱Material'!$B$4:$H1001,7,false)*Z59),0) + IF(AA59&lt;&gt;"",(VLOOKUP(AA59,'🧱Material'!$B$4:$H1001,7,false)*AB59),0) + IF(AC59&lt;&gt;"",(VLOOKUP(AC59,'🧱Material'!$B$4:$H1001,7,false)*AD59),0)</f>
        <v>1712.5</v>
      </c>
      <c r="I59" s="526">
        <f>IF(K59&lt;&gt;"",(VLOOKUP(K59,'🌳Resource'!$A$4:$J1001,8,false)*L59),0)+IF(M59&lt;&gt;"",(VLOOKUP(M59,'🌳Resource'!$A$4:$J1001,8,false)*N59),0)+IF(O59&lt;&gt;"",(VLOOKUP(O59,'🌳Resource'!$A$4:$J1001,8,false)*P59),0) + IF(Q59&lt;&gt;"",(VLOOKUP(Q59,'🌳Resource'!$A$4:$J1001,8,false)*R59),0) + IF(S59&lt;&gt;"",(VLOOKUP(S59,'🧱Material'!$B$4:$H1001,5,false)*T59),0) + IF(U59&lt;&gt;"",(VLOOKUP(U59,'🧱Material'!$B$4:$H1001,5,false)*V59),0) + IF(W59&lt;&gt;"",(VLOOKUP(W59,'🧱Material'!$B$4:$H1001,5,false)*X59),0) + IF(Y59&lt;&gt;"",(VLOOKUP(Y59,'🧱Material'!$B$4:$H1001,5,false)*Z59),0) + IF(AA59&lt;&gt;"",(VLOOKUP(AA59,'🧱Material'!$B$4:$H1001,5,false)*AB59),0) + IF(AC59&lt;&gt;"",(VLOOKUP(AC59,'🧱Material'!$B$4:$H1001,5,false)*AD59),0)</f>
        <v>1456.149351</v>
      </c>
      <c r="J59" s="526">
        <f>IF(K59&lt;&gt;"",(VLOOKUP(K59,'🌳Resource'!$A$5:$J1001,9,false)*L59),0)+IF(M59&lt;&gt;"",(VLOOKUP(M59,'🌳Resource'!$A$5:$J1001,9,false)*N59),0)+IF(O59&lt;&gt;"",(VLOOKUP(O59,'🌳Resource'!$A$5:$J1001,9,false)*P59),0) + IF(Q59&lt;&gt;"",(VLOOKUP(Q59,'🌳Resource'!$A$5:$J1001,9,false)*R59),0) + IF(S59&lt;&gt;"",(VLOOKUP(S59,'🧱Material'!$B$4:$H1001,6,false)*T59),0) + IF(U59&lt;&gt;"",(VLOOKUP(U59,'🧱Material'!$B$4:$H1001,6,false)*V59),0) + IF(W59&lt;&gt;"",(VLOOKUP(W59,'🧱Material'!$B$4:$H1001,6,false)*X59),0) + IF(Y59&lt;&gt;"",(VLOOKUP(Y59,'🧱Material'!$B$4:$H1001,6,false)*Z59),0) + IF(AA59&lt;&gt;"",(VLOOKUP(AA59,'🧱Material'!$B$4:$H1001,6,false)*AB59),0) + IF(AC59&lt;&gt;"",(VLOOKUP(AC59,'🧱Material'!$B$4:$H1001,6,false)*AD59),0)</f>
        <v>5225</v>
      </c>
      <c r="K59" s="535" t="s">
        <v>79</v>
      </c>
      <c r="L59" s="536">
        <v>300.0</v>
      </c>
      <c r="M59" s="535" t="s">
        <v>80</v>
      </c>
      <c r="N59" s="536">
        <v>200.0</v>
      </c>
      <c r="O59" s="535" t="s">
        <v>82</v>
      </c>
      <c r="P59" s="536">
        <v>200.0</v>
      </c>
      <c r="Q59" s="535" t="s">
        <v>84</v>
      </c>
      <c r="R59" s="536">
        <v>200.0</v>
      </c>
      <c r="S59" s="59" t="s">
        <v>555</v>
      </c>
      <c r="T59" s="520">
        <v>5.0</v>
      </c>
      <c r="U59" s="59" t="s">
        <v>714</v>
      </c>
      <c r="V59" s="520">
        <v>5.0</v>
      </c>
      <c r="W59" s="59" t="s">
        <v>678</v>
      </c>
      <c r="X59" s="520">
        <v>5.0</v>
      </c>
      <c r="Y59" s="59"/>
      <c r="Z59" s="520"/>
      <c r="AA59" s="59"/>
      <c r="AB59" s="520"/>
      <c r="AC59" s="59"/>
      <c r="AD59" s="520"/>
    </row>
    <row r="60">
      <c r="A60" s="617" t="b">
        <v>1</v>
      </c>
      <c r="B60" s="617" t="s">
        <v>840</v>
      </c>
      <c r="C60" s="618" t="s">
        <v>12</v>
      </c>
      <c r="D60" s="618" t="s">
        <v>54</v>
      </c>
      <c r="E60" s="617" t="s">
        <v>84</v>
      </c>
      <c r="F60" s="618" t="s">
        <v>787</v>
      </c>
      <c r="G60" s="618" t="s">
        <v>788</v>
      </c>
      <c r="H60" s="523">
        <f>IF(K60&lt;&gt;"",(VLOOKUP(K60,'🌳Resource'!$A$4:$J1001,10,false)*L60),0)+IF(M60&lt;&gt;"",(VLOOKUP(M60,'🌳Resource'!$A$4:$J1001,10,false)*N60),0)+IF(O60&lt;&gt;"",(VLOOKUP(O60,'🌳Resource'!$A$4:$J1001,10,false)*P60),0) + IF(Q60&lt;&gt;"",(VLOOKUP(Q60,'🌳Resource'!$A$4:$J1001,10,false)*R60),0) + IF(S60&lt;&gt;"",(VLOOKUP(S60,'🧱Material'!$B$4:$H1001,7,false)*T60),0) + IF(U60&lt;&gt;"",(VLOOKUP(U60,'🧱Material'!$B$4:$H1001,7,false)*V60),0) + IF(W60&lt;&gt;"",(VLOOKUP(W60,'🧱Material'!$B$4:$H1001,7,false)*X60),0) + IF(Y60&lt;&gt;"",(VLOOKUP(Y60,'🧱Material'!$B$4:$H1001,7,false)*Z60),0) + IF(AA60&lt;&gt;"",(VLOOKUP(AA60,'🧱Material'!$B$4:$H1001,7,false)*AB60),0) + IF(AC60&lt;&gt;"",(VLOOKUP(AC60,'🧱Material'!$B$4:$H1001,7,false)*AD60),0)</f>
        <v>1727.5</v>
      </c>
      <c r="I60" s="523">
        <f>IF(K60&lt;&gt;"",(VLOOKUP(K60,'🌳Resource'!$A$4:$J1001,8,false)*L60),0)+IF(M60&lt;&gt;"",(VLOOKUP(M60,'🌳Resource'!$A$4:$J1001,8,false)*N60),0)+IF(O60&lt;&gt;"",(VLOOKUP(O60,'🌳Resource'!$A$4:$J1001,8,false)*P60),0) + IF(Q60&lt;&gt;"",(VLOOKUP(Q60,'🌳Resource'!$A$4:$J1001,8,false)*R60),0) + IF(S60&lt;&gt;"",(VLOOKUP(S60,'🧱Material'!$B$4:$H1001,5,false)*T60),0) + IF(U60&lt;&gt;"",(VLOOKUP(U60,'🧱Material'!$B$4:$H1001,5,false)*V60),0) + IF(W60&lt;&gt;"",(VLOOKUP(W60,'🧱Material'!$B$4:$H1001,5,false)*X60),0) + IF(Y60&lt;&gt;"",(VLOOKUP(Y60,'🧱Material'!$B$4:$H1001,5,false)*Z60),0) + IF(AA60&lt;&gt;"",(VLOOKUP(AA60,'🧱Material'!$B$4:$H1001,5,false)*AB60),0) + IF(AC60&lt;&gt;"",(VLOOKUP(AC60,'🧱Material'!$B$4:$H1001,5,false)*AD60),0)</f>
        <v>1473.538961</v>
      </c>
      <c r="J60" s="523">
        <f>IF(K60&lt;&gt;"",(VLOOKUP(K60,'🌳Resource'!$A$5:$J1001,9,false)*L60),0)+IF(M60&lt;&gt;"",(VLOOKUP(M60,'🌳Resource'!$A$5:$J1001,9,false)*N60),0)+IF(O60&lt;&gt;"",(VLOOKUP(O60,'🌳Resource'!$A$5:$J1001,9,false)*P60),0) + IF(Q60&lt;&gt;"",(VLOOKUP(Q60,'🌳Resource'!$A$5:$J1001,9,false)*R60),0) + IF(S60&lt;&gt;"",(VLOOKUP(S60,'🧱Material'!$B$4:$H1001,6,false)*T60),0) + IF(U60&lt;&gt;"",(VLOOKUP(U60,'🧱Material'!$B$4:$H1001,6,false)*V60),0) + IF(W60&lt;&gt;"",(VLOOKUP(W60,'🧱Material'!$B$4:$H1001,6,false)*X60),0) + IF(Y60&lt;&gt;"",(VLOOKUP(Y60,'🧱Material'!$B$4:$H1001,6,false)*Z60),0) + IF(AA60&lt;&gt;"",(VLOOKUP(AA60,'🧱Material'!$B$4:$H1001,6,false)*AB60),0) + IF(AC60&lt;&gt;"",(VLOOKUP(AC60,'🧱Material'!$B$4:$H1001,6,false)*AD60),0)</f>
        <v>5285</v>
      </c>
      <c r="K60" s="533" t="s">
        <v>79</v>
      </c>
      <c r="L60" s="534">
        <v>300.0</v>
      </c>
      <c r="M60" s="533" t="s">
        <v>80</v>
      </c>
      <c r="N60" s="534">
        <v>200.0</v>
      </c>
      <c r="O60" s="533" t="s">
        <v>82</v>
      </c>
      <c r="P60" s="534">
        <v>200.0</v>
      </c>
      <c r="Q60" s="533" t="s">
        <v>84</v>
      </c>
      <c r="R60" s="534">
        <v>200.0</v>
      </c>
      <c r="S60" s="515" t="s">
        <v>555</v>
      </c>
      <c r="T60" s="3">
        <v>5.0</v>
      </c>
      <c r="U60" s="515" t="s">
        <v>716</v>
      </c>
      <c r="V60" s="3">
        <v>5.0</v>
      </c>
      <c r="W60" s="515" t="s">
        <v>680</v>
      </c>
      <c r="X60" s="3">
        <v>5.0</v>
      </c>
      <c r="Y60" s="515"/>
      <c r="Z60" s="3"/>
      <c r="AA60" s="515"/>
      <c r="AB60" s="3"/>
      <c r="AC60" s="515"/>
      <c r="AD60" s="3"/>
    </row>
    <row r="61">
      <c r="A61" s="617" t="b">
        <v>1</v>
      </c>
      <c r="B61" s="617" t="s">
        <v>841</v>
      </c>
      <c r="C61" s="618" t="s">
        <v>12</v>
      </c>
      <c r="D61" s="618" t="s">
        <v>54</v>
      </c>
      <c r="E61" s="617" t="s">
        <v>84</v>
      </c>
      <c r="F61" s="618" t="s">
        <v>782</v>
      </c>
      <c r="G61" s="618" t="s">
        <v>790</v>
      </c>
      <c r="H61" s="526">
        <f>IF(K61&lt;&gt;"",(VLOOKUP(K61,'🌳Resource'!$A$4:$J1001,10,false)*L61),0)+IF(M61&lt;&gt;"",(VLOOKUP(M61,'🌳Resource'!$A$4:$J1001,10,false)*N61),0)+IF(O61&lt;&gt;"",(VLOOKUP(O61,'🌳Resource'!$A$4:$J1001,10,false)*P61),0) + IF(Q61&lt;&gt;"",(VLOOKUP(Q61,'🌳Resource'!$A$4:$J1001,10,false)*R61),0) + IF(S61&lt;&gt;"",(VLOOKUP(S61,'🧱Material'!$B$4:$H1001,7,false)*T61),0) + IF(U61&lt;&gt;"",(VLOOKUP(U61,'🧱Material'!$B$4:$H1001,7,false)*V61),0) + IF(W61&lt;&gt;"",(VLOOKUP(W61,'🧱Material'!$B$4:$H1001,7,false)*X61),0) + IF(Y61&lt;&gt;"",(VLOOKUP(Y61,'🧱Material'!$B$4:$H1001,7,false)*Z61),0) + IF(AA61&lt;&gt;"",(VLOOKUP(AA61,'🧱Material'!$B$4:$H1001,7,false)*AB61),0) + IF(AC61&lt;&gt;"",(VLOOKUP(AC61,'🧱Material'!$B$4:$H1001,7,false)*AD61),0)</f>
        <v>1717.5</v>
      </c>
      <c r="I61" s="526">
        <f>IF(K61&lt;&gt;"",(VLOOKUP(K61,'🌳Resource'!$A$4:$J1001,8,false)*L61),0)+IF(M61&lt;&gt;"",(VLOOKUP(M61,'🌳Resource'!$A$4:$J1001,8,false)*N61),0)+IF(O61&lt;&gt;"",(VLOOKUP(O61,'🌳Resource'!$A$4:$J1001,8,false)*P61),0) + IF(Q61&lt;&gt;"",(VLOOKUP(Q61,'🌳Resource'!$A$4:$J1001,8,false)*R61),0) + IF(S61&lt;&gt;"",(VLOOKUP(S61,'🧱Material'!$B$4:$H1001,5,false)*T61),0) + IF(U61&lt;&gt;"",(VLOOKUP(U61,'🧱Material'!$B$4:$H1001,5,false)*V61),0) + IF(W61&lt;&gt;"",(VLOOKUP(W61,'🧱Material'!$B$4:$H1001,5,false)*X61),0) + IF(Y61&lt;&gt;"",(VLOOKUP(Y61,'🧱Material'!$B$4:$H1001,5,false)*Z61),0) + IF(AA61&lt;&gt;"",(VLOOKUP(AA61,'🧱Material'!$B$4:$H1001,5,false)*AB61),0) + IF(AC61&lt;&gt;"",(VLOOKUP(AC61,'🧱Material'!$B$4:$H1001,5,false)*AD61),0)</f>
        <v>1458.149351</v>
      </c>
      <c r="J61" s="526">
        <f>IF(K61&lt;&gt;"",(VLOOKUP(K61,'🌳Resource'!$A$5:$J1001,9,false)*L61),0)+IF(M61&lt;&gt;"",(VLOOKUP(M61,'🌳Resource'!$A$5:$J1001,9,false)*N61),0)+IF(O61&lt;&gt;"",(VLOOKUP(O61,'🌳Resource'!$A$5:$J1001,9,false)*P61),0) + IF(Q61&lt;&gt;"",(VLOOKUP(Q61,'🌳Resource'!$A$5:$J1001,9,false)*R61),0) + IF(S61&lt;&gt;"",(VLOOKUP(S61,'🧱Material'!$B$4:$H1001,6,false)*T61),0) + IF(U61&lt;&gt;"",(VLOOKUP(U61,'🧱Material'!$B$4:$H1001,6,false)*V61),0) + IF(W61&lt;&gt;"",(VLOOKUP(W61,'🧱Material'!$B$4:$H1001,6,false)*X61),0) + IF(Y61&lt;&gt;"",(VLOOKUP(Y61,'🧱Material'!$B$4:$H1001,6,false)*Z61),0) + IF(AA61&lt;&gt;"",(VLOOKUP(AA61,'🧱Material'!$B$4:$H1001,6,false)*AB61),0) + IF(AC61&lt;&gt;"",(VLOOKUP(AC61,'🧱Material'!$B$4:$H1001,6,false)*AD61),0)</f>
        <v>5265</v>
      </c>
      <c r="K61" s="535" t="s">
        <v>79</v>
      </c>
      <c r="L61" s="536">
        <v>300.0</v>
      </c>
      <c r="M61" s="535" t="s">
        <v>80</v>
      </c>
      <c r="N61" s="536">
        <v>200.0</v>
      </c>
      <c r="O61" s="535" t="s">
        <v>82</v>
      </c>
      <c r="P61" s="536">
        <v>200.0</v>
      </c>
      <c r="Q61" s="535" t="s">
        <v>84</v>
      </c>
      <c r="R61" s="536">
        <v>200.0</v>
      </c>
      <c r="S61" s="59" t="s">
        <v>555</v>
      </c>
      <c r="T61" s="520">
        <v>5.0</v>
      </c>
      <c r="U61" s="59" t="s">
        <v>718</v>
      </c>
      <c r="V61" s="520">
        <v>5.0</v>
      </c>
      <c r="W61" s="59" t="s">
        <v>682</v>
      </c>
      <c r="X61" s="520">
        <v>5.0</v>
      </c>
      <c r="Y61" s="59"/>
      <c r="Z61" s="520"/>
      <c r="AA61" s="59"/>
      <c r="AB61" s="520"/>
      <c r="AC61" s="59"/>
      <c r="AD61" s="520"/>
    </row>
    <row r="62">
      <c r="A62" s="629" t="b">
        <v>0</v>
      </c>
      <c r="B62" s="617" t="s">
        <v>842</v>
      </c>
      <c r="C62" s="618" t="s">
        <v>12</v>
      </c>
      <c r="D62" s="618" t="s">
        <v>54</v>
      </c>
      <c r="E62" s="617" t="s">
        <v>84</v>
      </c>
      <c r="F62" s="618" t="s">
        <v>792</v>
      </c>
      <c r="G62" s="618" t="s">
        <v>793</v>
      </c>
      <c r="H62" s="523">
        <f>IF(K62&lt;&gt;"",(VLOOKUP(K62,'🌳Resource'!$A$4:$J1001,10,false)*L62),0)+IF(M62&lt;&gt;"",(VLOOKUP(M62,'🌳Resource'!$A$4:$J1001,10,false)*N62),0)+IF(O62&lt;&gt;"",(VLOOKUP(O62,'🌳Resource'!$A$4:$J1001,10,false)*P62),0) + IF(Q62&lt;&gt;"",(VLOOKUP(Q62,'🌳Resource'!$A$4:$J1001,10,false)*R62),0) + IF(S62&lt;&gt;"",(VLOOKUP(S62,'🧱Material'!$B$4:$H1001,7,false)*T62),0) + IF(U62&lt;&gt;"",(VLOOKUP(U62,'🧱Material'!$B$4:$H1001,7,false)*V62),0) + IF(W62&lt;&gt;"",(VLOOKUP(W62,'🧱Material'!$B$4:$H1001,7,false)*X62),0) + IF(Y62&lt;&gt;"",(VLOOKUP(Y62,'🧱Material'!$B$4:$H1001,7,false)*Z62),0) + IF(AA62&lt;&gt;"",(VLOOKUP(AA62,'🧱Material'!$B$4:$H1001,7,false)*AB62),0) + IF(AC62&lt;&gt;"",(VLOOKUP(AC62,'🧱Material'!$B$4:$H1001,7,false)*AD62),0)</f>
        <v>1400</v>
      </c>
      <c r="I62" s="523">
        <f>IF(K62&lt;&gt;"",(VLOOKUP(K62,'🌳Resource'!$A$4:$J1001,8,false)*L62),0)+IF(M62&lt;&gt;"",(VLOOKUP(M62,'🌳Resource'!$A$4:$J1001,8,false)*N62),0)+IF(O62&lt;&gt;"",(VLOOKUP(O62,'🌳Resource'!$A$4:$J1001,8,false)*P62),0) + IF(Q62&lt;&gt;"",(VLOOKUP(Q62,'🌳Resource'!$A$4:$J1001,8,false)*R62),0) + IF(S62&lt;&gt;"",(VLOOKUP(S62,'🧱Material'!$B$4:$H1001,5,false)*T62),0) + IF(U62&lt;&gt;"",(VLOOKUP(U62,'🧱Material'!$B$4:$H1001,5,false)*V62),0) + IF(W62&lt;&gt;"",(VLOOKUP(W62,'🧱Material'!$B$4:$H1001,5,false)*X62),0) + IF(Y62&lt;&gt;"",(VLOOKUP(Y62,'🧱Material'!$B$4:$H1001,5,false)*Z62),0) + IF(AA62&lt;&gt;"",(VLOOKUP(AA62,'🧱Material'!$B$4:$H1001,5,false)*AB62),0) + IF(AC62&lt;&gt;"",(VLOOKUP(AC62,'🧱Material'!$B$4:$H1001,5,false)*AD62),0)</f>
        <v>1167.792208</v>
      </c>
      <c r="J62" s="523">
        <f>IF(K62&lt;&gt;"",(VLOOKUP(K62,'🌳Resource'!$A$5:$J1001,9,false)*L62),0)+IF(M62&lt;&gt;"",(VLOOKUP(M62,'🌳Resource'!$A$5:$J1001,9,false)*N62),0)+IF(O62&lt;&gt;"",(VLOOKUP(O62,'🌳Resource'!$A$5:$J1001,9,false)*P62),0) + IF(Q62&lt;&gt;"",(VLOOKUP(Q62,'🌳Resource'!$A$5:$J1001,9,false)*R62),0) + IF(S62&lt;&gt;"",(VLOOKUP(S62,'🧱Material'!$B$4:$H1001,6,false)*T62),0) + IF(U62&lt;&gt;"",(VLOOKUP(U62,'🧱Material'!$B$4:$H1001,6,false)*V62),0) + IF(W62&lt;&gt;"",(VLOOKUP(W62,'🧱Material'!$B$4:$H1001,6,false)*X62),0) + IF(Y62&lt;&gt;"",(VLOOKUP(Y62,'🧱Material'!$B$4:$H1001,6,false)*Z62),0) + IF(AA62&lt;&gt;"",(VLOOKUP(AA62,'🧱Material'!$B$4:$H1001,6,false)*AB62),0) + IF(AC62&lt;&gt;"",(VLOOKUP(AC62,'🧱Material'!$B$4:$H1001,6,false)*AD62),0)</f>
        <v>4400</v>
      </c>
      <c r="K62" s="533" t="s">
        <v>79</v>
      </c>
      <c r="L62" s="534">
        <v>300.0</v>
      </c>
      <c r="M62" s="533" t="s">
        <v>80</v>
      </c>
      <c r="N62" s="534">
        <v>200.0</v>
      </c>
      <c r="O62" s="533" t="s">
        <v>82</v>
      </c>
      <c r="P62" s="534">
        <v>200.0</v>
      </c>
      <c r="Q62" s="533" t="s">
        <v>84</v>
      </c>
      <c r="R62" s="534">
        <v>200.0</v>
      </c>
      <c r="S62" s="515"/>
      <c r="T62" s="3"/>
      <c r="U62" s="515"/>
      <c r="V62" s="3"/>
      <c r="W62" s="515"/>
      <c r="X62" s="3"/>
      <c r="Y62" s="515"/>
      <c r="Z62" s="3"/>
      <c r="AA62" s="515"/>
      <c r="AB62" s="3"/>
      <c r="AC62" s="515"/>
      <c r="AD62" s="3"/>
    </row>
    <row r="63">
      <c r="A63" s="629" t="b">
        <v>0</v>
      </c>
      <c r="B63" s="630"/>
      <c r="C63" s="631"/>
      <c r="D63" s="631"/>
      <c r="E63" s="631"/>
      <c r="F63" s="632"/>
      <c r="G63" s="632"/>
      <c r="H63" s="526">
        <f>IF(K63&lt;&gt;"",(VLOOKUP(K63,'🌳Resource'!$A$4:$J1001,10,false)*L63),0)+IF(M63&lt;&gt;"",(VLOOKUP(M63,'🌳Resource'!$A$4:$J1001,10,false)*N63),0)+IF(O63&lt;&gt;"",(VLOOKUP(O63,'🌳Resource'!$A$4:$J1001,10,false)*P63),0) + IF(Q63&lt;&gt;"",(VLOOKUP(Q63,'🌳Resource'!$A$4:$J1001,10,false)*R63),0) + IF(S63&lt;&gt;"",(VLOOKUP(S63,'🧱Material'!$B$4:$H1001,7,false)*T63),0) + IF(U63&lt;&gt;"",(VLOOKUP(U63,'🧱Material'!$B$4:$H1001,7,false)*V63),0) + IF(W63&lt;&gt;"",(VLOOKUP(W63,'🧱Material'!$B$4:$H1001,7,false)*X63),0) + IF(Y63&lt;&gt;"",(VLOOKUP(Y63,'🧱Material'!$B$4:$H1001,7,false)*Z63),0) + IF(AA63&lt;&gt;"",(VLOOKUP(AA63,'🧱Material'!$B$4:$H1001,7,false)*AB63),0) + IF(AC63&lt;&gt;"",(VLOOKUP(AC63,'🧱Material'!$B$4:$H1001,7,false)*AD63),0)</f>
        <v>1400</v>
      </c>
      <c r="I63" s="526">
        <f>IF(K63&lt;&gt;"",(VLOOKUP(K63,'🌳Resource'!$A$4:$J1001,8,false)*L63),0)+IF(M63&lt;&gt;"",(VLOOKUP(M63,'🌳Resource'!$A$4:$J1001,8,false)*N63),0)+IF(O63&lt;&gt;"",(VLOOKUP(O63,'🌳Resource'!$A$4:$J1001,8,false)*P63),0) + IF(Q63&lt;&gt;"",(VLOOKUP(Q63,'🌳Resource'!$A$4:$J1001,8,false)*R63),0) + IF(S63&lt;&gt;"",(VLOOKUP(S63,'🧱Material'!$B$4:$H1001,5,false)*T63),0) + IF(U63&lt;&gt;"",(VLOOKUP(U63,'🧱Material'!$B$4:$H1001,5,false)*V63),0) + IF(W63&lt;&gt;"",(VLOOKUP(W63,'🧱Material'!$B$4:$H1001,5,false)*X63),0) + IF(Y63&lt;&gt;"",(VLOOKUP(Y63,'🧱Material'!$B$4:$H1001,5,false)*Z63),0) + IF(AA63&lt;&gt;"",(VLOOKUP(AA63,'🧱Material'!$B$4:$H1001,5,false)*AB63),0) + IF(AC63&lt;&gt;"",(VLOOKUP(AC63,'🧱Material'!$B$4:$H1001,5,false)*AD63),0)</f>
        <v>1167.792208</v>
      </c>
      <c r="J63" s="526">
        <f>IF(K63&lt;&gt;"",(VLOOKUP(K63,'🌳Resource'!$A$5:$J1001,9,false)*L63),0)+IF(M63&lt;&gt;"",(VLOOKUP(M63,'🌳Resource'!$A$5:$J1001,9,false)*N63),0)+IF(O63&lt;&gt;"",(VLOOKUP(O63,'🌳Resource'!$A$5:$J1001,9,false)*P63),0) + IF(Q63&lt;&gt;"",(VLOOKUP(Q63,'🌳Resource'!$A$5:$J1001,9,false)*R63),0) + IF(S63&lt;&gt;"",(VLOOKUP(S63,'🧱Material'!$B$4:$H1001,6,false)*T63),0) + IF(U63&lt;&gt;"",(VLOOKUP(U63,'🧱Material'!$B$4:$H1001,6,false)*V63),0) + IF(W63&lt;&gt;"",(VLOOKUP(W63,'🧱Material'!$B$4:$H1001,6,false)*X63),0) + IF(Y63&lt;&gt;"",(VLOOKUP(Y63,'🧱Material'!$B$4:$H1001,6,false)*Z63),0) + IF(AA63&lt;&gt;"",(VLOOKUP(AA63,'🧱Material'!$B$4:$H1001,6,false)*AB63),0) + IF(AC63&lt;&gt;"",(VLOOKUP(AC63,'🧱Material'!$B$4:$H1001,6,false)*AD63),0)</f>
        <v>4400</v>
      </c>
      <c r="K63" s="535" t="s">
        <v>79</v>
      </c>
      <c r="L63" s="536">
        <v>300.0</v>
      </c>
      <c r="M63" s="535" t="s">
        <v>80</v>
      </c>
      <c r="N63" s="536">
        <v>200.0</v>
      </c>
      <c r="O63" s="535" t="s">
        <v>82</v>
      </c>
      <c r="P63" s="536">
        <v>200.0</v>
      </c>
      <c r="Q63" s="535" t="s">
        <v>84</v>
      </c>
      <c r="R63" s="536">
        <v>200.0</v>
      </c>
      <c r="S63" s="59"/>
      <c r="T63" s="520"/>
      <c r="U63" s="59"/>
      <c r="V63" s="520"/>
      <c r="W63" s="59"/>
      <c r="X63" s="520"/>
      <c r="Y63" s="59"/>
      <c r="Z63" s="520"/>
      <c r="AA63" s="59"/>
      <c r="AB63" s="520"/>
      <c r="AC63" s="59"/>
      <c r="AD63" s="520"/>
    </row>
    <row r="64">
      <c r="A64" s="617" t="b">
        <v>1</v>
      </c>
      <c r="B64" s="617" t="s">
        <v>843</v>
      </c>
      <c r="C64" s="618" t="s">
        <v>7</v>
      </c>
      <c r="D64" s="618" t="s">
        <v>54</v>
      </c>
      <c r="E64" s="617" t="s">
        <v>85</v>
      </c>
      <c r="F64" s="618" t="s">
        <v>782</v>
      </c>
      <c r="G64" s="624"/>
      <c r="H64" s="523">
        <f>IF(K64&lt;&gt;"",(VLOOKUP(K64,'🌳Resource'!$A$4:$J1001,10,false)*L64),0)+IF(M64&lt;&gt;"",(VLOOKUP(M64,'🌳Resource'!$A$4:$J1001,10,false)*N64),0)+IF(O64&lt;&gt;"",(VLOOKUP(O64,'🌳Resource'!$A$4:$J1001,10,false)*P64),0) + IF(Q64&lt;&gt;"",(VLOOKUP(Q64,'🌳Resource'!$A$4:$J1001,10,false)*R64),0) + IF(S64&lt;&gt;"",(VLOOKUP(S64,'🧱Material'!$B$4:$H1001,7,false)*T64),0) + IF(U64&lt;&gt;"",(VLOOKUP(U64,'🧱Material'!$B$4:$H1001,7,false)*V64),0) + IF(W64&lt;&gt;"",(VLOOKUP(W64,'🧱Material'!$B$4:$H1001,7,false)*X64),0) + IF(Y64&lt;&gt;"",(VLOOKUP(Y64,'🧱Material'!$B$4:$H1001,7,false)*Z64),0) + IF(AA64&lt;&gt;"",(VLOOKUP(AA64,'🧱Material'!$B$4:$H1001,7,false)*AB64),0) + IF(AC64&lt;&gt;"",(VLOOKUP(AC64,'🧱Material'!$B$4:$H1001,7,false)*AD64),0)</f>
        <v>225</v>
      </c>
      <c r="I64" s="523">
        <f>IF(K64&lt;&gt;"",(VLOOKUP(K64,'🌳Resource'!$A$4:$J1001,8,false)*L64),0)+IF(M64&lt;&gt;"",(VLOOKUP(M64,'🌳Resource'!$A$4:$J1001,8,false)*N64),0)+IF(O64&lt;&gt;"",(VLOOKUP(O64,'🌳Resource'!$A$4:$J1001,8,false)*P64),0) + IF(Q64&lt;&gt;"",(VLOOKUP(Q64,'🌳Resource'!$A$4:$J1001,8,false)*R64),0) + IF(S64&lt;&gt;"",(VLOOKUP(S64,'🧱Material'!$B$4:$H1001,5,false)*T64),0) + IF(U64&lt;&gt;"",(VLOOKUP(U64,'🧱Material'!$B$4:$H1001,5,false)*V64),0) + IF(W64&lt;&gt;"",(VLOOKUP(W64,'🧱Material'!$B$4:$H1001,5,false)*X64),0) + IF(Y64&lt;&gt;"",(VLOOKUP(Y64,'🧱Material'!$B$4:$H1001,5,false)*Z64),0) + IF(AA64&lt;&gt;"",(VLOOKUP(AA64,'🧱Material'!$B$4:$H1001,5,false)*AB64),0) + IF(AC64&lt;&gt;"",(VLOOKUP(AC64,'🧱Material'!$B$4:$H1001,5,false)*AD64),0)</f>
        <v>224.0909091</v>
      </c>
      <c r="J64" s="523">
        <f>IF(K64&lt;&gt;"",(VLOOKUP(K64,'🌳Resource'!$A$5:$J1001,9,false)*L64),0)+IF(M64&lt;&gt;"",(VLOOKUP(M64,'🌳Resource'!$A$5:$J1001,9,false)*N64),0)+IF(O64&lt;&gt;"",(VLOOKUP(O64,'🌳Resource'!$A$5:$J1001,9,false)*P64),0) + IF(Q64&lt;&gt;"",(VLOOKUP(Q64,'🌳Resource'!$A$5:$J1001,9,false)*R64),0) + IF(S64&lt;&gt;"",(VLOOKUP(S64,'🧱Material'!$B$4:$H1001,6,false)*T64),0) + IF(U64&lt;&gt;"",(VLOOKUP(U64,'🧱Material'!$B$4:$H1001,6,false)*V64),0) + IF(W64&lt;&gt;"",(VLOOKUP(W64,'🧱Material'!$B$4:$H1001,6,false)*X64),0) + IF(Y64&lt;&gt;"",(VLOOKUP(Y64,'🧱Material'!$B$4:$H1001,6,false)*Z64),0) + IF(AA64&lt;&gt;"",(VLOOKUP(AA64,'🧱Material'!$B$4:$H1001,6,false)*AB64),0) + IF(AC64&lt;&gt;"",(VLOOKUP(AC64,'🧱Material'!$B$4:$H1001,6,false)*AD64),0)</f>
        <v>850</v>
      </c>
      <c r="K64" s="533" t="s">
        <v>79</v>
      </c>
      <c r="L64" s="534">
        <v>100.0</v>
      </c>
      <c r="M64" s="533" t="s">
        <v>80</v>
      </c>
      <c r="N64" s="534">
        <v>50.0</v>
      </c>
      <c r="O64" s="533" t="s">
        <v>82</v>
      </c>
      <c r="P64" s="534">
        <v>50.0</v>
      </c>
      <c r="Q64" s="533" t="s">
        <v>84</v>
      </c>
      <c r="R64" s="534"/>
      <c r="S64" s="515"/>
      <c r="T64" s="3"/>
      <c r="U64" s="515"/>
      <c r="V64" s="3"/>
      <c r="W64" s="515"/>
      <c r="X64" s="3"/>
      <c r="Y64" s="515"/>
      <c r="Z64" s="3"/>
      <c r="AA64" s="515"/>
      <c r="AB64" s="3"/>
      <c r="AC64" s="515"/>
      <c r="AD64" s="3"/>
    </row>
    <row r="65">
      <c r="A65" s="617" t="b">
        <v>1</v>
      </c>
      <c r="B65" s="617" t="s">
        <v>844</v>
      </c>
      <c r="C65" s="617" t="s">
        <v>8</v>
      </c>
      <c r="D65" s="618" t="s">
        <v>54</v>
      </c>
      <c r="E65" s="617" t="s">
        <v>85</v>
      </c>
      <c r="F65" s="618" t="s">
        <v>784</v>
      </c>
      <c r="G65" s="618" t="s">
        <v>785</v>
      </c>
      <c r="H65" s="526">
        <f>IF(K65&lt;&gt;"",(VLOOKUP(K65,'🌳Resource'!$A$4:$J1001,10,false)*L65),0)+IF(M65&lt;&gt;"",(VLOOKUP(M65,'🌳Resource'!$A$4:$J1001,10,false)*N65),0)+IF(O65&lt;&gt;"",(VLOOKUP(O65,'🌳Resource'!$A$4:$J1001,10,false)*P65),0) + IF(Q65&lt;&gt;"",(VLOOKUP(Q65,'🌳Resource'!$A$4:$J1001,10,false)*R65),0) + IF(S65&lt;&gt;"",(VLOOKUP(S65,'🧱Material'!$B$4:$H1001,7,false)*T65),0) + IF(U65&lt;&gt;"",(VLOOKUP(U65,'🧱Material'!$B$4:$H1001,7,false)*V65),0) + IF(W65&lt;&gt;"",(VLOOKUP(W65,'🧱Material'!$B$4:$H1001,7,false)*X65),0) + IF(Y65&lt;&gt;"",(VLOOKUP(Y65,'🧱Material'!$B$4:$H1001,7,false)*Z65),0) + IF(AA65&lt;&gt;"",(VLOOKUP(AA65,'🧱Material'!$B$4:$H1001,7,false)*AB65),0) + IF(AC65&lt;&gt;"",(VLOOKUP(AC65,'🧱Material'!$B$4:$H1001,7,false)*AD65),0)</f>
        <v>1100</v>
      </c>
      <c r="I65" s="526">
        <f>IF(K65&lt;&gt;"",(VLOOKUP(K65,'🌳Resource'!$A$4:$J1001,8,false)*L65),0)+IF(M65&lt;&gt;"",(VLOOKUP(M65,'🌳Resource'!$A$4:$J1001,8,false)*N65),0)+IF(O65&lt;&gt;"",(VLOOKUP(O65,'🌳Resource'!$A$4:$J1001,8,false)*P65),0) + IF(Q65&lt;&gt;"",(VLOOKUP(Q65,'🌳Resource'!$A$4:$J1001,8,false)*R65),0) + IF(S65&lt;&gt;"",(VLOOKUP(S65,'🧱Material'!$B$4:$H1001,5,false)*T65),0) + IF(U65&lt;&gt;"",(VLOOKUP(U65,'🧱Material'!$B$4:$H1001,5,false)*V65),0) + IF(W65&lt;&gt;"",(VLOOKUP(W65,'🧱Material'!$B$4:$H1001,5,false)*X65),0) + IF(Y65&lt;&gt;"",(VLOOKUP(Y65,'🧱Material'!$B$4:$H1001,5,false)*Z65),0) + IF(AA65&lt;&gt;"",(VLOOKUP(AA65,'🧱Material'!$B$4:$H1001,5,false)*AB65),0) + IF(AC65&lt;&gt;"",(VLOOKUP(AC65,'🧱Material'!$B$4:$H1001,5,false)*AD65),0)</f>
        <v>892.2857143</v>
      </c>
      <c r="J65" s="526">
        <f>IF(K65&lt;&gt;"",(VLOOKUP(K65,'🌳Resource'!$A$5:$J1001,9,false)*L65),0)+IF(M65&lt;&gt;"",(VLOOKUP(M65,'🌳Resource'!$A$5:$J1001,9,false)*N65),0)+IF(O65&lt;&gt;"",(VLOOKUP(O65,'🌳Resource'!$A$5:$J1001,9,false)*P65),0) + IF(Q65&lt;&gt;"",(VLOOKUP(Q65,'🌳Resource'!$A$5:$J1001,9,false)*R65),0) + IF(S65&lt;&gt;"",(VLOOKUP(S65,'🧱Material'!$B$4:$H1001,6,false)*T65),0) + IF(U65&lt;&gt;"",(VLOOKUP(U65,'🧱Material'!$B$4:$H1001,6,false)*V65),0) + IF(W65&lt;&gt;"",(VLOOKUP(W65,'🧱Material'!$B$4:$H1001,6,false)*X65),0) + IF(Y65&lt;&gt;"",(VLOOKUP(Y65,'🧱Material'!$B$4:$H1001,6,false)*Z65),0) + IF(AA65&lt;&gt;"",(VLOOKUP(AA65,'🧱Material'!$B$4:$H1001,6,false)*AB65),0) + IF(AC65&lt;&gt;"",(VLOOKUP(AC65,'🧱Material'!$B$4:$H1001,6,false)*AD65),0)</f>
        <v>3345</v>
      </c>
      <c r="K65" s="535" t="s">
        <v>79</v>
      </c>
      <c r="L65" s="536">
        <v>200.0</v>
      </c>
      <c r="M65" s="535" t="s">
        <v>80</v>
      </c>
      <c r="N65" s="536">
        <v>100.0</v>
      </c>
      <c r="O65" s="535" t="s">
        <v>82</v>
      </c>
      <c r="P65" s="536">
        <v>100.0</v>
      </c>
      <c r="Q65" s="535" t="s">
        <v>84</v>
      </c>
      <c r="R65" s="536">
        <v>100.0</v>
      </c>
      <c r="S65" s="59" t="s">
        <v>555</v>
      </c>
      <c r="T65" s="520">
        <v>5.0</v>
      </c>
      <c r="U65" s="59" t="s">
        <v>720</v>
      </c>
      <c r="V65" s="520">
        <v>5.0</v>
      </c>
      <c r="W65" s="59" t="s">
        <v>672</v>
      </c>
      <c r="X65" s="520">
        <v>5.0</v>
      </c>
      <c r="Y65" s="59"/>
      <c r="Z65" s="520"/>
      <c r="AA65" s="59"/>
      <c r="AB65" s="520"/>
      <c r="AC65" s="59"/>
      <c r="AD65" s="520"/>
    </row>
    <row r="66">
      <c r="A66" s="617" t="b">
        <v>1</v>
      </c>
      <c r="B66" s="617" t="s">
        <v>845</v>
      </c>
      <c r="C66" s="617" t="s">
        <v>8</v>
      </c>
      <c r="D66" s="618" t="s">
        <v>54</v>
      </c>
      <c r="E66" s="617" t="s">
        <v>85</v>
      </c>
      <c r="F66" s="618" t="s">
        <v>787</v>
      </c>
      <c r="G66" s="618" t="s">
        <v>788</v>
      </c>
      <c r="H66" s="523">
        <f>IF(K66&lt;&gt;"",(VLOOKUP(K66,'🌳Resource'!$A$4:$J1001,10,false)*L66),0)+IF(M66&lt;&gt;"",(VLOOKUP(M66,'🌳Resource'!$A$4:$J1001,10,false)*N66),0)+IF(O66&lt;&gt;"",(VLOOKUP(O66,'🌳Resource'!$A$4:$J1001,10,false)*P66),0) + IF(Q66&lt;&gt;"",(VLOOKUP(Q66,'🌳Resource'!$A$4:$J1001,10,false)*R66),0) + IF(S66&lt;&gt;"",(VLOOKUP(S66,'🧱Material'!$B$4:$H1001,7,false)*T66),0) + IF(U66&lt;&gt;"",(VLOOKUP(U66,'🧱Material'!$B$4:$H1001,7,false)*V66),0) + IF(W66&lt;&gt;"",(VLOOKUP(W66,'🧱Material'!$B$4:$H1001,7,false)*X66),0) + IF(Y66&lt;&gt;"",(VLOOKUP(Y66,'🧱Material'!$B$4:$H1001,7,false)*Z66),0) + IF(AA66&lt;&gt;"",(VLOOKUP(AA66,'🧱Material'!$B$4:$H1001,7,false)*AB66),0) + IF(AC66&lt;&gt;"",(VLOOKUP(AC66,'🧱Material'!$B$4:$H1001,7,false)*AD66),0)</f>
        <v>1105</v>
      </c>
      <c r="I66" s="523">
        <f>IF(K66&lt;&gt;"",(VLOOKUP(K66,'🌳Resource'!$A$4:$J1001,8,false)*L66),0)+IF(M66&lt;&gt;"",(VLOOKUP(M66,'🌳Resource'!$A$4:$J1001,8,false)*N66),0)+IF(O66&lt;&gt;"",(VLOOKUP(O66,'🌳Resource'!$A$4:$J1001,8,false)*P66),0) + IF(Q66&lt;&gt;"",(VLOOKUP(Q66,'🌳Resource'!$A$4:$J1001,8,false)*R66),0) + IF(S66&lt;&gt;"",(VLOOKUP(S66,'🧱Material'!$B$4:$H1001,5,false)*T66),0) + IF(U66&lt;&gt;"",(VLOOKUP(U66,'🧱Material'!$B$4:$H1001,5,false)*V66),0) + IF(W66&lt;&gt;"",(VLOOKUP(W66,'🧱Material'!$B$4:$H1001,5,false)*X66),0) + IF(Y66&lt;&gt;"",(VLOOKUP(Y66,'🧱Material'!$B$4:$H1001,5,false)*Z66),0) + IF(AA66&lt;&gt;"",(VLOOKUP(AA66,'🧱Material'!$B$4:$H1001,5,false)*AB66),0) + IF(AC66&lt;&gt;"",(VLOOKUP(AC66,'🧱Material'!$B$4:$H1001,5,false)*AD66),0)</f>
        <v>894.2857143</v>
      </c>
      <c r="J66" s="523">
        <f>IF(K66&lt;&gt;"",(VLOOKUP(K66,'🌳Resource'!$A$5:$J1001,9,false)*L66),0)+IF(M66&lt;&gt;"",(VLOOKUP(M66,'🌳Resource'!$A$5:$J1001,9,false)*N66),0)+IF(O66&lt;&gt;"",(VLOOKUP(O66,'🌳Resource'!$A$5:$J1001,9,false)*P66),0) + IF(Q66&lt;&gt;"",(VLOOKUP(Q66,'🌳Resource'!$A$5:$J1001,9,false)*R66),0) + IF(S66&lt;&gt;"",(VLOOKUP(S66,'🧱Material'!$B$4:$H1001,6,false)*T66),0) + IF(U66&lt;&gt;"",(VLOOKUP(U66,'🧱Material'!$B$4:$H1001,6,false)*V66),0) + IF(W66&lt;&gt;"",(VLOOKUP(W66,'🧱Material'!$B$4:$H1001,6,false)*X66),0) + IF(Y66&lt;&gt;"",(VLOOKUP(Y66,'🧱Material'!$B$4:$H1001,6,false)*Z66),0) + IF(AA66&lt;&gt;"",(VLOOKUP(AA66,'🧱Material'!$B$4:$H1001,6,false)*AB66),0) + IF(AC66&lt;&gt;"",(VLOOKUP(AC66,'🧱Material'!$B$4:$H1001,6,false)*AD66),0)</f>
        <v>3375</v>
      </c>
      <c r="K66" s="533" t="s">
        <v>79</v>
      </c>
      <c r="L66" s="534">
        <v>200.0</v>
      </c>
      <c r="M66" s="533" t="s">
        <v>80</v>
      </c>
      <c r="N66" s="534">
        <v>100.0</v>
      </c>
      <c r="O66" s="533" t="s">
        <v>82</v>
      </c>
      <c r="P66" s="534">
        <v>100.0</v>
      </c>
      <c r="Q66" s="533" t="s">
        <v>84</v>
      </c>
      <c r="R66" s="534">
        <v>100.0</v>
      </c>
      <c r="S66" s="515" t="s">
        <v>555</v>
      </c>
      <c r="T66" s="3">
        <v>5.0</v>
      </c>
      <c r="U66" s="515" t="s">
        <v>722</v>
      </c>
      <c r="V66" s="3">
        <v>5.0</v>
      </c>
      <c r="W66" s="515" t="s">
        <v>674</v>
      </c>
      <c r="X66" s="3">
        <v>5.0</v>
      </c>
      <c r="Y66" s="515"/>
      <c r="Z66" s="3"/>
      <c r="AA66" s="515"/>
      <c r="AB66" s="3"/>
      <c r="AC66" s="515"/>
      <c r="AD66" s="3"/>
    </row>
    <row r="67">
      <c r="A67" s="617" t="b">
        <v>1</v>
      </c>
      <c r="B67" s="617" t="s">
        <v>846</v>
      </c>
      <c r="C67" s="617" t="s">
        <v>8</v>
      </c>
      <c r="D67" s="618" t="s">
        <v>54</v>
      </c>
      <c r="E67" s="617" t="s">
        <v>85</v>
      </c>
      <c r="F67" s="618" t="s">
        <v>782</v>
      </c>
      <c r="G67" s="618" t="s">
        <v>790</v>
      </c>
      <c r="H67" s="526">
        <f>IF(K67&lt;&gt;"",(VLOOKUP(K67,'🌳Resource'!$A$4:$J1001,10,false)*L67),0)+IF(M67&lt;&gt;"",(VLOOKUP(M67,'🌳Resource'!$A$4:$J1001,10,false)*N67),0)+IF(O67&lt;&gt;"",(VLOOKUP(O67,'🌳Resource'!$A$4:$J1001,10,false)*P67),0) + IF(Q67&lt;&gt;"",(VLOOKUP(Q67,'🌳Resource'!$A$4:$J1001,10,false)*R67),0) + IF(S67&lt;&gt;"",(VLOOKUP(S67,'🧱Material'!$B$4:$H1001,7,false)*T67),0) + IF(U67&lt;&gt;"",(VLOOKUP(U67,'🧱Material'!$B$4:$H1001,7,false)*V67),0) + IF(W67&lt;&gt;"",(VLOOKUP(W67,'🧱Material'!$B$4:$H1001,7,false)*X67),0) + IF(Y67&lt;&gt;"",(VLOOKUP(Y67,'🧱Material'!$B$4:$H1001,7,false)*Z67),0) + IF(AA67&lt;&gt;"",(VLOOKUP(AA67,'🧱Material'!$B$4:$H1001,7,false)*AB67),0) + IF(AC67&lt;&gt;"",(VLOOKUP(AC67,'🧱Material'!$B$4:$H1001,7,false)*AD67),0)</f>
        <v>1100</v>
      </c>
      <c r="I67" s="526">
        <f>IF(K67&lt;&gt;"",(VLOOKUP(K67,'🌳Resource'!$A$4:$J1001,8,false)*L67),0)+IF(M67&lt;&gt;"",(VLOOKUP(M67,'🌳Resource'!$A$4:$J1001,8,false)*N67),0)+IF(O67&lt;&gt;"",(VLOOKUP(O67,'🌳Resource'!$A$4:$J1001,8,false)*P67),0) + IF(Q67&lt;&gt;"",(VLOOKUP(Q67,'🌳Resource'!$A$4:$J1001,8,false)*R67),0) + IF(S67&lt;&gt;"",(VLOOKUP(S67,'🧱Material'!$B$4:$H1001,5,false)*T67),0) + IF(U67&lt;&gt;"",(VLOOKUP(U67,'🧱Material'!$B$4:$H1001,5,false)*V67),0) + IF(W67&lt;&gt;"",(VLOOKUP(W67,'🧱Material'!$B$4:$H1001,5,false)*X67),0) + IF(Y67&lt;&gt;"",(VLOOKUP(Y67,'🧱Material'!$B$4:$H1001,5,false)*Z67),0) + IF(AA67&lt;&gt;"",(VLOOKUP(AA67,'🧱Material'!$B$4:$H1001,5,false)*AB67),0) + IF(AC67&lt;&gt;"",(VLOOKUP(AC67,'🧱Material'!$B$4:$H1001,5,false)*AD67),0)</f>
        <v>895.4675325</v>
      </c>
      <c r="J67" s="526">
        <f>IF(K67&lt;&gt;"",(VLOOKUP(K67,'🌳Resource'!$A$5:$J1001,9,false)*L67),0)+IF(M67&lt;&gt;"",(VLOOKUP(M67,'🌳Resource'!$A$5:$J1001,9,false)*N67),0)+IF(O67&lt;&gt;"",(VLOOKUP(O67,'🌳Resource'!$A$5:$J1001,9,false)*P67),0) + IF(Q67&lt;&gt;"",(VLOOKUP(Q67,'🌳Resource'!$A$5:$J1001,9,false)*R67),0) + IF(S67&lt;&gt;"",(VLOOKUP(S67,'🧱Material'!$B$4:$H1001,6,false)*T67),0) + IF(U67&lt;&gt;"",(VLOOKUP(U67,'🧱Material'!$B$4:$H1001,6,false)*V67),0) + IF(W67&lt;&gt;"",(VLOOKUP(W67,'🧱Material'!$B$4:$H1001,6,false)*X67),0) + IF(Y67&lt;&gt;"",(VLOOKUP(Y67,'🧱Material'!$B$4:$H1001,6,false)*Z67),0) + IF(AA67&lt;&gt;"",(VLOOKUP(AA67,'🧱Material'!$B$4:$H1001,6,false)*AB67),0) + IF(AC67&lt;&gt;"",(VLOOKUP(AC67,'🧱Material'!$B$4:$H1001,6,false)*AD67),0)</f>
        <v>3345</v>
      </c>
      <c r="K67" s="535" t="s">
        <v>79</v>
      </c>
      <c r="L67" s="536">
        <v>200.0</v>
      </c>
      <c r="M67" s="535" t="s">
        <v>80</v>
      </c>
      <c r="N67" s="536">
        <v>100.0</v>
      </c>
      <c r="O67" s="535" t="s">
        <v>82</v>
      </c>
      <c r="P67" s="536">
        <v>100.0</v>
      </c>
      <c r="Q67" s="535" t="s">
        <v>84</v>
      </c>
      <c r="R67" s="536">
        <v>100.0</v>
      </c>
      <c r="S67" s="59" t="s">
        <v>555</v>
      </c>
      <c r="T67" s="520">
        <v>5.0</v>
      </c>
      <c r="U67" s="59" t="s">
        <v>724</v>
      </c>
      <c r="V67" s="520">
        <v>5.0</v>
      </c>
      <c r="W67" s="59" t="s">
        <v>676</v>
      </c>
      <c r="X67" s="520">
        <v>5.0</v>
      </c>
      <c r="Y67" s="59"/>
      <c r="Z67" s="520"/>
      <c r="AA67" s="59"/>
      <c r="AB67" s="520"/>
      <c r="AC67" s="59"/>
      <c r="AD67" s="520"/>
    </row>
    <row r="68">
      <c r="A68" s="629" t="b">
        <v>0</v>
      </c>
      <c r="B68" s="617" t="s">
        <v>847</v>
      </c>
      <c r="C68" s="617" t="s">
        <v>8</v>
      </c>
      <c r="D68" s="618" t="s">
        <v>54</v>
      </c>
      <c r="E68" s="617" t="s">
        <v>85</v>
      </c>
      <c r="F68" s="618" t="s">
        <v>792</v>
      </c>
      <c r="G68" s="618" t="s">
        <v>793</v>
      </c>
      <c r="H68" s="523">
        <f>IF(K68&lt;&gt;"",(VLOOKUP(K68,'🌳Resource'!$A$4:$J1001,10,false)*L68),0)+IF(M68&lt;&gt;"",(VLOOKUP(M68,'🌳Resource'!$A$4:$J1001,10,false)*N68),0)+IF(O68&lt;&gt;"",(VLOOKUP(O68,'🌳Resource'!$A$4:$J1001,10,false)*P68),0) + IF(Q68&lt;&gt;"",(VLOOKUP(Q68,'🌳Resource'!$A$4:$J1001,10,false)*R68),0) + IF(S68&lt;&gt;"",(VLOOKUP(S68,'🧱Material'!$B$4:$H1001,7,false)*T68),0) + IF(U68&lt;&gt;"",(VLOOKUP(U68,'🧱Material'!$B$4:$H1001,7,false)*V68),0) + IF(W68&lt;&gt;"",(VLOOKUP(W68,'🧱Material'!$B$4:$H1001,7,false)*X68),0) + IF(Y68&lt;&gt;"",(VLOOKUP(Y68,'🧱Material'!$B$4:$H1001,7,false)*Z68),0) + IF(AA68&lt;&gt;"",(VLOOKUP(AA68,'🧱Material'!$B$4:$H1001,7,false)*AB68),0) + IF(AC68&lt;&gt;"",(VLOOKUP(AC68,'🧱Material'!$B$4:$H1001,7,false)*AD68),0)</f>
        <v>750</v>
      </c>
      <c r="I68" s="523">
        <f>IF(K68&lt;&gt;"",(VLOOKUP(K68,'🌳Resource'!$A$4:$J1001,8,false)*L68),0)+IF(M68&lt;&gt;"",(VLOOKUP(M68,'🌳Resource'!$A$4:$J1001,8,false)*N68),0)+IF(O68&lt;&gt;"",(VLOOKUP(O68,'🌳Resource'!$A$4:$J1001,8,false)*P68),0) + IF(Q68&lt;&gt;"",(VLOOKUP(Q68,'🌳Resource'!$A$4:$J1001,8,false)*R68),0) + IF(S68&lt;&gt;"",(VLOOKUP(S68,'🧱Material'!$B$4:$H1001,5,false)*T68),0) + IF(U68&lt;&gt;"",(VLOOKUP(U68,'🧱Material'!$B$4:$H1001,5,false)*V68),0) + IF(W68&lt;&gt;"",(VLOOKUP(W68,'🧱Material'!$B$4:$H1001,5,false)*X68),0) + IF(Y68&lt;&gt;"",(VLOOKUP(Y68,'🧱Material'!$B$4:$H1001,5,false)*Z68),0) + IF(AA68&lt;&gt;"",(VLOOKUP(AA68,'🧱Material'!$B$4:$H1001,5,false)*AB68),0) + IF(AC68&lt;&gt;"",(VLOOKUP(AC68,'🧱Material'!$B$4:$H1001,5,false)*AD68),0)</f>
        <v>633.8961039</v>
      </c>
      <c r="J68" s="523">
        <f>IF(K68&lt;&gt;"",(VLOOKUP(K68,'🌳Resource'!$A$5:$J1001,9,false)*L68),0)+IF(M68&lt;&gt;"",(VLOOKUP(M68,'🌳Resource'!$A$5:$J1001,9,false)*N68),0)+IF(O68&lt;&gt;"",(VLOOKUP(O68,'🌳Resource'!$A$5:$J1001,9,false)*P68),0) + IF(Q68&lt;&gt;"",(VLOOKUP(Q68,'🌳Resource'!$A$5:$J1001,9,false)*R68),0) + IF(S68&lt;&gt;"",(VLOOKUP(S68,'🧱Material'!$B$4:$H1001,6,false)*T68),0) + IF(U68&lt;&gt;"",(VLOOKUP(U68,'🧱Material'!$B$4:$H1001,6,false)*V68),0) + IF(W68&lt;&gt;"",(VLOOKUP(W68,'🧱Material'!$B$4:$H1001,6,false)*X68),0) + IF(Y68&lt;&gt;"",(VLOOKUP(Y68,'🧱Material'!$B$4:$H1001,6,false)*Z68),0) + IF(AA68&lt;&gt;"",(VLOOKUP(AA68,'🧱Material'!$B$4:$H1001,6,false)*AB68),0) + IF(AC68&lt;&gt;"",(VLOOKUP(AC68,'🧱Material'!$B$4:$H1001,6,false)*AD68),0)</f>
        <v>2400</v>
      </c>
      <c r="K68" s="533" t="s">
        <v>79</v>
      </c>
      <c r="L68" s="534">
        <v>200.0</v>
      </c>
      <c r="M68" s="533" t="s">
        <v>80</v>
      </c>
      <c r="N68" s="534">
        <v>100.0</v>
      </c>
      <c r="O68" s="533" t="s">
        <v>82</v>
      </c>
      <c r="P68" s="534">
        <v>100.0</v>
      </c>
      <c r="Q68" s="533" t="s">
        <v>84</v>
      </c>
      <c r="R68" s="534">
        <v>100.0</v>
      </c>
      <c r="S68" s="515"/>
      <c r="T68" s="3"/>
      <c r="U68" s="515"/>
      <c r="V68" s="3"/>
      <c r="W68" s="515"/>
      <c r="X68" s="3"/>
      <c r="Y68" s="515"/>
      <c r="Z68" s="3"/>
      <c r="AA68" s="515"/>
      <c r="AB68" s="3"/>
      <c r="AC68" s="515"/>
      <c r="AD68" s="3"/>
    </row>
    <row r="69">
      <c r="A69" s="617" t="b">
        <v>1</v>
      </c>
      <c r="B69" s="617" t="s">
        <v>848</v>
      </c>
      <c r="C69" s="617" t="s">
        <v>12</v>
      </c>
      <c r="D69" s="618" t="s">
        <v>54</v>
      </c>
      <c r="E69" s="617" t="s">
        <v>85</v>
      </c>
      <c r="F69" s="618" t="s">
        <v>784</v>
      </c>
      <c r="G69" s="618" t="s">
        <v>785</v>
      </c>
      <c r="H69" s="526">
        <f>IF(K69&lt;&gt;"",(VLOOKUP(K69,'🌳Resource'!$A$4:$J1001,10,false)*L69),0)+IF(M69&lt;&gt;"",(VLOOKUP(M69,'🌳Resource'!$A$4:$J1001,10,false)*N69),0)+IF(O69&lt;&gt;"",(VLOOKUP(O69,'🌳Resource'!$A$4:$J1001,10,false)*P69),0) + IF(Q69&lt;&gt;"",(VLOOKUP(Q69,'🌳Resource'!$A$4:$J1001,10,false)*R69),0) + IF(S69&lt;&gt;"",(VLOOKUP(S69,'🧱Material'!$B$4:$H1001,7,false)*T69),0) + IF(U69&lt;&gt;"",(VLOOKUP(U69,'🧱Material'!$B$4:$H1001,7,false)*V69),0) + IF(W69&lt;&gt;"",(VLOOKUP(W69,'🧱Material'!$B$4:$H1001,7,false)*X69),0) + IF(Y69&lt;&gt;"",(VLOOKUP(Y69,'🧱Material'!$B$4:$H1001,7,false)*Z69),0) + IF(AA69&lt;&gt;"",(VLOOKUP(AA69,'🧱Material'!$B$4:$H1001,7,false)*AB69),0) + IF(AC69&lt;&gt;"",(VLOOKUP(AC69,'🧱Material'!$B$4:$H1001,7,false)*AD69),0)</f>
        <v>1712.5</v>
      </c>
      <c r="I69" s="526">
        <f>IF(K69&lt;&gt;"",(VLOOKUP(K69,'🌳Resource'!$A$4:$J1001,8,false)*L69),0)+IF(M69&lt;&gt;"",(VLOOKUP(M69,'🌳Resource'!$A$4:$J1001,8,false)*N69),0)+IF(O69&lt;&gt;"",(VLOOKUP(O69,'🌳Resource'!$A$4:$J1001,8,false)*P69),0) + IF(Q69&lt;&gt;"",(VLOOKUP(Q69,'🌳Resource'!$A$4:$J1001,8,false)*R69),0) + IF(S69&lt;&gt;"",(VLOOKUP(S69,'🧱Material'!$B$4:$H1001,5,false)*T69),0) + IF(U69&lt;&gt;"",(VLOOKUP(U69,'🧱Material'!$B$4:$H1001,5,false)*V69),0) + IF(W69&lt;&gt;"",(VLOOKUP(W69,'🧱Material'!$B$4:$H1001,5,false)*X69),0) + IF(Y69&lt;&gt;"",(VLOOKUP(Y69,'🧱Material'!$B$4:$H1001,5,false)*Z69),0) + IF(AA69&lt;&gt;"",(VLOOKUP(AA69,'🧱Material'!$B$4:$H1001,5,false)*AB69),0) + IF(AC69&lt;&gt;"",(VLOOKUP(AC69,'🧱Material'!$B$4:$H1001,5,false)*AD69),0)</f>
        <v>1456.149351</v>
      </c>
      <c r="J69" s="526">
        <f>IF(K69&lt;&gt;"",(VLOOKUP(K69,'🌳Resource'!$A$5:$J1001,9,false)*L69),0)+IF(M69&lt;&gt;"",(VLOOKUP(M69,'🌳Resource'!$A$5:$J1001,9,false)*N69),0)+IF(O69&lt;&gt;"",(VLOOKUP(O69,'🌳Resource'!$A$5:$J1001,9,false)*P69),0) + IF(Q69&lt;&gt;"",(VLOOKUP(Q69,'🌳Resource'!$A$5:$J1001,9,false)*R69),0) + IF(S69&lt;&gt;"",(VLOOKUP(S69,'🧱Material'!$B$4:$H1001,6,false)*T69),0) + IF(U69&lt;&gt;"",(VLOOKUP(U69,'🧱Material'!$B$4:$H1001,6,false)*V69),0) + IF(W69&lt;&gt;"",(VLOOKUP(W69,'🧱Material'!$B$4:$H1001,6,false)*X69),0) + IF(Y69&lt;&gt;"",(VLOOKUP(Y69,'🧱Material'!$B$4:$H1001,6,false)*Z69),0) + IF(AA69&lt;&gt;"",(VLOOKUP(AA69,'🧱Material'!$B$4:$H1001,6,false)*AB69),0) + IF(AC69&lt;&gt;"",(VLOOKUP(AC69,'🧱Material'!$B$4:$H1001,6,false)*AD69),0)</f>
        <v>5225</v>
      </c>
      <c r="K69" s="535" t="s">
        <v>79</v>
      </c>
      <c r="L69" s="536">
        <v>300.0</v>
      </c>
      <c r="M69" s="535" t="s">
        <v>80</v>
      </c>
      <c r="N69" s="536">
        <v>200.0</v>
      </c>
      <c r="O69" s="535" t="s">
        <v>82</v>
      </c>
      <c r="P69" s="536">
        <v>200.0</v>
      </c>
      <c r="Q69" s="535" t="s">
        <v>84</v>
      </c>
      <c r="R69" s="536">
        <v>200.0</v>
      </c>
      <c r="S69" s="59" t="s">
        <v>555</v>
      </c>
      <c r="T69" s="520">
        <v>5.0</v>
      </c>
      <c r="U69" s="59" t="s">
        <v>720</v>
      </c>
      <c r="V69" s="520">
        <v>5.0</v>
      </c>
      <c r="W69" s="59" t="s">
        <v>678</v>
      </c>
      <c r="X69" s="520">
        <v>5.0</v>
      </c>
      <c r="Y69" s="59"/>
      <c r="Z69" s="520"/>
      <c r="AA69" s="59"/>
      <c r="AB69" s="520"/>
      <c r="AC69" s="59"/>
      <c r="AD69" s="520"/>
    </row>
    <row r="70">
      <c r="A70" s="617" t="b">
        <v>1</v>
      </c>
      <c r="B70" s="617" t="s">
        <v>849</v>
      </c>
      <c r="C70" s="617" t="s">
        <v>12</v>
      </c>
      <c r="D70" s="618" t="s">
        <v>54</v>
      </c>
      <c r="E70" s="617" t="s">
        <v>85</v>
      </c>
      <c r="F70" s="618" t="s">
        <v>787</v>
      </c>
      <c r="G70" s="618" t="s">
        <v>788</v>
      </c>
      <c r="H70" s="523">
        <f>IF(K70&lt;&gt;"",(VLOOKUP(K70,'🌳Resource'!$A$4:$J1001,10,false)*L70),0)+IF(M70&lt;&gt;"",(VLOOKUP(M70,'🌳Resource'!$A$4:$J1001,10,false)*N70),0)+IF(O70&lt;&gt;"",(VLOOKUP(O70,'🌳Resource'!$A$4:$J1001,10,false)*P70),0) + IF(Q70&lt;&gt;"",(VLOOKUP(Q70,'🌳Resource'!$A$4:$J1001,10,false)*R70),0) + IF(S70&lt;&gt;"",(VLOOKUP(S70,'🧱Material'!$B$4:$H1001,7,false)*T70),0) + IF(U70&lt;&gt;"",(VLOOKUP(U70,'🧱Material'!$B$4:$H1001,7,false)*V70),0) + IF(W70&lt;&gt;"",(VLOOKUP(W70,'🧱Material'!$B$4:$H1001,7,false)*X70),0) + IF(Y70&lt;&gt;"",(VLOOKUP(Y70,'🧱Material'!$B$4:$H1001,7,false)*Z70),0) + IF(AA70&lt;&gt;"",(VLOOKUP(AA70,'🧱Material'!$B$4:$H1001,7,false)*AB70),0) + IF(AC70&lt;&gt;"",(VLOOKUP(AC70,'🧱Material'!$B$4:$H1001,7,false)*AD70),0)</f>
        <v>1727.5</v>
      </c>
      <c r="I70" s="523">
        <f>IF(K70&lt;&gt;"",(VLOOKUP(K70,'🌳Resource'!$A$4:$J1001,8,false)*L70),0)+IF(M70&lt;&gt;"",(VLOOKUP(M70,'🌳Resource'!$A$4:$J1001,8,false)*N70),0)+IF(O70&lt;&gt;"",(VLOOKUP(O70,'🌳Resource'!$A$4:$J1001,8,false)*P70),0) + IF(Q70&lt;&gt;"",(VLOOKUP(Q70,'🌳Resource'!$A$4:$J1001,8,false)*R70),0) + IF(S70&lt;&gt;"",(VLOOKUP(S70,'🧱Material'!$B$4:$H1001,5,false)*T70),0) + IF(U70&lt;&gt;"",(VLOOKUP(U70,'🧱Material'!$B$4:$H1001,5,false)*V70),0) + IF(W70&lt;&gt;"",(VLOOKUP(W70,'🧱Material'!$B$4:$H1001,5,false)*X70),0) + IF(Y70&lt;&gt;"",(VLOOKUP(Y70,'🧱Material'!$B$4:$H1001,5,false)*Z70),0) + IF(AA70&lt;&gt;"",(VLOOKUP(AA70,'🧱Material'!$B$4:$H1001,5,false)*AB70),0) + IF(AC70&lt;&gt;"",(VLOOKUP(AC70,'🧱Material'!$B$4:$H1001,5,false)*AD70),0)</f>
        <v>1473.538961</v>
      </c>
      <c r="J70" s="523">
        <f>IF(K70&lt;&gt;"",(VLOOKUP(K70,'🌳Resource'!$A$5:$J1001,9,false)*L70),0)+IF(M70&lt;&gt;"",(VLOOKUP(M70,'🌳Resource'!$A$5:$J1001,9,false)*N70),0)+IF(O70&lt;&gt;"",(VLOOKUP(O70,'🌳Resource'!$A$5:$J1001,9,false)*P70),0) + IF(Q70&lt;&gt;"",(VLOOKUP(Q70,'🌳Resource'!$A$5:$J1001,9,false)*R70),0) + IF(S70&lt;&gt;"",(VLOOKUP(S70,'🧱Material'!$B$4:$H1001,6,false)*T70),0) + IF(U70&lt;&gt;"",(VLOOKUP(U70,'🧱Material'!$B$4:$H1001,6,false)*V70),0) + IF(W70&lt;&gt;"",(VLOOKUP(W70,'🧱Material'!$B$4:$H1001,6,false)*X70),0) + IF(Y70&lt;&gt;"",(VLOOKUP(Y70,'🧱Material'!$B$4:$H1001,6,false)*Z70),0) + IF(AA70&lt;&gt;"",(VLOOKUP(AA70,'🧱Material'!$B$4:$H1001,6,false)*AB70),0) + IF(AC70&lt;&gt;"",(VLOOKUP(AC70,'🧱Material'!$B$4:$H1001,6,false)*AD70),0)</f>
        <v>5285</v>
      </c>
      <c r="K70" s="533" t="s">
        <v>79</v>
      </c>
      <c r="L70" s="534">
        <v>300.0</v>
      </c>
      <c r="M70" s="533" t="s">
        <v>80</v>
      </c>
      <c r="N70" s="534">
        <v>200.0</v>
      </c>
      <c r="O70" s="533" t="s">
        <v>82</v>
      </c>
      <c r="P70" s="534">
        <v>200.0</v>
      </c>
      <c r="Q70" s="533" t="s">
        <v>84</v>
      </c>
      <c r="R70" s="534">
        <v>200.0</v>
      </c>
      <c r="S70" s="515" t="s">
        <v>555</v>
      </c>
      <c r="T70" s="3">
        <v>5.0</v>
      </c>
      <c r="U70" s="515" t="s">
        <v>722</v>
      </c>
      <c r="V70" s="3">
        <v>5.0</v>
      </c>
      <c r="W70" s="515" t="s">
        <v>680</v>
      </c>
      <c r="X70" s="3">
        <v>5.0</v>
      </c>
      <c r="Y70" s="515"/>
      <c r="Z70" s="3"/>
      <c r="AA70" s="515"/>
      <c r="AB70" s="3"/>
      <c r="AC70" s="515"/>
      <c r="AD70" s="3"/>
    </row>
    <row r="71">
      <c r="A71" s="617" t="b">
        <v>1</v>
      </c>
      <c r="B71" s="617" t="s">
        <v>850</v>
      </c>
      <c r="C71" s="617" t="s">
        <v>12</v>
      </c>
      <c r="D71" s="618" t="s">
        <v>54</v>
      </c>
      <c r="E71" s="617" t="s">
        <v>85</v>
      </c>
      <c r="F71" s="618" t="s">
        <v>782</v>
      </c>
      <c r="G71" s="618" t="s">
        <v>790</v>
      </c>
      <c r="H71" s="526">
        <f>IF(K71&lt;&gt;"",(VLOOKUP(K71,'🌳Resource'!$A$4:$J1001,10,false)*L71),0)+IF(M71&lt;&gt;"",(VLOOKUP(M71,'🌳Resource'!$A$4:$J1001,10,false)*N71),0)+IF(O71&lt;&gt;"",(VLOOKUP(O71,'🌳Resource'!$A$4:$J1001,10,false)*P71),0) + IF(Q71&lt;&gt;"",(VLOOKUP(Q71,'🌳Resource'!$A$4:$J1001,10,false)*R71),0) + IF(S71&lt;&gt;"",(VLOOKUP(S71,'🧱Material'!$B$4:$H1001,7,false)*T71),0) + IF(U71&lt;&gt;"",(VLOOKUP(U71,'🧱Material'!$B$4:$H1001,7,false)*V71),0) + IF(W71&lt;&gt;"",(VLOOKUP(W71,'🧱Material'!$B$4:$H1001,7,false)*X71),0) + IF(Y71&lt;&gt;"",(VLOOKUP(Y71,'🧱Material'!$B$4:$H1001,7,false)*Z71),0) + IF(AA71&lt;&gt;"",(VLOOKUP(AA71,'🧱Material'!$B$4:$H1001,7,false)*AB71),0) + IF(AC71&lt;&gt;"",(VLOOKUP(AC71,'🧱Material'!$B$4:$H1001,7,false)*AD71),0)</f>
        <v>1717.5</v>
      </c>
      <c r="I71" s="526">
        <f>IF(K71&lt;&gt;"",(VLOOKUP(K71,'🌳Resource'!$A$4:$J1001,8,false)*L71),0)+IF(M71&lt;&gt;"",(VLOOKUP(M71,'🌳Resource'!$A$4:$J1001,8,false)*N71),0)+IF(O71&lt;&gt;"",(VLOOKUP(O71,'🌳Resource'!$A$4:$J1001,8,false)*P71),0) + IF(Q71&lt;&gt;"",(VLOOKUP(Q71,'🌳Resource'!$A$4:$J1001,8,false)*R71),0) + IF(S71&lt;&gt;"",(VLOOKUP(S71,'🧱Material'!$B$4:$H1001,5,false)*T71),0) + IF(U71&lt;&gt;"",(VLOOKUP(U71,'🧱Material'!$B$4:$H1001,5,false)*V71),0) + IF(W71&lt;&gt;"",(VLOOKUP(W71,'🧱Material'!$B$4:$H1001,5,false)*X71),0) + IF(Y71&lt;&gt;"",(VLOOKUP(Y71,'🧱Material'!$B$4:$H1001,5,false)*Z71),0) + IF(AA71&lt;&gt;"",(VLOOKUP(AA71,'🧱Material'!$B$4:$H1001,5,false)*AB71),0) + IF(AC71&lt;&gt;"",(VLOOKUP(AC71,'🧱Material'!$B$4:$H1001,5,false)*AD71),0)</f>
        <v>1458.149351</v>
      </c>
      <c r="J71" s="526">
        <f>IF(K71&lt;&gt;"",(VLOOKUP(K71,'🌳Resource'!$A$5:$J1001,9,false)*L71),0)+IF(M71&lt;&gt;"",(VLOOKUP(M71,'🌳Resource'!$A$5:$J1001,9,false)*N71),0)+IF(O71&lt;&gt;"",(VLOOKUP(O71,'🌳Resource'!$A$5:$J1001,9,false)*P71),0) + IF(Q71&lt;&gt;"",(VLOOKUP(Q71,'🌳Resource'!$A$5:$J1001,9,false)*R71),0) + IF(S71&lt;&gt;"",(VLOOKUP(S71,'🧱Material'!$B$4:$H1001,6,false)*T71),0) + IF(U71&lt;&gt;"",(VLOOKUP(U71,'🧱Material'!$B$4:$H1001,6,false)*V71),0) + IF(W71&lt;&gt;"",(VLOOKUP(W71,'🧱Material'!$B$4:$H1001,6,false)*X71),0) + IF(Y71&lt;&gt;"",(VLOOKUP(Y71,'🧱Material'!$B$4:$H1001,6,false)*Z71),0) + IF(AA71&lt;&gt;"",(VLOOKUP(AA71,'🧱Material'!$B$4:$H1001,6,false)*AB71),0) + IF(AC71&lt;&gt;"",(VLOOKUP(AC71,'🧱Material'!$B$4:$H1001,6,false)*AD71),0)</f>
        <v>5265</v>
      </c>
      <c r="K71" s="535" t="s">
        <v>79</v>
      </c>
      <c r="L71" s="536">
        <v>300.0</v>
      </c>
      <c r="M71" s="535" t="s">
        <v>80</v>
      </c>
      <c r="N71" s="536">
        <v>200.0</v>
      </c>
      <c r="O71" s="535" t="s">
        <v>82</v>
      </c>
      <c r="P71" s="536">
        <v>200.0</v>
      </c>
      <c r="Q71" s="535" t="s">
        <v>84</v>
      </c>
      <c r="R71" s="536">
        <v>200.0</v>
      </c>
      <c r="S71" s="59" t="s">
        <v>555</v>
      </c>
      <c r="T71" s="520">
        <v>5.0</v>
      </c>
      <c r="U71" s="59" t="s">
        <v>724</v>
      </c>
      <c r="V71" s="520">
        <v>5.0</v>
      </c>
      <c r="W71" s="59" t="s">
        <v>682</v>
      </c>
      <c r="X71" s="520">
        <v>5.0</v>
      </c>
      <c r="Y71" s="59"/>
      <c r="Z71" s="520"/>
      <c r="AA71" s="59"/>
      <c r="AB71" s="520"/>
      <c r="AC71" s="59"/>
      <c r="AD71" s="520"/>
    </row>
    <row r="72">
      <c r="A72" s="629" t="b">
        <v>0</v>
      </c>
      <c r="B72" s="617" t="s">
        <v>851</v>
      </c>
      <c r="C72" s="617" t="s">
        <v>12</v>
      </c>
      <c r="D72" s="618" t="s">
        <v>54</v>
      </c>
      <c r="E72" s="617" t="s">
        <v>85</v>
      </c>
      <c r="F72" s="618" t="s">
        <v>792</v>
      </c>
      <c r="G72" s="618" t="s">
        <v>793</v>
      </c>
      <c r="H72" s="523">
        <f>IF(K72&lt;&gt;"",(VLOOKUP(K72,'🌳Resource'!$A$4:$J1001,10,false)*L72),0)+IF(M72&lt;&gt;"",(VLOOKUP(M72,'🌳Resource'!$A$4:$J1001,10,false)*N72),0)+IF(O72&lt;&gt;"",(VLOOKUP(O72,'🌳Resource'!$A$4:$J1001,10,false)*P72),0) + IF(Q72&lt;&gt;"",(VLOOKUP(Q72,'🌳Resource'!$A$4:$J1001,10,false)*R72),0) + IF(S72&lt;&gt;"",(VLOOKUP(S72,'🧱Material'!$B$4:$H1001,7,false)*T72),0) + IF(U72&lt;&gt;"",(VLOOKUP(U72,'🧱Material'!$B$4:$H1001,7,false)*V72),0) + IF(W72&lt;&gt;"",(VLOOKUP(W72,'🧱Material'!$B$4:$H1001,7,false)*X72),0) + IF(Y72&lt;&gt;"",(VLOOKUP(Y72,'🧱Material'!$B$4:$H1001,7,false)*Z72),0) + IF(AA72&lt;&gt;"",(VLOOKUP(AA72,'🧱Material'!$B$4:$H1001,7,false)*AB72),0) + IF(AC72&lt;&gt;"",(VLOOKUP(AC72,'🧱Material'!$B$4:$H1001,7,false)*AD72),0)</f>
        <v>1400</v>
      </c>
      <c r="I72" s="523">
        <f>IF(K72&lt;&gt;"",(VLOOKUP(K72,'🌳Resource'!$A$4:$J1001,8,false)*L72),0)+IF(M72&lt;&gt;"",(VLOOKUP(M72,'🌳Resource'!$A$4:$J1001,8,false)*N72),0)+IF(O72&lt;&gt;"",(VLOOKUP(O72,'🌳Resource'!$A$4:$J1001,8,false)*P72),0) + IF(Q72&lt;&gt;"",(VLOOKUP(Q72,'🌳Resource'!$A$4:$J1001,8,false)*R72),0) + IF(S72&lt;&gt;"",(VLOOKUP(S72,'🧱Material'!$B$4:$H1001,5,false)*T72),0) + IF(U72&lt;&gt;"",(VLOOKUP(U72,'🧱Material'!$B$4:$H1001,5,false)*V72),0) + IF(W72&lt;&gt;"",(VLOOKUP(W72,'🧱Material'!$B$4:$H1001,5,false)*X72),0) + IF(Y72&lt;&gt;"",(VLOOKUP(Y72,'🧱Material'!$B$4:$H1001,5,false)*Z72),0) + IF(AA72&lt;&gt;"",(VLOOKUP(AA72,'🧱Material'!$B$4:$H1001,5,false)*AB72),0) + IF(AC72&lt;&gt;"",(VLOOKUP(AC72,'🧱Material'!$B$4:$H1001,5,false)*AD72),0)</f>
        <v>1167.792208</v>
      </c>
      <c r="J72" s="523">
        <f>IF(K72&lt;&gt;"",(VLOOKUP(K72,'🌳Resource'!$A$5:$J1001,9,false)*L72),0)+IF(M72&lt;&gt;"",(VLOOKUP(M72,'🌳Resource'!$A$5:$J1001,9,false)*N72),0)+IF(O72&lt;&gt;"",(VLOOKUP(O72,'🌳Resource'!$A$5:$J1001,9,false)*P72),0) + IF(Q72&lt;&gt;"",(VLOOKUP(Q72,'🌳Resource'!$A$5:$J1001,9,false)*R72),0) + IF(S72&lt;&gt;"",(VLOOKUP(S72,'🧱Material'!$B$4:$H1001,6,false)*T72),0) + IF(U72&lt;&gt;"",(VLOOKUP(U72,'🧱Material'!$B$4:$H1001,6,false)*V72),0) + IF(W72&lt;&gt;"",(VLOOKUP(W72,'🧱Material'!$B$4:$H1001,6,false)*X72),0) + IF(Y72&lt;&gt;"",(VLOOKUP(Y72,'🧱Material'!$B$4:$H1001,6,false)*Z72),0) + IF(AA72&lt;&gt;"",(VLOOKUP(AA72,'🧱Material'!$B$4:$H1001,6,false)*AB72),0) + IF(AC72&lt;&gt;"",(VLOOKUP(AC72,'🧱Material'!$B$4:$H1001,6,false)*AD72),0)</f>
        <v>4400</v>
      </c>
      <c r="K72" s="533" t="s">
        <v>79</v>
      </c>
      <c r="L72" s="534">
        <v>300.0</v>
      </c>
      <c r="M72" s="533" t="s">
        <v>80</v>
      </c>
      <c r="N72" s="534">
        <v>200.0</v>
      </c>
      <c r="O72" s="533" t="s">
        <v>82</v>
      </c>
      <c r="P72" s="534">
        <v>200.0</v>
      </c>
      <c r="Q72" s="533" t="s">
        <v>84</v>
      </c>
      <c r="R72" s="534">
        <v>200.0</v>
      </c>
      <c r="S72" s="515"/>
      <c r="T72" s="3"/>
      <c r="U72" s="515"/>
      <c r="V72" s="3"/>
      <c r="W72" s="515"/>
      <c r="X72" s="3"/>
      <c r="Y72" s="515"/>
      <c r="Z72" s="3"/>
      <c r="AA72" s="515"/>
      <c r="AB72" s="3"/>
      <c r="AC72" s="515"/>
      <c r="AD72" s="3"/>
    </row>
    <row r="73">
      <c r="A73" s="629" t="b">
        <v>0</v>
      </c>
      <c r="B73" s="630"/>
      <c r="C73" s="632"/>
      <c r="D73" s="631"/>
      <c r="E73" s="632"/>
      <c r="F73" s="632"/>
      <c r="G73" s="632"/>
      <c r="H73" s="526">
        <f>IF(K73&lt;&gt;"",(VLOOKUP(K73,'🌳Resource'!$A$4:$J1001,10,false)*L73),0)+IF(M73&lt;&gt;"",(VLOOKUP(M73,'🌳Resource'!$A$4:$J1001,10,false)*N73),0)+IF(O73&lt;&gt;"",(VLOOKUP(O73,'🌳Resource'!$A$4:$J1001,10,false)*P73),0) + IF(Q73&lt;&gt;"",(VLOOKUP(Q73,'🌳Resource'!$A$4:$J1001,10,false)*R73),0) + IF(S73&lt;&gt;"",(VLOOKUP(S73,'🧱Material'!$B$4:$H1001,7,false)*T73),0) + IF(U73&lt;&gt;"",(VLOOKUP(U73,'🧱Material'!$B$4:$H1001,7,false)*V73),0) + IF(W73&lt;&gt;"",(VLOOKUP(W73,'🧱Material'!$B$4:$H1001,7,false)*X73),0) + IF(Y73&lt;&gt;"",(VLOOKUP(Y73,'🧱Material'!$B$4:$H1001,7,false)*Z73),0) + IF(AA73&lt;&gt;"",(VLOOKUP(AA73,'🧱Material'!$B$4:$H1001,7,false)*AB73),0) + IF(AC73&lt;&gt;"",(VLOOKUP(AC73,'🧱Material'!$B$4:$H1001,7,false)*AD73),0)</f>
        <v>1400</v>
      </c>
      <c r="I73" s="526">
        <f>IF(K73&lt;&gt;"",(VLOOKUP(K73,'🌳Resource'!$A$4:$J1001,8,false)*L73),0)+IF(M73&lt;&gt;"",(VLOOKUP(M73,'🌳Resource'!$A$4:$J1001,8,false)*N73),0)+IF(O73&lt;&gt;"",(VLOOKUP(O73,'🌳Resource'!$A$4:$J1001,8,false)*P73),0) + IF(Q73&lt;&gt;"",(VLOOKUP(Q73,'🌳Resource'!$A$4:$J1001,8,false)*R73),0) + IF(S73&lt;&gt;"",(VLOOKUP(S73,'🧱Material'!$B$4:$H1001,5,false)*T73),0) + IF(U73&lt;&gt;"",(VLOOKUP(U73,'🧱Material'!$B$4:$H1001,5,false)*V73),0) + IF(W73&lt;&gt;"",(VLOOKUP(W73,'🧱Material'!$B$4:$H1001,5,false)*X73),0) + IF(Y73&lt;&gt;"",(VLOOKUP(Y73,'🧱Material'!$B$4:$H1001,5,false)*Z73),0) + IF(AA73&lt;&gt;"",(VLOOKUP(AA73,'🧱Material'!$B$4:$H1001,5,false)*AB73),0) + IF(AC73&lt;&gt;"",(VLOOKUP(AC73,'🧱Material'!$B$4:$H1001,5,false)*AD73),0)</f>
        <v>1167.792208</v>
      </c>
      <c r="J73" s="526">
        <f>IF(K73&lt;&gt;"",(VLOOKUP(K73,'🌳Resource'!$A$5:$J1001,9,false)*L73),0)+IF(M73&lt;&gt;"",(VLOOKUP(M73,'🌳Resource'!$A$5:$J1001,9,false)*N73),0)+IF(O73&lt;&gt;"",(VLOOKUP(O73,'🌳Resource'!$A$5:$J1001,9,false)*P73),0) + IF(Q73&lt;&gt;"",(VLOOKUP(Q73,'🌳Resource'!$A$5:$J1001,9,false)*R73),0) + IF(S73&lt;&gt;"",(VLOOKUP(S73,'🧱Material'!$B$4:$H1001,6,false)*T73),0) + IF(U73&lt;&gt;"",(VLOOKUP(U73,'🧱Material'!$B$4:$H1001,6,false)*V73),0) + IF(W73&lt;&gt;"",(VLOOKUP(W73,'🧱Material'!$B$4:$H1001,6,false)*X73),0) + IF(Y73&lt;&gt;"",(VLOOKUP(Y73,'🧱Material'!$B$4:$H1001,6,false)*Z73),0) + IF(AA73&lt;&gt;"",(VLOOKUP(AA73,'🧱Material'!$B$4:$H1001,6,false)*AB73),0) + IF(AC73&lt;&gt;"",(VLOOKUP(AC73,'🧱Material'!$B$4:$H1001,6,false)*AD73),0)</f>
        <v>4400</v>
      </c>
      <c r="K73" s="535" t="s">
        <v>79</v>
      </c>
      <c r="L73" s="536">
        <v>300.0</v>
      </c>
      <c r="M73" s="535" t="s">
        <v>80</v>
      </c>
      <c r="N73" s="536">
        <v>200.0</v>
      </c>
      <c r="O73" s="535" t="s">
        <v>82</v>
      </c>
      <c r="P73" s="536">
        <v>200.0</v>
      </c>
      <c r="Q73" s="535" t="s">
        <v>84</v>
      </c>
      <c r="R73" s="536">
        <v>200.0</v>
      </c>
      <c r="S73" s="59"/>
      <c r="T73" s="520"/>
      <c r="U73" s="59"/>
      <c r="V73" s="520"/>
      <c r="W73" s="59"/>
      <c r="X73" s="520"/>
      <c r="Y73" s="59"/>
      <c r="Z73" s="520"/>
      <c r="AA73" s="59"/>
      <c r="AB73" s="520"/>
      <c r="AC73" s="59"/>
      <c r="AD73" s="520"/>
    </row>
    <row r="74">
      <c r="A74" s="617" t="b">
        <v>1</v>
      </c>
      <c r="B74" s="617" t="s">
        <v>852</v>
      </c>
      <c r="C74" s="618" t="s">
        <v>7</v>
      </c>
      <c r="D74" s="618" t="s">
        <v>54</v>
      </c>
      <c r="E74" s="617" t="s">
        <v>86</v>
      </c>
      <c r="F74" s="618" t="s">
        <v>782</v>
      </c>
      <c r="G74" s="624"/>
      <c r="H74" s="523">
        <f>IF(K74&lt;&gt;"",(VLOOKUP(K74,'🌳Resource'!$A$4:$J1001,10,false)*L74),0)+IF(M74&lt;&gt;"",(VLOOKUP(M74,'🌳Resource'!$A$4:$J1001,10,false)*N74),0)+IF(O74&lt;&gt;"",(VLOOKUP(O74,'🌳Resource'!$A$4:$J1001,10,false)*P74),0) + IF(Q74&lt;&gt;"",(VLOOKUP(Q74,'🌳Resource'!$A$4:$J1001,10,false)*R74),0) + IF(S74&lt;&gt;"",(VLOOKUP(S74,'🧱Material'!$B$4:$H1001,7,false)*T74),0) + IF(U74&lt;&gt;"",(VLOOKUP(U74,'🧱Material'!$B$4:$H1001,7,false)*V74),0) + IF(W74&lt;&gt;"",(VLOOKUP(W74,'🧱Material'!$B$4:$H1001,7,false)*X74),0) + IF(Y74&lt;&gt;"",(VLOOKUP(Y74,'🧱Material'!$B$4:$H1001,7,false)*Z74),0) + IF(AA74&lt;&gt;"",(VLOOKUP(AA74,'🧱Material'!$B$4:$H1001,7,false)*AB74),0) + IF(AC74&lt;&gt;"",(VLOOKUP(AC74,'🧱Material'!$B$4:$H1001,7,false)*AD74),0)</f>
        <v>225</v>
      </c>
      <c r="I74" s="523">
        <f>IF(K74&lt;&gt;"",(VLOOKUP(K74,'🌳Resource'!$A$4:$J1001,8,false)*L74),0)+IF(M74&lt;&gt;"",(VLOOKUP(M74,'🌳Resource'!$A$4:$J1001,8,false)*N74),0)+IF(O74&lt;&gt;"",(VLOOKUP(O74,'🌳Resource'!$A$4:$J1001,8,false)*P74),0) + IF(Q74&lt;&gt;"",(VLOOKUP(Q74,'🌳Resource'!$A$4:$J1001,8,false)*R74),0) + IF(S74&lt;&gt;"",(VLOOKUP(S74,'🧱Material'!$B$4:$H1001,5,false)*T74),0) + IF(U74&lt;&gt;"",(VLOOKUP(U74,'🧱Material'!$B$4:$H1001,5,false)*V74),0) + IF(W74&lt;&gt;"",(VLOOKUP(W74,'🧱Material'!$B$4:$H1001,5,false)*X74),0) + IF(Y74&lt;&gt;"",(VLOOKUP(Y74,'🧱Material'!$B$4:$H1001,5,false)*Z74),0) + IF(AA74&lt;&gt;"",(VLOOKUP(AA74,'🧱Material'!$B$4:$H1001,5,false)*AB74),0) + IF(AC74&lt;&gt;"",(VLOOKUP(AC74,'🧱Material'!$B$4:$H1001,5,false)*AD74),0)</f>
        <v>224.0909091</v>
      </c>
      <c r="J74" s="523">
        <f>IF(K74&lt;&gt;"",(VLOOKUP(K74,'🌳Resource'!$A$5:$J1001,9,false)*L74),0)+IF(M74&lt;&gt;"",(VLOOKUP(M74,'🌳Resource'!$A$5:$J1001,9,false)*N74),0)+IF(O74&lt;&gt;"",(VLOOKUP(O74,'🌳Resource'!$A$5:$J1001,9,false)*P74),0) + IF(Q74&lt;&gt;"",(VLOOKUP(Q74,'🌳Resource'!$A$5:$J1001,9,false)*R74),0) + IF(S74&lt;&gt;"",(VLOOKUP(S74,'🧱Material'!$B$4:$H1001,6,false)*T74),0) + IF(U74&lt;&gt;"",(VLOOKUP(U74,'🧱Material'!$B$4:$H1001,6,false)*V74),0) + IF(W74&lt;&gt;"",(VLOOKUP(W74,'🧱Material'!$B$4:$H1001,6,false)*X74),0) + IF(Y74&lt;&gt;"",(VLOOKUP(Y74,'🧱Material'!$B$4:$H1001,6,false)*Z74),0) + IF(AA74&lt;&gt;"",(VLOOKUP(AA74,'🧱Material'!$B$4:$H1001,6,false)*AB74),0) + IF(AC74&lt;&gt;"",(VLOOKUP(AC74,'🧱Material'!$B$4:$H1001,6,false)*AD74),0)</f>
        <v>850</v>
      </c>
      <c r="K74" s="533" t="s">
        <v>79</v>
      </c>
      <c r="L74" s="534">
        <v>100.0</v>
      </c>
      <c r="M74" s="533" t="s">
        <v>80</v>
      </c>
      <c r="N74" s="534">
        <v>50.0</v>
      </c>
      <c r="O74" s="533" t="s">
        <v>82</v>
      </c>
      <c r="P74" s="534">
        <v>50.0</v>
      </c>
      <c r="Q74" s="533" t="s">
        <v>84</v>
      </c>
      <c r="R74" s="534"/>
      <c r="S74" s="515"/>
      <c r="T74" s="3"/>
      <c r="U74" s="515"/>
      <c r="V74" s="3"/>
      <c r="W74" s="515"/>
      <c r="X74" s="3"/>
      <c r="Y74" s="515"/>
      <c r="Z74" s="3"/>
      <c r="AA74" s="515"/>
      <c r="AB74" s="3"/>
      <c r="AC74" s="515"/>
      <c r="AD74" s="3"/>
    </row>
    <row r="75">
      <c r="A75" s="617" t="b">
        <v>1</v>
      </c>
      <c r="B75" s="617" t="s">
        <v>853</v>
      </c>
      <c r="C75" s="617" t="s">
        <v>8</v>
      </c>
      <c r="D75" s="618" t="s">
        <v>54</v>
      </c>
      <c r="E75" s="617" t="s">
        <v>86</v>
      </c>
      <c r="F75" s="618" t="s">
        <v>784</v>
      </c>
      <c r="G75" s="618" t="s">
        <v>785</v>
      </c>
      <c r="H75" s="526">
        <f>IF(K75&lt;&gt;"",(VLOOKUP(K75,'🌳Resource'!$A$4:$J1001,10,false)*L75),0)+IF(M75&lt;&gt;"",(VLOOKUP(M75,'🌳Resource'!$A$4:$J1001,10,false)*N75),0)+IF(O75&lt;&gt;"",(VLOOKUP(O75,'🌳Resource'!$A$4:$J1001,10,false)*P75),0) + IF(Q75&lt;&gt;"",(VLOOKUP(Q75,'🌳Resource'!$A$4:$J1001,10,false)*R75),0) + IF(S75&lt;&gt;"",(VLOOKUP(S75,'🧱Material'!$B$4:$H1001,7,false)*T75),0) + IF(U75&lt;&gt;"",(VLOOKUP(U75,'🧱Material'!$B$4:$H1001,7,false)*V75),0) + IF(W75&lt;&gt;"",(VLOOKUP(W75,'🧱Material'!$B$4:$H1001,7,false)*X75),0) + IF(Y75&lt;&gt;"",(VLOOKUP(Y75,'🧱Material'!$B$4:$H1001,7,false)*Z75),0) + IF(AA75&lt;&gt;"",(VLOOKUP(AA75,'🧱Material'!$B$4:$H1001,7,false)*AB75),0) + IF(AC75&lt;&gt;"",(VLOOKUP(AC75,'🧱Material'!$B$4:$H1001,7,false)*AD75),0)</f>
        <v>1100</v>
      </c>
      <c r="I75" s="526">
        <f>IF(K75&lt;&gt;"",(VLOOKUP(K75,'🌳Resource'!$A$4:$J1001,8,false)*L75),0)+IF(M75&lt;&gt;"",(VLOOKUP(M75,'🌳Resource'!$A$4:$J1001,8,false)*N75),0)+IF(O75&lt;&gt;"",(VLOOKUP(O75,'🌳Resource'!$A$4:$J1001,8,false)*P75),0) + IF(Q75&lt;&gt;"",(VLOOKUP(Q75,'🌳Resource'!$A$4:$J1001,8,false)*R75),0) + IF(S75&lt;&gt;"",(VLOOKUP(S75,'🧱Material'!$B$4:$H1001,5,false)*T75),0) + IF(U75&lt;&gt;"",(VLOOKUP(U75,'🧱Material'!$B$4:$H1001,5,false)*V75),0) + IF(W75&lt;&gt;"",(VLOOKUP(W75,'🧱Material'!$B$4:$H1001,5,false)*X75),0) + IF(Y75&lt;&gt;"",(VLOOKUP(Y75,'🧱Material'!$B$4:$H1001,5,false)*Z75),0) + IF(AA75&lt;&gt;"",(VLOOKUP(AA75,'🧱Material'!$B$4:$H1001,5,false)*AB75),0) + IF(AC75&lt;&gt;"",(VLOOKUP(AC75,'🧱Material'!$B$4:$H1001,5,false)*AD75),0)</f>
        <v>892.2857143</v>
      </c>
      <c r="J75" s="526">
        <f>IF(K75&lt;&gt;"",(VLOOKUP(K75,'🌳Resource'!$A$5:$J1001,9,false)*L75),0)+IF(M75&lt;&gt;"",(VLOOKUP(M75,'🌳Resource'!$A$5:$J1001,9,false)*N75),0)+IF(O75&lt;&gt;"",(VLOOKUP(O75,'🌳Resource'!$A$5:$J1001,9,false)*P75),0) + IF(Q75&lt;&gt;"",(VLOOKUP(Q75,'🌳Resource'!$A$5:$J1001,9,false)*R75),0) + IF(S75&lt;&gt;"",(VLOOKUP(S75,'🧱Material'!$B$4:$H1001,6,false)*T75),0) + IF(U75&lt;&gt;"",(VLOOKUP(U75,'🧱Material'!$B$4:$H1001,6,false)*V75),0) + IF(W75&lt;&gt;"",(VLOOKUP(W75,'🧱Material'!$B$4:$H1001,6,false)*X75),0) + IF(Y75&lt;&gt;"",(VLOOKUP(Y75,'🧱Material'!$B$4:$H1001,6,false)*Z75),0) + IF(AA75&lt;&gt;"",(VLOOKUP(AA75,'🧱Material'!$B$4:$H1001,6,false)*AB75),0) + IF(AC75&lt;&gt;"",(VLOOKUP(AC75,'🧱Material'!$B$4:$H1001,6,false)*AD75),0)</f>
        <v>3345</v>
      </c>
      <c r="K75" s="535" t="s">
        <v>79</v>
      </c>
      <c r="L75" s="536">
        <v>200.0</v>
      </c>
      <c r="M75" s="535" t="s">
        <v>80</v>
      </c>
      <c r="N75" s="536">
        <v>100.0</v>
      </c>
      <c r="O75" s="535" t="s">
        <v>82</v>
      </c>
      <c r="P75" s="536">
        <v>100.0</v>
      </c>
      <c r="Q75" s="535" t="s">
        <v>84</v>
      </c>
      <c r="R75" s="536">
        <v>100.0</v>
      </c>
      <c r="S75" s="59" t="s">
        <v>555</v>
      </c>
      <c r="T75" s="520">
        <v>5.0</v>
      </c>
      <c r="U75" s="59" t="s">
        <v>726</v>
      </c>
      <c r="V75" s="520">
        <v>5.0</v>
      </c>
      <c r="W75" s="59" t="s">
        <v>672</v>
      </c>
      <c r="X75" s="520">
        <v>5.0</v>
      </c>
      <c r="Y75" s="59"/>
      <c r="Z75" s="520"/>
      <c r="AA75" s="59"/>
      <c r="AB75" s="520"/>
      <c r="AC75" s="59"/>
      <c r="AD75" s="520"/>
    </row>
    <row r="76">
      <c r="A76" s="617" t="b">
        <v>1</v>
      </c>
      <c r="B76" s="617" t="s">
        <v>854</v>
      </c>
      <c r="C76" s="617" t="s">
        <v>8</v>
      </c>
      <c r="D76" s="618" t="s">
        <v>54</v>
      </c>
      <c r="E76" s="617" t="s">
        <v>86</v>
      </c>
      <c r="F76" s="618" t="s">
        <v>787</v>
      </c>
      <c r="G76" s="618" t="s">
        <v>788</v>
      </c>
      <c r="H76" s="523">
        <f>IF(K76&lt;&gt;"",(VLOOKUP(K76,'🌳Resource'!$A$4:$J1001,10,false)*L76),0)+IF(M76&lt;&gt;"",(VLOOKUP(M76,'🌳Resource'!$A$4:$J1001,10,false)*N76),0)+IF(O76&lt;&gt;"",(VLOOKUP(O76,'🌳Resource'!$A$4:$J1001,10,false)*P76),0) + IF(Q76&lt;&gt;"",(VLOOKUP(Q76,'🌳Resource'!$A$4:$J1001,10,false)*R76),0) + IF(S76&lt;&gt;"",(VLOOKUP(S76,'🧱Material'!$B$4:$H1001,7,false)*T76),0) + IF(U76&lt;&gt;"",(VLOOKUP(U76,'🧱Material'!$B$4:$H1001,7,false)*V76),0) + IF(W76&lt;&gt;"",(VLOOKUP(W76,'🧱Material'!$B$4:$H1001,7,false)*X76),0) + IF(Y76&lt;&gt;"",(VLOOKUP(Y76,'🧱Material'!$B$4:$H1001,7,false)*Z76),0) + IF(AA76&lt;&gt;"",(VLOOKUP(AA76,'🧱Material'!$B$4:$H1001,7,false)*AB76),0) + IF(AC76&lt;&gt;"",(VLOOKUP(AC76,'🧱Material'!$B$4:$H1001,7,false)*AD76),0)</f>
        <v>1105</v>
      </c>
      <c r="I76" s="523">
        <f>IF(K76&lt;&gt;"",(VLOOKUP(K76,'🌳Resource'!$A$4:$J1001,8,false)*L76),0)+IF(M76&lt;&gt;"",(VLOOKUP(M76,'🌳Resource'!$A$4:$J1001,8,false)*N76),0)+IF(O76&lt;&gt;"",(VLOOKUP(O76,'🌳Resource'!$A$4:$J1001,8,false)*P76),0) + IF(Q76&lt;&gt;"",(VLOOKUP(Q76,'🌳Resource'!$A$4:$J1001,8,false)*R76),0) + IF(S76&lt;&gt;"",(VLOOKUP(S76,'🧱Material'!$B$4:$H1001,5,false)*T76),0) + IF(U76&lt;&gt;"",(VLOOKUP(U76,'🧱Material'!$B$4:$H1001,5,false)*V76),0) + IF(W76&lt;&gt;"",(VLOOKUP(W76,'🧱Material'!$B$4:$H1001,5,false)*X76),0) + IF(Y76&lt;&gt;"",(VLOOKUP(Y76,'🧱Material'!$B$4:$H1001,5,false)*Z76),0) + IF(AA76&lt;&gt;"",(VLOOKUP(AA76,'🧱Material'!$B$4:$H1001,5,false)*AB76),0) + IF(AC76&lt;&gt;"",(VLOOKUP(AC76,'🧱Material'!$B$4:$H1001,5,false)*AD76),0)</f>
        <v>894.2857143</v>
      </c>
      <c r="J76" s="523">
        <f>IF(K76&lt;&gt;"",(VLOOKUP(K76,'🌳Resource'!$A$5:$J1001,9,false)*L76),0)+IF(M76&lt;&gt;"",(VLOOKUP(M76,'🌳Resource'!$A$5:$J1001,9,false)*N76),0)+IF(O76&lt;&gt;"",(VLOOKUP(O76,'🌳Resource'!$A$5:$J1001,9,false)*P76),0) + IF(Q76&lt;&gt;"",(VLOOKUP(Q76,'🌳Resource'!$A$5:$J1001,9,false)*R76),0) + IF(S76&lt;&gt;"",(VLOOKUP(S76,'🧱Material'!$B$4:$H1001,6,false)*T76),0) + IF(U76&lt;&gt;"",(VLOOKUP(U76,'🧱Material'!$B$4:$H1001,6,false)*V76),0) + IF(W76&lt;&gt;"",(VLOOKUP(W76,'🧱Material'!$B$4:$H1001,6,false)*X76),0) + IF(Y76&lt;&gt;"",(VLOOKUP(Y76,'🧱Material'!$B$4:$H1001,6,false)*Z76),0) + IF(AA76&lt;&gt;"",(VLOOKUP(AA76,'🧱Material'!$B$4:$H1001,6,false)*AB76),0) + IF(AC76&lt;&gt;"",(VLOOKUP(AC76,'🧱Material'!$B$4:$H1001,6,false)*AD76),0)</f>
        <v>3375</v>
      </c>
      <c r="K76" s="533" t="s">
        <v>79</v>
      </c>
      <c r="L76" s="534">
        <v>200.0</v>
      </c>
      <c r="M76" s="533" t="s">
        <v>80</v>
      </c>
      <c r="N76" s="534">
        <v>100.0</v>
      </c>
      <c r="O76" s="533" t="s">
        <v>82</v>
      </c>
      <c r="P76" s="534">
        <v>100.0</v>
      </c>
      <c r="Q76" s="533" t="s">
        <v>84</v>
      </c>
      <c r="R76" s="534">
        <v>100.0</v>
      </c>
      <c r="S76" s="515" t="s">
        <v>555</v>
      </c>
      <c r="T76" s="3">
        <v>5.0</v>
      </c>
      <c r="U76" s="515" t="s">
        <v>728</v>
      </c>
      <c r="V76" s="3">
        <v>5.0</v>
      </c>
      <c r="W76" s="515" t="s">
        <v>674</v>
      </c>
      <c r="X76" s="3">
        <v>5.0</v>
      </c>
      <c r="Y76" s="515"/>
      <c r="Z76" s="3"/>
      <c r="AA76" s="515"/>
      <c r="AB76" s="3"/>
      <c r="AC76" s="515"/>
      <c r="AD76" s="3"/>
    </row>
    <row r="77">
      <c r="A77" s="617" t="b">
        <v>1</v>
      </c>
      <c r="B77" s="617" t="s">
        <v>855</v>
      </c>
      <c r="C77" s="617" t="s">
        <v>8</v>
      </c>
      <c r="D77" s="618" t="s">
        <v>54</v>
      </c>
      <c r="E77" s="617" t="s">
        <v>86</v>
      </c>
      <c r="F77" s="618" t="s">
        <v>782</v>
      </c>
      <c r="G77" s="618" t="s">
        <v>790</v>
      </c>
      <c r="H77" s="526">
        <f>IF(K77&lt;&gt;"",(VLOOKUP(K77,'🌳Resource'!$A$4:$J1001,10,false)*L77),0)+IF(M77&lt;&gt;"",(VLOOKUP(M77,'🌳Resource'!$A$4:$J1001,10,false)*N77),0)+IF(O77&lt;&gt;"",(VLOOKUP(O77,'🌳Resource'!$A$4:$J1001,10,false)*P77),0) + IF(Q77&lt;&gt;"",(VLOOKUP(Q77,'🌳Resource'!$A$4:$J1001,10,false)*R77),0) + IF(S77&lt;&gt;"",(VLOOKUP(S77,'🧱Material'!$B$4:$H1001,7,false)*T77),0) + IF(U77&lt;&gt;"",(VLOOKUP(U77,'🧱Material'!$B$4:$H1001,7,false)*V77),0) + IF(W77&lt;&gt;"",(VLOOKUP(W77,'🧱Material'!$B$4:$H1001,7,false)*X77),0) + IF(Y77&lt;&gt;"",(VLOOKUP(Y77,'🧱Material'!$B$4:$H1001,7,false)*Z77),0) + IF(AA77&lt;&gt;"",(VLOOKUP(AA77,'🧱Material'!$B$4:$H1001,7,false)*AB77),0) + IF(AC77&lt;&gt;"",(VLOOKUP(AC77,'🧱Material'!$B$4:$H1001,7,false)*AD77),0)</f>
        <v>1100</v>
      </c>
      <c r="I77" s="526">
        <f>IF(K77&lt;&gt;"",(VLOOKUP(K77,'🌳Resource'!$A$4:$J1001,8,false)*L77),0)+IF(M77&lt;&gt;"",(VLOOKUP(M77,'🌳Resource'!$A$4:$J1001,8,false)*N77),0)+IF(O77&lt;&gt;"",(VLOOKUP(O77,'🌳Resource'!$A$4:$J1001,8,false)*P77),0) + IF(Q77&lt;&gt;"",(VLOOKUP(Q77,'🌳Resource'!$A$4:$J1001,8,false)*R77),0) + IF(S77&lt;&gt;"",(VLOOKUP(S77,'🧱Material'!$B$4:$H1001,5,false)*T77),0) + IF(U77&lt;&gt;"",(VLOOKUP(U77,'🧱Material'!$B$4:$H1001,5,false)*V77),0) + IF(W77&lt;&gt;"",(VLOOKUP(W77,'🧱Material'!$B$4:$H1001,5,false)*X77),0) + IF(Y77&lt;&gt;"",(VLOOKUP(Y77,'🧱Material'!$B$4:$H1001,5,false)*Z77),0) + IF(AA77&lt;&gt;"",(VLOOKUP(AA77,'🧱Material'!$B$4:$H1001,5,false)*AB77),0) + IF(AC77&lt;&gt;"",(VLOOKUP(AC77,'🧱Material'!$B$4:$H1001,5,false)*AD77),0)</f>
        <v>895.4675325</v>
      </c>
      <c r="J77" s="526">
        <f>IF(K77&lt;&gt;"",(VLOOKUP(K77,'🌳Resource'!$A$5:$J1001,9,false)*L77),0)+IF(M77&lt;&gt;"",(VLOOKUP(M77,'🌳Resource'!$A$5:$J1001,9,false)*N77),0)+IF(O77&lt;&gt;"",(VLOOKUP(O77,'🌳Resource'!$A$5:$J1001,9,false)*P77),0) + IF(Q77&lt;&gt;"",(VLOOKUP(Q77,'🌳Resource'!$A$5:$J1001,9,false)*R77),0) + IF(S77&lt;&gt;"",(VLOOKUP(S77,'🧱Material'!$B$4:$H1001,6,false)*T77),0) + IF(U77&lt;&gt;"",(VLOOKUP(U77,'🧱Material'!$B$4:$H1001,6,false)*V77),0) + IF(W77&lt;&gt;"",(VLOOKUP(W77,'🧱Material'!$B$4:$H1001,6,false)*X77),0) + IF(Y77&lt;&gt;"",(VLOOKUP(Y77,'🧱Material'!$B$4:$H1001,6,false)*Z77),0) + IF(AA77&lt;&gt;"",(VLOOKUP(AA77,'🧱Material'!$B$4:$H1001,6,false)*AB77),0) + IF(AC77&lt;&gt;"",(VLOOKUP(AC77,'🧱Material'!$B$4:$H1001,6,false)*AD77),0)</f>
        <v>3345</v>
      </c>
      <c r="K77" s="535" t="s">
        <v>79</v>
      </c>
      <c r="L77" s="536">
        <v>200.0</v>
      </c>
      <c r="M77" s="535" t="s">
        <v>80</v>
      </c>
      <c r="N77" s="536">
        <v>100.0</v>
      </c>
      <c r="O77" s="535" t="s">
        <v>82</v>
      </c>
      <c r="P77" s="536">
        <v>100.0</v>
      </c>
      <c r="Q77" s="535" t="s">
        <v>84</v>
      </c>
      <c r="R77" s="536">
        <v>100.0</v>
      </c>
      <c r="S77" s="59" t="s">
        <v>555</v>
      </c>
      <c r="T77" s="520">
        <v>5.0</v>
      </c>
      <c r="U77" s="59" t="s">
        <v>730</v>
      </c>
      <c r="V77" s="520">
        <v>5.0</v>
      </c>
      <c r="W77" s="59" t="s">
        <v>676</v>
      </c>
      <c r="X77" s="520">
        <v>5.0</v>
      </c>
      <c r="Y77" s="59"/>
      <c r="Z77" s="520"/>
      <c r="AA77" s="59"/>
      <c r="AB77" s="520"/>
      <c r="AC77" s="59"/>
      <c r="AD77" s="520"/>
    </row>
    <row r="78">
      <c r="A78" s="629" t="b">
        <v>0</v>
      </c>
      <c r="B78" s="617" t="s">
        <v>856</v>
      </c>
      <c r="C78" s="617" t="s">
        <v>8</v>
      </c>
      <c r="D78" s="618" t="s">
        <v>54</v>
      </c>
      <c r="E78" s="617" t="s">
        <v>86</v>
      </c>
      <c r="F78" s="618" t="s">
        <v>792</v>
      </c>
      <c r="G78" s="618" t="s">
        <v>793</v>
      </c>
      <c r="H78" s="523">
        <f>IF(K78&lt;&gt;"",(VLOOKUP(K78,'🌳Resource'!$A$4:$J1001,10,false)*L78),0)+IF(M78&lt;&gt;"",(VLOOKUP(M78,'🌳Resource'!$A$4:$J1001,10,false)*N78),0)+IF(O78&lt;&gt;"",(VLOOKUP(O78,'🌳Resource'!$A$4:$J1001,10,false)*P78),0) + IF(Q78&lt;&gt;"",(VLOOKUP(Q78,'🌳Resource'!$A$4:$J1001,10,false)*R78),0) + IF(S78&lt;&gt;"",(VLOOKUP(S78,'🧱Material'!$B$4:$H1001,7,false)*T78),0) + IF(U78&lt;&gt;"",(VLOOKUP(U78,'🧱Material'!$B$4:$H1001,7,false)*V78),0) + IF(W78&lt;&gt;"",(VLOOKUP(W78,'🧱Material'!$B$4:$H1001,7,false)*X78),0) + IF(Y78&lt;&gt;"",(VLOOKUP(Y78,'🧱Material'!$B$4:$H1001,7,false)*Z78),0) + IF(AA78&lt;&gt;"",(VLOOKUP(AA78,'🧱Material'!$B$4:$H1001,7,false)*AB78),0) + IF(AC78&lt;&gt;"",(VLOOKUP(AC78,'🧱Material'!$B$4:$H1001,7,false)*AD78),0)</f>
        <v>750</v>
      </c>
      <c r="I78" s="523">
        <f>IF(K78&lt;&gt;"",(VLOOKUP(K78,'🌳Resource'!$A$4:$J1001,8,false)*L78),0)+IF(M78&lt;&gt;"",(VLOOKUP(M78,'🌳Resource'!$A$4:$J1001,8,false)*N78),0)+IF(O78&lt;&gt;"",(VLOOKUP(O78,'🌳Resource'!$A$4:$J1001,8,false)*P78),0) + IF(Q78&lt;&gt;"",(VLOOKUP(Q78,'🌳Resource'!$A$4:$J1001,8,false)*R78),0) + IF(S78&lt;&gt;"",(VLOOKUP(S78,'🧱Material'!$B$4:$H1001,5,false)*T78),0) + IF(U78&lt;&gt;"",(VLOOKUP(U78,'🧱Material'!$B$4:$H1001,5,false)*V78),0) + IF(W78&lt;&gt;"",(VLOOKUP(W78,'🧱Material'!$B$4:$H1001,5,false)*X78),0) + IF(Y78&lt;&gt;"",(VLOOKUP(Y78,'🧱Material'!$B$4:$H1001,5,false)*Z78),0) + IF(AA78&lt;&gt;"",(VLOOKUP(AA78,'🧱Material'!$B$4:$H1001,5,false)*AB78),0) + IF(AC78&lt;&gt;"",(VLOOKUP(AC78,'🧱Material'!$B$4:$H1001,5,false)*AD78),0)</f>
        <v>633.8961039</v>
      </c>
      <c r="J78" s="523">
        <f>IF(K78&lt;&gt;"",(VLOOKUP(K78,'🌳Resource'!$A$5:$J1001,9,false)*L78),0)+IF(M78&lt;&gt;"",(VLOOKUP(M78,'🌳Resource'!$A$5:$J1001,9,false)*N78),0)+IF(O78&lt;&gt;"",(VLOOKUP(O78,'🌳Resource'!$A$5:$J1001,9,false)*P78),0) + IF(Q78&lt;&gt;"",(VLOOKUP(Q78,'🌳Resource'!$A$5:$J1001,9,false)*R78),0) + IF(S78&lt;&gt;"",(VLOOKUP(S78,'🧱Material'!$B$4:$H1001,6,false)*T78),0) + IF(U78&lt;&gt;"",(VLOOKUP(U78,'🧱Material'!$B$4:$H1001,6,false)*V78),0) + IF(W78&lt;&gt;"",(VLOOKUP(W78,'🧱Material'!$B$4:$H1001,6,false)*X78),0) + IF(Y78&lt;&gt;"",(VLOOKUP(Y78,'🧱Material'!$B$4:$H1001,6,false)*Z78),0) + IF(AA78&lt;&gt;"",(VLOOKUP(AA78,'🧱Material'!$B$4:$H1001,6,false)*AB78),0) + IF(AC78&lt;&gt;"",(VLOOKUP(AC78,'🧱Material'!$B$4:$H1001,6,false)*AD78),0)</f>
        <v>2400</v>
      </c>
      <c r="K78" s="533" t="s">
        <v>79</v>
      </c>
      <c r="L78" s="534">
        <v>200.0</v>
      </c>
      <c r="M78" s="533" t="s">
        <v>80</v>
      </c>
      <c r="N78" s="534">
        <v>100.0</v>
      </c>
      <c r="O78" s="533" t="s">
        <v>82</v>
      </c>
      <c r="P78" s="534">
        <v>100.0</v>
      </c>
      <c r="Q78" s="533" t="s">
        <v>84</v>
      </c>
      <c r="R78" s="534">
        <v>100.0</v>
      </c>
      <c r="S78" s="515"/>
      <c r="T78" s="3"/>
      <c r="U78" s="515"/>
      <c r="V78" s="3"/>
      <c r="W78" s="515"/>
      <c r="X78" s="3"/>
      <c r="Y78" s="515"/>
      <c r="Z78" s="3"/>
      <c r="AA78" s="515"/>
      <c r="AB78" s="3"/>
      <c r="AC78" s="515"/>
      <c r="AD78" s="3"/>
    </row>
    <row r="79">
      <c r="A79" s="617" t="b">
        <v>1</v>
      </c>
      <c r="B79" s="617" t="s">
        <v>857</v>
      </c>
      <c r="C79" s="618" t="s">
        <v>12</v>
      </c>
      <c r="D79" s="618" t="s">
        <v>54</v>
      </c>
      <c r="E79" s="617" t="s">
        <v>86</v>
      </c>
      <c r="F79" s="618" t="s">
        <v>784</v>
      </c>
      <c r="G79" s="618" t="s">
        <v>785</v>
      </c>
      <c r="H79" s="526">
        <f>IF(K79&lt;&gt;"",(VLOOKUP(K79,'🌳Resource'!$A$4:$J1001,10,false)*L79),0)+IF(M79&lt;&gt;"",(VLOOKUP(M79,'🌳Resource'!$A$4:$J1001,10,false)*N79),0)+IF(O79&lt;&gt;"",(VLOOKUP(O79,'🌳Resource'!$A$4:$J1001,10,false)*P79),0) + IF(Q79&lt;&gt;"",(VLOOKUP(Q79,'🌳Resource'!$A$4:$J1001,10,false)*R79),0) + IF(S79&lt;&gt;"",(VLOOKUP(S79,'🧱Material'!$B$4:$H1001,7,false)*T79),0) + IF(U79&lt;&gt;"",(VLOOKUP(U79,'🧱Material'!$B$4:$H1001,7,false)*V79),0) + IF(W79&lt;&gt;"",(VLOOKUP(W79,'🧱Material'!$B$4:$H1001,7,false)*X79),0) + IF(Y79&lt;&gt;"",(VLOOKUP(Y79,'🧱Material'!$B$4:$H1001,7,false)*Z79),0) + IF(AA79&lt;&gt;"",(VLOOKUP(AA79,'🧱Material'!$B$4:$H1001,7,false)*AB79),0) + IF(AC79&lt;&gt;"",(VLOOKUP(AC79,'🧱Material'!$B$4:$H1001,7,false)*AD79),0)</f>
        <v>1712.5</v>
      </c>
      <c r="I79" s="526">
        <f>IF(K79&lt;&gt;"",(VLOOKUP(K79,'🌳Resource'!$A$4:$J1001,8,false)*L79),0)+IF(M79&lt;&gt;"",(VLOOKUP(M79,'🌳Resource'!$A$4:$J1001,8,false)*N79),0)+IF(O79&lt;&gt;"",(VLOOKUP(O79,'🌳Resource'!$A$4:$J1001,8,false)*P79),0) + IF(Q79&lt;&gt;"",(VLOOKUP(Q79,'🌳Resource'!$A$4:$J1001,8,false)*R79),0) + IF(S79&lt;&gt;"",(VLOOKUP(S79,'🧱Material'!$B$4:$H1001,5,false)*T79),0) + IF(U79&lt;&gt;"",(VLOOKUP(U79,'🧱Material'!$B$4:$H1001,5,false)*V79),0) + IF(W79&lt;&gt;"",(VLOOKUP(W79,'🧱Material'!$B$4:$H1001,5,false)*X79),0) + IF(Y79&lt;&gt;"",(VLOOKUP(Y79,'🧱Material'!$B$4:$H1001,5,false)*Z79),0) + IF(AA79&lt;&gt;"",(VLOOKUP(AA79,'🧱Material'!$B$4:$H1001,5,false)*AB79),0) + IF(AC79&lt;&gt;"",(VLOOKUP(AC79,'🧱Material'!$B$4:$H1001,5,false)*AD79),0)</f>
        <v>1456.149351</v>
      </c>
      <c r="J79" s="526">
        <f>IF(K79&lt;&gt;"",(VLOOKUP(K79,'🌳Resource'!$A$5:$J1001,9,false)*L79),0)+IF(M79&lt;&gt;"",(VLOOKUP(M79,'🌳Resource'!$A$5:$J1001,9,false)*N79),0)+IF(O79&lt;&gt;"",(VLOOKUP(O79,'🌳Resource'!$A$5:$J1001,9,false)*P79),0) + IF(Q79&lt;&gt;"",(VLOOKUP(Q79,'🌳Resource'!$A$5:$J1001,9,false)*R79),0) + IF(S79&lt;&gt;"",(VLOOKUP(S79,'🧱Material'!$B$4:$H1001,6,false)*T79),0) + IF(U79&lt;&gt;"",(VLOOKUP(U79,'🧱Material'!$B$4:$H1001,6,false)*V79),0) + IF(W79&lt;&gt;"",(VLOOKUP(W79,'🧱Material'!$B$4:$H1001,6,false)*X79),0) + IF(Y79&lt;&gt;"",(VLOOKUP(Y79,'🧱Material'!$B$4:$H1001,6,false)*Z79),0) + IF(AA79&lt;&gt;"",(VLOOKUP(AA79,'🧱Material'!$B$4:$H1001,6,false)*AB79),0) + IF(AC79&lt;&gt;"",(VLOOKUP(AC79,'🧱Material'!$B$4:$H1001,6,false)*AD79),0)</f>
        <v>5225</v>
      </c>
      <c r="K79" s="535" t="s">
        <v>79</v>
      </c>
      <c r="L79" s="536">
        <v>300.0</v>
      </c>
      <c r="M79" s="535" t="s">
        <v>80</v>
      </c>
      <c r="N79" s="536">
        <v>200.0</v>
      </c>
      <c r="O79" s="535" t="s">
        <v>82</v>
      </c>
      <c r="P79" s="536">
        <v>200.0</v>
      </c>
      <c r="Q79" s="535" t="s">
        <v>84</v>
      </c>
      <c r="R79" s="536">
        <v>200.0</v>
      </c>
      <c r="S79" s="59" t="s">
        <v>555</v>
      </c>
      <c r="T79" s="520">
        <v>5.0</v>
      </c>
      <c r="U79" s="59" t="s">
        <v>726</v>
      </c>
      <c r="V79" s="520">
        <v>5.0</v>
      </c>
      <c r="W79" s="59" t="s">
        <v>678</v>
      </c>
      <c r="X79" s="520">
        <v>5.0</v>
      </c>
      <c r="Y79" s="59"/>
      <c r="Z79" s="520"/>
      <c r="AA79" s="59"/>
      <c r="AB79" s="520"/>
      <c r="AC79" s="59"/>
      <c r="AD79" s="520"/>
    </row>
    <row r="80">
      <c r="A80" s="617" t="b">
        <v>1</v>
      </c>
      <c r="B80" s="617" t="s">
        <v>858</v>
      </c>
      <c r="C80" s="618" t="s">
        <v>12</v>
      </c>
      <c r="D80" s="618" t="s">
        <v>54</v>
      </c>
      <c r="E80" s="617" t="s">
        <v>86</v>
      </c>
      <c r="F80" s="618" t="s">
        <v>787</v>
      </c>
      <c r="G80" s="618" t="s">
        <v>788</v>
      </c>
      <c r="H80" s="523">
        <f>IF(K80&lt;&gt;"",(VLOOKUP(K80,'🌳Resource'!$A$4:$J1001,10,false)*L80),0)+IF(M80&lt;&gt;"",(VLOOKUP(M80,'🌳Resource'!$A$4:$J1001,10,false)*N80),0)+IF(O80&lt;&gt;"",(VLOOKUP(O80,'🌳Resource'!$A$4:$J1001,10,false)*P80),0) + IF(Q80&lt;&gt;"",(VLOOKUP(Q80,'🌳Resource'!$A$4:$J1001,10,false)*R80),0) + IF(S80&lt;&gt;"",(VLOOKUP(S80,'🧱Material'!$B$4:$H1001,7,false)*T80),0) + IF(U80&lt;&gt;"",(VLOOKUP(U80,'🧱Material'!$B$4:$H1001,7,false)*V80),0) + IF(W80&lt;&gt;"",(VLOOKUP(W80,'🧱Material'!$B$4:$H1001,7,false)*X80),0) + IF(Y80&lt;&gt;"",(VLOOKUP(Y80,'🧱Material'!$B$4:$H1001,7,false)*Z80),0) + IF(AA80&lt;&gt;"",(VLOOKUP(AA80,'🧱Material'!$B$4:$H1001,7,false)*AB80),0) + IF(AC80&lt;&gt;"",(VLOOKUP(AC80,'🧱Material'!$B$4:$H1001,7,false)*AD80),0)</f>
        <v>1727.5</v>
      </c>
      <c r="I80" s="523">
        <f>IF(K80&lt;&gt;"",(VLOOKUP(K80,'🌳Resource'!$A$4:$J1001,8,false)*L80),0)+IF(M80&lt;&gt;"",(VLOOKUP(M80,'🌳Resource'!$A$4:$J1001,8,false)*N80),0)+IF(O80&lt;&gt;"",(VLOOKUP(O80,'🌳Resource'!$A$4:$J1001,8,false)*P80),0) + IF(Q80&lt;&gt;"",(VLOOKUP(Q80,'🌳Resource'!$A$4:$J1001,8,false)*R80),0) + IF(S80&lt;&gt;"",(VLOOKUP(S80,'🧱Material'!$B$4:$H1001,5,false)*T80),0) + IF(U80&lt;&gt;"",(VLOOKUP(U80,'🧱Material'!$B$4:$H1001,5,false)*V80),0) + IF(W80&lt;&gt;"",(VLOOKUP(W80,'🧱Material'!$B$4:$H1001,5,false)*X80),0) + IF(Y80&lt;&gt;"",(VLOOKUP(Y80,'🧱Material'!$B$4:$H1001,5,false)*Z80),0) + IF(AA80&lt;&gt;"",(VLOOKUP(AA80,'🧱Material'!$B$4:$H1001,5,false)*AB80),0) + IF(AC80&lt;&gt;"",(VLOOKUP(AC80,'🧱Material'!$B$4:$H1001,5,false)*AD80),0)</f>
        <v>1473.538961</v>
      </c>
      <c r="J80" s="523">
        <f>IF(K80&lt;&gt;"",(VLOOKUP(K80,'🌳Resource'!$A$5:$J1001,9,false)*L80),0)+IF(M80&lt;&gt;"",(VLOOKUP(M80,'🌳Resource'!$A$5:$J1001,9,false)*N80),0)+IF(O80&lt;&gt;"",(VLOOKUP(O80,'🌳Resource'!$A$5:$J1001,9,false)*P80),0) + IF(Q80&lt;&gt;"",(VLOOKUP(Q80,'🌳Resource'!$A$5:$J1001,9,false)*R80),0) + IF(S80&lt;&gt;"",(VLOOKUP(S80,'🧱Material'!$B$4:$H1001,6,false)*T80),0) + IF(U80&lt;&gt;"",(VLOOKUP(U80,'🧱Material'!$B$4:$H1001,6,false)*V80),0) + IF(W80&lt;&gt;"",(VLOOKUP(W80,'🧱Material'!$B$4:$H1001,6,false)*X80),0) + IF(Y80&lt;&gt;"",(VLOOKUP(Y80,'🧱Material'!$B$4:$H1001,6,false)*Z80),0) + IF(AA80&lt;&gt;"",(VLOOKUP(AA80,'🧱Material'!$B$4:$H1001,6,false)*AB80),0) + IF(AC80&lt;&gt;"",(VLOOKUP(AC80,'🧱Material'!$B$4:$H1001,6,false)*AD80),0)</f>
        <v>5285</v>
      </c>
      <c r="K80" s="533" t="s">
        <v>79</v>
      </c>
      <c r="L80" s="534">
        <v>300.0</v>
      </c>
      <c r="M80" s="533" t="s">
        <v>80</v>
      </c>
      <c r="N80" s="534">
        <v>200.0</v>
      </c>
      <c r="O80" s="533" t="s">
        <v>82</v>
      </c>
      <c r="P80" s="534">
        <v>200.0</v>
      </c>
      <c r="Q80" s="533" t="s">
        <v>84</v>
      </c>
      <c r="R80" s="534">
        <v>200.0</v>
      </c>
      <c r="S80" s="515" t="s">
        <v>555</v>
      </c>
      <c r="T80" s="3">
        <v>5.0</v>
      </c>
      <c r="U80" s="515" t="s">
        <v>728</v>
      </c>
      <c r="V80" s="3">
        <v>5.0</v>
      </c>
      <c r="W80" s="515" t="s">
        <v>680</v>
      </c>
      <c r="X80" s="3">
        <v>5.0</v>
      </c>
      <c r="Y80" s="515"/>
      <c r="Z80" s="3"/>
      <c r="AA80" s="515"/>
      <c r="AB80" s="3"/>
      <c r="AC80" s="515"/>
      <c r="AD80" s="3"/>
    </row>
    <row r="81">
      <c r="A81" s="617" t="b">
        <v>1</v>
      </c>
      <c r="B81" s="617" t="s">
        <v>859</v>
      </c>
      <c r="C81" s="618" t="s">
        <v>12</v>
      </c>
      <c r="D81" s="618" t="s">
        <v>54</v>
      </c>
      <c r="E81" s="617" t="s">
        <v>86</v>
      </c>
      <c r="F81" s="618" t="s">
        <v>782</v>
      </c>
      <c r="G81" s="618" t="s">
        <v>790</v>
      </c>
      <c r="H81" s="526">
        <f>IF(K81&lt;&gt;"",(VLOOKUP(K81,'🌳Resource'!$A$4:$J1001,10,false)*L81),0)+IF(M81&lt;&gt;"",(VLOOKUP(M81,'🌳Resource'!$A$4:$J1001,10,false)*N81),0)+IF(O81&lt;&gt;"",(VLOOKUP(O81,'🌳Resource'!$A$4:$J1001,10,false)*P81),0) + IF(Q81&lt;&gt;"",(VLOOKUP(Q81,'🌳Resource'!$A$4:$J1001,10,false)*R81),0) + IF(S81&lt;&gt;"",(VLOOKUP(S81,'🧱Material'!$B$4:$H1001,7,false)*T81),0) + IF(U81&lt;&gt;"",(VLOOKUP(U81,'🧱Material'!$B$4:$H1001,7,false)*V81),0) + IF(W81&lt;&gt;"",(VLOOKUP(W81,'🧱Material'!$B$4:$H1001,7,false)*X81),0) + IF(Y81&lt;&gt;"",(VLOOKUP(Y81,'🧱Material'!$B$4:$H1001,7,false)*Z81),0) + IF(AA81&lt;&gt;"",(VLOOKUP(AA81,'🧱Material'!$B$4:$H1001,7,false)*AB81),0) + IF(AC81&lt;&gt;"",(VLOOKUP(AC81,'🧱Material'!$B$4:$H1001,7,false)*AD81),0)</f>
        <v>1717.5</v>
      </c>
      <c r="I81" s="526">
        <f>IF(K81&lt;&gt;"",(VLOOKUP(K81,'🌳Resource'!$A$4:$J1001,8,false)*L81),0)+IF(M81&lt;&gt;"",(VLOOKUP(M81,'🌳Resource'!$A$4:$J1001,8,false)*N81),0)+IF(O81&lt;&gt;"",(VLOOKUP(O81,'🌳Resource'!$A$4:$J1001,8,false)*P81),0) + IF(Q81&lt;&gt;"",(VLOOKUP(Q81,'🌳Resource'!$A$4:$J1001,8,false)*R81),0) + IF(S81&lt;&gt;"",(VLOOKUP(S81,'🧱Material'!$B$4:$H1001,5,false)*T81),0) + IF(U81&lt;&gt;"",(VLOOKUP(U81,'🧱Material'!$B$4:$H1001,5,false)*V81),0) + IF(W81&lt;&gt;"",(VLOOKUP(W81,'🧱Material'!$B$4:$H1001,5,false)*X81),0) + IF(Y81&lt;&gt;"",(VLOOKUP(Y81,'🧱Material'!$B$4:$H1001,5,false)*Z81),0) + IF(AA81&lt;&gt;"",(VLOOKUP(AA81,'🧱Material'!$B$4:$H1001,5,false)*AB81),0) + IF(AC81&lt;&gt;"",(VLOOKUP(AC81,'🧱Material'!$B$4:$H1001,5,false)*AD81),0)</f>
        <v>1458.149351</v>
      </c>
      <c r="J81" s="526">
        <f>IF(K81&lt;&gt;"",(VLOOKUP(K81,'🌳Resource'!$A$5:$J1001,9,false)*L81),0)+IF(M81&lt;&gt;"",(VLOOKUP(M81,'🌳Resource'!$A$5:$J1001,9,false)*N81),0)+IF(O81&lt;&gt;"",(VLOOKUP(O81,'🌳Resource'!$A$5:$J1001,9,false)*P81),0) + IF(Q81&lt;&gt;"",(VLOOKUP(Q81,'🌳Resource'!$A$5:$J1001,9,false)*R81),0) + IF(S81&lt;&gt;"",(VLOOKUP(S81,'🧱Material'!$B$4:$H1001,6,false)*T81),0) + IF(U81&lt;&gt;"",(VLOOKUP(U81,'🧱Material'!$B$4:$H1001,6,false)*V81),0) + IF(W81&lt;&gt;"",(VLOOKUP(W81,'🧱Material'!$B$4:$H1001,6,false)*X81),0) + IF(Y81&lt;&gt;"",(VLOOKUP(Y81,'🧱Material'!$B$4:$H1001,6,false)*Z81),0) + IF(AA81&lt;&gt;"",(VLOOKUP(AA81,'🧱Material'!$B$4:$H1001,6,false)*AB81),0) + IF(AC81&lt;&gt;"",(VLOOKUP(AC81,'🧱Material'!$B$4:$H1001,6,false)*AD81),0)</f>
        <v>5265</v>
      </c>
      <c r="K81" s="535" t="s">
        <v>79</v>
      </c>
      <c r="L81" s="536">
        <v>300.0</v>
      </c>
      <c r="M81" s="535" t="s">
        <v>80</v>
      </c>
      <c r="N81" s="536">
        <v>200.0</v>
      </c>
      <c r="O81" s="535" t="s">
        <v>82</v>
      </c>
      <c r="P81" s="536">
        <v>200.0</v>
      </c>
      <c r="Q81" s="535" t="s">
        <v>84</v>
      </c>
      <c r="R81" s="536">
        <v>200.0</v>
      </c>
      <c r="S81" s="59" t="s">
        <v>555</v>
      </c>
      <c r="T81" s="520">
        <v>5.0</v>
      </c>
      <c r="U81" s="59" t="s">
        <v>730</v>
      </c>
      <c r="V81" s="520">
        <v>5.0</v>
      </c>
      <c r="W81" s="59" t="s">
        <v>682</v>
      </c>
      <c r="X81" s="520">
        <v>5.0</v>
      </c>
      <c r="Y81" s="59"/>
      <c r="Z81" s="520"/>
      <c r="AA81" s="59"/>
      <c r="AB81" s="520"/>
      <c r="AC81" s="59"/>
      <c r="AD81" s="520"/>
    </row>
    <row r="82">
      <c r="A82" s="629" t="b">
        <v>0</v>
      </c>
      <c r="B82" s="617" t="s">
        <v>860</v>
      </c>
      <c r="C82" s="618" t="s">
        <v>12</v>
      </c>
      <c r="D82" s="618" t="s">
        <v>54</v>
      </c>
      <c r="E82" s="617" t="s">
        <v>86</v>
      </c>
      <c r="F82" s="618" t="s">
        <v>792</v>
      </c>
      <c r="G82" s="618" t="s">
        <v>793</v>
      </c>
      <c r="H82" s="523">
        <f>IF(K82&lt;&gt;"",(VLOOKUP(K82,'🌳Resource'!$A$4:$J1001,10,false)*L82),0)+IF(M82&lt;&gt;"",(VLOOKUP(M82,'🌳Resource'!$A$4:$J1001,10,false)*N82),0)+IF(O82&lt;&gt;"",(VLOOKUP(O82,'🌳Resource'!$A$4:$J1001,10,false)*P82),0) + IF(Q82&lt;&gt;"",(VLOOKUP(Q82,'🌳Resource'!$A$4:$J1001,10,false)*R82),0) + IF(S82&lt;&gt;"",(VLOOKUP(S82,'🧱Material'!$B$4:$H1001,7,false)*T82),0) + IF(U82&lt;&gt;"",(VLOOKUP(U82,'🧱Material'!$B$4:$H1001,7,false)*V82),0) + IF(W82&lt;&gt;"",(VLOOKUP(W82,'🧱Material'!$B$4:$H1001,7,false)*X82),0) + IF(Y82&lt;&gt;"",(VLOOKUP(Y82,'🧱Material'!$B$4:$H1001,7,false)*Z82),0) + IF(AA82&lt;&gt;"",(VLOOKUP(AA82,'🧱Material'!$B$4:$H1001,7,false)*AB82),0) + IF(AC82&lt;&gt;"",(VLOOKUP(AC82,'🧱Material'!$B$4:$H1001,7,false)*AD82),0)</f>
        <v>1400</v>
      </c>
      <c r="I82" s="523">
        <f>IF(K82&lt;&gt;"",(VLOOKUP(K82,'🌳Resource'!$A$4:$J1001,8,false)*L82),0)+IF(M82&lt;&gt;"",(VLOOKUP(M82,'🌳Resource'!$A$4:$J1001,8,false)*N82),0)+IF(O82&lt;&gt;"",(VLOOKUP(O82,'🌳Resource'!$A$4:$J1001,8,false)*P82),0) + IF(Q82&lt;&gt;"",(VLOOKUP(Q82,'🌳Resource'!$A$4:$J1001,8,false)*R82),0) + IF(S82&lt;&gt;"",(VLOOKUP(S82,'🧱Material'!$B$4:$H1001,5,false)*T82),0) + IF(U82&lt;&gt;"",(VLOOKUP(U82,'🧱Material'!$B$4:$H1001,5,false)*V82),0) + IF(W82&lt;&gt;"",(VLOOKUP(W82,'🧱Material'!$B$4:$H1001,5,false)*X82),0) + IF(Y82&lt;&gt;"",(VLOOKUP(Y82,'🧱Material'!$B$4:$H1001,5,false)*Z82),0) + IF(AA82&lt;&gt;"",(VLOOKUP(AA82,'🧱Material'!$B$4:$H1001,5,false)*AB82),0) + IF(AC82&lt;&gt;"",(VLOOKUP(AC82,'🧱Material'!$B$4:$H1001,5,false)*AD82),0)</f>
        <v>1167.792208</v>
      </c>
      <c r="J82" s="523">
        <f>IF(K82&lt;&gt;"",(VLOOKUP(K82,'🌳Resource'!$A$5:$J1001,9,false)*L82),0)+IF(M82&lt;&gt;"",(VLOOKUP(M82,'🌳Resource'!$A$5:$J1001,9,false)*N82),0)+IF(O82&lt;&gt;"",(VLOOKUP(O82,'🌳Resource'!$A$5:$J1001,9,false)*P82),0) + IF(Q82&lt;&gt;"",(VLOOKUP(Q82,'🌳Resource'!$A$5:$J1001,9,false)*R82),0) + IF(S82&lt;&gt;"",(VLOOKUP(S82,'🧱Material'!$B$4:$H1001,6,false)*T82),0) + IF(U82&lt;&gt;"",(VLOOKUP(U82,'🧱Material'!$B$4:$H1001,6,false)*V82),0) + IF(W82&lt;&gt;"",(VLOOKUP(W82,'🧱Material'!$B$4:$H1001,6,false)*X82),0) + IF(Y82&lt;&gt;"",(VLOOKUP(Y82,'🧱Material'!$B$4:$H1001,6,false)*Z82),0) + IF(AA82&lt;&gt;"",(VLOOKUP(AA82,'🧱Material'!$B$4:$H1001,6,false)*AB82),0) + IF(AC82&lt;&gt;"",(VLOOKUP(AC82,'🧱Material'!$B$4:$H1001,6,false)*AD82),0)</f>
        <v>4400</v>
      </c>
      <c r="K82" s="533" t="s">
        <v>79</v>
      </c>
      <c r="L82" s="534">
        <v>300.0</v>
      </c>
      <c r="M82" s="533" t="s">
        <v>80</v>
      </c>
      <c r="N82" s="534">
        <v>200.0</v>
      </c>
      <c r="O82" s="533" t="s">
        <v>82</v>
      </c>
      <c r="P82" s="534">
        <v>200.0</v>
      </c>
      <c r="Q82" s="533" t="s">
        <v>84</v>
      </c>
      <c r="R82" s="534">
        <v>200.0</v>
      </c>
      <c r="S82" s="515"/>
      <c r="T82" s="3"/>
      <c r="U82" s="515"/>
      <c r="V82" s="3"/>
      <c r="W82" s="515"/>
      <c r="X82" s="3"/>
      <c r="Y82" s="515"/>
      <c r="Z82" s="3"/>
      <c r="AA82" s="515"/>
      <c r="AB82" s="3"/>
      <c r="AC82" s="515"/>
      <c r="AD82" s="3"/>
    </row>
    <row r="83">
      <c r="A83" s="629" t="b">
        <v>0</v>
      </c>
      <c r="B83" s="630"/>
      <c r="C83" s="631"/>
      <c r="D83" s="631"/>
      <c r="E83" s="631"/>
      <c r="F83" s="632"/>
      <c r="G83" s="632"/>
      <c r="H83" s="526">
        <f>IF(K83&lt;&gt;"",(VLOOKUP(K83,'🌳Resource'!$A$4:$J1001,10,false)*L83),0)+IF(M83&lt;&gt;"",(VLOOKUP(M83,'🌳Resource'!$A$4:$J1001,10,false)*N83),0)+IF(O83&lt;&gt;"",(VLOOKUP(O83,'🌳Resource'!$A$4:$J1001,10,false)*P83),0) + IF(Q83&lt;&gt;"",(VLOOKUP(Q83,'🌳Resource'!$A$4:$J1001,10,false)*R83),0) + IF(S83&lt;&gt;"",(VLOOKUP(S83,'🧱Material'!$B$4:$H1001,7,false)*T83),0) + IF(U83&lt;&gt;"",(VLOOKUP(U83,'🧱Material'!$B$4:$H1001,7,false)*V83),0) + IF(W83&lt;&gt;"",(VLOOKUP(W83,'🧱Material'!$B$4:$H1001,7,false)*X83),0) + IF(Y83&lt;&gt;"",(VLOOKUP(Y83,'🧱Material'!$B$4:$H1001,7,false)*Z83),0) + IF(AA83&lt;&gt;"",(VLOOKUP(AA83,'🧱Material'!$B$4:$H1001,7,false)*AB83),0) + IF(AC83&lt;&gt;"",(VLOOKUP(AC83,'🧱Material'!$B$4:$H1001,7,false)*AD83),0)</f>
        <v>1400</v>
      </c>
      <c r="I83" s="526">
        <f>IF(K83&lt;&gt;"",(VLOOKUP(K83,'🌳Resource'!$A$4:$J1001,8,false)*L83),0)+IF(M83&lt;&gt;"",(VLOOKUP(M83,'🌳Resource'!$A$4:$J1001,8,false)*N83),0)+IF(O83&lt;&gt;"",(VLOOKUP(O83,'🌳Resource'!$A$4:$J1001,8,false)*P83),0) + IF(Q83&lt;&gt;"",(VLOOKUP(Q83,'🌳Resource'!$A$4:$J1001,8,false)*R83),0) + IF(S83&lt;&gt;"",(VLOOKUP(S83,'🧱Material'!$B$4:$H1001,5,false)*T83),0) + IF(U83&lt;&gt;"",(VLOOKUP(U83,'🧱Material'!$B$4:$H1001,5,false)*V83),0) + IF(W83&lt;&gt;"",(VLOOKUP(W83,'🧱Material'!$B$4:$H1001,5,false)*X83),0) + IF(Y83&lt;&gt;"",(VLOOKUP(Y83,'🧱Material'!$B$4:$H1001,5,false)*Z83),0) + IF(AA83&lt;&gt;"",(VLOOKUP(AA83,'🧱Material'!$B$4:$H1001,5,false)*AB83),0) + IF(AC83&lt;&gt;"",(VLOOKUP(AC83,'🧱Material'!$B$4:$H1001,5,false)*AD83),0)</f>
        <v>1167.792208</v>
      </c>
      <c r="J83" s="526">
        <f>IF(K83&lt;&gt;"",(VLOOKUP(K83,'🌳Resource'!$A$5:$J1001,9,false)*L83),0)+IF(M83&lt;&gt;"",(VLOOKUP(M83,'🌳Resource'!$A$5:$J1001,9,false)*N83),0)+IF(O83&lt;&gt;"",(VLOOKUP(O83,'🌳Resource'!$A$5:$J1001,9,false)*P83),0) + IF(Q83&lt;&gt;"",(VLOOKUP(Q83,'🌳Resource'!$A$5:$J1001,9,false)*R83),0) + IF(S83&lt;&gt;"",(VLOOKUP(S83,'🧱Material'!$B$4:$H1001,6,false)*T83),0) + IF(U83&lt;&gt;"",(VLOOKUP(U83,'🧱Material'!$B$4:$H1001,6,false)*V83),0) + IF(W83&lt;&gt;"",(VLOOKUP(W83,'🧱Material'!$B$4:$H1001,6,false)*X83),0) + IF(Y83&lt;&gt;"",(VLOOKUP(Y83,'🧱Material'!$B$4:$H1001,6,false)*Z83),0) + IF(AA83&lt;&gt;"",(VLOOKUP(AA83,'🧱Material'!$B$4:$H1001,6,false)*AB83),0) + IF(AC83&lt;&gt;"",(VLOOKUP(AC83,'🧱Material'!$B$4:$H1001,6,false)*AD83),0)</f>
        <v>4400</v>
      </c>
      <c r="K83" s="535" t="s">
        <v>79</v>
      </c>
      <c r="L83" s="536">
        <v>300.0</v>
      </c>
      <c r="M83" s="535" t="s">
        <v>80</v>
      </c>
      <c r="N83" s="536">
        <v>200.0</v>
      </c>
      <c r="O83" s="535" t="s">
        <v>82</v>
      </c>
      <c r="P83" s="536">
        <v>200.0</v>
      </c>
      <c r="Q83" s="535" t="s">
        <v>84</v>
      </c>
      <c r="R83" s="536">
        <v>200.0</v>
      </c>
      <c r="S83" s="59"/>
      <c r="T83" s="520"/>
      <c r="U83" s="59"/>
      <c r="V83" s="520"/>
      <c r="W83" s="59"/>
      <c r="X83" s="520"/>
      <c r="Y83" s="59"/>
      <c r="Z83" s="520"/>
      <c r="AA83" s="59"/>
      <c r="AB83" s="520"/>
      <c r="AC83" s="59"/>
      <c r="AD83" s="520"/>
    </row>
    <row r="84">
      <c r="A84" s="617" t="b">
        <v>1</v>
      </c>
      <c r="B84" s="617" t="s">
        <v>861</v>
      </c>
      <c r="C84" s="618" t="s">
        <v>7</v>
      </c>
      <c r="D84" s="618" t="s">
        <v>54</v>
      </c>
      <c r="E84" s="618" t="s">
        <v>862</v>
      </c>
      <c r="F84" s="618" t="s">
        <v>782</v>
      </c>
      <c r="G84" s="624"/>
      <c r="H84" s="523">
        <f>IF(K84&lt;&gt;"",(VLOOKUP(K84,'🌳Resource'!$A$4:$J1001,10,false)*L84),0)+IF(M84&lt;&gt;"",(VLOOKUP(M84,'🌳Resource'!$A$4:$J1001,10,false)*N84),0)+IF(O84&lt;&gt;"",(VLOOKUP(O84,'🌳Resource'!$A$4:$J1001,10,false)*P84),0) + IF(Q84&lt;&gt;"",(VLOOKUP(Q84,'🌳Resource'!$A$4:$J1001,10,false)*R84),0) + IF(S84&lt;&gt;"",(VLOOKUP(S84,'🧱Material'!$B$4:$H1001,7,false)*T84),0) + IF(U84&lt;&gt;"",(VLOOKUP(U84,'🧱Material'!$B$4:$H1001,7,false)*V84),0) + IF(W84&lt;&gt;"",(VLOOKUP(W84,'🧱Material'!$B$4:$H1001,7,false)*X84),0) + IF(Y84&lt;&gt;"",(VLOOKUP(Y84,'🧱Material'!$B$4:$H1001,7,false)*Z84),0) + IF(AA84&lt;&gt;"",(VLOOKUP(AA84,'🧱Material'!$B$4:$H1001,7,false)*AB84),0) + IF(AC84&lt;&gt;"",(VLOOKUP(AC84,'🧱Material'!$B$4:$H1001,7,false)*AD84),0)</f>
        <v>225</v>
      </c>
      <c r="I84" s="523">
        <f>IF(K84&lt;&gt;"",(VLOOKUP(K84,'🌳Resource'!$A$4:$J1001,8,false)*L84),0)+IF(M84&lt;&gt;"",(VLOOKUP(M84,'🌳Resource'!$A$4:$J1001,8,false)*N84),0)+IF(O84&lt;&gt;"",(VLOOKUP(O84,'🌳Resource'!$A$4:$J1001,8,false)*P84),0) + IF(Q84&lt;&gt;"",(VLOOKUP(Q84,'🌳Resource'!$A$4:$J1001,8,false)*R84),0) + IF(S84&lt;&gt;"",(VLOOKUP(S84,'🧱Material'!$B$4:$H1001,5,false)*T84),0) + IF(U84&lt;&gt;"",(VLOOKUP(U84,'🧱Material'!$B$4:$H1001,5,false)*V84),0) + IF(W84&lt;&gt;"",(VLOOKUP(W84,'🧱Material'!$B$4:$H1001,5,false)*X84),0) + IF(Y84&lt;&gt;"",(VLOOKUP(Y84,'🧱Material'!$B$4:$H1001,5,false)*Z84),0) + IF(AA84&lt;&gt;"",(VLOOKUP(AA84,'🧱Material'!$B$4:$H1001,5,false)*AB84),0) + IF(AC84&lt;&gt;"",(VLOOKUP(AC84,'🧱Material'!$B$4:$H1001,5,false)*AD84),0)</f>
        <v>224.0909091</v>
      </c>
      <c r="J84" s="523">
        <f>IF(K84&lt;&gt;"",(VLOOKUP(K84,'🌳Resource'!$A$5:$J1001,9,false)*L84),0)+IF(M84&lt;&gt;"",(VLOOKUP(M84,'🌳Resource'!$A$5:$J1001,9,false)*N84),0)+IF(O84&lt;&gt;"",(VLOOKUP(O84,'🌳Resource'!$A$5:$J1001,9,false)*P84),0) + IF(Q84&lt;&gt;"",(VLOOKUP(Q84,'🌳Resource'!$A$5:$J1001,9,false)*R84),0) + IF(S84&lt;&gt;"",(VLOOKUP(S84,'🧱Material'!$B$4:$H1001,6,false)*T84),0) + IF(U84&lt;&gt;"",(VLOOKUP(U84,'🧱Material'!$B$4:$H1001,6,false)*V84),0) + IF(W84&lt;&gt;"",(VLOOKUP(W84,'🧱Material'!$B$4:$H1001,6,false)*X84),0) + IF(Y84&lt;&gt;"",(VLOOKUP(Y84,'🧱Material'!$B$4:$H1001,6,false)*Z84),0) + IF(AA84&lt;&gt;"",(VLOOKUP(AA84,'🧱Material'!$B$4:$H1001,6,false)*AB84),0) + IF(AC84&lt;&gt;"",(VLOOKUP(AC84,'🧱Material'!$B$4:$H1001,6,false)*AD84),0)</f>
        <v>850</v>
      </c>
      <c r="K84" s="533" t="s">
        <v>79</v>
      </c>
      <c r="L84" s="534">
        <v>100.0</v>
      </c>
      <c r="M84" s="533" t="s">
        <v>80</v>
      </c>
      <c r="N84" s="534">
        <v>50.0</v>
      </c>
      <c r="O84" s="533" t="s">
        <v>82</v>
      </c>
      <c r="P84" s="534">
        <v>50.0</v>
      </c>
      <c r="Q84" s="533" t="s">
        <v>84</v>
      </c>
      <c r="R84" s="534"/>
      <c r="S84" s="515"/>
      <c r="T84" s="3"/>
      <c r="U84" s="515"/>
      <c r="V84" s="3"/>
      <c r="W84" s="515"/>
      <c r="X84" s="3"/>
      <c r="Y84" s="515"/>
      <c r="Z84" s="3"/>
      <c r="AA84" s="515"/>
      <c r="AB84" s="3"/>
      <c r="AC84" s="515"/>
      <c r="AD84" s="3"/>
    </row>
    <row r="85">
      <c r="A85" s="617" t="b">
        <v>1</v>
      </c>
      <c r="B85" s="617" t="s">
        <v>863</v>
      </c>
      <c r="C85" s="618" t="s">
        <v>8</v>
      </c>
      <c r="D85" s="618" t="s">
        <v>54</v>
      </c>
      <c r="E85" s="618" t="s">
        <v>862</v>
      </c>
      <c r="F85" s="618" t="s">
        <v>784</v>
      </c>
      <c r="G85" s="618" t="s">
        <v>785</v>
      </c>
      <c r="H85" s="526">
        <f>IF(K85&lt;&gt;"",(VLOOKUP(K85,'🌳Resource'!$A$4:$J1001,10,false)*L85),0)+IF(M85&lt;&gt;"",(VLOOKUP(M85,'🌳Resource'!$A$4:$J1001,10,false)*N85),0)+IF(O85&lt;&gt;"",(VLOOKUP(O85,'🌳Resource'!$A$4:$J1001,10,false)*P85),0) + IF(Q85&lt;&gt;"",(VLOOKUP(Q85,'🌳Resource'!$A$4:$J1001,10,false)*R85),0) + IF(S85&lt;&gt;"",(VLOOKUP(S85,'🧱Material'!$B$4:$H1001,7,false)*T85),0) + IF(U85&lt;&gt;"",(VLOOKUP(U85,'🧱Material'!$B$4:$H1001,7,false)*V85),0) + IF(W85&lt;&gt;"",(VLOOKUP(W85,'🧱Material'!$B$4:$H1001,7,false)*X85),0) + IF(Y85&lt;&gt;"",(VLOOKUP(Y85,'🧱Material'!$B$4:$H1001,7,false)*Z85),0) + IF(AA85&lt;&gt;"",(VLOOKUP(AA85,'🧱Material'!$B$4:$H1001,7,false)*AB85),0) + IF(AC85&lt;&gt;"",(VLOOKUP(AC85,'🧱Material'!$B$4:$H1001,7,false)*AD85),0)</f>
        <v>1100</v>
      </c>
      <c r="I85" s="526">
        <f>IF(K85&lt;&gt;"",(VLOOKUP(K85,'🌳Resource'!$A$4:$J1001,8,false)*L85),0)+IF(M85&lt;&gt;"",(VLOOKUP(M85,'🌳Resource'!$A$4:$J1001,8,false)*N85),0)+IF(O85&lt;&gt;"",(VLOOKUP(O85,'🌳Resource'!$A$4:$J1001,8,false)*P85),0) + IF(Q85&lt;&gt;"",(VLOOKUP(Q85,'🌳Resource'!$A$4:$J1001,8,false)*R85),0) + IF(S85&lt;&gt;"",(VLOOKUP(S85,'🧱Material'!$B$4:$H1001,5,false)*T85),0) + IF(U85&lt;&gt;"",(VLOOKUP(U85,'🧱Material'!$B$4:$H1001,5,false)*V85),0) + IF(W85&lt;&gt;"",(VLOOKUP(W85,'🧱Material'!$B$4:$H1001,5,false)*X85),0) + IF(Y85&lt;&gt;"",(VLOOKUP(Y85,'🧱Material'!$B$4:$H1001,5,false)*Z85),0) + IF(AA85&lt;&gt;"",(VLOOKUP(AA85,'🧱Material'!$B$4:$H1001,5,false)*AB85),0) + IF(AC85&lt;&gt;"",(VLOOKUP(AC85,'🧱Material'!$B$4:$H1001,5,false)*AD85),0)</f>
        <v>892.2857143</v>
      </c>
      <c r="J85" s="526">
        <f>IF(K85&lt;&gt;"",(VLOOKUP(K85,'🌳Resource'!$A$5:$J1001,9,false)*L85),0)+IF(M85&lt;&gt;"",(VLOOKUP(M85,'🌳Resource'!$A$5:$J1001,9,false)*N85),0)+IF(O85&lt;&gt;"",(VLOOKUP(O85,'🌳Resource'!$A$5:$J1001,9,false)*P85),0) + IF(Q85&lt;&gt;"",(VLOOKUP(Q85,'🌳Resource'!$A$5:$J1001,9,false)*R85),0) + IF(S85&lt;&gt;"",(VLOOKUP(S85,'🧱Material'!$B$4:$H1001,6,false)*T85),0) + IF(U85&lt;&gt;"",(VLOOKUP(U85,'🧱Material'!$B$4:$H1001,6,false)*V85),0) + IF(W85&lt;&gt;"",(VLOOKUP(W85,'🧱Material'!$B$4:$H1001,6,false)*X85),0) + IF(Y85&lt;&gt;"",(VLOOKUP(Y85,'🧱Material'!$B$4:$H1001,6,false)*Z85),0) + IF(AA85&lt;&gt;"",(VLOOKUP(AA85,'🧱Material'!$B$4:$H1001,6,false)*AB85),0) + IF(AC85&lt;&gt;"",(VLOOKUP(AC85,'🧱Material'!$B$4:$H1001,6,false)*AD85),0)</f>
        <v>3345</v>
      </c>
      <c r="K85" s="535" t="s">
        <v>79</v>
      </c>
      <c r="L85" s="536">
        <v>200.0</v>
      </c>
      <c r="M85" s="535" t="s">
        <v>80</v>
      </c>
      <c r="N85" s="536">
        <v>100.0</v>
      </c>
      <c r="O85" s="535" t="s">
        <v>82</v>
      </c>
      <c r="P85" s="536">
        <v>100.0</v>
      </c>
      <c r="Q85" s="535" t="s">
        <v>84</v>
      </c>
      <c r="R85" s="536">
        <v>100.0</v>
      </c>
      <c r="S85" s="59" t="s">
        <v>555</v>
      </c>
      <c r="T85" s="520">
        <v>5.0</v>
      </c>
      <c r="U85" s="59" t="s">
        <v>732</v>
      </c>
      <c r="V85" s="520">
        <v>5.0</v>
      </c>
      <c r="W85" s="59" t="s">
        <v>672</v>
      </c>
      <c r="X85" s="520">
        <v>5.0</v>
      </c>
      <c r="Y85" s="59"/>
      <c r="Z85" s="520"/>
      <c r="AA85" s="59"/>
      <c r="AB85" s="520"/>
      <c r="AC85" s="59"/>
      <c r="AD85" s="520"/>
    </row>
    <row r="86">
      <c r="A86" s="617" t="b">
        <v>1</v>
      </c>
      <c r="B86" s="617" t="s">
        <v>864</v>
      </c>
      <c r="C86" s="618" t="s">
        <v>8</v>
      </c>
      <c r="D86" s="618" t="s">
        <v>54</v>
      </c>
      <c r="E86" s="618" t="s">
        <v>862</v>
      </c>
      <c r="F86" s="618" t="s">
        <v>787</v>
      </c>
      <c r="G86" s="618" t="s">
        <v>788</v>
      </c>
      <c r="H86" s="523">
        <f>IF(K86&lt;&gt;"",(VLOOKUP(K86,'🌳Resource'!$A$4:$J1001,10,false)*L86),0)+IF(M86&lt;&gt;"",(VLOOKUP(M86,'🌳Resource'!$A$4:$J1001,10,false)*N86),0)+IF(O86&lt;&gt;"",(VLOOKUP(O86,'🌳Resource'!$A$4:$J1001,10,false)*P86),0) + IF(Q86&lt;&gt;"",(VLOOKUP(Q86,'🌳Resource'!$A$4:$J1001,10,false)*R86),0) + IF(S86&lt;&gt;"",(VLOOKUP(S86,'🧱Material'!$B$4:$H1001,7,false)*T86),0) + IF(U86&lt;&gt;"",(VLOOKUP(U86,'🧱Material'!$B$4:$H1001,7,false)*V86),0) + IF(W86&lt;&gt;"",(VLOOKUP(W86,'🧱Material'!$B$4:$H1001,7,false)*X86),0) + IF(Y86&lt;&gt;"",(VLOOKUP(Y86,'🧱Material'!$B$4:$H1001,7,false)*Z86),0) + IF(AA86&lt;&gt;"",(VLOOKUP(AA86,'🧱Material'!$B$4:$H1001,7,false)*AB86),0) + IF(AC86&lt;&gt;"",(VLOOKUP(AC86,'🧱Material'!$B$4:$H1001,7,false)*AD86),0)</f>
        <v>1105</v>
      </c>
      <c r="I86" s="523">
        <f>IF(K86&lt;&gt;"",(VLOOKUP(K86,'🌳Resource'!$A$4:$J1001,8,false)*L86),0)+IF(M86&lt;&gt;"",(VLOOKUP(M86,'🌳Resource'!$A$4:$J1001,8,false)*N86),0)+IF(O86&lt;&gt;"",(VLOOKUP(O86,'🌳Resource'!$A$4:$J1001,8,false)*P86),0) + IF(Q86&lt;&gt;"",(VLOOKUP(Q86,'🌳Resource'!$A$4:$J1001,8,false)*R86),0) + IF(S86&lt;&gt;"",(VLOOKUP(S86,'🧱Material'!$B$4:$H1001,5,false)*T86),0) + IF(U86&lt;&gt;"",(VLOOKUP(U86,'🧱Material'!$B$4:$H1001,5,false)*V86),0) + IF(W86&lt;&gt;"",(VLOOKUP(W86,'🧱Material'!$B$4:$H1001,5,false)*X86),0) + IF(Y86&lt;&gt;"",(VLOOKUP(Y86,'🧱Material'!$B$4:$H1001,5,false)*Z86),0) + IF(AA86&lt;&gt;"",(VLOOKUP(AA86,'🧱Material'!$B$4:$H1001,5,false)*AB86),0) + IF(AC86&lt;&gt;"",(VLOOKUP(AC86,'🧱Material'!$B$4:$H1001,5,false)*AD86),0)</f>
        <v>894.2857143</v>
      </c>
      <c r="J86" s="523">
        <f>IF(K86&lt;&gt;"",(VLOOKUP(K86,'🌳Resource'!$A$5:$J1001,9,false)*L86),0)+IF(M86&lt;&gt;"",(VLOOKUP(M86,'🌳Resource'!$A$5:$J1001,9,false)*N86),0)+IF(O86&lt;&gt;"",(VLOOKUP(O86,'🌳Resource'!$A$5:$J1001,9,false)*P86),0) + IF(Q86&lt;&gt;"",(VLOOKUP(Q86,'🌳Resource'!$A$5:$J1001,9,false)*R86),0) + IF(S86&lt;&gt;"",(VLOOKUP(S86,'🧱Material'!$B$4:$H1001,6,false)*T86),0) + IF(U86&lt;&gt;"",(VLOOKUP(U86,'🧱Material'!$B$4:$H1001,6,false)*V86),0) + IF(W86&lt;&gt;"",(VLOOKUP(W86,'🧱Material'!$B$4:$H1001,6,false)*X86),0) + IF(Y86&lt;&gt;"",(VLOOKUP(Y86,'🧱Material'!$B$4:$H1001,6,false)*Z86),0) + IF(AA86&lt;&gt;"",(VLOOKUP(AA86,'🧱Material'!$B$4:$H1001,6,false)*AB86),0) + IF(AC86&lt;&gt;"",(VLOOKUP(AC86,'🧱Material'!$B$4:$H1001,6,false)*AD86),0)</f>
        <v>3375</v>
      </c>
      <c r="K86" s="533" t="s">
        <v>79</v>
      </c>
      <c r="L86" s="534">
        <v>200.0</v>
      </c>
      <c r="M86" s="533" t="s">
        <v>80</v>
      </c>
      <c r="N86" s="534">
        <v>100.0</v>
      </c>
      <c r="O86" s="533" t="s">
        <v>82</v>
      </c>
      <c r="P86" s="534">
        <v>100.0</v>
      </c>
      <c r="Q86" s="533" t="s">
        <v>84</v>
      </c>
      <c r="R86" s="534">
        <v>100.0</v>
      </c>
      <c r="S86" s="515" t="s">
        <v>555</v>
      </c>
      <c r="T86" s="3">
        <v>5.0</v>
      </c>
      <c r="U86" s="515" t="s">
        <v>734</v>
      </c>
      <c r="V86" s="3">
        <v>5.0</v>
      </c>
      <c r="W86" s="515" t="s">
        <v>674</v>
      </c>
      <c r="X86" s="3">
        <v>5.0</v>
      </c>
      <c r="Y86" s="515"/>
      <c r="Z86" s="3"/>
      <c r="AA86" s="515"/>
      <c r="AB86" s="3"/>
      <c r="AC86" s="515"/>
      <c r="AD86" s="3"/>
    </row>
    <row r="87">
      <c r="A87" s="617" t="b">
        <v>1</v>
      </c>
      <c r="B87" s="617" t="s">
        <v>865</v>
      </c>
      <c r="C87" s="618" t="s">
        <v>8</v>
      </c>
      <c r="D87" s="618" t="s">
        <v>54</v>
      </c>
      <c r="E87" s="618" t="s">
        <v>862</v>
      </c>
      <c r="F87" s="618" t="s">
        <v>782</v>
      </c>
      <c r="G87" s="618" t="s">
        <v>790</v>
      </c>
      <c r="H87" s="526">
        <f>IF(K87&lt;&gt;"",(VLOOKUP(K87,'🌳Resource'!$A$4:$J1001,10,false)*L87),0)+IF(M87&lt;&gt;"",(VLOOKUP(M87,'🌳Resource'!$A$4:$J1001,10,false)*N87),0)+IF(O87&lt;&gt;"",(VLOOKUP(O87,'🌳Resource'!$A$4:$J1001,10,false)*P87),0) + IF(Q87&lt;&gt;"",(VLOOKUP(Q87,'🌳Resource'!$A$4:$J1001,10,false)*R87),0) + IF(S87&lt;&gt;"",(VLOOKUP(S87,'🧱Material'!$B$4:$H1001,7,false)*T87),0) + IF(U87&lt;&gt;"",(VLOOKUP(U87,'🧱Material'!$B$4:$H1001,7,false)*V87),0) + IF(W87&lt;&gt;"",(VLOOKUP(W87,'🧱Material'!$B$4:$H1001,7,false)*X87),0) + IF(Y87&lt;&gt;"",(VLOOKUP(Y87,'🧱Material'!$B$4:$H1001,7,false)*Z87),0) + IF(AA87&lt;&gt;"",(VLOOKUP(AA87,'🧱Material'!$B$4:$H1001,7,false)*AB87),0) + IF(AC87&lt;&gt;"",(VLOOKUP(AC87,'🧱Material'!$B$4:$H1001,7,false)*AD87),0)</f>
        <v>1100</v>
      </c>
      <c r="I87" s="526">
        <f>IF(K87&lt;&gt;"",(VLOOKUP(K87,'🌳Resource'!$A$4:$J1001,8,false)*L87),0)+IF(M87&lt;&gt;"",(VLOOKUP(M87,'🌳Resource'!$A$4:$J1001,8,false)*N87),0)+IF(O87&lt;&gt;"",(VLOOKUP(O87,'🌳Resource'!$A$4:$J1001,8,false)*P87),0) + IF(Q87&lt;&gt;"",(VLOOKUP(Q87,'🌳Resource'!$A$4:$J1001,8,false)*R87),0) + IF(S87&lt;&gt;"",(VLOOKUP(S87,'🧱Material'!$B$4:$H1001,5,false)*T87),0) + IF(U87&lt;&gt;"",(VLOOKUP(U87,'🧱Material'!$B$4:$H1001,5,false)*V87),0) + IF(W87&lt;&gt;"",(VLOOKUP(W87,'🧱Material'!$B$4:$H1001,5,false)*X87),0) + IF(Y87&lt;&gt;"",(VLOOKUP(Y87,'🧱Material'!$B$4:$H1001,5,false)*Z87),0) + IF(AA87&lt;&gt;"",(VLOOKUP(AA87,'🧱Material'!$B$4:$H1001,5,false)*AB87),0) + IF(AC87&lt;&gt;"",(VLOOKUP(AC87,'🧱Material'!$B$4:$H1001,5,false)*AD87),0)</f>
        <v>895.4675325</v>
      </c>
      <c r="J87" s="526">
        <f>IF(K87&lt;&gt;"",(VLOOKUP(K87,'🌳Resource'!$A$5:$J1001,9,false)*L87),0)+IF(M87&lt;&gt;"",(VLOOKUP(M87,'🌳Resource'!$A$5:$J1001,9,false)*N87),0)+IF(O87&lt;&gt;"",(VLOOKUP(O87,'🌳Resource'!$A$5:$J1001,9,false)*P87),0) + IF(Q87&lt;&gt;"",(VLOOKUP(Q87,'🌳Resource'!$A$5:$J1001,9,false)*R87),0) + IF(S87&lt;&gt;"",(VLOOKUP(S87,'🧱Material'!$B$4:$H1001,6,false)*T87),0) + IF(U87&lt;&gt;"",(VLOOKUP(U87,'🧱Material'!$B$4:$H1001,6,false)*V87),0) + IF(W87&lt;&gt;"",(VLOOKUP(W87,'🧱Material'!$B$4:$H1001,6,false)*X87),0) + IF(Y87&lt;&gt;"",(VLOOKUP(Y87,'🧱Material'!$B$4:$H1001,6,false)*Z87),0) + IF(AA87&lt;&gt;"",(VLOOKUP(AA87,'🧱Material'!$B$4:$H1001,6,false)*AB87),0) + IF(AC87&lt;&gt;"",(VLOOKUP(AC87,'🧱Material'!$B$4:$H1001,6,false)*AD87),0)</f>
        <v>3345</v>
      </c>
      <c r="K87" s="535" t="s">
        <v>79</v>
      </c>
      <c r="L87" s="536">
        <v>200.0</v>
      </c>
      <c r="M87" s="535" t="s">
        <v>80</v>
      </c>
      <c r="N87" s="536">
        <v>100.0</v>
      </c>
      <c r="O87" s="535" t="s">
        <v>82</v>
      </c>
      <c r="P87" s="536">
        <v>100.0</v>
      </c>
      <c r="Q87" s="535" t="s">
        <v>84</v>
      </c>
      <c r="R87" s="536">
        <v>100.0</v>
      </c>
      <c r="S87" s="59" t="s">
        <v>555</v>
      </c>
      <c r="T87" s="520">
        <v>5.0</v>
      </c>
      <c r="U87" s="59" t="s">
        <v>736</v>
      </c>
      <c r="V87" s="520">
        <v>5.0</v>
      </c>
      <c r="W87" s="59" t="s">
        <v>676</v>
      </c>
      <c r="X87" s="520">
        <v>5.0</v>
      </c>
      <c r="Y87" s="59"/>
      <c r="Z87" s="520"/>
      <c r="AA87" s="59"/>
      <c r="AB87" s="520"/>
      <c r="AC87" s="59"/>
      <c r="AD87" s="520"/>
    </row>
    <row r="88">
      <c r="A88" s="629" t="b">
        <v>0</v>
      </c>
      <c r="B88" s="617" t="s">
        <v>866</v>
      </c>
      <c r="C88" s="618" t="s">
        <v>8</v>
      </c>
      <c r="D88" s="618" t="s">
        <v>54</v>
      </c>
      <c r="E88" s="618" t="s">
        <v>862</v>
      </c>
      <c r="F88" s="618" t="s">
        <v>792</v>
      </c>
      <c r="G88" s="618" t="s">
        <v>793</v>
      </c>
      <c r="H88" s="523">
        <f>IF(K88&lt;&gt;"",(VLOOKUP(K88,'🌳Resource'!$A$4:$J1001,10,false)*L88),0)+IF(M88&lt;&gt;"",(VLOOKUP(M88,'🌳Resource'!$A$4:$J1001,10,false)*N88),0)+IF(O88&lt;&gt;"",(VLOOKUP(O88,'🌳Resource'!$A$4:$J1001,10,false)*P88),0) + IF(Q88&lt;&gt;"",(VLOOKUP(Q88,'🌳Resource'!$A$4:$J1001,10,false)*R88),0) + IF(S88&lt;&gt;"",(VLOOKUP(S88,'🧱Material'!$B$4:$H1001,7,false)*T88),0) + IF(U88&lt;&gt;"",(VLOOKUP(U88,'🧱Material'!$B$4:$H1001,7,false)*V88),0) + IF(W88&lt;&gt;"",(VLOOKUP(W88,'🧱Material'!$B$4:$H1001,7,false)*X88),0) + IF(Y88&lt;&gt;"",(VLOOKUP(Y88,'🧱Material'!$B$4:$H1001,7,false)*Z88),0) + IF(AA88&lt;&gt;"",(VLOOKUP(AA88,'🧱Material'!$B$4:$H1001,7,false)*AB88),0) + IF(AC88&lt;&gt;"",(VLOOKUP(AC88,'🧱Material'!$B$4:$H1001,7,false)*AD88),0)</f>
        <v>750</v>
      </c>
      <c r="I88" s="523">
        <f>IF(K88&lt;&gt;"",(VLOOKUP(K88,'🌳Resource'!$A$4:$J1001,8,false)*L88),0)+IF(M88&lt;&gt;"",(VLOOKUP(M88,'🌳Resource'!$A$4:$J1001,8,false)*N88),0)+IF(O88&lt;&gt;"",(VLOOKUP(O88,'🌳Resource'!$A$4:$J1001,8,false)*P88),0) + IF(Q88&lt;&gt;"",(VLOOKUP(Q88,'🌳Resource'!$A$4:$J1001,8,false)*R88),0) + IF(S88&lt;&gt;"",(VLOOKUP(S88,'🧱Material'!$B$4:$H1001,5,false)*T88),0) + IF(U88&lt;&gt;"",(VLOOKUP(U88,'🧱Material'!$B$4:$H1001,5,false)*V88),0) + IF(W88&lt;&gt;"",(VLOOKUP(W88,'🧱Material'!$B$4:$H1001,5,false)*X88),0) + IF(Y88&lt;&gt;"",(VLOOKUP(Y88,'🧱Material'!$B$4:$H1001,5,false)*Z88),0) + IF(AA88&lt;&gt;"",(VLOOKUP(AA88,'🧱Material'!$B$4:$H1001,5,false)*AB88),0) + IF(AC88&lt;&gt;"",(VLOOKUP(AC88,'🧱Material'!$B$4:$H1001,5,false)*AD88),0)</f>
        <v>633.8961039</v>
      </c>
      <c r="J88" s="523">
        <f>IF(K88&lt;&gt;"",(VLOOKUP(K88,'🌳Resource'!$A$5:$J1001,9,false)*L88),0)+IF(M88&lt;&gt;"",(VLOOKUP(M88,'🌳Resource'!$A$5:$J1001,9,false)*N88),0)+IF(O88&lt;&gt;"",(VLOOKUP(O88,'🌳Resource'!$A$5:$J1001,9,false)*P88),0) + IF(Q88&lt;&gt;"",(VLOOKUP(Q88,'🌳Resource'!$A$5:$J1001,9,false)*R88),0) + IF(S88&lt;&gt;"",(VLOOKUP(S88,'🧱Material'!$B$4:$H1001,6,false)*T88),0) + IF(U88&lt;&gt;"",(VLOOKUP(U88,'🧱Material'!$B$4:$H1001,6,false)*V88),0) + IF(W88&lt;&gt;"",(VLOOKUP(W88,'🧱Material'!$B$4:$H1001,6,false)*X88),0) + IF(Y88&lt;&gt;"",(VLOOKUP(Y88,'🧱Material'!$B$4:$H1001,6,false)*Z88),0) + IF(AA88&lt;&gt;"",(VLOOKUP(AA88,'🧱Material'!$B$4:$H1001,6,false)*AB88),0) + IF(AC88&lt;&gt;"",(VLOOKUP(AC88,'🧱Material'!$B$4:$H1001,6,false)*AD88),0)</f>
        <v>2400</v>
      </c>
      <c r="K88" s="533" t="s">
        <v>79</v>
      </c>
      <c r="L88" s="534">
        <v>200.0</v>
      </c>
      <c r="M88" s="533" t="s">
        <v>80</v>
      </c>
      <c r="N88" s="534">
        <v>100.0</v>
      </c>
      <c r="O88" s="533" t="s">
        <v>82</v>
      </c>
      <c r="P88" s="534">
        <v>100.0</v>
      </c>
      <c r="Q88" s="533" t="s">
        <v>84</v>
      </c>
      <c r="R88" s="534">
        <v>100.0</v>
      </c>
      <c r="S88" s="515"/>
      <c r="T88" s="3"/>
      <c r="U88" s="515"/>
      <c r="V88" s="3"/>
      <c r="W88" s="515"/>
      <c r="X88" s="3"/>
      <c r="Y88" s="515"/>
      <c r="Z88" s="3"/>
      <c r="AA88" s="515"/>
      <c r="AB88" s="3"/>
      <c r="AC88" s="515"/>
      <c r="AD88" s="3"/>
    </row>
    <row r="89">
      <c r="A89" s="617" t="b">
        <v>1</v>
      </c>
      <c r="B89" s="617" t="s">
        <v>867</v>
      </c>
      <c r="C89" s="618" t="s">
        <v>12</v>
      </c>
      <c r="D89" s="618" t="s">
        <v>54</v>
      </c>
      <c r="E89" s="618" t="s">
        <v>862</v>
      </c>
      <c r="F89" s="618" t="s">
        <v>784</v>
      </c>
      <c r="G89" s="618" t="s">
        <v>785</v>
      </c>
      <c r="H89" s="526">
        <f>IF(K89&lt;&gt;"",(VLOOKUP(K89,'🌳Resource'!$A$4:$J1001,10,false)*L89),0)+IF(M89&lt;&gt;"",(VLOOKUP(M89,'🌳Resource'!$A$4:$J1001,10,false)*N89),0)+IF(O89&lt;&gt;"",(VLOOKUP(O89,'🌳Resource'!$A$4:$J1001,10,false)*P89),0) + IF(Q89&lt;&gt;"",(VLOOKUP(Q89,'🌳Resource'!$A$4:$J1001,10,false)*R89),0) + IF(S89&lt;&gt;"",(VLOOKUP(S89,'🧱Material'!$B$4:$H1001,7,false)*T89),0) + IF(U89&lt;&gt;"",(VLOOKUP(U89,'🧱Material'!$B$4:$H1001,7,false)*V89),0) + IF(W89&lt;&gt;"",(VLOOKUP(W89,'🧱Material'!$B$4:$H1001,7,false)*X89),0) + IF(Y89&lt;&gt;"",(VLOOKUP(Y89,'🧱Material'!$B$4:$H1001,7,false)*Z89),0) + IF(AA89&lt;&gt;"",(VLOOKUP(AA89,'🧱Material'!$B$4:$H1001,7,false)*AB89),0) + IF(AC89&lt;&gt;"",(VLOOKUP(AC89,'🧱Material'!$B$4:$H1001,7,false)*AD89),0)</f>
        <v>1712.5</v>
      </c>
      <c r="I89" s="526">
        <f>IF(K89&lt;&gt;"",(VLOOKUP(K89,'🌳Resource'!$A$4:$J1001,8,false)*L89),0)+IF(M89&lt;&gt;"",(VLOOKUP(M89,'🌳Resource'!$A$4:$J1001,8,false)*N89),0)+IF(O89&lt;&gt;"",(VLOOKUP(O89,'🌳Resource'!$A$4:$J1001,8,false)*P89),0) + IF(Q89&lt;&gt;"",(VLOOKUP(Q89,'🌳Resource'!$A$4:$J1001,8,false)*R89),0) + IF(S89&lt;&gt;"",(VLOOKUP(S89,'🧱Material'!$B$4:$H1001,5,false)*T89),0) + IF(U89&lt;&gt;"",(VLOOKUP(U89,'🧱Material'!$B$4:$H1001,5,false)*V89),0) + IF(W89&lt;&gt;"",(VLOOKUP(W89,'🧱Material'!$B$4:$H1001,5,false)*X89),0) + IF(Y89&lt;&gt;"",(VLOOKUP(Y89,'🧱Material'!$B$4:$H1001,5,false)*Z89),0) + IF(AA89&lt;&gt;"",(VLOOKUP(AA89,'🧱Material'!$B$4:$H1001,5,false)*AB89),0) + IF(AC89&lt;&gt;"",(VLOOKUP(AC89,'🧱Material'!$B$4:$H1001,5,false)*AD89),0)</f>
        <v>1456.149351</v>
      </c>
      <c r="J89" s="526">
        <f>IF(K89&lt;&gt;"",(VLOOKUP(K89,'🌳Resource'!$A$5:$J1001,9,false)*L89),0)+IF(M89&lt;&gt;"",(VLOOKUP(M89,'🌳Resource'!$A$5:$J1001,9,false)*N89),0)+IF(O89&lt;&gt;"",(VLOOKUP(O89,'🌳Resource'!$A$5:$J1001,9,false)*P89),0) + IF(Q89&lt;&gt;"",(VLOOKUP(Q89,'🌳Resource'!$A$5:$J1001,9,false)*R89),0) + IF(S89&lt;&gt;"",(VLOOKUP(S89,'🧱Material'!$B$4:$H1001,6,false)*T89),0) + IF(U89&lt;&gt;"",(VLOOKUP(U89,'🧱Material'!$B$4:$H1001,6,false)*V89),0) + IF(W89&lt;&gt;"",(VLOOKUP(W89,'🧱Material'!$B$4:$H1001,6,false)*X89),0) + IF(Y89&lt;&gt;"",(VLOOKUP(Y89,'🧱Material'!$B$4:$H1001,6,false)*Z89),0) + IF(AA89&lt;&gt;"",(VLOOKUP(AA89,'🧱Material'!$B$4:$H1001,6,false)*AB89),0) + IF(AC89&lt;&gt;"",(VLOOKUP(AC89,'🧱Material'!$B$4:$H1001,6,false)*AD89),0)</f>
        <v>5225</v>
      </c>
      <c r="K89" s="535" t="s">
        <v>79</v>
      </c>
      <c r="L89" s="536">
        <v>300.0</v>
      </c>
      <c r="M89" s="535" t="s">
        <v>80</v>
      </c>
      <c r="N89" s="536">
        <v>200.0</v>
      </c>
      <c r="O89" s="535" t="s">
        <v>82</v>
      </c>
      <c r="P89" s="536">
        <v>200.0</v>
      </c>
      <c r="Q89" s="535" t="s">
        <v>84</v>
      </c>
      <c r="R89" s="536">
        <v>200.0</v>
      </c>
      <c r="S89" s="59" t="s">
        <v>555</v>
      </c>
      <c r="T89" s="520">
        <v>5.0</v>
      </c>
      <c r="U89" s="59" t="s">
        <v>732</v>
      </c>
      <c r="V89" s="520">
        <v>5.0</v>
      </c>
      <c r="W89" s="59" t="s">
        <v>678</v>
      </c>
      <c r="X89" s="520">
        <v>5.0</v>
      </c>
      <c r="Y89" s="59"/>
      <c r="Z89" s="520"/>
      <c r="AA89" s="59"/>
      <c r="AB89" s="520"/>
      <c r="AC89" s="59"/>
      <c r="AD89" s="520"/>
    </row>
    <row r="90">
      <c r="A90" s="617" t="b">
        <v>1</v>
      </c>
      <c r="B90" s="617" t="s">
        <v>868</v>
      </c>
      <c r="C90" s="618" t="s">
        <v>12</v>
      </c>
      <c r="D90" s="618" t="s">
        <v>54</v>
      </c>
      <c r="E90" s="618" t="s">
        <v>862</v>
      </c>
      <c r="F90" s="618" t="s">
        <v>787</v>
      </c>
      <c r="G90" s="618" t="s">
        <v>788</v>
      </c>
      <c r="H90" s="523">
        <f>IF(K90&lt;&gt;"",(VLOOKUP(K90,'🌳Resource'!$A$4:$J1001,10,false)*L90),0)+IF(M90&lt;&gt;"",(VLOOKUP(M90,'🌳Resource'!$A$4:$J1001,10,false)*N90),0)+IF(O90&lt;&gt;"",(VLOOKUP(O90,'🌳Resource'!$A$4:$J1001,10,false)*P90),0) + IF(Q90&lt;&gt;"",(VLOOKUP(Q90,'🌳Resource'!$A$4:$J1001,10,false)*R90),0) + IF(S90&lt;&gt;"",(VLOOKUP(S90,'🧱Material'!$B$4:$H1001,7,false)*T90),0) + IF(U90&lt;&gt;"",(VLOOKUP(U90,'🧱Material'!$B$4:$H1001,7,false)*V90),0) + IF(W90&lt;&gt;"",(VLOOKUP(W90,'🧱Material'!$B$4:$H1001,7,false)*X90),0) + IF(Y90&lt;&gt;"",(VLOOKUP(Y90,'🧱Material'!$B$4:$H1001,7,false)*Z90),0) + IF(AA90&lt;&gt;"",(VLOOKUP(AA90,'🧱Material'!$B$4:$H1001,7,false)*AB90),0) + IF(AC90&lt;&gt;"",(VLOOKUP(AC90,'🧱Material'!$B$4:$H1001,7,false)*AD90),0)</f>
        <v>1727.5</v>
      </c>
      <c r="I90" s="523">
        <f>IF(K90&lt;&gt;"",(VLOOKUP(K90,'🌳Resource'!$A$4:$J1001,8,false)*L90),0)+IF(M90&lt;&gt;"",(VLOOKUP(M90,'🌳Resource'!$A$4:$J1001,8,false)*N90),0)+IF(O90&lt;&gt;"",(VLOOKUP(O90,'🌳Resource'!$A$4:$J1001,8,false)*P90),0) + IF(Q90&lt;&gt;"",(VLOOKUP(Q90,'🌳Resource'!$A$4:$J1001,8,false)*R90),0) + IF(S90&lt;&gt;"",(VLOOKUP(S90,'🧱Material'!$B$4:$H1001,5,false)*T90),0) + IF(U90&lt;&gt;"",(VLOOKUP(U90,'🧱Material'!$B$4:$H1001,5,false)*V90),0) + IF(W90&lt;&gt;"",(VLOOKUP(W90,'🧱Material'!$B$4:$H1001,5,false)*X90),0) + IF(Y90&lt;&gt;"",(VLOOKUP(Y90,'🧱Material'!$B$4:$H1001,5,false)*Z90),0) + IF(AA90&lt;&gt;"",(VLOOKUP(AA90,'🧱Material'!$B$4:$H1001,5,false)*AB90),0) + IF(AC90&lt;&gt;"",(VLOOKUP(AC90,'🧱Material'!$B$4:$H1001,5,false)*AD90),0)</f>
        <v>1473.538961</v>
      </c>
      <c r="J90" s="523">
        <f>IF(K90&lt;&gt;"",(VLOOKUP(K90,'🌳Resource'!$A$5:$J1001,9,false)*L90),0)+IF(M90&lt;&gt;"",(VLOOKUP(M90,'🌳Resource'!$A$5:$J1001,9,false)*N90),0)+IF(O90&lt;&gt;"",(VLOOKUP(O90,'🌳Resource'!$A$5:$J1001,9,false)*P90),0) + IF(Q90&lt;&gt;"",(VLOOKUP(Q90,'🌳Resource'!$A$5:$J1001,9,false)*R90),0) + IF(S90&lt;&gt;"",(VLOOKUP(S90,'🧱Material'!$B$4:$H1001,6,false)*T90),0) + IF(U90&lt;&gt;"",(VLOOKUP(U90,'🧱Material'!$B$4:$H1001,6,false)*V90),0) + IF(W90&lt;&gt;"",(VLOOKUP(W90,'🧱Material'!$B$4:$H1001,6,false)*X90),0) + IF(Y90&lt;&gt;"",(VLOOKUP(Y90,'🧱Material'!$B$4:$H1001,6,false)*Z90),0) + IF(AA90&lt;&gt;"",(VLOOKUP(AA90,'🧱Material'!$B$4:$H1001,6,false)*AB90),0) + IF(AC90&lt;&gt;"",(VLOOKUP(AC90,'🧱Material'!$B$4:$H1001,6,false)*AD90),0)</f>
        <v>5285</v>
      </c>
      <c r="K90" s="533" t="s">
        <v>79</v>
      </c>
      <c r="L90" s="534">
        <v>300.0</v>
      </c>
      <c r="M90" s="533" t="s">
        <v>80</v>
      </c>
      <c r="N90" s="534">
        <v>200.0</v>
      </c>
      <c r="O90" s="533" t="s">
        <v>82</v>
      </c>
      <c r="P90" s="534">
        <v>200.0</v>
      </c>
      <c r="Q90" s="533" t="s">
        <v>84</v>
      </c>
      <c r="R90" s="534">
        <v>200.0</v>
      </c>
      <c r="S90" s="515" t="s">
        <v>555</v>
      </c>
      <c r="T90" s="3">
        <v>5.0</v>
      </c>
      <c r="U90" s="515" t="s">
        <v>734</v>
      </c>
      <c r="V90" s="3">
        <v>5.0</v>
      </c>
      <c r="W90" s="515" t="s">
        <v>680</v>
      </c>
      <c r="X90" s="3">
        <v>5.0</v>
      </c>
      <c r="Y90" s="515"/>
      <c r="Z90" s="3"/>
      <c r="AA90" s="515"/>
      <c r="AB90" s="3"/>
      <c r="AC90" s="515"/>
      <c r="AD90" s="3"/>
    </row>
    <row r="91">
      <c r="A91" s="617" t="b">
        <v>1</v>
      </c>
      <c r="B91" s="617" t="s">
        <v>869</v>
      </c>
      <c r="C91" s="618" t="s">
        <v>12</v>
      </c>
      <c r="D91" s="618" t="s">
        <v>54</v>
      </c>
      <c r="E91" s="618" t="s">
        <v>862</v>
      </c>
      <c r="F91" s="618" t="s">
        <v>782</v>
      </c>
      <c r="G91" s="618" t="s">
        <v>790</v>
      </c>
      <c r="H91" s="526">
        <f>IF(K91&lt;&gt;"",(VLOOKUP(K91,'🌳Resource'!$A$4:$J1001,10,false)*L91),0)+IF(M91&lt;&gt;"",(VLOOKUP(M91,'🌳Resource'!$A$4:$J1001,10,false)*N91),0)+IF(O91&lt;&gt;"",(VLOOKUP(O91,'🌳Resource'!$A$4:$J1001,10,false)*P91),0) + IF(Q91&lt;&gt;"",(VLOOKUP(Q91,'🌳Resource'!$A$4:$J1001,10,false)*R91),0) + IF(S91&lt;&gt;"",(VLOOKUP(S91,'🧱Material'!$B$4:$H1001,7,false)*T91),0) + IF(U91&lt;&gt;"",(VLOOKUP(U91,'🧱Material'!$B$4:$H1001,7,false)*V91),0) + IF(W91&lt;&gt;"",(VLOOKUP(W91,'🧱Material'!$B$4:$H1001,7,false)*X91),0) + IF(Y91&lt;&gt;"",(VLOOKUP(Y91,'🧱Material'!$B$4:$H1001,7,false)*Z91),0) + IF(AA91&lt;&gt;"",(VLOOKUP(AA91,'🧱Material'!$B$4:$H1001,7,false)*AB91),0) + IF(AC91&lt;&gt;"",(VLOOKUP(AC91,'🧱Material'!$B$4:$H1001,7,false)*AD91),0)</f>
        <v>1717.5</v>
      </c>
      <c r="I91" s="526">
        <f>IF(K91&lt;&gt;"",(VLOOKUP(K91,'🌳Resource'!$A$4:$J1001,8,false)*L91),0)+IF(M91&lt;&gt;"",(VLOOKUP(M91,'🌳Resource'!$A$4:$J1001,8,false)*N91),0)+IF(O91&lt;&gt;"",(VLOOKUP(O91,'🌳Resource'!$A$4:$J1001,8,false)*P91),0) + IF(Q91&lt;&gt;"",(VLOOKUP(Q91,'🌳Resource'!$A$4:$J1001,8,false)*R91),0) + IF(S91&lt;&gt;"",(VLOOKUP(S91,'🧱Material'!$B$4:$H1001,5,false)*T91),0) + IF(U91&lt;&gt;"",(VLOOKUP(U91,'🧱Material'!$B$4:$H1001,5,false)*V91),0) + IF(W91&lt;&gt;"",(VLOOKUP(W91,'🧱Material'!$B$4:$H1001,5,false)*X91),0) + IF(Y91&lt;&gt;"",(VLOOKUP(Y91,'🧱Material'!$B$4:$H1001,5,false)*Z91),0) + IF(AA91&lt;&gt;"",(VLOOKUP(AA91,'🧱Material'!$B$4:$H1001,5,false)*AB91),0) + IF(AC91&lt;&gt;"",(VLOOKUP(AC91,'🧱Material'!$B$4:$H1001,5,false)*AD91),0)</f>
        <v>1458.149351</v>
      </c>
      <c r="J91" s="526">
        <f>IF(K91&lt;&gt;"",(VLOOKUP(K91,'🌳Resource'!$A$5:$J1001,9,false)*L91),0)+IF(M91&lt;&gt;"",(VLOOKUP(M91,'🌳Resource'!$A$5:$J1001,9,false)*N91),0)+IF(O91&lt;&gt;"",(VLOOKUP(O91,'🌳Resource'!$A$5:$J1001,9,false)*P91),0) + IF(Q91&lt;&gt;"",(VLOOKUP(Q91,'🌳Resource'!$A$5:$J1001,9,false)*R91),0) + IF(S91&lt;&gt;"",(VLOOKUP(S91,'🧱Material'!$B$4:$H1001,6,false)*T91),0) + IF(U91&lt;&gt;"",(VLOOKUP(U91,'🧱Material'!$B$4:$H1001,6,false)*V91),0) + IF(W91&lt;&gt;"",(VLOOKUP(W91,'🧱Material'!$B$4:$H1001,6,false)*X91),0) + IF(Y91&lt;&gt;"",(VLOOKUP(Y91,'🧱Material'!$B$4:$H1001,6,false)*Z91),0) + IF(AA91&lt;&gt;"",(VLOOKUP(AA91,'🧱Material'!$B$4:$H1001,6,false)*AB91),0) + IF(AC91&lt;&gt;"",(VLOOKUP(AC91,'🧱Material'!$B$4:$H1001,6,false)*AD91),0)</f>
        <v>5265</v>
      </c>
      <c r="K91" s="535" t="s">
        <v>79</v>
      </c>
      <c r="L91" s="536">
        <v>300.0</v>
      </c>
      <c r="M91" s="535" t="s">
        <v>80</v>
      </c>
      <c r="N91" s="536">
        <v>200.0</v>
      </c>
      <c r="O91" s="535" t="s">
        <v>82</v>
      </c>
      <c r="P91" s="536">
        <v>200.0</v>
      </c>
      <c r="Q91" s="535" t="s">
        <v>84</v>
      </c>
      <c r="R91" s="536">
        <v>200.0</v>
      </c>
      <c r="S91" s="59" t="s">
        <v>555</v>
      </c>
      <c r="T91" s="520">
        <v>5.0</v>
      </c>
      <c r="U91" s="59" t="s">
        <v>736</v>
      </c>
      <c r="V91" s="520">
        <v>5.0</v>
      </c>
      <c r="W91" s="59" t="s">
        <v>682</v>
      </c>
      <c r="X91" s="520">
        <v>5.0</v>
      </c>
      <c r="Y91" s="59"/>
      <c r="Z91" s="520"/>
      <c r="AA91" s="59"/>
      <c r="AB91" s="520"/>
      <c r="AC91" s="59"/>
      <c r="AD91" s="520"/>
    </row>
    <row r="92">
      <c r="A92" s="629" t="b">
        <v>0</v>
      </c>
      <c r="B92" s="617" t="s">
        <v>870</v>
      </c>
      <c r="C92" s="618" t="s">
        <v>12</v>
      </c>
      <c r="D92" s="618" t="s">
        <v>54</v>
      </c>
      <c r="E92" s="618" t="s">
        <v>862</v>
      </c>
      <c r="F92" s="618" t="s">
        <v>792</v>
      </c>
      <c r="G92" s="618" t="s">
        <v>793</v>
      </c>
      <c r="H92" s="523">
        <f>IF(K92&lt;&gt;"",(VLOOKUP(K92,'🌳Resource'!$A$4:$J1001,10,false)*L92),0)+IF(M92&lt;&gt;"",(VLOOKUP(M92,'🌳Resource'!$A$4:$J1001,10,false)*N92),0)+IF(O92&lt;&gt;"",(VLOOKUP(O92,'🌳Resource'!$A$4:$J1001,10,false)*P92),0) + IF(Q92&lt;&gt;"",(VLOOKUP(Q92,'🌳Resource'!$A$4:$J1001,10,false)*R92),0) + IF(S92&lt;&gt;"",(VLOOKUP(S92,'🧱Material'!$B$4:$H1001,7,false)*T92),0) + IF(U92&lt;&gt;"",(VLOOKUP(U92,'🧱Material'!$B$4:$H1001,7,false)*V92),0) + IF(W92&lt;&gt;"",(VLOOKUP(W92,'🧱Material'!$B$4:$H1001,7,false)*X92),0) + IF(Y92&lt;&gt;"",(VLOOKUP(Y92,'🧱Material'!$B$4:$H1001,7,false)*Z92),0) + IF(AA92&lt;&gt;"",(VLOOKUP(AA92,'🧱Material'!$B$4:$H1001,7,false)*AB92),0) + IF(AC92&lt;&gt;"",(VLOOKUP(AC92,'🧱Material'!$B$4:$H1001,7,false)*AD92),0)</f>
        <v>1400</v>
      </c>
      <c r="I92" s="523">
        <f>IF(K92&lt;&gt;"",(VLOOKUP(K92,'🌳Resource'!$A$4:$J1001,8,false)*L92),0)+IF(M92&lt;&gt;"",(VLOOKUP(M92,'🌳Resource'!$A$4:$J1001,8,false)*N92),0)+IF(O92&lt;&gt;"",(VLOOKUP(O92,'🌳Resource'!$A$4:$J1001,8,false)*P92),0) + IF(Q92&lt;&gt;"",(VLOOKUP(Q92,'🌳Resource'!$A$4:$J1001,8,false)*R92),0) + IF(S92&lt;&gt;"",(VLOOKUP(S92,'🧱Material'!$B$4:$H1001,5,false)*T92),0) + IF(U92&lt;&gt;"",(VLOOKUP(U92,'🧱Material'!$B$4:$H1001,5,false)*V92),0) + IF(W92&lt;&gt;"",(VLOOKUP(W92,'🧱Material'!$B$4:$H1001,5,false)*X92),0) + IF(Y92&lt;&gt;"",(VLOOKUP(Y92,'🧱Material'!$B$4:$H1001,5,false)*Z92),0) + IF(AA92&lt;&gt;"",(VLOOKUP(AA92,'🧱Material'!$B$4:$H1001,5,false)*AB92),0) + IF(AC92&lt;&gt;"",(VLOOKUP(AC92,'🧱Material'!$B$4:$H1001,5,false)*AD92),0)</f>
        <v>1167.792208</v>
      </c>
      <c r="J92" s="523">
        <f>IF(K92&lt;&gt;"",(VLOOKUP(K92,'🌳Resource'!$A$5:$J1001,9,false)*L92),0)+IF(M92&lt;&gt;"",(VLOOKUP(M92,'🌳Resource'!$A$5:$J1001,9,false)*N92),0)+IF(O92&lt;&gt;"",(VLOOKUP(O92,'🌳Resource'!$A$5:$J1001,9,false)*P92),0) + IF(Q92&lt;&gt;"",(VLOOKUP(Q92,'🌳Resource'!$A$5:$J1001,9,false)*R92),0) + IF(S92&lt;&gt;"",(VLOOKUP(S92,'🧱Material'!$B$4:$H1001,6,false)*T92),0) + IF(U92&lt;&gt;"",(VLOOKUP(U92,'🧱Material'!$B$4:$H1001,6,false)*V92),0) + IF(W92&lt;&gt;"",(VLOOKUP(W92,'🧱Material'!$B$4:$H1001,6,false)*X92),0) + IF(Y92&lt;&gt;"",(VLOOKUP(Y92,'🧱Material'!$B$4:$H1001,6,false)*Z92),0) + IF(AA92&lt;&gt;"",(VLOOKUP(AA92,'🧱Material'!$B$4:$H1001,6,false)*AB92),0) + IF(AC92&lt;&gt;"",(VLOOKUP(AC92,'🧱Material'!$B$4:$H1001,6,false)*AD92),0)</f>
        <v>4400</v>
      </c>
      <c r="K92" s="533" t="s">
        <v>79</v>
      </c>
      <c r="L92" s="534">
        <v>300.0</v>
      </c>
      <c r="M92" s="533" t="s">
        <v>80</v>
      </c>
      <c r="N92" s="534">
        <v>200.0</v>
      </c>
      <c r="O92" s="533" t="s">
        <v>82</v>
      </c>
      <c r="P92" s="534">
        <v>200.0</v>
      </c>
      <c r="Q92" s="533" t="s">
        <v>84</v>
      </c>
      <c r="R92" s="534">
        <v>200.0</v>
      </c>
      <c r="S92" s="515"/>
      <c r="T92" s="3"/>
      <c r="U92" s="515"/>
      <c r="V92" s="3"/>
      <c r="W92" s="515"/>
      <c r="X92" s="3"/>
      <c r="Y92" s="515"/>
      <c r="Z92" s="3"/>
      <c r="AA92" s="515"/>
      <c r="AB92" s="3"/>
      <c r="AC92" s="515"/>
      <c r="AD92" s="3"/>
    </row>
    <row r="93">
      <c r="A93" s="629" t="b">
        <v>0</v>
      </c>
      <c r="B93" s="630"/>
      <c r="C93" s="631"/>
      <c r="D93" s="631"/>
      <c r="E93" s="631"/>
      <c r="F93" s="632"/>
      <c r="G93" s="632"/>
      <c r="H93" s="526">
        <f>IF(K93&lt;&gt;"",(VLOOKUP(K93,'🌳Resource'!$A$4:$J1001,10,false)*L93),0)+IF(M93&lt;&gt;"",(VLOOKUP(M93,'🌳Resource'!$A$4:$J1001,10,false)*N93),0)+IF(O93&lt;&gt;"",(VLOOKUP(O93,'🌳Resource'!$A$4:$J1001,10,false)*P93),0) + IF(Q93&lt;&gt;"",(VLOOKUP(Q93,'🌳Resource'!$A$4:$J1001,10,false)*R93),0) + IF(S93&lt;&gt;"",(VLOOKUP(S93,'🧱Material'!$B$4:$H1001,7,false)*T93),0) + IF(U93&lt;&gt;"",(VLOOKUP(U93,'🧱Material'!$B$4:$H1001,7,false)*V93),0) + IF(W93&lt;&gt;"",(VLOOKUP(W93,'🧱Material'!$B$4:$H1001,7,false)*X93),0) + IF(Y93&lt;&gt;"",(VLOOKUP(Y93,'🧱Material'!$B$4:$H1001,7,false)*Z93),0) + IF(AA93&lt;&gt;"",(VLOOKUP(AA93,'🧱Material'!$B$4:$H1001,7,false)*AB93),0) + IF(AC93&lt;&gt;"",(VLOOKUP(AC93,'🧱Material'!$B$4:$H1001,7,false)*AD93),0)</f>
        <v>1400</v>
      </c>
      <c r="I93" s="526">
        <f>IF(K93&lt;&gt;"",(VLOOKUP(K93,'🌳Resource'!$A$4:$J1001,8,false)*L93),0)+IF(M93&lt;&gt;"",(VLOOKUP(M93,'🌳Resource'!$A$4:$J1001,8,false)*N93),0)+IF(O93&lt;&gt;"",(VLOOKUP(O93,'🌳Resource'!$A$4:$J1001,8,false)*P93),0) + IF(Q93&lt;&gt;"",(VLOOKUP(Q93,'🌳Resource'!$A$4:$J1001,8,false)*R93),0) + IF(S93&lt;&gt;"",(VLOOKUP(S93,'🧱Material'!$B$4:$H1001,5,false)*T93),0) + IF(U93&lt;&gt;"",(VLOOKUP(U93,'🧱Material'!$B$4:$H1001,5,false)*V93),0) + IF(W93&lt;&gt;"",(VLOOKUP(W93,'🧱Material'!$B$4:$H1001,5,false)*X93),0) + IF(Y93&lt;&gt;"",(VLOOKUP(Y93,'🧱Material'!$B$4:$H1001,5,false)*Z93),0) + IF(AA93&lt;&gt;"",(VLOOKUP(AA93,'🧱Material'!$B$4:$H1001,5,false)*AB93),0) + IF(AC93&lt;&gt;"",(VLOOKUP(AC93,'🧱Material'!$B$4:$H1001,5,false)*AD93),0)</f>
        <v>1167.792208</v>
      </c>
      <c r="J93" s="526">
        <f>IF(K93&lt;&gt;"",(VLOOKUP(K93,'🌳Resource'!$A$5:$J1001,9,false)*L93),0)+IF(M93&lt;&gt;"",(VLOOKUP(M93,'🌳Resource'!$A$5:$J1001,9,false)*N93),0)+IF(O93&lt;&gt;"",(VLOOKUP(O93,'🌳Resource'!$A$5:$J1001,9,false)*P93),0) + IF(Q93&lt;&gt;"",(VLOOKUP(Q93,'🌳Resource'!$A$5:$J1001,9,false)*R93),0) + IF(S93&lt;&gt;"",(VLOOKUP(S93,'🧱Material'!$B$4:$H1001,6,false)*T93),0) + IF(U93&lt;&gt;"",(VLOOKUP(U93,'🧱Material'!$B$4:$H1001,6,false)*V93),0) + IF(W93&lt;&gt;"",(VLOOKUP(W93,'🧱Material'!$B$4:$H1001,6,false)*X93),0) + IF(Y93&lt;&gt;"",(VLOOKUP(Y93,'🧱Material'!$B$4:$H1001,6,false)*Z93),0) + IF(AA93&lt;&gt;"",(VLOOKUP(AA93,'🧱Material'!$B$4:$H1001,6,false)*AB93),0) + IF(AC93&lt;&gt;"",(VLOOKUP(AC93,'🧱Material'!$B$4:$H1001,6,false)*AD93),0)</f>
        <v>4400</v>
      </c>
      <c r="K93" s="535" t="s">
        <v>79</v>
      </c>
      <c r="L93" s="536">
        <v>300.0</v>
      </c>
      <c r="M93" s="535" t="s">
        <v>80</v>
      </c>
      <c r="N93" s="536">
        <v>200.0</v>
      </c>
      <c r="O93" s="535" t="s">
        <v>82</v>
      </c>
      <c r="P93" s="536">
        <v>200.0</v>
      </c>
      <c r="Q93" s="535" t="s">
        <v>84</v>
      </c>
      <c r="R93" s="536">
        <v>200.0</v>
      </c>
      <c r="S93" s="59"/>
      <c r="T93" s="520"/>
      <c r="U93" s="59"/>
      <c r="V93" s="520"/>
      <c r="W93" s="59"/>
      <c r="X93" s="520"/>
      <c r="Y93" s="59"/>
      <c r="Z93" s="520"/>
      <c r="AA93" s="59"/>
      <c r="AB93" s="520"/>
      <c r="AC93" s="59"/>
      <c r="AD93" s="520"/>
    </row>
    <row r="94">
      <c r="A94" s="617" t="b">
        <v>1</v>
      </c>
      <c r="B94" s="617" t="s">
        <v>871</v>
      </c>
      <c r="C94" s="618" t="s">
        <v>7</v>
      </c>
      <c r="D94" s="618" t="s">
        <v>54</v>
      </c>
      <c r="E94" s="617" t="s">
        <v>89</v>
      </c>
      <c r="F94" s="618" t="s">
        <v>782</v>
      </c>
      <c r="G94" s="624"/>
      <c r="H94" s="523">
        <f>IF(K94&lt;&gt;"",(VLOOKUP(K94,'🌳Resource'!$A$4:$J1001,10,false)*L94),0)+IF(M94&lt;&gt;"",(VLOOKUP(M94,'🌳Resource'!$A$4:$J1001,10,false)*N94),0)+IF(O94&lt;&gt;"",(VLOOKUP(O94,'🌳Resource'!$A$4:$J1001,10,false)*P94),0) + IF(Q94&lt;&gt;"",(VLOOKUP(Q94,'🌳Resource'!$A$4:$J1001,10,false)*R94),0) + IF(S94&lt;&gt;"",(VLOOKUP(S94,'🧱Material'!$B$4:$H1001,7,false)*T94),0) + IF(U94&lt;&gt;"",(VLOOKUP(U94,'🧱Material'!$B$4:$H1001,7,false)*V94),0) + IF(W94&lt;&gt;"",(VLOOKUP(W94,'🧱Material'!$B$4:$H1001,7,false)*X94),0) + IF(Y94&lt;&gt;"",(VLOOKUP(Y94,'🧱Material'!$B$4:$H1001,7,false)*Z94),0) + IF(AA94&lt;&gt;"",(VLOOKUP(AA94,'🧱Material'!$B$4:$H1001,7,false)*AB94),0) + IF(AC94&lt;&gt;"",(VLOOKUP(AC94,'🧱Material'!$B$4:$H1001,7,false)*AD94),0)</f>
        <v>225</v>
      </c>
      <c r="I94" s="523">
        <f>IF(K94&lt;&gt;"",(VLOOKUP(K94,'🌳Resource'!$A$4:$J1001,8,false)*L94),0)+IF(M94&lt;&gt;"",(VLOOKUP(M94,'🌳Resource'!$A$4:$J1001,8,false)*N94),0)+IF(O94&lt;&gt;"",(VLOOKUP(O94,'🌳Resource'!$A$4:$J1001,8,false)*P94),0) + IF(Q94&lt;&gt;"",(VLOOKUP(Q94,'🌳Resource'!$A$4:$J1001,8,false)*R94),0) + IF(S94&lt;&gt;"",(VLOOKUP(S94,'🧱Material'!$B$4:$H1001,5,false)*T94),0) + IF(U94&lt;&gt;"",(VLOOKUP(U94,'🧱Material'!$B$4:$H1001,5,false)*V94),0) + IF(W94&lt;&gt;"",(VLOOKUP(W94,'🧱Material'!$B$4:$H1001,5,false)*X94),0) + IF(Y94&lt;&gt;"",(VLOOKUP(Y94,'🧱Material'!$B$4:$H1001,5,false)*Z94),0) + IF(AA94&lt;&gt;"",(VLOOKUP(AA94,'🧱Material'!$B$4:$H1001,5,false)*AB94),0) + IF(AC94&lt;&gt;"",(VLOOKUP(AC94,'🧱Material'!$B$4:$H1001,5,false)*AD94),0)</f>
        <v>224.0909091</v>
      </c>
      <c r="J94" s="523">
        <f>IF(K94&lt;&gt;"",(VLOOKUP(K94,'🌳Resource'!$A$5:$J1001,9,false)*L94),0)+IF(M94&lt;&gt;"",(VLOOKUP(M94,'🌳Resource'!$A$5:$J1001,9,false)*N94),0)+IF(O94&lt;&gt;"",(VLOOKUP(O94,'🌳Resource'!$A$5:$J1001,9,false)*P94),0) + IF(Q94&lt;&gt;"",(VLOOKUP(Q94,'🌳Resource'!$A$5:$J1001,9,false)*R94),0) + IF(S94&lt;&gt;"",(VLOOKUP(S94,'🧱Material'!$B$4:$H1001,6,false)*T94),0) + IF(U94&lt;&gt;"",(VLOOKUP(U94,'🧱Material'!$B$4:$H1001,6,false)*V94),0) + IF(W94&lt;&gt;"",(VLOOKUP(W94,'🧱Material'!$B$4:$H1001,6,false)*X94),0) + IF(Y94&lt;&gt;"",(VLOOKUP(Y94,'🧱Material'!$B$4:$H1001,6,false)*Z94),0) + IF(AA94&lt;&gt;"",(VLOOKUP(AA94,'🧱Material'!$B$4:$H1001,6,false)*AB94),0) + IF(AC94&lt;&gt;"",(VLOOKUP(AC94,'🧱Material'!$B$4:$H1001,6,false)*AD94),0)</f>
        <v>850</v>
      </c>
      <c r="K94" s="533" t="s">
        <v>79</v>
      </c>
      <c r="L94" s="534">
        <v>100.0</v>
      </c>
      <c r="M94" s="533" t="s">
        <v>80</v>
      </c>
      <c r="N94" s="534">
        <v>50.0</v>
      </c>
      <c r="O94" s="533" t="s">
        <v>82</v>
      </c>
      <c r="P94" s="534">
        <v>50.0</v>
      </c>
      <c r="Q94" s="533" t="s">
        <v>84</v>
      </c>
      <c r="R94" s="534"/>
      <c r="S94" s="515"/>
      <c r="T94" s="3"/>
      <c r="U94" s="515"/>
      <c r="V94" s="3"/>
      <c r="W94" s="515"/>
      <c r="X94" s="3"/>
      <c r="Y94" s="515"/>
      <c r="Z94" s="3"/>
      <c r="AA94" s="515"/>
      <c r="AB94" s="3"/>
      <c r="AC94" s="515"/>
      <c r="AD94" s="3"/>
    </row>
    <row r="95">
      <c r="A95" s="617" t="b">
        <v>1</v>
      </c>
      <c r="B95" s="617" t="s">
        <v>872</v>
      </c>
      <c r="C95" s="618" t="s">
        <v>8</v>
      </c>
      <c r="D95" s="618" t="s">
        <v>54</v>
      </c>
      <c r="E95" s="617" t="s">
        <v>89</v>
      </c>
      <c r="F95" s="618" t="s">
        <v>784</v>
      </c>
      <c r="G95" s="618" t="s">
        <v>785</v>
      </c>
      <c r="H95" s="526">
        <f>IF(K95&lt;&gt;"",(VLOOKUP(K95,'🌳Resource'!$A$4:$J1001,10,false)*L95),0)+IF(M95&lt;&gt;"",(VLOOKUP(M95,'🌳Resource'!$A$4:$J1001,10,false)*N95),0)+IF(O95&lt;&gt;"",(VLOOKUP(O95,'🌳Resource'!$A$4:$J1001,10,false)*P95),0) + IF(Q95&lt;&gt;"",(VLOOKUP(Q95,'🌳Resource'!$A$4:$J1001,10,false)*R95),0) + IF(S95&lt;&gt;"",(VLOOKUP(S95,'🧱Material'!$B$4:$H1001,7,false)*T95),0) + IF(U95&lt;&gt;"",(VLOOKUP(U95,'🧱Material'!$B$4:$H1001,7,false)*V95),0) + IF(W95&lt;&gt;"",(VLOOKUP(W95,'🧱Material'!$B$4:$H1001,7,false)*X95),0) + IF(Y95&lt;&gt;"",(VLOOKUP(Y95,'🧱Material'!$B$4:$H1001,7,false)*Z95),0) + IF(AA95&lt;&gt;"",(VLOOKUP(AA95,'🧱Material'!$B$4:$H1001,7,false)*AB95),0) + IF(AC95&lt;&gt;"",(VLOOKUP(AC95,'🧱Material'!$B$4:$H1001,7,false)*AD95),0)</f>
        <v>1067.5</v>
      </c>
      <c r="I95" s="526">
        <f>IF(K95&lt;&gt;"",(VLOOKUP(K95,'🌳Resource'!$A$4:$J1001,8,false)*L95),0)+IF(M95&lt;&gt;"",(VLOOKUP(M95,'🌳Resource'!$A$4:$J1001,8,false)*N95),0)+IF(O95&lt;&gt;"",(VLOOKUP(O95,'🌳Resource'!$A$4:$J1001,8,false)*P95),0) + IF(Q95&lt;&gt;"",(VLOOKUP(Q95,'🌳Resource'!$A$4:$J1001,8,false)*R95),0) + IF(S95&lt;&gt;"",(VLOOKUP(S95,'🧱Material'!$B$4:$H1001,5,false)*T95),0) + IF(U95&lt;&gt;"",(VLOOKUP(U95,'🧱Material'!$B$4:$H1001,5,false)*V95),0) + IF(W95&lt;&gt;"",(VLOOKUP(W95,'🧱Material'!$B$4:$H1001,5,false)*X95),0) + IF(Y95&lt;&gt;"",(VLOOKUP(Y95,'🧱Material'!$B$4:$H1001,5,false)*Z95),0) + IF(AA95&lt;&gt;"",(VLOOKUP(AA95,'🧱Material'!$B$4:$H1001,5,false)*AB95),0) + IF(AC95&lt;&gt;"",(VLOOKUP(AC95,'🧱Material'!$B$4:$H1001,5,false)*AD95),0)</f>
        <v>921.0714286</v>
      </c>
      <c r="J95" s="526">
        <f>IF(K95&lt;&gt;"",(VLOOKUP(K95,'🌳Resource'!$A$5:$J1001,9,false)*L95),0)+IF(M95&lt;&gt;"",(VLOOKUP(M95,'🌳Resource'!$A$5:$J1001,9,false)*N95),0)+IF(O95&lt;&gt;"",(VLOOKUP(O95,'🌳Resource'!$A$5:$J1001,9,false)*P95),0) + IF(Q95&lt;&gt;"",(VLOOKUP(Q95,'🌳Resource'!$A$5:$J1001,9,false)*R95),0) + IF(S95&lt;&gt;"",(VLOOKUP(S95,'🧱Material'!$B$4:$H1001,6,false)*T95),0) + IF(U95&lt;&gt;"",(VLOOKUP(U95,'🧱Material'!$B$4:$H1001,6,false)*V95),0) + IF(W95&lt;&gt;"",(VLOOKUP(W95,'🧱Material'!$B$4:$H1001,6,false)*X95),0) + IF(Y95&lt;&gt;"",(VLOOKUP(Y95,'🧱Material'!$B$4:$H1001,6,false)*Z95),0) + IF(AA95&lt;&gt;"",(VLOOKUP(AA95,'🧱Material'!$B$4:$H1001,6,false)*AB95),0) + IF(AC95&lt;&gt;"",(VLOOKUP(AC95,'🧱Material'!$B$4:$H1001,6,false)*AD95),0)</f>
        <v>3265</v>
      </c>
      <c r="K95" s="535" t="s">
        <v>79</v>
      </c>
      <c r="L95" s="536">
        <v>200.0</v>
      </c>
      <c r="M95" s="535" t="s">
        <v>80</v>
      </c>
      <c r="N95" s="536">
        <v>100.0</v>
      </c>
      <c r="O95" s="535" t="s">
        <v>82</v>
      </c>
      <c r="P95" s="536">
        <v>100.0</v>
      </c>
      <c r="Q95" s="535" t="s">
        <v>84</v>
      </c>
      <c r="R95" s="536">
        <v>100.0</v>
      </c>
      <c r="S95" s="59" t="s">
        <v>555</v>
      </c>
      <c r="T95" s="520">
        <v>5.0</v>
      </c>
      <c r="U95" s="59" t="s">
        <v>738</v>
      </c>
      <c r="V95" s="520">
        <v>5.0</v>
      </c>
      <c r="W95" s="59" t="s">
        <v>672</v>
      </c>
      <c r="X95" s="520">
        <v>5.0</v>
      </c>
      <c r="Y95" s="59"/>
      <c r="Z95" s="520"/>
      <c r="AA95" s="59"/>
      <c r="AB95" s="520"/>
      <c r="AC95" s="59"/>
      <c r="AD95" s="520"/>
    </row>
    <row r="96">
      <c r="A96" s="617" t="b">
        <v>1</v>
      </c>
      <c r="B96" s="617" t="s">
        <v>873</v>
      </c>
      <c r="C96" s="618" t="s">
        <v>8</v>
      </c>
      <c r="D96" s="618" t="s">
        <v>54</v>
      </c>
      <c r="E96" s="617" t="s">
        <v>89</v>
      </c>
      <c r="F96" s="618" t="s">
        <v>787</v>
      </c>
      <c r="G96" s="618" t="s">
        <v>788</v>
      </c>
      <c r="H96" s="523">
        <f>IF(K96&lt;&gt;"",(VLOOKUP(K96,'🌳Resource'!$A$4:$J1001,10,false)*L96),0)+IF(M96&lt;&gt;"",(VLOOKUP(M96,'🌳Resource'!$A$4:$J1001,10,false)*N96),0)+IF(O96&lt;&gt;"",(VLOOKUP(O96,'🌳Resource'!$A$4:$J1001,10,false)*P96),0) + IF(Q96&lt;&gt;"",(VLOOKUP(Q96,'🌳Resource'!$A$4:$J1001,10,false)*R96),0) + IF(S96&lt;&gt;"",(VLOOKUP(S96,'🧱Material'!$B$4:$H1001,7,false)*T96),0) + IF(U96&lt;&gt;"",(VLOOKUP(U96,'🧱Material'!$B$4:$H1001,7,false)*V96),0) + IF(W96&lt;&gt;"",(VLOOKUP(W96,'🧱Material'!$B$4:$H1001,7,false)*X96),0) + IF(Y96&lt;&gt;"",(VLOOKUP(Y96,'🧱Material'!$B$4:$H1001,7,false)*Z96),0) + IF(AA96&lt;&gt;"",(VLOOKUP(AA96,'🧱Material'!$B$4:$H1001,7,false)*AB96),0) + IF(AC96&lt;&gt;"",(VLOOKUP(AC96,'🧱Material'!$B$4:$H1001,7,false)*AD96),0)</f>
        <v>1067.5</v>
      </c>
      <c r="I96" s="523">
        <f>IF(K96&lt;&gt;"",(VLOOKUP(K96,'🌳Resource'!$A$4:$J1001,8,false)*L96),0)+IF(M96&lt;&gt;"",(VLOOKUP(M96,'🌳Resource'!$A$4:$J1001,8,false)*N96),0)+IF(O96&lt;&gt;"",(VLOOKUP(O96,'🌳Resource'!$A$4:$J1001,8,false)*P96),0) + IF(Q96&lt;&gt;"",(VLOOKUP(Q96,'🌳Resource'!$A$4:$J1001,8,false)*R96),0) + IF(S96&lt;&gt;"",(VLOOKUP(S96,'🧱Material'!$B$4:$H1001,5,false)*T96),0) + IF(U96&lt;&gt;"",(VLOOKUP(U96,'🧱Material'!$B$4:$H1001,5,false)*V96),0) + IF(W96&lt;&gt;"",(VLOOKUP(W96,'🧱Material'!$B$4:$H1001,5,false)*X96),0) + IF(Y96&lt;&gt;"",(VLOOKUP(Y96,'🧱Material'!$B$4:$H1001,5,false)*Z96),0) + IF(AA96&lt;&gt;"",(VLOOKUP(AA96,'🧱Material'!$B$4:$H1001,5,false)*AB96),0) + IF(AC96&lt;&gt;"",(VLOOKUP(AC96,'🧱Material'!$B$4:$H1001,5,false)*AD96),0)</f>
        <v>924.2532468</v>
      </c>
      <c r="J96" s="523">
        <f>IF(K96&lt;&gt;"",(VLOOKUP(K96,'🌳Resource'!$A$5:$J1001,9,false)*L96),0)+IF(M96&lt;&gt;"",(VLOOKUP(M96,'🌳Resource'!$A$5:$J1001,9,false)*N96),0)+IF(O96&lt;&gt;"",(VLOOKUP(O96,'🌳Resource'!$A$5:$J1001,9,false)*P96),0) + IF(Q96&lt;&gt;"",(VLOOKUP(Q96,'🌳Resource'!$A$5:$J1001,9,false)*R96),0) + IF(S96&lt;&gt;"",(VLOOKUP(S96,'🧱Material'!$B$4:$H1001,6,false)*T96),0) + IF(U96&lt;&gt;"",(VLOOKUP(U96,'🧱Material'!$B$4:$H1001,6,false)*V96),0) + IF(W96&lt;&gt;"",(VLOOKUP(W96,'🧱Material'!$B$4:$H1001,6,false)*X96),0) + IF(Y96&lt;&gt;"",(VLOOKUP(Y96,'🧱Material'!$B$4:$H1001,6,false)*Z96),0) + IF(AA96&lt;&gt;"",(VLOOKUP(AA96,'🧱Material'!$B$4:$H1001,6,false)*AB96),0) + IF(AC96&lt;&gt;"",(VLOOKUP(AC96,'🧱Material'!$B$4:$H1001,6,false)*AD96),0)</f>
        <v>3255</v>
      </c>
      <c r="K96" s="533" t="s">
        <v>79</v>
      </c>
      <c r="L96" s="534">
        <v>200.0</v>
      </c>
      <c r="M96" s="533" t="s">
        <v>80</v>
      </c>
      <c r="N96" s="534">
        <v>100.0</v>
      </c>
      <c r="O96" s="533" t="s">
        <v>82</v>
      </c>
      <c r="P96" s="534">
        <v>100.0</v>
      </c>
      <c r="Q96" s="533" t="s">
        <v>84</v>
      </c>
      <c r="R96" s="534">
        <v>100.0</v>
      </c>
      <c r="S96" s="515" t="s">
        <v>555</v>
      </c>
      <c r="T96" s="3">
        <v>5.0</v>
      </c>
      <c r="U96" s="515" t="s">
        <v>740</v>
      </c>
      <c r="V96" s="3">
        <v>5.0</v>
      </c>
      <c r="W96" s="515" t="s">
        <v>674</v>
      </c>
      <c r="X96" s="3">
        <v>5.0</v>
      </c>
      <c r="Y96" s="515"/>
      <c r="Z96" s="3"/>
      <c r="AA96" s="515"/>
      <c r="AB96" s="3"/>
      <c r="AC96" s="515"/>
      <c r="AD96" s="3"/>
    </row>
    <row r="97">
      <c r="A97" s="617" t="b">
        <v>1</v>
      </c>
      <c r="B97" s="617" t="s">
        <v>874</v>
      </c>
      <c r="C97" s="618" t="s">
        <v>8</v>
      </c>
      <c r="D97" s="618" t="s">
        <v>54</v>
      </c>
      <c r="E97" s="617" t="s">
        <v>89</v>
      </c>
      <c r="F97" s="618" t="s">
        <v>782</v>
      </c>
      <c r="G97" s="618" t="s">
        <v>790</v>
      </c>
      <c r="H97" s="526">
        <f>IF(K97&lt;&gt;"",(VLOOKUP(K97,'🌳Resource'!$A$4:$J1001,10,false)*L97),0)+IF(M97&lt;&gt;"",(VLOOKUP(M97,'🌳Resource'!$A$4:$J1001,10,false)*N97),0)+IF(O97&lt;&gt;"",(VLOOKUP(O97,'🌳Resource'!$A$4:$J1001,10,false)*P97),0) + IF(Q97&lt;&gt;"",(VLOOKUP(Q97,'🌳Resource'!$A$4:$J1001,10,false)*R97),0) + IF(S97&lt;&gt;"",(VLOOKUP(S97,'🧱Material'!$B$4:$H1001,7,false)*T97),0) + IF(U97&lt;&gt;"",(VLOOKUP(U97,'🧱Material'!$B$4:$H1001,7,false)*V97),0) + IF(W97&lt;&gt;"",(VLOOKUP(W97,'🧱Material'!$B$4:$H1001,7,false)*X97),0) + IF(Y97&lt;&gt;"",(VLOOKUP(Y97,'🧱Material'!$B$4:$H1001,7,false)*Z97),0) + IF(AA97&lt;&gt;"",(VLOOKUP(AA97,'🧱Material'!$B$4:$H1001,7,false)*AB97),0) + IF(AC97&lt;&gt;"",(VLOOKUP(AC97,'🧱Material'!$B$4:$H1001,7,false)*AD97),0)</f>
        <v>1072.5</v>
      </c>
      <c r="I97" s="526">
        <f>IF(K97&lt;&gt;"",(VLOOKUP(K97,'🌳Resource'!$A$4:$J1001,8,false)*L97),0)+IF(M97&lt;&gt;"",(VLOOKUP(M97,'🌳Resource'!$A$4:$J1001,8,false)*N97),0)+IF(O97&lt;&gt;"",(VLOOKUP(O97,'🌳Resource'!$A$4:$J1001,8,false)*P97),0) + IF(Q97&lt;&gt;"",(VLOOKUP(Q97,'🌳Resource'!$A$4:$J1001,8,false)*R97),0) + IF(S97&lt;&gt;"",(VLOOKUP(S97,'🧱Material'!$B$4:$H1001,5,false)*T97),0) + IF(U97&lt;&gt;"",(VLOOKUP(U97,'🧱Material'!$B$4:$H1001,5,false)*V97),0) + IF(W97&lt;&gt;"",(VLOOKUP(W97,'🧱Material'!$B$4:$H1001,5,false)*X97),0) + IF(Y97&lt;&gt;"",(VLOOKUP(Y97,'🧱Material'!$B$4:$H1001,5,false)*Z97),0) + IF(AA97&lt;&gt;"",(VLOOKUP(AA97,'🧱Material'!$B$4:$H1001,5,false)*AB97),0) + IF(AC97&lt;&gt;"",(VLOOKUP(AC97,'🧱Material'!$B$4:$H1001,5,false)*AD97),0)</f>
        <v>940.8246753</v>
      </c>
      <c r="J97" s="526">
        <f>IF(K97&lt;&gt;"",(VLOOKUP(K97,'🌳Resource'!$A$5:$J1001,9,false)*L97),0)+IF(M97&lt;&gt;"",(VLOOKUP(M97,'🌳Resource'!$A$5:$J1001,9,false)*N97),0)+IF(O97&lt;&gt;"",(VLOOKUP(O97,'🌳Resource'!$A$5:$J1001,9,false)*P97),0) + IF(Q97&lt;&gt;"",(VLOOKUP(Q97,'🌳Resource'!$A$5:$J1001,9,false)*R97),0) + IF(S97&lt;&gt;"",(VLOOKUP(S97,'🧱Material'!$B$4:$H1001,6,false)*T97),0) + IF(U97&lt;&gt;"",(VLOOKUP(U97,'🧱Material'!$B$4:$H1001,6,false)*V97),0) + IF(W97&lt;&gt;"",(VLOOKUP(W97,'🧱Material'!$B$4:$H1001,6,false)*X97),0) + IF(Y97&lt;&gt;"",(VLOOKUP(Y97,'🧱Material'!$B$4:$H1001,6,false)*Z97),0) + IF(AA97&lt;&gt;"",(VLOOKUP(AA97,'🧱Material'!$B$4:$H1001,6,false)*AB97),0) + IF(AC97&lt;&gt;"",(VLOOKUP(AC97,'🧱Material'!$B$4:$H1001,6,false)*AD97),0)</f>
        <v>3255</v>
      </c>
      <c r="K97" s="535" t="s">
        <v>79</v>
      </c>
      <c r="L97" s="536">
        <v>200.0</v>
      </c>
      <c r="M97" s="535" t="s">
        <v>80</v>
      </c>
      <c r="N97" s="536">
        <v>100.0</v>
      </c>
      <c r="O97" s="535" t="s">
        <v>82</v>
      </c>
      <c r="P97" s="536">
        <v>100.0</v>
      </c>
      <c r="Q97" s="535" t="s">
        <v>84</v>
      </c>
      <c r="R97" s="536">
        <v>100.0</v>
      </c>
      <c r="S97" s="59" t="s">
        <v>555</v>
      </c>
      <c r="T97" s="520">
        <v>5.0</v>
      </c>
      <c r="U97" s="59" t="s">
        <v>742</v>
      </c>
      <c r="V97" s="520">
        <v>5.0</v>
      </c>
      <c r="W97" s="59" t="s">
        <v>676</v>
      </c>
      <c r="X97" s="520">
        <v>5.0</v>
      </c>
      <c r="Y97" s="59"/>
      <c r="Z97" s="520"/>
      <c r="AA97" s="59"/>
      <c r="AB97" s="520"/>
      <c r="AC97" s="59"/>
      <c r="AD97" s="520"/>
    </row>
    <row r="98">
      <c r="A98" s="629" t="b">
        <v>0</v>
      </c>
      <c r="B98" s="617" t="s">
        <v>875</v>
      </c>
      <c r="C98" s="618" t="s">
        <v>8</v>
      </c>
      <c r="D98" s="618" t="s">
        <v>54</v>
      </c>
      <c r="E98" s="617" t="s">
        <v>89</v>
      </c>
      <c r="F98" s="618" t="s">
        <v>792</v>
      </c>
      <c r="G98" s="618" t="s">
        <v>793</v>
      </c>
      <c r="H98" s="523">
        <f>IF(K98&lt;&gt;"",(VLOOKUP(K98,'🌳Resource'!$A$4:$J1001,10,false)*L98),0)+IF(M98&lt;&gt;"",(VLOOKUP(M98,'🌳Resource'!$A$4:$J1001,10,false)*N98),0)+IF(O98&lt;&gt;"",(VLOOKUP(O98,'🌳Resource'!$A$4:$J1001,10,false)*P98),0) + IF(Q98&lt;&gt;"",(VLOOKUP(Q98,'🌳Resource'!$A$4:$J1001,10,false)*R98),0) + IF(S98&lt;&gt;"",(VLOOKUP(S98,'🧱Material'!$B$4:$H1001,7,false)*T98),0) + IF(U98&lt;&gt;"",(VLOOKUP(U98,'🧱Material'!$B$4:$H1001,7,false)*V98),0) + IF(W98&lt;&gt;"",(VLOOKUP(W98,'🧱Material'!$B$4:$H1001,7,false)*X98),0) + IF(Y98&lt;&gt;"",(VLOOKUP(Y98,'🧱Material'!$B$4:$H1001,7,false)*Z98),0) + IF(AA98&lt;&gt;"",(VLOOKUP(AA98,'🧱Material'!$B$4:$H1001,7,false)*AB98),0) + IF(AC98&lt;&gt;"",(VLOOKUP(AC98,'🧱Material'!$B$4:$H1001,7,false)*AD98),0)</f>
        <v>750</v>
      </c>
      <c r="I98" s="523">
        <f>IF(K98&lt;&gt;"",(VLOOKUP(K98,'🌳Resource'!$A$4:$J1001,8,false)*L98),0)+IF(M98&lt;&gt;"",(VLOOKUP(M98,'🌳Resource'!$A$4:$J1001,8,false)*N98),0)+IF(O98&lt;&gt;"",(VLOOKUP(O98,'🌳Resource'!$A$4:$J1001,8,false)*P98),0) + IF(Q98&lt;&gt;"",(VLOOKUP(Q98,'🌳Resource'!$A$4:$J1001,8,false)*R98),0) + IF(S98&lt;&gt;"",(VLOOKUP(S98,'🧱Material'!$B$4:$H1001,5,false)*T98),0) + IF(U98&lt;&gt;"",(VLOOKUP(U98,'🧱Material'!$B$4:$H1001,5,false)*V98),0) + IF(W98&lt;&gt;"",(VLOOKUP(W98,'🧱Material'!$B$4:$H1001,5,false)*X98),0) + IF(Y98&lt;&gt;"",(VLOOKUP(Y98,'🧱Material'!$B$4:$H1001,5,false)*Z98),0) + IF(AA98&lt;&gt;"",(VLOOKUP(AA98,'🧱Material'!$B$4:$H1001,5,false)*AB98),0) + IF(AC98&lt;&gt;"",(VLOOKUP(AC98,'🧱Material'!$B$4:$H1001,5,false)*AD98),0)</f>
        <v>633.8961039</v>
      </c>
      <c r="J98" s="523">
        <f>IF(K98&lt;&gt;"",(VLOOKUP(K98,'🌳Resource'!$A$5:$J1001,9,false)*L98),0)+IF(M98&lt;&gt;"",(VLOOKUP(M98,'🌳Resource'!$A$5:$J1001,9,false)*N98),0)+IF(O98&lt;&gt;"",(VLOOKUP(O98,'🌳Resource'!$A$5:$J1001,9,false)*P98),0) + IF(Q98&lt;&gt;"",(VLOOKUP(Q98,'🌳Resource'!$A$5:$J1001,9,false)*R98),0) + IF(S98&lt;&gt;"",(VLOOKUP(S98,'🧱Material'!$B$4:$H1001,6,false)*T98),0) + IF(U98&lt;&gt;"",(VLOOKUP(U98,'🧱Material'!$B$4:$H1001,6,false)*V98),0) + IF(W98&lt;&gt;"",(VLOOKUP(W98,'🧱Material'!$B$4:$H1001,6,false)*X98),0) + IF(Y98&lt;&gt;"",(VLOOKUP(Y98,'🧱Material'!$B$4:$H1001,6,false)*Z98),0) + IF(AA98&lt;&gt;"",(VLOOKUP(AA98,'🧱Material'!$B$4:$H1001,6,false)*AB98),0) + IF(AC98&lt;&gt;"",(VLOOKUP(AC98,'🧱Material'!$B$4:$H1001,6,false)*AD98),0)</f>
        <v>2400</v>
      </c>
      <c r="K98" s="533" t="s">
        <v>79</v>
      </c>
      <c r="L98" s="534">
        <v>200.0</v>
      </c>
      <c r="M98" s="533" t="s">
        <v>80</v>
      </c>
      <c r="N98" s="534">
        <v>100.0</v>
      </c>
      <c r="O98" s="533" t="s">
        <v>82</v>
      </c>
      <c r="P98" s="534">
        <v>100.0</v>
      </c>
      <c r="Q98" s="533" t="s">
        <v>84</v>
      </c>
      <c r="R98" s="534">
        <v>100.0</v>
      </c>
      <c r="S98" s="515"/>
      <c r="T98" s="3"/>
      <c r="U98" s="515"/>
      <c r="V98" s="3"/>
      <c r="W98" s="515"/>
      <c r="X98" s="3"/>
      <c r="Y98" s="515"/>
      <c r="Z98" s="3"/>
      <c r="AA98" s="515"/>
      <c r="AB98" s="3"/>
      <c r="AC98" s="515"/>
      <c r="AD98" s="3"/>
    </row>
    <row r="99">
      <c r="A99" s="617" t="b">
        <v>1</v>
      </c>
      <c r="B99" s="617" t="s">
        <v>876</v>
      </c>
      <c r="C99" s="618" t="s">
        <v>12</v>
      </c>
      <c r="D99" s="618" t="s">
        <v>54</v>
      </c>
      <c r="E99" s="617" t="s">
        <v>89</v>
      </c>
      <c r="F99" s="618" t="s">
        <v>784</v>
      </c>
      <c r="G99" s="618" t="s">
        <v>785</v>
      </c>
      <c r="H99" s="526">
        <f>IF(K99&lt;&gt;"",(VLOOKUP(K99,'🌳Resource'!$A$4:$J1001,10,false)*L99),0)+IF(M99&lt;&gt;"",(VLOOKUP(M99,'🌳Resource'!$A$4:$J1001,10,false)*N99),0)+IF(O99&lt;&gt;"",(VLOOKUP(O99,'🌳Resource'!$A$4:$J1001,10,false)*P99),0) + IF(Q99&lt;&gt;"",(VLOOKUP(Q99,'🌳Resource'!$A$4:$J1001,10,false)*R99),0) + IF(S99&lt;&gt;"",(VLOOKUP(S99,'🧱Material'!$B$4:$H1001,7,false)*T99),0) + IF(U99&lt;&gt;"",(VLOOKUP(U99,'🧱Material'!$B$4:$H1001,7,false)*V99),0) + IF(W99&lt;&gt;"",(VLOOKUP(W99,'🧱Material'!$B$4:$H1001,7,false)*X99),0) + IF(Y99&lt;&gt;"",(VLOOKUP(Y99,'🧱Material'!$B$4:$H1001,7,false)*Z99),0) + IF(AA99&lt;&gt;"",(VLOOKUP(AA99,'🧱Material'!$B$4:$H1001,7,false)*AB99),0) + IF(AC99&lt;&gt;"",(VLOOKUP(AC99,'🧱Material'!$B$4:$H1001,7,false)*AD99),0)</f>
        <v>1680</v>
      </c>
      <c r="I99" s="526">
        <f>IF(K99&lt;&gt;"",(VLOOKUP(K99,'🌳Resource'!$A$4:$J1001,8,false)*L99),0)+IF(M99&lt;&gt;"",(VLOOKUP(M99,'🌳Resource'!$A$4:$J1001,8,false)*N99),0)+IF(O99&lt;&gt;"",(VLOOKUP(O99,'🌳Resource'!$A$4:$J1001,8,false)*P99),0) + IF(Q99&lt;&gt;"",(VLOOKUP(Q99,'🌳Resource'!$A$4:$J1001,8,false)*R99),0) + IF(S99&lt;&gt;"",(VLOOKUP(S99,'🧱Material'!$B$4:$H1001,5,false)*T99),0) + IF(U99&lt;&gt;"",(VLOOKUP(U99,'🧱Material'!$B$4:$H1001,5,false)*V99),0) + IF(W99&lt;&gt;"",(VLOOKUP(W99,'🧱Material'!$B$4:$H1001,5,false)*X99),0) + IF(Y99&lt;&gt;"",(VLOOKUP(Y99,'🧱Material'!$B$4:$H1001,5,false)*Z99),0) + IF(AA99&lt;&gt;"",(VLOOKUP(AA99,'🧱Material'!$B$4:$H1001,5,false)*AB99),0) + IF(AC99&lt;&gt;"",(VLOOKUP(AC99,'🧱Material'!$B$4:$H1001,5,false)*AD99),0)</f>
        <v>1484.935065</v>
      </c>
      <c r="J99" s="526">
        <f>IF(K99&lt;&gt;"",(VLOOKUP(K99,'🌳Resource'!$A$5:$J1001,9,false)*L99),0)+IF(M99&lt;&gt;"",(VLOOKUP(M99,'🌳Resource'!$A$5:$J1001,9,false)*N99),0)+IF(O99&lt;&gt;"",(VLOOKUP(O99,'🌳Resource'!$A$5:$J1001,9,false)*P99),0) + IF(Q99&lt;&gt;"",(VLOOKUP(Q99,'🌳Resource'!$A$5:$J1001,9,false)*R99),0) + IF(S99&lt;&gt;"",(VLOOKUP(S99,'🧱Material'!$B$4:$H1001,6,false)*T99),0) + IF(U99&lt;&gt;"",(VLOOKUP(U99,'🧱Material'!$B$4:$H1001,6,false)*V99),0) + IF(W99&lt;&gt;"",(VLOOKUP(W99,'🧱Material'!$B$4:$H1001,6,false)*X99),0) + IF(Y99&lt;&gt;"",(VLOOKUP(Y99,'🧱Material'!$B$4:$H1001,6,false)*Z99),0) + IF(AA99&lt;&gt;"",(VLOOKUP(AA99,'🧱Material'!$B$4:$H1001,6,false)*AB99),0) + IF(AC99&lt;&gt;"",(VLOOKUP(AC99,'🧱Material'!$B$4:$H1001,6,false)*AD99),0)</f>
        <v>5145</v>
      </c>
      <c r="K99" s="535" t="s">
        <v>79</v>
      </c>
      <c r="L99" s="536">
        <v>300.0</v>
      </c>
      <c r="M99" s="535" t="s">
        <v>80</v>
      </c>
      <c r="N99" s="536">
        <v>200.0</v>
      </c>
      <c r="O99" s="535" t="s">
        <v>82</v>
      </c>
      <c r="P99" s="536">
        <v>200.0</v>
      </c>
      <c r="Q99" s="535" t="s">
        <v>84</v>
      </c>
      <c r="R99" s="536">
        <v>200.0</v>
      </c>
      <c r="S99" s="59" t="s">
        <v>555</v>
      </c>
      <c r="T99" s="520">
        <v>5.0</v>
      </c>
      <c r="U99" s="59" t="s">
        <v>738</v>
      </c>
      <c r="V99" s="520">
        <v>5.0</v>
      </c>
      <c r="W99" s="59" t="s">
        <v>678</v>
      </c>
      <c r="X99" s="520">
        <v>5.0</v>
      </c>
      <c r="Y99" s="59"/>
      <c r="Z99" s="520"/>
      <c r="AA99" s="59"/>
      <c r="AB99" s="520"/>
      <c r="AC99" s="59"/>
      <c r="AD99" s="520"/>
    </row>
    <row r="100">
      <c r="A100" s="617" t="b">
        <v>1</v>
      </c>
      <c r="B100" s="617" t="s">
        <v>877</v>
      </c>
      <c r="C100" s="618" t="s">
        <v>12</v>
      </c>
      <c r="D100" s="618" t="s">
        <v>54</v>
      </c>
      <c r="E100" s="617" t="s">
        <v>89</v>
      </c>
      <c r="F100" s="618" t="s">
        <v>787</v>
      </c>
      <c r="G100" s="618" t="s">
        <v>788</v>
      </c>
      <c r="H100" s="523">
        <f>IF(K100&lt;&gt;"",(VLOOKUP(K100,'🌳Resource'!$A$4:$J1001,10,false)*L100),0)+IF(M100&lt;&gt;"",(VLOOKUP(M100,'🌳Resource'!$A$4:$J1001,10,false)*N100),0)+IF(O100&lt;&gt;"",(VLOOKUP(O100,'🌳Resource'!$A$4:$J1001,10,false)*P100),0) + IF(Q100&lt;&gt;"",(VLOOKUP(Q100,'🌳Resource'!$A$4:$J1001,10,false)*R100),0) + IF(S100&lt;&gt;"",(VLOOKUP(S100,'🧱Material'!$B$4:$H1001,7,false)*T100),0) + IF(U100&lt;&gt;"",(VLOOKUP(U100,'🧱Material'!$B$4:$H1001,7,false)*V100),0) + IF(W100&lt;&gt;"",(VLOOKUP(W100,'🧱Material'!$B$4:$H1001,7,false)*X100),0) + IF(Y100&lt;&gt;"",(VLOOKUP(Y100,'🧱Material'!$B$4:$H1001,7,false)*Z100),0) + IF(AA100&lt;&gt;"",(VLOOKUP(AA100,'🧱Material'!$B$4:$H1001,7,false)*AB100),0) + IF(AC100&lt;&gt;"",(VLOOKUP(AC100,'🧱Material'!$B$4:$H1001,7,false)*AD100),0)</f>
        <v>1690</v>
      </c>
      <c r="I100" s="523">
        <f>IF(K100&lt;&gt;"",(VLOOKUP(K100,'🌳Resource'!$A$4:$J1001,8,false)*L100),0)+IF(M100&lt;&gt;"",(VLOOKUP(M100,'🌳Resource'!$A$4:$J1001,8,false)*N100),0)+IF(O100&lt;&gt;"",(VLOOKUP(O100,'🌳Resource'!$A$4:$J1001,8,false)*P100),0) + IF(Q100&lt;&gt;"",(VLOOKUP(Q100,'🌳Resource'!$A$4:$J1001,8,false)*R100),0) + IF(S100&lt;&gt;"",(VLOOKUP(S100,'🧱Material'!$B$4:$H1001,5,false)*T100),0) + IF(U100&lt;&gt;"",(VLOOKUP(U100,'🧱Material'!$B$4:$H1001,5,false)*V100),0) + IF(W100&lt;&gt;"",(VLOOKUP(W100,'🧱Material'!$B$4:$H1001,5,false)*X100),0) + IF(Y100&lt;&gt;"",(VLOOKUP(Y100,'🧱Material'!$B$4:$H1001,5,false)*Z100),0) + IF(AA100&lt;&gt;"",(VLOOKUP(AA100,'🧱Material'!$B$4:$H1001,5,false)*AB100),0) + IF(AC100&lt;&gt;"",(VLOOKUP(AC100,'🧱Material'!$B$4:$H1001,5,false)*AD100),0)</f>
        <v>1503.506494</v>
      </c>
      <c r="J100" s="523">
        <f>IF(K100&lt;&gt;"",(VLOOKUP(K100,'🌳Resource'!$A$5:$J1001,9,false)*L100),0)+IF(M100&lt;&gt;"",(VLOOKUP(M100,'🌳Resource'!$A$5:$J1001,9,false)*N100),0)+IF(O100&lt;&gt;"",(VLOOKUP(O100,'🌳Resource'!$A$5:$J1001,9,false)*P100),0) + IF(Q100&lt;&gt;"",(VLOOKUP(Q100,'🌳Resource'!$A$5:$J1001,9,false)*R100),0) + IF(S100&lt;&gt;"",(VLOOKUP(S100,'🧱Material'!$B$4:$H1001,6,false)*T100),0) + IF(U100&lt;&gt;"",(VLOOKUP(U100,'🧱Material'!$B$4:$H1001,6,false)*V100),0) + IF(W100&lt;&gt;"",(VLOOKUP(W100,'🧱Material'!$B$4:$H1001,6,false)*X100),0) + IF(Y100&lt;&gt;"",(VLOOKUP(Y100,'🧱Material'!$B$4:$H1001,6,false)*Z100),0) + IF(AA100&lt;&gt;"",(VLOOKUP(AA100,'🧱Material'!$B$4:$H1001,6,false)*AB100),0) + IF(AC100&lt;&gt;"",(VLOOKUP(AC100,'🧱Material'!$B$4:$H1001,6,false)*AD100),0)</f>
        <v>5165</v>
      </c>
      <c r="K100" s="533" t="s">
        <v>79</v>
      </c>
      <c r="L100" s="534">
        <v>300.0</v>
      </c>
      <c r="M100" s="533" t="s">
        <v>80</v>
      </c>
      <c r="N100" s="534">
        <v>200.0</v>
      </c>
      <c r="O100" s="533" t="s">
        <v>82</v>
      </c>
      <c r="P100" s="534">
        <v>200.0</v>
      </c>
      <c r="Q100" s="533" t="s">
        <v>84</v>
      </c>
      <c r="R100" s="534">
        <v>200.0</v>
      </c>
      <c r="S100" s="515" t="s">
        <v>555</v>
      </c>
      <c r="T100" s="3">
        <v>5.0</v>
      </c>
      <c r="U100" s="515" t="s">
        <v>740</v>
      </c>
      <c r="V100" s="3">
        <v>5.0</v>
      </c>
      <c r="W100" s="515" t="s">
        <v>680</v>
      </c>
      <c r="X100" s="3">
        <v>5.0</v>
      </c>
      <c r="Y100" s="515"/>
      <c r="Z100" s="3"/>
      <c r="AA100" s="515"/>
      <c r="AB100" s="3"/>
      <c r="AC100" s="515"/>
      <c r="AD100" s="3"/>
    </row>
    <row r="101">
      <c r="A101" s="617" t="b">
        <v>1</v>
      </c>
      <c r="B101" s="617" t="s">
        <v>878</v>
      </c>
      <c r="C101" s="618" t="s">
        <v>12</v>
      </c>
      <c r="D101" s="618" t="s">
        <v>54</v>
      </c>
      <c r="E101" s="617" t="s">
        <v>89</v>
      </c>
      <c r="F101" s="618" t="s">
        <v>782</v>
      </c>
      <c r="G101" s="618" t="s">
        <v>790</v>
      </c>
      <c r="H101" s="526">
        <f>IF(K101&lt;&gt;"",(VLOOKUP(K101,'🌳Resource'!$A$4:$J1001,10,false)*L101),0)+IF(M101&lt;&gt;"",(VLOOKUP(M101,'🌳Resource'!$A$4:$J1001,10,false)*N101),0)+IF(O101&lt;&gt;"",(VLOOKUP(O101,'🌳Resource'!$A$4:$J1001,10,false)*P101),0) + IF(Q101&lt;&gt;"",(VLOOKUP(Q101,'🌳Resource'!$A$4:$J1001,10,false)*R101),0) + IF(S101&lt;&gt;"",(VLOOKUP(S101,'🧱Material'!$B$4:$H1001,7,false)*T101),0) + IF(U101&lt;&gt;"",(VLOOKUP(U101,'🧱Material'!$B$4:$H1001,7,false)*V101),0) + IF(W101&lt;&gt;"",(VLOOKUP(W101,'🧱Material'!$B$4:$H1001,7,false)*X101),0) + IF(Y101&lt;&gt;"",(VLOOKUP(Y101,'🧱Material'!$B$4:$H1001,7,false)*Z101),0) + IF(AA101&lt;&gt;"",(VLOOKUP(AA101,'🧱Material'!$B$4:$H1001,7,false)*AB101),0) + IF(AC101&lt;&gt;"",(VLOOKUP(AC101,'🧱Material'!$B$4:$H1001,7,false)*AD101),0)</f>
        <v>1690</v>
      </c>
      <c r="I101" s="526">
        <f>IF(K101&lt;&gt;"",(VLOOKUP(K101,'🌳Resource'!$A$4:$J1001,8,false)*L101),0)+IF(M101&lt;&gt;"",(VLOOKUP(M101,'🌳Resource'!$A$4:$J1001,8,false)*N101),0)+IF(O101&lt;&gt;"",(VLOOKUP(O101,'🌳Resource'!$A$4:$J1001,8,false)*P101),0) + IF(Q101&lt;&gt;"",(VLOOKUP(Q101,'🌳Resource'!$A$4:$J1001,8,false)*R101),0) + IF(S101&lt;&gt;"",(VLOOKUP(S101,'🧱Material'!$B$4:$H1001,5,false)*T101),0) + IF(U101&lt;&gt;"",(VLOOKUP(U101,'🧱Material'!$B$4:$H1001,5,false)*V101),0) + IF(W101&lt;&gt;"",(VLOOKUP(W101,'🧱Material'!$B$4:$H1001,5,false)*X101),0) + IF(Y101&lt;&gt;"",(VLOOKUP(Y101,'🧱Material'!$B$4:$H1001,5,false)*Z101),0) + IF(AA101&lt;&gt;"",(VLOOKUP(AA101,'🧱Material'!$B$4:$H1001,5,false)*AB101),0) + IF(AC101&lt;&gt;"",(VLOOKUP(AC101,'🧱Material'!$B$4:$H1001,5,false)*AD101),0)</f>
        <v>1503.506494</v>
      </c>
      <c r="J101" s="526">
        <f>IF(K101&lt;&gt;"",(VLOOKUP(K101,'🌳Resource'!$A$5:$J1001,9,false)*L101),0)+IF(M101&lt;&gt;"",(VLOOKUP(M101,'🌳Resource'!$A$5:$J1001,9,false)*N101),0)+IF(O101&lt;&gt;"",(VLOOKUP(O101,'🌳Resource'!$A$5:$J1001,9,false)*P101),0) + IF(Q101&lt;&gt;"",(VLOOKUP(Q101,'🌳Resource'!$A$5:$J1001,9,false)*R101),0) + IF(S101&lt;&gt;"",(VLOOKUP(S101,'🧱Material'!$B$4:$H1001,6,false)*T101),0) + IF(U101&lt;&gt;"",(VLOOKUP(U101,'🧱Material'!$B$4:$H1001,6,false)*V101),0) + IF(W101&lt;&gt;"",(VLOOKUP(W101,'🧱Material'!$B$4:$H1001,6,false)*X101),0) + IF(Y101&lt;&gt;"",(VLOOKUP(Y101,'🧱Material'!$B$4:$H1001,6,false)*Z101),0) + IF(AA101&lt;&gt;"",(VLOOKUP(AA101,'🧱Material'!$B$4:$H1001,6,false)*AB101),0) + IF(AC101&lt;&gt;"",(VLOOKUP(AC101,'🧱Material'!$B$4:$H1001,6,false)*AD101),0)</f>
        <v>5175</v>
      </c>
      <c r="K101" s="535" t="s">
        <v>79</v>
      </c>
      <c r="L101" s="536">
        <v>300.0</v>
      </c>
      <c r="M101" s="535" t="s">
        <v>80</v>
      </c>
      <c r="N101" s="536">
        <v>200.0</v>
      </c>
      <c r="O101" s="535" t="s">
        <v>82</v>
      </c>
      <c r="P101" s="536">
        <v>200.0</v>
      </c>
      <c r="Q101" s="535" t="s">
        <v>84</v>
      </c>
      <c r="R101" s="536">
        <v>200.0</v>
      </c>
      <c r="S101" s="59" t="s">
        <v>555</v>
      </c>
      <c r="T101" s="520">
        <v>5.0</v>
      </c>
      <c r="U101" s="59" t="s">
        <v>742</v>
      </c>
      <c r="V101" s="520">
        <v>5.0</v>
      </c>
      <c r="W101" s="59" t="s">
        <v>682</v>
      </c>
      <c r="X101" s="520">
        <v>5.0</v>
      </c>
      <c r="Y101" s="59"/>
      <c r="Z101" s="520"/>
      <c r="AA101" s="59"/>
      <c r="AB101" s="520"/>
      <c r="AC101" s="59"/>
      <c r="AD101" s="520"/>
    </row>
    <row r="102">
      <c r="A102" s="629" t="b">
        <v>0</v>
      </c>
      <c r="B102" s="617" t="s">
        <v>879</v>
      </c>
      <c r="C102" s="618" t="s">
        <v>12</v>
      </c>
      <c r="D102" s="618" t="s">
        <v>54</v>
      </c>
      <c r="E102" s="617" t="s">
        <v>89</v>
      </c>
      <c r="F102" s="618" t="s">
        <v>792</v>
      </c>
      <c r="G102" s="618" t="s">
        <v>793</v>
      </c>
      <c r="H102" s="523">
        <f>IF(K102&lt;&gt;"",(VLOOKUP(K102,'🌳Resource'!$A$4:$J1001,10,false)*L102),0)+IF(M102&lt;&gt;"",(VLOOKUP(M102,'🌳Resource'!$A$4:$J1001,10,false)*N102),0)+IF(O102&lt;&gt;"",(VLOOKUP(O102,'🌳Resource'!$A$4:$J1001,10,false)*P102),0) + IF(Q102&lt;&gt;"",(VLOOKUP(Q102,'🌳Resource'!$A$4:$J1001,10,false)*R102),0) + IF(S102&lt;&gt;"",(VLOOKUP(S102,'🧱Material'!$B$4:$H1001,7,false)*T102),0) + IF(U102&lt;&gt;"",(VLOOKUP(U102,'🧱Material'!$B$4:$H1001,7,false)*V102),0) + IF(W102&lt;&gt;"",(VLOOKUP(W102,'🧱Material'!$B$4:$H1001,7,false)*X102),0) + IF(Y102&lt;&gt;"",(VLOOKUP(Y102,'🧱Material'!$B$4:$H1001,7,false)*Z102),0) + IF(AA102&lt;&gt;"",(VLOOKUP(AA102,'🧱Material'!$B$4:$H1001,7,false)*AB102),0) + IF(AC102&lt;&gt;"",(VLOOKUP(AC102,'🧱Material'!$B$4:$H1001,7,false)*AD102),0)</f>
        <v>1400</v>
      </c>
      <c r="I102" s="523">
        <f>IF(K102&lt;&gt;"",(VLOOKUP(K102,'🌳Resource'!$A$4:$J1001,8,false)*L102),0)+IF(M102&lt;&gt;"",(VLOOKUP(M102,'🌳Resource'!$A$4:$J1001,8,false)*N102),0)+IF(O102&lt;&gt;"",(VLOOKUP(O102,'🌳Resource'!$A$4:$J1001,8,false)*P102),0) + IF(Q102&lt;&gt;"",(VLOOKUP(Q102,'🌳Resource'!$A$4:$J1001,8,false)*R102),0) + IF(S102&lt;&gt;"",(VLOOKUP(S102,'🧱Material'!$B$4:$H1001,5,false)*T102),0) + IF(U102&lt;&gt;"",(VLOOKUP(U102,'🧱Material'!$B$4:$H1001,5,false)*V102),0) + IF(W102&lt;&gt;"",(VLOOKUP(W102,'🧱Material'!$B$4:$H1001,5,false)*X102),0) + IF(Y102&lt;&gt;"",(VLOOKUP(Y102,'🧱Material'!$B$4:$H1001,5,false)*Z102),0) + IF(AA102&lt;&gt;"",(VLOOKUP(AA102,'🧱Material'!$B$4:$H1001,5,false)*AB102),0) + IF(AC102&lt;&gt;"",(VLOOKUP(AC102,'🧱Material'!$B$4:$H1001,5,false)*AD102),0)</f>
        <v>1167.792208</v>
      </c>
      <c r="J102" s="523">
        <f>IF(K102&lt;&gt;"",(VLOOKUP(K102,'🌳Resource'!$A$5:$J1001,9,false)*L102),0)+IF(M102&lt;&gt;"",(VLOOKUP(M102,'🌳Resource'!$A$5:$J1001,9,false)*N102),0)+IF(O102&lt;&gt;"",(VLOOKUP(O102,'🌳Resource'!$A$5:$J1001,9,false)*P102),0) + IF(Q102&lt;&gt;"",(VLOOKUP(Q102,'🌳Resource'!$A$5:$J1001,9,false)*R102),0) + IF(S102&lt;&gt;"",(VLOOKUP(S102,'🧱Material'!$B$4:$H1001,6,false)*T102),0) + IF(U102&lt;&gt;"",(VLOOKUP(U102,'🧱Material'!$B$4:$H1001,6,false)*V102),0) + IF(W102&lt;&gt;"",(VLOOKUP(W102,'🧱Material'!$B$4:$H1001,6,false)*X102),0) + IF(Y102&lt;&gt;"",(VLOOKUP(Y102,'🧱Material'!$B$4:$H1001,6,false)*Z102),0) + IF(AA102&lt;&gt;"",(VLOOKUP(AA102,'🧱Material'!$B$4:$H1001,6,false)*AB102),0) + IF(AC102&lt;&gt;"",(VLOOKUP(AC102,'🧱Material'!$B$4:$H1001,6,false)*AD102),0)</f>
        <v>4400</v>
      </c>
      <c r="K102" s="533" t="s">
        <v>79</v>
      </c>
      <c r="L102" s="534">
        <v>300.0</v>
      </c>
      <c r="M102" s="533" t="s">
        <v>80</v>
      </c>
      <c r="N102" s="534">
        <v>200.0</v>
      </c>
      <c r="O102" s="533" t="s">
        <v>82</v>
      </c>
      <c r="P102" s="534">
        <v>200.0</v>
      </c>
      <c r="Q102" s="533" t="s">
        <v>84</v>
      </c>
      <c r="R102" s="534">
        <v>200.0</v>
      </c>
      <c r="S102" s="515"/>
      <c r="T102" s="3"/>
      <c r="U102" s="515"/>
      <c r="V102" s="3"/>
      <c r="W102" s="515"/>
      <c r="X102" s="3"/>
      <c r="Y102" s="515"/>
      <c r="Z102" s="3"/>
      <c r="AA102" s="515"/>
      <c r="AB102" s="3"/>
      <c r="AC102" s="515"/>
      <c r="AD102" s="3"/>
    </row>
    <row r="103">
      <c r="A103" s="617" t="b">
        <v>0</v>
      </c>
      <c r="B103" s="630"/>
      <c r="C103" s="632"/>
      <c r="D103" s="632"/>
      <c r="E103" s="632"/>
      <c r="F103" s="632"/>
      <c r="G103" s="632"/>
      <c r="H103" s="526">
        <f>IF(K103&lt;&gt;"",(VLOOKUP(K103,'🌳Resource'!$A$4:$J1001,10,false)*L103),0)+IF(M103&lt;&gt;"",(VLOOKUP(M103,'🌳Resource'!$A$4:$J1001,10,false)*N103),0)+IF(O103&lt;&gt;"",(VLOOKUP(O103,'🌳Resource'!$A$4:$J1001,10,false)*P103),0) + IF(Q103&lt;&gt;"",(VLOOKUP(Q103,'🌳Resource'!$A$4:$J1001,10,false)*R103),0) + IF(S103&lt;&gt;"",(VLOOKUP(S103,'🧱Material'!$B$4:$H1001,7,false)*T103),0) + IF(U103&lt;&gt;"",(VLOOKUP(U103,'🧱Material'!$B$4:$H1001,7,false)*V103),0) + IF(W103&lt;&gt;"",(VLOOKUP(W103,'🧱Material'!$B$4:$H1001,7,false)*X103),0) + IF(Y103&lt;&gt;"",(VLOOKUP(Y103,'🧱Material'!$B$4:$H1001,7,false)*Z103),0) + IF(AA103&lt;&gt;"",(VLOOKUP(AA103,'🧱Material'!$B$4:$H1001,7,false)*AB103),0) + IF(AC103&lt;&gt;"",(VLOOKUP(AC103,'🧱Material'!$B$4:$H1001,7,false)*AD103),0)</f>
        <v>1400</v>
      </c>
      <c r="I103" s="526">
        <f>IF(K103&lt;&gt;"",(VLOOKUP(K103,'🌳Resource'!$A$4:$J1001,8,false)*L103),0)+IF(M103&lt;&gt;"",(VLOOKUP(M103,'🌳Resource'!$A$4:$J1001,8,false)*N103),0)+IF(O103&lt;&gt;"",(VLOOKUP(O103,'🌳Resource'!$A$4:$J1001,8,false)*P103),0) + IF(Q103&lt;&gt;"",(VLOOKUP(Q103,'🌳Resource'!$A$4:$J1001,8,false)*R103),0) + IF(S103&lt;&gt;"",(VLOOKUP(S103,'🧱Material'!$B$4:$H1001,5,false)*T103),0) + IF(U103&lt;&gt;"",(VLOOKUP(U103,'🧱Material'!$B$4:$H1001,5,false)*V103),0) + IF(W103&lt;&gt;"",(VLOOKUP(W103,'🧱Material'!$B$4:$H1001,5,false)*X103),0) + IF(Y103&lt;&gt;"",(VLOOKUP(Y103,'🧱Material'!$B$4:$H1001,5,false)*Z103),0) + IF(AA103&lt;&gt;"",(VLOOKUP(AA103,'🧱Material'!$B$4:$H1001,5,false)*AB103),0) + IF(AC103&lt;&gt;"",(VLOOKUP(AC103,'🧱Material'!$B$4:$H1001,5,false)*AD103),0)</f>
        <v>1167.792208</v>
      </c>
      <c r="J103" s="526">
        <f>IF(K103&lt;&gt;"",(VLOOKUP(K103,'🌳Resource'!$A$5:$J1001,9,false)*L103),0)+IF(M103&lt;&gt;"",(VLOOKUP(M103,'🌳Resource'!$A$5:$J1001,9,false)*N103),0)+IF(O103&lt;&gt;"",(VLOOKUP(O103,'🌳Resource'!$A$5:$J1001,9,false)*P103),0) + IF(Q103&lt;&gt;"",(VLOOKUP(Q103,'🌳Resource'!$A$5:$J1001,9,false)*R103),0) + IF(S103&lt;&gt;"",(VLOOKUP(S103,'🧱Material'!$B$4:$H1001,6,false)*T103),0) + IF(U103&lt;&gt;"",(VLOOKUP(U103,'🧱Material'!$B$4:$H1001,6,false)*V103),0) + IF(W103&lt;&gt;"",(VLOOKUP(W103,'🧱Material'!$B$4:$H1001,6,false)*X103),0) + IF(Y103&lt;&gt;"",(VLOOKUP(Y103,'🧱Material'!$B$4:$H1001,6,false)*Z103),0) + IF(AA103&lt;&gt;"",(VLOOKUP(AA103,'🧱Material'!$B$4:$H1001,6,false)*AB103),0) + IF(AC103&lt;&gt;"",(VLOOKUP(AC103,'🧱Material'!$B$4:$H1001,6,false)*AD103),0)</f>
        <v>4400</v>
      </c>
      <c r="K103" s="535" t="s">
        <v>79</v>
      </c>
      <c r="L103" s="536">
        <v>300.0</v>
      </c>
      <c r="M103" s="535" t="s">
        <v>80</v>
      </c>
      <c r="N103" s="536">
        <v>200.0</v>
      </c>
      <c r="O103" s="535" t="s">
        <v>82</v>
      </c>
      <c r="P103" s="536">
        <v>200.0</v>
      </c>
      <c r="Q103" s="535" t="s">
        <v>84</v>
      </c>
      <c r="R103" s="536">
        <v>200.0</v>
      </c>
      <c r="S103" s="59"/>
      <c r="T103" s="520"/>
      <c r="U103" s="59"/>
      <c r="V103" s="520"/>
      <c r="W103" s="59"/>
      <c r="X103" s="520"/>
      <c r="Y103" s="59"/>
      <c r="Z103" s="520"/>
      <c r="AA103" s="59"/>
      <c r="AB103" s="520"/>
      <c r="AC103" s="59"/>
      <c r="AD103" s="520"/>
    </row>
    <row r="104">
      <c r="A104" s="617" t="b">
        <v>1</v>
      </c>
      <c r="B104" s="617" t="s">
        <v>880</v>
      </c>
      <c r="C104" s="618" t="s">
        <v>7</v>
      </c>
      <c r="D104" s="618" t="s">
        <v>54</v>
      </c>
      <c r="E104" s="617" t="s">
        <v>90</v>
      </c>
      <c r="F104" s="618" t="s">
        <v>782</v>
      </c>
      <c r="G104" s="624"/>
      <c r="H104" s="523">
        <f>IF(K104&lt;&gt;"",(VLOOKUP(K104,'🌳Resource'!$A$4:$J1001,10,false)*L104),0)+IF(M104&lt;&gt;"",(VLOOKUP(M104,'🌳Resource'!$A$4:$J1001,10,false)*N104),0)+IF(O104&lt;&gt;"",(VLOOKUP(O104,'🌳Resource'!$A$4:$J1001,10,false)*P104),0) + IF(Q104&lt;&gt;"",(VLOOKUP(Q104,'🌳Resource'!$A$4:$J1001,10,false)*R104),0) + IF(S104&lt;&gt;"",(VLOOKUP(S104,'🧱Material'!$B$4:$H1001,7,false)*T104),0) + IF(U104&lt;&gt;"",(VLOOKUP(U104,'🧱Material'!$B$4:$H1001,7,false)*V104),0) + IF(W104&lt;&gt;"",(VLOOKUP(W104,'🧱Material'!$B$4:$H1001,7,false)*X104),0) + IF(Y104&lt;&gt;"",(VLOOKUP(Y104,'🧱Material'!$B$4:$H1001,7,false)*Z104),0) + IF(AA104&lt;&gt;"",(VLOOKUP(AA104,'🧱Material'!$B$4:$H1001,7,false)*AB104),0) + IF(AC104&lt;&gt;"",(VLOOKUP(AC104,'🧱Material'!$B$4:$H1001,7,false)*AD104),0)</f>
        <v>225</v>
      </c>
      <c r="I104" s="523">
        <f>IF(K104&lt;&gt;"",(VLOOKUP(K104,'🌳Resource'!$A$4:$J1001,8,false)*L104),0)+IF(M104&lt;&gt;"",(VLOOKUP(M104,'🌳Resource'!$A$4:$J1001,8,false)*N104),0)+IF(O104&lt;&gt;"",(VLOOKUP(O104,'🌳Resource'!$A$4:$J1001,8,false)*P104),0) + IF(Q104&lt;&gt;"",(VLOOKUP(Q104,'🌳Resource'!$A$4:$J1001,8,false)*R104),0) + IF(S104&lt;&gt;"",(VLOOKUP(S104,'🧱Material'!$B$4:$H1001,5,false)*T104),0) + IF(U104&lt;&gt;"",(VLOOKUP(U104,'🧱Material'!$B$4:$H1001,5,false)*V104),0) + IF(W104&lt;&gt;"",(VLOOKUP(W104,'🧱Material'!$B$4:$H1001,5,false)*X104),0) + IF(Y104&lt;&gt;"",(VLOOKUP(Y104,'🧱Material'!$B$4:$H1001,5,false)*Z104),0) + IF(AA104&lt;&gt;"",(VLOOKUP(AA104,'🧱Material'!$B$4:$H1001,5,false)*AB104),0) + IF(AC104&lt;&gt;"",(VLOOKUP(AC104,'🧱Material'!$B$4:$H1001,5,false)*AD104),0)</f>
        <v>224.0909091</v>
      </c>
      <c r="J104" s="523">
        <f>IF(K104&lt;&gt;"",(VLOOKUP(K104,'🌳Resource'!$A$5:$J1001,9,false)*L104),0)+IF(M104&lt;&gt;"",(VLOOKUP(M104,'🌳Resource'!$A$5:$J1001,9,false)*N104),0)+IF(O104&lt;&gt;"",(VLOOKUP(O104,'🌳Resource'!$A$5:$J1001,9,false)*P104),0) + IF(Q104&lt;&gt;"",(VLOOKUP(Q104,'🌳Resource'!$A$5:$J1001,9,false)*R104),0) + IF(S104&lt;&gt;"",(VLOOKUP(S104,'🧱Material'!$B$4:$H1001,6,false)*T104),0) + IF(U104&lt;&gt;"",(VLOOKUP(U104,'🧱Material'!$B$4:$H1001,6,false)*V104),0) + IF(W104&lt;&gt;"",(VLOOKUP(W104,'🧱Material'!$B$4:$H1001,6,false)*X104),0) + IF(Y104&lt;&gt;"",(VLOOKUP(Y104,'🧱Material'!$B$4:$H1001,6,false)*Z104),0) + IF(AA104&lt;&gt;"",(VLOOKUP(AA104,'🧱Material'!$B$4:$H1001,6,false)*AB104),0) + IF(AC104&lt;&gt;"",(VLOOKUP(AC104,'🧱Material'!$B$4:$H1001,6,false)*AD104),0)</f>
        <v>850</v>
      </c>
      <c r="K104" s="533" t="s">
        <v>79</v>
      </c>
      <c r="L104" s="534">
        <v>100.0</v>
      </c>
      <c r="M104" s="533" t="s">
        <v>80</v>
      </c>
      <c r="N104" s="534">
        <v>50.0</v>
      </c>
      <c r="O104" s="533" t="s">
        <v>82</v>
      </c>
      <c r="P104" s="534">
        <v>50.0</v>
      </c>
      <c r="Q104" s="533" t="s">
        <v>84</v>
      </c>
      <c r="R104" s="534"/>
      <c r="S104" s="515"/>
      <c r="T104" s="3"/>
      <c r="U104" s="515"/>
      <c r="V104" s="3"/>
      <c r="W104" s="515"/>
      <c r="X104" s="3"/>
      <c r="Y104" s="515"/>
      <c r="Z104" s="3"/>
      <c r="AA104" s="515"/>
      <c r="AB104" s="3"/>
      <c r="AC104" s="515"/>
      <c r="AD104" s="3"/>
    </row>
    <row r="105">
      <c r="A105" s="617" t="b">
        <v>1</v>
      </c>
      <c r="B105" s="617" t="s">
        <v>881</v>
      </c>
      <c r="C105" s="618" t="s">
        <v>8</v>
      </c>
      <c r="D105" s="618" t="s">
        <v>54</v>
      </c>
      <c r="E105" s="617" t="s">
        <v>90</v>
      </c>
      <c r="F105" s="618" t="s">
        <v>784</v>
      </c>
      <c r="G105" s="618" t="s">
        <v>785</v>
      </c>
      <c r="H105" s="526">
        <f>IF(K105&lt;&gt;"",(VLOOKUP(K105,'🌳Resource'!$A$4:$J1001,10,false)*L105),0)+IF(M105&lt;&gt;"",(VLOOKUP(M105,'🌳Resource'!$A$4:$J1001,10,false)*N105),0)+IF(O105&lt;&gt;"",(VLOOKUP(O105,'🌳Resource'!$A$4:$J1001,10,false)*P105),0) + IF(Q105&lt;&gt;"",(VLOOKUP(Q105,'🌳Resource'!$A$4:$J1001,10,false)*R105),0) + IF(S105&lt;&gt;"",(VLOOKUP(S105,'🧱Material'!$B$4:$H1001,7,false)*T105),0) + IF(U105&lt;&gt;"",(VLOOKUP(U105,'🧱Material'!$B$4:$H1001,7,false)*V105),0) + IF(W105&lt;&gt;"",(VLOOKUP(W105,'🧱Material'!$B$4:$H1001,7,false)*X105),0) + IF(Y105&lt;&gt;"",(VLOOKUP(Y105,'🧱Material'!$B$4:$H1001,7,false)*Z105),0) + IF(AA105&lt;&gt;"",(VLOOKUP(AA105,'🧱Material'!$B$4:$H1001,7,false)*AB105),0) + IF(AC105&lt;&gt;"",(VLOOKUP(AC105,'🧱Material'!$B$4:$H1001,7,false)*AD105),0)</f>
        <v>1067.5</v>
      </c>
      <c r="I105" s="526">
        <f>IF(K105&lt;&gt;"",(VLOOKUP(K105,'🌳Resource'!$A$4:$J1001,8,false)*L105),0)+IF(M105&lt;&gt;"",(VLOOKUP(M105,'🌳Resource'!$A$4:$J1001,8,false)*N105),0)+IF(O105&lt;&gt;"",(VLOOKUP(O105,'🌳Resource'!$A$4:$J1001,8,false)*P105),0) + IF(Q105&lt;&gt;"",(VLOOKUP(Q105,'🌳Resource'!$A$4:$J1001,8,false)*R105),0) + IF(S105&lt;&gt;"",(VLOOKUP(S105,'🧱Material'!$B$4:$H1001,5,false)*T105),0) + IF(U105&lt;&gt;"",(VLOOKUP(U105,'🧱Material'!$B$4:$H1001,5,false)*V105),0) + IF(W105&lt;&gt;"",(VLOOKUP(W105,'🧱Material'!$B$4:$H1001,5,false)*X105),0) + IF(Y105&lt;&gt;"",(VLOOKUP(Y105,'🧱Material'!$B$4:$H1001,5,false)*Z105),0) + IF(AA105&lt;&gt;"",(VLOOKUP(AA105,'🧱Material'!$B$4:$H1001,5,false)*AB105),0) + IF(AC105&lt;&gt;"",(VLOOKUP(AC105,'🧱Material'!$B$4:$H1001,5,false)*AD105),0)</f>
        <v>921.0714286</v>
      </c>
      <c r="J105" s="526">
        <f>IF(K105&lt;&gt;"",(VLOOKUP(K105,'🌳Resource'!$A$5:$J1001,9,false)*L105),0)+IF(M105&lt;&gt;"",(VLOOKUP(M105,'🌳Resource'!$A$5:$J1001,9,false)*N105),0)+IF(O105&lt;&gt;"",(VLOOKUP(O105,'🌳Resource'!$A$5:$J1001,9,false)*P105),0) + IF(Q105&lt;&gt;"",(VLOOKUP(Q105,'🌳Resource'!$A$5:$J1001,9,false)*R105),0) + IF(S105&lt;&gt;"",(VLOOKUP(S105,'🧱Material'!$B$4:$H1001,6,false)*T105),0) + IF(U105&lt;&gt;"",(VLOOKUP(U105,'🧱Material'!$B$4:$H1001,6,false)*V105),0) + IF(W105&lt;&gt;"",(VLOOKUP(W105,'🧱Material'!$B$4:$H1001,6,false)*X105),0) + IF(Y105&lt;&gt;"",(VLOOKUP(Y105,'🧱Material'!$B$4:$H1001,6,false)*Z105),0) + IF(AA105&lt;&gt;"",(VLOOKUP(AA105,'🧱Material'!$B$4:$H1001,6,false)*AB105),0) + IF(AC105&lt;&gt;"",(VLOOKUP(AC105,'🧱Material'!$B$4:$H1001,6,false)*AD105),0)</f>
        <v>3265</v>
      </c>
      <c r="K105" s="535" t="s">
        <v>79</v>
      </c>
      <c r="L105" s="536">
        <v>200.0</v>
      </c>
      <c r="M105" s="535" t="s">
        <v>80</v>
      </c>
      <c r="N105" s="536">
        <v>100.0</v>
      </c>
      <c r="O105" s="535" t="s">
        <v>82</v>
      </c>
      <c r="P105" s="536">
        <v>100.0</v>
      </c>
      <c r="Q105" s="535" t="s">
        <v>84</v>
      </c>
      <c r="R105" s="536">
        <v>100.0</v>
      </c>
      <c r="S105" s="59" t="s">
        <v>555</v>
      </c>
      <c r="T105" s="520">
        <v>5.0</v>
      </c>
      <c r="U105" s="59" t="s">
        <v>744</v>
      </c>
      <c r="V105" s="520">
        <v>5.0</v>
      </c>
      <c r="W105" s="59" t="s">
        <v>672</v>
      </c>
      <c r="X105" s="520">
        <v>5.0</v>
      </c>
      <c r="Y105" s="59"/>
      <c r="Z105" s="520"/>
      <c r="AA105" s="59"/>
      <c r="AB105" s="520"/>
      <c r="AC105" s="59"/>
      <c r="AD105" s="520"/>
    </row>
    <row r="106">
      <c r="A106" s="617" t="b">
        <v>1</v>
      </c>
      <c r="B106" s="617" t="s">
        <v>882</v>
      </c>
      <c r="C106" s="618" t="s">
        <v>8</v>
      </c>
      <c r="D106" s="618" t="s">
        <v>54</v>
      </c>
      <c r="E106" s="617" t="s">
        <v>90</v>
      </c>
      <c r="F106" s="618" t="s">
        <v>787</v>
      </c>
      <c r="G106" s="618" t="s">
        <v>788</v>
      </c>
      <c r="H106" s="523">
        <f>IF(K106&lt;&gt;"",(VLOOKUP(K106,'🌳Resource'!$A$4:$J1001,10,false)*L106),0)+IF(M106&lt;&gt;"",(VLOOKUP(M106,'🌳Resource'!$A$4:$J1001,10,false)*N106),0)+IF(O106&lt;&gt;"",(VLOOKUP(O106,'🌳Resource'!$A$4:$J1001,10,false)*P106),0) + IF(Q106&lt;&gt;"",(VLOOKUP(Q106,'🌳Resource'!$A$4:$J1001,10,false)*R106),0) + IF(S106&lt;&gt;"",(VLOOKUP(S106,'🧱Material'!$B$4:$H1001,7,false)*T106),0) + IF(U106&lt;&gt;"",(VLOOKUP(U106,'🧱Material'!$B$4:$H1001,7,false)*V106),0) + IF(W106&lt;&gt;"",(VLOOKUP(W106,'🧱Material'!$B$4:$H1001,7,false)*X106),0) + IF(Y106&lt;&gt;"",(VLOOKUP(Y106,'🧱Material'!$B$4:$H1001,7,false)*Z106),0) + IF(AA106&lt;&gt;"",(VLOOKUP(AA106,'🧱Material'!$B$4:$H1001,7,false)*AB106),0) + IF(AC106&lt;&gt;"",(VLOOKUP(AC106,'🧱Material'!$B$4:$H1001,7,false)*AD106),0)</f>
        <v>1067.5</v>
      </c>
      <c r="I106" s="523">
        <f>IF(K106&lt;&gt;"",(VLOOKUP(K106,'🌳Resource'!$A$4:$J1001,8,false)*L106),0)+IF(M106&lt;&gt;"",(VLOOKUP(M106,'🌳Resource'!$A$4:$J1001,8,false)*N106),0)+IF(O106&lt;&gt;"",(VLOOKUP(O106,'🌳Resource'!$A$4:$J1001,8,false)*P106),0) + IF(Q106&lt;&gt;"",(VLOOKUP(Q106,'🌳Resource'!$A$4:$J1001,8,false)*R106),0) + IF(S106&lt;&gt;"",(VLOOKUP(S106,'🧱Material'!$B$4:$H1001,5,false)*T106),0) + IF(U106&lt;&gt;"",(VLOOKUP(U106,'🧱Material'!$B$4:$H1001,5,false)*V106),0) + IF(W106&lt;&gt;"",(VLOOKUP(W106,'🧱Material'!$B$4:$H1001,5,false)*X106),0) + IF(Y106&lt;&gt;"",(VLOOKUP(Y106,'🧱Material'!$B$4:$H1001,5,false)*Z106),0) + IF(AA106&lt;&gt;"",(VLOOKUP(AA106,'🧱Material'!$B$4:$H1001,5,false)*AB106),0) + IF(AC106&lt;&gt;"",(VLOOKUP(AC106,'🧱Material'!$B$4:$H1001,5,false)*AD106),0)</f>
        <v>924.2532468</v>
      </c>
      <c r="J106" s="523">
        <f>IF(K106&lt;&gt;"",(VLOOKUP(K106,'🌳Resource'!$A$5:$J1001,9,false)*L106),0)+IF(M106&lt;&gt;"",(VLOOKUP(M106,'🌳Resource'!$A$5:$J1001,9,false)*N106),0)+IF(O106&lt;&gt;"",(VLOOKUP(O106,'🌳Resource'!$A$5:$J1001,9,false)*P106),0) + IF(Q106&lt;&gt;"",(VLOOKUP(Q106,'🌳Resource'!$A$5:$J1001,9,false)*R106),0) + IF(S106&lt;&gt;"",(VLOOKUP(S106,'🧱Material'!$B$4:$H1001,6,false)*T106),0) + IF(U106&lt;&gt;"",(VLOOKUP(U106,'🧱Material'!$B$4:$H1001,6,false)*V106),0) + IF(W106&lt;&gt;"",(VLOOKUP(W106,'🧱Material'!$B$4:$H1001,6,false)*X106),0) + IF(Y106&lt;&gt;"",(VLOOKUP(Y106,'🧱Material'!$B$4:$H1001,6,false)*Z106),0) + IF(AA106&lt;&gt;"",(VLOOKUP(AA106,'🧱Material'!$B$4:$H1001,6,false)*AB106),0) + IF(AC106&lt;&gt;"",(VLOOKUP(AC106,'🧱Material'!$B$4:$H1001,6,false)*AD106),0)</f>
        <v>3255</v>
      </c>
      <c r="K106" s="533" t="s">
        <v>79</v>
      </c>
      <c r="L106" s="534">
        <v>200.0</v>
      </c>
      <c r="M106" s="533" t="s">
        <v>80</v>
      </c>
      <c r="N106" s="534">
        <v>100.0</v>
      </c>
      <c r="O106" s="533" t="s">
        <v>82</v>
      </c>
      <c r="P106" s="534">
        <v>100.0</v>
      </c>
      <c r="Q106" s="533" t="s">
        <v>84</v>
      </c>
      <c r="R106" s="534">
        <v>100.0</v>
      </c>
      <c r="S106" s="515" t="s">
        <v>555</v>
      </c>
      <c r="T106" s="3">
        <v>5.0</v>
      </c>
      <c r="U106" s="515" t="s">
        <v>746</v>
      </c>
      <c r="V106" s="3">
        <v>5.0</v>
      </c>
      <c r="W106" s="515" t="s">
        <v>674</v>
      </c>
      <c r="X106" s="3">
        <v>5.0</v>
      </c>
      <c r="Y106" s="515"/>
      <c r="Z106" s="3"/>
      <c r="AA106" s="515"/>
      <c r="AB106" s="3"/>
      <c r="AC106" s="515"/>
      <c r="AD106" s="3"/>
    </row>
    <row r="107">
      <c r="A107" s="617" t="b">
        <v>1</v>
      </c>
      <c r="B107" s="617" t="s">
        <v>883</v>
      </c>
      <c r="C107" s="618" t="s">
        <v>8</v>
      </c>
      <c r="D107" s="618" t="s">
        <v>54</v>
      </c>
      <c r="E107" s="617" t="s">
        <v>90</v>
      </c>
      <c r="F107" s="618" t="s">
        <v>782</v>
      </c>
      <c r="G107" s="618" t="s">
        <v>790</v>
      </c>
      <c r="H107" s="526">
        <f>IF(K107&lt;&gt;"",(VLOOKUP(K107,'🌳Resource'!$A$4:$J1001,10,false)*L107),0)+IF(M107&lt;&gt;"",(VLOOKUP(M107,'🌳Resource'!$A$4:$J1001,10,false)*N107),0)+IF(O107&lt;&gt;"",(VLOOKUP(O107,'🌳Resource'!$A$4:$J1001,10,false)*P107),0) + IF(Q107&lt;&gt;"",(VLOOKUP(Q107,'🌳Resource'!$A$4:$J1001,10,false)*R107),0) + IF(S107&lt;&gt;"",(VLOOKUP(S107,'🧱Material'!$B$4:$H1001,7,false)*T107),0) + IF(U107&lt;&gt;"",(VLOOKUP(U107,'🧱Material'!$B$4:$H1001,7,false)*V107),0) + IF(W107&lt;&gt;"",(VLOOKUP(W107,'🧱Material'!$B$4:$H1001,7,false)*X107),0) + IF(Y107&lt;&gt;"",(VLOOKUP(Y107,'🧱Material'!$B$4:$H1001,7,false)*Z107),0) + IF(AA107&lt;&gt;"",(VLOOKUP(AA107,'🧱Material'!$B$4:$H1001,7,false)*AB107),0) + IF(AC107&lt;&gt;"",(VLOOKUP(AC107,'🧱Material'!$B$4:$H1001,7,false)*AD107),0)</f>
        <v>1072.5</v>
      </c>
      <c r="I107" s="526">
        <f>IF(K107&lt;&gt;"",(VLOOKUP(K107,'🌳Resource'!$A$4:$J1001,8,false)*L107),0)+IF(M107&lt;&gt;"",(VLOOKUP(M107,'🌳Resource'!$A$4:$J1001,8,false)*N107),0)+IF(O107&lt;&gt;"",(VLOOKUP(O107,'🌳Resource'!$A$4:$J1001,8,false)*P107),0) + IF(Q107&lt;&gt;"",(VLOOKUP(Q107,'🌳Resource'!$A$4:$J1001,8,false)*R107),0) + IF(S107&lt;&gt;"",(VLOOKUP(S107,'🧱Material'!$B$4:$H1001,5,false)*T107),0) + IF(U107&lt;&gt;"",(VLOOKUP(U107,'🧱Material'!$B$4:$H1001,5,false)*V107),0) + IF(W107&lt;&gt;"",(VLOOKUP(W107,'🧱Material'!$B$4:$H1001,5,false)*X107),0) + IF(Y107&lt;&gt;"",(VLOOKUP(Y107,'🧱Material'!$B$4:$H1001,5,false)*Z107),0) + IF(AA107&lt;&gt;"",(VLOOKUP(AA107,'🧱Material'!$B$4:$H1001,5,false)*AB107),0) + IF(AC107&lt;&gt;"",(VLOOKUP(AC107,'🧱Material'!$B$4:$H1001,5,false)*AD107),0)</f>
        <v>940.8246753</v>
      </c>
      <c r="J107" s="526">
        <f>IF(K107&lt;&gt;"",(VLOOKUP(K107,'🌳Resource'!$A$5:$J1001,9,false)*L107),0)+IF(M107&lt;&gt;"",(VLOOKUP(M107,'🌳Resource'!$A$5:$J1001,9,false)*N107),0)+IF(O107&lt;&gt;"",(VLOOKUP(O107,'🌳Resource'!$A$5:$J1001,9,false)*P107),0) + IF(Q107&lt;&gt;"",(VLOOKUP(Q107,'🌳Resource'!$A$5:$J1001,9,false)*R107),0) + IF(S107&lt;&gt;"",(VLOOKUP(S107,'🧱Material'!$B$4:$H1001,6,false)*T107),0) + IF(U107&lt;&gt;"",(VLOOKUP(U107,'🧱Material'!$B$4:$H1001,6,false)*V107),0) + IF(W107&lt;&gt;"",(VLOOKUP(W107,'🧱Material'!$B$4:$H1001,6,false)*X107),0) + IF(Y107&lt;&gt;"",(VLOOKUP(Y107,'🧱Material'!$B$4:$H1001,6,false)*Z107),0) + IF(AA107&lt;&gt;"",(VLOOKUP(AA107,'🧱Material'!$B$4:$H1001,6,false)*AB107),0) + IF(AC107&lt;&gt;"",(VLOOKUP(AC107,'🧱Material'!$B$4:$H1001,6,false)*AD107),0)</f>
        <v>3255</v>
      </c>
      <c r="K107" s="535" t="s">
        <v>79</v>
      </c>
      <c r="L107" s="536">
        <v>200.0</v>
      </c>
      <c r="M107" s="535" t="s">
        <v>80</v>
      </c>
      <c r="N107" s="536">
        <v>100.0</v>
      </c>
      <c r="O107" s="535" t="s">
        <v>82</v>
      </c>
      <c r="P107" s="536">
        <v>100.0</v>
      </c>
      <c r="Q107" s="535" t="s">
        <v>84</v>
      </c>
      <c r="R107" s="536">
        <v>100.0</v>
      </c>
      <c r="S107" s="59" t="s">
        <v>555</v>
      </c>
      <c r="T107" s="520">
        <v>5.0</v>
      </c>
      <c r="U107" s="59" t="s">
        <v>748</v>
      </c>
      <c r="V107" s="520">
        <v>5.0</v>
      </c>
      <c r="W107" s="59" t="s">
        <v>676</v>
      </c>
      <c r="X107" s="520">
        <v>5.0</v>
      </c>
      <c r="Y107" s="59"/>
      <c r="Z107" s="520"/>
      <c r="AA107" s="59"/>
      <c r="AB107" s="520"/>
      <c r="AC107" s="59"/>
      <c r="AD107" s="520"/>
    </row>
    <row r="108">
      <c r="A108" s="629" t="b">
        <v>0</v>
      </c>
      <c r="B108" s="617" t="s">
        <v>884</v>
      </c>
      <c r="C108" s="618" t="s">
        <v>8</v>
      </c>
      <c r="D108" s="618" t="s">
        <v>54</v>
      </c>
      <c r="E108" s="617" t="s">
        <v>90</v>
      </c>
      <c r="F108" s="618" t="s">
        <v>792</v>
      </c>
      <c r="G108" s="618" t="s">
        <v>793</v>
      </c>
      <c r="H108" s="523">
        <f>IF(K108&lt;&gt;"",(VLOOKUP(K108,'🌳Resource'!$A$4:$J1001,10,false)*L108),0)+IF(M108&lt;&gt;"",(VLOOKUP(M108,'🌳Resource'!$A$4:$J1001,10,false)*N108),0)+IF(O108&lt;&gt;"",(VLOOKUP(O108,'🌳Resource'!$A$4:$J1001,10,false)*P108),0) + IF(Q108&lt;&gt;"",(VLOOKUP(Q108,'🌳Resource'!$A$4:$J1001,10,false)*R108),0) + IF(S108&lt;&gt;"",(VLOOKUP(S108,'🧱Material'!$B$4:$H1001,7,false)*T108),0) + IF(U108&lt;&gt;"",(VLOOKUP(U108,'🧱Material'!$B$4:$H1001,7,false)*V108),0) + IF(W108&lt;&gt;"",(VLOOKUP(W108,'🧱Material'!$B$4:$H1001,7,false)*X108),0) + IF(Y108&lt;&gt;"",(VLOOKUP(Y108,'🧱Material'!$B$4:$H1001,7,false)*Z108),0) + IF(AA108&lt;&gt;"",(VLOOKUP(AA108,'🧱Material'!$B$4:$H1001,7,false)*AB108),0) + IF(AC108&lt;&gt;"",(VLOOKUP(AC108,'🧱Material'!$B$4:$H1001,7,false)*AD108),0)</f>
        <v>750</v>
      </c>
      <c r="I108" s="523">
        <f>IF(K108&lt;&gt;"",(VLOOKUP(K108,'🌳Resource'!$A$4:$J1001,8,false)*L108),0)+IF(M108&lt;&gt;"",(VLOOKUP(M108,'🌳Resource'!$A$4:$J1001,8,false)*N108),0)+IF(O108&lt;&gt;"",(VLOOKUP(O108,'🌳Resource'!$A$4:$J1001,8,false)*P108),0) + IF(Q108&lt;&gt;"",(VLOOKUP(Q108,'🌳Resource'!$A$4:$J1001,8,false)*R108),0) + IF(S108&lt;&gt;"",(VLOOKUP(S108,'🧱Material'!$B$4:$H1001,5,false)*T108),0) + IF(U108&lt;&gt;"",(VLOOKUP(U108,'🧱Material'!$B$4:$H1001,5,false)*V108),0) + IF(W108&lt;&gt;"",(VLOOKUP(W108,'🧱Material'!$B$4:$H1001,5,false)*X108),0) + IF(Y108&lt;&gt;"",(VLOOKUP(Y108,'🧱Material'!$B$4:$H1001,5,false)*Z108),0) + IF(AA108&lt;&gt;"",(VLOOKUP(AA108,'🧱Material'!$B$4:$H1001,5,false)*AB108),0) + IF(AC108&lt;&gt;"",(VLOOKUP(AC108,'🧱Material'!$B$4:$H1001,5,false)*AD108),0)</f>
        <v>633.8961039</v>
      </c>
      <c r="J108" s="523">
        <f>IF(K108&lt;&gt;"",(VLOOKUP(K108,'🌳Resource'!$A$5:$J1001,9,false)*L108),0)+IF(M108&lt;&gt;"",(VLOOKUP(M108,'🌳Resource'!$A$5:$J1001,9,false)*N108),0)+IF(O108&lt;&gt;"",(VLOOKUP(O108,'🌳Resource'!$A$5:$J1001,9,false)*P108),0) + IF(Q108&lt;&gt;"",(VLOOKUP(Q108,'🌳Resource'!$A$5:$J1001,9,false)*R108),0) + IF(S108&lt;&gt;"",(VLOOKUP(S108,'🧱Material'!$B$4:$H1001,6,false)*T108),0) + IF(U108&lt;&gt;"",(VLOOKUP(U108,'🧱Material'!$B$4:$H1001,6,false)*V108),0) + IF(W108&lt;&gt;"",(VLOOKUP(W108,'🧱Material'!$B$4:$H1001,6,false)*X108),0) + IF(Y108&lt;&gt;"",(VLOOKUP(Y108,'🧱Material'!$B$4:$H1001,6,false)*Z108),0) + IF(AA108&lt;&gt;"",(VLOOKUP(AA108,'🧱Material'!$B$4:$H1001,6,false)*AB108),0) + IF(AC108&lt;&gt;"",(VLOOKUP(AC108,'🧱Material'!$B$4:$H1001,6,false)*AD108),0)</f>
        <v>2400</v>
      </c>
      <c r="K108" s="533" t="s">
        <v>79</v>
      </c>
      <c r="L108" s="534">
        <v>200.0</v>
      </c>
      <c r="M108" s="533" t="s">
        <v>80</v>
      </c>
      <c r="N108" s="534">
        <v>100.0</v>
      </c>
      <c r="O108" s="533" t="s">
        <v>82</v>
      </c>
      <c r="P108" s="534">
        <v>100.0</v>
      </c>
      <c r="Q108" s="533" t="s">
        <v>84</v>
      </c>
      <c r="R108" s="534">
        <v>100.0</v>
      </c>
      <c r="S108" s="515"/>
      <c r="T108" s="3"/>
      <c r="U108" s="515"/>
      <c r="V108" s="3"/>
      <c r="W108" s="515"/>
      <c r="X108" s="3"/>
      <c r="Y108" s="515"/>
      <c r="Z108" s="3"/>
      <c r="AA108" s="515"/>
      <c r="AB108" s="3"/>
      <c r="AC108" s="515"/>
      <c r="AD108" s="3"/>
    </row>
    <row r="109">
      <c r="A109" s="617" t="b">
        <v>1</v>
      </c>
      <c r="B109" s="617" t="s">
        <v>885</v>
      </c>
      <c r="C109" s="618" t="s">
        <v>12</v>
      </c>
      <c r="D109" s="618" t="s">
        <v>54</v>
      </c>
      <c r="E109" s="617" t="s">
        <v>90</v>
      </c>
      <c r="F109" s="618" t="s">
        <v>784</v>
      </c>
      <c r="G109" s="618" t="s">
        <v>785</v>
      </c>
      <c r="H109" s="526">
        <f>IF(K109&lt;&gt;"",(VLOOKUP(K109,'🌳Resource'!$A$4:$J1001,10,false)*L109),0)+IF(M109&lt;&gt;"",(VLOOKUP(M109,'🌳Resource'!$A$4:$J1001,10,false)*N109),0)+IF(O109&lt;&gt;"",(VLOOKUP(O109,'🌳Resource'!$A$4:$J1001,10,false)*P109),0) + IF(Q109&lt;&gt;"",(VLOOKUP(Q109,'🌳Resource'!$A$4:$J1001,10,false)*R109),0) + IF(S109&lt;&gt;"",(VLOOKUP(S109,'🧱Material'!$B$4:$H1001,7,false)*T109),0) + IF(U109&lt;&gt;"",(VLOOKUP(U109,'🧱Material'!$B$4:$H1001,7,false)*V109),0) + IF(W109&lt;&gt;"",(VLOOKUP(W109,'🧱Material'!$B$4:$H1001,7,false)*X109),0) + IF(Y109&lt;&gt;"",(VLOOKUP(Y109,'🧱Material'!$B$4:$H1001,7,false)*Z109),0) + IF(AA109&lt;&gt;"",(VLOOKUP(AA109,'🧱Material'!$B$4:$H1001,7,false)*AB109),0) + IF(AC109&lt;&gt;"",(VLOOKUP(AC109,'🧱Material'!$B$4:$H1001,7,false)*AD109),0)</f>
        <v>1680</v>
      </c>
      <c r="I109" s="526">
        <f>IF(K109&lt;&gt;"",(VLOOKUP(K109,'🌳Resource'!$A$4:$J1001,8,false)*L109),0)+IF(M109&lt;&gt;"",(VLOOKUP(M109,'🌳Resource'!$A$4:$J1001,8,false)*N109),0)+IF(O109&lt;&gt;"",(VLOOKUP(O109,'🌳Resource'!$A$4:$J1001,8,false)*P109),0) + IF(Q109&lt;&gt;"",(VLOOKUP(Q109,'🌳Resource'!$A$4:$J1001,8,false)*R109),0) + IF(S109&lt;&gt;"",(VLOOKUP(S109,'🧱Material'!$B$4:$H1001,5,false)*T109),0) + IF(U109&lt;&gt;"",(VLOOKUP(U109,'🧱Material'!$B$4:$H1001,5,false)*V109),0) + IF(W109&lt;&gt;"",(VLOOKUP(W109,'🧱Material'!$B$4:$H1001,5,false)*X109),0) + IF(Y109&lt;&gt;"",(VLOOKUP(Y109,'🧱Material'!$B$4:$H1001,5,false)*Z109),0) + IF(AA109&lt;&gt;"",(VLOOKUP(AA109,'🧱Material'!$B$4:$H1001,5,false)*AB109),0) + IF(AC109&lt;&gt;"",(VLOOKUP(AC109,'🧱Material'!$B$4:$H1001,5,false)*AD109),0)</f>
        <v>1484.935065</v>
      </c>
      <c r="J109" s="526">
        <f>IF(K109&lt;&gt;"",(VLOOKUP(K109,'🌳Resource'!$A$5:$J1001,9,false)*L109),0)+IF(M109&lt;&gt;"",(VLOOKUP(M109,'🌳Resource'!$A$5:$J1001,9,false)*N109),0)+IF(O109&lt;&gt;"",(VLOOKUP(O109,'🌳Resource'!$A$5:$J1001,9,false)*P109),0) + IF(Q109&lt;&gt;"",(VLOOKUP(Q109,'🌳Resource'!$A$5:$J1001,9,false)*R109),0) + IF(S109&lt;&gt;"",(VLOOKUP(S109,'🧱Material'!$B$4:$H1001,6,false)*T109),0) + IF(U109&lt;&gt;"",(VLOOKUP(U109,'🧱Material'!$B$4:$H1001,6,false)*V109),0) + IF(W109&lt;&gt;"",(VLOOKUP(W109,'🧱Material'!$B$4:$H1001,6,false)*X109),0) + IF(Y109&lt;&gt;"",(VLOOKUP(Y109,'🧱Material'!$B$4:$H1001,6,false)*Z109),0) + IF(AA109&lt;&gt;"",(VLOOKUP(AA109,'🧱Material'!$B$4:$H1001,6,false)*AB109),0) + IF(AC109&lt;&gt;"",(VLOOKUP(AC109,'🧱Material'!$B$4:$H1001,6,false)*AD109),0)</f>
        <v>5145</v>
      </c>
      <c r="K109" s="535" t="s">
        <v>79</v>
      </c>
      <c r="L109" s="536">
        <v>300.0</v>
      </c>
      <c r="M109" s="535" t="s">
        <v>80</v>
      </c>
      <c r="N109" s="536">
        <v>200.0</v>
      </c>
      <c r="O109" s="535" t="s">
        <v>82</v>
      </c>
      <c r="P109" s="536">
        <v>200.0</v>
      </c>
      <c r="Q109" s="535" t="s">
        <v>84</v>
      </c>
      <c r="R109" s="536">
        <v>200.0</v>
      </c>
      <c r="S109" s="59" t="s">
        <v>555</v>
      </c>
      <c r="T109" s="520">
        <v>5.0</v>
      </c>
      <c r="U109" s="59" t="s">
        <v>744</v>
      </c>
      <c r="V109" s="520">
        <v>5.0</v>
      </c>
      <c r="W109" s="59" t="s">
        <v>678</v>
      </c>
      <c r="X109" s="520">
        <v>5.0</v>
      </c>
      <c r="Y109" s="59"/>
      <c r="Z109" s="520"/>
      <c r="AA109" s="59"/>
      <c r="AB109" s="520"/>
      <c r="AC109" s="59"/>
      <c r="AD109" s="520"/>
    </row>
    <row r="110">
      <c r="A110" s="617" t="b">
        <v>1</v>
      </c>
      <c r="B110" s="617" t="s">
        <v>886</v>
      </c>
      <c r="C110" s="618" t="s">
        <v>12</v>
      </c>
      <c r="D110" s="618" t="s">
        <v>54</v>
      </c>
      <c r="E110" s="617" t="s">
        <v>90</v>
      </c>
      <c r="F110" s="618" t="s">
        <v>787</v>
      </c>
      <c r="G110" s="618" t="s">
        <v>788</v>
      </c>
      <c r="H110" s="523">
        <f>IF(K110&lt;&gt;"",(VLOOKUP(K110,'🌳Resource'!$A$4:$J1001,10,false)*L110),0)+IF(M110&lt;&gt;"",(VLOOKUP(M110,'🌳Resource'!$A$4:$J1001,10,false)*N110),0)+IF(O110&lt;&gt;"",(VLOOKUP(O110,'🌳Resource'!$A$4:$J1001,10,false)*P110),0) + IF(Q110&lt;&gt;"",(VLOOKUP(Q110,'🌳Resource'!$A$4:$J1001,10,false)*R110),0) + IF(S110&lt;&gt;"",(VLOOKUP(S110,'🧱Material'!$B$4:$H1001,7,false)*T110),0) + IF(U110&lt;&gt;"",(VLOOKUP(U110,'🧱Material'!$B$4:$H1001,7,false)*V110),0) + IF(W110&lt;&gt;"",(VLOOKUP(W110,'🧱Material'!$B$4:$H1001,7,false)*X110),0) + IF(Y110&lt;&gt;"",(VLOOKUP(Y110,'🧱Material'!$B$4:$H1001,7,false)*Z110),0) + IF(AA110&lt;&gt;"",(VLOOKUP(AA110,'🧱Material'!$B$4:$H1001,7,false)*AB110),0) + IF(AC110&lt;&gt;"",(VLOOKUP(AC110,'🧱Material'!$B$4:$H1001,7,false)*AD110),0)</f>
        <v>1690</v>
      </c>
      <c r="I110" s="523">
        <f>IF(K110&lt;&gt;"",(VLOOKUP(K110,'🌳Resource'!$A$4:$J1001,8,false)*L110),0)+IF(M110&lt;&gt;"",(VLOOKUP(M110,'🌳Resource'!$A$4:$J1001,8,false)*N110),0)+IF(O110&lt;&gt;"",(VLOOKUP(O110,'🌳Resource'!$A$4:$J1001,8,false)*P110),0) + IF(Q110&lt;&gt;"",(VLOOKUP(Q110,'🌳Resource'!$A$4:$J1001,8,false)*R110),0) + IF(S110&lt;&gt;"",(VLOOKUP(S110,'🧱Material'!$B$4:$H1001,5,false)*T110),0) + IF(U110&lt;&gt;"",(VLOOKUP(U110,'🧱Material'!$B$4:$H1001,5,false)*V110),0) + IF(W110&lt;&gt;"",(VLOOKUP(W110,'🧱Material'!$B$4:$H1001,5,false)*X110),0) + IF(Y110&lt;&gt;"",(VLOOKUP(Y110,'🧱Material'!$B$4:$H1001,5,false)*Z110),0) + IF(AA110&lt;&gt;"",(VLOOKUP(AA110,'🧱Material'!$B$4:$H1001,5,false)*AB110),0) + IF(AC110&lt;&gt;"",(VLOOKUP(AC110,'🧱Material'!$B$4:$H1001,5,false)*AD110),0)</f>
        <v>1503.506494</v>
      </c>
      <c r="J110" s="523">
        <f>IF(K110&lt;&gt;"",(VLOOKUP(K110,'🌳Resource'!$A$5:$J1001,9,false)*L110),0)+IF(M110&lt;&gt;"",(VLOOKUP(M110,'🌳Resource'!$A$5:$J1001,9,false)*N110),0)+IF(O110&lt;&gt;"",(VLOOKUP(O110,'🌳Resource'!$A$5:$J1001,9,false)*P110),0) + IF(Q110&lt;&gt;"",(VLOOKUP(Q110,'🌳Resource'!$A$5:$J1001,9,false)*R110),0) + IF(S110&lt;&gt;"",(VLOOKUP(S110,'🧱Material'!$B$4:$H1001,6,false)*T110),0) + IF(U110&lt;&gt;"",(VLOOKUP(U110,'🧱Material'!$B$4:$H1001,6,false)*V110),0) + IF(W110&lt;&gt;"",(VLOOKUP(W110,'🧱Material'!$B$4:$H1001,6,false)*X110),0) + IF(Y110&lt;&gt;"",(VLOOKUP(Y110,'🧱Material'!$B$4:$H1001,6,false)*Z110),0) + IF(AA110&lt;&gt;"",(VLOOKUP(AA110,'🧱Material'!$B$4:$H1001,6,false)*AB110),0) + IF(AC110&lt;&gt;"",(VLOOKUP(AC110,'🧱Material'!$B$4:$H1001,6,false)*AD110),0)</f>
        <v>5165</v>
      </c>
      <c r="K110" s="533" t="s">
        <v>79</v>
      </c>
      <c r="L110" s="534">
        <v>300.0</v>
      </c>
      <c r="M110" s="533" t="s">
        <v>80</v>
      </c>
      <c r="N110" s="534">
        <v>200.0</v>
      </c>
      <c r="O110" s="533" t="s">
        <v>82</v>
      </c>
      <c r="P110" s="534">
        <v>200.0</v>
      </c>
      <c r="Q110" s="533" t="s">
        <v>84</v>
      </c>
      <c r="R110" s="534">
        <v>200.0</v>
      </c>
      <c r="S110" s="515" t="s">
        <v>555</v>
      </c>
      <c r="T110" s="3">
        <v>5.0</v>
      </c>
      <c r="U110" s="515" t="s">
        <v>746</v>
      </c>
      <c r="V110" s="3">
        <v>5.0</v>
      </c>
      <c r="W110" s="515" t="s">
        <v>680</v>
      </c>
      <c r="X110" s="3">
        <v>5.0</v>
      </c>
      <c r="Y110" s="515"/>
      <c r="Z110" s="3"/>
      <c r="AA110" s="515"/>
      <c r="AB110" s="3"/>
      <c r="AC110" s="515"/>
      <c r="AD110" s="3"/>
    </row>
    <row r="111">
      <c r="A111" s="617" t="b">
        <v>1</v>
      </c>
      <c r="B111" s="617" t="s">
        <v>887</v>
      </c>
      <c r="C111" s="618" t="s">
        <v>12</v>
      </c>
      <c r="D111" s="618" t="s">
        <v>54</v>
      </c>
      <c r="E111" s="617" t="s">
        <v>90</v>
      </c>
      <c r="F111" s="618" t="s">
        <v>782</v>
      </c>
      <c r="G111" s="618" t="s">
        <v>790</v>
      </c>
      <c r="H111" s="526">
        <f>IF(K111&lt;&gt;"",(VLOOKUP(K111,'🌳Resource'!$A$4:$J1001,10,false)*L111),0)+IF(M111&lt;&gt;"",(VLOOKUP(M111,'🌳Resource'!$A$4:$J1001,10,false)*N111),0)+IF(O111&lt;&gt;"",(VLOOKUP(O111,'🌳Resource'!$A$4:$J1001,10,false)*P111),0) + IF(Q111&lt;&gt;"",(VLOOKUP(Q111,'🌳Resource'!$A$4:$J1001,10,false)*R111),0) + IF(S111&lt;&gt;"",(VLOOKUP(S111,'🧱Material'!$B$4:$H1001,7,false)*T111),0) + IF(U111&lt;&gt;"",(VLOOKUP(U111,'🧱Material'!$B$4:$H1001,7,false)*V111),0) + IF(W111&lt;&gt;"",(VLOOKUP(W111,'🧱Material'!$B$4:$H1001,7,false)*X111),0) + IF(Y111&lt;&gt;"",(VLOOKUP(Y111,'🧱Material'!$B$4:$H1001,7,false)*Z111),0) + IF(AA111&lt;&gt;"",(VLOOKUP(AA111,'🧱Material'!$B$4:$H1001,7,false)*AB111),0) + IF(AC111&lt;&gt;"",(VLOOKUP(AC111,'🧱Material'!$B$4:$H1001,7,false)*AD111),0)</f>
        <v>1690</v>
      </c>
      <c r="I111" s="526">
        <f>IF(K111&lt;&gt;"",(VLOOKUP(K111,'🌳Resource'!$A$4:$J1001,8,false)*L111),0)+IF(M111&lt;&gt;"",(VLOOKUP(M111,'🌳Resource'!$A$4:$J1001,8,false)*N111),0)+IF(O111&lt;&gt;"",(VLOOKUP(O111,'🌳Resource'!$A$4:$J1001,8,false)*P111),0) + IF(Q111&lt;&gt;"",(VLOOKUP(Q111,'🌳Resource'!$A$4:$J1001,8,false)*R111),0) + IF(S111&lt;&gt;"",(VLOOKUP(S111,'🧱Material'!$B$4:$H1001,5,false)*T111),0) + IF(U111&lt;&gt;"",(VLOOKUP(U111,'🧱Material'!$B$4:$H1001,5,false)*V111),0) + IF(W111&lt;&gt;"",(VLOOKUP(W111,'🧱Material'!$B$4:$H1001,5,false)*X111),0) + IF(Y111&lt;&gt;"",(VLOOKUP(Y111,'🧱Material'!$B$4:$H1001,5,false)*Z111),0) + IF(AA111&lt;&gt;"",(VLOOKUP(AA111,'🧱Material'!$B$4:$H1001,5,false)*AB111),0) + IF(AC111&lt;&gt;"",(VLOOKUP(AC111,'🧱Material'!$B$4:$H1001,5,false)*AD111),0)</f>
        <v>1503.506494</v>
      </c>
      <c r="J111" s="526">
        <f>IF(K111&lt;&gt;"",(VLOOKUP(K111,'🌳Resource'!$A$5:$J1001,9,false)*L111),0)+IF(M111&lt;&gt;"",(VLOOKUP(M111,'🌳Resource'!$A$5:$J1001,9,false)*N111),0)+IF(O111&lt;&gt;"",(VLOOKUP(O111,'🌳Resource'!$A$5:$J1001,9,false)*P111),0) + IF(Q111&lt;&gt;"",(VLOOKUP(Q111,'🌳Resource'!$A$5:$J1001,9,false)*R111),0) + IF(S111&lt;&gt;"",(VLOOKUP(S111,'🧱Material'!$B$4:$H1001,6,false)*T111),0) + IF(U111&lt;&gt;"",(VLOOKUP(U111,'🧱Material'!$B$4:$H1001,6,false)*V111),0) + IF(W111&lt;&gt;"",(VLOOKUP(W111,'🧱Material'!$B$4:$H1001,6,false)*X111),0) + IF(Y111&lt;&gt;"",(VLOOKUP(Y111,'🧱Material'!$B$4:$H1001,6,false)*Z111),0) + IF(AA111&lt;&gt;"",(VLOOKUP(AA111,'🧱Material'!$B$4:$H1001,6,false)*AB111),0) + IF(AC111&lt;&gt;"",(VLOOKUP(AC111,'🧱Material'!$B$4:$H1001,6,false)*AD111),0)</f>
        <v>5175</v>
      </c>
      <c r="K111" s="535" t="s">
        <v>79</v>
      </c>
      <c r="L111" s="536">
        <v>300.0</v>
      </c>
      <c r="M111" s="535" t="s">
        <v>80</v>
      </c>
      <c r="N111" s="536">
        <v>200.0</v>
      </c>
      <c r="O111" s="535" t="s">
        <v>82</v>
      </c>
      <c r="P111" s="536">
        <v>200.0</v>
      </c>
      <c r="Q111" s="535" t="s">
        <v>84</v>
      </c>
      <c r="R111" s="536">
        <v>200.0</v>
      </c>
      <c r="S111" s="59" t="s">
        <v>555</v>
      </c>
      <c r="T111" s="520">
        <v>5.0</v>
      </c>
      <c r="U111" s="59" t="s">
        <v>748</v>
      </c>
      <c r="V111" s="520">
        <v>5.0</v>
      </c>
      <c r="W111" s="59" t="s">
        <v>682</v>
      </c>
      <c r="X111" s="520">
        <v>5.0</v>
      </c>
      <c r="Y111" s="59"/>
      <c r="Z111" s="520"/>
      <c r="AA111" s="59"/>
      <c r="AB111" s="520"/>
      <c r="AC111" s="59"/>
      <c r="AD111" s="520"/>
    </row>
    <row r="112">
      <c r="A112" s="629" t="b">
        <v>0</v>
      </c>
      <c r="B112" s="617" t="s">
        <v>888</v>
      </c>
      <c r="C112" s="618" t="s">
        <v>12</v>
      </c>
      <c r="D112" s="618" t="s">
        <v>54</v>
      </c>
      <c r="E112" s="617" t="s">
        <v>90</v>
      </c>
      <c r="F112" s="618" t="s">
        <v>792</v>
      </c>
      <c r="G112" s="618" t="s">
        <v>793</v>
      </c>
      <c r="H112" s="523">
        <f>IF(K112&lt;&gt;"",(VLOOKUP(K112,'🌳Resource'!$A$4:$J1001,10,false)*L112),0)+IF(M112&lt;&gt;"",(VLOOKUP(M112,'🌳Resource'!$A$4:$J1001,10,false)*N112),0)+IF(O112&lt;&gt;"",(VLOOKUP(O112,'🌳Resource'!$A$4:$J1001,10,false)*P112),0) + IF(Q112&lt;&gt;"",(VLOOKUP(Q112,'🌳Resource'!$A$4:$J1001,10,false)*R112),0) + IF(S112&lt;&gt;"",(VLOOKUP(S112,'🧱Material'!$B$4:$H1001,7,false)*T112),0) + IF(U112&lt;&gt;"",(VLOOKUP(U112,'🧱Material'!$B$4:$H1001,7,false)*V112),0) + IF(W112&lt;&gt;"",(VLOOKUP(W112,'🧱Material'!$B$4:$H1001,7,false)*X112),0) + IF(Y112&lt;&gt;"",(VLOOKUP(Y112,'🧱Material'!$B$4:$H1001,7,false)*Z112),0) + IF(AA112&lt;&gt;"",(VLOOKUP(AA112,'🧱Material'!$B$4:$H1001,7,false)*AB112),0) + IF(AC112&lt;&gt;"",(VLOOKUP(AC112,'🧱Material'!$B$4:$H1001,7,false)*AD112),0)</f>
        <v>1400</v>
      </c>
      <c r="I112" s="523">
        <f>IF(K112&lt;&gt;"",(VLOOKUP(K112,'🌳Resource'!$A$4:$J1001,8,false)*L112),0)+IF(M112&lt;&gt;"",(VLOOKUP(M112,'🌳Resource'!$A$4:$J1001,8,false)*N112),0)+IF(O112&lt;&gt;"",(VLOOKUP(O112,'🌳Resource'!$A$4:$J1001,8,false)*P112),0) + IF(Q112&lt;&gt;"",(VLOOKUP(Q112,'🌳Resource'!$A$4:$J1001,8,false)*R112),0) + IF(S112&lt;&gt;"",(VLOOKUP(S112,'🧱Material'!$B$4:$H1001,5,false)*T112),0) + IF(U112&lt;&gt;"",(VLOOKUP(U112,'🧱Material'!$B$4:$H1001,5,false)*V112),0) + IF(W112&lt;&gt;"",(VLOOKUP(W112,'🧱Material'!$B$4:$H1001,5,false)*X112),0) + IF(Y112&lt;&gt;"",(VLOOKUP(Y112,'🧱Material'!$B$4:$H1001,5,false)*Z112),0) + IF(AA112&lt;&gt;"",(VLOOKUP(AA112,'🧱Material'!$B$4:$H1001,5,false)*AB112),0) + IF(AC112&lt;&gt;"",(VLOOKUP(AC112,'🧱Material'!$B$4:$H1001,5,false)*AD112),0)</f>
        <v>1167.792208</v>
      </c>
      <c r="J112" s="523">
        <f>IF(K112&lt;&gt;"",(VLOOKUP(K112,'🌳Resource'!$A$5:$J1001,9,false)*L112),0)+IF(M112&lt;&gt;"",(VLOOKUP(M112,'🌳Resource'!$A$5:$J1001,9,false)*N112),0)+IF(O112&lt;&gt;"",(VLOOKUP(O112,'🌳Resource'!$A$5:$J1001,9,false)*P112),0) + IF(Q112&lt;&gt;"",(VLOOKUP(Q112,'🌳Resource'!$A$5:$J1001,9,false)*R112),0) + IF(S112&lt;&gt;"",(VLOOKUP(S112,'🧱Material'!$B$4:$H1001,6,false)*T112),0) + IF(U112&lt;&gt;"",(VLOOKUP(U112,'🧱Material'!$B$4:$H1001,6,false)*V112),0) + IF(W112&lt;&gt;"",(VLOOKUP(W112,'🧱Material'!$B$4:$H1001,6,false)*X112),0) + IF(Y112&lt;&gt;"",(VLOOKUP(Y112,'🧱Material'!$B$4:$H1001,6,false)*Z112),0) + IF(AA112&lt;&gt;"",(VLOOKUP(AA112,'🧱Material'!$B$4:$H1001,6,false)*AB112),0) + IF(AC112&lt;&gt;"",(VLOOKUP(AC112,'🧱Material'!$B$4:$H1001,6,false)*AD112),0)</f>
        <v>4400</v>
      </c>
      <c r="K112" s="533" t="s">
        <v>79</v>
      </c>
      <c r="L112" s="534">
        <v>300.0</v>
      </c>
      <c r="M112" s="533" t="s">
        <v>80</v>
      </c>
      <c r="N112" s="534">
        <v>200.0</v>
      </c>
      <c r="O112" s="533" t="s">
        <v>82</v>
      </c>
      <c r="P112" s="534">
        <v>200.0</v>
      </c>
      <c r="Q112" s="533" t="s">
        <v>84</v>
      </c>
      <c r="R112" s="534">
        <v>200.0</v>
      </c>
      <c r="S112" s="515"/>
      <c r="T112" s="3"/>
      <c r="U112" s="515"/>
      <c r="V112" s="3"/>
      <c r="W112" s="515"/>
      <c r="X112" s="3"/>
      <c r="Y112" s="515"/>
      <c r="Z112" s="3"/>
      <c r="AA112" s="515"/>
      <c r="AB112" s="3"/>
      <c r="AC112" s="515"/>
      <c r="AD112" s="3"/>
    </row>
    <row r="113">
      <c r="A113" s="629" t="b">
        <v>0</v>
      </c>
      <c r="B113" s="630"/>
      <c r="C113" s="631"/>
      <c r="D113" s="631"/>
      <c r="E113" s="631"/>
      <c r="F113" s="632"/>
      <c r="G113" s="632"/>
      <c r="H113" s="526">
        <f>IF(K113&lt;&gt;"",(VLOOKUP(K113,'🌳Resource'!$A$4:$J1001,10,false)*L113),0)+IF(M113&lt;&gt;"",(VLOOKUP(M113,'🌳Resource'!$A$4:$J1001,10,false)*N113),0)+IF(O113&lt;&gt;"",(VLOOKUP(O113,'🌳Resource'!$A$4:$J1001,10,false)*P113),0) + IF(Q113&lt;&gt;"",(VLOOKUP(Q113,'🌳Resource'!$A$4:$J1001,10,false)*R113),0) + IF(S113&lt;&gt;"",(VLOOKUP(S113,'🧱Material'!$B$4:$H1001,7,false)*T113),0) + IF(U113&lt;&gt;"",(VLOOKUP(U113,'🧱Material'!$B$4:$H1001,7,false)*V113),0) + IF(W113&lt;&gt;"",(VLOOKUP(W113,'🧱Material'!$B$4:$H1001,7,false)*X113),0) + IF(Y113&lt;&gt;"",(VLOOKUP(Y113,'🧱Material'!$B$4:$H1001,7,false)*Z113),0) + IF(AA113&lt;&gt;"",(VLOOKUP(AA113,'🧱Material'!$B$4:$H1001,7,false)*AB113),0) + IF(AC113&lt;&gt;"",(VLOOKUP(AC113,'🧱Material'!$B$4:$H1001,7,false)*AD113),0)</f>
        <v>1400</v>
      </c>
      <c r="I113" s="526">
        <f>IF(K113&lt;&gt;"",(VLOOKUP(K113,'🌳Resource'!$A$4:$J1001,8,false)*L113),0)+IF(M113&lt;&gt;"",(VLOOKUP(M113,'🌳Resource'!$A$4:$J1001,8,false)*N113),0)+IF(O113&lt;&gt;"",(VLOOKUP(O113,'🌳Resource'!$A$4:$J1001,8,false)*P113),0) + IF(Q113&lt;&gt;"",(VLOOKUP(Q113,'🌳Resource'!$A$4:$J1001,8,false)*R113),0) + IF(S113&lt;&gt;"",(VLOOKUP(S113,'🧱Material'!$B$4:$H1001,5,false)*T113),0) + IF(U113&lt;&gt;"",(VLOOKUP(U113,'🧱Material'!$B$4:$H1001,5,false)*V113),0) + IF(W113&lt;&gt;"",(VLOOKUP(W113,'🧱Material'!$B$4:$H1001,5,false)*X113),0) + IF(Y113&lt;&gt;"",(VLOOKUP(Y113,'🧱Material'!$B$4:$H1001,5,false)*Z113),0) + IF(AA113&lt;&gt;"",(VLOOKUP(AA113,'🧱Material'!$B$4:$H1001,5,false)*AB113),0) + IF(AC113&lt;&gt;"",(VLOOKUP(AC113,'🧱Material'!$B$4:$H1001,5,false)*AD113),0)</f>
        <v>1167.792208</v>
      </c>
      <c r="J113" s="526">
        <f>IF(K113&lt;&gt;"",(VLOOKUP(K113,'🌳Resource'!$A$5:$J1001,9,false)*L113),0)+IF(M113&lt;&gt;"",(VLOOKUP(M113,'🌳Resource'!$A$5:$J1001,9,false)*N113),0)+IF(O113&lt;&gt;"",(VLOOKUP(O113,'🌳Resource'!$A$5:$J1001,9,false)*P113),0) + IF(Q113&lt;&gt;"",(VLOOKUP(Q113,'🌳Resource'!$A$5:$J1001,9,false)*R113),0) + IF(S113&lt;&gt;"",(VLOOKUP(S113,'🧱Material'!$B$4:$H1001,6,false)*T113),0) + IF(U113&lt;&gt;"",(VLOOKUP(U113,'🧱Material'!$B$4:$H1001,6,false)*V113),0) + IF(W113&lt;&gt;"",(VLOOKUP(W113,'🧱Material'!$B$4:$H1001,6,false)*X113),0) + IF(Y113&lt;&gt;"",(VLOOKUP(Y113,'🧱Material'!$B$4:$H1001,6,false)*Z113),0) + IF(AA113&lt;&gt;"",(VLOOKUP(AA113,'🧱Material'!$B$4:$H1001,6,false)*AB113),0) + IF(AC113&lt;&gt;"",(VLOOKUP(AC113,'🧱Material'!$B$4:$H1001,6,false)*AD113),0)</f>
        <v>4400</v>
      </c>
      <c r="K113" s="535" t="s">
        <v>79</v>
      </c>
      <c r="L113" s="536">
        <v>300.0</v>
      </c>
      <c r="M113" s="535" t="s">
        <v>80</v>
      </c>
      <c r="N113" s="536">
        <v>200.0</v>
      </c>
      <c r="O113" s="535" t="s">
        <v>82</v>
      </c>
      <c r="P113" s="536">
        <v>200.0</v>
      </c>
      <c r="Q113" s="535" t="s">
        <v>84</v>
      </c>
      <c r="R113" s="536">
        <v>200.0</v>
      </c>
      <c r="S113" s="59"/>
      <c r="T113" s="520"/>
      <c r="U113" s="59"/>
      <c r="V113" s="520"/>
      <c r="W113" s="59"/>
      <c r="X113" s="520"/>
      <c r="Y113" s="59"/>
      <c r="Z113" s="520"/>
      <c r="AA113" s="59"/>
      <c r="AB113" s="520"/>
      <c r="AC113" s="59"/>
      <c r="AD113" s="520"/>
    </row>
    <row r="114">
      <c r="A114" s="617" t="b">
        <v>1</v>
      </c>
      <c r="B114" s="617" t="s">
        <v>889</v>
      </c>
      <c r="C114" s="618" t="s">
        <v>7</v>
      </c>
      <c r="D114" s="618" t="s">
        <v>54</v>
      </c>
      <c r="E114" s="617" t="s">
        <v>91</v>
      </c>
      <c r="F114" s="618" t="s">
        <v>782</v>
      </c>
      <c r="G114" s="618"/>
      <c r="H114" s="523">
        <f>IF(K114&lt;&gt;"",(VLOOKUP(K114,'🌳Resource'!$A$4:$J1001,10,false)*L114),0)+IF(M114&lt;&gt;"",(VLOOKUP(M114,'🌳Resource'!$A$4:$J1001,10,false)*N114),0)+IF(O114&lt;&gt;"",(VLOOKUP(O114,'🌳Resource'!$A$4:$J1001,10,false)*P114),0) + IF(Q114&lt;&gt;"",(VLOOKUP(Q114,'🌳Resource'!$A$4:$J1001,10,false)*R114),0) + IF(S114&lt;&gt;"",(VLOOKUP(S114,'🧱Material'!$B$4:$H1001,7,false)*T114),0) + IF(U114&lt;&gt;"",(VLOOKUP(U114,'🧱Material'!$B$4:$H1001,7,false)*V114),0) + IF(W114&lt;&gt;"",(VLOOKUP(W114,'🧱Material'!$B$4:$H1001,7,false)*X114),0) + IF(Y114&lt;&gt;"",(VLOOKUP(Y114,'🧱Material'!$B$4:$H1001,7,false)*Z114),0) + IF(AA114&lt;&gt;"",(VLOOKUP(AA114,'🧱Material'!$B$4:$H1001,7,false)*AB114),0) + IF(AC114&lt;&gt;"",(VLOOKUP(AC114,'🧱Material'!$B$4:$H1001,7,false)*AD114),0)</f>
        <v>225</v>
      </c>
      <c r="I114" s="523">
        <f>IF(K114&lt;&gt;"",(VLOOKUP(K114,'🌳Resource'!$A$4:$J1001,8,false)*L114),0)+IF(M114&lt;&gt;"",(VLOOKUP(M114,'🌳Resource'!$A$4:$J1001,8,false)*N114),0)+IF(O114&lt;&gt;"",(VLOOKUP(O114,'🌳Resource'!$A$4:$J1001,8,false)*P114),0) + IF(Q114&lt;&gt;"",(VLOOKUP(Q114,'🌳Resource'!$A$4:$J1001,8,false)*R114),0) + IF(S114&lt;&gt;"",(VLOOKUP(S114,'🧱Material'!$B$4:$H1001,5,false)*T114),0) + IF(U114&lt;&gt;"",(VLOOKUP(U114,'🧱Material'!$B$4:$H1001,5,false)*V114),0) + IF(W114&lt;&gt;"",(VLOOKUP(W114,'🧱Material'!$B$4:$H1001,5,false)*X114),0) + IF(Y114&lt;&gt;"",(VLOOKUP(Y114,'🧱Material'!$B$4:$H1001,5,false)*Z114),0) + IF(AA114&lt;&gt;"",(VLOOKUP(AA114,'🧱Material'!$B$4:$H1001,5,false)*AB114),0) + IF(AC114&lt;&gt;"",(VLOOKUP(AC114,'🧱Material'!$B$4:$H1001,5,false)*AD114),0)</f>
        <v>224.0909091</v>
      </c>
      <c r="J114" s="523">
        <f>IF(K114&lt;&gt;"",(VLOOKUP(K114,'🌳Resource'!$A$5:$J1001,9,false)*L114),0)+IF(M114&lt;&gt;"",(VLOOKUP(M114,'🌳Resource'!$A$5:$J1001,9,false)*N114),0)+IF(O114&lt;&gt;"",(VLOOKUP(O114,'🌳Resource'!$A$5:$J1001,9,false)*P114),0) + IF(Q114&lt;&gt;"",(VLOOKUP(Q114,'🌳Resource'!$A$5:$J1001,9,false)*R114),0) + IF(S114&lt;&gt;"",(VLOOKUP(S114,'🧱Material'!$B$4:$H1001,6,false)*T114),0) + IF(U114&lt;&gt;"",(VLOOKUP(U114,'🧱Material'!$B$4:$H1001,6,false)*V114),0) + IF(W114&lt;&gt;"",(VLOOKUP(W114,'🧱Material'!$B$4:$H1001,6,false)*X114),0) + IF(Y114&lt;&gt;"",(VLOOKUP(Y114,'🧱Material'!$B$4:$H1001,6,false)*Z114),0) + IF(AA114&lt;&gt;"",(VLOOKUP(AA114,'🧱Material'!$B$4:$H1001,6,false)*AB114),0) + IF(AC114&lt;&gt;"",(VLOOKUP(AC114,'🧱Material'!$B$4:$H1001,6,false)*AD114),0)</f>
        <v>850</v>
      </c>
      <c r="K114" s="533" t="s">
        <v>79</v>
      </c>
      <c r="L114" s="534">
        <v>100.0</v>
      </c>
      <c r="M114" s="533" t="s">
        <v>80</v>
      </c>
      <c r="N114" s="534">
        <v>50.0</v>
      </c>
      <c r="O114" s="533" t="s">
        <v>82</v>
      </c>
      <c r="P114" s="534">
        <v>50.0</v>
      </c>
      <c r="Q114" s="533" t="s">
        <v>84</v>
      </c>
      <c r="R114" s="534"/>
      <c r="S114" s="515"/>
      <c r="T114" s="3"/>
      <c r="U114" s="515"/>
      <c r="V114" s="3"/>
      <c r="W114" s="515"/>
      <c r="X114" s="3"/>
      <c r="Y114" s="515"/>
      <c r="Z114" s="3"/>
      <c r="AA114" s="515"/>
      <c r="AB114" s="3"/>
      <c r="AC114" s="515"/>
      <c r="AD114" s="3"/>
    </row>
    <row r="115">
      <c r="A115" s="617" t="b">
        <v>1</v>
      </c>
      <c r="B115" s="617" t="s">
        <v>890</v>
      </c>
      <c r="C115" s="618" t="s">
        <v>8</v>
      </c>
      <c r="D115" s="618" t="s">
        <v>54</v>
      </c>
      <c r="E115" s="617" t="s">
        <v>91</v>
      </c>
      <c r="F115" s="618" t="s">
        <v>784</v>
      </c>
      <c r="G115" s="618" t="s">
        <v>785</v>
      </c>
      <c r="H115" s="526">
        <f>IF(K115&lt;&gt;"",(VLOOKUP(K115,'🌳Resource'!$A$4:$J1001,10,false)*L115),0)+IF(M115&lt;&gt;"",(VLOOKUP(M115,'🌳Resource'!$A$4:$J1001,10,false)*N115),0)+IF(O115&lt;&gt;"",(VLOOKUP(O115,'🌳Resource'!$A$4:$J1001,10,false)*P115),0) + IF(Q115&lt;&gt;"",(VLOOKUP(Q115,'🌳Resource'!$A$4:$J1001,10,false)*R115),0) + IF(S115&lt;&gt;"",(VLOOKUP(S115,'🧱Material'!$B$4:$H1001,7,false)*T115),0) + IF(U115&lt;&gt;"",(VLOOKUP(U115,'🧱Material'!$B$4:$H1001,7,false)*V115),0) + IF(W115&lt;&gt;"",(VLOOKUP(W115,'🧱Material'!$B$4:$H1001,7,false)*X115),0) + IF(Y115&lt;&gt;"",(VLOOKUP(Y115,'🧱Material'!$B$4:$H1001,7,false)*Z115),0) + IF(AA115&lt;&gt;"",(VLOOKUP(AA115,'🧱Material'!$B$4:$H1001,7,false)*AB115),0) + IF(AC115&lt;&gt;"",(VLOOKUP(AC115,'🧱Material'!$B$4:$H1001,7,false)*AD115),0)</f>
        <v>1067.5</v>
      </c>
      <c r="I115" s="526">
        <f>IF(K115&lt;&gt;"",(VLOOKUP(K115,'🌳Resource'!$A$4:$J1001,8,false)*L115),0)+IF(M115&lt;&gt;"",(VLOOKUP(M115,'🌳Resource'!$A$4:$J1001,8,false)*N115),0)+IF(O115&lt;&gt;"",(VLOOKUP(O115,'🌳Resource'!$A$4:$J1001,8,false)*P115),0) + IF(Q115&lt;&gt;"",(VLOOKUP(Q115,'🌳Resource'!$A$4:$J1001,8,false)*R115),0) + IF(S115&lt;&gt;"",(VLOOKUP(S115,'🧱Material'!$B$4:$H1001,5,false)*T115),0) + IF(U115&lt;&gt;"",(VLOOKUP(U115,'🧱Material'!$B$4:$H1001,5,false)*V115),0) + IF(W115&lt;&gt;"",(VLOOKUP(W115,'🧱Material'!$B$4:$H1001,5,false)*X115),0) + IF(Y115&lt;&gt;"",(VLOOKUP(Y115,'🧱Material'!$B$4:$H1001,5,false)*Z115),0) + IF(AA115&lt;&gt;"",(VLOOKUP(AA115,'🧱Material'!$B$4:$H1001,5,false)*AB115),0) + IF(AC115&lt;&gt;"",(VLOOKUP(AC115,'🧱Material'!$B$4:$H1001,5,false)*AD115),0)</f>
        <v>921.0714286</v>
      </c>
      <c r="J115" s="526">
        <f>IF(K115&lt;&gt;"",(VLOOKUP(K115,'🌳Resource'!$A$5:$J1001,9,false)*L115),0)+IF(M115&lt;&gt;"",(VLOOKUP(M115,'🌳Resource'!$A$5:$J1001,9,false)*N115),0)+IF(O115&lt;&gt;"",(VLOOKUP(O115,'🌳Resource'!$A$5:$J1001,9,false)*P115),0) + IF(Q115&lt;&gt;"",(VLOOKUP(Q115,'🌳Resource'!$A$5:$J1001,9,false)*R115),0) + IF(S115&lt;&gt;"",(VLOOKUP(S115,'🧱Material'!$B$4:$H1001,6,false)*T115),0) + IF(U115&lt;&gt;"",(VLOOKUP(U115,'🧱Material'!$B$4:$H1001,6,false)*V115),0) + IF(W115&lt;&gt;"",(VLOOKUP(W115,'🧱Material'!$B$4:$H1001,6,false)*X115),0) + IF(Y115&lt;&gt;"",(VLOOKUP(Y115,'🧱Material'!$B$4:$H1001,6,false)*Z115),0) + IF(AA115&lt;&gt;"",(VLOOKUP(AA115,'🧱Material'!$B$4:$H1001,6,false)*AB115),0) + IF(AC115&lt;&gt;"",(VLOOKUP(AC115,'🧱Material'!$B$4:$H1001,6,false)*AD115),0)</f>
        <v>3265</v>
      </c>
      <c r="K115" s="535" t="s">
        <v>79</v>
      </c>
      <c r="L115" s="536">
        <v>200.0</v>
      </c>
      <c r="M115" s="535" t="s">
        <v>80</v>
      </c>
      <c r="N115" s="536">
        <v>100.0</v>
      </c>
      <c r="O115" s="535" t="s">
        <v>82</v>
      </c>
      <c r="P115" s="536">
        <v>100.0</v>
      </c>
      <c r="Q115" s="535" t="s">
        <v>84</v>
      </c>
      <c r="R115" s="536">
        <v>100.0</v>
      </c>
      <c r="S115" s="59" t="s">
        <v>555</v>
      </c>
      <c r="T115" s="520">
        <v>5.0</v>
      </c>
      <c r="U115" s="59" t="s">
        <v>750</v>
      </c>
      <c r="V115" s="520">
        <v>5.0</v>
      </c>
      <c r="W115" s="59" t="s">
        <v>672</v>
      </c>
      <c r="X115" s="520">
        <v>5.0</v>
      </c>
      <c r="Y115" s="59"/>
      <c r="Z115" s="520"/>
      <c r="AA115" s="59"/>
      <c r="AB115" s="520"/>
      <c r="AC115" s="59"/>
      <c r="AD115" s="520"/>
    </row>
    <row r="116">
      <c r="A116" s="617" t="b">
        <v>1</v>
      </c>
      <c r="B116" s="617" t="s">
        <v>891</v>
      </c>
      <c r="C116" s="618" t="s">
        <v>8</v>
      </c>
      <c r="D116" s="618" t="s">
        <v>54</v>
      </c>
      <c r="E116" s="617" t="s">
        <v>91</v>
      </c>
      <c r="F116" s="618" t="s">
        <v>787</v>
      </c>
      <c r="G116" s="618" t="s">
        <v>788</v>
      </c>
      <c r="H116" s="523">
        <f>IF(K116&lt;&gt;"",(VLOOKUP(K116,'🌳Resource'!$A$4:$J1001,10,false)*L116),0)+IF(M116&lt;&gt;"",(VLOOKUP(M116,'🌳Resource'!$A$4:$J1001,10,false)*N116),0)+IF(O116&lt;&gt;"",(VLOOKUP(O116,'🌳Resource'!$A$4:$J1001,10,false)*P116),0) + IF(Q116&lt;&gt;"",(VLOOKUP(Q116,'🌳Resource'!$A$4:$J1001,10,false)*R116),0) + IF(S116&lt;&gt;"",(VLOOKUP(S116,'🧱Material'!$B$4:$H1001,7,false)*T116),0) + IF(U116&lt;&gt;"",(VLOOKUP(U116,'🧱Material'!$B$4:$H1001,7,false)*V116),0) + IF(W116&lt;&gt;"",(VLOOKUP(W116,'🧱Material'!$B$4:$H1001,7,false)*X116),0) + IF(Y116&lt;&gt;"",(VLOOKUP(Y116,'🧱Material'!$B$4:$H1001,7,false)*Z116),0) + IF(AA116&lt;&gt;"",(VLOOKUP(AA116,'🧱Material'!$B$4:$H1001,7,false)*AB116),0) + IF(AC116&lt;&gt;"",(VLOOKUP(AC116,'🧱Material'!$B$4:$H1001,7,false)*AD116),0)</f>
        <v>1067.5</v>
      </c>
      <c r="I116" s="523">
        <f>IF(K116&lt;&gt;"",(VLOOKUP(K116,'🌳Resource'!$A$4:$J1001,8,false)*L116),0)+IF(M116&lt;&gt;"",(VLOOKUP(M116,'🌳Resource'!$A$4:$J1001,8,false)*N116),0)+IF(O116&lt;&gt;"",(VLOOKUP(O116,'🌳Resource'!$A$4:$J1001,8,false)*P116),0) + IF(Q116&lt;&gt;"",(VLOOKUP(Q116,'🌳Resource'!$A$4:$J1001,8,false)*R116),0) + IF(S116&lt;&gt;"",(VLOOKUP(S116,'🧱Material'!$B$4:$H1001,5,false)*T116),0) + IF(U116&lt;&gt;"",(VLOOKUP(U116,'🧱Material'!$B$4:$H1001,5,false)*V116),0) + IF(W116&lt;&gt;"",(VLOOKUP(W116,'🧱Material'!$B$4:$H1001,5,false)*X116),0) + IF(Y116&lt;&gt;"",(VLOOKUP(Y116,'🧱Material'!$B$4:$H1001,5,false)*Z116),0) + IF(AA116&lt;&gt;"",(VLOOKUP(AA116,'🧱Material'!$B$4:$H1001,5,false)*AB116),0) + IF(AC116&lt;&gt;"",(VLOOKUP(AC116,'🧱Material'!$B$4:$H1001,5,false)*AD116),0)</f>
        <v>924.2532468</v>
      </c>
      <c r="J116" s="523">
        <f>IF(K116&lt;&gt;"",(VLOOKUP(K116,'🌳Resource'!$A$5:$J1001,9,false)*L116),0)+IF(M116&lt;&gt;"",(VLOOKUP(M116,'🌳Resource'!$A$5:$J1001,9,false)*N116),0)+IF(O116&lt;&gt;"",(VLOOKUP(O116,'🌳Resource'!$A$5:$J1001,9,false)*P116),0) + IF(Q116&lt;&gt;"",(VLOOKUP(Q116,'🌳Resource'!$A$5:$J1001,9,false)*R116),0) + IF(S116&lt;&gt;"",(VLOOKUP(S116,'🧱Material'!$B$4:$H1001,6,false)*T116),0) + IF(U116&lt;&gt;"",(VLOOKUP(U116,'🧱Material'!$B$4:$H1001,6,false)*V116),0) + IF(W116&lt;&gt;"",(VLOOKUP(W116,'🧱Material'!$B$4:$H1001,6,false)*X116),0) + IF(Y116&lt;&gt;"",(VLOOKUP(Y116,'🧱Material'!$B$4:$H1001,6,false)*Z116),0) + IF(AA116&lt;&gt;"",(VLOOKUP(AA116,'🧱Material'!$B$4:$H1001,6,false)*AB116),0) + IF(AC116&lt;&gt;"",(VLOOKUP(AC116,'🧱Material'!$B$4:$H1001,6,false)*AD116),0)</f>
        <v>3255</v>
      </c>
      <c r="K116" s="533" t="s">
        <v>79</v>
      </c>
      <c r="L116" s="534">
        <v>200.0</v>
      </c>
      <c r="M116" s="533" t="s">
        <v>80</v>
      </c>
      <c r="N116" s="534">
        <v>100.0</v>
      </c>
      <c r="O116" s="533" t="s">
        <v>82</v>
      </c>
      <c r="P116" s="534">
        <v>100.0</v>
      </c>
      <c r="Q116" s="533" t="s">
        <v>84</v>
      </c>
      <c r="R116" s="534">
        <v>100.0</v>
      </c>
      <c r="S116" s="515" t="s">
        <v>555</v>
      </c>
      <c r="T116" s="3">
        <v>5.0</v>
      </c>
      <c r="U116" s="515" t="s">
        <v>752</v>
      </c>
      <c r="V116" s="3">
        <v>5.0</v>
      </c>
      <c r="W116" s="515" t="s">
        <v>674</v>
      </c>
      <c r="X116" s="3">
        <v>5.0</v>
      </c>
      <c r="Y116" s="515"/>
      <c r="Z116" s="3"/>
      <c r="AA116" s="515"/>
      <c r="AB116" s="3"/>
      <c r="AC116" s="515"/>
      <c r="AD116" s="3"/>
    </row>
    <row r="117">
      <c r="A117" s="617" t="b">
        <v>1</v>
      </c>
      <c r="B117" s="617" t="s">
        <v>892</v>
      </c>
      <c r="C117" s="618" t="s">
        <v>8</v>
      </c>
      <c r="D117" s="618" t="s">
        <v>54</v>
      </c>
      <c r="E117" s="617" t="s">
        <v>91</v>
      </c>
      <c r="F117" s="618" t="s">
        <v>782</v>
      </c>
      <c r="G117" s="618" t="s">
        <v>790</v>
      </c>
      <c r="H117" s="526">
        <f>IF(K117&lt;&gt;"",(VLOOKUP(K117,'🌳Resource'!$A$4:$J1001,10,false)*L117),0)+IF(M117&lt;&gt;"",(VLOOKUP(M117,'🌳Resource'!$A$4:$J1001,10,false)*N117),0)+IF(O117&lt;&gt;"",(VLOOKUP(O117,'🌳Resource'!$A$4:$J1001,10,false)*P117),0) + IF(Q117&lt;&gt;"",(VLOOKUP(Q117,'🌳Resource'!$A$4:$J1001,10,false)*R117),0) + IF(S117&lt;&gt;"",(VLOOKUP(S117,'🧱Material'!$B$4:$H1001,7,false)*T117),0) + IF(U117&lt;&gt;"",(VLOOKUP(U117,'🧱Material'!$B$4:$H1001,7,false)*V117),0) + IF(W117&lt;&gt;"",(VLOOKUP(W117,'🧱Material'!$B$4:$H1001,7,false)*X117),0) + IF(Y117&lt;&gt;"",(VLOOKUP(Y117,'🧱Material'!$B$4:$H1001,7,false)*Z117),0) + IF(AA117&lt;&gt;"",(VLOOKUP(AA117,'🧱Material'!$B$4:$H1001,7,false)*AB117),0) + IF(AC117&lt;&gt;"",(VLOOKUP(AC117,'🧱Material'!$B$4:$H1001,7,false)*AD117),0)</f>
        <v>1072.5</v>
      </c>
      <c r="I117" s="526">
        <f>IF(K117&lt;&gt;"",(VLOOKUP(K117,'🌳Resource'!$A$4:$J1001,8,false)*L117),0)+IF(M117&lt;&gt;"",(VLOOKUP(M117,'🌳Resource'!$A$4:$J1001,8,false)*N117),0)+IF(O117&lt;&gt;"",(VLOOKUP(O117,'🌳Resource'!$A$4:$J1001,8,false)*P117),0) + IF(Q117&lt;&gt;"",(VLOOKUP(Q117,'🌳Resource'!$A$4:$J1001,8,false)*R117),0) + IF(S117&lt;&gt;"",(VLOOKUP(S117,'🧱Material'!$B$4:$H1001,5,false)*T117),0) + IF(U117&lt;&gt;"",(VLOOKUP(U117,'🧱Material'!$B$4:$H1001,5,false)*V117),0) + IF(W117&lt;&gt;"",(VLOOKUP(W117,'🧱Material'!$B$4:$H1001,5,false)*X117),0) + IF(Y117&lt;&gt;"",(VLOOKUP(Y117,'🧱Material'!$B$4:$H1001,5,false)*Z117),0) + IF(AA117&lt;&gt;"",(VLOOKUP(AA117,'🧱Material'!$B$4:$H1001,5,false)*AB117),0) + IF(AC117&lt;&gt;"",(VLOOKUP(AC117,'🧱Material'!$B$4:$H1001,5,false)*AD117),0)</f>
        <v>940.8246753</v>
      </c>
      <c r="J117" s="526">
        <f>IF(K117&lt;&gt;"",(VLOOKUP(K117,'🌳Resource'!$A$5:$J1001,9,false)*L117),0)+IF(M117&lt;&gt;"",(VLOOKUP(M117,'🌳Resource'!$A$5:$J1001,9,false)*N117),0)+IF(O117&lt;&gt;"",(VLOOKUP(O117,'🌳Resource'!$A$5:$J1001,9,false)*P117),0) + IF(Q117&lt;&gt;"",(VLOOKUP(Q117,'🌳Resource'!$A$5:$J1001,9,false)*R117),0) + IF(S117&lt;&gt;"",(VLOOKUP(S117,'🧱Material'!$B$4:$H1001,6,false)*T117),0) + IF(U117&lt;&gt;"",(VLOOKUP(U117,'🧱Material'!$B$4:$H1001,6,false)*V117),0) + IF(W117&lt;&gt;"",(VLOOKUP(W117,'🧱Material'!$B$4:$H1001,6,false)*X117),0) + IF(Y117&lt;&gt;"",(VLOOKUP(Y117,'🧱Material'!$B$4:$H1001,6,false)*Z117),0) + IF(AA117&lt;&gt;"",(VLOOKUP(AA117,'🧱Material'!$B$4:$H1001,6,false)*AB117),0) + IF(AC117&lt;&gt;"",(VLOOKUP(AC117,'🧱Material'!$B$4:$H1001,6,false)*AD117),0)</f>
        <v>3255</v>
      </c>
      <c r="K117" s="535" t="s">
        <v>79</v>
      </c>
      <c r="L117" s="536">
        <v>200.0</v>
      </c>
      <c r="M117" s="535" t="s">
        <v>80</v>
      </c>
      <c r="N117" s="536">
        <v>100.0</v>
      </c>
      <c r="O117" s="535" t="s">
        <v>82</v>
      </c>
      <c r="P117" s="536">
        <v>100.0</v>
      </c>
      <c r="Q117" s="535" t="s">
        <v>84</v>
      </c>
      <c r="R117" s="536">
        <v>100.0</v>
      </c>
      <c r="S117" s="59" t="s">
        <v>555</v>
      </c>
      <c r="T117" s="520">
        <v>5.0</v>
      </c>
      <c r="U117" s="59" t="s">
        <v>754</v>
      </c>
      <c r="V117" s="520">
        <v>5.0</v>
      </c>
      <c r="W117" s="59" t="s">
        <v>676</v>
      </c>
      <c r="X117" s="520">
        <v>5.0</v>
      </c>
      <c r="Y117" s="59"/>
      <c r="Z117" s="520"/>
      <c r="AA117" s="59"/>
      <c r="AB117" s="520"/>
      <c r="AC117" s="59"/>
      <c r="AD117" s="520"/>
    </row>
    <row r="118">
      <c r="A118" s="629" t="b">
        <v>0</v>
      </c>
      <c r="B118" s="617" t="s">
        <v>893</v>
      </c>
      <c r="C118" s="618" t="s">
        <v>8</v>
      </c>
      <c r="D118" s="618" t="s">
        <v>54</v>
      </c>
      <c r="E118" s="617" t="s">
        <v>91</v>
      </c>
      <c r="F118" s="618" t="s">
        <v>792</v>
      </c>
      <c r="G118" s="618" t="s">
        <v>793</v>
      </c>
      <c r="H118" s="523">
        <f>IF(K118&lt;&gt;"",(VLOOKUP(K118,'🌳Resource'!$A$4:$J1001,10,false)*L118),0)+IF(M118&lt;&gt;"",(VLOOKUP(M118,'🌳Resource'!$A$4:$J1001,10,false)*N118),0)+IF(O118&lt;&gt;"",(VLOOKUP(O118,'🌳Resource'!$A$4:$J1001,10,false)*P118),0) + IF(Q118&lt;&gt;"",(VLOOKUP(Q118,'🌳Resource'!$A$4:$J1001,10,false)*R118),0) + IF(S118&lt;&gt;"",(VLOOKUP(S118,'🧱Material'!$B$4:$H1001,7,false)*T118),0) + IF(U118&lt;&gt;"",(VLOOKUP(U118,'🧱Material'!$B$4:$H1001,7,false)*V118),0) + IF(W118&lt;&gt;"",(VLOOKUP(W118,'🧱Material'!$B$4:$H1001,7,false)*X118),0) + IF(Y118&lt;&gt;"",(VLOOKUP(Y118,'🧱Material'!$B$4:$H1001,7,false)*Z118),0) + IF(AA118&lt;&gt;"",(VLOOKUP(AA118,'🧱Material'!$B$4:$H1001,7,false)*AB118),0) + IF(AC118&lt;&gt;"",(VLOOKUP(AC118,'🧱Material'!$B$4:$H1001,7,false)*AD118),0)</f>
        <v>750</v>
      </c>
      <c r="I118" s="523">
        <f>IF(K118&lt;&gt;"",(VLOOKUP(K118,'🌳Resource'!$A$4:$J1001,8,false)*L118),0)+IF(M118&lt;&gt;"",(VLOOKUP(M118,'🌳Resource'!$A$4:$J1001,8,false)*N118),0)+IF(O118&lt;&gt;"",(VLOOKUP(O118,'🌳Resource'!$A$4:$J1001,8,false)*P118),0) + IF(Q118&lt;&gt;"",(VLOOKUP(Q118,'🌳Resource'!$A$4:$J1001,8,false)*R118),0) + IF(S118&lt;&gt;"",(VLOOKUP(S118,'🧱Material'!$B$4:$H1001,5,false)*T118),0) + IF(U118&lt;&gt;"",(VLOOKUP(U118,'🧱Material'!$B$4:$H1001,5,false)*V118),0) + IF(W118&lt;&gt;"",(VLOOKUP(W118,'🧱Material'!$B$4:$H1001,5,false)*X118),0) + IF(Y118&lt;&gt;"",(VLOOKUP(Y118,'🧱Material'!$B$4:$H1001,5,false)*Z118),0) + IF(AA118&lt;&gt;"",(VLOOKUP(AA118,'🧱Material'!$B$4:$H1001,5,false)*AB118),0) + IF(AC118&lt;&gt;"",(VLOOKUP(AC118,'🧱Material'!$B$4:$H1001,5,false)*AD118),0)</f>
        <v>633.8961039</v>
      </c>
      <c r="J118" s="523">
        <f>IF(K118&lt;&gt;"",(VLOOKUP(K118,'🌳Resource'!$A$5:$J1001,9,false)*L118),0)+IF(M118&lt;&gt;"",(VLOOKUP(M118,'🌳Resource'!$A$5:$J1001,9,false)*N118),0)+IF(O118&lt;&gt;"",(VLOOKUP(O118,'🌳Resource'!$A$5:$J1001,9,false)*P118),0) + IF(Q118&lt;&gt;"",(VLOOKUP(Q118,'🌳Resource'!$A$5:$J1001,9,false)*R118),0) + IF(S118&lt;&gt;"",(VLOOKUP(S118,'🧱Material'!$B$4:$H1001,6,false)*T118),0) + IF(U118&lt;&gt;"",(VLOOKUP(U118,'🧱Material'!$B$4:$H1001,6,false)*V118),0) + IF(W118&lt;&gt;"",(VLOOKUP(W118,'🧱Material'!$B$4:$H1001,6,false)*X118),0) + IF(Y118&lt;&gt;"",(VLOOKUP(Y118,'🧱Material'!$B$4:$H1001,6,false)*Z118),0) + IF(AA118&lt;&gt;"",(VLOOKUP(AA118,'🧱Material'!$B$4:$H1001,6,false)*AB118),0) + IF(AC118&lt;&gt;"",(VLOOKUP(AC118,'🧱Material'!$B$4:$H1001,6,false)*AD118),0)</f>
        <v>2400</v>
      </c>
      <c r="K118" s="533" t="s">
        <v>79</v>
      </c>
      <c r="L118" s="534">
        <v>200.0</v>
      </c>
      <c r="M118" s="533" t="s">
        <v>80</v>
      </c>
      <c r="N118" s="534">
        <v>100.0</v>
      </c>
      <c r="O118" s="533" t="s">
        <v>82</v>
      </c>
      <c r="P118" s="534">
        <v>100.0</v>
      </c>
      <c r="Q118" s="533" t="s">
        <v>84</v>
      </c>
      <c r="R118" s="534">
        <v>100.0</v>
      </c>
      <c r="S118" s="515"/>
      <c r="T118" s="3"/>
      <c r="U118" s="515"/>
      <c r="V118" s="3"/>
      <c r="W118" s="515"/>
      <c r="X118" s="3"/>
      <c r="Y118" s="515"/>
      <c r="Z118" s="3"/>
      <c r="AA118" s="515"/>
      <c r="AB118" s="3"/>
      <c r="AC118" s="515"/>
      <c r="AD118" s="3"/>
    </row>
    <row r="119">
      <c r="A119" s="617" t="b">
        <v>1</v>
      </c>
      <c r="B119" s="617" t="s">
        <v>894</v>
      </c>
      <c r="C119" s="618" t="s">
        <v>12</v>
      </c>
      <c r="D119" s="618" t="s">
        <v>54</v>
      </c>
      <c r="E119" s="617" t="s">
        <v>91</v>
      </c>
      <c r="F119" s="618" t="s">
        <v>784</v>
      </c>
      <c r="G119" s="618" t="s">
        <v>785</v>
      </c>
      <c r="H119" s="526">
        <f>IF(K119&lt;&gt;"",(VLOOKUP(K119,'🌳Resource'!$A$4:$J1001,10,false)*L119),0)+IF(M119&lt;&gt;"",(VLOOKUP(M119,'🌳Resource'!$A$4:$J1001,10,false)*N119),0)+IF(O119&lt;&gt;"",(VLOOKUP(O119,'🌳Resource'!$A$4:$J1001,10,false)*P119),0) + IF(Q119&lt;&gt;"",(VLOOKUP(Q119,'🌳Resource'!$A$4:$J1001,10,false)*R119),0) + IF(S119&lt;&gt;"",(VLOOKUP(S119,'🧱Material'!$B$4:$H1001,7,false)*T119),0) + IF(U119&lt;&gt;"",(VLOOKUP(U119,'🧱Material'!$B$4:$H1001,7,false)*V119),0) + IF(W119&lt;&gt;"",(VLOOKUP(W119,'🧱Material'!$B$4:$H1001,7,false)*X119),0) + IF(Y119&lt;&gt;"",(VLOOKUP(Y119,'🧱Material'!$B$4:$H1001,7,false)*Z119),0) + IF(AA119&lt;&gt;"",(VLOOKUP(AA119,'🧱Material'!$B$4:$H1001,7,false)*AB119),0) + IF(AC119&lt;&gt;"",(VLOOKUP(AC119,'🧱Material'!$B$4:$H1001,7,false)*AD119),0)</f>
        <v>1680</v>
      </c>
      <c r="I119" s="526">
        <f>IF(K119&lt;&gt;"",(VLOOKUP(K119,'🌳Resource'!$A$4:$J1001,8,false)*L119),0)+IF(M119&lt;&gt;"",(VLOOKUP(M119,'🌳Resource'!$A$4:$J1001,8,false)*N119),0)+IF(O119&lt;&gt;"",(VLOOKUP(O119,'🌳Resource'!$A$4:$J1001,8,false)*P119),0) + IF(Q119&lt;&gt;"",(VLOOKUP(Q119,'🌳Resource'!$A$4:$J1001,8,false)*R119),0) + IF(S119&lt;&gt;"",(VLOOKUP(S119,'🧱Material'!$B$4:$H1001,5,false)*T119),0) + IF(U119&lt;&gt;"",(VLOOKUP(U119,'🧱Material'!$B$4:$H1001,5,false)*V119),0) + IF(W119&lt;&gt;"",(VLOOKUP(W119,'🧱Material'!$B$4:$H1001,5,false)*X119),0) + IF(Y119&lt;&gt;"",(VLOOKUP(Y119,'🧱Material'!$B$4:$H1001,5,false)*Z119),0) + IF(AA119&lt;&gt;"",(VLOOKUP(AA119,'🧱Material'!$B$4:$H1001,5,false)*AB119),0) + IF(AC119&lt;&gt;"",(VLOOKUP(AC119,'🧱Material'!$B$4:$H1001,5,false)*AD119),0)</f>
        <v>1484.935065</v>
      </c>
      <c r="J119" s="526">
        <f>IF(K119&lt;&gt;"",(VLOOKUP(K119,'🌳Resource'!$A$5:$J1001,9,false)*L119),0)+IF(M119&lt;&gt;"",(VLOOKUP(M119,'🌳Resource'!$A$5:$J1001,9,false)*N119),0)+IF(O119&lt;&gt;"",(VLOOKUP(O119,'🌳Resource'!$A$5:$J1001,9,false)*P119),0) + IF(Q119&lt;&gt;"",(VLOOKUP(Q119,'🌳Resource'!$A$5:$J1001,9,false)*R119),0) + IF(S119&lt;&gt;"",(VLOOKUP(S119,'🧱Material'!$B$4:$H1001,6,false)*T119),0) + IF(U119&lt;&gt;"",(VLOOKUP(U119,'🧱Material'!$B$4:$H1001,6,false)*V119),0) + IF(W119&lt;&gt;"",(VLOOKUP(W119,'🧱Material'!$B$4:$H1001,6,false)*X119),0) + IF(Y119&lt;&gt;"",(VLOOKUP(Y119,'🧱Material'!$B$4:$H1001,6,false)*Z119),0) + IF(AA119&lt;&gt;"",(VLOOKUP(AA119,'🧱Material'!$B$4:$H1001,6,false)*AB119),0) + IF(AC119&lt;&gt;"",(VLOOKUP(AC119,'🧱Material'!$B$4:$H1001,6,false)*AD119),0)</f>
        <v>5145</v>
      </c>
      <c r="K119" s="535" t="s">
        <v>79</v>
      </c>
      <c r="L119" s="536">
        <v>300.0</v>
      </c>
      <c r="M119" s="535" t="s">
        <v>80</v>
      </c>
      <c r="N119" s="536">
        <v>200.0</v>
      </c>
      <c r="O119" s="535" t="s">
        <v>82</v>
      </c>
      <c r="P119" s="536">
        <v>200.0</v>
      </c>
      <c r="Q119" s="535" t="s">
        <v>84</v>
      </c>
      <c r="R119" s="536">
        <v>200.0</v>
      </c>
      <c r="S119" s="59" t="s">
        <v>555</v>
      </c>
      <c r="T119" s="520">
        <v>5.0</v>
      </c>
      <c r="U119" s="59" t="s">
        <v>750</v>
      </c>
      <c r="V119" s="520">
        <v>5.0</v>
      </c>
      <c r="W119" s="59" t="s">
        <v>678</v>
      </c>
      <c r="X119" s="520">
        <v>5.0</v>
      </c>
      <c r="Y119" s="59"/>
      <c r="Z119" s="520"/>
      <c r="AA119" s="59"/>
      <c r="AB119" s="520"/>
      <c r="AC119" s="59"/>
      <c r="AD119" s="520"/>
    </row>
    <row r="120">
      <c r="A120" s="617" t="b">
        <v>1</v>
      </c>
      <c r="B120" s="617" t="s">
        <v>895</v>
      </c>
      <c r="C120" s="618" t="s">
        <v>12</v>
      </c>
      <c r="D120" s="618" t="s">
        <v>54</v>
      </c>
      <c r="E120" s="617" t="s">
        <v>91</v>
      </c>
      <c r="F120" s="618" t="s">
        <v>787</v>
      </c>
      <c r="G120" s="618" t="s">
        <v>788</v>
      </c>
      <c r="H120" s="523">
        <f>IF(K120&lt;&gt;"",(VLOOKUP(K120,'🌳Resource'!$A$4:$J1001,10,false)*L120),0)+IF(M120&lt;&gt;"",(VLOOKUP(M120,'🌳Resource'!$A$4:$J1001,10,false)*N120),0)+IF(O120&lt;&gt;"",(VLOOKUP(O120,'🌳Resource'!$A$4:$J1001,10,false)*P120),0) + IF(Q120&lt;&gt;"",(VLOOKUP(Q120,'🌳Resource'!$A$4:$J1001,10,false)*R120),0) + IF(S120&lt;&gt;"",(VLOOKUP(S120,'🧱Material'!$B$4:$H1001,7,false)*T120),0) + IF(U120&lt;&gt;"",(VLOOKUP(U120,'🧱Material'!$B$4:$H1001,7,false)*V120),0) + IF(W120&lt;&gt;"",(VLOOKUP(W120,'🧱Material'!$B$4:$H1001,7,false)*X120),0) + IF(Y120&lt;&gt;"",(VLOOKUP(Y120,'🧱Material'!$B$4:$H1001,7,false)*Z120),0) + IF(AA120&lt;&gt;"",(VLOOKUP(AA120,'🧱Material'!$B$4:$H1001,7,false)*AB120),0) + IF(AC120&lt;&gt;"",(VLOOKUP(AC120,'🧱Material'!$B$4:$H1001,7,false)*AD120),0)</f>
        <v>1690</v>
      </c>
      <c r="I120" s="523">
        <f>IF(K120&lt;&gt;"",(VLOOKUP(K120,'🌳Resource'!$A$4:$J1001,8,false)*L120),0)+IF(M120&lt;&gt;"",(VLOOKUP(M120,'🌳Resource'!$A$4:$J1001,8,false)*N120),0)+IF(O120&lt;&gt;"",(VLOOKUP(O120,'🌳Resource'!$A$4:$J1001,8,false)*P120),0) + IF(Q120&lt;&gt;"",(VLOOKUP(Q120,'🌳Resource'!$A$4:$J1001,8,false)*R120),0) + IF(S120&lt;&gt;"",(VLOOKUP(S120,'🧱Material'!$B$4:$H1001,5,false)*T120),0) + IF(U120&lt;&gt;"",(VLOOKUP(U120,'🧱Material'!$B$4:$H1001,5,false)*V120),0) + IF(W120&lt;&gt;"",(VLOOKUP(W120,'🧱Material'!$B$4:$H1001,5,false)*X120),0) + IF(Y120&lt;&gt;"",(VLOOKUP(Y120,'🧱Material'!$B$4:$H1001,5,false)*Z120),0) + IF(AA120&lt;&gt;"",(VLOOKUP(AA120,'🧱Material'!$B$4:$H1001,5,false)*AB120),0) + IF(AC120&lt;&gt;"",(VLOOKUP(AC120,'🧱Material'!$B$4:$H1001,5,false)*AD120),0)</f>
        <v>1503.506494</v>
      </c>
      <c r="J120" s="523">
        <f>IF(K120&lt;&gt;"",(VLOOKUP(K120,'🌳Resource'!$A$5:$J1001,9,false)*L120),0)+IF(M120&lt;&gt;"",(VLOOKUP(M120,'🌳Resource'!$A$5:$J1001,9,false)*N120),0)+IF(O120&lt;&gt;"",(VLOOKUP(O120,'🌳Resource'!$A$5:$J1001,9,false)*P120),0) + IF(Q120&lt;&gt;"",(VLOOKUP(Q120,'🌳Resource'!$A$5:$J1001,9,false)*R120),0) + IF(S120&lt;&gt;"",(VLOOKUP(S120,'🧱Material'!$B$4:$H1001,6,false)*T120),0) + IF(U120&lt;&gt;"",(VLOOKUP(U120,'🧱Material'!$B$4:$H1001,6,false)*V120),0) + IF(W120&lt;&gt;"",(VLOOKUP(W120,'🧱Material'!$B$4:$H1001,6,false)*X120),0) + IF(Y120&lt;&gt;"",(VLOOKUP(Y120,'🧱Material'!$B$4:$H1001,6,false)*Z120),0) + IF(AA120&lt;&gt;"",(VLOOKUP(AA120,'🧱Material'!$B$4:$H1001,6,false)*AB120),0) + IF(AC120&lt;&gt;"",(VLOOKUP(AC120,'🧱Material'!$B$4:$H1001,6,false)*AD120),0)</f>
        <v>5165</v>
      </c>
      <c r="K120" s="533" t="s">
        <v>79</v>
      </c>
      <c r="L120" s="534">
        <v>300.0</v>
      </c>
      <c r="M120" s="533" t="s">
        <v>80</v>
      </c>
      <c r="N120" s="534">
        <v>200.0</v>
      </c>
      <c r="O120" s="533" t="s">
        <v>82</v>
      </c>
      <c r="P120" s="534">
        <v>200.0</v>
      </c>
      <c r="Q120" s="533" t="s">
        <v>84</v>
      </c>
      <c r="R120" s="534">
        <v>200.0</v>
      </c>
      <c r="S120" s="515" t="s">
        <v>555</v>
      </c>
      <c r="T120" s="3">
        <v>5.0</v>
      </c>
      <c r="U120" s="515" t="s">
        <v>752</v>
      </c>
      <c r="V120" s="3">
        <v>5.0</v>
      </c>
      <c r="W120" s="515" t="s">
        <v>680</v>
      </c>
      <c r="X120" s="3">
        <v>5.0</v>
      </c>
      <c r="Y120" s="515"/>
      <c r="Z120" s="3"/>
      <c r="AA120" s="515"/>
      <c r="AB120" s="3"/>
      <c r="AC120" s="515"/>
      <c r="AD120" s="3"/>
    </row>
    <row r="121">
      <c r="A121" s="617" t="b">
        <v>1</v>
      </c>
      <c r="B121" s="617" t="s">
        <v>896</v>
      </c>
      <c r="C121" s="618" t="s">
        <v>12</v>
      </c>
      <c r="D121" s="618" t="s">
        <v>54</v>
      </c>
      <c r="E121" s="617" t="s">
        <v>91</v>
      </c>
      <c r="F121" s="618" t="s">
        <v>782</v>
      </c>
      <c r="G121" s="618" t="s">
        <v>790</v>
      </c>
      <c r="H121" s="526">
        <f>IF(K121&lt;&gt;"",(VLOOKUP(K121,'🌳Resource'!$A$4:$J1001,10,false)*L121),0)+IF(M121&lt;&gt;"",(VLOOKUP(M121,'🌳Resource'!$A$4:$J1001,10,false)*N121),0)+IF(O121&lt;&gt;"",(VLOOKUP(O121,'🌳Resource'!$A$4:$J1001,10,false)*P121),0) + IF(Q121&lt;&gt;"",(VLOOKUP(Q121,'🌳Resource'!$A$4:$J1001,10,false)*R121),0) + IF(S121&lt;&gt;"",(VLOOKUP(S121,'🧱Material'!$B$4:$H1001,7,false)*T121),0) + IF(U121&lt;&gt;"",(VLOOKUP(U121,'🧱Material'!$B$4:$H1001,7,false)*V121),0) + IF(W121&lt;&gt;"",(VLOOKUP(W121,'🧱Material'!$B$4:$H1001,7,false)*X121),0) + IF(Y121&lt;&gt;"",(VLOOKUP(Y121,'🧱Material'!$B$4:$H1001,7,false)*Z121),0) + IF(AA121&lt;&gt;"",(VLOOKUP(AA121,'🧱Material'!$B$4:$H1001,7,false)*AB121),0) + IF(AC121&lt;&gt;"",(VLOOKUP(AC121,'🧱Material'!$B$4:$H1001,7,false)*AD121),0)</f>
        <v>1690</v>
      </c>
      <c r="I121" s="526">
        <f>IF(K121&lt;&gt;"",(VLOOKUP(K121,'🌳Resource'!$A$4:$J1001,8,false)*L121),0)+IF(M121&lt;&gt;"",(VLOOKUP(M121,'🌳Resource'!$A$4:$J1001,8,false)*N121),0)+IF(O121&lt;&gt;"",(VLOOKUP(O121,'🌳Resource'!$A$4:$J1001,8,false)*P121),0) + IF(Q121&lt;&gt;"",(VLOOKUP(Q121,'🌳Resource'!$A$4:$J1001,8,false)*R121),0) + IF(S121&lt;&gt;"",(VLOOKUP(S121,'🧱Material'!$B$4:$H1001,5,false)*T121),0) + IF(U121&lt;&gt;"",(VLOOKUP(U121,'🧱Material'!$B$4:$H1001,5,false)*V121),0) + IF(W121&lt;&gt;"",(VLOOKUP(W121,'🧱Material'!$B$4:$H1001,5,false)*X121),0) + IF(Y121&lt;&gt;"",(VLOOKUP(Y121,'🧱Material'!$B$4:$H1001,5,false)*Z121),0) + IF(AA121&lt;&gt;"",(VLOOKUP(AA121,'🧱Material'!$B$4:$H1001,5,false)*AB121),0) + IF(AC121&lt;&gt;"",(VLOOKUP(AC121,'🧱Material'!$B$4:$H1001,5,false)*AD121),0)</f>
        <v>1503.506494</v>
      </c>
      <c r="J121" s="526">
        <f>IF(K121&lt;&gt;"",(VLOOKUP(K121,'🌳Resource'!$A$5:$J1001,9,false)*L121),0)+IF(M121&lt;&gt;"",(VLOOKUP(M121,'🌳Resource'!$A$5:$J1001,9,false)*N121),0)+IF(O121&lt;&gt;"",(VLOOKUP(O121,'🌳Resource'!$A$5:$J1001,9,false)*P121),0) + IF(Q121&lt;&gt;"",(VLOOKUP(Q121,'🌳Resource'!$A$5:$J1001,9,false)*R121),0) + IF(S121&lt;&gt;"",(VLOOKUP(S121,'🧱Material'!$B$4:$H1001,6,false)*T121),0) + IF(U121&lt;&gt;"",(VLOOKUP(U121,'🧱Material'!$B$4:$H1001,6,false)*V121),0) + IF(W121&lt;&gt;"",(VLOOKUP(W121,'🧱Material'!$B$4:$H1001,6,false)*X121),0) + IF(Y121&lt;&gt;"",(VLOOKUP(Y121,'🧱Material'!$B$4:$H1001,6,false)*Z121),0) + IF(AA121&lt;&gt;"",(VLOOKUP(AA121,'🧱Material'!$B$4:$H1001,6,false)*AB121),0) + IF(AC121&lt;&gt;"",(VLOOKUP(AC121,'🧱Material'!$B$4:$H1001,6,false)*AD121),0)</f>
        <v>5175</v>
      </c>
      <c r="K121" s="535" t="s">
        <v>79</v>
      </c>
      <c r="L121" s="536">
        <v>300.0</v>
      </c>
      <c r="M121" s="535" t="s">
        <v>80</v>
      </c>
      <c r="N121" s="536">
        <v>200.0</v>
      </c>
      <c r="O121" s="535" t="s">
        <v>82</v>
      </c>
      <c r="P121" s="536">
        <v>200.0</v>
      </c>
      <c r="Q121" s="535" t="s">
        <v>84</v>
      </c>
      <c r="R121" s="536">
        <v>200.0</v>
      </c>
      <c r="S121" s="59" t="s">
        <v>555</v>
      </c>
      <c r="T121" s="520">
        <v>5.0</v>
      </c>
      <c r="U121" s="59" t="s">
        <v>754</v>
      </c>
      <c r="V121" s="520">
        <v>5.0</v>
      </c>
      <c r="W121" s="59" t="s">
        <v>682</v>
      </c>
      <c r="X121" s="520">
        <v>5.0</v>
      </c>
      <c r="Y121" s="59"/>
      <c r="Z121" s="520"/>
      <c r="AA121" s="59"/>
      <c r="AB121" s="520"/>
      <c r="AC121" s="59"/>
      <c r="AD121" s="520"/>
    </row>
    <row r="122">
      <c r="A122" s="629" t="b">
        <v>0</v>
      </c>
      <c r="B122" s="617" t="s">
        <v>897</v>
      </c>
      <c r="C122" s="618" t="s">
        <v>12</v>
      </c>
      <c r="D122" s="618" t="s">
        <v>54</v>
      </c>
      <c r="E122" s="617" t="s">
        <v>91</v>
      </c>
      <c r="F122" s="618" t="s">
        <v>792</v>
      </c>
      <c r="G122" s="618" t="s">
        <v>793</v>
      </c>
      <c r="H122" s="523">
        <f>IF(K122&lt;&gt;"",(VLOOKUP(K122,'🌳Resource'!$A$4:$J1001,10,false)*L122),0)+IF(M122&lt;&gt;"",(VLOOKUP(M122,'🌳Resource'!$A$4:$J1001,10,false)*N122),0)+IF(O122&lt;&gt;"",(VLOOKUP(O122,'🌳Resource'!$A$4:$J1001,10,false)*P122),0) + IF(Q122&lt;&gt;"",(VLOOKUP(Q122,'🌳Resource'!$A$4:$J1001,10,false)*R122),0) + IF(S122&lt;&gt;"",(VLOOKUP(S122,'🧱Material'!$B$4:$H1001,7,false)*T122),0) + IF(U122&lt;&gt;"",(VLOOKUP(U122,'🧱Material'!$B$4:$H1001,7,false)*V122),0) + IF(W122&lt;&gt;"",(VLOOKUP(W122,'🧱Material'!$B$4:$H1001,7,false)*X122),0) + IF(Y122&lt;&gt;"",(VLOOKUP(Y122,'🧱Material'!$B$4:$H1001,7,false)*Z122),0) + IF(AA122&lt;&gt;"",(VLOOKUP(AA122,'🧱Material'!$B$4:$H1001,7,false)*AB122),0) + IF(AC122&lt;&gt;"",(VLOOKUP(AC122,'🧱Material'!$B$4:$H1001,7,false)*AD122),0)</f>
        <v>1400</v>
      </c>
      <c r="I122" s="523">
        <f>IF(K122&lt;&gt;"",(VLOOKUP(K122,'🌳Resource'!$A$4:$J1001,8,false)*L122),0)+IF(M122&lt;&gt;"",(VLOOKUP(M122,'🌳Resource'!$A$4:$J1001,8,false)*N122),0)+IF(O122&lt;&gt;"",(VLOOKUP(O122,'🌳Resource'!$A$4:$J1001,8,false)*P122),0) + IF(Q122&lt;&gt;"",(VLOOKUP(Q122,'🌳Resource'!$A$4:$J1001,8,false)*R122),0) + IF(S122&lt;&gt;"",(VLOOKUP(S122,'🧱Material'!$B$4:$H1001,5,false)*T122),0) + IF(U122&lt;&gt;"",(VLOOKUP(U122,'🧱Material'!$B$4:$H1001,5,false)*V122),0) + IF(W122&lt;&gt;"",(VLOOKUP(W122,'🧱Material'!$B$4:$H1001,5,false)*X122),0) + IF(Y122&lt;&gt;"",(VLOOKUP(Y122,'🧱Material'!$B$4:$H1001,5,false)*Z122),0) + IF(AA122&lt;&gt;"",(VLOOKUP(AA122,'🧱Material'!$B$4:$H1001,5,false)*AB122),0) + IF(AC122&lt;&gt;"",(VLOOKUP(AC122,'🧱Material'!$B$4:$H1001,5,false)*AD122),0)</f>
        <v>1167.792208</v>
      </c>
      <c r="J122" s="523">
        <f>IF(K122&lt;&gt;"",(VLOOKUP(K122,'🌳Resource'!$A$5:$J1001,9,false)*L122),0)+IF(M122&lt;&gt;"",(VLOOKUP(M122,'🌳Resource'!$A$5:$J1001,9,false)*N122),0)+IF(O122&lt;&gt;"",(VLOOKUP(O122,'🌳Resource'!$A$5:$J1001,9,false)*P122),0) + IF(Q122&lt;&gt;"",(VLOOKUP(Q122,'🌳Resource'!$A$5:$J1001,9,false)*R122),0) + IF(S122&lt;&gt;"",(VLOOKUP(S122,'🧱Material'!$B$4:$H1001,6,false)*T122),0) + IF(U122&lt;&gt;"",(VLOOKUP(U122,'🧱Material'!$B$4:$H1001,6,false)*V122),0) + IF(W122&lt;&gt;"",(VLOOKUP(W122,'🧱Material'!$B$4:$H1001,6,false)*X122),0) + IF(Y122&lt;&gt;"",(VLOOKUP(Y122,'🧱Material'!$B$4:$H1001,6,false)*Z122),0) + IF(AA122&lt;&gt;"",(VLOOKUP(AA122,'🧱Material'!$B$4:$H1001,6,false)*AB122),0) + IF(AC122&lt;&gt;"",(VLOOKUP(AC122,'🧱Material'!$B$4:$H1001,6,false)*AD122),0)</f>
        <v>4400</v>
      </c>
      <c r="K122" s="533" t="s">
        <v>79</v>
      </c>
      <c r="L122" s="534">
        <v>300.0</v>
      </c>
      <c r="M122" s="533" t="s">
        <v>80</v>
      </c>
      <c r="N122" s="534">
        <v>200.0</v>
      </c>
      <c r="O122" s="533" t="s">
        <v>82</v>
      </c>
      <c r="P122" s="534">
        <v>200.0</v>
      </c>
      <c r="Q122" s="533" t="s">
        <v>84</v>
      </c>
      <c r="R122" s="534">
        <v>200.0</v>
      </c>
      <c r="S122" s="515"/>
      <c r="T122" s="3"/>
      <c r="U122" s="515"/>
      <c r="V122" s="3"/>
      <c r="W122" s="515"/>
      <c r="X122" s="3"/>
      <c r="Y122" s="515"/>
      <c r="Z122" s="3"/>
      <c r="AA122" s="515"/>
      <c r="AB122" s="3"/>
      <c r="AC122" s="515"/>
      <c r="AD122" s="3"/>
    </row>
    <row r="123">
      <c r="A123" s="629" t="b">
        <v>0</v>
      </c>
      <c r="B123" s="633"/>
      <c r="C123" s="632"/>
      <c r="D123" s="632"/>
      <c r="E123" s="632"/>
      <c r="F123" s="632"/>
      <c r="G123" s="632"/>
      <c r="H123" s="526">
        <f>IF(K123&lt;&gt;"",(VLOOKUP(K123,'🌳Resource'!$A$4:$J1001,10,false)*L123),0)+IF(M123&lt;&gt;"",(VLOOKUP(M123,'🌳Resource'!$A$4:$J1001,10,false)*N123),0)+IF(O123&lt;&gt;"",(VLOOKUP(O123,'🌳Resource'!$A$4:$J1001,10,false)*P123),0) + IF(Q123&lt;&gt;"",(VLOOKUP(Q123,'🌳Resource'!$A$4:$J1001,10,false)*R123),0) + IF(S123&lt;&gt;"",(VLOOKUP(S123,'🧱Material'!$B$4:$H1001,7,false)*T123),0) + IF(U123&lt;&gt;"",(VLOOKUP(U123,'🧱Material'!$B$4:$H1001,7,false)*V123),0) + IF(W123&lt;&gt;"",(VLOOKUP(W123,'🧱Material'!$B$4:$H1001,7,false)*X123),0) + IF(Y123&lt;&gt;"",(VLOOKUP(Y123,'🧱Material'!$B$4:$H1001,7,false)*Z123),0) + IF(AA123&lt;&gt;"",(VLOOKUP(AA123,'🧱Material'!$B$4:$H1001,7,false)*AB123),0) + IF(AC123&lt;&gt;"",(VLOOKUP(AC123,'🧱Material'!$B$4:$H1001,7,false)*AD123),0)</f>
        <v>1400</v>
      </c>
      <c r="I123" s="526">
        <f>IF(K123&lt;&gt;"",(VLOOKUP(K123,'🌳Resource'!$A$4:$J1001,8,false)*L123),0)+IF(M123&lt;&gt;"",(VLOOKUP(M123,'🌳Resource'!$A$4:$J1001,8,false)*N123),0)+IF(O123&lt;&gt;"",(VLOOKUP(O123,'🌳Resource'!$A$4:$J1001,8,false)*P123),0) + IF(Q123&lt;&gt;"",(VLOOKUP(Q123,'🌳Resource'!$A$4:$J1001,8,false)*R123),0) + IF(S123&lt;&gt;"",(VLOOKUP(S123,'🧱Material'!$B$4:$H1001,5,false)*T123),0) + IF(U123&lt;&gt;"",(VLOOKUP(U123,'🧱Material'!$B$4:$H1001,5,false)*V123),0) + IF(W123&lt;&gt;"",(VLOOKUP(W123,'🧱Material'!$B$4:$H1001,5,false)*X123),0) + IF(Y123&lt;&gt;"",(VLOOKUP(Y123,'🧱Material'!$B$4:$H1001,5,false)*Z123),0) + IF(AA123&lt;&gt;"",(VLOOKUP(AA123,'🧱Material'!$B$4:$H1001,5,false)*AB123),0) + IF(AC123&lt;&gt;"",(VLOOKUP(AC123,'🧱Material'!$B$4:$H1001,5,false)*AD123),0)</f>
        <v>1167.792208</v>
      </c>
      <c r="J123" s="526">
        <f>IF(K123&lt;&gt;"",(VLOOKUP(K123,'🌳Resource'!$A$5:$J1001,9,false)*L123),0)+IF(M123&lt;&gt;"",(VLOOKUP(M123,'🌳Resource'!$A$5:$J1001,9,false)*N123),0)+IF(O123&lt;&gt;"",(VLOOKUP(O123,'🌳Resource'!$A$5:$J1001,9,false)*P123),0) + IF(Q123&lt;&gt;"",(VLOOKUP(Q123,'🌳Resource'!$A$5:$J1001,9,false)*R123),0) + IF(S123&lt;&gt;"",(VLOOKUP(S123,'🧱Material'!$B$4:$H1001,6,false)*T123),0) + IF(U123&lt;&gt;"",(VLOOKUP(U123,'🧱Material'!$B$4:$H1001,6,false)*V123),0) + IF(W123&lt;&gt;"",(VLOOKUP(W123,'🧱Material'!$B$4:$H1001,6,false)*X123),0) + IF(Y123&lt;&gt;"",(VLOOKUP(Y123,'🧱Material'!$B$4:$H1001,6,false)*Z123),0) + IF(AA123&lt;&gt;"",(VLOOKUP(AA123,'🧱Material'!$B$4:$H1001,6,false)*AB123),0) + IF(AC123&lt;&gt;"",(VLOOKUP(AC123,'🧱Material'!$B$4:$H1001,6,false)*AD123),0)</f>
        <v>4400</v>
      </c>
      <c r="K123" s="535" t="s">
        <v>79</v>
      </c>
      <c r="L123" s="536">
        <v>300.0</v>
      </c>
      <c r="M123" s="535" t="s">
        <v>80</v>
      </c>
      <c r="N123" s="536">
        <v>200.0</v>
      </c>
      <c r="O123" s="535" t="s">
        <v>82</v>
      </c>
      <c r="P123" s="536">
        <v>200.0</v>
      </c>
      <c r="Q123" s="535" t="s">
        <v>84</v>
      </c>
      <c r="R123" s="536">
        <v>200.0</v>
      </c>
      <c r="S123" s="59"/>
      <c r="T123" s="520"/>
      <c r="U123" s="59"/>
      <c r="V123" s="520"/>
      <c r="W123" s="59"/>
      <c r="X123" s="520"/>
      <c r="Y123" s="59"/>
      <c r="Z123" s="520"/>
      <c r="AA123" s="59"/>
      <c r="AB123" s="520"/>
      <c r="AC123" s="59"/>
      <c r="AD123" s="520"/>
    </row>
    <row r="124">
      <c r="A124" s="617" t="b">
        <v>1</v>
      </c>
      <c r="B124" s="617" t="s">
        <v>898</v>
      </c>
      <c r="C124" s="618" t="s">
        <v>7</v>
      </c>
      <c r="D124" s="618" t="s">
        <v>54</v>
      </c>
      <c r="E124" s="617" t="s">
        <v>92</v>
      </c>
      <c r="F124" s="618" t="s">
        <v>782</v>
      </c>
      <c r="G124" s="618"/>
      <c r="H124" s="523">
        <f>IF(K124&lt;&gt;"",(VLOOKUP(K124,'🌳Resource'!$A$4:$J1001,10,false)*L124),0)+IF(M124&lt;&gt;"",(VLOOKUP(M124,'🌳Resource'!$A$4:$J1001,10,false)*N124),0)+IF(O124&lt;&gt;"",(VLOOKUP(O124,'🌳Resource'!$A$4:$J1001,10,false)*P124),0) + IF(Q124&lt;&gt;"",(VLOOKUP(Q124,'🌳Resource'!$A$4:$J1001,10,false)*R124),0) + IF(S124&lt;&gt;"",(VLOOKUP(S124,'🧱Material'!$B$4:$H1001,7,false)*T124),0) + IF(U124&lt;&gt;"",(VLOOKUP(U124,'🧱Material'!$B$4:$H1001,7,false)*V124),0) + IF(W124&lt;&gt;"",(VLOOKUP(W124,'🧱Material'!$B$4:$H1001,7,false)*X124),0) + IF(Y124&lt;&gt;"",(VLOOKUP(Y124,'🧱Material'!$B$4:$H1001,7,false)*Z124),0) + IF(AA124&lt;&gt;"",(VLOOKUP(AA124,'🧱Material'!$B$4:$H1001,7,false)*AB124),0) + IF(AC124&lt;&gt;"",(VLOOKUP(AC124,'🧱Material'!$B$4:$H1001,7,false)*AD124),0)</f>
        <v>225</v>
      </c>
      <c r="I124" s="523">
        <f>IF(K124&lt;&gt;"",(VLOOKUP(K124,'🌳Resource'!$A$4:$J1001,8,false)*L124),0)+IF(M124&lt;&gt;"",(VLOOKUP(M124,'🌳Resource'!$A$4:$J1001,8,false)*N124),0)+IF(O124&lt;&gt;"",(VLOOKUP(O124,'🌳Resource'!$A$4:$J1001,8,false)*P124),0) + IF(Q124&lt;&gt;"",(VLOOKUP(Q124,'🌳Resource'!$A$4:$J1001,8,false)*R124),0) + IF(S124&lt;&gt;"",(VLOOKUP(S124,'🧱Material'!$B$4:$H1001,5,false)*T124),0) + IF(U124&lt;&gt;"",(VLOOKUP(U124,'🧱Material'!$B$4:$H1001,5,false)*V124),0) + IF(W124&lt;&gt;"",(VLOOKUP(W124,'🧱Material'!$B$4:$H1001,5,false)*X124),0) + IF(Y124&lt;&gt;"",(VLOOKUP(Y124,'🧱Material'!$B$4:$H1001,5,false)*Z124),0) + IF(AA124&lt;&gt;"",(VLOOKUP(AA124,'🧱Material'!$B$4:$H1001,5,false)*AB124),0) + IF(AC124&lt;&gt;"",(VLOOKUP(AC124,'🧱Material'!$B$4:$H1001,5,false)*AD124),0)</f>
        <v>224.0909091</v>
      </c>
      <c r="J124" s="523">
        <f>IF(K124&lt;&gt;"",(VLOOKUP(K124,'🌳Resource'!$A$5:$J1001,9,false)*L124),0)+IF(M124&lt;&gt;"",(VLOOKUP(M124,'🌳Resource'!$A$5:$J1001,9,false)*N124),0)+IF(O124&lt;&gt;"",(VLOOKUP(O124,'🌳Resource'!$A$5:$J1001,9,false)*P124),0) + IF(Q124&lt;&gt;"",(VLOOKUP(Q124,'🌳Resource'!$A$5:$J1001,9,false)*R124),0) + IF(S124&lt;&gt;"",(VLOOKUP(S124,'🧱Material'!$B$4:$H1001,6,false)*T124),0) + IF(U124&lt;&gt;"",(VLOOKUP(U124,'🧱Material'!$B$4:$H1001,6,false)*V124),0) + IF(W124&lt;&gt;"",(VLOOKUP(W124,'🧱Material'!$B$4:$H1001,6,false)*X124),0) + IF(Y124&lt;&gt;"",(VLOOKUP(Y124,'🧱Material'!$B$4:$H1001,6,false)*Z124),0) + IF(AA124&lt;&gt;"",(VLOOKUP(AA124,'🧱Material'!$B$4:$H1001,6,false)*AB124),0) + IF(AC124&lt;&gt;"",(VLOOKUP(AC124,'🧱Material'!$B$4:$H1001,6,false)*AD124),0)</f>
        <v>850</v>
      </c>
      <c r="K124" s="533" t="s">
        <v>79</v>
      </c>
      <c r="L124" s="534">
        <v>100.0</v>
      </c>
      <c r="M124" s="533" t="s">
        <v>80</v>
      </c>
      <c r="N124" s="534">
        <v>50.0</v>
      </c>
      <c r="O124" s="533" t="s">
        <v>82</v>
      </c>
      <c r="P124" s="534">
        <v>50.0</v>
      </c>
      <c r="Q124" s="533" t="s">
        <v>84</v>
      </c>
      <c r="R124" s="534"/>
      <c r="S124" s="515"/>
      <c r="T124" s="3"/>
      <c r="U124" s="515"/>
      <c r="V124" s="3"/>
      <c r="W124" s="515"/>
      <c r="X124" s="3"/>
      <c r="Y124" s="515"/>
      <c r="Z124" s="3"/>
      <c r="AA124" s="515"/>
      <c r="AB124" s="3"/>
      <c r="AC124" s="515"/>
      <c r="AD124" s="3"/>
    </row>
    <row r="125">
      <c r="A125" s="617" t="b">
        <v>1</v>
      </c>
      <c r="B125" s="617" t="s">
        <v>899</v>
      </c>
      <c r="C125" s="618" t="s">
        <v>8</v>
      </c>
      <c r="D125" s="618" t="s">
        <v>54</v>
      </c>
      <c r="E125" s="617" t="s">
        <v>92</v>
      </c>
      <c r="F125" s="618" t="s">
        <v>784</v>
      </c>
      <c r="G125" s="618" t="s">
        <v>785</v>
      </c>
      <c r="H125" s="526">
        <f>IF(K125&lt;&gt;"",(VLOOKUP(K125,'🌳Resource'!$A$4:$J1001,10,false)*L125),0)+IF(M125&lt;&gt;"",(VLOOKUP(M125,'🌳Resource'!$A$4:$J1001,10,false)*N125),0)+IF(O125&lt;&gt;"",(VLOOKUP(O125,'🌳Resource'!$A$4:$J1001,10,false)*P125),0) + IF(Q125&lt;&gt;"",(VLOOKUP(Q125,'🌳Resource'!$A$4:$J1001,10,false)*R125),0) + IF(S125&lt;&gt;"",(VLOOKUP(S125,'🧱Material'!$B$4:$H1001,7,false)*T125),0) + IF(U125&lt;&gt;"",(VLOOKUP(U125,'🧱Material'!$B$4:$H1001,7,false)*V125),0) + IF(W125&lt;&gt;"",(VLOOKUP(W125,'🧱Material'!$B$4:$H1001,7,false)*X125),0) + IF(Y125&lt;&gt;"",(VLOOKUP(Y125,'🧱Material'!$B$4:$H1001,7,false)*Z125),0) + IF(AA125&lt;&gt;"",(VLOOKUP(AA125,'🧱Material'!$B$4:$H1001,7,false)*AB125),0) + IF(AC125&lt;&gt;"",(VLOOKUP(AC125,'🧱Material'!$B$4:$H1001,7,false)*AD125),0)</f>
        <v>1170</v>
      </c>
      <c r="I125" s="526">
        <f>IF(K125&lt;&gt;"",(VLOOKUP(K125,'🌳Resource'!$A$4:$J1001,8,false)*L125),0)+IF(M125&lt;&gt;"",(VLOOKUP(M125,'🌳Resource'!$A$4:$J1001,8,false)*N125),0)+IF(O125&lt;&gt;"",(VLOOKUP(O125,'🌳Resource'!$A$4:$J1001,8,false)*P125),0) + IF(Q125&lt;&gt;"",(VLOOKUP(Q125,'🌳Resource'!$A$4:$J1001,8,false)*R125),0) + IF(S125&lt;&gt;"",(VLOOKUP(S125,'🧱Material'!$B$4:$H1001,5,false)*T125),0) + IF(U125&lt;&gt;"",(VLOOKUP(U125,'🧱Material'!$B$4:$H1001,5,false)*V125),0) + IF(W125&lt;&gt;"",(VLOOKUP(W125,'🧱Material'!$B$4:$H1001,5,false)*X125),0) + IF(Y125&lt;&gt;"",(VLOOKUP(Y125,'🧱Material'!$B$4:$H1001,5,false)*Z125),0) + IF(AA125&lt;&gt;"",(VLOOKUP(AA125,'🧱Material'!$B$4:$H1001,5,false)*AB125),0) + IF(AC125&lt;&gt;"",(VLOOKUP(AC125,'🧱Material'!$B$4:$H1001,5,false)*AD125),0)</f>
        <v>1422.5</v>
      </c>
      <c r="J125" s="526">
        <f>IF(K125&lt;&gt;"",(VLOOKUP(K125,'🌳Resource'!$A$5:$J1001,9,false)*L125),0)+IF(M125&lt;&gt;"",(VLOOKUP(M125,'🌳Resource'!$A$5:$J1001,9,false)*N125),0)+IF(O125&lt;&gt;"",(VLOOKUP(O125,'🌳Resource'!$A$5:$J1001,9,false)*P125),0) + IF(Q125&lt;&gt;"",(VLOOKUP(Q125,'🌳Resource'!$A$5:$J1001,9,false)*R125),0) + IF(S125&lt;&gt;"",(VLOOKUP(S125,'🧱Material'!$B$4:$H1001,6,false)*T125),0) + IF(U125&lt;&gt;"",(VLOOKUP(U125,'🧱Material'!$B$4:$H1001,6,false)*V125),0) + IF(W125&lt;&gt;"",(VLOOKUP(W125,'🧱Material'!$B$4:$H1001,6,false)*X125),0) + IF(Y125&lt;&gt;"",(VLOOKUP(Y125,'🧱Material'!$B$4:$H1001,6,false)*Z125),0) + IF(AA125&lt;&gt;"",(VLOOKUP(AA125,'🧱Material'!$B$4:$H1001,6,false)*AB125),0) + IF(AC125&lt;&gt;"",(VLOOKUP(AC125,'🧱Material'!$B$4:$H1001,6,false)*AD125),0)</f>
        <v>3580</v>
      </c>
      <c r="K125" s="535" t="s">
        <v>79</v>
      </c>
      <c r="L125" s="536">
        <v>200.0</v>
      </c>
      <c r="M125" s="535" t="s">
        <v>80</v>
      </c>
      <c r="N125" s="536">
        <v>100.0</v>
      </c>
      <c r="O125" s="535" t="s">
        <v>82</v>
      </c>
      <c r="P125" s="536">
        <v>100.0</v>
      </c>
      <c r="Q125" s="535" t="s">
        <v>84</v>
      </c>
      <c r="R125" s="536">
        <v>100.0</v>
      </c>
      <c r="S125" s="59" t="s">
        <v>555</v>
      </c>
      <c r="T125" s="520">
        <v>5.0</v>
      </c>
      <c r="U125" s="59" t="s">
        <v>756</v>
      </c>
      <c r="V125" s="520">
        <v>5.0</v>
      </c>
      <c r="W125" s="59" t="s">
        <v>672</v>
      </c>
      <c r="X125" s="520">
        <v>5.0</v>
      </c>
      <c r="Y125" s="59"/>
      <c r="Z125" s="520"/>
      <c r="AA125" s="59"/>
      <c r="AB125" s="520"/>
      <c r="AC125" s="59"/>
      <c r="AD125" s="520"/>
    </row>
    <row r="126">
      <c r="A126" s="617" t="b">
        <v>1</v>
      </c>
      <c r="B126" s="617" t="s">
        <v>900</v>
      </c>
      <c r="C126" s="618" t="s">
        <v>8</v>
      </c>
      <c r="D126" s="618" t="s">
        <v>54</v>
      </c>
      <c r="E126" s="617" t="s">
        <v>92</v>
      </c>
      <c r="F126" s="618" t="s">
        <v>787</v>
      </c>
      <c r="G126" s="618" t="s">
        <v>788</v>
      </c>
      <c r="H126" s="523">
        <f>IF(K126&lt;&gt;"",(VLOOKUP(K126,'🌳Resource'!$A$4:$J1001,10,false)*L126),0)+IF(M126&lt;&gt;"",(VLOOKUP(M126,'🌳Resource'!$A$4:$J1001,10,false)*N126),0)+IF(O126&lt;&gt;"",(VLOOKUP(O126,'🌳Resource'!$A$4:$J1001,10,false)*P126),0) + IF(Q126&lt;&gt;"",(VLOOKUP(Q126,'🌳Resource'!$A$4:$J1001,10,false)*R126),0) + IF(S126&lt;&gt;"",(VLOOKUP(S126,'🧱Material'!$B$4:$H1001,7,false)*T126),0) + IF(U126&lt;&gt;"",(VLOOKUP(U126,'🧱Material'!$B$4:$H1001,7,false)*V126),0) + IF(W126&lt;&gt;"",(VLOOKUP(W126,'🧱Material'!$B$4:$H1001,7,false)*X126),0) + IF(Y126&lt;&gt;"",(VLOOKUP(Y126,'🧱Material'!$B$4:$H1001,7,false)*Z126),0) + IF(AA126&lt;&gt;"",(VLOOKUP(AA126,'🧱Material'!$B$4:$H1001,7,false)*AB126),0) + IF(AC126&lt;&gt;"",(VLOOKUP(AC126,'🧱Material'!$B$4:$H1001,7,false)*AD126),0)</f>
        <v>1202.5</v>
      </c>
      <c r="I126" s="523">
        <f>IF(K126&lt;&gt;"",(VLOOKUP(K126,'🌳Resource'!$A$4:$J1001,8,false)*L126),0)+IF(M126&lt;&gt;"",(VLOOKUP(M126,'🌳Resource'!$A$4:$J1001,8,false)*N126),0)+IF(O126&lt;&gt;"",(VLOOKUP(O126,'🌳Resource'!$A$4:$J1001,8,false)*P126),0) + IF(Q126&lt;&gt;"",(VLOOKUP(Q126,'🌳Resource'!$A$4:$J1001,8,false)*R126),0) + IF(S126&lt;&gt;"",(VLOOKUP(S126,'🧱Material'!$B$4:$H1001,5,false)*T126),0) + IF(U126&lt;&gt;"",(VLOOKUP(U126,'🧱Material'!$B$4:$H1001,5,false)*V126),0) + IF(W126&lt;&gt;"",(VLOOKUP(W126,'🧱Material'!$B$4:$H1001,5,false)*X126),0) + IF(Y126&lt;&gt;"",(VLOOKUP(Y126,'🧱Material'!$B$4:$H1001,5,false)*Z126),0) + IF(AA126&lt;&gt;"",(VLOOKUP(AA126,'🧱Material'!$B$4:$H1001,5,false)*AB126),0) + IF(AC126&lt;&gt;"",(VLOOKUP(AC126,'🧱Material'!$B$4:$H1001,5,false)*AD126),0)</f>
        <v>1523.181818</v>
      </c>
      <c r="J126" s="523">
        <f>IF(K126&lt;&gt;"",(VLOOKUP(K126,'🌳Resource'!$A$5:$J1001,9,false)*L126),0)+IF(M126&lt;&gt;"",(VLOOKUP(M126,'🌳Resource'!$A$5:$J1001,9,false)*N126),0)+IF(O126&lt;&gt;"",(VLOOKUP(O126,'🌳Resource'!$A$5:$J1001,9,false)*P126),0) + IF(Q126&lt;&gt;"",(VLOOKUP(Q126,'🌳Resource'!$A$5:$J1001,9,false)*R126),0) + IF(S126&lt;&gt;"",(VLOOKUP(S126,'🧱Material'!$B$4:$H1001,6,false)*T126),0) + IF(U126&lt;&gt;"",(VLOOKUP(U126,'🧱Material'!$B$4:$H1001,6,false)*V126),0) + IF(W126&lt;&gt;"",(VLOOKUP(W126,'🧱Material'!$B$4:$H1001,6,false)*X126),0) + IF(Y126&lt;&gt;"",(VLOOKUP(Y126,'🧱Material'!$B$4:$H1001,6,false)*Z126),0) + IF(AA126&lt;&gt;"",(VLOOKUP(AA126,'🧱Material'!$B$4:$H1001,6,false)*AB126),0) + IF(AC126&lt;&gt;"",(VLOOKUP(AC126,'🧱Material'!$B$4:$H1001,6,false)*AD126),0)</f>
        <v>3660</v>
      </c>
      <c r="K126" s="533" t="s">
        <v>79</v>
      </c>
      <c r="L126" s="534">
        <v>200.0</v>
      </c>
      <c r="M126" s="533" t="s">
        <v>80</v>
      </c>
      <c r="N126" s="534">
        <v>100.0</v>
      </c>
      <c r="O126" s="533" t="s">
        <v>82</v>
      </c>
      <c r="P126" s="534">
        <v>100.0</v>
      </c>
      <c r="Q126" s="533" t="s">
        <v>84</v>
      </c>
      <c r="R126" s="534">
        <v>100.0</v>
      </c>
      <c r="S126" s="515" t="s">
        <v>555</v>
      </c>
      <c r="T126" s="3">
        <v>5.0</v>
      </c>
      <c r="U126" s="515" t="s">
        <v>758</v>
      </c>
      <c r="V126" s="3">
        <v>5.0</v>
      </c>
      <c r="W126" s="515" t="s">
        <v>674</v>
      </c>
      <c r="X126" s="3">
        <v>5.0</v>
      </c>
      <c r="Y126" s="515"/>
      <c r="Z126" s="3"/>
      <c r="AA126" s="515"/>
      <c r="AB126" s="3"/>
      <c r="AC126" s="515"/>
      <c r="AD126" s="3"/>
    </row>
    <row r="127">
      <c r="A127" s="617" t="b">
        <v>1</v>
      </c>
      <c r="B127" s="617" t="s">
        <v>901</v>
      </c>
      <c r="C127" s="618" t="s">
        <v>8</v>
      </c>
      <c r="D127" s="618" t="s">
        <v>54</v>
      </c>
      <c r="E127" s="617" t="s">
        <v>92</v>
      </c>
      <c r="F127" s="618" t="s">
        <v>782</v>
      </c>
      <c r="G127" s="618" t="s">
        <v>790</v>
      </c>
      <c r="H127" s="526">
        <f>IF(K127&lt;&gt;"",(VLOOKUP(K127,'🌳Resource'!$A$4:$J1001,10,false)*L127),0)+IF(M127&lt;&gt;"",(VLOOKUP(M127,'🌳Resource'!$A$4:$J1001,10,false)*N127),0)+IF(O127&lt;&gt;"",(VLOOKUP(O127,'🌳Resource'!$A$4:$J1001,10,false)*P127),0) + IF(Q127&lt;&gt;"",(VLOOKUP(Q127,'🌳Resource'!$A$4:$J1001,10,false)*R127),0) + IF(S127&lt;&gt;"",(VLOOKUP(S127,'🧱Material'!$B$4:$H1001,7,false)*T127),0) + IF(U127&lt;&gt;"",(VLOOKUP(U127,'🧱Material'!$B$4:$H1001,7,false)*V127),0) + IF(W127&lt;&gt;"",(VLOOKUP(W127,'🧱Material'!$B$4:$H1001,7,false)*X127),0) + IF(Y127&lt;&gt;"",(VLOOKUP(Y127,'🧱Material'!$B$4:$H1001,7,false)*Z127),0) + IF(AA127&lt;&gt;"",(VLOOKUP(AA127,'🧱Material'!$B$4:$H1001,7,false)*AB127),0) + IF(AC127&lt;&gt;"",(VLOOKUP(AC127,'🧱Material'!$B$4:$H1001,7,false)*AD127),0)</f>
        <v>1177.5</v>
      </c>
      <c r="I127" s="526">
        <f>IF(K127&lt;&gt;"",(VLOOKUP(K127,'🌳Resource'!$A$4:$J1001,8,false)*L127),0)+IF(M127&lt;&gt;"",(VLOOKUP(M127,'🌳Resource'!$A$4:$J1001,8,false)*N127),0)+IF(O127&lt;&gt;"",(VLOOKUP(O127,'🌳Resource'!$A$4:$J1001,8,false)*P127),0) + IF(Q127&lt;&gt;"",(VLOOKUP(Q127,'🌳Resource'!$A$4:$J1001,8,false)*R127),0) + IF(S127&lt;&gt;"",(VLOOKUP(S127,'🧱Material'!$B$4:$H1001,5,false)*T127),0) + IF(U127&lt;&gt;"",(VLOOKUP(U127,'🧱Material'!$B$4:$H1001,5,false)*V127),0) + IF(W127&lt;&gt;"",(VLOOKUP(W127,'🧱Material'!$B$4:$H1001,5,false)*X127),0) + IF(Y127&lt;&gt;"",(VLOOKUP(Y127,'🧱Material'!$B$4:$H1001,5,false)*Z127),0) + IF(AA127&lt;&gt;"",(VLOOKUP(AA127,'🧱Material'!$B$4:$H1001,5,false)*AB127),0) + IF(AC127&lt;&gt;"",(VLOOKUP(AC127,'🧱Material'!$B$4:$H1001,5,false)*AD127),0)</f>
        <v>1423.681818</v>
      </c>
      <c r="J127" s="526">
        <f>IF(K127&lt;&gt;"",(VLOOKUP(K127,'🌳Resource'!$A$5:$J1001,9,false)*L127),0)+IF(M127&lt;&gt;"",(VLOOKUP(M127,'🌳Resource'!$A$5:$J1001,9,false)*N127),0)+IF(O127&lt;&gt;"",(VLOOKUP(O127,'🌳Resource'!$A$5:$J1001,9,false)*P127),0) + IF(Q127&lt;&gt;"",(VLOOKUP(Q127,'🌳Resource'!$A$5:$J1001,9,false)*R127),0) + IF(S127&lt;&gt;"",(VLOOKUP(S127,'🧱Material'!$B$4:$H1001,6,false)*T127),0) + IF(U127&lt;&gt;"",(VLOOKUP(U127,'🧱Material'!$B$4:$H1001,6,false)*V127),0) + IF(W127&lt;&gt;"",(VLOOKUP(W127,'🧱Material'!$B$4:$H1001,6,false)*X127),0) + IF(Y127&lt;&gt;"",(VLOOKUP(Y127,'🧱Material'!$B$4:$H1001,6,false)*Z127),0) + IF(AA127&lt;&gt;"",(VLOOKUP(AA127,'🧱Material'!$B$4:$H1001,6,false)*AB127),0) + IF(AC127&lt;&gt;"",(VLOOKUP(AC127,'🧱Material'!$B$4:$H1001,6,false)*AD127),0)</f>
        <v>3580</v>
      </c>
      <c r="K127" s="535" t="s">
        <v>79</v>
      </c>
      <c r="L127" s="536">
        <v>200.0</v>
      </c>
      <c r="M127" s="535" t="s">
        <v>80</v>
      </c>
      <c r="N127" s="536">
        <v>100.0</v>
      </c>
      <c r="O127" s="535" t="s">
        <v>82</v>
      </c>
      <c r="P127" s="536">
        <v>100.0</v>
      </c>
      <c r="Q127" s="535" t="s">
        <v>84</v>
      </c>
      <c r="R127" s="536">
        <v>100.0</v>
      </c>
      <c r="S127" s="59" t="s">
        <v>555</v>
      </c>
      <c r="T127" s="520">
        <v>5.0</v>
      </c>
      <c r="U127" s="59" t="s">
        <v>760</v>
      </c>
      <c r="V127" s="520">
        <v>5.0</v>
      </c>
      <c r="W127" s="59" t="s">
        <v>676</v>
      </c>
      <c r="X127" s="520">
        <v>5.0</v>
      </c>
      <c r="Y127" s="59"/>
      <c r="Z127" s="520"/>
      <c r="AA127" s="59"/>
      <c r="AB127" s="520"/>
      <c r="AC127" s="59"/>
      <c r="AD127" s="520"/>
    </row>
    <row r="128">
      <c r="A128" s="629" t="b">
        <v>0</v>
      </c>
      <c r="B128" s="617" t="s">
        <v>902</v>
      </c>
      <c r="C128" s="618" t="s">
        <v>8</v>
      </c>
      <c r="D128" s="618" t="s">
        <v>54</v>
      </c>
      <c r="E128" s="617" t="s">
        <v>92</v>
      </c>
      <c r="F128" s="618" t="s">
        <v>792</v>
      </c>
      <c r="G128" s="618" t="s">
        <v>793</v>
      </c>
      <c r="H128" s="523">
        <f>IF(K128&lt;&gt;"",(VLOOKUP(K128,'🌳Resource'!$A$4:$J1001,10,false)*L128),0)+IF(M128&lt;&gt;"",(VLOOKUP(M128,'🌳Resource'!$A$4:$J1001,10,false)*N128),0)+IF(O128&lt;&gt;"",(VLOOKUP(O128,'🌳Resource'!$A$4:$J1001,10,false)*P128),0) + IF(Q128&lt;&gt;"",(VLOOKUP(Q128,'🌳Resource'!$A$4:$J1001,10,false)*R128),0) + IF(S128&lt;&gt;"",(VLOOKUP(S128,'🧱Material'!$B$4:$H1001,7,false)*T128),0) + IF(U128&lt;&gt;"",(VLOOKUP(U128,'🧱Material'!$B$4:$H1001,7,false)*V128),0) + IF(W128&lt;&gt;"",(VLOOKUP(W128,'🧱Material'!$B$4:$H1001,7,false)*X128),0) + IF(Y128&lt;&gt;"",(VLOOKUP(Y128,'🧱Material'!$B$4:$H1001,7,false)*Z128),0) + IF(AA128&lt;&gt;"",(VLOOKUP(AA128,'🧱Material'!$B$4:$H1001,7,false)*AB128),0) + IF(AC128&lt;&gt;"",(VLOOKUP(AC128,'🧱Material'!$B$4:$H1001,7,false)*AD128),0)</f>
        <v>750</v>
      </c>
      <c r="I128" s="523">
        <f>IF(K128&lt;&gt;"",(VLOOKUP(K128,'🌳Resource'!$A$4:$J1001,8,false)*L128),0)+IF(M128&lt;&gt;"",(VLOOKUP(M128,'🌳Resource'!$A$4:$J1001,8,false)*N128),0)+IF(O128&lt;&gt;"",(VLOOKUP(O128,'🌳Resource'!$A$4:$J1001,8,false)*P128),0) + IF(Q128&lt;&gt;"",(VLOOKUP(Q128,'🌳Resource'!$A$4:$J1001,8,false)*R128),0) + IF(S128&lt;&gt;"",(VLOOKUP(S128,'🧱Material'!$B$4:$H1001,5,false)*T128),0) + IF(U128&lt;&gt;"",(VLOOKUP(U128,'🧱Material'!$B$4:$H1001,5,false)*V128),0) + IF(W128&lt;&gt;"",(VLOOKUP(W128,'🧱Material'!$B$4:$H1001,5,false)*X128),0) + IF(Y128&lt;&gt;"",(VLOOKUP(Y128,'🧱Material'!$B$4:$H1001,5,false)*Z128),0) + IF(AA128&lt;&gt;"",(VLOOKUP(AA128,'🧱Material'!$B$4:$H1001,5,false)*AB128),0) + IF(AC128&lt;&gt;"",(VLOOKUP(AC128,'🧱Material'!$B$4:$H1001,5,false)*AD128),0)</f>
        <v>633.8961039</v>
      </c>
      <c r="J128" s="523">
        <f>IF(K128&lt;&gt;"",(VLOOKUP(K128,'🌳Resource'!$A$5:$J1001,9,false)*L128),0)+IF(M128&lt;&gt;"",(VLOOKUP(M128,'🌳Resource'!$A$5:$J1001,9,false)*N128),0)+IF(O128&lt;&gt;"",(VLOOKUP(O128,'🌳Resource'!$A$5:$J1001,9,false)*P128),0) + IF(Q128&lt;&gt;"",(VLOOKUP(Q128,'🌳Resource'!$A$5:$J1001,9,false)*R128),0) + IF(S128&lt;&gt;"",(VLOOKUP(S128,'🧱Material'!$B$4:$H1001,6,false)*T128),0) + IF(U128&lt;&gt;"",(VLOOKUP(U128,'🧱Material'!$B$4:$H1001,6,false)*V128),0) + IF(W128&lt;&gt;"",(VLOOKUP(W128,'🧱Material'!$B$4:$H1001,6,false)*X128),0) + IF(Y128&lt;&gt;"",(VLOOKUP(Y128,'🧱Material'!$B$4:$H1001,6,false)*Z128),0) + IF(AA128&lt;&gt;"",(VLOOKUP(AA128,'🧱Material'!$B$4:$H1001,6,false)*AB128),0) + IF(AC128&lt;&gt;"",(VLOOKUP(AC128,'🧱Material'!$B$4:$H1001,6,false)*AD128),0)</f>
        <v>2400</v>
      </c>
      <c r="K128" s="533" t="s">
        <v>79</v>
      </c>
      <c r="L128" s="534">
        <v>200.0</v>
      </c>
      <c r="M128" s="533" t="s">
        <v>80</v>
      </c>
      <c r="N128" s="534">
        <v>100.0</v>
      </c>
      <c r="O128" s="533" t="s">
        <v>82</v>
      </c>
      <c r="P128" s="534">
        <v>100.0</v>
      </c>
      <c r="Q128" s="533" t="s">
        <v>84</v>
      </c>
      <c r="R128" s="534">
        <v>100.0</v>
      </c>
      <c r="S128" s="515"/>
      <c r="T128" s="3"/>
      <c r="U128" s="515"/>
      <c r="V128" s="3"/>
      <c r="W128" s="515"/>
      <c r="X128" s="3"/>
      <c r="Y128" s="515"/>
      <c r="Z128" s="3"/>
      <c r="AA128" s="515"/>
      <c r="AB128" s="3"/>
      <c r="AC128" s="515"/>
      <c r="AD128" s="3"/>
    </row>
    <row r="129">
      <c r="A129" s="617" t="b">
        <v>1</v>
      </c>
      <c r="B129" s="617" t="s">
        <v>903</v>
      </c>
      <c r="C129" s="618" t="s">
        <v>12</v>
      </c>
      <c r="D129" s="618" t="s">
        <v>54</v>
      </c>
      <c r="E129" s="617" t="s">
        <v>92</v>
      </c>
      <c r="F129" s="618" t="s">
        <v>784</v>
      </c>
      <c r="G129" s="618" t="s">
        <v>785</v>
      </c>
      <c r="H129" s="526">
        <f>IF(K129&lt;&gt;"",(VLOOKUP(K129,'🌳Resource'!$A$4:$J1001,10,false)*L129),0)+IF(M129&lt;&gt;"",(VLOOKUP(M129,'🌳Resource'!$A$4:$J1001,10,false)*N129),0)+IF(O129&lt;&gt;"",(VLOOKUP(O129,'🌳Resource'!$A$4:$J1001,10,false)*P129),0) + IF(Q129&lt;&gt;"",(VLOOKUP(Q129,'🌳Resource'!$A$4:$J1001,10,false)*R129),0) + IF(S129&lt;&gt;"",(VLOOKUP(S129,'🧱Material'!$B$4:$H1001,7,false)*T129),0) + IF(U129&lt;&gt;"",(VLOOKUP(U129,'🧱Material'!$B$4:$H1001,7,false)*V129),0) + IF(W129&lt;&gt;"",(VLOOKUP(W129,'🧱Material'!$B$4:$H1001,7,false)*X129),0) + IF(Y129&lt;&gt;"",(VLOOKUP(Y129,'🧱Material'!$B$4:$H1001,7,false)*Z129),0) + IF(AA129&lt;&gt;"",(VLOOKUP(AA129,'🧱Material'!$B$4:$H1001,7,false)*AB129),0) + IF(AC129&lt;&gt;"",(VLOOKUP(AC129,'🧱Material'!$B$4:$H1001,7,false)*AD129),0)</f>
        <v>1782.5</v>
      </c>
      <c r="I129" s="526">
        <f>IF(K129&lt;&gt;"",(VLOOKUP(K129,'🌳Resource'!$A$4:$J1001,8,false)*L129),0)+IF(M129&lt;&gt;"",(VLOOKUP(M129,'🌳Resource'!$A$4:$J1001,8,false)*N129),0)+IF(O129&lt;&gt;"",(VLOOKUP(O129,'🌳Resource'!$A$4:$J1001,8,false)*P129),0) + IF(Q129&lt;&gt;"",(VLOOKUP(Q129,'🌳Resource'!$A$4:$J1001,8,false)*R129),0) + IF(S129&lt;&gt;"",(VLOOKUP(S129,'🧱Material'!$B$4:$H1001,5,false)*T129),0) + IF(U129&lt;&gt;"",(VLOOKUP(U129,'🧱Material'!$B$4:$H1001,5,false)*V129),0) + IF(W129&lt;&gt;"",(VLOOKUP(W129,'🧱Material'!$B$4:$H1001,5,false)*X129),0) + IF(Y129&lt;&gt;"",(VLOOKUP(Y129,'🧱Material'!$B$4:$H1001,5,false)*Z129),0) + IF(AA129&lt;&gt;"",(VLOOKUP(AA129,'🧱Material'!$B$4:$H1001,5,false)*AB129),0) + IF(AC129&lt;&gt;"",(VLOOKUP(AC129,'🧱Material'!$B$4:$H1001,5,false)*AD129),0)</f>
        <v>1986.363636</v>
      </c>
      <c r="J129" s="526">
        <f>IF(K129&lt;&gt;"",(VLOOKUP(K129,'🌳Resource'!$A$5:$J1001,9,false)*L129),0)+IF(M129&lt;&gt;"",(VLOOKUP(M129,'🌳Resource'!$A$5:$J1001,9,false)*N129),0)+IF(O129&lt;&gt;"",(VLOOKUP(O129,'🌳Resource'!$A$5:$J1001,9,false)*P129),0) + IF(Q129&lt;&gt;"",(VLOOKUP(Q129,'🌳Resource'!$A$5:$J1001,9,false)*R129),0) + IF(S129&lt;&gt;"",(VLOOKUP(S129,'🧱Material'!$B$4:$H1001,6,false)*T129),0) + IF(U129&lt;&gt;"",(VLOOKUP(U129,'🧱Material'!$B$4:$H1001,6,false)*V129),0) + IF(W129&lt;&gt;"",(VLOOKUP(W129,'🧱Material'!$B$4:$H1001,6,false)*X129),0) + IF(Y129&lt;&gt;"",(VLOOKUP(Y129,'🧱Material'!$B$4:$H1001,6,false)*Z129),0) + IF(AA129&lt;&gt;"",(VLOOKUP(AA129,'🧱Material'!$B$4:$H1001,6,false)*AB129),0) + IF(AC129&lt;&gt;"",(VLOOKUP(AC129,'🧱Material'!$B$4:$H1001,6,false)*AD129),0)</f>
        <v>5460</v>
      </c>
      <c r="K129" s="535" t="s">
        <v>79</v>
      </c>
      <c r="L129" s="536">
        <v>300.0</v>
      </c>
      <c r="M129" s="535" t="s">
        <v>80</v>
      </c>
      <c r="N129" s="536">
        <v>200.0</v>
      </c>
      <c r="O129" s="535" t="s">
        <v>82</v>
      </c>
      <c r="P129" s="536">
        <v>200.0</v>
      </c>
      <c r="Q129" s="535" t="s">
        <v>84</v>
      </c>
      <c r="R129" s="536">
        <v>200.0</v>
      </c>
      <c r="S129" s="59" t="s">
        <v>555</v>
      </c>
      <c r="T129" s="520">
        <v>5.0</v>
      </c>
      <c r="U129" s="59" t="s">
        <v>756</v>
      </c>
      <c r="V129" s="520">
        <v>5.0</v>
      </c>
      <c r="W129" s="59" t="s">
        <v>678</v>
      </c>
      <c r="X129" s="520">
        <v>5.0</v>
      </c>
      <c r="Y129" s="59"/>
      <c r="Z129" s="520"/>
      <c r="AA129" s="59"/>
      <c r="AB129" s="520"/>
      <c r="AC129" s="59"/>
      <c r="AD129" s="520"/>
    </row>
    <row r="130">
      <c r="A130" s="617" t="b">
        <v>1</v>
      </c>
      <c r="B130" s="617" t="s">
        <v>904</v>
      </c>
      <c r="C130" s="618" t="s">
        <v>12</v>
      </c>
      <c r="D130" s="618" t="s">
        <v>54</v>
      </c>
      <c r="E130" s="617" t="s">
        <v>92</v>
      </c>
      <c r="F130" s="618" t="s">
        <v>787</v>
      </c>
      <c r="G130" s="618" t="s">
        <v>788</v>
      </c>
      <c r="H130" s="523">
        <f>IF(K130&lt;&gt;"",(VLOOKUP(K130,'🌳Resource'!$A$4:$J1001,10,false)*L130),0)+IF(M130&lt;&gt;"",(VLOOKUP(M130,'🌳Resource'!$A$4:$J1001,10,false)*N130),0)+IF(O130&lt;&gt;"",(VLOOKUP(O130,'🌳Resource'!$A$4:$J1001,10,false)*P130),0) + IF(Q130&lt;&gt;"",(VLOOKUP(Q130,'🌳Resource'!$A$4:$J1001,10,false)*R130),0) + IF(S130&lt;&gt;"",(VLOOKUP(S130,'🧱Material'!$B$4:$H1001,7,false)*T130),0) + IF(U130&lt;&gt;"",(VLOOKUP(U130,'🧱Material'!$B$4:$H1001,7,false)*V130),0) + IF(W130&lt;&gt;"",(VLOOKUP(W130,'🧱Material'!$B$4:$H1001,7,false)*X130),0) + IF(Y130&lt;&gt;"",(VLOOKUP(Y130,'🧱Material'!$B$4:$H1001,7,false)*Z130),0) + IF(AA130&lt;&gt;"",(VLOOKUP(AA130,'🧱Material'!$B$4:$H1001,7,false)*AB130),0) + IF(AC130&lt;&gt;"",(VLOOKUP(AC130,'🧱Material'!$B$4:$H1001,7,false)*AD130),0)</f>
        <v>1825</v>
      </c>
      <c r="I130" s="523">
        <f>IF(K130&lt;&gt;"",(VLOOKUP(K130,'🌳Resource'!$A$4:$J1001,8,false)*L130),0)+IF(M130&lt;&gt;"",(VLOOKUP(M130,'🌳Resource'!$A$4:$J1001,8,false)*N130),0)+IF(O130&lt;&gt;"",(VLOOKUP(O130,'🌳Resource'!$A$4:$J1001,8,false)*P130),0) + IF(Q130&lt;&gt;"",(VLOOKUP(Q130,'🌳Resource'!$A$4:$J1001,8,false)*R130),0) + IF(S130&lt;&gt;"",(VLOOKUP(S130,'🧱Material'!$B$4:$H1001,5,false)*T130),0) + IF(U130&lt;&gt;"",(VLOOKUP(U130,'🧱Material'!$B$4:$H1001,5,false)*V130),0) + IF(W130&lt;&gt;"",(VLOOKUP(W130,'🧱Material'!$B$4:$H1001,5,false)*X130),0) + IF(Y130&lt;&gt;"",(VLOOKUP(Y130,'🧱Material'!$B$4:$H1001,5,false)*Z130),0) + IF(AA130&lt;&gt;"",(VLOOKUP(AA130,'🧱Material'!$B$4:$H1001,5,false)*AB130),0) + IF(AC130&lt;&gt;"",(VLOOKUP(AC130,'🧱Material'!$B$4:$H1001,5,false)*AD130),0)</f>
        <v>2102.435065</v>
      </c>
      <c r="J130" s="523">
        <f>IF(K130&lt;&gt;"",(VLOOKUP(K130,'🌳Resource'!$A$5:$J1001,9,false)*L130),0)+IF(M130&lt;&gt;"",(VLOOKUP(M130,'🌳Resource'!$A$5:$J1001,9,false)*N130),0)+IF(O130&lt;&gt;"",(VLOOKUP(O130,'🌳Resource'!$A$5:$J1001,9,false)*P130),0) + IF(Q130&lt;&gt;"",(VLOOKUP(Q130,'🌳Resource'!$A$5:$J1001,9,false)*R130),0) + IF(S130&lt;&gt;"",(VLOOKUP(S130,'🧱Material'!$B$4:$H1001,6,false)*T130),0) + IF(U130&lt;&gt;"",(VLOOKUP(U130,'🧱Material'!$B$4:$H1001,6,false)*V130),0) + IF(W130&lt;&gt;"",(VLOOKUP(W130,'🧱Material'!$B$4:$H1001,6,false)*X130),0) + IF(Y130&lt;&gt;"",(VLOOKUP(Y130,'🧱Material'!$B$4:$H1001,6,false)*Z130),0) + IF(AA130&lt;&gt;"",(VLOOKUP(AA130,'🧱Material'!$B$4:$H1001,6,false)*AB130),0) + IF(AC130&lt;&gt;"",(VLOOKUP(AC130,'🧱Material'!$B$4:$H1001,6,false)*AD130),0)</f>
        <v>5570</v>
      </c>
      <c r="K130" s="533" t="s">
        <v>79</v>
      </c>
      <c r="L130" s="534">
        <v>300.0</v>
      </c>
      <c r="M130" s="533" t="s">
        <v>80</v>
      </c>
      <c r="N130" s="534">
        <v>200.0</v>
      </c>
      <c r="O130" s="533" t="s">
        <v>82</v>
      </c>
      <c r="P130" s="534">
        <v>200.0</v>
      </c>
      <c r="Q130" s="533" t="s">
        <v>84</v>
      </c>
      <c r="R130" s="534">
        <v>200.0</v>
      </c>
      <c r="S130" s="515" t="s">
        <v>555</v>
      </c>
      <c r="T130" s="3">
        <v>5.0</v>
      </c>
      <c r="U130" s="515" t="s">
        <v>758</v>
      </c>
      <c r="V130" s="3">
        <v>5.0</v>
      </c>
      <c r="W130" s="515" t="s">
        <v>680</v>
      </c>
      <c r="X130" s="3">
        <v>5.0</v>
      </c>
      <c r="Y130" s="515"/>
      <c r="Z130" s="3"/>
      <c r="AA130" s="515"/>
      <c r="AB130" s="3"/>
      <c r="AC130" s="515"/>
      <c r="AD130" s="3"/>
    </row>
    <row r="131">
      <c r="A131" s="617" t="b">
        <v>1</v>
      </c>
      <c r="B131" s="617" t="s">
        <v>905</v>
      </c>
      <c r="C131" s="618" t="s">
        <v>12</v>
      </c>
      <c r="D131" s="618" t="s">
        <v>54</v>
      </c>
      <c r="E131" s="617" t="s">
        <v>92</v>
      </c>
      <c r="F131" s="618" t="s">
        <v>782</v>
      </c>
      <c r="G131" s="618" t="s">
        <v>790</v>
      </c>
      <c r="H131" s="526">
        <f>IF(K131&lt;&gt;"",(VLOOKUP(K131,'🌳Resource'!$A$4:$J1001,10,false)*L131),0)+IF(M131&lt;&gt;"",(VLOOKUP(M131,'🌳Resource'!$A$4:$J1001,10,false)*N131),0)+IF(O131&lt;&gt;"",(VLOOKUP(O131,'🌳Resource'!$A$4:$J1001,10,false)*P131),0) + IF(Q131&lt;&gt;"",(VLOOKUP(Q131,'🌳Resource'!$A$4:$J1001,10,false)*R131),0) + IF(S131&lt;&gt;"",(VLOOKUP(S131,'🧱Material'!$B$4:$H1001,7,false)*T131),0) + IF(U131&lt;&gt;"",(VLOOKUP(U131,'🧱Material'!$B$4:$H1001,7,false)*V131),0) + IF(W131&lt;&gt;"",(VLOOKUP(W131,'🧱Material'!$B$4:$H1001,7,false)*X131),0) + IF(Y131&lt;&gt;"",(VLOOKUP(Y131,'🧱Material'!$B$4:$H1001,7,false)*Z131),0) + IF(AA131&lt;&gt;"",(VLOOKUP(AA131,'🧱Material'!$B$4:$H1001,7,false)*AB131),0) + IF(AC131&lt;&gt;"",(VLOOKUP(AC131,'🧱Material'!$B$4:$H1001,7,false)*AD131),0)</f>
        <v>1795</v>
      </c>
      <c r="I131" s="526">
        <f>IF(K131&lt;&gt;"",(VLOOKUP(K131,'🌳Resource'!$A$4:$J1001,8,false)*L131),0)+IF(M131&lt;&gt;"",(VLOOKUP(M131,'🌳Resource'!$A$4:$J1001,8,false)*N131),0)+IF(O131&lt;&gt;"",(VLOOKUP(O131,'🌳Resource'!$A$4:$J1001,8,false)*P131),0) + IF(Q131&lt;&gt;"",(VLOOKUP(Q131,'🌳Resource'!$A$4:$J1001,8,false)*R131),0) + IF(S131&lt;&gt;"",(VLOOKUP(S131,'🧱Material'!$B$4:$H1001,5,false)*T131),0) + IF(U131&lt;&gt;"",(VLOOKUP(U131,'🧱Material'!$B$4:$H1001,5,false)*V131),0) + IF(W131&lt;&gt;"",(VLOOKUP(W131,'🧱Material'!$B$4:$H1001,5,false)*X131),0) + IF(Y131&lt;&gt;"",(VLOOKUP(Y131,'🧱Material'!$B$4:$H1001,5,false)*Z131),0) + IF(AA131&lt;&gt;"",(VLOOKUP(AA131,'🧱Material'!$B$4:$H1001,5,false)*AB131),0) + IF(AC131&lt;&gt;"",(VLOOKUP(AC131,'🧱Material'!$B$4:$H1001,5,false)*AD131),0)</f>
        <v>1986.363636</v>
      </c>
      <c r="J131" s="526">
        <f>IF(K131&lt;&gt;"",(VLOOKUP(K131,'🌳Resource'!$A$5:$J1001,9,false)*L131),0)+IF(M131&lt;&gt;"",(VLOOKUP(M131,'🌳Resource'!$A$5:$J1001,9,false)*N131),0)+IF(O131&lt;&gt;"",(VLOOKUP(O131,'🌳Resource'!$A$5:$J1001,9,false)*P131),0) + IF(Q131&lt;&gt;"",(VLOOKUP(Q131,'🌳Resource'!$A$5:$J1001,9,false)*R131),0) + IF(S131&lt;&gt;"",(VLOOKUP(S131,'🧱Material'!$B$4:$H1001,6,false)*T131),0) + IF(U131&lt;&gt;"",(VLOOKUP(U131,'🧱Material'!$B$4:$H1001,6,false)*V131),0) + IF(W131&lt;&gt;"",(VLOOKUP(W131,'🧱Material'!$B$4:$H1001,6,false)*X131),0) + IF(Y131&lt;&gt;"",(VLOOKUP(Y131,'🧱Material'!$B$4:$H1001,6,false)*Z131),0) + IF(AA131&lt;&gt;"",(VLOOKUP(AA131,'🧱Material'!$B$4:$H1001,6,false)*AB131),0) + IF(AC131&lt;&gt;"",(VLOOKUP(AC131,'🧱Material'!$B$4:$H1001,6,false)*AD131),0)</f>
        <v>5500</v>
      </c>
      <c r="K131" s="535" t="s">
        <v>79</v>
      </c>
      <c r="L131" s="536">
        <v>300.0</v>
      </c>
      <c r="M131" s="535" t="s">
        <v>80</v>
      </c>
      <c r="N131" s="536">
        <v>200.0</v>
      </c>
      <c r="O131" s="535" t="s">
        <v>82</v>
      </c>
      <c r="P131" s="536">
        <v>200.0</v>
      </c>
      <c r="Q131" s="535" t="s">
        <v>84</v>
      </c>
      <c r="R131" s="536">
        <v>200.0</v>
      </c>
      <c r="S131" s="59" t="s">
        <v>555</v>
      </c>
      <c r="T131" s="520">
        <v>5.0</v>
      </c>
      <c r="U131" s="59" t="s">
        <v>760</v>
      </c>
      <c r="V131" s="520">
        <v>5.0</v>
      </c>
      <c r="W131" s="59" t="s">
        <v>682</v>
      </c>
      <c r="X131" s="520">
        <v>5.0</v>
      </c>
      <c r="Y131" s="59"/>
      <c r="Z131" s="520"/>
      <c r="AA131" s="59"/>
      <c r="AB131" s="520"/>
      <c r="AC131" s="59"/>
      <c r="AD131" s="520"/>
    </row>
    <row r="132">
      <c r="A132" s="629" t="b">
        <v>0</v>
      </c>
      <c r="B132" s="617" t="s">
        <v>906</v>
      </c>
      <c r="C132" s="618" t="s">
        <v>12</v>
      </c>
      <c r="D132" s="618" t="s">
        <v>54</v>
      </c>
      <c r="E132" s="617" t="s">
        <v>92</v>
      </c>
      <c r="F132" s="618" t="s">
        <v>792</v>
      </c>
      <c r="G132" s="618" t="s">
        <v>793</v>
      </c>
      <c r="H132" s="523">
        <f>IF(K132&lt;&gt;"",(VLOOKUP(K132,'🌳Resource'!$A$4:$J1001,10,false)*L132),0)+IF(M132&lt;&gt;"",(VLOOKUP(M132,'🌳Resource'!$A$4:$J1001,10,false)*N132),0)+IF(O132&lt;&gt;"",(VLOOKUP(O132,'🌳Resource'!$A$4:$J1001,10,false)*P132),0) + IF(Q132&lt;&gt;"",(VLOOKUP(Q132,'🌳Resource'!$A$4:$J1001,10,false)*R132),0) + IF(S132&lt;&gt;"",(VLOOKUP(S132,'🧱Material'!$B$4:$H1001,7,false)*T132),0) + IF(U132&lt;&gt;"",(VLOOKUP(U132,'🧱Material'!$B$4:$H1001,7,false)*V132),0) + IF(W132&lt;&gt;"",(VLOOKUP(W132,'🧱Material'!$B$4:$H1001,7,false)*X132),0) + IF(Y132&lt;&gt;"",(VLOOKUP(Y132,'🧱Material'!$B$4:$H1001,7,false)*Z132),0) + IF(AA132&lt;&gt;"",(VLOOKUP(AA132,'🧱Material'!$B$4:$H1001,7,false)*AB132),0) + IF(AC132&lt;&gt;"",(VLOOKUP(AC132,'🧱Material'!$B$4:$H1001,7,false)*AD132),0)</f>
        <v>1400</v>
      </c>
      <c r="I132" s="523">
        <f>IF(K132&lt;&gt;"",(VLOOKUP(K132,'🌳Resource'!$A$4:$J1001,8,false)*L132),0)+IF(M132&lt;&gt;"",(VLOOKUP(M132,'🌳Resource'!$A$4:$J1001,8,false)*N132),0)+IF(O132&lt;&gt;"",(VLOOKUP(O132,'🌳Resource'!$A$4:$J1001,8,false)*P132),0) + IF(Q132&lt;&gt;"",(VLOOKUP(Q132,'🌳Resource'!$A$4:$J1001,8,false)*R132),0) + IF(S132&lt;&gt;"",(VLOOKUP(S132,'🧱Material'!$B$4:$H1001,5,false)*T132),0) + IF(U132&lt;&gt;"",(VLOOKUP(U132,'🧱Material'!$B$4:$H1001,5,false)*V132),0) + IF(W132&lt;&gt;"",(VLOOKUP(W132,'🧱Material'!$B$4:$H1001,5,false)*X132),0) + IF(Y132&lt;&gt;"",(VLOOKUP(Y132,'🧱Material'!$B$4:$H1001,5,false)*Z132),0) + IF(AA132&lt;&gt;"",(VLOOKUP(AA132,'🧱Material'!$B$4:$H1001,5,false)*AB132),0) + IF(AC132&lt;&gt;"",(VLOOKUP(AC132,'🧱Material'!$B$4:$H1001,5,false)*AD132),0)</f>
        <v>1167.792208</v>
      </c>
      <c r="J132" s="523">
        <f>IF(K132&lt;&gt;"",(VLOOKUP(K132,'🌳Resource'!$A$5:$J1001,9,false)*L132),0)+IF(M132&lt;&gt;"",(VLOOKUP(M132,'🌳Resource'!$A$5:$J1001,9,false)*N132),0)+IF(O132&lt;&gt;"",(VLOOKUP(O132,'🌳Resource'!$A$5:$J1001,9,false)*P132),0) + IF(Q132&lt;&gt;"",(VLOOKUP(Q132,'🌳Resource'!$A$5:$J1001,9,false)*R132),0) + IF(S132&lt;&gt;"",(VLOOKUP(S132,'🧱Material'!$B$4:$H1001,6,false)*T132),0) + IF(U132&lt;&gt;"",(VLOOKUP(U132,'🧱Material'!$B$4:$H1001,6,false)*V132),0) + IF(W132&lt;&gt;"",(VLOOKUP(W132,'🧱Material'!$B$4:$H1001,6,false)*X132),0) + IF(Y132&lt;&gt;"",(VLOOKUP(Y132,'🧱Material'!$B$4:$H1001,6,false)*Z132),0) + IF(AA132&lt;&gt;"",(VLOOKUP(AA132,'🧱Material'!$B$4:$H1001,6,false)*AB132),0) + IF(AC132&lt;&gt;"",(VLOOKUP(AC132,'🧱Material'!$B$4:$H1001,6,false)*AD132),0)</f>
        <v>4400</v>
      </c>
      <c r="K132" s="533" t="s">
        <v>79</v>
      </c>
      <c r="L132" s="534">
        <v>300.0</v>
      </c>
      <c r="M132" s="533" t="s">
        <v>80</v>
      </c>
      <c r="N132" s="534">
        <v>200.0</v>
      </c>
      <c r="O132" s="533" t="s">
        <v>82</v>
      </c>
      <c r="P132" s="534">
        <v>200.0</v>
      </c>
      <c r="Q132" s="533" t="s">
        <v>84</v>
      </c>
      <c r="R132" s="534">
        <v>200.0</v>
      </c>
      <c r="S132" s="515"/>
      <c r="T132" s="3"/>
      <c r="U132" s="515"/>
      <c r="V132" s="3"/>
      <c r="W132" s="515"/>
      <c r="X132" s="3"/>
      <c r="Y132" s="515"/>
      <c r="Z132" s="3"/>
      <c r="AA132" s="515"/>
      <c r="AB132" s="3"/>
      <c r="AC132" s="515"/>
      <c r="AD132" s="3"/>
    </row>
    <row r="133">
      <c r="A133" s="629" t="b">
        <v>0</v>
      </c>
      <c r="B133" s="633"/>
      <c r="C133" s="632"/>
      <c r="D133" s="632"/>
      <c r="E133" s="632"/>
      <c r="F133" s="632"/>
      <c r="G133" s="632"/>
      <c r="H133" s="526">
        <f>IF(K133&lt;&gt;"",(VLOOKUP(K133,'🌳Resource'!$A$4:$J1001,10,false)*L133),0)+IF(M133&lt;&gt;"",(VLOOKUP(M133,'🌳Resource'!$A$4:$J1001,10,false)*N133),0)+IF(O133&lt;&gt;"",(VLOOKUP(O133,'🌳Resource'!$A$4:$J1001,10,false)*P133),0) + IF(Q133&lt;&gt;"",(VLOOKUP(Q133,'🌳Resource'!$A$4:$J1001,10,false)*R133),0) + IF(S133&lt;&gt;"",(VLOOKUP(S133,'🧱Material'!$B$4:$H1001,7,false)*T133),0) + IF(U133&lt;&gt;"",(VLOOKUP(U133,'🧱Material'!$B$4:$H1001,7,false)*V133),0) + IF(W133&lt;&gt;"",(VLOOKUP(W133,'🧱Material'!$B$4:$H1001,7,false)*X133),0) + IF(Y133&lt;&gt;"",(VLOOKUP(Y133,'🧱Material'!$B$4:$H1001,7,false)*Z133),0) + IF(AA133&lt;&gt;"",(VLOOKUP(AA133,'🧱Material'!$B$4:$H1001,7,false)*AB133),0) + IF(AC133&lt;&gt;"",(VLOOKUP(AC133,'🧱Material'!$B$4:$H1001,7,false)*AD133),0)</f>
        <v>1400</v>
      </c>
      <c r="I133" s="526">
        <f>IF(K133&lt;&gt;"",(VLOOKUP(K133,'🌳Resource'!$A$4:$J1001,8,false)*L133),0)+IF(M133&lt;&gt;"",(VLOOKUP(M133,'🌳Resource'!$A$4:$J1001,8,false)*N133),0)+IF(O133&lt;&gt;"",(VLOOKUP(O133,'🌳Resource'!$A$4:$J1001,8,false)*P133),0) + IF(Q133&lt;&gt;"",(VLOOKUP(Q133,'🌳Resource'!$A$4:$J1001,8,false)*R133),0) + IF(S133&lt;&gt;"",(VLOOKUP(S133,'🧱Material'!$B$4:$H1001,5,false)*T133),0) + IF(U133&lt;&gt;"",(VLOOKUP(U133,'🧱Material'!$B$4:$H1001,5,false)*V133),0) + IF(W133&lt;&gt;"",(VLOOKUP(W133,'🧱Material'!$B$4:$H1001,5,false)*X133),0) + IF(Y133&lt;&gt;"",(VLOOKUP(Y133,'🧱Material'!$B$4:$H1001,5,false)*Z133),0) + IF(AA133&lt;&gt;"",(VLOOKUP(AA133,'🧱Material'!$B$4:$H1001,5,false)*AB133),0) + IF(AC133&lt;&gt;"",(VLOOKUP(AC133,'🧱Material'!$B$4:$H1001,5,false)*AD133),0)</f>
        <v>1167.792208</v>
      </c>
      <c r="J133" s="526">
        <f>IF(K133&lt;&gt;"",(VLOOKUP(K133,'🌳Resource'!$A$5:$J1001,9,false)*L133),0)+IF(M133&lt;&gt;"",(VLOOKUP(M133,'🌳Resource'!$A$5:$J1001,9,false)*N133),0)+IF(O133&lt;&gt;"",(VLOOKUP(O133,'🌳Resource'!$A$5:$J1001,9,false)*P133),0) + IF(Q133&lt;&gt;"",(VLOOKUP(Q133,'🌳Resource'!$A$5:$J1001,9,false)*R133),0) + IF(S133&lt;&gt;"",(VLOOKUP(S133,'🧱Material'!$B$4:$H1001,6,false)*T133),0) + IF(U133&lt;&gt;"",(VLOOKUP(U133,'🧱Material'!$B$4:$H1001,6,false)*V133),0) + IF(W133&lt;&gt;"",(VLOOKUP(W133,'🧱Material'!$B$4:$H1001,6,false)*X133),0) + IF(Y133&lt;&gt;"",(VLOOKUP(Y133,'🧱Material'!$B$4:$H1001,6,false)*Z133),0) + IF(AA133&lt;&gt;"",(VLOOKUP(AA133,'🧱Material'!$B$4:$H1001,6,false)*AB133),0) + IF(AC133&lt;&gt;"",(VLOOKUP(AC133,'🧱Material'!$B$4:$H1001,6,false)*AD133),0)</f>
        <v>4400</v>
      </c>
      <c r="K133" s="535" t="s">
        <v>79</v>
      </c>
      <c r="L133" s="536">
        <v>300.0</v>
      </c>
      <c r="M133" s="535" t="s">
        <v>80</v>
      </c>
      <c r="N133" s="536">
        <v>200.0</v>
      </c>
      <c r="O133" s="535" t="s">
        <v>82</v>
      </c>
      <c r="P133" s="536">
        <v>200.0</v>
      </c>
      <c r="Q133" s="535" t="s">
        <v>84</v>
      </c>
      <c r="R133" s="536">
        <v>200.0</v>
      </c>
      <c r="S133" s="59"/>
      <c r="T133" s="520"/>
      <c r="U133" s="59"/>
      <c r="V133" s="520"/>
      <c r="W133" s="59"/>
      <c r="X133" s="520"/>
      <c r="Y133" s="59"/>
      <c r="Z133" s="520"/>
      <c r="AA133" s="59"/>
      <c r="AB133" s="520"/>
      <c r="AC133" s="59"/>
      <c r="AD133" s="520"/>
    </row>
    <row r="134">
      <c r="A134" s="617" t="b">
        <v>1</v>
      </c>
      <c r="B134" s="617" t="s">
        <v>907</v>
      </c>
      <c r="C134" s="618" t="s">
        <v>7</v>
      </c>
      <c r="D134" s="618" t="s">
        <v>54</v>
      </c>
      <c r="E134" s="617" t="s">
        <v>93</v>
      </c>
      <c r="F134" s="618" t="s">
        <v>782</v>
      </c>
      <c r="G134" s="618"/>
      <c r="H134" s="523">
        <f>IF(K134&lt;&gt;"",(VLOOKUP(K134,'🌳Resource'!$A$4:$J1001,10,false)*L134),0)+IF(M134&lt;&gt;"",(VLOOKUP(M134,'🌳Resource'!$A$4:$J1001,10,false)*N134),0)+IF(O134&lt;&gt;"",(VLOOKUP(O134,'🌳Resource'!$A$4:$J1001,10,false)*P134),0) + IF(Q134&lt;&gt;"",(VLOOKUP(Q134,'🌳Resource'!$A$4:$J1001,10,false)*R134),0) + IF(S134&lt;&gt;"",(VLOOKUP(S134,'🧱Material'!$B$4:$H1001,7,false)*T134),0) + IF(U134&lt;&gt;"",(VLOOKUP(U134,'🧱Material'!$B$4:$H1001,7,false)*V134),0) + IF(W134&lt;&gt;"",(VLOOKUP(W134,'🧱Material'!$B$4:$H1001,7,false)*X134),0) + IF(Y134&lt;&gt;"",(VLOOKUP(Y134,'🧱Material'!$B$4:$H1001,7,false)*Z134),0) + IF(AA134&lt;&gt;"",(VLOOKUP(AA134,'🧱Material'!$B$4:$H1001,7,false)*AB134),0) + IF(AC134&lt;&gt;"",(VLOOKUP(AC134,'🧱Material'!$B$4:$H1001,7,false)*AD134),0)</f>
        <v>225</v>
      </c>
      <c r="I134" s="523">
        <f>IF(K134&lt;&gt;"",(VLOOKUP(K134,'🌳Resource'!$A$4:$J1001,8,false)*L134),0)+IF(M134&lt;&gt;"",(VLOOKUP(M134,'🌳Resource'!$A$4:$J1001,8,false)*N134),0)+IF(O134&lt;&gt;"",(VLOOKUP(O134,'🌳Resource'!$A$4:$J1001,8,false)*P134),0) + IF(Q134&lt;&gt;"",(VLOOKUP(Q134,'🌳Resource'!$A$4:$J1001,8,false)*R134),0) + IF(S134&lt;&gt;"",(VLOOKUP(S134,'🧱Material'!$B$4:$H1001,5,false)*T134),0) + IF(U134&lt;&gt;"",(VLOOKUP(U134,'🧱Material'!$B$4:$H1001,5,false)*V134),0) + IF(W134&lt;&gt;"",(VLOOKUP(W134,'🧱Material'!$B$4:$H1001,5,false)*X134),0) + IF(Y134&lt;&gt;"",(VLOOKUP(Y134,'🧱Material'!$B$4:$H1001,5,false)*Z134),0) + IF(AA134&lt;&gt;"",(VLOOKUP(AA134,'🧱Material'!$B$4:$H1001,5,false)*AB134),0) + IF(AC134&lt;&gt;"",(VLOOKUP(AC134,'🧱Material'!$B$4:$H1001,5,false)*AD134),0)</f>
        <v>224.0909091</v>
      </c>
      <c r="J134" s="523">
        <f>IF(K134&lt;&gt;"",(VLOOKUP(K134,'🌳Resource'!$A$5:$J1001,9,false)*L134),0)+IF(M134&lt;&gt;"",(VLOOKUP(M134,'🌳Resource'!$A$5:$J1001,9,false)*N134),0)+IF(O134&lt;&gt;"",(VLOOKUP(O134,'🌳Resource'!$A$5:$J1001,9,false)*P134),0) + IF(Q134&lt;&gt;"",(VLOOKUP(Q134,'🌳Resource'!$A$5:$J1001,9,false)*R134),0) + IF(S134&lt;&gt;"",(VLOOKUP(S134,'🧱Material'!$B$4:$H1001,6,false)*T134),0) + IF(U134&lt;&gt;"",(VLOOKUP(U134,'🧱Material'!$B$4:$H1001,6,false)*V134),0) + IF(W134&lt;&gt;"",(VLOOKUP(W134,'🧱Material'!$B$4:$H1001,6,false)*X134),0) + IF(Y134&lt;&gt;"",(VLOOKUP(Y134,'🧱Material'!$B$4:$H1001,6,false)*Z134),0) + IF(AA134&lt;&gt;"",(VLOOKUP(AA134,'🧱Material'!$B$4:$H1001,6,false)*AB134),0) + IF(AC134&lt;&gt;"",(VLOOKUP(AC134,'🧱Material'!$B$4:$H1001,6,false)*AD134),0)</f>
        <v>850</v>
      </c>
      <c r="K134" s="533" t="s">
        <v>79</v>
      </c>
      <c r="L134" s="534">
        <v>100.0</v>
      </c>
      <c r="M134" s="533" t="s">
        <v>80</v>
      </c>
      <c r="N134" s="534">
        <v>50.0</v>
      </c>
      <c r="O134" s="533" t="s">
        <v>82</v>
      </c>
      <c r="P134" s="534">
        <v>50.0</v>
      </c>
      <c r="Q134" s="533" t="s">
        <v>84</v>
      </c>
      <c r="R134" s="534"/>
      <c r="S134" s="515"/>
      <c r="T134" s="3"/>
      <c r="U134" s="515"/>
      <c r="V134" s="3"/>
      <c r="W134" s="515"/>
      <c r="X134" s="3"/>
      <c r="Y134" s="515"/>
      <c r="Z134" s="3"/>
      <c r="AA134" s="515"/>
      <c r="AB134" s="3"/>
      <c r="AC134" s="515"/>
      <c r="AD134" s="3"/>
    </row>
    <row r="135">
      <c r="A135" s="617" t="b">
        <v>1</v>
      </c>
      <c r="B135" s="617" t="s">
        <v>908</v>
      </c>
      <c r="C135" s="618" t="s">
        <v>8</v>
      </c>
      <c r="D135" s="618" t="s">
        <v>54</v>
      </c>
      <c r="E135" s="617" t="s">
        <v>93</v>
      </c>
      <c r="F135" s="618" t="s">
        <v>784</v>
      </c>
      <c r="G135" s="618" t="s">
        <v>785</v>
      </c>
      <c r="H135" s="526">
        <f>IF(K135&lt;&gt;"",(VLOOKUP(K135,'🌳Resource'!$A$4:$J1001,10,false)*L135),0)+IF(M135&lt;&gt;"",(VLOOKUP(M135,'🌳Resource'!$A$4:$J1001,10,false)*N135),0)+IF(O135&lt;&gt;"",(VLOOKUP(O135,'🌳Resource'!$A$4:$J1001,10,false)*P135),0) + IF(Q135&lt;&gt;"",(VLOOKUP(Q135,'🌳Resource'!$A$4:$J1001,10,false)*R135),0) + IF(S135&lt;&gt;"",(VLOOKUP(S135,'🧱Material'!$B$4:$H1001,7,false)*T135),0) + IF(U135&lt;&gt;"",(VLOOKUP(U135,'🧱Material'!$B$4:$H1001,7,false)*V135),0) + IF(W135&lt;&gt;"",(VLOOKUP(W135,'🧱Material'!$B$4:$H1001,7,false)*X135),0) + IF(Y135&lt;&gt;"",(VLOOKUP(Y135,'🧱Material'!$B$4:$H1001,7,false)*Z135),0) + IF(AA135&lt;&gt;"",(VLOOKUP(AA135,'🧱Material'!$B$4:$H1001,7,false)*AB135),0) + IF(AC135&lt;&gt;"",(VLOOKUP(AC135,'🧱Material'!$B$4:$H1001,7,false)*AD135),0)</f>
        <v>1170</v>
      </c>
      <c r="I135" s="526">
        <f>IF(K135&lt;&gt;"",(VLOOKUP(K135,'🌳Resource'!$A$4:$J1001,8,false)*L135),0)+IF(M135&lt;&gt;"",(VLOOKUP(M135,'🌳Resource'!$A$4:$J1001,8,false)*N135),0)+IF(O135&lt;&gt;"",(VLOOKUP(O135,'🌳Resource'!$A$4:$J1001,8,false)*P135),0) + IF(Q135&lt;&gt;"",(VLOOKUP(Q135,'🌳Resource'!$A$4:$J1001,8,false)*R135),0) + IF(S135&lt;&gt;"",(VLOOKUP(S135,'🧱Material'!$B$4:$H1001,5,false)*T135),0) + IF(U135&lt;&gt;"",(VLOOKUP(U135,'🧱Material'!$B$4:$H1001,5,false)*V135),0) + IF(W135&lt;&gt;"",(VLOOKUP(W135,'🧱Material'!$B$4:$H1001,5,false)*X135),0) + IF(Y135&lt;&gt;"",(VLOOKUP(Y135,'🧱Material'!$B$4:$H1001,5,false)*Z135),0) + IF(AA135&lt;&gt;"",(VLOOKUP(AA135,'🧱Material'!$B$4:$H1001,5,false)*AB135),0) + IF(AC135&lt;&gt;"",(VLOOKUP(AC135,'🧱Material'!$B$4:$H1001,5,false)*AD135),0)</f>
        <v>1422.5</v>
      </c>
      <c r="J135" s="526">
        <f>IF(K135&lt;&gt;"",(VLOOKUP(K135,'🌳Resource'!$A$5:$J1001,9,false)*L135),0)+IF(M135&lt;&gt;"",(VLOOKUP(M135,'🌳Resource'!$A$5:$J1001,9,false)*N135),0)+IF(O135&lt;&gt;"",(VLOOKUP(O135,'🌳Resource'!$A$5:$J1001,9,false)*P135),0) + IF(Q135&lt;&gt;"",(VLOOKUP(Q135,'🌳Resource'!$A$5:$J1001,9,false)*R135),0) + IF(S135&lt;&gt;"",(VLOOKUP(S135,'🧱Material'!$B$4:$H1001,6,false)*T135),0) + IF(U135&lt;&gt;"",(VLOOKUP(U135,'🧱Material'!$B$4:$H1001,6,false)*V135),0) + IF(W135&lt;&gt;"",(VLOOKUP(W135,'🧱Material'!$B$4:$H1001,6,false)*X135),0) + IF(Y135&lt;&gt;"",(VLOOKUP(Y135,'🧱Material'!$B$4:$H1001,6,false)*Z135),0) + IF(AA135&lt;&gt;"",(VLOOKUP(AA135,'🧱Material'!$B$4:$H1001,6,false)*AB135),0) + IF(AC135&lt;&gt;"",(VLOOKUP(AC135,'🧱Material'!$B$4:$H1001,6,false)*AD135),0)</f>
        <v>3580</v>
      </c>
      <c r="K135" s="535" t="s">
        <v>79</v>
      </c>
      <c r="L135" s="536">
        <v>200.0</v>
      </c>
      <c r="M135" s="535" t="s">
        <v>80</v>
      </c>
      <c r="N135" s="536">
        <v>100.0</v>
      </c>
      <c r="O135" s="535" t="s">
        <v>82</v>
      </c>
      <c r="P135" s="536">
        <v>100.0</v>
      </c>
      <c r="Q135" s="535" t="s">
        <v>84</v>
      </c>
      <c r="R135" s="536">
        <v>100.0</v>
      </c>
      <c r="S135" s="59" t="s">
        <v>555</v>
      </c>
      <c r="T135" s="520">
        <v>5.0</v>
      </c>
      <c r="U135" s="59" t="s">
        <v>762</v>
      </c>
      <c r="V135" s="520">
        <v>5.0</v>
      </c>
      <c r="W135" s="59" t="s">
        <v>672</v>
      </c>
      <c r="X135" s="520">
        <v>5.0</v>
      </c>
      <c r="Y135" s="59"/>
      <c r="Z135" s="520"/>
      <c r="AA135" s="59"/>
      <c r="AB135" s="520"/>
      <c r="AC135" s="59"/>
      <c r="AD135" s="520"/>
    </row>
    <row r="136">
      <c r="A136" s="617" t="b">
        <v>1</v>
      </c>
      <c r="B136" s="617" t="s">
        <v>909</v>
      </c>
      <c r="C136" s="618" t="s">
        <v>8</v>
      </c>
      <c r="D136" s="618" t="s">
        <v>54</v>
      </c>
      <c r="E136" s="617" t="s">
        <v>93</v>
      </c>
      <c r="F136" s="618" t="s">
        <v>787</v>
      </c>
      <c r="G136" s="618" t="s">
        <v>788</v>
      </c>
      <c r="H136" s="523">
        <f>IF(K136&lt;&gt;"",(VLOOKUP(K136,'🌳Resource'!$A$4:$J1001,10,false)*L136),0)+IF(M136&lt;&gt;"",(VLOOKUP(M136,'🌳Resource'!$A$4:$J1001,10,false)*N136),0)+IF(O136&lt;&gt;"",(VLOOKUP(O136,'🌳Resource'!$A$4:$J1001,10,false)*P136),0) + IF(Q136&lt;&gt;"",(VLOOKUP(Q136,'🌳Resource'!$A$4:$J1001,10,false)*R136),0) + IF(S136&lt;&gt;"",(VLOOKUP(S136,'🧱Material'!$B$4:$H1001,7,false)*T136),0) + IF(U136&lt;&gt;"",(VLOOKUP(U136,'🧱Material'!$B$4:$H1001,7,false)*V136),0) + IF(W136&lt;&gt;"",(VLOOKUP(W136,'🧱Material'!$B$4:$H1001,7,false)*X136),0) + IF(Y136&lt;&gt;"",(VLOOKUP(Y136,'🧱Material'!$B$4:$H1001,7,false)*Z136),0) + IF(AA136&lt;&gt;"",(VLOOKUP(AA136,'🧱Material'!$B$4:$H1001,7,false)*AB136),0) + IF(AC136&lt;&gt;"",(VLOOKUP(AC136,'🧱Material'!$B$4:$H1001,7,false)*AD136),0)</f>
        <v>1202.5</v>
      </c>
      <c r="I136" s="523">
        <f>IF(K136&lt;&gt;"",(VLOOKUP(K136,'🌳Resource'!$A$4:$J1001,8,false)*L136),0)+IF(M136&lt;&gt;"",(VLOOKUP(M136,'🌳Resource'!$A$4:$J1001,8,false)*N136),0)+IF(O136&lt;&gt;"",(VLOOKUP(O136,'🌳Resource'!$A$4:$J1001,8,false)*P136),0) + IF(Q136&lt;&gt;"",(VLOOKUP(Q136,'🌳Resource'!$A$4:$J1001,8,false)*R136),0) + IF(S136&lt;&gt;"",(VLOOKUP(S136,'🧱Material'!$B$4:$H1001,5,false)*T136),0) + IF(U136&lt;&gt;"",(VLOOKUP(U136,'🧱Material'!$B$4:$H1001,5,false)*V136),0) + IF(W136&lt;&gt;"",(VLOOKUP(W136,'🧱Material'!$B$4:$H1001,5,false)*X136),0) + IF(Y136&lt;&gt;"",(VLOOKUP(Y136,'🧱Material'!$B$4:$H1001,5,false)*Z136),0) + IF(AA136&lt;&gt;"",(VLOOKUP(AA136,'🧱Material'!$B$4:$H1001,5,false)*AB136),0) + IF(AC136&lt;&gt;"",(VLOOKUP(AC136,'🧱Material'!$B$4:$H1001,5,false)*AD136),0)</f>
        <v>1523.181818</v>
      </c>
      <c r="J136" s="523">
        <f>IF(K136&lt;&gt;"",(VLOOKUP(K136,'🌳Resource'!$A$5:$J1001,9,false)*L136),0)+IF(M136&lt;&gt;"",(VLOOKUP(M136,'🌳Resource'!$A$5:$J1001,9,false)*N136),0)+IF(O136&lt;&gt;"",(VLOOKUP(O136,'🌳Resource'!$A$5:$J1001,9,false)*P136),0) + IF(Q136&lt;&gt;"",(VLOOKUP(Q136,'🌳Resource'!$A$5:$J1001,9,false)*R136),0) + IF(S136&lt;&gt;"",(VLOOKUP(S136,'🧱Material'!$B$4:$H1001,6,false)*T136),0) + IF(U136&lt;&gt;"",(VLOOKUP(U136,'🧱Material'!$B$4:$H1001,6,false)*V136),0) + IF(W136&lt;&gt;"",(VLOOKUP(W136,'🧱Material'!$B$4:$H1001,6,false)*X136),0) + IF(Y136&lt;&gt;"",(VLOOKUP(Y136,'🧱Material'!$B$4:$H1001,6,false)*Z136),0) + IF(AA136&lt;&gt;"",(VLOOKUP(AA136,'🧱Material'!$B$4:$H1001,6,false)*AB136),0) + IF(AC136&lt;&gt;"",(VLOOKUP(AC136,'🧱Material'!$B$4:$H1001,6,false)*AD136),0)</f>
        <v>3660</v>
      </c>
      <c r="K136" s="533" t="s">
        <v>79</v>
      </c>
      <c r="L136" s="534">
        <v>200.0</v>
      </c>
      <c r="M136" s="533" t="s">
        <v>80</v>
      </c>
      <c r="N136" s="534">
        <v>100.0</v>
      </c>
      <c r="O136" s="533" t="s">
        <v>82</v>
      </c>
      <c r="P136" s="534">
        <v>100.0</v>
      </c>
      <c r="Q136" s="533" t="s">
        <v>84</v>
      </c>
      <c r="R136" s="534">
        <v>100.0</v>
      </c>
      <c r="S136" s="515" t="s">
        <v>555</v>
      </c>
      <c r="T136" s="3">
        <v>5.0</v>
      </c>
      <c r="U136" s="515" t="s">
        <v>764</v>
      </c>
      <c r="V136" s="3">
        <v>5.0</v>
      </c>
      <c r="W136" s="515" t="s">
        <v>674</v>
      </c>
      <c r="X136" s="3">
        <v>5.0</v>
      </c>
      <c r="Y136" s="515"/>
      <c r="Z136" s="3"/>
      <c r="AA136" s="515"/>
      <c r="AB136" s="3"/>
      <c r="AC136" s="515"/>
      <c r="AD136" s="3"/>
    </row>
    <row r="137">
      <c r="A137" s="617" t="b">
        <v>1</v>
      </c>
      <c r="B137" s="617" t="s">
        <v>910</v>
      </c>
      <c r="C137" s="618" t="s">
        <v>8</v>
      </c>
      <c r="D137" s="618" t="s">
        <v>54</v>
      </c>
      <c r="E137" s="617" t="s">
        <v>93</v>
      </c>
      <c r="F137" s="618" t="s">
        <v>782</v>
      </c>
      <c r="G137" s="618" t="s">
        <v>790</v>
      </c>
      <c r="H137" s="526">
        <f>IF(K137&lt;&gt;"",(VLOOKUP(K137,'🌳Resource'!$A$4:$J1001,10,false)*L137),0)+IF(M137&lt;&gt;"",(VLOOKUP(M137,'🌳Resource'!$A$4:$J1001,10,false)*N137),0)+IF(O137&lt;&gt;"",(VLOOKUP(O137,'🌳Resource'!$A$4:$J1001,10,false)*P137),0) + IF(Q137&lt;&gt;"",(VLOOKUP(Q137,'🌳Resource'!$A$4:$J1001,10,false)*R137),0) + IF(S137&lt;&gt;"",(VLOOKUP(S137,'🧱Material'!$B$4:$H1001,7,false)*T137),0) + IF(U137&lt;&gt;"",(VLOOKUP(U137,'🧱Material'!$B$4:$H1001,7,false)*V137),0) + IF(W137&lt;&gt;"",(VLOOKUP(W137,'🧱Material'!$B$4:$H1001,7,false)*X137),0) + IF(Y137&lt;&gt;"",(VLOOKUP(Y137,'🧱Material'!$B$4:$H1001,7,false)*Z137),0) + IF(AA137&lt;&gt;"",(VLOOKUP(AA137,'🧱Material'!$B$4:$H1001,7,false)*AB137),0) + IF(AC137&lt;&gt;"",(VLOOKUP(AC137,'🧱Material'!$B$4:$H1001,7,false)*AD137),0)</f>
        <v>1177.5</v>
      </c>
      <c r="I137" s="526">
        <f>IF(K137&lt;&gt;"",(VLOOKUP(K137,'🌳Resource'!$A$4:$J1001,8,false)*L137),0)+IF(M137&lt;&gt;"",(VLOOKUP(M137,'🌳Resource'!$A$4:$J1001,8,false)*N137),0)+IF(O137&lt;&gt;"",(VLOOKUP(O137,'🌳Resource'!$A$4:$J1001,8,false)*P137),0) + IF(Q137&lt;&gt;"",(VLOOKUP(Q137,'🌳Resource'!$A$4:$J1001,8,false)*R137),0) + IF(S137&lt;&gt;"",(VLOOKUP(S137,'🧱Material'!$B$4:$H1001,5,false)*T137),0) + IF(U137&lt;&gt;"",(VLOOKUP(U137,'🧱Material'!$B$4:$H1001,5,false)*V137),0) + IF(W137&lt;&gt;"",(VLOOKUP(W137,'🧱Material'!$B$4:$H1001,5,false)*X137),0) + IF(Y137&lt;&gt;"",(VLOOKUP(Y137,'🧱Material'!$B$4:$H1001,5,false)*Z137),0) + IF(AA137&lt;&gt;"",(VLOOKUP(AA137,'🧱Material'!$B$4:$H1001,5,false)*AB137),0) + IF(AC137&lt;&gt;"",(VLOOKUP(AC137,'🧱Material'!$B$4:$H1001,5,false)*AD137),0)</f>
        <v>1423.681818</v>
      </c>
      <c r="J137" s="526">
        <f>IF(K137&lt;&gt;"",(VLOOKUP(K137,'🌳Resource'!$A$5:$J1001,9,false)*L137),0)+IF(M137&lt;&gt;"",(VLOOKUP(M137,'🌳Resource'!$A$5:$J1001,9,false)*N137),0)+IF(O137&lt;&gt;"",(VLOOKUP(O137,'🌳Resource'!$A$5:$J1001,9,false)*P137),0) + IF(Q137&lt;&gt;"",(VLOOKUP(Q137,'🌳Resource'!$A$5:$J1001,9,false)*R137),0) + IF(S137&lt;&gt;"",(VLOOKUP(S137,'🧱Material'!$B$4:$H1001,6,false)*T137),0) + IF(U137&lt;&gt;"",(VLOOKUP(U137,'🧱Material'!$B$4:$H1001,6,false)*V137),0) + IF(W137&lt;&gt;"",(VLOOKUP(W137,'🧱Material'!$B$4:$H1001,6,false)*X137),0) + IF(Y137&lt;&gt;"",(VLOOKUP(Y137,'🧱Material'!$B$4:$H1001,6,false)*Z137),0) + IF(AA137&lt;&gt;"",(VLOOKUP(AA137,'🧱Material'!$B$4:$H1001,6,false)*AB137),0) + IF(AC137&lt;&gt;"",(VLOOKUP(AC137,'🧱Material'!$B$4:$H1001,6,false)*AD137),0)</f>
        <v>3580</v>
      </c>
      <c r="K137" s="535" t="s">
        <v>79</v>
      </c>
      <c r="L137" s="536">
        <v>200.0</v>
      </c>
      <c r="M137" s="535" t="s">
        <v>80</v>
      </c>
      <c r="N137" s="536">
        <v>100.0</v>
      </c>
      <c r="O137" s="535" t="s">
        <v>82</v>
      </c>
      <c r="P137" s="536">
        <v>100.0</v>
      </c>
      <c r="Q137" s="535" t="s">
        <v>84</v>
      </c>
      <c r="R137" s="536">
        <v>100.0</v>
      </c>
      <c r="S137" s="59" t="s">
        <v>555</v>
      </c>
      <c r="T137" s="520">
        <v>5.0</v>
      </c>
      <c r="U137" s="59" t="s">
        <v>766</v>
      </c>
      <c r="V137" s="520">
        <v>5.0</v>
      </c>
      <c r="W137" s="59" t="s">
        <v>676</v>
      </c>
      <c r="X137" s="520">
        <v>5.0</v>
      </c>
      <c r="Y137" s="59"/>
      <c r="Z137" s="520"/>
      <c r="AA137" s="59"/>
      <c r="AB137" s="520"/>
      <c r="AC137" s="59"/>
      <c r="AD137" s="520"/>
    </row>
    <row r="138">
      <c r="A138" s="629" t="b">
        <v>0</v>
      </c>
      <c r="B138" s="617" t="s">
        <v>911</v>
      </c>
      <c r="C138" s="618" t="s">
        <v>8</v>
      </c>
      <c r="D138" s="618" t="s">
        <v>54</v>
      </c>
      <c r="E138" s="617" t="s">
        <v>93</v>
      </c>
      <c r="F138" s="618" t="s">
        <v>792</v>
      </c>
      <c r="G138" s="618" t="s">
        <v>793</v>
      </c>
      <c r="H138" s="523">
        <f>IF(K138&lt;&gt;"",(VLOOKUP(K138,'🌳Resource'!$A$4:$J1001,10,false)*L138),0)+IF(M138&lt;&gt;"",(VLOOKUP(M138,'🌳Resource'!$A$4:$J1001,10,false)*N138),0)+IF(O138&lt;&gt;"",(VLOOKUP(O138,'🌳Resource'!$A$4:$J1001,10,false)*P138),0) + IF(Q138&lt;&gt;"",(VLOOKUP(Q138,'🌳Resource'!$A$4:$J1001,10,false)*R138),0) + IF(S138&lt;&gt;"",(VLOOKUP(S138,'🧱Material'!$B$4:$H1001,7,false)*T138),0) + IF(U138&lt;&gt;"",(VLOOKUP(U138,'🧱Material'!$B$4:$H1001,7,false)*V138),0) + IF(W138&lt;&gt;"",(VLOOKUP(W138,'🧱Material'!$B$4:$H1001,7,false)*X138),0) + IF(Y138&lt;&gt;"",(VLOOKUP(Y138,'🧱Material'!$B$4:$H1001,7,false)*Z138),0) + IF(AA138&lt;&gt;"",(VLOOKUP(AA138,'🧱Material'!$B$4:$H1001,7,false)*AB138),0) + IF(AC138&lt;&gt;"",(VLOOKUP(AC138,'🧱Material'!$B$4:$H1001,7,false)*AD138),0)</f>
        <v>750</v>
      </c>
      <c r="I138" s="523">
        <f>IF(K138&lt;&gt;"",(VLOOKUP(K138,'🌳Resource'!$A$4:$J1001,8,false)*L138),0)+IF(M138&lt;&gt;"",(VLOOKUP(M138,'🌳Resource'!$A$4:$J1001,8,false)*N138),0)+IF(O138&lt;&gt;"",(VLOOKUP(O138,'🌳Resource'!$A$4:$J1001,8,false)*P138),0) + IF(Q138&lt;&gt;"",(VLOOKUP(Q138,'🌳Resource'!$A$4:$J1001,8,false)*R138),0) + IF(S138&lt;&gt;"",(VLOOKUP(S138,'🧱Material'!$B$4:$H1001,5,false)*T138),0) + IF(U138&lt;&gt;"",(VLOOKUP(U138,'🧱Material'!$B$4:$H1001,5,false)*V138),0) + IF(W138&lt;&gt;"",(VLOOKUP(W138,'🧱Material'!$B$4:$H1001,5,false)*X138),0) + IF(Y138&lt;&gt;"",(VLOOKUP(Y138,'🧱Material'!$B$4:$H1001,5,false)*Z138),0) + IF(AA138&lt;&gt;"",(VLOOKUP(AA138,'🧱Material'!$B$4:$H1001,5,false)*AB138),0) + IF(AC138&lt;&gt;"",(VLOOKUP(AC138,'🧱Material'!$B$4:$H1001,5,false)*AD138),0)</f>
        <v>633.8961039</v>
      </c>
      <c r="J138" s="523">
        <f>IF(K138&lt;&gt;"",(VLOOKUP(K138,'🌳Resource'!$A$5:$J1001,9,false)*L138),0)+IF(M138&lt;&gt;"",(VLOOKUP(M138,'🌳Resource'!$A$5:$J1001,9,false)*N138),0)+IF(O138&lt;&gt;"",(VLOOKUP(O138,'🌳Resource'!$A$5:$J1001,9,false)*P138),0) + IF(Q138&lt;&gt;"",(VLOOKUP(Q138,'🌳Resource'!$A$5:$J1001,9,false)*R138),0) + IF(S138&lt;&gt;"",(VLOOKUP(S138,'🧱Material'!$B$4:$H1001,6,false)*T138),0) + IF(U138&lt;&gt;"",(VLOOKUP(U138,'🧱Material'!$B$4:$H1001,6,false)*V138),0) + IF(W138&lt;&gt;"",(VLOOKUP(W138,'🧱Material'!$B$4:$H1001,6,false)*X138),0) + IF(Y138&lt;&gt;"",(VLOOKUP(Y138,'🧱Material'!$B$4:$H1001,6,false)*Z138),0) + IF(AA138&lt;&gt;"",(VLOOKUP(AA138,'🧱Material'!$B$4:$H1001,6,false)*AB138),0) + IF(AC138&lt;&gt;"",(VLOOKUP(AC138,'🧱Material'!$B$4:$H1001,6,false)*AD138),0)</f>
        <v>2400</v>
      </c>
      <c r="K138" s="533" t="s">
        <v>79</v>
      </c>
      <c r="L138" s="534">
        <v>200.0</v>
      </c>
      <c r="M138" s="533" t="s">
        <v>80</v>
      </c>
      <c r="N138" s="534">
        <v>100.0</v>
      </c>
      <c r="O138" s="533" t="s">
        <v>82</v>
      </c>
      <c r="P138" s="534">
        <v>100.0</v>
      </c>
      <c r="Q138" s="533" t="s">
        <v>84</v>
      </c>
      <c r="R138" s="534">
        <v>100.0</v>
      </c>
      <c r="S138" s="515"/>
      <c r="T138" s="3"/>
      <c r="U138" s="515"/>
      <c r="V138" s="3"/>
      <c r="W138" s="515"/>
      <c r="X138" s="3"/>
      <c r="Y138" s="515"/>
      <c r="Z138" s="3"/>
      <c r="AA138" s="515"/>
      <c r="AB138" s="3"/>
      <c r="AC138" s="515"/>
      <c r="AD138" s="3"/>
    </row>
    <row r="139">
      <c r="A139" s="617" t="b">
        <v>1</v>
      </c>
      <c r="B139" s="617" t="s">
        <v>912</v>
      </c>
      <c r="C139" s="618" t="s">
        <v>12</v>
      </c>
      <c r="D139" s="618" t="s">
        <v>54</v>
      </c>
      <c r="E139" s="617" t="s">
        <v>93</v>
      </c>
      <c r="F139" s="618" t="s">
        <v>784</v>
      </c>
      <c r="G139" s="618" t="s">
        <v>785</v>
      </c>
      <c r="H139" s="526">
        <f>IF(K139&lt;&gt;"",(VLOOKUP(K139,'🌳Resource'!$A$4:$J1001,10,false)*L139),0)+IF(M139&lt;&gt;"",(VLOOKUP(M139,'🌳Resource'!$A$4:$J1001,10,false)*N139),0)+IF(O139&lt;&gt;"",(VLOOKUP(O139,'🌳Resource'!$A$4:$J1001,10,false)*P139),0) + IF(Q139&lt;&gt;"",(VLOOKUP(Q139,'🌳Resource'!$A$4:$J1001,10,false)*R139),0) + IF(S139&lt;&gt;"",(VLOOKUP(S139,'🧱Material'!$B$4:$H1001,7,false)*T139),0) + IF(U139&lt;&gt;"",(VLOOKUP(U139,'🧱Material'!$B$4:$H1001,7,false)*V139),0) + IF(W139&lt;&gt;"",(VLOOKUP(W139,'🧱Material'!$B$4:$H1001,7,false)*X139),0) + IF(Y139&lt;&gt;"",(VLOOKUP(Y139,'🧱Material'!$B$4:$H1001,7,false)*Z139),0) + IF(AA139&lt;&gt;"",(VLOOKUP(AA139,'🧱Material'!$B$4:$H1001,7,false)*AB139),0) + IF(AC139&lt;&gt;"",(VLOOKUP(AC139,'🧱Material'!$B$4:$H1001,7,false)*AD139),0)</f>
        <v>1782.5</v>
      </c>
      <c r="I139" s="526">
        <f>IF(K139&lt;&gt;"",(VLOOKUP(K139,'🌳Resource'!$A$4:$J1001,8,false)*L139),0)+IF(M139&lt;&gt;"",(VLOOKUP(M139,'🌳Resource'!$A$4:$J1001,8,false)*N139),0)+IF(O139&lt;&gt;"",(VLOOKUP(O139,'🌳Resource'!$A$4:$J1001,8,false)*P139),0) + IF(Q139&lt;&gt;"",(VLOOKUP(Q139,'🌳Resource'!$A$4:$J1001,8,false)*R139),0) + IF(S139&lt;&gt;"",(VLOOKUP(S139,'🧱Material'!$B$4:$H1001,5,false)*T139),0) + IF(U139&lt;&gt;"",(VLOOKUP(U139,'🧱Material'!$B$4:$H1001,5,false)*V139),0) + IF(W139&lt;&gt;"",(VLOOKUP(W139,'🧱Material'!$B$4:$H1001,5,false)*X139),0) + IF(Y139&lt;&gt;"",(VLOOKUP(Y139,'🧱Material'!$B$4:$H1001,5,false)*Z139),0) + IF(AA139&lt;&gt;"",(VLOOKUP(AA139,'🧱Material'!$B$4:$H1001,5,false)*AB139),0) + IF(AC139&lt;&gt;"",(VLOOKUP(AC139,'🧱Material'!$B$4:$H1001,5,false)*AD139),0)</f>
        <v>1986.363636</v>
      </c>
      <c r="J139" s="526">
        <f>IF(K139&lt;&gt;"",(VLOOKUP(K139,'🌳Resource'!$A$5:$J1001,9,false)*L139),0)+IF(M139&lt;&gt;"",(VLOOKUP(M139,'🌳Resource'!$A$5:$J1001,9,false)*N139),0)+IF(O139&lt;&gt;"",(VLOOKUP(O139,'🌳Resource'!$A$5:$J1001,9,false)*P139),0) + IF(Q139&lt;&gt;"",(VLOOKUP(Q139,'🌳Resource'!$A$5:$J1001,9,false)*R139),0) + IF(S139&lt;&gt;"",(VLOOKUP(S139,'🧱Material'!$B$4:$H1001,6,false)*T139),0) + IF(U139&lt;&gt;"",(VLOOKUP(U139,'🧱Material'!$B$4:$H1001,6,false)*V139),0) + IF(W139&lt;&gt;"",(VLOOKUP(W139,'🧱Material'!$B$4:$H1001,6,false)*X139),0) + IF(Y139&lt;&gt;"",(VLOOKUP(Y139,'🧱Material'!$B$4:$H1001,6,false)*Z139),0) + IF(AA139&lt;&gt;"",(VLOOKUP(AA139,'🧱Material'!$B$4:$H1001,6,false)*AB139),0) + IF(AC139&lt;&gt;"",(VLOOKUP(AC139,'🧱Material'!$B$4:$H1001,6,false)*AD139),0)</f>
        <v>5460</v>
      </c>
      <c r="K139" s="535" t="s">
        <v>79</v>
      </c>
      <c r="L139" s="536">
        <v>300.0</v>
      </c>
      <c r="M139" s="535" t="s">
        <v>80</v>
      </c>
      <c r="N139" s="536">
        <v>200.0</v>
      </c>
      <c r="O139" s="535" t="s">
        <v>82</v>
      </c>
      <c r="P139" s="536">
        <v>200.0</v>
      </c>
      <c r="Q139" s="535" t="s">
        <v>84</v>
      </c>
      <c r="R139" s="536">
        <v>200.0</v>
      </c>
      <c r="S139" s="59" t="s">
        <v>555</v>
      </c>
      <c r="T139" s="520">
        <v>5.0</v>
      </c>
      <c r="U139" s="59" t="s">
        <v>762</v>
      </c>
      <c r="V139" s="520">
        <v>5.0</v>
      </c>
      <c r="W139" s="59" t="s">
        <v>678</v>
      </c>
      <c r="X139" s="520">
        <v>5.0</v>
      </c>
      <c r="Y139" s="59"/>
      <c r="Z139" s="520"/>
      <c r="AA139" s="59"/>
      <c r="AB139" s="520"/>
      <c r="AC139" s="59"/>
      <c r="AD139" s="520"/>
    </row>
    <row r="140">
      <c r="A140" s="617" t="b">
        <v>1</v>
      </c>
      <c r="B140" s="617" t="s">
        <v>913</v>
      </c>
      <c r="C140" s="618" t="s">
        <v>12</v>
      </c>
      <c r="D140" s="618" t="s">
        <v>54</v>
      </c>
      <c r="E140" s="617" t="s">
        <v>93</v>
      </c>
      <c r="F140" s="618" t="s">
        <v>787</v>
      </c>
      <c r="G140" s="618" t="s">
        <v>788</v>
      </c>
      <c r="H140" s="523">
        <f>IF(K140&lt;&gt;"",(VLOOKUP(K140,'🌳Resource'!$A$4:$J1001,10,false)*L140),0)+IF(M140&lt;&gt;"",(VLOOKUP(M140,'🌳Resource'!$A$4:$J1001,10,false)*N140),0)+IF(O140&lt;&gt;"",(VLOOKUP(O140,'🌳Resource'!$A$4:$J1001,10,false)*P140),0) + IF(Q140&lt;&gt;"",(VLOOKUP(Q140,'🌳Resource'!$A$4:$J1001,10,false)*R140),0) + IF(S140&lt;&gt;"",(VLOOKUP(S140,'🧱Material'!$B$4:$H1001,7,false)*T140),0) + IF(U140&lt;&gt;"",(VLOOKUP(U140,'🧱Material'!$B$4:$H1001,7,false)*V140),0) + IF(W140&lt;&gt;"",(VLOOKUP(W140,'🧱Material'!$B$4:$H1001,7,false)*X140),0) + IF(Y140&lt;&gt;"",(VLOOKUP(Y140,'🧱Material'!$B$4:$H1001,7,false)*Z140),0) + IF(AA140&lt;&gt;"",(VLOOKUP(AA140,'🧱Material'!$B$4:$H1001,7,false)*AB140),0) + IF(AC140&lt;&gt;"",(VLOOKUP(AC140,'🧱Material'!$B$4:$H1001,7,false)*AD140),0)</f>
        <v>1825</v>
      </c>
      <c r="I140" s="523">
        <f>IF(K140&lt;&gt;"",(VLOOKUP(K140,'🌳Resource'!$A$4:$J1001,8,false)*L140),0)+IF(M140&lt;&gt;"",(VLOOKUP(M140,'🌳Resource'!$A$4:$J1001,8,false)*N140),0)+IF(O140&lt;&gt;"",(VLOOKUP(O140,'🌳Resource'!$A$4:$J1001,8,false)*P140),0) + IF(Q140&lt;&gt;"",(VLOOKUP(Q140,'🌳Resource'!$A$4:$J1001,8,false)*R140),0) + IF(S140&lt;&gt;"",(VLOOKUP(S140,'🧱Material'!$B$4:$H1001,5,false)*T140),0) + IF(U140&lt;&gt;"",(VLOOKUP(U140,'🧱Material'!$B$4:$H1001,5,false)*V140),0) + IF(W140&lt;&gt;"",(VLOOKUP(W140,'🧱Material'!$B$4:$H1001,5,false)*X140),0) + IF(Y140&lt;&gt;"",(VLOOKUP(Y140,'🧱Material'!$B$4:$H1001,5,false)*Z140),0) + IF(AA140&lt;&gt;"",(VLOOKUP(AA140,'🧱Material'!$B$4:$H1001,5,false)*AB140),0) + IF(AC140&lt;&gt;"",(VLOOKUP(AC140,'🧱Material'!$B$4:$H1001,5,false)*AD140),0)</f>
        <v>2102.435065</v>
      </c>
      <c r="J140" s="523">
        <f>IF(K140&lt;&gt;"",(VLOOKUP(K140,'🌳Resource'!$A$5:$J1001,9,false)*L140),0)+IF(M140&lt;&gt;"",(VLOOKUP(M140,'🌳Resource'!$A$5:$J1001,9,false)*N140),0)+IF(O140&lt;&gt;"",(VLOOKUP(O140,'🌳Resource'!$A$5:$J1001,9,false)*P140),0) + IF(Q140&lt;&gt;"",(VLOOKUP(Q140,'🌳Resource'!$A$5:$J1001,9,false)*R140),0) + IF(S140&lt;&gt;"",(VLOOKUP(S140,'🧱Material'!$B$4:$H1001,6,false)*T140),0) + IF(U140&lt;&gt;"",(VLOOKUP(U140,'🧱Material'!$B$4:$H1001,6,false)*V140),0) + IF(W140&lt;&gt;"",(VLOOKUP(W140,'🧱Material'!$B$4:$H1001,6,false)*X140),0) + IF(Y140&lt;&gt;"",(VLOOKUP(Y140,'🧱Material'!$B$4:$H1001,6,false)*Z140),0) + IF(AA140&lt;&gt;"",(VLOOKUP(AA140,'🧱Material'!$B$4:$H1001,6,false)*AB140),0) + IF(AC140&lt;&gt;"",(VLOOKUP(AC140,'🧱Material'!$B$4:$H1001,6,false)*AD140),0)</f>
        <v>5570</v>
      </c>
      <c r="K140" s="533" t="s">
        <v>79</v>
      </c>
      <c r="L140" s="534">
        <v>300.0</v>
      </c>
      <c r="M140" s="533" t="s">
        <v>80</v>
      </c>
      <c r="N140" s="534">
        <v>200.0</v>
      </c>
      <c r="O140" s="533" t="s">
        <v>82</v>
      </c>
      <c r="P140" s="534">
        <v>200.0</v>
      </c>
      <c r="Q140" s="533" t="s">
        <v>84</v>
      </c>
      <c r="R140" s="534">
        <v>200.0</v>
      </c>
      <c r="S140" s="515" t="s">
        <v>555</v>
      </c>
      <c r="T140" s="3">
        <v>5.0</v>
      </c>
      <c r="U140" s="515" t="s">
        <v>764</v>
      </c>
      <c r="V140" s="3">
        <v>5.0</v>
      </c>
      <c r="W140" s="515" t="s">
        <v>680</v>
      </c>
      <c r="X140" s="3">
        <v>5.0</v>
      </c>
      <c r="Y140" s="515"/>
      <c r="Z140" s="3"/>
      <c r="AA140" s="515"/>
      <c r="AB140" s="3"/>
      <c r="AC140" s="515"/>
      <c r="AD140" s="3"/>
    </row>
    <row r="141">
      <c r="A141" s="617" t="b">
        <v>1</v>
      </c>
      <c r="B141" s="617" t="s">
        <v>914</v>
      </c>
      <c r="C141" s="618" t="s">
        <v>12</v>
      </c>
      <c r="D141" s="618" t="s">
        <v>54</v>
      </c>
      <c r="E141" s="617" t="s">
        <v>93</v>
      </c>
      <c r="F141" s="618" t="s">
        <v>782</v>
      </c>
      <c r="G141" s="618" t="s">
        <v>790</v>
      </c>
      <c r="H141" s="526">
        <f>IF(K141&lt;&gt;"",(VLOOKUP(K141,'🌳Resource'!$A$4:$J1001,10,false)*L141),0)+IF(M141&lt;&gt;"",(VLOOKUP(M141,'🌳Resource'!$A$4:$J1001,10,false)*N141),0)+IF(O141&lt;&gt;"",(VLOOKUP(O141,'🌳Resource'!$A$4:$J1001,10,false)*P141),0) + IF(Q141&lt;&gt;"",(VLOOKUP(Q141,'🌳Resource'!$A$4:$J1001,10,false)*R141),0) + IF(S141&lt;&gt;"",(VLOOKUP(S141,'🧱Material'!$B$4:$H1001,7,false)*T141),0) + IF(U141&lt;&gt;"",(VLOOKUP(U141,'🧱Material'!$B$4:$H1001,7,false)*V141),0) + IF(W141&lt;&gt;"",(VLOOKUP(W141,'🧱Material'!$B$4:$H1001,7,false)*X141),0) + IF(Y141&lt;&gt;"",(VLOOKUP(Y141,'🧱Material'!$B$4:$H1001,7,false)*Z141),0) + IF(AA141&lt;&gt;"",(VLOOKUP(AA141,'🧱Material'!$B$4:$H1001,7,false)*AB141),0) + IF(AC141&lt;&gt;"",(VLOOKUP(AC141,'🧱Material'!$B$4:$H1001,7,false)*AD141),0)</f>
        <v>1795</v>
      </c>
      <c r="I141" s="526">
        <f>IF(K141&lt;&gt;"",(VLOOKUP(K141,'🌳Resource'!$A$4:$J1001,8,false)*L141),0)+IF(M141&lt;&gt;"",(VLOOKUP(M141,'🌳Resource'!$A$4:$J1001,8,false)*N141),0)+IF(O141&lt;&gt;"",(VLOOKUP(O141,'🌳Resource'!$A$4:$J1001,8,false)*P141),0) + IF(Q141&lt;&gt;"",(VLOOKUP(Q141,'🌳Resource'!$A$4:$J1001,8,false)*R141),0) + IF(S141&lt;&gt;"",(VLOOKUP(S141,'🧱Material'!$B$4:$H1001,5,false)*T141),0) + IF(U141&lt;&gt;"",(VLOOKUP(U141,'🧱Material'!$B$4:$H1001,5,false)*V141),0) + IF(W141&lt;&gt;"",(VLOOKUP(W141,'🧱Material'!$B$4:$H1001,5,false)*X141),0) + IF(Y141&lt;&gt;"",(VLOOKUP(Y141,'🧱Material'!$B$4:$H1001,5,false)*Z141),0) + IF(AA141&lt;&gt;"",(VLOOKUP(AA141,'🧱Material'!$B$4:$H1001,5,false)*AB141),0) + IF(AC141&lt;&gt;"",(VLOOKUP(AC141,'🧱Material'!$B$4:$H1001,5,false)*AD141),0)</f>
        <v>1986.363636</v>
      </c>
      <c r="J141" s="526">
        <f>IF(K141&lt;&gt;"",(VLOOKUP(K141,'🌳Resource'!$A$5:$J1001,9,false)*L141),0)+IF(M141&lt;&gt;"",(VLOOKUP(M141,'🌳Resource'!$A$5:$J1001,9,false)*N141),0)+IF(O141&lt;&gt;"",(VLOOKUP(O141,'🌳Resource'!$A$5:$J1001,9,false)*P141),0) + IF(Q141&lt;&gt;"",(VLOOKUP(Q141,'🌳Resource'!$A$5:$J1001,9,false)*R141),0) + IF(S141&lt;&gt;"",(VLOOKUP(S141,'🧱Material'!$B$4:$H1001,6,false)*T141),0) + IF(U141&lt;&gt;"",(VLOOKUP(U141,'🧱Material'!$B$4:$H1001,6,false)*V141),0) + IF(W141&lt;&gt;"",(VLOOKUP(W141,'🧱Material'!$B$4:$H1001,6,false)*X141),0) + IF(Y141&lt;&gt;"",(VLOOKUP(Y141,'🧱Material'!$B$4:$H1001,6,false)*Z141),0) + IF(AA141&lt;&gt;"",(VLOOKUP(AA141,'🧱Material'!$B$4:$H1001,6,false)*AB141),0) + IF(AC141&lt;&gt;"",(VLOOKUP(AC141,'🧱Material'!$B$4:$H1001,6,false)*AD141),0)</f>
        <v>5500</v>
      </c>
      <c r="K141" s="535" t="s">
        <v>79</v>
      </c>
      <c r="L141" s="536">
        <v>300.0</v>
      </c>
      <c r="M141" s="535" t="s">
        <v>80</v>
      </c>
      <c r="N141" s="536">
        <v>200.0</v>
      </c>
      <c r="O141" s="535" t="s">
        <v>82</v>
      </c>
      <c r="P141" s="536">
        <v>200.0</v>
      </c>
      <c r="Q141" s="535" t="s">
        <v>84</v>
      </c>
      <c r="R141" s="536">
        <v>200.0</v>
      </c>
      <c r="S141" s="59" t="s">
        <v>555</v>
      </c>
      <c r="T141" s="520">
        <v>5.0</v>
      </c>
      <c r="U141" s="59" t="s">
        <v>766</v>
      </c>
      <c r="V141" s="520">
        <v>5.0</v>
      </c>
      <c r="W141" s="59" t="s">
        <v>682</v>
      </c>
      <c r="X141" s="520">
        <v>5.0</v>
      </c>
      <c r="Y141" s="59"/>
      <c r="Z141" s="520"/>
      <c r="AA141" s="59"/>
      <c r="AB141" s="520"/>
      <c r="AC141" s="59"/>
      <c r="AD141" s="520"/>
    </row>
    <row r="142">
      <c r="A142" s="629" t="b">
        <v>0</v>
      </c>
      <c r="B142" s="617" t="s">
        <v>915</v>
      </c>
      <c r="C142" s="618" t="s">
        <v>12</v>
      </c>
      <c r="D142" s="618" t="s">
        <v>54</v>
      </c>
      <c r="E142" s="617" t="s">
        <v>93</v>
      </c>
      <c r="F142" s="618" t="s">
        <v>792</v>
      </c>
      <c r="G142" s="618" t="s">
        <v>793</v>
      </c>
      <c r="H142" s="523">
        <f>IF(K142&lt;&gt;"",(VLOOKUP(K142,'🌳Resource'!$A$4:$J1001,10,false)*L142),0)+IF(M142&lt;&gt;"",(VLOOKUP(M142,'🌳Resource'!$A$4:$J1001,10,false)*N142),0)+IF(O142&lt;&gt;"",(VLOOKUP(O142,'🌳Resource'!$A$4:$J1001,10,false)*P142),0) + IF(Q142&lt;&gt;"",(VLOOKUP(Q142,'🌳Resource'!$A$4:$J1001,10,false)*R142),0) + IF(S142&lt;&gt;"",(VLOOKUP(S142,'🧱Material'!$B$4:$H1001,7,false)*T142),0) + IF(U142&lt;&gt;"",(VLOOKUP(U142,'🧱Material'!$B$4:$H1001,7,false)*V142),0) + IF(W142&lt;&gt;"",(VLOOKUP(W142,'🧱Material'!$B$4:$H1001,7,false)*X142),0) + IF(Y142&lt;&gt;"",(VLOOKUP(Y142,'🧱Material'!$B$4:$H1001,7,false)*Z142),0) + IF(AA142&lt;&gt;"",(VLOOKUP(AA142,'🧱Material'!$B$4:$H1001,7,false)*AB142),0) + IF(AC142&lt;&gt;"",(VLOOKUP(AC142,'🧱Material'!$B$4:$H1001,7,false)*AD142),0)</f>
        <v>1400</v>
      </c>
      <c r="I142" s="523">
        <f>IF(K142&lt;&gt;"",(VLOOKUP(K142,'🌳Resource'!$A$4:$J1001,8,false)*L142),0)+IF(M142&lt;&gt;"",(VLOOKUP(M142,'🌳Resource'!$A$4:$J1001,8,false)*N142),0)+IF(O142&lt;&gt;"",(VLOOKUP(O142,'🌳Resource'!$A$4:$J1001,8,false)*P142),0) + IF(Q142&lt;&gt;"",(VLOOKUP(Q142,'🌳Resource'!$A$4:$J1001,8,false)*R142),0) + IF(S142&lt;&gt;"",(VLOOKUP(S142,'🧱Material'!$B$4:$H1001,5,false)*T142),0) + IF(U142&lt;&gt;"",(VLOOKUP(U142,'🧱Material'!$B$4:$H1001,5,false)*V142),0) + IF(W142&lt;&gt;"",(VLOOKUP(W142,'🧱Material'!$B$4:$H1001,5,false)*X142),0) + IF(Y142&lt;&gt;"",(VLOOKUP(Y142,'🧱Material'!$B$4:$H1001,5,false)*Z142),0) + IF(AA142&lt;&gt;"",(VLOOKUP(AA142,'🧱Material'!$B$4:$H1001,5,false)*AB142),0) + IF(AC142&lt;&gt;"",(VLOOKUP(AC142,'🧱Material'!$B$4:$H1001,5,false)*AD142),0)</f>
        <v>1167.792208</v>
      </c>
      <c r="J142" s="523">
        <f>IF(K142&lt;&gt;"",(VLOOKUP(K142,'🌳Resource'!$A$5:$J1001,9,false)*L142),0)+IF(M142&lt;&gt;"",(VLOOKUP(M142,'🌳Resource'!$A$5:$J1001,9,false)*N142),0)+IF(O142&lt;&gt;"",(VLOOKUP(O142,'🌳Resource'!$A$5:$J1001,9,false)*P142),0) + IF(Q142&lt;&gt;"",(VLOOKUP(Q142,'🌳Resource'!$A$5:$J1001,9,false)*R142),0) + IF(S142&lt;&gt;"",(VLOOKUP(S142,'🧱Material'!$B$4:$H1001,6,false)*T142),0) + IF(U142&lt;&gt;"",(VLOOKUP(U142,'🧱Material'!$B$4:$H1001,6,false)*V142),0) + IF(W142&lt;&gt;"",(VLOOKUP(W142,'🧱Material'!$B$4:$H1001,6,false)*X142),0) + IF(Y142&lt;&gt;"",(VLOOKUP(Y142,'🧱Material'!$B$4:$H1001,6,false)*Z142),0) + IF(AA142&lt;&gt;"",(VLOOKUP(AA142,'🧱Material'!$B$4:$H1001,6,false)*AB142),0) + IF(AC142&lt;&gt;"",(VLOOKUP(AC142,'🧱Material'!$B$4:$H1001,6,false)*AD142),0)</f>
        <v>4400</v>
      </c>
      <c r="K142" s="533" t="s">
        <v>79</v>
      </c>
      <c r="L142" s="534">
        <v>300.0</v>
      </c>
      <c r="M142" s="533" t="s">
        <v>80</v>
      </c>
      <c r="N142" s="534">
        <v>200.0</v>
      </c>
      <c r="O142" s="533" t="s">
        <v>82</v>
      </c>
      <c r="P142" s="534">
        <v>200.0</v>
      </c>
      <c r="Q142" s="533" t="s">
        <v>84</v>
      </c>
      <c r="R142" s="534">
        <v>200.0</v>
      </c>
      <c r="S142" s="515"/>
      <c r="T142" s="3"/>
      <c r="U142" s="515"/>
      <c r="V142" s="3"/>
      <c r="W142" s="515"/>
      <c r="X142" s="3"/>
      <c r="Y142" s="515"/>
      <c r="Z142" s="3"/>
      <c r="AA142" s="515"/>
      <c r="AB142" s="3"/>
      <c r="AC142" s="515"/>
      <c r="AD142" s="3"/>
    </row>
    <row r="143">
      <c r="A143" s="629" t="b">
        <v>0</v>
      </c>
      <c r="B143" s="633"/>
      <c r="C143" s="632"/>
      <c r="D143" s="632"/>
      <c r="E143" s="632"/>
      <c r="F143" s="632"/>
      <c r="G143" s="632"/>
      <c r="H143" s="526">
        <f>IF(K143&lt;&gt;"",(VLOOKUP(K143,'🌳Resource'!$A$4:$J1001,10,false)*L143),0)+IF(M143&lt;&gt;"",(VLOOKUP(M143,'🌳Resource'!$A$4:$J1001,10,false)*N143),0)+IF(O143&lt;&gt;"",(VLOOKUP(O143,'🌳Resource'!$A$4:$J1001,10,false)*P143),0) + IF(Q143&lt;&gt;"",(VLOOKUP(Q143,'🌳Resource'!$A$4:$J1001,10,false)*R143),0) + IF(S143&lt;&gt;"",(VLOOKUP(S143,'🧱Material'!$B$4:$H1001,7,false)*T143),0) + IF(U143&lt;&gt;"",(VLOOKUP(U143,'🧱Material'!$B$4:$H1001,7,false)*V143),0) + IF(W143&lt;&gt;"",(VLOOKUP(W143,'🧱Material'!$B$4:$H1001,7,false)*X143),0) + IF(Y143&lt;&gt;"",(VLOOKUP(Y143,'🧱Material'!$B$4:$H1001,7,false)*Z143),0) + IF(AA143&lt;&gt;"",(VLOOKUP(AA143,'🧱Material'!$B$4:$H1001,7,false)*AB143),0) + IF(AC143&lt;&gt;"",(VLOOKUP(AC143,'🧱Material'!$B$4:$H1001,7,false)*AD143),0)</f>
        <v>1400</v>
      </c>
      <c r="I143" s="526">
        <f>IF(K143&lt;&gt;"",(VLOOKUP(K143,'🌳Resource'!$A$4:$J1001,8,false)*L143),0)+IF(M143&lt;&gt;"",(VLOOKUP(M143,'🌳Resource'!$A$4:$J1001,8,false)*N143),0)+IF(O143&lt;&gt;"",(VLOOKUP(O143,'🌳Resource'!$A$4:$J1001,8,false)*P143),0) + IF(Q143&lt;&gt;"",(VLOOKUP(Q143,'🌳Resource'!$A$4:$J1001,8,false)*R143),0) + IF(S143&lt;&gt;"",(VLOOKUP(S143,'🧱Material'!$B$4:$H1001,5,false)*T143),0) + IF(U143&lt;&gt;"",(VLOOKUP(U143,'🧱Material'!$B$4:$H1001,5,false)*V143),0) + IF(W143&lt;&gt;"",(VLOOKUP(W143,'🧱Material'!$B$4:$H1001,5,false)*X143),0) + IF(Y143&lt;&gt;"",(VLOOKUP(Y143,'🧱Material'!$B$4:$H1001,5,false)*Z143),0) + IF(AA143&lt;&gt;"",(VLOOKUP(AA143,'🧱Material'!$B$4:$H1001,5,false)*AB143),0) + IF(AC143&lt;&gt;"",(VLOOKUP(AC143,'🧱Material'!$B$4:$H1001,5,false)*AD143),0)</f>
        <v>1167.792208</v>
      </c>
      <c r="J143" s="526">
        <f>IF(K143&lt;&gt;"",(VLOOKUP(K143,'🌳Resource'!$A$5:$J1001,9,false)*L143),0)+IF(M143&lt;&gt;"",(VLOOKUP(M143,'🌳Resource'!$A$5:$J1001,9,false)*N143),0)+IF(O143&lt;&gt;"",(VLOOKUP(O143,'🌳Resource'!$A$5:$J1001,9,false)*P143),0) + IF(Q143&lt;&gt;"",(VLOOKUP(Q143,'🌳Resource'!$A$5:$J1001,9,false)*R143),0) + IF(S143&lt;&gt;"",(VLOOKUP(S143,'🧱Material'!$B$4:$H1001,6,false)*T143),0) + IF(U143&lt;&gt;"",(VLOOKUP(U143,'🧱Material'!$B$4:$H1001,6,false)*V143),0) + IF(W143&lt;&gt;"",(VLOOKUP(W143,'🧱Material'!$B$4:$H1001,6,false)*X143),0) + IF(Y143&lt;&gt;"",(VLOOKUP(Y143,'🧱Material'!$B$4:$H1001,6,false)*Z143),0) + IF(AA143&lt;&gt;"",(VLOOKUP(AA143,'🧱Material'!$B$4:$H1001,6,false)*AB143),0) + IF(AC143&lt;&gt;"",(VLOOKUP(AC143,'🧱Material'!$B$4:$H1001,6,false)*AD143),0)</f>
        <v>4400</v>
      </c>
      <c r="K143" s="535" t="s">
        <v>79</v>
      </c>
      <c r="L143" s="536">
        <v>300.0</v>
      </c>
      <c r="M143" s="535" t="s">
        <v>80</v>
      </c>
      <c r="N143" s="536">
        <v>200.0</v>
      </c>
      <c r="O143" s="535" t="s">
        <v>82</v>
      </c>
      <c r="P143" s="536">
        <v>200.0</v>
      </c>
      <c r="Q143" s="535" t="s">
        <v>84</v>
      </c>
      <c r="R143" s="536">
        <v>200.0</v>
      </c>
      <c r="S143" s="59"/>
      <c r="T143" s="520"/>
      <c r="U143" s="59"/>
      <c r="V143" s="520"/>
      <c r="W143" s="59"/>
      <c r="X143" s="520"/>
      <c r="Y143" s="59"/>
      <c r="Z143" s="520"/>
      <c r="AA143" s="59"/>
      <c r="AB143" s="520"/>
      <c r="AC143" s="59"/>
      <c r="AD143" s="520"/>
    </row>
    <row r="144">
      <c r="A144" s="617" t="b">
        <v>1</v>
      </c>
      <c r="B144" s="617" t="s">
        <v>916</v>
      </c>
      <c r="C144" s="618" t="s">
        <v>7</v>
      </c>
      <c r="D144" s="624" t="s">
        <v>54</v>
      </c>
      <c r="E144" s="617" t="s">
        <v>94</v>
      </c>
      <c r="F144" s="618" t="s">
        <v>782</v>
      </c>
      <c r="G144" s="618"/>
      <c r="H144" s="523">
        <f>IF(K144&lt;&gt;"",(VLOOKUP(K144,'🌳Resource'!$A$4:$J1001,10,false)*L144),0)+IF(M144&lt;&gt;"",(VLOOKUP(M144,'🌳Resource'!$A$4:$J1001,10,false)*N144),0)+IF(O144&lt;&gt;"",(VLOOKUP(O144,'🌳Resource'!$A$4:$J1001,10,false)*P144),0) + IF(Q144&lt;&gt;"",(VLOOKUP(Q144,'🌳Resource'!$A$4:$J1001,10,false)*R144),0) + IF(S144&lt;&gt;"",(VLOOKUP(S144,'🧱Material'!$B$4:$H1001,7,false)*T144),0) + IF(U144&lt;&gt;"",(VLOOKUP(U144,'🧱Material'!$B$4:$H1001,7,false)*V144),0) + IF(W144&lt;&gt;"",(VLOOKUP(W144,'🧱Material'!$B$4:$H1001,7,false)*X144),0) + IF(Y144&lt;&gt;"",(VLOOKUP(Y144,'🧱Material'!$B$4:$H1001,7,false)*Z144),0) + IF(AA144&lt;&gt;"",(VLOOKUP(AA144,'🧱Material'!$B$4:$H1001,7,false)*AB144),0) + IF(AC144&lt;&gt;"",(VLOOKUP(AC144,'🧱Material'!$B$4:$H1001,7,false)*AD144),0)</f>
        <v>225</v>
      </c>
      <c r="I144" s="523">
        <f>IF(K144&lt;&gt;"",(VLOOKUP(K144,'🌳Resource'!$A$4:$J1001,8,false)*L144),0)+IF(M144&lt;&gt;"",(VLOOKUP(M144,'🌳Resource'!$A$4:$J1001,8,false)*N144),0)+IF(O144&lt;&gt;"",(VLOOKUP(O144,'🌳Resource'!$A$4:$J1001,8,false)*P144),0) + IF(Q144&lt;&gt;"",(VLOOKUP(Q144,'🌳Resource'!$A$4:$J1001,8,false)*R144),0) + IF(S144&lt;&gt;"",(VLOOKUP(S144,'🧱Material'!$B$4:$H1001,5,false)*T144),0) + IF(U144&lt;&gt;"",(VLOOKUP(U144,'🧱Material'!$B$4:$H1001,5,false)*V144),0) + IF(W144&lt;&gt;"",(VLOOKUP(W144,'🧱Material'!$B$4:$H1001,5,false)*X144),0) + IF(Y144&lt;&gt;"",(VLOOKUP(Y144,'🧱Material'!$B$4:$H1001,5,false)*Z144),0) + IF(AA144&lt;&gt;"",(VLOOKUP(AA144,'🧱Material'!$B$4:$H1001,5,false)*AB144),0) + IF(AC144&lt;&gt;"",(VLOOKUP(AC144,'🧱Material'!$B$4:$H1001,5,false)*AD144),0)</f>
        <v>224.0909091</v>
      </c>
      <c r="J144" s="523">
        <f>IF(K144&lt;&gt;"",(VLOOKUP(K144,'🌳Resource'!$A$5:$J1001,9,false)*L144),0)+IF(M144&lt;&gt;"",(VLOOKUP(M144,'🌳Resource'!$A$5:$J1001,9,false)*N144),0)+IF(O144&lt;&gt;"",(VLOOKUP(O144,'🌳Resource'!$A$5:$J1001,9,false)*P144),0) + IF(Q144&lt;&gt;"",(VLOOKUP(Q144,'🌳Resource'!$A$5:$J1001,9,false)*R144),0) + IF(S144&lt;&gt;"",(VLOOKUP(S144,'🧱Material'!$B$4:$H1001,6,false)*T144),0) + IF(U144&lt;&gt;"",(VLOOKUP(U144,'🧱Material'!$B$4:$H1001,6,false)*V144),0) + IF(W144&lt;&gt;"",(VLOOKUP(W144,'🧱Material'!$B$4:$H1001,6,false)*X144),0) + IF(Y144&lt;&gt;"",(VLOOKUP(Y144,'🧱Material'!$B$4:$H1001,6,false)*Z144),0) + IF(AA144&lt;&gt;"",(VLOOKUP(AA144,'🧱Material'!$B$4:$H1001,6,false)*AB144),0) + IF(AC144&lt;&gt;"",(VLOOKUP(AC144,'🧱Material'!$B$4:$H1001,6,false)*AD144),0)</f>
        <v>850</v>
      </c>
      <c r="K144" s="533" t="s">
        <v>79</v>
      </c>
      <c r="L144" s="534">
        <v>100.0</v>
      </c>
      <c r="M144" s="533" t="s">
        <v>80</v>
      </c>
      <c r="N144" s="534">
        <v>50.0</v>
      </c>
      <c r="O144" s="533" t="s">
        <v>82</v>
      </c>
      <c r="P144" s="534">
        <v>50.0</v>
      </c>
      <c r="Q144" s="533" t="s">
        <v>84</v>
      </c>
      <c r="R144" s="534"/>
      <c r="S144" s="515"/>
      <c r="T144" s="3"/>
      <c r="U144" s="515"/>
      <c r="V144" s="3"/>
      <c r="W144" s="515"/>
      <c r="X144" s="3"/>
      <c r="Y144" s="515"/>
      <c r="Z144" s="3"/>
      <c r="AA144" s="515"/>
      <c r="AB144" s="3"/>
      <c r="AC144" s="515"/>
      <c r="AD144" s="3"/>
    </row>
    <row r="145">
      <c r="A145" s="617" t="b">
        <v>1</v>
      </c>
      <c r="B145" s="617" t="s">
        <v>917</v>
      </c>
      <c r="C145" s="618" t="s">
        <v>8</v>
      </c>
      <c r="D145" s="624" t="s">
        <v>54</v>
      </c>
      <c r="E145" s="617" t="s">
        <v>94</v>
      </c>
      <c r="F145" s="618" t="s">
        <v>784</v>
      </c>
      <c r="G145" s="618" t="s">
        <v>785</v>
      </c>
      <c r="H145" s="526">
        <f>IF(K145&lt;&gt;"",(VLOOKUP(K145,'🌳Resource'!$A$4:$J1001,10,false)*L145),0)+IF(M145&lt;&gt;"",(VLOOKUP(M145,'🌳Resource'!$A$4:$J1001,10,false)*N145),0)+IF(O145&lt;&gt;"",(VLOOKUP(O145,'🌳Resource'!$A$4:$J1001,10,false)*P145),0) + IF(Q145&lt;&gt;"",(VLOOKUP(Q145,'🌳Resource'!$A$4:$J1001,10,false)*R145),0) + IF(S145&lt;&gt;"",(VLOOKUP(S145,'🧱Material'!$B$4:$H1001,7,false)*T145),0) + IF(U145&lt;&gt;"",(VLOOKUP(U145,'🧱Material'!$B$4:$H1001,7,false)*V145),0) + IF(W145&lt;&gt;"",(VLOOKUP(W145,'🧱Material'!$B$4:$H1001,7,false)*X145),0) + IF(Y145&lt;&gt;"",(VLOOKUP(Y145,'🧱Material'!$B$4:$H1001,7,false)*Z145),0) + IF(AA145&lt;&gt;"",(VLOOKUP(AA145,'🧱Material'!$B$4:$H1001,7,false)*AB145),0) + IF(AC145&lt;&gt;"",(VLOOKUP(AC145,'🧱Material'!$B$4:$H1001,7,false)*AD145),0)</f>
        <v>1170</v>
      </c>
      <c r="I145" s="526">
        <f>IF(K145&lt;&gt;"",(VLOOKUP(K145,'🌳Resource'!$A$4:$J1001,8,false)*L145),0)+IF(M145&lt;&gt;"",(VLOOKUP(M145,'🌳Resource'!$A$4:$J1001,8,false)*N145),0)+IF(O145&lt;&gt;"",(VLOOKUP(O145,'🌳Resource'!$A$4:$J1001,8,false)*P145),0) + IF(Q145&lt;&gt;"",(VLOOKUP(Q145,'🌳Resource'!$A$4:$J1001,8,false)*R145),0) + IF(S145&lt;&gt;"",(VLOOKUP(S145,'🧱Material'!$B$4:$H1001,5,false)*T145),0) + IF(U145&lt;&gt;"",(VLOOKUP(U145,'🧱Material'!$B$4:$H1001,5,false)*V145),0) + IF(W145&lt;&gt;"",(VLOOKUP(W145,'🧱Material'!$B$4:$H1001,5,false)*X145),0) + IF(Y145&lt;&gt;"",(VLOOKUP(Y145,'🧱Material'!$B$4:$H1001,5,false)*Z145),0) + IF(AA145&lt;&gt;"",(VLOOKUP(AA145,'🧱Material'!$B$4:$H1001,5,false)*AB145),0) + IF(AC145&lt;&gt;"",(VLOOKUP(AC145,'🧱Material'!$B$4:$H1001,5,false)*AD145),0)</f>
        <v>1422.5</v>
      </c>
      <c r="J145" s="526">
        <f>IF(K145&lt;&gt;"",(VLOOKUP(K145,'🌳Resource'!$A$5:$J1001,9,false)*L145),0)+IF(M145&lt;&gt;"",(VLOOKUP(M145,'🌳Resource'!$A$5:$J1001,9,false)*N145),0)+IF(O145&lt;&gt;"",(VLOOKUP(O145,'🌳Resource'!$A$5:$J1001,9,false)*P145),0) + IF(Q145&lt;&gt;"",(VLOOKUP(Q145,'🌳Resource'!$A$5:$J1001,9,false)*R145),0) + IF(S145&lt;&gt;"",(VLOOKUP(S145,'🧱Material'!$B$4:$H1001,6,false)*T145),0) + IF(U145&lt;&gt;"",(VLOOKUP(U145,'🧱Material'!$B$4:$H1001,6,false)*V145),0) + IF(W145&lt;&gt;"",(VLOOKUP(W145,'🧱Material'!$B$4:$H1001,6,false)*X145),0) + IF(Y145&lt;&gt;"",(VLOOKUP(Y145,'🧱Material'!$B$4:$H1001,6,false)*Z145),0) + IF(AA145&lt;&gt;"",(VLOOKUP(AA145,'🧱Material'!$B$4:$H1001,6,false)*AB145),0) + IF(AC145&lt;&gt;"",(VLOOKUP(AC145,'🧱Material'!$B$4:$H1001,6,false)*AD145),0)</f>
        <v>3580</v>
      </c>
      <c r="K145" s="535" t="s">
        <v>79</v>
      </c>
      <c r="L145" s="536">
        <v>200.0</v>
      </c>
      <c r="M145" s="535" t="s">
        <v>80</v>
      </c>
      <c r="N145" s="536">
        <v>100.0</v>
      </c>
      <c r="O145" s="535" t="s">
        <v>82</v>
      </c>
      <c r="P145" s="536">
        <v>100.0</v>
      </c>
      <c r="Q145" s="535" t="s">
        <v>84</v>
      </c>
      <c r="R145" s="536">
        <v>100.0</v>
      </c>
      <c r="S145" s="59" t="s">
        <v>555</v>
      </c>
      <c r="T145" s="520">
        <v>5.0</v>
      </c>
      <c r="U145" s="59" t="s">
        <v>768</v>
      </c>
      <c r="V145" s="520">
        <v>5.0</v>
      </c>
      <c r="W145" s="59" t="s">
        <v>672</v>
      </c>
      <c r="X145" s="520">
        <v>5.0</v>
      </c>
      <c r="Y145" s="59"/>
      <c r="Z145" s="520"/>
      <c r="AA145" s="59"/>
      <c r="AB145" s="520"/>
      <c r="AC145" s="59"/>
      <c r="AD145" s="520"/>
    </row>
    <row r="146">
      <c r="A146" s="617" t="b">
        <v>1</v>
      </c>
      <c r="B146" s="617" t="s">
        <v>918</v>
      </c>
      <c r="C146" s="618" t="s">
        <v>8</v>
      </c>
      <c r="D146" s="624" t="s">
        <v>54</v>
      </c>
      <c r="E146" s="617" t="s">
        <v>94</v>
      </c>
      <c r="F146" s="618" t="s">
        <v>787</v>
      </c>
      <c r="G146" s="618" t="s">
        <v>788</v>
      </c>
      <c r="H146" s="523">
        <f>IF(K146&lt;&gt;"",(VLOOKUP(K146,'🌳Resource'!$A$4:$J1001,10,false)*L146),0)+IF(M146&lt;&gt;"",(VLOOKUP(M146,'🌳Resource'!$A$4:$J1001,10,false)*N146),0)+IF(O146&lt;&gt;"",(VLOOKUP(O146,'🌳Resource'!$A$4:$J1001,10,false)*P146),0) + IF(Q146&lt;&gt;"",(VLOOKUP(Q146,'🌳Resource'!$A$4:$J1001,10,false)*R146),0) + IF(S146&lt;&gt;"",(VLOOKUP(S146,'🧱Material'!$B$4:$H1001,7,false)*T146),0) + IF(U146&lt;&gt;"",(VLOOKUP(U146,'🧱Material'!$B$4:$H1001,7,false)*V146),0) + IF(W146&lt;&gt;"",(VLOOKUP(W146,'🧱Material'!$B$4:$H1001,7,false)*X146),0) + IF(Y146&lt;&gt;"",(VLOOKUP(Y146,'🧱Material'!$B$4:$H1001,7,false)*Z146),0) + IF(AA146&lt;&gt;"",(VLOOKUP(AA146,'🧱Material'!$B$4:$H1001,7,false)*AB146),0) + IF(AC146&lt;&gt;"",(VLOOKUP(AC146,'🧱Material'!$B$4:$H1001,7,false)*AD146),0)</f>
        <v>1202.5</v>
      </c>
      <c r="I146" s="523">
        <f>IF(K146&lt;&gt;"",(VLOOKUP(K146,'🌳Resource'!$A$4:$J1001,8,false)*L146),0)+IF(M146&lt;&gt;"",(VLOOKUP(M146,'🌳Resource'!$A$4:$J1001,8,false)*N146),0)+IF(O146&lt;&gt;"",(VLOOKUP(O146,'🌳Resource'!$A$4:$J1001,8,false)*P146),0) + IF(Q146&lt;&gt;"",(VLOOKUP(Q146,'🌳Resource'!$A$4:$J1001,8,false)*R146),0) + IF(S146&lt;&gt;"",(VLOOKUP(S146,'🧱Material'!$B$4:$H1001,5,false)*T146),0) + IF(U146&lt;&gt;"",(VLOOKUP(U146,'🧱Material'!$B$4:$H1001,5,false)*V146),0) + IF(W146&lt;&gt;"",(VLOOKUP(W146,'🧱Material'!$B$4:$H1001,5,false)*X146),0) + IF(Y146&lt;&gt;"",(VLOOKUP(Y146,'🧱Material'!$B$4:$H1001,5,false)*Z146),0) + IF(AA146&lt;&gt;"",(VLOOKUP(AA146,'🧱Material'!$B$4:$H1001,5,false)*AB146),0) + IF(AC146&lt;&gt;"",(VLOOKUP(AC146,'🧱Material'!$B$4:$H1001,5,false)*AD146),0)</f>
        <v>1523.181818</v>
      </c>
      <c r="J146" s="523">
        <f>IF(K146&lt;&gt;"",(VLOOKUP(K146,'🌳Resource'!$A$5:$J1001,9,false)*L146),0)+IF(M146&lt;&gt;"",(VLOOKUP(M146,'🌳Resource'!$A$5:$J1001,9,false)*N146),0)+IF(O146&lt;&gt;"",(VLOOKUP(O146,'🌳Resource'!$A$5:$J1001,9,false)*P146),0) + IF(Q146&lt;&gt;"",(VLOOKUP(Q146,'🌳Resource'!$A$5:$J1001,9,false)*R146),0) + IF(S146&lt;&gt;"",(VLOOKUP(S146,'🧱Material'!$B$4:$H1001,6,false)*T146),0) + IF(U146&lt;&gt;"",(VLOOKUP(U146,'🧱Material'!$B$4:$H1001,6,false)*V146),0) + IF(W146&lt;&gt;"",(VLOOKUP(W146,'🧱Material'!$B$4:$H1001,6,false)*X146),0) + IF(Y146&lt;&gt;"",(VLOOKUP(Y146,'🧱Material'!$B$4:$H1001,6,false)*Z146),0) + IF(AA146&lt;&gt;"",(VLOOKUP(AA146,'🧱Material'!$B$4:$H1001,6,false)*AB146),0) + IF(AC146&lt;&gt;"",(VLOOKUP(AC146,'🧱Material'!$B$4:$H1001,6,false)*AD146),0)</f>
        <v>3660</v>
      </c>
      <c r="K146" s="533" t="s">
        <v>79</v>
      </c>
      <c r="L146" s="534">
        <v>200.0</v>
      </c>
      <c r="M146" s="533" t="s">
        <v>80</v>
      </c>
      <c r="N146" s="534">
        <v>100.0</v>
      </c>
      <c r="O146" s="533" t="s">
        <v>82</v>
      </c>
      <c r="P146" s="534">
        <v>100.0</v>
      </c>
      <c r="Q146" s="533" t="s">
        <v>84</v>
      </c>
      <c r="R146" s="534">
        <v>100.0</v>
      </c>
      <c r="S146" s="515" t="s">
        <v>555</v>
      </c>
      <c r="T146" s="3">
        <v>5.0</v>
      </c>
      <c r="U146" s="515" t="s">
        <v>770</v>
      </c>
      <c r="V146" s="3">
        <v>5.0</v>
      </c>
      <c r="W146" s="515" t="s">
        <v>674</v>
      </c>
      <c r="X146" s="3">
        <v>5.0</v>
      </c>
      <c r="Y146" s="515"/>
      <c r="Z146" s="3"/>
      <c r="AA146" s="515"/>
      <c r="AB146" s="3"/>
      <c r="AC146" s="515"/>
      <c r="AD146" s="3"/>
    </row>
    <row r="147">
      <c r="A147" s="617" t="b">
        <v>1</v>
      </c>
      <c r="B147" s="617" t="s">
        <v>919</v>
      </c>
      <c r="C147" s="618" t="s">
        <v>8</v>
      </c>
      <c r="D147" s="624" t="s">
        <v>54</v>
      </c>
      <c r="E147" s="617" t="s">
        <v>94</v>
      </c>
      <c r="F147" s="618" t="s">
        <v>782</v>
      </c>
      <c r="G147" s="618" t="s">
        <v>790</v>
      </c>
      <c r="H147" s="526">
        <f>IF(K147&lt;&gt;"",(VLOOKUP(K147,'🌳Resource'!$A$4:$J1001,10,false)*L147),0)+IF(M147&lt;&gt;"",(VLOOKUP(M147,'🌳Resource'!$A$4:$J1001,10,false)*N147),0)+IF(O147&lt;&gt;"",(VLOOKUP(O147,'🌳Resource'!$A$4:$J1001,10,false)*P147),0) + IF(Q147&lt;&gt;"",(VLOOKUP(Q147,'🌳Resource'!$A$4:$J1001,10,false)*R147),0) + IF(S147&lt;&gt;"",(VLOOKUP(S147,'🧱Material'!$B$4:$H1001,7,false)*T147),0) + IF(U147&lt;&gt;"",(VLOOKUP(U147,'🧱Material'!$B$4:$H1001,7,false)*V147),0) + IF(W147&lt;&gt;"",(VLOOKUP(W147,'🧱Material'!$B$4:$H1001,7,false)*X147),0) + IF(Y147&lt;&gt;"",(VLOOKUP(Y147,'🧱Material'!$B$4:$H1001,7,false)*Z147),0) + IF(AA147&lt;&gt;"",(VLOOKUP(AA147,'🧱Material'!$B$4:$H1001,7,false)*AB147),0) + IF(AC147&lt;&gt;"",(VLOOKUP(AC147,'🧱Material'!$B$4:$H1001,7,false)*AD147),0)</f>
        <v>1177.5</v>
      </c>
      <c r="I147" s="526">
        <f>IF(K147&lt;&gt;"",(VLOOKUP(K147,'🌳Resource'!$A$4:$J1001,8,false)*L147),0)+IF(M147&lt;&gt;"",(VLOOKUP(M147,'🌳Resource'!$A$4:$J1001,8,false)*N147),0)+IF(O147&lt;&gt;"",(VLOOKUP(O147,'🌳Resource'!$A$4:$J1001,8,false)*P147),0) + IF(Q147&lt;&gt;"",(VLOOKUP(Q147,'🌳Resource'!$A$4:$J1001,8,false)*R147),0) + IF(S147&lt;&gt;"",(VLOOKUP(S147,'🧱Material'!$B$4:$H1001,5,false)*T147),0) + IF(U147&lt;&gt;"",(VLOOKUP(U147,'🧱Material'!$B$4:$H1001,5,false)*V147),0) + IF(W147&lt;&gt;"",(VLOOKUP(W147,'🧱Material'!$B$4:$H1001,5,false)*X147),0) + IF(Y147&lt;&gt;"",(VLOOKUP(Y147,'🧱Material'!$B$4:$H1001,5,false)*Z147),0) + IF(AA147&lt;&gt;"",(VLOOKUP(AA147,'🧱Material'!$B$4:$H1001,5,false)*AB147),0) + IF(AC147&lt;&gt;"",(VLOOKUP(AC147,'🧱Material'!$B$4:$H1001,5,false)*AD147),0)</f>
        <v>1423.681818</v>
      </c>
      <c r="J147" s="526">
        <f>IF(K147&lt;&gt;"",(VLOOKUP(K147,'🌳Resource'!$A$5:$J1001,9,false)*L147),0)+IF(M147&lt;&gt;"",(VLOOKUP(M147,'🌳Resource'!$A$5:$J1001,9,false)*N147),0)+IF(O147&lt;&gt;"",(VLOOKUP(O147,'🌳Resource'!$A$5:$J1001,9,false)*P147),0) + IF(Q147&lt;&gt;"",(VLOOKUP(Q147,'🌳Resource'!$A$5:$J1001,9,false)*R147),0) + IF(S147&lt;&gt;"",(VLOOKUP(S147,'🧱Material'!$B$4:$H1001,6,false)*T147),0) + IF(U147&lt;&gt;"",(VLOOKUP(U147,'🧱Material'!$B$4:$H1001,6,false)*V147),0) + IF(W147&lt;&gt;"",(VLOOKUP(W147,'🧱Material'!$B$4:$H1001,6,false)*X147),0) + IF(Y147&lt;&gt;"",(VLOOKUP(Y147,'🧱Material'!$B$4:$H1001,6,false)*Z147),0) + IF(AA147&lt;&gt;"",(VLOOKUP(AA147,'🧱Material'!$B$4:$H1001,6,false)*AB147),0) + IF(AC147&lt;&gt;"",(VLOOKUP(AC147,'🧱Material'!$B$4:$H1001,6,false)*AD147),0)</f>
        <v>3580</v>
      </c>
      <c r="K147" s="535" t="s">
        <v>79</v>
      </c>
      <c r="L147" s="536">
        <v>200.0</v>
      </c>
      <c r="M147" s="535" t="s">
        <v>80</v>
      </c>
      <c r="N147" s="536">
        <v>100.0</v>
      </c>
      <c r="O147" s="535" t="s">
        <v>82</v>
      </c>
      <c r="P147" s="536">
        <v>100.0</v>
      </c>
      <c r="Q147" s="535" t="s">
        <v>84</v>
      </c>
      <c r="R147" s="536">
        <v>100.0</v>
      </c>
      <c r="S147" s="59" t="s">
        <v>555</v>
      </c>
      <c r="T147" s="520">
        <v>5.0</v>
      </c>
      <c r="U147" s="59" t="s">
        <v>772</v>
      </c>
      <c r="V147" s="520">
        <v>5.0</v>
      </c>
      <c r="W147" s="59" t="s">
        <v>676</v>
      </c>
      <c r="X147" s="520">
        <v>5.0</v>
      </c>
      <c r="Y147" s="59"/>
      <c r="Z147" s="520"/>
      <c r="AA147" s="59"/>
      <c r="AB147" s="520"/>
      <c r="AC147" s="59"/>
      <c r="AD147" s="520"/>
    </row>
    <row r="148">
      <c r="A148" s="629" t="b">
        <v>0</v>
      </c>
      <c r="B148" s="617" t="s">
        <v>920</v>
      </c>
      <c r="C148" s="618" t="s">
        <v>8</v>
      </c>
      <c r="D148" s="624" t="s">
        <v>54</v>
      </c>
      <c r="E148" s="617" t="s">
        <v>94</v>
      </c>
      <c r="F148" s="618" t="s">
        <v>792</v>
      </c>
      <c r="G148" s="618" t="s">
        <v>793</v>
      </c>
      <c r="H148" s="523">
        <f>IF(K148&lt;&gt;"",(VLOOKUP(K148,'🌳Resource'!$A$4:$J1001,10,false)*L148),0)+IF(M148&lt;&gt;"",(VLOOKUP(M148,'🌳Resource'!$A$4:$J1001,10,false)*N148),0)+IF(O148&lt;&gt;"",(VLOOKUP(O148,'🌳Resource'!$A$4:$J1001,10,false)*P148),0) + IF(Q148&lt;&gt;"",(VLOOKUP(Q148,'🌳Resource'!$A$4:$J1001,10,false)*R148),0) + IF(S148&lt;&gt;"",(VLOOKUP(S148,'🧱Material'!$B$4:$H1001,7,false)*T148),0) + IF(U148&lt;&gt;"",(VLOOKUP(U148,'🧱Material'!$B$4:$H1001,7,false)*V148),0) + IF(W148&lt;&gt;"",(VLOOKUP(W148,'🧱Material'!$B$4:$H1001,7,false)*X148),0) + IF(Y148&lt;&gt;"",(VLOOKUP(Y148,'🧱Material'!$B$4:$H1001,7,false)*Z148),0) + IF(AA148&lt;&gt;"",(VLOOKUP(AA148,'🧱Material'!$B$4:$H1001,7,false)*AB148),0) + IF(AC148&lt;&gt;"",(VLOOKUP(AC148,'🧱Material'!$B$4:$H1001,7,false)*AD148),0)</f>
        <v>750</v>
      </c>
      <c r="I148" s="523">
        <f>IF(K148&lt;&gt;"",(VLOOKUP(K148,'🌳Resource'!$A$4:$J1001,8,false)*L148),0)+IF(M148&lt;&gt;"",(VLOOKUP(M148,'🌳Resource'!$A$4:$J1001,8,false)*N148),0)+IF(O148&lt;&gt;"",(VLOOKUP(O148,'🌳Resource'!$A$4:$J1001,8,false)*P148),0) + IF(Q148&lt;&gt;"",(VLOOKUP(Q148,'🌳Resource'!$A$4:$J1001,8,false)*R148),0) + IF(S148&lt;&gt;"",(VLOOKUP(S148,'🧱Material'!$B$4:$H1001,5,false)*T148),0) + IF(U148&lt;&gt;"",(VLOOKUP(U148,'🧱Material'!$B$4:$H1001,5,false)*V148),0) + IF(W148&lt;&gt;"",(VLOOKUP(W148,'🧱Material'!$B$4:$H1001,5,false)*X148),0) + IF(Y148&lt;&gt;"",(VLOOKUP(Y148,'🧱Material'!$B$4:$H1001,5,false)*Z148),0) + IF(AA148&lt;&gt;"",(VLOOKUP(AA148,'🧱Material'!$B$4:$H1001,5,false)*AB148),0) + IF(AC148&lt;&gt;"",(VLOOKUP(AC148,'🧱Material'!$B$4:$H1001,5,false)*AD148),0)</f>
        <v>633.8961039</v>
      </c>
      <c r="J148" s="523">
        <f>IF(K148&lt;&gt;"",(VLOOKUP(K148,'🌳Resource'!$A$5:$J1001,9,false)*L148),0)+IF(M148&lt;&gt;"",(VLOOKUP(M148,'🌳Resource'!$A$5:$J1001,9,false)*N148),0)+IF(O148&lt;&gt;"",(VLOOKUP(O148,'🌳Resource'!$A$5:$J1001,9,false)*P148),0) + IF(Q148&lt;&gt;"",(VLOOKUP(Q148,'🌳Resource'!$A$5:$J1001,9,false)*R148),0) + IF(S148&lt;&gt;"",(VLOOKUP(S148,'🧱Material'!$B$4:$H1001,6,false)*T148),0) + IF(U148&lt;&gt;"",(VLOOKUP(U148,'🧱Material'!$B$4:$H1001,6,false)*V148),0) + IF(W148&lt;&gt;"",(VLOOKUP(W148,'🧱Material'!$B$4:$H1001,6,false)*X148),0) + IF(Y148&lt;&gt;"",(VLOOKUP(Y148,'🧱Material'!$B$4:$H1001,6,false)*Z148),0) + IF(AA148&lt;&gt;"",(VLOOKUP(AA148,'🧱Material'!$B$4:$H1001,6,false)*AB148),0) + IF(AC148&lt;&gt;"",(VLOOKUP(AC148,'🧱Material'!$B$4:$H1001,6,false)*AD148),0)</f>
        <v>2400</v>
      </c>
      <c r="K148" s="533" t="s">
        <v>79</v>
      </c>
      <c r="L148" s="534">
        <v>200.0</v>
      </c>
      <c r="M148" s="533" t="s">
        <v>80</v>
      </c>
      <c r="N148" s="534">
        <v>100.0</v>
      </c>
      <c r="O148" s="533" t="s">
        <v>82</v>
      </c>
      <c r="P148" s="534">
        <v>100.0</v>
      </c>
      <c r="Q148" s="533" t="s">
        <v>84</v>
      </c>
      <c r="R148" s="534">
        <v>100.0</v>
      </c>
      <c r="S148" s="515"/>
      <c r="T148" s="3"/>
      <c r="U148" s="515"/>
      <c r="V148" s="3"/>
      <c r="W148" s="515"/>
      <c r="X148" s="3"/>
      <c r="Y148" s="515"/>
      <c r="Z148" s="3"/>
      <c r="AA148" s="515"/>
      <c r="AB148" s="3"/>
      <c r="AC148" s="515"/>
      <c r="AD148" s="3"/>
    </row>
    <row r="149">
      <c r="A149" s="617" t="b">
        <v>1</v>
      </c>
      <c r="B149" s="617" t="s">
        <v>921</v>
      </c>
      <c r="C149" s="618" t="s">
        <v>12</v>
      </c>
      <c r="D149" s="624" t="s">
        <v>54</v>
      </c>
      <c r="E149" s="617" t="s">
        <v>94</v>
      </c>
      <c r="F149" s="618" t="s">
        <v>784</v>
      </c>
      <c r="G149" s="618" t="s">
        <v>785</v>
      </c>
      <c r="H149" s="526">
        <f>IF(K149&lt;&gt;"",(VLOOKUP(K149,'🌳Resource'!$A$4:$J1001,10,false)*L149),0)+IF(M149&lt;&gt;"",(VLOOKUP(M149,'🌳Resource'!$A$4:$J1001,10,false)*N149),0)+IF(O149&lt;&gt;"",(VLOOKUP(O149,'🌳Resource'!$A$4:$J1001,10,false)*P149),0) + IF(Q149&lt;&gt;"",(VLOOKUP(Q149,'🌳Resource'!$A$4:$J1001,10,false)*R149),0) + IF(S149&lt;&gt;"",(VLOOKUP(S149,'🧱Material'!$B$4:$H1001,7,false)*T149),0) + IF(U149&lt;&gt;"",(VLOOKUP(U149,'🧱Material'!$B$4:$H1001,7,false)*V149),0) + IF(W149&lt;&gt;"",(VLOOKUP(W149,'🧱Material'!$B$4:$H1001,7,false)*X149),0) + IF(Y149&lt;&gt;"",(VLOOKUP(Y149,'🧱Material'!$B$4:$H1001,7,false)*Z149),0) + IF(AA149&lt;&gt;"",(VLOOKUP(AA149,'🧱Material'!$B$4:$H1001,7,false)*AB149),0) + IF(AC149&lt;&gt;"",(VLOOKUP(AC149,'🧱Material'!$B$4:$H1001,7,false)*AD149),0)</f>
        <v>1782.5</v>
      </c>
      <c r="I149" s="526">
        <f>IF(K149&lt;&gt;"",(VLOOKUP(K149,'🌳Resource'!$A$4:$J1001,8,false)*L149),0)+IF(M149&lt;&gt;"",(VLOOKUP(M149,'🌳Resource'!$A$4:$J1001,8,false)*N149),0)+IF(O149&lt;&gt;"",(VLOOKUP(O149,'🌳Resource'!$A$4:$J1001,8,false)*P149),0) + IF(Q149&lt;&gt;"",(VLOOKUP(Q149,'🌳Resource'!$A$4:$J1001,8,false)*R149),0) + IF(S149&lt;&gt;"",(VLOOKUP(S149,'🧱Material'!$B$4:$H1001,5,false)*T149),0) + IF(U149&lt;&gt;"",(VLOOKUP(U149,'🧱Material'!$B$4:$H1001,5,false)*V149),0) + IF(W149&lt;&gt;"",(VLOOKUP(W149,'🧱Material'!$B$4:$H1001,5,false)*X149),0) + IF(Y149&lt;&gt;"",(VLOOKUP(Y149,'🧱Material'!$B$4:$H1001,5,false)*Z149),0) + IF(AA149&lt;&gt;"",(VLOOKUP(AA149,'🧱Material'!$B$4:$H1001,5,false)*AB149),0) + IF(AC149&lt;&gt;"",(VLOOKUP(AC149,'🧱Material'!$B$4:$H1001,5,false)*AD149),0)</f>
        <v>1986.363636</v>
      </c>
      <c r="J149" s="526">
        <f>IF(K149&lt;&gt;"",(VLOOKUP(K149,'🌳Resource'!$A$5:$J1001,9,false)*L149),0)+IF(M149&lt;&gt;"",(VLOOKUP(M149,'🌳Resource'!$A$5:$J1001,9,false)*N149),0)+IF(O149&lt;&gt;"",(VLOOKUP(O149,'🌳Resource'!$A$5:$J1001,9,false)*P149),0) + IF(Q149&lt;&gt;"",(VLOOKUP(Q149,'🌳Resource'!$A$5:$J1001,9,false)*R149),0) + IF(S149&lt;&gt;"",(VLOOKUP(S149,'🧱Material'!$B$4:$H1001,6,false)*T149),0) + IF(U149&lt;&gt;"",(VLOOKUP(U149,'🧱Material'!$B$4:$H1001,6,false)*V149),0) + IF(W149&lt;&gt;"",(VLOOKUP(W149,'🧱Material'!$B$4:$H1001,6,false)*X149),0) + IF(Y149&lt;&gt;"",(VLOOKUP(Y149,'🧱Material'!$B$4:$H1001,6,false)*Z149),0) + IF(AA149&lt;&gt;"",(VLOOKUP(AA149,'🧱Material'!$B$4:$H1001,6,false)*AB149),0) + IF(AC149&lt;&gt;"",(VLOOKUP(AC149,'🧱Material'!$B$4:$H1001,6,false)*AD149),0)</f>
        <v>5460</v>
      </c>
      <c r="K149" s="535" t="s">
        <v>79</v>
      </c>
      <c r="L149" s="536">
        <v>300.0</v>
      </c>
      <c r="M149" s="535" t="s">
        <v>80</v>
      </c>
      <c r="N149" s="536">
        <v>200.0</v>
      </c>
      <c r="O149" s="535" t="s">
        <v>82</v>
      </c>
      <c r="P149" s="536">
        <v>200.0</v>
      </c>
      <c r="Q149" s="535" t="s">
        <v>84</v>
      </c>
      <c r="R149" s="536">
        <v>200.0</v>
      </c>
      <c r="S149" s="59" t="s">
        <v>555</v>
      </c>
      <c r="T149" s="520">
        <v>5.0</v>
      </c>
      <c r="U149" s="59" t="s">
        <v>768</v>
      </c>
      <c r="V149" s="520">
        <v>5.0</v>
      </c>
      <c r="W149" s="59" t="s">
        <v>678</v>
      </c>
      <c r="X149" s="520">
        <v>5.0</v>
      </c>
      <c r="Y149" s="59"/>
      <c r="Z149" s="520"/>
      <c r="AA149" s="59"/>
      <c r="AB149" s="520"/>
      <c r="AC149" s="59"/>
      <c r="AD149" s="520"/>
    </row>
    <row r="150">
      <c r="A150" s="617" t="b">
        <v>1</v>
      </c>
      <c r="B150" s="617" t="s">
        <v>922</v>
      </c>
      <c r="C150" s="618" t="s">
        <v>12</v>
      </c>
      <c r="D150" s="624" t="s">
        <v>54</v>
      </c>
      <c r="E150" s="617" t="s">
        <v>94</v>
      </c>
      <c r="F150" s="618" t="s">
        <v>787</v>
      </c>
      <c r="G150" s="618" t="s">
        <v>788</v>
      </c>
      <c r="H150" s="523">
        <f>IF(K150&lt;&gt;"",(VLOOKUP(K150,'🌳Resource'!$A$4:$J1001,10,false)*L150),0)+IF(M150&lt;&gt;"",(VLOOKUP(M150,'🌳Resource'!$A$4:$J1001,10,false)*N150),0)+IF(O150&lt;&gt;"",(VLOOKUP(O150,'🌳Resource'!$A$4:$J1001,10,false)*P150),0) + IF(Q150&lt;&gt;"",(VLOOKUP(Q150,'🌳Resource'!$A$4:$J1001,10,false)*R150),0) + IF(S150&lt;&gt;"",(VLOOKUP(S150,'🧱Material'!$B$4:$H1001,7,false)*T150),0) + IF(U150&lt;&gt;"",(VLOOKUP(U150,'🧱Material'!$B$4:$H1001,7,false)*V150),0) + IF(W150&lt;&gt;"",(VLOOKUP(W150,'🧱Material'!$B$4:$H1001,7,false)*X150),0) + IF(Y150&lt;&gt;"",(VLOOKUP(Y150,'🧱Material'!$B$4:$H1001,7,false)*Z150),0) + IF(AA150&lt;&gt;"",(VLOOKUP(AA150,'🧱Material'!$B$4:$H1001,7,false)*AB150),0) + IF(AC150&lt;&gt;"",(VLOOKUP(AC150,'🧱Material'!$B$4:$H1001,7,false)*AD150),0)</f>
        <v>1825</v>
      </c>
      <c r="I150" s="523">
        <f>IF(K150&lt;&gt;"",(VLOOKUP(K150,'🌳Resource'!$A$4:$J1001,8,false)*L150),0)+IF(M150&lt;&gt;"",(VLOOKUP(M150,'🌳Resource'!$A$4:$J1001,8,false)*N150),0)+IF(O150&lt;&gt;"",(VLOOKUP(O150,'🌳Resource'!$A$4:$J1001,8,false)*P150),0) + IF(Q150&lt;&gt;"",(VLOOKUP(Q150,'🌳Resource'!$A$4:$J1001,8,false)*R150),0) + IF(S150&lt;&gt;"",(VLOOKUP(S150,'🧱Material'!$B$4:$H1001,5,false)*T150),0) + IF(U150&lt;&gt;"",(VLOOKUP(U150,'🧱Material'!$B$4:$H1001,5,false)*V150),0) + IF(W150&lt;&gt;"",(VLOOKUP(W150,'🧱Material'!$B$4:$H1001,5,false)*X150),0) + IF(Y150&lt;&gt;"",(VLOOKUP(Y150,'🧱Material'!$B$4:$H1001,5,false)*Z150),0) + IF(AA150&lt;&gt;"",(VLOOKUP(AA150,'🧱Material'!$B$4:$H1001,5,false)*AB150),0) + IF(AC150&lt;&gt;"",(VLOOKUP(AC150,'🧱Material'!$B$4:$H1001,5,false)*AD150),0)</f>
        <v>2102.435065</v>
      </c>
      <c r="J150" s="523">
        <f>IF(K150&lt;&gt;"",(VLOOKUP(K150,'🌳Resource'!$A$5:$J1001,9,false)*L150),0)+IF(M150&lt;&gt;"",(VLOOKUP(M150,'🌳Resource'!$A$5:$J1001,9,false)*N150),0)+IF(O150&lt;&gt;"",(VLOOKUP(O150,'🌳Resource'!$A$5:$J1001,9,false)*P150),0) + IF(Q150&lt;&gt;"",(VLOOKUP(Q150,'🌳Resource'!$A$5:$J1001,9,false)*R150),0) + IF(S150&lt;&gt;"",(VLOOKUP(S150,'🧱Material'!$B$4:$H1001,6,false)*T150),0) + IF(U150&lt;&gt;"",(VLOOKUP(U150,'🧱Material'!$B$4:$H1001,6,false)*V150),0) + IF(W150&lt;&gt;"",(VLOOKUP(W150,'🧱Material'!$B$4:$H1001,6,false)*X150),0) + IF(Y150&lt;&gt;"",(VLOOKUP(Y150,'🧱Material'!$B$4:$H1001,6,false)*Z150),0) + IF(AA150&lt;&gt;"",(VLOOKUP(AA150,'🧱Material'!$B$4:$H1001,6,false)*AB150),0) + IF(AC150&lt;&gt;"",(VLOOKUP(AC150,'🧱Material'!$B$4:$H1001,6,false)*AD150),0)</f>
        <v>5570</v>
      </c>
      <c r="K150" s="533" t="s">
        <v>79</v>
      </c>
      <c r="L150" s="534">
        <v>300.0</v>
      </c>
      <c r="M150" s="533" t="s">
        <v>80</v>
      </c>
      <c r="N150" s="534">
        <v>200.0</v>
      </c>
      <c r="O150" s="533" t="s">
        <v>82</v>
      </c>
      <c r="P150" s="534">
        <v>200.0</v>
      </c>
      <c r="Q150" s="533" t="s">
        <v>84</v>
      </c>
      <c r="R150" s="534">
        <v>200.0</v>
      </c>
      <c r="S150" s="515" t="s">
        <v>555</v>
      </c>
      <c r="T150" s="3">
        <v>5.0</v>
      </c>
      <c r="U150" s="515" t="s">
        <v>770</v>
      </c>
      <c r="V150" s="3">
        <v>5.0</v>
      </c>
      <c r="W150" s="515" t="s">
        <v>680</v>
      </c>
      <c r="X150" s="3">
        <v>5.0</v>
      </c>
      <c r="Y150" s="515"/>
      <c r="Z150" s="3"/>
      <c r="AA150" s="515"/>
      <c r="AB150" s="3"/>
      <c r="AC150" s="515"/>
      <c r="AD150" s="3"/>
    </row>
    <row r="151">
      <c r="A151" s="617" t="b">
        <v>1</v>
      </c>
      <c r="B151" s="617" t="s">
        <v>923</v>
      </c>
      <c r="C151" s="618" t="s">
        <v>12</v>
      </c>
      <c r="D151" s="624" t="s">
        <v>54</v>
      </c>
      <c r="E151" s="617" t="s">
        <v>94</v>
      </c>
      <c r="F151" s="618" t="s">
        <v>782</v>
      </c>
      <c r="G151" s="618" t="s">
        <v>790</v>
      </c>
      <c r="H151" s="526">
        <f>IF(K151&lt;&gt;"",(VLOOKUP(K151,'🌳Resource'!$A$4:$J1001,10,false)*L151),0)+IF(M151&lt;&gt;"",(VLOOKUP(M151,'🌳Resource'!$A$4:$J1001,10,false)*N151),0)+IF(O151&lt;&gt;"",(VLOOKUP(O151,'🌳Resource'!$A$4:$J1001,10,false)*P151),0) + IF(Q151&lt;&gt;"",(VLOOKUP(Q151,'🌳Resource'!$A$4:$J1001,10,false)*R151),0) + IF(S151&lt;&gt;"",(VLOOKUP(S151,'🧱Material'!$B$4:$H1001,7,false)*T151),0) + IF(U151&lt;&gt;"",(VLOOKUP(U151,'🧱Material'!$B$4:$H1001,7,false)*V151),0) + IF(W151&lt;&gt;"",(VLOOKUP(W151,'🧱Material'!$B$4:$H1001,7,false)*X151),0) + IF(Y151&lt;&gt;"",(VLOOKUP(Y151,'🧱Material'!$B$4:$H1001,7,false)*Z151),0) + IF(AA151&lt;&gt;"",(VLOOKUP(AA151,'🧱Material'!$B$4:$H1001,7,false)*AB151),0) + IF(AC151&lt;&gt;"",(VLOOKUP(AC151,'🧱Material'!$B$4:$H1001,7,false)*AD151),0)</f>
        <v>1795</v>
      </c>
      <c r="I151" s="526">
        <f>IF(K151&lt;&gt;"",(VLOOKUP(K151,'🌳Resource'!$A$4:$J1001,8,false)*L151),0)+IF(M151&lt;&gt;"",(VLOOKUP(M151,'🌳Resource'!$A$4:$J1001,8,false)*N151),0)+IF(O151&lt;&gt;"",(VLOOKUP(O151,'🌳Resource'!$A$4:$J1001,8,false)*P151),0) + IF(Q151&lt;&gt;"",(VLOOKUP(Q151,'🌳Resource'!$A$4:$J1001,8,false)*R151),0) + IF(S151&lt;&gt;"",(VLOOKUP(S151,'🧱Material'!$B$4:$H1001,5,false)*T151),0) + IF(U151&lt;&gt;"",(VLOOKUP(U151,'🧱Material'!$B$4:$H1001,5,false)*V151),0) + IF(W151&lt;&gt;"",(VLOOKUP(W151,'🧱Material'!$B$4:$H1001,5,false)*X151),0) + IF(Y151&lt;&gt;"",(VLOOKUP(Y151,'🧱Material'!$B$4:$H1001,5,false)*Z151),0) + IF(AA151&lt;&gt;"",(VLOOKUP(AA151,'🧱Material'!$B$4:$H1001,5,false)*AB151),0) + IF(AC151&lt;&gt;"",(VLOOKUP(AC151,'🧱Material'!$B$4:$H1001,5,false)*AD151),0)</f>
        <v>1986.363636</v>
      </c>
      <c r="J151" s="526">
        <f>IF(K151&lt;&gt;"",(VLOOKUP(K151,'🌳Resource'!$A$5:$J1001,9,false)*L151),0)+IF(M151&lt;&gt;"",(VLOOKUP(M151,'🌳Resource'!$A$5:$J1001,9,false)*N151),0)+IF(O151&lt;&gt;"",(VLOOKUP(O151,'🌳Resource'!$A$5:$J1001,9,false)*P151),0) + IF(Q151&lt;&gt;"",(VLOOKUP(Q151,'🌳Resource'!$A$5:$J1001,9,false)*R151),0) + IF(S151&lt;&gt;"",(VLOOKUP(S151,'🧱Material'!$B$4:$H1001,6,false)*T151),0) + IF(U151&lt;&gt;"",(VLOOKUP(U151,'🧱Material'!$B$4:$H1001,6,false)*V151),0) + IF(W151&lt;&gt;"",(VLOOKUP(W151,'🧱Material'!$B$4:$H1001,6,false)*X151),0) + IF(Y151&lt;&gt;"",(VLOOKUP(Y151,'🧱Material'!$B$4:$H1001,6,false)*Z151),0) + IF(AA151&lt;&gt;"",(VLOOKUP(AA151,'🧱Material'!$B$4:$H1001,6,false)*AB151),0) + IF(AC151&lt;&gt;"",(VLOOKUP(AC151,'🧱Material'!$B$4:$H1001,6,false)*AD151),0)</f>
        <v>5500</v>
      </c>
      <c r="K151" s="535" t="s">
        <v>79</v>
      </c>
      <c r="L151" s="536">
        <v>300.0</v>
      </c>
      <c r="M151" s="535" t="s">
        <v>80</v>
      </c>
      <c r="N151" s="536">
        <v>200.0</v>
      </c>
      <c r="O151" s="535" t="s">
        <v>82</v>
      </c>
      <c r="P151" s="536">
        <v>200.0</v>
      </c>
      <c r="Q151" s="535" t="s">
        <v>84</v>
      </c>
      <c r="R151" s="536">
        <v>200.0</v>
      </c>
      <c r="S151" s="59" t="s">
        <v>555</v>
      </c>
      <c r="T151" s="520">
        <v>5.0</v>
      </c>
      <c r="U151" s="59" t="s">
        <v>772</v>
      </c>
      <c r="V151" s="520">
        <v>5.0</v>
      </c>
      <c r="W151" s="59" t="s">
        <v>682</v>
      </c>
      <c r="X151" s="520">
        <v>5.0</v>
      </c>
      <c r="Y151" s="59"/>
      <c r="Z151" s="520"/>
      <c r="AA151" s="59"/>
      <c r="AB151" s="520"/>
      <c r="AC151" s="59"/>
      <c r="AD151" s="520"/>
    </row>
    <row r="152">
      <c r="A152" s="629" t="b">
        <v>0</v>
      </c>
      <c r="B152" s="617" t="s">
        <v>924</v>
      </c>
      <c r="C152" s="618" t="s">
        <v>12</v>
      </c>
      <c r="D152" s="624" t="s">
        <v>54</v>
      </c>
      <c r="E152" s="617" t="s">
        <v>94</v>
      </c>
      <c r="F152" s="618" t="s">
        <v>792</v>
      </c>
      <c r="G152" s="618" t="s">
        <v>793</v>
      </c>
      <c r="H152" s="523">
        <f>IF(K152&lt;&gt;"",(VLOOKUP(K152,'🌳Resource'!$A$4:$J1001,10,false)*L152),0)+IF(M152&lt;&gt;"",(VLOOKUP(M152,'🌳Resource'!$A$4:$J1001,10,false)*N152),0)+IF(O152&lt;&gt;"",(VLOOKUP(O152,'🌳Resource'!$A$4:$J1001,10,false)*P152),0) + IF(Q152&lt;&gt;"",(VLOOKUP(Q152,'🌳Resource'!$A$4:$J1001,10,false)*R152),0) + IF(S152&lt;&gt;"",(VLOOKUP(S152,'🧱Material'!$B$4:$H1001,7,false)*T152),0) + IF(U152&lt;&gt;"",(VLOOKUP(U152,'🧱Material'!$B$4:$H1001,7,false)*V152),0) + IF(W152&lt;&gt;"",(VLOOKUP(W152,'🧱Material'!$B$4:$H1001,7,false)*X152),0) + IF(Y152&lt;&gt;"",(VLOOKUP(Y152,'🧱Material'!$B$4:$H1001,7,false)*Z152),0) + IF(AA152&lt;&gt;"",(VLOOKUP(AA152,'🧱Material'!$B$4:$H1001,7,false)*AB152),0) + IF(AC152&lt;&gt;"",(VLOOKUP(AC152,'🧱Material'!$B$4:$H1001,7,false)*AD152),0)</f>
        <v>1400</v>
      </c>
      <c r="I152" s="523">
        <f>IF(K152&lt;&gt;"",(VLOOKUP(K152,'🌳Resource'!$A$4:$J1001,8,false)*L152),0)+IF(M152&lt;&gt;"",(VLOOKUP(M152,'🌳Resource'!$A$4:$J1001,8,false)*N152),0)+IF(O152&lt;&gt;"",(VLOOKUP(O152,'🌳Resource'!$A$4:$J1001,8,false)*P152),0) + IF(Q152&lt;&gt;"",(VLOOKUP(Q152,'🌳Resource'!$A$4:$J1001,8,false)*R152),0) + IF(S152&lt;&gt;"",(VLOOKUP(S152,'🧱Material'!$B$4:$H1001,5,false)*T152),0) + IF(U152&lt;&gt;"",(VLOOKUP(U152,'🧱Material'!$B$4:$H1001,5,false)*V152),0) + IF(W152&lt;&gt;"",(VLOOKUP(W152,'🧱Material'!$B$4:$H1001,5,false)*X152),0) + IF(Y152&lt;&gt;"",(VLOOKUP(Y152,'🧱Material'!$B$4:$H1001,5,false)*Z152),0) + IF(AA152&lt;&gt;"",(VLOOKUP(AA152,'🧱Material'!$B$4:$H1001,5,false)*AB152),0) + IF(AC152&lt;&gt;"",(VLOOKUP(AC152,'🧱Material'!$B$4:$H1001,5,false)*AD152),0)</f>
        <v>1167.792208</v>
      </c>
      <c r="J152" s="523">
        <f>IF(K152&lt;&gt;"",(VLOOKUP(K152,'🌳Resource'!$A$5:$J1001,9,false)*L152),0)+IF(M152&lt;&gt;"",(VLOOKUP(M152,'🌳Resource'!$A$5:$J1001,9,false)*N152),0)+IF(O152&lt;&gt;"",(VLOOKUP(O152,'🌳Resource'!$A$5:$J1001,9,false)*P152),0) + IF(Q152&lt;&gt;"",(VLOOKUP(Q152,'🌳Resource'!$A$5:$J1001,9,false)*R152),0) + IF(S152&lt;&gt;"",(VLOOKUP(S152,'🧱Material'!$B$4:$H1001,6,false)*T152),0) + IF(U152&lt;&gt;"",(VLOOKUP(U152,'🧱Material'!$B$4:$H1001,6,false)*V152),0) + IF(W152&lt;&gt;"",(VLOOKUP(W152,'🧱Material'!$B$4:$H1001,6,false)*X152),0) + IF(Y152&lt;&gt;"",(VLOOKUP(Y152,'🧱Material'!$B$4:$H1001,6,false)*Z152),0) + IF(AA152&lt;&gt;"",(VLOOKUP(AA152,'🧱Material'!$B$4:$H1001,6,false)*AB152),0) + IF(AC152&lt;&gt;"",(VLOOKUP(AC152,'🧱Material'!$B$4:$H1001,6,false)*AD152),0)</f>
        <v>4400</v>
      </c>
      <c r="K152" s="533" t="s">
        <v>79</v>
      </c>
      <c r="L152" s="534">
        <v>300.0</v>
      </c>
      <c r="M152" s="533" t="s">
        <v>80</v>
      </c>
      <c r="N152" s="534">
        <v>200.0</v>
      </c>
      <c r="O152" s="533" t="s">
        <v>82</v>
      </c>
      <c r="P152" s="534">
        <v>200.0</v>
      </c>
      <c r="Q152" s="533" t="s">
        <v>84</v>
      </c>
      <c r="R152" s="534">
        <v>200.0</v>
      </c>
      <c r="S152" s="515"/>
      <c r="T152" s="3"/>
      <c r="U152" s="515"/>
      <c r="V152" s="3"/>
      <c r="W152" s="515"/>
      <c r="X152" s="3"/>
      <c r="Y152" s="515"/>
      <c r="Z152" s="3"/>
      <c r="AA152" s="515"/>
      <c r="AB152" s="3"/>
      <c r="AC152" s="515"/>
      <c r="AD152" s="3"/>
    </row>
    <row r="153">
      <c r="A153" s="629" t="b">
        <v>0</v>
      </c>
      <c r="B153" s="629"/>
      <c r="C153" s="624"/>
      <c r="D153" s="624"/>
      <c r="E153" s="624"/>
      <c r="F153" s="624"/>
      <c r="G153" s="624"/>
      <c r="H153" s="526">
        <f>IF(K153&lt;&gt;"",(VLOOKUP(K153,'🌳Resource'!$A$4:$J1001,10,false)*L153),0)+IF(M153&lt;&gt;"",(VLOOKUP(M153,'🌳Resource'!$A$4:$J1001,10,false)*N153),0)+IF(O153&lt;&gt;"",(VLOOKUP(O153,'🌳Resource'!$A$4:$J1001,10,false)*P153),0) + IF(Q153&lt;&gt;"",(VLOOKUP(Q153,'🌳Resource'!$A$4:$J1001,10,false)*R153),0) + IF(S153&lt;&gt;"",(VLOOKUP(S153,'🧱Material'!$B$4:$H1001,7,false)*T153),0) + IF(U153&lt;&gt;"",(VLOOKUP(U153,'🧱Material'!$B$4:$H1001,7,false)*V153),0) + IF(W153&lt;&gt;"",(VLOOKUP(W153,'🧱Material'!$B$4:$H1001,7,false)*X153),0) + IF(Y153&lt;&gt;"",(VLOOKUP(Y153,'🧱Material'!$B$4:$H1001,7,false)*Z153),0) + IF(AA153&lt;&gt;"",(VLOOKUP(AA153,'🧱Material'!$B$4:$H1001,7,false)*AB153),0) + IF(AC153&lt;&gt;"",(VLOOKUP(AC153,'🧱Material'!$B$4:$H1001,7,false)*AD153),0)</f>
        <v>1400</v>
      </c>
      <c r="I153" s="526">
        <f>IF(K153&lt;&gt;"",(VLOOKUP(K153,'🌳Resource'!$A$4:$J1001,8,false)*L153),0)+IF(M153&lt;&gt;"",(VLOOKUP(M153,'🌳Resource'!$A$4:$J1001,8,false)*N153),0)+IF(O153&lt;&gt;"",(VLOOKUP(O153,'🌳Resource'!$A$4:$J1001,8,false)*P153),0) + IF(Q153&lt;&gt;"",(VLOOKUP(Q153,'🌳Resource'!$A$4:$J1001,8,false)*R153),0) + IF(S153&lt;&gt;"",(VLOOKUP(S153,'🧱Material'!$B$4:$H1001,5,false)*T153),0) + IF(U153&lt;&gt;"",(VLOOKUP(U153,'🧱Material'!$B$4:$H1001,5,false)*V153),0) + IF(W153&lt;&gt;"",(VLOOKUP(W153,'🧱Material'!$B$4:$H1001,5,false)*X153),0) + IF(Y153&lt;&gt;"",(VLOOKUP(Y153,'🧱Material'!$B$4:$H1001,5,false)*Z153),0) + IF(AA153&lt;&gt;"",(VLOOKUP(AA153,'🧱Material'!$B$4:$H1001,5,false)*AB153),0) + IF(AC153&lt;&gt;"",(VLOOKUP(AC153,'🧱Material'!$B$4:$H1001,5,false)*AD153),0)</f>
        <v>1167.792208</v>
      </c>
      <c r="J153" s="526">
        <f>IF(K153&lt;&gt;"",(VLOOKUP(K153,'🌳Resource'!$A$5:$J1001,9,false)*L153),0)+IF(M153&lt;&gt;"",(VLOOKUP(M153,'🌳Resource'!$A$5:$J1001,9,false)*N153),0)+IF(O153&lt;&gt;"",(VLOOKUP(O153,'🌳Resource'!$A$5:$J1001,9,false)*P153),0) + IF(Q153&lt;&gt;"",(VLOOKUP(Q153,'🌳Resource'!$A$5:$J1001,9,false)*R153),0) + IF(S153&lt;&gt;"",(VLOOKUP(S153,'🧱Material'!$B$4:$H1001,6,false)*T153),0) + IF(U153&lt;&gt;"",(VLOOKUP(U153,'🧱Material'!$B$4:$H1001,6,false)*V153),0) + IF(W153&lt;&gt;"",(VLOOKUP(W153,'🧱Material'!$B$4:$H1001,6,false)*X153),0) + IF(Y153&lt;&gt;"",(VLOOKUP(Y153,'🧱Material'!$B$4:$H1001,6,false)*Z153),0) + IF(AA153&lt;&gt;"",(VLOOKUP(AA153,'🧱Material'!$B$4:$H1001,6,false)*AB153),0) + IF(AC153&lt;&gt;"",(VLOOKUP(AC153,'🧱Material'!$B$4:$H1001,6,false)*AD153),0)</f>
        <v>4400</v>
      </c>
      <c r="K153" s="535" t="s">
        <v>79</v>
      </c>
      <c r="L153" s="536">
        <v>300.0</v>
      </c>
      <c r="M153" s="535" t="s">
        <v>80</v>
      </c>
      <c r="N153" s="536">
        <v>200.0</v>
      </c>
      <c r="O153" s="535" t="s">
        <v>82</v>
      </c>
      <c r="P153" s="536">
        <v>200.0</v>
      </c>
      <c r="Q153" s="535" t="s">
        <v>84</v>
      </c>
      <c r="R153" s="536">
        <v>200.0</v>
      </c>
      <c r="S153" s="59"/>
      <c r="T153" s="520"/>
      <c r="U153" s="59"/>
      <c r="V153" s="520"/>
      <c r="W153" s="59"/>
      <c r="X153" s="520"/>
      <c r="Y153" s="59"/>
      <c r="Z153" s="520"/>
      <c r="AA153" s="59"/>
      <c r="AB153" s="520"/>
      <c r="AC153" s="59"/>
      <c r="AD153" s="520"/>
    </row>
    <row r="154">
      <c r="A154" s="629" t="b">
        <v>0</v>
      </c>
      <c r="B154" s="629"/>
      <c r="C154" s="624"/>
      <c r="D154" s="624"/>
      <c r="E154" s="624"/>
      <c r="F154" s="624"/>
      <c r="G154" s="624"/>
      <c r="H154" s="523">
        <f>IF(K154&lt;&gt;"",(VLOOKUP(K154,'🌳Resource'!$A$4:$J1001,10,false)*L154),0)+IF(M154&lt;&gt;"",(VLOOKUP(M154,'🌳Resource'!$A$4:$J1001,10,false)*N154),0)+IF(O154&lt;&gt;"",(VLOOKUP(O154,'🌳Resource'!$A$4:$J1001,10,false)*P154),0) + IF(Q154&lt;&gt;"",(VLOOKUP(Q154,'🌳Resource'!$A$4:$J1001,10,false)*R154),0) + IF(S154&lt;&gt;"",(VLOOKUP(S154,'🧱Material'!$B$4:$H1001,7,false)*T154),0) + IF(U154&lt;&gt;"",(VLOOKUP(U154,'🧱Material'!$B$4:$H1001,7,false)*V154),0) + IF(W154&lt;&gt;"",(VLOOKUP(W154,'🧱Material'!$B$4:$H1001,7,false)*X154),0) + IF(Y154&lt;&gt;"",(VLOOKUP(Y154,'🧱Material'!$B$4:$H1001,7,false)*Z154),0) + IF(AA154&lt;&gt;"",(VLOOKUP(AA154,'🧱Material'!$B$4:$H1001,7,false)*AB154),0) + IF(AC154&lt;&gt;"",(VLOOKUP(AC154,'🧱Material'!$B$4:$H1001,7,false)*AD154),0)</f>
        <v>0</v>
      </c>
      <c r="I154" s="523">
        <f>IF(K154&lt;&gt;"",(VLOOKUP(K154,'🌳Resource'!$A$4:$J1001,8,false)*L154),0)+IF(M154&lt;&gt;"",(VLOOKUP(M154,'🌳Resource'!$A$4:$J1001,8,false)*N154),0)+IF(O154&lt;&gt;"",(VLOOKUP(O154,'🌳Resource'!$A$4:$J1001,8,false)*P154),0) + IF(Q154&lt;&gt;"",(VLOOKUP(Q154,'🌳Resource'!$A$4:$J1001,8,false)*R154),0) + IF(S154&lt;&gt;"",(VLOOKUP(S154,'🧱Material'!$B$4:$H1001,5,false)*T154),0) + IF(U154&lt;&gt;"",(VLOOKUP(U154,'🧱Material'!$B$4:$H1001,5,false)*V154),0) + IF(W154&lt;&gt;"",(VLOOKUP(W154,'🧱Material'!$B$4:$H1001,5,false)*X154),0) + IF(Y154&lt;&gt;"",(VLOOKUP(Y154,'🧱Material'!$B$4:$H1001,5,false)*Z154),0) + IF(AA154&lt;&gt;"",(VLOOKUP(AA154,'🧱Material'!$B$4:$H1001,5,false)*AB154),0) + IF(AC154&lt;&gt;"",(VLOOKUP(AC154,'🧱Material'!$B$4:$H1001,5,false)*AD154),0)</f>
        <v>0</v>
      </c>
      <c r="J154" s="523">
        <f>IF(K154&lt;&gt;"",(VLOOKUP(K154,'🌳Resource'!$A$5:$J1001,9,false)*L154),0)+IF(M154&lt;&gt;"",(VLOOKUP(M154,'🌳Resource'!$A$5:$J1001,9,false)*N154),0)+IF(O154&lt;&gt;"",(VLOOKUP(O154,'🌳Resource'!$A$5:$J1001,9,false)*P154),0) + IF(Q154&lt;&gt;"",(VLOOKUP(Q154,'🌳Resource'!$A$5:$J1001,9,false)*R154),0) + IF(S154&lt;&gt;"",(VLOOKUP(S154,'🧱Material'!$B$4:$H1001,6,false)*T154),0) + IF(U154&lt;&gt;"",(VLOOKUP(U154,'🧱Material'!$B$4:$H1001,6,false)*V154),0) + IF(W154&lt;&gt;"",(VLOOKUP(W154,'🧱Material'!$B$4:$H1001,6,false)*X154),0) + IF(Y154&lt;&gt;"",(VLOOKUP(Y154,'🧱Material'!$B$4:$H1001,6,false)*Z154),0) + IF(AA154&lt;&gt;"",(VLOOKUP(AA154,'🧱Material'!$B$4:$H1001,6,false)*AB154),0) + IF(AC154&lt;&gt;"",(VLOOKUP(AC154,'🧱Material'!$B$4:$H1001,6,false)*AD154),0)</f>
        <v>0</v>
      </c>
      <c r="K154" s="63"/>
      <c r="L154" s="3"/>
      <c r="M154" s="63"/>
      <c r="N154" s="3"/>
      <c r="O154" s="63"/>
      <c r="P154" s="3"/>
      <c r="Q154" s="63"/>
      <c r="R154" s="3"/>
      <c r="S154" s="515"/>
      <c r="T154" s="3"/>
      <c r="U154" s="515"/>
      <c r="V154" s="3"/>
      <c r="W154" s="515"/>
      <c r="X154" s="3"/>
      <c r="Y154" s="515"/>
      <c r="Z154" s="3"/>
      <c r="AA154" s="515"/>
      <c r="AB154" s="3"/>
      <c r="AC154" s="515"/>
      <c r="AD154" s="3"/>
    </row>
    <row r="155">
      <c r="A155" s="629" t="b">
        <v>0</v>
      </c>
      <c r="B155" s="629"/>
      <c r="C155" s="624"/>
      <c r="D155" s="624"/>
      <c r="E155" s="624"/>
      <c r="F155" s="624"/>
      <c r="G155" s="624"/>
      <c r="H155" s="526">
        <f>IF(K155&lt;&gt;"",(VLOOKUP(K155,'🌳Resource'!$A$4:$J1001,10,false)*L155),0)+IF(M155&lt;&gt;"",(VLOOKUP(M155,'🌳Resource'!$A$4:$J1001,10,false)*N155),0)+IF(O155&lt;&gt;"",(VLOOKUP(O155,'🌳Resource'!$A$4:$J1001,10,false)*P155),0) + IF(Q155&lt;&gt;"",(VLOOKUP(Q155,'🌳Resource'!$A$4:$J1001,10,false)*R155),0) + IF(S155&lt;&gt;"",(VLOOKUP(S155,'🧱Material'!$B$4:$H1001,7,false)*T155),0) + IF(U155&lt;&gt;"",(VLOOKUP(U155,'🧱Material'!$B$4:$H1001,7,false)*V155),0) + IF(W155&lt;&gt;"",(VLOOKUP(W155,'🧱Material'!$B$4:$H1001,7,false)*X155),0) + IF(Y155&lt;&gt;"",(VLOOKUP(Y155,'🧱Material'!$B$4:$H1001,7,false)*Z155),0) + IF(AA155&lt;&gt;"",(VLOOKUP(AA155,'🧱Material'!$B$4:$H1001,7,false)*AB155),0) + IF(AC155&lt;&gt;"",(VLOOKUP(AC155,'🧱Material'!$B$4:$H1001,7,false)*AD155),0)</f>
        <v>0</v>
      </c>
      <c r="I155" s="526">
        <f>IF(K155&lt;&gt;"",(VLOOKUP(K155,'🌳Resource'!$A$4:$J1001,8,false)*L155),0)+IF(M155&lt;&gt;"",(VLOOKUP(M155,'🌳Resource'!$A$4:$J1001,8,false)*N155),0)+IF(O155&lt;&gt;"",(VLOOKUP(O155,'🌳Resource'!$A$4:$J1001,8,false)*P155),0) + IF(Q155&lt;&gt;"",(VLOOKUP(Q155,'🌳Resource'!$A$4:$J1001,8,false)*R155),0) + IF(S155&lt;&gt;"",(VLOOKUP(S155,'🧱Material'!$B$4:$H1001,5,false)*T155),0) + IF(U155&lt;&gt;"",(VLOOKUP(U155,'🧱Material'!$B$4:$H1001,5,false)*V155),0) + IF(W155&lt;&gt;"",(VLOOKUP(W155,'🧱Material'!$B$4:$H1001,5,false)*X155),0) + IF(Y155&lt;&gt;"",(VLOOKUP(Y155,'🧱Material'!$B$4:$H1001,5,false)*Z155),0) + IF(AA155&lt;&gt;"",(VLOOKUP(AA155,'🧱Material'!$B$4:$H1001,5,false)*AB155),0) + IF(AC155&lt;&gt;"",(VLOOKUP(AC155,'🧱Material'!$B$4:$H1001,5,false)*AD155),0)</f>
        <v>0</v>
      </c>
      <c r="J155" s="526">
        <f>IF(K155&lt;&gt;"",(VLOOKUP(K155,'🌳Resource'!$A$5:$J1001,9,false)*L155),0)+IF(M155&lt;&gt;"",(VLOOKUP(M155,'🌳Resource'!$A$5:$J1001,9,false)*N155),0)+IF(O155&lt;&gt;"",(VLOOKUP(O155,'🌳Resource'!$A$5:$J1001,9,false)*P155),0) + IF(Q155&lt;&gt;"",(VLOOKUP(Q155,'🌳Resource'!$A$5:$J1001,9,false)*R155),0) + IF(S155&lt;&gt;"",(VLOOKUP(S155,'🧱Material'!$B$4:$H1001,6,false)*T155),0) + IF(U155&lt;&gt;"",(VLOOKUP(U155,'🧱Material'!$B$4:$H1001,6,false)*V155),0) + IF(W155&lt;&gt;"",(VLOOKUP(W155,'🧱Material'!$B$4:$H1001,6,false)*X155),0) + IF(Y155&lt;&gt;"",(VLOOKUP(Y155,'🧱Material'!$B$4:$H1001,6,false)*Z155),0) + IF(AA155&lt;&gt;"",(VLOOKUP(AA155,'🧱Material'!$B$4:$H1001,6,false)*AB155),0) + IF(AC155&lt;&gt;"",(VLOOKUP(AC155,'🧱Material'!$B$4:$H1001,6,false)*AD155),0)</f>
        <v>0</v>
      </c>
      <c r="K155" s="18"/>
      <c r="L155" s="536"/>
      <c r="M155" s="18"/>
      <c r="N155" s="536"/>
      <c r="O155" s="18"/>
      <c r="P155" s="536"/>
      <c r="Q155" s="18"/>
      <c r="R155" s="536"/>
      <c r="S155" s="59"/>
      <c r="T155" s="520"/>
      <c r="U155" s="59"/>
      <c r="V155" s="520"/>
      <c r="W155" s="59"/>
      <c r="X155" s="520"/>
      <c r="Y155" s="59"/>
      <c r="Z155" s="520"/>
      <c r="AA155" s="59"/>
      <c r="AB155" s="520"/>
      <c r="AC155" s="59"/>
      <c r="AD155" s="520"/>
    </row>
    <row r="156">
      <c r="A156" s="629" t="b">
        <v>0</v>
      </c>
      <c r="B156" s="629"/>
      <c r="C156" s="624"/>
      <c r="D156" s="624"/>
      <c r="E156" s="624"/>
      <c r="F156" s="624"/>
      <c r="G156" s="624"/>
      <c r="H156" s="523">
        <f>IF(K156&lt;&gt;"",(VLOOKUP(K156,'🌳Resource'!$A$4:$J1001,10,false)*L156),0)+IF(M156&lt;&gt;"",(VLOOKUP(M156,'🌳Resource'!$A$4:$J1001,10,false)*N156),0)+IF(O156&lt;&gt;"",(VLOOKUP(O156,'🌳Resource'!$A$4:$J1001,10,false)*P156),0) + IF(Q156&lt;&gt;"",(VLOOKUP(Q156,'🌳Resource'!$A$4:$J1001,10,false)*R156),0) + IF(S156&lt;&gt;"",(VLOOKUP(S156,'🧱Material'!$B$4:$H1001,7,false)*T156),0) + IF(U156&lt;&gt;"",(VLOOKUP(U156,'🧱Material'!$B$4:$H1001,7,false)*V156),0) + IF(W156&lt;&gt;"",(VLOOKUP(W156,'🧱Material'!$B$4:$H1001,7,false)*X156),0) + IF(Y156&lt;&gt;"",(VLOOKUP(Y156,'🧱Material'!$B$4:$H1001,7,false)*Z156),0) + IF(AA156&lt;&gt;"",(VLOOKUP(AA156,'🧱Material'!$B$4:$H1001,7,false)*AB156),0) + IF(AC156&lt;&gt;"",(VLOOKUP(AC156,'🧱Material'!$B$4:$H1001,7,false)*AD156),0)</f>
        <v>0</v>
      </c>
      <c r="I156" s="523">
        <f>IF(K156&lt;&gt;"",(VLOOKUP(K156,'🌳Resource'!$A$4:$J1001,8,false)*L156),0)+IF(M156&lt;&gt;"",(VLOOKUP(M156,'🌳Resource'!$A$4:$J1001,8,false)*N156),0)+IF(O156&lt;&gt;"",(VLOOKUP(O156,'🌳Resource'!$A$4:$J1001,8,false)*P156),0) + IF(Q156&lt;&gt;"",(VLOOKUP(Q156,'🌳Resource'!$A$4:$J1001,8,false)*R156),0) + IF(S156&lt;&gt;"",(VLOOKUP(S156,'🧱Material'!$B$4:$H1001,5,false)*T156),0) + IF(U156&lt;&gt;"",(VLOOKUP(U156,'🧱Material'!$B$4:$H1001,5,false)*V156),0) + IF(W156&lt;&gt;"",(VLOOKUP(W156,'🧱Material'!$B$4:$H1001,5,false)*X156),0) + IF(Y156&lt;&gt;"",(VLOOKUP(Y156,'🧱Material'!$B$4:$H1001,5,false)*Z156),0) + IF(AA156&lt;&gt;"",(VLOOKUP(AA156,'🧱Material'!$B$4:$H1001,5,false)*AB156),0) + IF(AC156&lt;&gt;"",(VLOOKUP(AC156,'🧱Material'!$B$4:$H1001,5,false)*AD156),0)</f>
        <v>0</v>
      </c>
      <c r="J156" s="523">
        <f>IF(K156&lt;&gt;"",(VLOOKUP(K156,'🌳Resource'!$A$5:$J1001,9,false)*L156),0)+IF(M156&lt;&gt;"",(VLOOKUP(M156,'🌳Resource'!$A$5:$J1001,9,false)*N156),0)+IF(O156&lt;&gt;"",(VLOOKUP(O156,'🌳Resource'!$A$5:$J1001,9,false)*P156),0) + IF(Q156&lt;&gt;"",(VLOOKUP(Q156,'🌳Resource'!$A$5:$J1001,9,false)*R156),0) + IF(S156&lt;&gt;"",(VLOOKUP(S156,'🧱Material'!$B$4:$H1001,6,false)*T156),0) + IF(U156&lt;&gt;"",(VLOOKUP(U156,'🧱Material'!$B$4:$H1001,6,false)*V156),0) + IF(W156&lt;&gt;"",(VLOOKUP(W156,'🧱Material'!$B$4:$H1001,6,false)*X156),0) + IF(Y156&lt;&gt;"",(VLOOKUP(Y156,'🧱Material'!$B$4:$H1001,6,false)*Z156),0) + IF(AA156&lt;&gt;"",(VLOOKUP(AA156,'🧱Material'!$B$4:$H1001,6,false)*AB156),0) + IF(AC156&lt;&gt;"",(VLOOKUP(AC156,'🧱Material'!$B$4:$H1001,6,false)*AD156),0)</f>
        <v>0</v>
      </c>
      <c r="K156" s="63"/>
      <c r="L156" s="3"/>
      <c r="M156" s="63"/>
      <c r="N156" s="3"/>
      <c r="O156" s="63"/>
      <c r="P156" s="3"/>
      <c r="Q156" s="63"/>
      <c r="R156" s="3"/>
      <c r="S156" s="515"/>
      <c r="T156" s="3"/>
      <c r="U156" s="515"/>
      <c r="V156" s="3"/>
      <c r="W156" s="515"/>
      <c r="X156" s="3"/>
      <c r="Y156" s="515"/>
      <c r="Z156" s="3"/>
      <c r="AA156" s="515"/>
      <c r="AB156" s="3"/>
      <c r="AC156" s="515"/>
      <c r="AD156" s="3"/>
    </row>
    <row r="157">
      <c r="A157" s="629" t="b">
        <v>0</v>
      </c>
      <c r="B157" s="629"/>
      <c r="C157" s="624"/>
      <c r="D157" s="624"/>
      <c r="E157" s="624"/>
      <c r="F157" s="624"/>
      <c r="G157" s="624"/>
      <c r="H157" s="526">
        <f>IF(K157&lt;&gt;"",(VLOOKUP(K157,'🌳Resource'!$A$4:$J1001,10,false)*L157),0)+IF(M157&lt;&gt;"",(VLOOKUP(M157,'🌳Resource'!$A$4:$J1001,10,false)*N157),0)+IF(O157&lt;&gt;"",(VLOOKUP(O157,'🌳Resource'!$A$4:$J1001,10,false)*P157),0) + IF(Q157&lt;&gt;"",(VLOOKUP(Q157,'🌳Resource'!$A$4:$J1001,10,false)*R157),0) + IF(S157&lt;&gt;"",(VLOOKUP(S157,'🧱Material'!$B$4:$H1001,7,false)*T157),0) + IF(U157&lt;&gt;"",(VLOOKUP(U157,'🧱Material'!$B$4:$H1001,7,false)*V157),0) + IF(W157&lt;&gt;"",(VLOOKUP(W157,'🧱Material'!$B$4:$H1001,7,false)*X157),0) + IF(Y157&lt;&gt;"",(VLOOKUP(Y157,'🧱Material'!$B$4:$H1001,7,false)*Z157),0) + IF(AA157&lt;&gt;"",(VLOOKUP(AA157,'🧱Material'!$B$4:$H1001,7,false)*AB157),0) + IF(AC157&lt;&gt;"",(VLOOKUP(AC157,'🧱Material'!$B$4:$H1001,7,false)*AD157),0)</f>
        <v>0</v>
      </c>
      <c r="I157" s="526">
        <f>IF(K157&lt;&gt;"",(VLOOKUP(K157,'🌳Resource'!$A$4:$J1001,8,false)*L157),0)+IF(M157&lt;&gt;"",(VLOOKUP(M157,'🌳Resource'!$A$4:$J1001,8,false)*N157),0)+IF(O157&lt;&gt;"",(VLOOKUP(O157,'🌳Resource'!$A$4:$J1001,8,false)*P157),0) + IF(Q157&lt;&gt;"",(VLOOKUP(Q157,'🌳Resource'!$A$4:$J1001,8,false)*R157),0) + IF(S157&lt;&gt;"",(VLOOKUP(S157,'🧱Material'!$B$4:$H1001,5,false)*T157),0) + IF(U157&lt;&gt;"",(VLOOKUP(U157,'🧱Material'!$B$4:$H1001,5,false)*V157),0) + IF(W157&lt;&gt;"",(VLOOKUP(W157,'🧱Material'!$B$4:$H1001,5,false)*X157),0) + IF(Y157&lt;&gt;"",(VLOOKUP(Y157,'🧱Material'!$B$4:$H1001,5,false)*Z157),0) + IF(AA157&lt;&gt;"",(VLOOKUP(AA157,'🧱Material'!$B$4:$H1001,5,false)*AB157),0) + IF(AC157&lt;&gt;"",(VLOOKUP(AC157,'🧱Material'!$B$4:$H1001,5,false)*AD157),0)</f>
        <v>0</v>
      </c>
      <c r="J157" s="526">
        <f>IF(K157&lt;&gt;"",(VLOOKUP(K157,'🌳Resource'!$A$5:$J1001,9,false)*L157),0)+IF(M157&lt;&gt;"",(VLOOKUP(M157,'🌳Resource'!$A$5:$J1001,9,false)*N157),0)+IF(O157&lt;&gt;"",(VLOOKUP(O157,'🌳Resource'!$A$5:$J1001,9,false)*P157),0) + IF(Q157&lt;&gt;"",(VLOOKUP(Q157,'🌳Resource'!$A$5:$J1001,9,false)*R157),0) + IF(S157&lt;&gt;"",(VLOOKUP(S157,'🧱Material'!$B$4:$H1001,6,false)*T157),0) + IF(U157&lt;&gt;"",(VLOOKUP(U157,'🧱Material'!$B$4:$H1001,6,false)*V157),0) + IF(W157&lt;&gt;"",(VLOOKUP(W157,'🧱Material'!$B$4:$H1001,6,false)*X157),0) + IF(Y157&lt;&gt;"",(VLOOKUP(Y157,'🧱Material'!$B$4:$H1001,6,false)*Z157),0) + IF(AA157&lt;&gt;"",(VLOOKUP(AA157,'🧱Material'!$B$4:$H1001,6,false)*AB157),0) + IF(AC157&lt;&gt;"",(VLOOKUP(AC157,'🧱Material'!$B$4:$H1001,6,false)*AD157),0)</f>
        <v>0</v>
      </c>
      <c r="K157" s="18"/>
      <c r="L157" s="536"/>
      <c r="M157" s="18"/>
      <c r="N157" s="536"/>
      <c r="O157" s="18"/>
      <c r="P157" s="536"/>
      <c r="Q157" s="18"/>
      <c r="R157" s="536"/>
      <c r="S157" s="59"/>
      <c r="T157" s="520"/>
      <c r="U157" s="59"/>
      <c r="V157" s="520"/>
      <c r="W157" s="59"/>
      <c r="X157" s="520"/>
      <c r="Y157" s="59"/>
      <c r="Z157" s="520"/>
      <c r="AA157" s="59"/>
      <c r="AB157" s="520"/>
      <c r="AC157" s="59"/>
      <c r="AD157" s="520"/>
    </row>
    <row r="158">
      <c r="A158" s="629" t="b">
        <v>0</v>
      </c>
      <c r="B158" s="629"/>
      <c r="C158" s="624"/>
      <c r="D158" s="624"/>
      <c r="E158" s="624"/>
      <c r="F158" s="624"/>
      <c r="G158" s="624"/>
      <c r="H158" s="523">
        <f>IF(K158&lt;&gt;"",(VLOOKUP(K158,'🌳Resource'!$A$4:$J1001,10,false)*L158),0)+IF(M158&lt;&gt;"",(VLOOKUP(M158,'🌳Resource'!$A$4:$J1001,10,false)*N158),0)+IF(O158&lt;&gt;"",(VLOOKUP(O158,'🌳Resource'!$A$4:$J1001,10,false)*P158),0) + IF(Q158&lt;&gt;"",(VLOOKUP(Q158,'🌳Resource'!$A$4:$J1001,10,false)*R158),0) + IF(S158&lt;&gt;"",(VLOOKUP(S158,'🧱Material'!$B$4:$H1001,7,false)*T158),0) + IF(U158&lt;&gt;"",(VLOOKUP(U158,'🧱Material'!$B$4:$H1001,7,false)*V158),0) + IF(W158&lt;&gt;"",(VLOOKUP(W158,'🧱Material'!$B$4:$H1001,7,false)*X158),0) + IF(Y158&lt;&gt;"",(VLOOKUP(Y158,'🧱Material'!$B$4:$H1001,7,false)*Z158),0) + IF(AA158&lt;&gt;"",(VLOOKUP(AA158,'🧱Material'!$B$4:$H1001,7,false)*AB158),0) + IF(AC158&lt;&gt;"",(VLOOKUP(AC158,'🧱Material'!$B$4:$H1001,7,false)*AD158),0)</f>
        <v>0</v>
      </c>
      <c r="I158" s="523">
        <f>IF(K158&lt;&gt;"",(VLOOKUP(K158,'🌳Resource'!$A$4:$J1001,8,false)*L158),0)+IF(M158&lt;&gt;"",(VLOOKUP(M158,'🌳Resource'!$A$4:$J1001,8,false)*N158),0)+IF(O158&lt;&gt;"",(VLOOKUP(O158,'🌳Resource'!$A$4:$J1001,8,false)*P158),0) + IF(Q158&lt;&gt;"",(VLOOKUP(Q158,'🌳Resource'!$A$4:$J1001,8,false)*R158),0) + IF(S158&lt;&gt;"",(VLOOKUP(S158,'🧱Material'!$B$4:$H1001,5,false)*T158),0) + IF(U158&lt;&gt;"",(VLOOKUP(U158,'🧱Material'!$B$4:$H1001,5,false)*V158),0) + IF(W158&lt;&gt;"",(VLOOKUP(W158,'🧱Material'!$B$4:$H1001,5,false)*X158),0) + IF(Y158&lt;&gt;"",(VLOOKUP(Y158,'🧱Material'!$B$4:$H1001,5,false)*Z158),0) + IF(AA158&lt;&gt;"",(VLOOKUP(AA158,'🧱Material'!$B$4:$H1001,5,false)*AB158),0) + IF(AC158&lt;&gt;"",(VLOOKUP(AC158,'🧱Material'!$B$4:$H1001,5,false)*AD158),0)</f>
        <v>0</v>
      </c>
      <c r="J158" s="523">
        <f>IF(K158&lt;&gt;"",(VLOOKUP(K158,'🌳Resource'!$A$5:$J1001,9,false)*L158),0)+IF(M158&lt;&gt;"",(VLOOKUP(M158,'🌳Resource'!$A$5:$J1001,9,false)*N158),0)+IF(O158&lt;&gt;"",(VLOOKUP(O158,'🌳Resource'!$A$5:$J1001,9,false)*P158),0) + IF(Q158&lt;&gt;"",(VLOOKUP(Q158,'🌳Resource'!$A$5:$J1001,9,false)*R158),0) + IF(S158&lt;&gt;"",(VLOOKUP(S158,'🧱Material'!$B$4:$H1001,6,false)*T158),0) + IF(U158&lt;&gt;"",(VLOOKUP(U158,'🧱Material'!$B$4:$H1001,6,false)*V158),0) + IF(W158&lt;&gt;"",(VLOOKUP(W158,'🧱Material'!$B$4:$H1001,6,false)*X158),0) + IF(Y158&lt;&gt;"",(VLOOKUP(Y158,'🧱Material'!$B$4:$H1001,6,false)*Z158),0) + IF(AA158&lt;&gt;"",(VLOOKUP(AA158,'🧱Material'!$B$4:$H1001,6,false)*AB158),0) + IF(AC158&lt;&gt;"",(VLOOKUP(AC158,'🧱Material'!$B$4:$H1001,6,false)*AD158),0)</f>
        <v>0</v>
      </c>
      <c r="K158" s="63"/>
      <c r="L158" s="3"/>
      <c r="M158" s="63"/>
      <c r="N158" s="3"/>
      <c r="O158" s="63"/>
      <c r="P158" s="3"/>
      <c r="Q158" s="63"/>
      <c r="R158" s="3"/>
      <c r="S158" s="515"/>
      <c r="T158" s="3"/>
      <c r="U158" s="515"/>
      <c r="V158" s="3"/>
      <c r="W158" s="515"/>
      <c r="X158" s="3"/>
      <c r="Y158" s="515"/>
      <c r="Z158" s="3"/>
      <c r="AA158" s="515"/>
      <c r="AB158" s="3"/>
      <c r="AC158" s="515"/>
      <c r="AD158" s="3"/>
    </row>
    <row r="159">
      <c r="A159" s="629" t="b">
        <v>0</v>
      </c>
      <c r="B159" s="629"/>
      <c r="C159" s="624"/>
      <c r="D159" s="624"/>
      <c r="E159" s="624"/>
      <c r="F159" s="624"/>
      <c r="G159" s="624"/>
      <c r="H159" s="526">
        <f>IF(K159&lt;&gt;"",(VLOOKUP(K159,'🌳Resource'!$A$4:$J1001,10,false)*L159),0)+IF(M159&lt;&gt;"",(VLOOKUP(M159,'🌳Resource'!$A$4:$J1001,10,false)*N159),0)+IF(O159&lt;&gt;"",(VLOOKUP(O159,'🌳Resource'!$A$4:$J1001,10,false)*P159),0) + IF(Q159&lt;&gt;"",(VLOOKUP(Q159,'🌳Resource'!$A$4:$J1001,10,false)*R159),0) + IF(S159&lt;&gt;"",(VLOOKUP(S159,'🧱Material'!$B$4:$H1001,7,false)*T159),0) + IF(U159&lt;&gt;"",(VLOOKUP(U159,'🧱Material'!$B$4:$H1001,7,false)*V159),0) + IF(W159&lt;&gt;"",(VLOOKUP(W159,'🧱Material'!$B$4:$H1001,7,false)*X159),0) + IF(Y159&lt;&gt;"",(VLOOKUP(Y159,'🧱Material'!$B$4:$H1001,7,false)*Z159),0) + IF(AA159&lt;&gt;"",(VLOOKUP(AA159,'🧱Material'!$B$4:$H1001,7,false)*AB159),0) + IF(AC159&lt;&gt;"",(VLOOKUP(AC159,'🧱Material'!$B$4:$H1001,7,false)*AD159),0)</f>
        <v>0</v>
      </c>
      <c r="I159" s="526">
        <f>IF(K159&lt;&gt;"",(VLOOKUP(K159,'🌳Resource'!$A$4:$J1001,8,false)*L159),0)+IF(M159&lt;&gt;"",(VLOOKUP(M159,'🌳Resource'!$A$4:$J1001,8,false)*N159),0)+IF(O159&lt;&gt;"",(VLOOKUP(O159,'🌳Resource'!$A$4:$J1001,8,false)*P159),0) + IF(Q159&lt;&gt;"",(VLOOKUP(Q159,'🌳Resource'!$A$4:$J1001,8,false)*R159),0) + IF(S159&lt;&gt;"",(VLOOKUP(S159,'🧱Material'!$B$4:$H1001,5,false)*T159),0) + IF(U159&lt;&gt;"",(VLOOKUP(U159,'🧱Material'!$B$4:$H1001,5,false)*V159),0) + IF(W159&lt;&gt;"",(VLOOKUP(W159,'🧱Material'!$B$4:$H1001,5,false)*X159),0) + IF(Y159&lt;&gt;"",(VLOOKUP(Y159,'🧱Material'!$B$4:$H1001,5,false)*Z159),0) + IF(AA159&lt;&gt;"",(VLOOKUP(AA159,'🧱Material'!$B$4:$H1001,5,false)*AB159),0) + IF(AC159&lt;&gt;"",(VLOOKUP(AC159,'🧱Material'!$B$4:$H1001,5,false)*AD159),0)</f>
        <v>0</v>
      </c>
      <c r="J159" s="526">
        <f>IF(K159&lt;&gt;"",(VLOOKUP(K159,'🌳Resource'!$A$5:$J1001,9,false)*L159),0)+IF(M159&lt;&gt;"",(VLOOKUP(M159,'🌳Resource'!$A$5:$J1001,9,false)*N159),0)+IF(O159&lt;&gt;"",(VLOOKUP(O159,'🌳Resource'!$A$5:$J1001,9,false)*P159),0) + IF(Q159&lt;&gt;"",(VLOOKUP(Q159,'🌳Resource'!$A$5:$J1001,9,false)*R159),0) + IF(S159&lt;&gt;"",(VLOOKUP(S159,'🧱Material'!$B$4:$H1001,6,false)*T159),0) + IF(U159&lt;&gt;"",(VLOOKUP(U159,'🧱Material'!$B$4:$H1001,6,false)*V159),0) + IF(W159&lt;&gt;"",(VLOOKUP(W159,'🧱Material'!$B$4:$H1001,6,false)*X159),0) + IF(Y159&lt;&gt;"",(VLOOKUP(Y159,'🧱Material'!$B$4:$H1001,6,false)*Z159),0) + IF(AA159&lt;&gt;"",(VLOOKUP(AA159,'🧱Material'!$B$4:$H1001,6,false)*AB159),0) + IF(AC159&lt;&gt;"",(VLOOKUP(AC159,'🧱Material'!$B$4:$H1001,6,false)*AD159),0)</f>
        <v>0</v>
      </c>
      <c r="K159" s="18"/>
      <c r="L159" s="536"/>
      <c r="M159" s="18"/>
      <c r="N159" s="536"/>
      <c r="O159" s="18"/>
      <c r="P159" s="536"/>
      <c r="Q159" s="18"/>
      <c r="R159" s="536"/>
      <c r="S159" s="59"/>
      <c r="T159" s="520"/>
      <c r="U159" s="59"/>
      <c r="V159" s="520"/>
      <c r="W159" s="59"/>
      <c r="X159" s="520"/>
      <c r="Y159" s="59"/>
      <c r="Z159" s="520"/>
      <c r="AA159" s="59"/>
      <c r="AB159" s="520"/>
      <c r="AC159" s="59"/>
      <c r="AD159" s="520"/>
    </row>
    <row r="160">
      <c r="A160" s="629" t="b">
        <v>0</v>
      </c>
      <c r="B160" s="629"/>
      <c r="C160" s="624"/>
      <c r="D160" s="624"/>
      <c r="E160" s="624"/>
      <c r="F160" s="624"/>
      <c r="G160" s="624"/>
      <c r="H160" s="523">
        <f>IF(K160&lt;&gt;"",(VLOOKUP(K160,'🌳Resource'!$A$4:$J1001,10,false)*L160),0)+IF(M160&lt;&gt;"",(VLOOKUP(M160,'🌳Resource'!$A$4:$J1001,10,false)*N160),0)+IF(O160&lt;&gt;"",(VLOOKUP(O160,'🌳Resource'!$A$4:$J1001,10,false)*P160),0) + IF(Q160&lt;&gt;"",(VLOOKUP(Q160,'🌳Resource'!$A$4:$J1001,10,false)*R160),0) + IF(S160&lt;&gt;"",(VLOOKUP(S160,'🧱Material'!$B$4:$H1001,7,false)*T160),0) + IF(U160&lt;&gt;"",(VLOOKUP(U160,'🧱Material'!$B$4:$H1001,7,false)*V160),0) + IF(W160&lt;&gt;"",(VLOOKUP(W160,'🧱Material'!$B$4:$H1001,7,false)*X160),0) + IF(Y160&lt;&gt;"",(VLOOKUP(Y160,'🧱Material'!$B$4:$H1001,7,false)*Z160),0) + IF(AA160&lt;&gt;"",(VLOOKUP(AA160,'🧱Material'!$B$4:$H1001,7,false)*AB160),0) + IF(AC160&lt;&gt;"",(VLOOKUP(AC160,'🧱Material'!$B$4:$H1001,7,false)*AD160),0)</f>
        <v>0</v>
      </c>
      <c r="I160" s="523">
        <f>IF(K160&lt;&gt;"",(VLOOKUP(K160,'🌳Resource'!$A$4:$J1001,8,false)*L160),0)+IF(M160&lt;&gt;"",(VLOOKUP(M160,'🌳Resource'!$A$4:$J1001,8,false)*N160),0)+IF(O160&lt;&gt;"",(VLOOKUP(O160,'🌳Resource'!$A$4:$J1001,8,false)*P160),0) + IF(Q160&lt;&gt;"",(VLOOKUP(Q160,'🌳Resource'!$A$4:$J1001,8,false)*R160),0) + IF(S160&lt;&gt;"",(VLOOKUP(S160,'🧱Material'!$B$4:$H1001,5,false)*T160),0) + IF(U160&lt;&gt;"",(VLOOKUP(U160,'🧱Material'!$B$4:$H1001,5,false)*V160),0) + IF(W160&lt;&gt;"",(VLOOKUP(W160,'🧱Material'!$B$4:$H1001,5,false)*X160),0) + IF(Y160&lt;&gt;"",(VLOOKUP(Y160,'🧱Material'!$B$4:$H1001,5,false)*Z160),0) + IF(AA160&lt;&gt;"",(VLOOKUP(AA160,'🧱Material'!$B$4:$H1001,5,false)*AB160),0) + IF(AC160&lt;&gt;"",(VLOOKUP(AC160,'🧱Material'!$B$4:$H1001,5,false)*AD160),0)</f>
        <v>0</v>
      </c>
      <c r="J160" s="523">
        <f>IF(K160&lt;&gt;"",(VLOOKUP(K160,'🌳Resource'!$A$5:$J1001,9,false)*L160),0)+IF(M160&lt;&gt;"",(VLOOKUP(M160,'🌳Resource'!$A$5:$J1001,9,false)*N160),0)+IF(O160&lt;&gt;"",(VLOOKUP(O160,'🌳Resource'!$A$5:$J1001,9,false)*P160),0) + IF(Q160&lt;&gt;"",(VLOOKUP(Q160,'🌳Resource'!$A$5:$J1001,9,false)*R160),0) + IF(S160&lt;&gt;"",(VLOOKUP(S160,'🧱Material'!$B$4:$H1001,6,false)*T160),0) + IF(U160&lt;&gt;"",(VLOOKUP(U160,'🧱Material'!$B$4:$H1001,6,false)*V160),0) + IF(W160&lt;&gt;"",(VLOOKUP(W160,'🧱Material'!$B$4:$H1001,6,false)*X160),0) + IF(Y160&lt;&gt;"",(VLOOKUP(Y160,'🧱Material'!$B$4:$H1001,6,false)*Z160),0) + IF(AA160&lt;&gt;"",(VLOOKUP(AA160,'🧱Material'!$B$4:$H1001,6,false)*AB160),0) + IF(AC160&lt;&gt;"",(VLOOKUP(AC160,'🧱Material'!$B$4:$H1001,6,false)*AD160),0)</f>
        <v>0</v>
      </c>
      <c r="K160" s="63"/>
      <c r="L160" s="3"/>
      <c r="M160" s="63"/>
      <c r="N160" s="3"/>
      <c r="O160" s="63"/>
      <c r="P160" s="3"/>
      <c r="Q160" s="63"/>
      <c r="R160" s="3"/>
      <c r="S160" s="515"/>
      <c r="T160" s="3"/>
      <c r="U160" s="515"/>
      <c r="V160" s="3"/>
      <c r="W160" s="515"/>
      <c r="X160" s="3"/>
      <c r="Y160" s="515"/>
      <c r="Z160" s="3"/>
      <c r="AA160" s="515"/>
      <c r="AB160" s="3"/>
      <c r="AC160" s="515"/>
      <c r="AD160" s="3"/>
    </row>
    <row r="161">
      <c r="A161" s="629" t="b">
        <v>0</v>
      </c>
      <c r="B161" s="629"/>
      <c r="C161" s="624"/>
      <c r="D161" s="624"/>
      <c r="E161" s="624"/>
      <c r="F161" s="624"/>
      <c r="G161" s="624"/>
      <c r="H161" s="526">
        <f>IF(K161&lt;&gt;"",(VLOOKUP(K161,'🌳Resource'!$A$4:$J1001,10,false)*L161),0)+IF(M161&lt;&gt;"",(VLOOKUP(M161,'🌳Resource'!$A$4:$J1001,10,false)*N161),0)+IF(O161&lt;&gt;"",(VLOOKUP(O161,'🌳Resource'!$A$4:$J1001,10,false)*P161),0) + IF(Q161&lt;&gt;"",(VLOOKUP(Q161,'🌳Resource'!$A$4:$J1001,10,false)*R161),0) + IF(S161&lt;&gt;"",(VLOOKUP(S161,'🧱Material'!$B$4:$H1001,7,false)*T161),0) + IF(U161&lt;&gt;"",(VLOOKUP(U161,'🧱Material'!$B$4:$H1001,7,false)*V161),0) + IF(W161&lt;&gt;"",(VLOOKUP(W161,'🧱Material'!$B$4:$H1001,7,false)*X161),0) + IF(Y161&lt;&gt;"",(VLOOKUP(Y161,'🧱Material'!$B$4:$H1001,7,false)*Z161),0) + IF(AA161&lt;&gt;"",(VLOOKUP(AA161,'🧱Material'!$B$4:$H1001,7,false)*AB161),0) + IF(AC161&lt;&gt;"",(VLOOKUP(AC161,'🧱Material'!$B$4:$H1001,7,false)*AD161),0)</f>
        <v>0</v>
      </c>
      <c r="I161" s="526">
        <f>IF(K161&lt;&gt;"",(VLOOKUP(K161,'🌳Resource'!$A$4:$J1001,8,false)*L161),0)+IF(M161&lt;&gt;"",(VLOOKUP(M161,'🌳Resource'!$A$4:$J1001,8,false)*N161),0)+IF(O161&lt;&gt;"",(VLOOKUP(O161,'🌳Resource'!$A$4:$J1001,8,false)*P161),0) + IF(Q161&lt;&gt;"",(VLOOKUP(Q161,'🌳Resource'!$A$4:$J1001,8,false)*R161),0) + IF(S161&lt;&gt;"",(VLOOKUP(S161,'🧱Material'!$B$4:$H1001,5,false)*T161),0) + IF(U161&lt;&gt;"",(VLOOKUP(U161,'🧱Material'!$B$4:$H1001,5,false)*V161),0) + IF(W161&lt;&gt;"",(VLOOKUP(W161,'🧱Material'!$B$4:$H1001,5,false)*X161),0) + IF(Y161&lt;&gt;"",(VLOOKUP(Y161,'🧱Material'!$B$4:$H1001,5,false)*Z161),0) + IF(AA161&lt;&gt;"",(VLOOKUP(AA161,'🧱Material'!$B$4:$H1001,5,false)*AB161),0) + IF(AC161&lt;&gt;"",(VLOOKUP(AC161,'🧱Material'!$B$4:$H1001,5,false)*AD161),0)</f>
        <v>0</v>
      </c>
      <c r="J161" s="526">
        <f>IF(K161&lt;&gt;"",(VLOOKUP(K161,'🌳Resource'!$A$5:$J1001,9,false)*L161),0)+IF(M161&lt;&gt;"",(VLOOKUP(M161,'🌳Resource'!$A$5:$J1001,9,false)*N161),0)+IF(O161&lt;&gt;"",(VLOOKUP(O161,'🌳Resource'!$A$5:$J1001,9,false)*P161),0) + IF(Q161&lt;&gt;"",(VLOOKUP(Q161,'🌳Resource'!$A$5:$J1001,9,false)*R161),0) + IF(S161&lt;&gt;"",(VLOOKUP(S161,'🧱Material'!$B$4:$H1001,6,false)*T161),0) + IF(U161&lt;&gt;"",(VLOOKUP(U161,'🧱Material'!$B$4:$H1001,6,false)*V161),0) + IF(W161&lt;&gt;"",(VLOOKUP(W161,'🧱Material'!$B$4:$H1001,6,false)*X161),0) + IF(Y161&lt;&gt;"",(VLOOKUP(Y161,'🧱Material'!$B$4:$H1001,6,false)*Z161),0) + IF(AA161&lt;&gt;"",(VLOOKUP(AA161,'🧱Material'!$B$4:$H1001,6,false)*AB161),0) + IF(AC161&lt;&gt;"",(VLOOKUP(AC161,'🧱Material'!$B$4:$H1001,6,false)*AD161),0)</f>
        <v>0</v>
      </c>
      <c r="K161" s="18"/>
      <c r="L161" s="536"/>
      <c r="M161" s="18"/>
      <c r="N161" s="536"/>
      <c r="O161" s="18"/>
      <c r="P161" s="536"/>
      <c r="Q161" s="18"/>
      <c r="R161" s="536"/>
      <c r="S161" s="59"/>
      <c r="T161" s="520"/>
      <c r="U161" s="59"/>
      <c r="V161" s="520"/>
      <c r="W161" s="59"/>
      <c r="X161" s="520"/>
      <c r="Y161" s="59"/>
      <c r="Z161" s="520"/>
      <c r="AA161" s="59"/>
      <c r="AB161" s="520"/>
      <c r="AC161" s="59"/>
      <c r="AD161" s="520"/>
    </row>
    <row r="162">
      <c r="A162" s="629" t="b">
        <v>0</v>
      </c>
      <c r="B162" s="629"/>
      <c r="C162" s="624"/>
      <c r="D162" s="624"/>
      <c r="E162" s="624"/>
      <c r="F162" s="624"/>
      <c r="G162" s="624"/>
      <c r="H162" s="523">
        <f>IF(K162&lt;&gt;"",(VLOOKUP(K162,'🌳Resource'!$A$4:$J1001,10,false)*L162),0)+IF(M162&lt;&gt;"",(VLOOKUP(M162,'🌳Resource'!$A$4:$J1001,10,false)*N162),0)+IF(O162&lt;&gt;"",(VLOOKUP(O162,'🌳Resource'!$A$4:$J1001,10,false)*P162),0) + IF(Q162&lt;&gt;"",(VLOOKUP(Q162,'🌳Resource'!$A$4:$J1001,10,false)*R162),0) + IF(S162&lt;&gt;"",(VLOOKUP(S162,'🧱Material'!$B$4:$H1001,7,false)*T162),0) + IF(U162&lt;&gt;"",(VLOOKUP(U162,'🧱Material'!$B$4:$H1001,7,false)*V162),0) + IF(W162&lt;&gt;"",(VLOOKUP(W162,'🧱Material'!$B$4:$H1001,7,false)*X162),0) + IF(Y162&lt;&gt;"",(VLOOKUP(Y162,'🧱Material'!$B$4:$H1001,7,false)*Z162),0) + IF(AA162&lt;&gt;"",(VLOOKUP(AA162,'🧱Material'!$B$4:$H1001,7,false)*AB162),0) + IF(AC162&lt;&gt;"",(VLOOKUP(AC162,'🧱Material'!$B$4:$H1001,7,false)*AD162),0)</f>
        <v>0</v>
      </c>
      <c r="I162" s="523">
        <f>IF(K162&lt;&gt;"",(VLOOKUP(K162,'🌳Resource'!$A$4:$J1001,8,false)*L162),0)+IF(M162&lt;&gt;"",(VLOOKUP(M162,'🌳Resource'!$A$4:$J1001,8,false)*N162),0)+IF(O162&lt;&gt;"",(VLOOKUP(O162,'🌳Resource'!$A$4:$J1001,8,false)*P162),0) + IF(Q162&lt;&gt;"",(VLOOKUP(Q162,'🌳Resource'!$A$4:$J1001,8,false)*R162),0) + IF(S162&lt;&gt;"",(VLOOKUP(S162,'🧱Material'!$B$4:$H1001,5,false)*T162),0) + IF(U162&lt;&gt;"",(VLOOKUP(U162,'🧱Material'!$B$4:$H1001,5,false)*V162),0) + IF(W162&lt;&gt;"",(VLOOKUP(W162,'🧱Material'!$B$4:$H1001,5,false)*X162),0) + IF(Y162&lt;&gt;"",(VLOOKUP(Y162,'🧱Material'!$B$4:$H1001,5,false)*Z162),0) + IF(AA162&lt;&gt;"",(VLOOKUP(AA162,'🧱Material'!$B$4:$H1001,5,false)*AB162),0) + IF(AC162&lt;&gt;"",(VLOOKUP(AC162,'🧱Material'!$B$4:$H1001,5,false)*AD162),0)</f>
        <v>0</v>
      </c>
      <c r="J162" s="523">
        <f>IF(K162&lt;&gt;"",(VLOOKUP(K162,'🌳Resource'!$A$5:$J1001,9,false)*L162),0)+IF(M162&lt;&gt;"",(VLOOKUP(M162,'🌳Resource'!$A$5:$J1001,9,false)*N162),0)+IF(O162&lt;&gt;"",(VLOOKUP(O162,'🌳Resource'!$A$5:$J1001,9,false)*P162),0) + IF(Q162&lt;&gt;"",(VLOOKUP(Q162,'🌳Resource'!$A$5:$J1001,9,false)*R162),0) + IF(S162&lt;&gt;"",(VLOOKUP(S162,'🧱Material'!$B$4:$H1001,6,false)*T162),0) + IF(U162&lt;&gt;"",(VLOOKUP(U162,'🧱Material'!$B$4:$H1001,6,false)*V162),0) + IF(W162&lt;&gt;"",(VLOOKUP(W162,'🧱Material'!$B$4:$H1001,6,false)*X162),0) + IF(Y162&lt;&gt;"",(VLOOKUP(Y162,'🧱Material'!$B$4:$H1001,6,false)*Z162),0) + IF(AA162&lt;&gt;"",(VLOOKUP(AA162,'🧱Material'!$B$4:$H1001,6,false)*AB162),0) + IF(AC162&lt;&gt;"",(VLOOKUP(AC162,'🧱Material'!$B$4:$H1001,6,false)*AD162),0)</f>
        <v>0</v>
      </c>
      <c r="K162" s="63"/>
      <c r="L162" s="3"/>
      <c r="M162" s="63"/>
      <c r="N162" s="3"/>
      <c r="O162" s="63"/>
      <c r="P162" s="3"/>
      <c r="Q162" s="63"/>
      <c r="R162" s="3"/>
      <c r="S162" s="515"/>
      <c r="T162" s="3"/>
      <c r="U162" s="515"/>
      <c r="V162" s="3"/>
      <c r="W162" s="515"/>
      <c r="X162" s="3"/>
      <c r="Y162" s="515"/>
      <c r="Z162" s="3"/>
      <c r="AA162" s="515"/>
      <c r="AB162" s="3"/>
      <c r="AC162" s="515"/>
      <c r="AD162" s="3"/>
    </row>
    <row r="163">
      <c r="A163" s="629" t="b">
        <v>0</v>
      </c>
      <c r="B163" s="629"/>
      <c r="C163" s="624"/>
      <c r="D163" s="624"/>
      <c r="E163" s="624"/>
      <c r="F163" s="624"/>
      <c r="G163" s="624"/>
      <c r="H163" s="526">
        <f>IF(K163&lt;&gt;"",(VLOOKUP(K163,'🌳Resource'!$A$4:$J1001,10,false)*L163),0)+IF(M163&lt;&gt;"",(VLOOKUP(M163,'🌳Resource'!$A$4:$J1001,10,false)*N163),0)+IF(O163&lt;&gt;"",(VLOOKUP(O163,'🌳Resource'!$A$4:$J1001,10,false)*P163),0) + IF(Q163&lt;&gt;"",(VLOOKUP(Q163,'🌳Resource'!$A$4:$J1001,10,false)*R163),0) + IF(S163&lt;&gt;"",(VLOOKUP(S163,'🧱Material'!$B$4:$H1001,7,false)*T163),0) + IF(U163&lt;&gt;"",(VLOOKUP(U163,'🧱Material'!$B$4:$H1001,7,false)*V163),0) + IF(W163&lt;&gt;"",(VLOOKUP(W163,'🧱Material'!$B$4:$H1001,7,false)*X163),0) + IF(Y163&lt;&gt;"",(VLOOKUP(Y163,'🧱Material'!$B$4:$H1001,7,false)*Z163),0) + IF(AA163&lt;&gt;"",(VLOOKUP(AA163,'🧱Material'!$B$4:$H1001,7,false)*AB163),0) + IF(AC163&lt;&gt;"",(VLOOKUP(AC163,'🧱Material'!$B$4:$H1001,7,false)*AD163),0)</f>
        <v>0</v>
      </c>
      <c r="I163" s="526">
        <f>IF(K163&lt;&gt;"",(VLOOKUP(K163,'🌳Resource'!$A$4:$J1001,8,false)*L163),0)+IF(M163&lt;&gt;"",(VLOOKUP(M163,'🌳Resource'!$A$4:$J1001,8,false)*N163),0)+IF(O163&lt;&gt;"",(VLOOKUP(O163,'🌳Resource'!$A$4:$J1001,8,false)*P163),0) + IF(Q163&lt;&gt;"",(VLOOKUP(Q163,'🌳Resource'!$A$4:$J1001,8,false)*R163),0) + IF(S163&lt;&gt;"",(VLOOKUP(S163,'🧱Material'!$B$4:$H1001,5,false)*T163),0) + IF(U163&lt;&gt;"",(VLOOKUP(U163,'🧱Material'!$B$4:$H1001,5,false)*V163),0) + IF(W163&lt;&gt;"",(VLOOKUP(W163,'🧱Material'!$B$4:$H1001,5,false)*X163),0) + IF(Y163&lt;&gt;"",(VLOOKUP(Y163,'🧱Material'!$B$4:$H1001,5,false)*Z163),0) + IF(AA163&lt;&gt;"",(VLOOKUP(AA163,'🧱Material'!$B$4:$H1001,5,false)*AB163),0) + IF(AC163&lt;&gt;"",(VLOOKUP(AC163,'🧱Material'!$B$4:$H1001,5,false)*AD163),0)</f>
        <v>0</v>
      </c>
      <c r="J163" s="526">
        <f>IF(K163&lt;&gt;"",(VLOOKUP(K163,'🌳Resource'!$A$5:$J1001,9,false)*L163),0)+IF(M163&lt;&gt;"",(VLOOKUP(M163,'🌳Resource'!$A$5:$J1001,9,false)*N163),0)+IF(O163&lt;&gt;"",(VLOOKUP(O163,'🌳Resource'!$A$5:$J1001,9,false)*P163),0) + IF(Q163&lt;&gt;"",(VLOOKUP(Q163,'🌳Resource'!$A$5:$J1001,9,false)*R163),0) + IF(S163&lt;&gt;"",(VLOOKUP(S163,'🧱Material'!$B$4:$H1001,6,false)*T163),0) + IF(U163&lt;&gt;"",(VLOOKUP(U163,'🧱Material'!$B$4:$H1001,6,false)*V163),0) + IF(W163&lt;&gt;"",(VLOOKUP(W163,'🧱Material'!$B$4:$H1001,6,false)*X163),0) + IF(Y163&lt;&gt;"",(VLOOKUP(Y163,'🧱Material'!$B$4:$H1001,6,false)*Z163),0) + IF(AA163&lt;&gt;"",(VLOOKUP(AA163,'🧱Material'!$B$4:$H1001,6,false)*AB163),0) + IF(AC163&lt;&gt;"",(VLOOKUP(AC163,'🧱Material'!$B$4:$H1001,6,false)*AD163),0)</f>
        <v>0</v>
      </c>
      <c r="K163" s="18"/>
      <c r="L163" s="536"/>
      <c r="M163" s="18"/>
      <c r="N163" s="536"/>
      <c r="O163" s="18"/>
      <c r="P163" s="536"/>
      <c r="Q163" s="18"/>
      <c r="R163" s="536"/>
      <c r="S163" s="59"/>
      <c r="T163" s="520"/>
      <c r="U163" s="59"/>
      <c r="V163" s="520"/>
      <c r="W163" s="59"/>
      <c r="X163" s="520"/>
      <c r="Y163" s="59"/>
      <c r="Z163" s="520"/>
      <c r="AA163" s="59"/>
      <c r="AB163" s="520"/>
      <c r="AC163" s="59"/>
      <c r="AD163" s="520"/>
    </row>
    <row r="164">
      <c r="A164" s="629" t="b">
        <v>0</v>
      </c>
      <c r="B164" s="629"/>
      <c r="C164" s="624"/>
      <c r="D164" s="624"/>
      <c r="E164" s="624"/>
      <c r="F164" s="624"/>
      <c r="G164" s="624"/>
      <c r="H164" s="523">
        <f>IF(K164&lt;&gt;"",(VLOOKUP(K164,'🌳Resource'!$A$4:$J1001,10,false)*L164),0)+IF(M164&lt;&gt;"",(VLOOKUP(M164,'🌳Resource'!$A$4:$J1001,10,false)*N164),0)+IF(O164&lt;&gt;"",(VLOOKUP(O164,'🌳Resource'!$A$4:$J1001,10,false)*P164),0) + IF(Q164&lt;&gt;"",(VLOOKUP(Q164,'🌳Resource'!$A$4:$J1001,10,false)*R164),0) + IF(S164&lt;&gt;"",(VLOOKUP(S164,'🧱Material'!$B$4:$H1001,7,false)*T164),0) + IF(U164&lt;&gt;"",(VLOOKUP(U164,'🧱Material'!$B$4:$H1001,7,false)*V164),0) + IF(W164&lt;&gt;"",(VLOOKUP(W164,'🧱Material'!$B$4:$H1001,7,false)*X164),0) + IF(Y164&lt;&gt;"",(VLOOKUP(Y164,'🧱Material'!$B$4:$H1001,7,false)*Z164),0) + IF(AA164&lt;&gt;"",(VLOOKUP(AA164,'🧱Material'!$B$4:$H1001,7,false)*AB164),0) + IF(AC164&lt;&gt;"",(VLOOKUP(AC164,'🧱Material'!$B$4:$H1001,7,false)*AD164),0)</f>
        <v>0</v>
      </c>
      <c r="I164" s="523">
        <f>IF(K164&lt;&gt;"",(VLOOKUP(K164,'🌳Resource'!$A$4:$J1001,8,false)*L164),0)+IF(M164&lt;&gt;"",(VLOOKUP(M164,'🌳Resource'!$A$4:$J1001,8,false)*N164),0)+IF(O164&lt;&gt;"",(VLOOKUP(O164,'🌳Resource'!$A$4:$J1001,8,false)*P164),0) + IF(Q164&lt;&gt;"",(VLOOKUP(Q164,'🌳Resource'!$A$4:$J1001,8,false)*R164),0) + IF(S164&lt;&gt;"",(VLOOKUP(S164,'🧱Material'!$B$4:$H1001,5,false)*T164),0) + IF(U164&lt;&gt;"",(VLOOKUP(U164,'🧱Material'!$B$4:$H1001,5,false)*V164),0) + IF(W164&lt;&gt;"",(VLOOKUP(W164,'🧱Material'!$B$4:$H1001,5,false)*X164),0) + IF(Y164&lt;&gt;"",(VLOOKUP(Y164,'🧱Material'!$B$4:$H1001,5,false)*Z164),0) + IF(AA164&lt;&gt;"",(VLOOKUP(AA164,'🧱Material'!$B$4:$H1001,5,false)*AB164),0) + IF(AC164&lt;&gt;"",(VLOOKUP(AC164,'🧱Material'!$B$4:$H1001,5,false)*AD164),0)</f>
        <v>0</v>
      </c>
      <c r="J164" s="523">
        <f>IF(K164&lt;&gt;"",(VLOOKUP(K164,'🌳Resource'!$A$5:$J1001,9,false)*L164),0)+IF(M164&lt;&gt;"",(VLOOKUP(M164,'🌳Resource'!$A$5:$J1001,9,false)*N164),0)+IF(O164&lt;&gt;"",(VLOOKUP(O164,'🌳Resource'!$A$5:$J1001,9,false)*P164),0) + IF(Q164&lt;&gt;"",(VLOOKUP(Q164,'🌳Resource'!$A$5:$J1001,9,false)*R164),0) + IF(S164&lt;&gt;"",(VLOOKUP(S164,'🧱Material'!$B$4:$H1001,6,false)*T164),0) + IF(U164&lt;&gt;"",(VLOOKUP(U164,'🧱Material'!$B$4:$H1001,6,false)*V164),0) + IF(W164&lt;&gt;"",(VLOOKUP(W164,'🧱Material'!$B$4:$H1001,6,false)*X164),0) + IF(Y164&lt;&gt;"",(VLOOKUP(Y164,'🧱Material'!$B$4:$H1001,6,false)*Z164),0) + IF(AA164&lt;&gt;"",(VLOOKUP(AA164,'🧱Material'!$B$4:$H1001,6,false)*AB164),0) + IF(AC164&lt;&gt;"",(VLOOKUP(AC164,'🧱Material'!$B$4:$H1001,6,false)*AD164),0)</f>
        <v>0</v>
      </c>
      <c r="K164" s="63"/>
      <c r="L164" s="3"/>
      <c r="M164" s="63"/>
      <c r="N164" s="3"/>
      <c r="O164" s="63"/>
      <c r="P164" s="3"/>
      <c r="Q164" s="63"/>
      <c r="R164" s="3"/>
      <c r="S164" s="515"/>
      <c r="T164" s="3"/>
      <c r="U164" s="515"/>
      <c r="V164" s="3"/>
      <c r="W164" s="515"/>
      <c r="X164" s="3"/>
      <c r="Y164" s="515"/>
      <c r="Z164" s="3"/>
      <c r="AA164" s="515"/>
      <c r="AB164" s="3"/>
      <c r="AC164" s="515"/>
      <c r="AD164" s="3"/>
    </row>
    <row r="165">
      <c r="A165" s="629" t="b">
        <v>0</v>
      </c>
      <c r="B165" s="629"/>
      <c r="C165" s="624"/>
      <c r="D165" s="624"/>
      <c r="E165" s="624"/>
      <c r="F165" s="624"/>
      <c r="G165" s="624"/>
      <c r="H165" s="526">
        <f>IF(K165&lt;&gt;"",(VLOOKUP(K165,'🌳Resource'!$A$4:$J1001,10,false)*L165),0)+IF(M165&lt;&gt;"",(VLOOKUP(M165,'🌳Resource'!$A$4:$J1001,10,false)*N165),0)+IF(O165&lt;&gt;"",(VLOOKUP(O165,'🌳Resource'!$A$4:$J1001,10,false)*P165),0) + IF(Q165&lt;&gt;"",(VLOOKUP(Q165,'🌳Resource'!$A$4:$J1001,10,false)*R165),0) + IF(S165&lt;&gt;"",(VLOOKUP(S165,'🧱Material'!$B$4:$H1001,7,false)*T165),0) + IF(U165&lt;&gt;"",(VLOOKUP(U165,'🧱Material'!$B$4:$H1001,7,false)*V165),0) + IF(W165&lt;&gt;"",(VLOOKUP(W165,'🧱Material'!$B$4:$H1001,7,false)*X165),0) + IF(Y165&lt;&gt;"",(VLOOKUP(Y165,'🧱Material'!$B$4:$H1001,7,false)*Z165),0) + IF(AA165&lt;&gt;"",(VLOOKUP(AA165,'🧱Material'!$B$4:$H1001,7,false)*AB165),0) + IF(AC165&lt;&gt;"",(VLOOKUP(AC165,'🧱Material'!$B$4:$H1001,7,false)*AD165),0)</f>
        <v>0</v>
      </c>
      <c r="I165" s="526">
        <f>IF(K165&lt;&gt;"",(VLOOKUP(K165,'🌳Resource'!$A$4:$J1001,8,false)*L165),0)+IF(M165&lt;&gt;"",(VLOOKUP(M165,'🌳Resource'!$A$4:$J1001,8,false)*N165),0)+IF(O165&lt;&gt;"",(VLOOKUP(O165,'🌳Resource'!$A$4:$J1001,8,false)*P165),0) + IF(Q165&lt;&gt;"",(VLOOKUP(Q165,'🌳Resource'!$A$4:$J1001,8,false)*R165),0) + IF(S165&lt;&gt;"",(VLOOKUP(S165,'🧱Material'!$B$4:$H1001,5,false)*T165),0) + IF(U165&lt;&gt;"",(VLOOKUP(U165,'🧱Material'!$B$4:$H1001,5,false)*V165),0) + IF(W165&lt;&gt;"",(VLOOKUP(W165,'🧱Material'!$B$4:$H1001,5,false)*X165),0) + IF(Y165&lt;&gt;"",(VLOOKUP(Y165,'🧱Material'!$B$4:$H1001,5,false)*Z165),0) + IF(AA165&lt;&gt;"",(VLOOKUP(AA165,'🧱Material'!$B$4:$H1001,5,false)*AB165),0) + IF(AC165&lt;&gt;"",(VLOOKUP(AC165,'🧱Material'!$B$4:$H1001,5,false)*AD165),0)</f>
        <v>0</v>
      </c>
      <c r="J165" s="526">
        <f>IF(K165&lt;&gt;"",(VLOOKUP(K165,'🌳Resource'!$A$5:$J1001,9,false)*L165),0)+IF(M165&lt;&gt;"",(VLOOKUP(M165,'🌳Resource'!$A$5:$J1001,9,false)*N165),0)+IF(O165&lt;&gt;"",(VLOOKUP(O165,'🌳Resource'!$A$5:$J1001,9,false)*P165),0) + IF(Q165&lt;&gt;"",(VLOOKUP(Q165,'🌳Resource'!$A$5:$J1001,9,false)*R165),0) + IF(S165&lt;&gt;"",(VLOOKUP(S165,'🧱Material'!$B$4:$H1001,6,false)*T165),0) + IF(U165&lt;&gt;"",(VLOOKUP(U165,'🧱Material'!$B$4:$H1001,6,false)*V165),0) + IF(W165&lt;&gt;"",(VLOOKUP(W165,'🧱Material'!$B$4:$H1001,6,false)*X165),0) + IF(Y165&lt;&gt;"",(VLOOKUP(Y165,'🧱Material'!$B$4:$H1001,6,false)*Z165),0) + IF(AA165&lt;&gt;"",(VLOOKUP(AA165,'🧱Material'!$B$4:$H1001,6,false)*AB165),0) + IF(AC165&lt;&gt;"",(VLOOKUP(AC165,'🧱Material'!$B$4:$H1001,6,false)*AD165),0)</f>
        <v>0</v>
      </c>
      <c r="K165" s="18"/>
      <c r="L165" s="536"/>
      <c r="M165" s="18"/>
      <c r="N165" s="536"/>
      <c r="O165" s="18"/>
      <c r="P165" s="536"/>
      <c r="Q165" s="18"/>
      <c r="R165" s="536"/>
      <c r="S165" s="59"/>
      <c r="T165" s="520"/>
      <c r="U165" s="59"/>
      <c r="V165" s="520"/>
      <c r="W165" s="59"/>
      <c r="X165" s="520"/>
      <c r="Y165" s="59"/>
      <c r="Z165" s="520"/>
      <c r="AA165" s="59"/>
      <c r="AB165" s="520"/>
      <c r="AC165" s="59"/>
      <c r="AD165" s="520"/>
    </row>
    <row r="166">
      <c r="A166" s="629" t="b">
        <v>0</v>
      </c>
      <c r="B166" s="629"/>
      <c r="C166" s="624"/>
      <c r="D166" s="624"/>
      <c r="E166" s="624"/>
      <c r="F166" s="624"/>
      <c r="G166" s="624"/>
      <c r="H166" s="523">
        <f>IF(K166&lt;&gt;"",(VLOOKUP(K166,'🌳Resource'!$A$4:$J1001,10,false)*L166),0)+IF(M166&lt;&gt;"",(VLOOKUP(M166,'🌳Resource'!$A$4:$J1001,10,false)*N166),0)+IF(O166&lt;&gt;"",(VLOOKUP(O166,'🌳Resource'!$A$4:$J1001,10,false)*P166),0) + IF(Q166&lt;&gt;"",(VLOOKUP(Q166,'🌳Resource'!$A$4:$J1001,10,false)*R166),0) + IF(S166&lt;&gt;"",(VLOOKUP(S166,'🧱Material'!$B$4:$H1001,7,false)*T166),0) + IF(U166&lt;&gt;"",(VLOOKUP(U166,'🧱Material'!$B$4:$H1001,7,false)*V166),0) + IF(W166&lt;&gt;"",(VLOOKUP(W166,'🧱Material'!$B$4:$H1001,7,false)*X166),0) + IF(Y166&lt;&gt;"",(VLOOKUP(Y166,'🧱Material'!$B$4:$H1001,7,false)*Z166),0) + IF(AA166&lt;&gt;"",(VLOOKUP(AA166,'🧱Material'!$B$4:$H1001,7,false)*AB166),0) + IF(AC166&lt;&gt;"",(VLOOKUP(AC166,'🧱Material'!$B$4:$H1001,7,false)*AD166),0)</f>
        <v>0</v>
      </c>
      <c r="I166" s="523">
        <f>IF(K166&lt;&gt;"",(VLOOKUP(K166,'🌳Resource'!$A$4:$J1001,8,false)*L166),0)+IF(M166&lt;&gt;"",(VLOOKUP(M166,'🌳Resource'!$A$4:$J1001,8,false)*N166),0)+IF(O166&lt;&gt;"",(VLOOKUP(O166,'🌳Resource'!$A$4:$J1001,8,false)*P166),0) + IF(Q166&lt;&gt;"",(VLOOKUP(Q166,'🌳Resource'!$A$4:$J1001,8,false)*R166),0) + IF(S166&lt;&gt;"",(VLOOKUP(S166,'🧱Material'!$B$4:$H1001,5,false)*T166),0) + IF(U166&lt;&gt;"",(VLOOKUP(U166,'🧱Material'!$B$4:$H1001,5,false)*V166),0) + IF(W166&lt;&gt;"",(VLOOKUP(W166,'🧱Material'!$B$4:$H1001,5,false)*X166),0) + IF(Y166&lt;&gt;"",(VLOOKUP(Y166,'🧱Material'!$B$4:$H1001,5,false)*Z166),0) + IF(AA166&lt;&gt;"",(VLOOKUP(AA166,'🧱Material'!$B$4:$H1001,5,false)*AB166),0) + IF(AC166&lt;&gt;"",(VLOOKUP(AC166,'🧱Material'!$B$4:$H1001,5,false)*AD166),0)</f>
        <v>0</v>
      </c>
      <c r="J166" s="523">
        <f>IF(K166&lt;&gt;"",(VLOOKUP(K166,'🌳Resource'!$A$5:$J1001,9,false)*L166),0)+IF(M166&lt;&gt;"",(VLOOKUP(M166,'🌳Resource'!$A$5:$J1001,9,false)*N166),0)+IF(O166&lt;&gt;"",(VLOOKUP(O166,'🌳Resource'!$A$5:$J1001,9,false)*P166),0) + IF(Q166&lt;&gt;"",(VLOOKUP(Q166,'🌳Resource'!$A$5:$J1001,9,false)*R166),0) + IF(S166&lt;&gt;"",(VLOOKUP(S166,'🧱Material'!$B$4:$H1001,6,false)*T166),0) + IF(U166&lt;&gt;"",(VLOOKUP(U166,'🧱Material'!$B$4:$H1001,6,false)*V166),0) + IF(W166&lt;&gt;"",(VLOOKUP(W166,'🧱Material'!$B$4:$H1001,6,false)*X166),0) + IF(Y166&lt;&gt;"",(VLOOKUP(Y166,'🧱Material'!$B$4:$H1001,6,false)*Z166),0) + IF(AA166&lt;&gt;"",(VLOOKUP(AA166,'🧱Material'!$B$4:$H1001,6,false)*AB166),0) + IF(AC166&lt;&gt;"",(VLOOKUP(AC166,'🧱Material'!$B$4:$H1001,6,false)*AD166),0)</f>
        <v>0</v>
      </c>
      <c r="K166" s="63"/>
      <c r="L166" s="3"/>
      <c r="M166" s="63"/>
      <c r="N166" s="3"/>
      <c r="O166" s="63"/>
      <c r="P166" s="3"/>
      <c r="Q166" s="63"/>
      <c r="R166" s="3"/>
      <c r="S166" s="515"/>
      <c r="T166" s="3"/>
      <c r="U166" s="515"/>
      <c r="V166" s="3"/>
      <c r="W166" s="515"/>
      <c r="X166" s="3"/>
      <c r="Y166" s="515"/>
      <c r="Z166" s="3"/>
      <c r="AA166" s="515"/>
      <c r="AB166" s="3"/>
      <c r="AC166" s="515"/>
      <c r="AD166" s="3"/>
    </row>
    <row r="167">
      <c r="A167" s="629" t="b">
        <v>0</v>
      </c>
      <c r="B167" s="629"/>
      <c r="C167" s="624"/>
      <c r="D167" s="624"/>
      <c r="E167" s="624"/>
      <c r="F167" s="624"/>
      <c r="G167" s="624"/>
      <c r="H167" s="526">
        <f>IF(K167&lt;&gt;"",(VLOOKUP(K167,'🌳Resource'!$A$4:$J1001,10,false)*L167),0)+IF(M167&lt;&gt;"",(VLOOKUP(M167,'🌳Resource'!$A$4:$J1001,10,false)*N167),0)+IF(O167&lt;&gt;"",(VLOOKUP(O167,'🌳Resource'!$A$4:$J1001,10,false)*P167),0) + IF(Q167&lt;&gt;"",(VLOOKUP(Q167,'🌳Resource'!$A$4:$J1001,10,false)*R167),0) + IF(S167&lt;&gt;"",(VLOOKUP(S167,'🧱Material'!$B$4:$H1001,7,false)*T167),0) + IF(U167&lt;&gt;"",(VLOOKUP(U167,'🧱Material'!$B$4:$H1001,7,false)*V167),0) + IF(W167&lt;&gt;"",(VLOOKUP(W167,'🧱Material'!$B$4:$H1001,7,false)*X167),0) + IF(Y167&lt;&gt;"",(VLOOKUP(Y167,'🧱Material'!$B$4:$H1001,7,false)*Z167),0) + IF(AA167&lt;&gt;"",(VLOOKUP(AA167,'🧱Material'!$B$4:$H1001,7,false)*AB167),0) + IF(AC167&lt;&gt;"",(VLOOKUP(AC167,'🧱Material'!$B$4:$H1001,7,false)*AD167),0)</f>
        <v>0</v>
      </c>
      <c r="I167" s="526">
        <f>IF(K167&lt;&gt;"",(VLOOKUP(K167,'🌳Resource'!$A$4:$J1001,8,false)*L167),0)+IF(M167&lt;&gt;"",(VLOOKUP(M167,'🌳Resource'!$A$4:$J1001,8,false)*N167),0)+IF(O167&lt;&gt;"",(VLOOKUP(O167,'🌳Resource'!$A$4:$J1001,8,false)*P167),0) + IF(Q167&lt;&gt;"",(VLOOKUP(Q167,'🌳Resource'!$A$4:$J1001,8,false)*R167),0) + IF(S167&lt;&gt;"",(VLOOKUP(S167,'🧱Material'!$B$4:$H1001,5,false)*T167),0) + IF(U167&lt;&gt;"",(VLOOKUP(U167,'🧱Material'!$B$4:$H1001,5,false)*V167),0) + IF(W167&lt;&gt;"",(VLOOKUP(W167,'🧱Material'!$B$4:$H1001,5,false)*X167),0) + IF(Y167&lt;&gt;"",(VLOOKUP(Y167,'🧱Material'!$B$4:$H1001,5,false)*Z167),0) + IF(AA167&lt;&gt;"",(VLOOKUP(AA167,'🧱Material'!$B$4:$H1001,5,false)*AB167),0) + IF(AC167&lt;&gt;"",(VLOOKUP(AC167,'🧱Material'!$B$4:$H1001,5,false)*AD167),0)</f>
        <v>0</v>
      </c>
      <c r="J167" s="526">
        <f>IF(K167&lt;&gt;"",(VLOOKUP(K167,'🌳Resource'!$A$5:$J1001,9,false)*L167),0)+IF(M167&lt;&gt;"",(VLOOKUP(M167,'🌳Resource'!$A$5:$J1001,9,false)*N167),0)+IF(O167&lt;&gt;"",(VLOOKUP(O167,'🌳Resource'!$A$5:$J1001,9,false)*P167),0) + IF(Q167&lt;&gt;"",(VLOOKUP(Q167,'🌳Resource'!$A$5:$J1001,9,false)*R167),0) + IF(S167&lt;&gt;"",(VLOOKUP(S167,'🧱Material'!$B$4:$H1001,6,false)*T167),0) + IF(U167&lt;&gt;"",(VLOOKUP(U167,'🧱Material'!$B$4:$H1001,6,false)*V167),0) + IF(W167&lt;&gt;"",(VLOOKUP(W167,'🧱Material'!$B$4:$H1001,6,false)*X167),0) + IF(Y167&lt;&gt;"",(VLOOKUP(Y167,'🧱Material'!$B$4:$H1001,6,false)*Z167),0) + IF(AA167&lt;&gt;"",(VLOOKUP(AA167,'🧱Material'!$B$4:$H1001,6,false)*AB167),0) + IF(AC167&lt;&gt;"",(VLOOKUP(AC167,'🧱Material'!$B$4:$H1001,6,false)*AD167),0)</f>
        <v>0</v>
      </c>
      <c r="K167" s="18"/>
      <c r="L167" s="536"/>
      <c r="M167" s="18"/>
      <c r="N167" s="536"/>
      <c r="O167" s="18"/>
      <c r="P167" s="536"/>
      <c r="Q167" s="18"/>
      <c r="R167" s="536"/>
      <c r="S167" s="59"/>
      <c r="T167" s="520"/>
      <c r="U167" s="59"/>
      <c r="V167" s="520"/>
      <c r="W167" s="59"/>
      <c r="X167" s="520"/>
      <c r="Y167" s="59"/>
      <c r="Z167" s="520"/>
      <c r="AA167" s="59"/>
      <c r="AB167" s="520"/>
      <c r="AC167" s="59"/>
      <c r="AD167" s="520"/>
    </row>
    <row r="168">
      <c r="A168" s="629" t="b">
        <v>0</v>
      </c>
      <c r="B168" s="629"/>
      <c r="C168" s="624"/>
      <c r="D168" s="624"/>
      <c r="E168" s="624"/>
      <c r="F168" s="624"/>
      <c r="G168" s="624"/>
      <c r="H168" s="523">
        <f>IF(K168&lt;&gt;"",(VLOOKUP(K168,'🌳Resource'!$A$4:$J1001,10,false)*L168),0)+IF(M168&lt;&gt;"",(VLOOKUP(M168,'🌳Resource'!$A$4:$J1001,10,false)*N168),0)+IF(O168&lt;&gt;"",(VLOOKUP(O168,'🌳Resource'!$A$4:$J1001,10,false)*P168),0) + IF(Q168&lt;&gt;"",(VLOOKUP(Q168,'🌳Resource'!$A$4:$J1001,10,false)*R168),0) + IF(S168&lt;&gt;"",(VLOOKUP(S168,'🧱Material'!$B$4:$H1001,7,false)*T168),0) + IF(U168&lt;&gt;"",(VLOOKUP(U168,'🧱Material'!$B$4:$H1001,7,false)*V168),0) + IF(W168&lt;&gt;"",(VLOOKUP(W168,'🧱Material'!$B$4:$H1001,7,false)*X168),0) + IF(Y168&lt;&gt;"",(VLOOKUP(Y168,'🧱Material'!$B$4:$H1001,7,false)*Z168),0) + IF(AA168&lt;&gt;"",(VLOOKUP(AA168,'🧱Material'!$B$4:$H1001,7,false)*AB168),0) + IF(AC168&lt;&gt;"",(VLOOKUP(AC168,'🧱Material'!$B$4:$H1001,7,false)*AD168),0)</f>
        <v>0</v>
      </c>
      <c r="I168" s="523">
        <f>IF(K168&lt;&gt;"",(VLOOKUP(K168,'🌳Resource'!$A$4:$J1001,8,false)*L168),0)+IF(M168&lt;&gt;"",(VLOOKUP(M168,'🌳Resource'!$A$4:$J1001,8,false)*N168),0)+IF(O168&lt;&gt;"",(VLOOKUP(O168,'🌳Resource'!$A$4:$J1001,8,false)*P168),0) + IF(Q168&lt;&gt;"",(VLOOKUP(Q168,'🌳Resource'!$A$4:$J1001,8,false)*R168),0) + IF(S168&lt;&gt;"",(VLOOKUP(S168,'🧱Material'!$B$4:$H1001,5,false)*T168),0) + IF(U168&lt;&gt;"",(VLOOKUP(U168,'🧱Material'!$B$4:$H1001,5,false)*V168),0) + IF(W168&lt;&gt;"",(VLOOKUP(W168,'🧱Material'!$B$4:$H1001,5,false)*X168),0) + IF(Y168&lt;&gt;"",(VLOOKUP(Y168,'🧱Material'!$B$4:$H1001,5,false)*Z168),0) + IF(AA168&lt;&gt;"",(VLOOKUP(AA168,'🧱Material'!$B$4:$H1001,5,false)*AB168),0) + IF(AC168&lt;&gt;"",(VLOOKUP(AC168,'🧱Material'!$B$4:$H1001,5,false)*AD168),0)</f>
        <v>0</v>
      </c>
      <c r="J168" s="523">
        <f>IF(K168&lt;&gt;"",(VLOOKUP(K168,'🌳Resource'!$A$5:$J1001,9,false)*L168),0)+IF(M168&lt;&gt;"",(VLOOKUP(M168,'🌳Resource'!$A$5:$J1001,9,false)*N168),0)+IF(O168&lt;&gt;"",(VLOOKUP(O168,'🌳Resource'!$A$5:$J1001,9,false)*P168),0) + IF(Q168&lt;&gt;"",(VLOOKUP(Q168,'🌳Resource'!$A$5:$J1001,9,false)*R168),0) + IF(S168&lt;&gt;"",(VLOOKUP(S168,'🧱Material'!$B$4:$H1001,6,false)*T168),0) + IF(U168&lt;&gt;"",(VLOOKUP(U168,'🧱Material'!$B$4:$H1001,6,false)*V168),0) + IF(W168&lt;&gt;"",(VLOOKUP(W168,'🧱Material'!$B$4:$H1001,6,false)*X168),0) + IF(Y168&lt;&gt;"",(VLOOKUP(Y168,'🧱Material'!$B$4:$H1001,6,false)*Z168),0) + IF(AA168&lt;&gt;"",(VLOOKUP(AA168,'🧱Material'!$B$4:$H1001,6,false)*AB168),0) + IF(AC168&lt;&gt;"",(VLOOKUP(AC168,'🧱Material'!$B$4:$H1001,6,false)*AD168),0)</f>
        <v>0</v>
      </c>
      <c r="K168" s="63"/>
      <c r="L168" s="3"/>
      <c r="M168" s="63"/>
      <c r="N168" s="3"/>
      <c r="O168" s="63"/>
      <c r="P168" s="3"/>
      <c r="Q168" s="63"/>
      <c r="R168" s="3"/>
      <c r="S168" s="515"/>
      <c r="T168" s="3"/>
      <c r="U168" s="515"/>
      <c r="V168" s="3"/>
      <c r="W168" s="515"/>
      <c r="X168" s="3"/>
      <c r="Y168" s="515"/>
      <c r="Z168" s="3"/>
      <c r="AA168" s="515"/>
      <c r="AB168" s="3"/>
      <c r="AC168" s="515"/>
      <c r="AD168" s="3"/>
    </row>
    <row r="169">
      <c r="A169" s="629" t="b">
        <v>0</v>
      </c>
      <c r="B169" s="629"/>
      <c r="C169" s="624"/>
      <c r="D169" s="624"/>
      <c r="E169" s="624"/>
      <c r="F169" s="624"/>
      <c r="G169" s="624"/>
      <c r="H169" s="526">
        <f>IF(K169&lt;&gt;"",(VLOOKUP(K169,'🌳Resource'!$A$4:$J1001,10,false)*L169),0)+IF(M169&lt;&gt;"",(VLOOKUP(M169,'🌳Resource'!$A$4:$J1001,10,false)*N169),0)+IF(O169&lt;&gt;"",(VLOOKUP(O169,'🌳Resource'!$A$4:$J1001,10,false)*P169),0) + IF(Q169&lt;&gt;"",(VLOOKUP(Q169,'🌳Resource'!$A$4:$J1001,10,false)*R169),0) + IF(S169&lt;&gt;"",(VLOOKUP(S169,'🧱Material'!$B$4:$H1001,7,false)*T169),0) + IF(U169&lt;&gt;"",(VLOOKUP(U169,'🧱Material'!$B$4:$H1001,7,false)*V169),0) + IF(W169&lt;&gt;"",(VLOOKUP(W169,'🧱Material'!$B$4:$H1001,7,false)*X169),0) + IF(Y169&lt;&gt;"",(VLOOKUP(Y169,'🧱Material'!$B$4:$H1001,7,false)*Z169),0) + IF(AA169&lt;&gt;"",(VLOOKUP(AA169,'🧱Material'!$B$4:$H1001,7,false)*AB169),0) + IF(AC169&lt;&gt;"",(VLOOKUP(AC169,'🧱Material'!$B$4:$H1001,7,false)*AD169),0)</f>
        <v>0</v>
      </c>
      <c r="I169" s="526">
        <f>IF(K169&lt;&gt;"",(VLOOKUP(K169,'🌳Resource'!$A$4:$J1001,8,false)*L169),0)+IF(M169&lt;&gt;"",(VLOOKUP(M169,'🌳Resource'!$A$4:$J1001,8,false)*N169),0)+IF(O169&lt;&gt;"",(VLOOKUP(O169,'🌳Resource'!$A$4:$J1001,8,false)*P169),0) + IF(Q169&lt;&gt;"",(VLOOKUP(Q169,'🌳Resource'!$A$4:$J1001,8,false)*R169),0) + IF(S169&lt;&gt;"",(VLOOKUP(S169,'🧱Material'!$B$4:$H1001,5,false)*T169),0) + IF(U169&lt;&gt;"",(VLOOKUP(U169,'🧱Material'!$B$4:$H1001,5,false)*V169),0) + IF(W169&lt;&gt;"",(VLOOKUP(W169,'🧱Material'!$B$4:$H1001,5,false)*X169),0) + IF(Y169&lt;&gt;"",(VLOOKUP(Y169,'🧱Material'!$B$4:$H1001,5,false)*Z169),0) + IF(AA169&lt;&gt;"",(VLOOKUP(AA169,'🧱Material'!$B$4:$H1001,5,false)*AB169),0) + IF(AC169&lt;&gt;"",(VLOOKUP(AC169,'🧱Material'!$B$4:$H1001,5,false)*AD169),0)</f>
        <v>0</v>
      </c>
      <c r="J169" s="526">
        <f>IF(K169&lt;&gt;"",(VLOOKUP(K169,'🌳Resource'!$A$5:$J1001,9,false)*L169),0)+IF(M169&lt;&gt;"",(VLOOKUP(M169,'🌳Resource'!$A$5:$J1001,9,false)*N169),0)+IF(O169&lt;&gt;"",(VLOOKUP(O169,'🌳Resource'!$A$5:$J1001,9,false)*P169),0) + IF(Q169&lt;&gt;"",(VLOOKUP(Q169,'🌳Resource'!$A$5:$J1001,9,false)*R169),0) + IF(S169&lt;&gt;"",(VLOOKUP(S169,'🧱Material'!$B$4:$H1001,6,false)*T169),0) + IF(U169&lt;&gt;"",(VLOOKUP(U169,'🧱Material'!$B$4:$H1001,6,false)*V169),0) + IF(W169&lt;&gt;"",(VLOOKUP(W169,'🧱Material'!$B$4:$H1001,6,false)*X169),0) + IF(Y169&lt;&gt;"",(VLOOKUP(Y169,'🧱Material'!$B$4:$H1001,6,false)*Z169),0) + IF(AA169&lt;&gt;"",(VLOOKUP(AA169,'🧱Material'!$B$4:$H1001,6,false)*AB169),0) + IF(AC169&lt;&gt;"",(VLOOKUP(AC169,'🧱Material'!$B$4:$H1001,6,false)*AD169),0)</f>
        <v>0</v>
      </c>
      <c r="K169" s="18"/>
      <c r="L169" s="536"/>
      <c r="M169" s="18"/>
      <c r="N169" s="536"/>
      <c r="O169" s="18"/>
      <c r="P169" s="536"/>
      <c r="Q169" s="18"/>
      <c r="R169" s="536"/>
      <c r="S169" s="59"/>
      <c r="T169" s="520"/>
      <c r="U169" s="59"/>
      <c r="V169" s="520"/>
      <c r="W169" s="59"/>
      <c r="X169" s="520"/>
      <c r="Y169" s="59"/>
      <c r="Z169" s="520"/>
      <c r="AA169" s="59"/>
      <c r="AB169" s="520"/>
      <c r="AC169" s="59"/>
      <c r="AD169" s="520"/>
    </row>
    <row r="170">
      <c r="A170" s="629" t="b">
        <v>0</v>
      </c>
      <c r="B170" s="629"/>
      <c r="C170" s="624"/>
      <c r="D170" s="624"/>
      <c r="E170" s="624"/>
      <c r="F170" s="624"/>
      <c r="G170" s="624"/>
      <c r="H170" s="523">
        <f>IF(K170&lt;&gt;"",(VLOOKUP(K170,'🌳Resource'!$A$4:$J1001,10,false)*L170),0)+IF(M170&lt;&gt;"",(VLOOKUP(M170,'🌳Resource'!$A$4:$J1001,10,false)*N170),0)+IF(O170&lt;&gt;"",(VLOOKUP(O170,'🌳Resource'!$A$4:$J1001,10,false)*P170),0) + IF(Q170&lt;&gt;"",(VLOOKUP(Q170,'🌳Resource'!$A$4:$J1001,10,false)*R170),0) + IF(S170&lt;&gt;"",(VLOOKUP(S170,'🧱Material'!$B$4:$H1001,7,false)*T170),0) + IF(U170&lt;&gt;"",(VLOOKUP(U170,'🧱Material'!$B$4:$H1001,7,false)*V170),0) + IF(W170&lt;&gt;"",(VLOOKUP(W170,'🧱Material'!$B$4:$H1001,7,false)*X170),0) + IF(Y170&lt;&gt;"",(VLOOKUP(Y170,'🧱Material'!$B$4:$H1001,7,false)*Z170),0) + IF(AA170&lt;&gt;"",(VLOOKUP(AA170,'🧱Material'!$B$4:$H1001,7,false)*AB170),0) + IF(AC170&lt;&gt;"",(VLOOKUP(AC170,'🧱Material'!$B$4:$H1001,7,false)*AD170),0)</f>
        <v>0</v>
      </c>
      <c r="I170" s="523">
        <f>IF(K170&lt;&gt;"",(VLOOKUP(K170,'🌳Resource'!$A$4:$J1001,8,false)*L170),0)+IF(M170&lt;&gt;"",(VLOOKUP(M170,'🌳Resource'!$A$4:$J1001,8,false)*N170),0)+IF(O170&lt;&gt;"",(VLOOKUP(O170,'🌳Resource'!$A$4:$J1001,8,false)*P170),0) + IF(Q170&lt;&gt;"",(VLOOKUP(Q170,'🌳Resource'!$A$4:$J1001,8,false)*R170),0) + IF(S170&lt;&gt;"",(VLOOKUP(S170,'🧱Material'!$B$4:$H1001,5,false)*T170),0) + IF(U170&lt;&gt;"",(VLOOKUP(U170,'🧱Material'!$B$4:$H1001,5,false)*V170),0) + IF(W170&lt;&gt;"",(VLOOKUP(W170,'🧱Material'!$B$4:$H1001,5,false)*X170),0) + IF(Y170&lt;&gt;"",(VLOOKUP(Y170,'🧱Material'!$B$4:$H1001,5,false)*Z170),0) + IF(AA170&lt;&gt;"",(VLOOKUP(AA170,'🧱Material'!$B$4:$H1001,5,false)*AB170),0) + IF(AC170&lt;&gt;"",(VLOOKUP(AC170,'🧱Material'!$B$4:$H1001,5,false)*AD170),0)</f>
        <v>0</v>
      </c>
      <c r="J170" s="523">
        <f>IF(K170&lt;&gt;"",(VLOOKUP(K170,'🌳Resource'!$A$5:$J1001,9,false)*L170),0)+IF(M170&lt;&gt;"",(VLOOKUP(M170,'🌳Resource'!$A$5:$J1001,9,false)*N170),0)+IF(O170&lt;&gt;"",(VLOOKUP(O170,'🌳Resource'!$A$5:$J1001,9,false)*P170),0) + IF(Q170&lt;&gt;"",(VLOOKUP(Q170,'🌳Resource'!$A$5:$J1001,9,false)*R170),0) + IF(S170&lt;&gt;"",(VLOOKUP(S170,'🧱Material'!$B$4:$H1001,6,false)*T170),0) + IF(U170&lt;&gt;"",(VLOOKUP(U170,'🧱Material'!$B$4:$H1001,6,false)*V170),0) + IF(W170&lt;&gt;"",(VLOOKUP(W170,'🧱Material'!$B$4:$H1001,6,false)*X170),0) + IF(Y170&lt;&gt;"",(VLOOKUP(Y170,'🧱Material'!$B$4:$H1001,6,false)*Z170),0) + IF(AA170&lt;&gt;"",(VLOOKUP(AA170,'🧱Material'!$B$4:$H1001,6,false)*AB170),0) + IF(AC170&lt;&gt;"",(VLOOKUP(AC170,'🧱Material'!$B$4:$H1001,6,false)*AD170),0)</f>
        <v>0</v>
      </c>
      <c r="K170" s="63"/>
      <c r="L170" s="3"/>
      <c r="M170" s="63"/>
      <c r="N170" s="3"/>
      <c r="O170" s="63"/>
      <c r="P170" s="3"/>
      <c r="Q170" s="63"/>
      <c r="R170" s="3"/>
      <c r="S170" s="515"/>
      <c r="T170" s="3"/>
      <c r="U170" s="515"/>
      <c r="V170" s="3"/>
      <c r="W170" s="515"/>
      <c r="X170" s="3"/>
      <c r="Y170" s="515"/>
      <c r="Z170" s="3"/>
      <c r="AA170" s="515"/>
      <c r="AB170" s="3"/>
      <c r="AC170" s="515"/>
      <c r="AD170" s="3"/>
    </row>
    <row r="171">
      <c r="A171" s="629" t="b">
        <v>0</v>
      </c>
      <c r="B171" s="629"/>
      <c r="C171" s="624"/>
      <c r="D171" s="624"/>
      <c r="E171" s="624"/>
      <c r="F171" s="624"/>
      <c r="G171" s="624"/>
      <c r="H171" s="526">
        <f>IF(K171&lt;&gt;"",(VLOOKUP(K171,'🌳Resource'!$A$4:$J1001,10,false)*L171),0)+IF(M171&lt;&gt;"",(VLOOKUP(M171,'🌳Resource'!$A$4:$J1001,10,false)*N171),0)+IF(O171&lt;&gt;"",(VLOOKUP(O171,'🌳Resource'!$A$4:$J1001,10,false)*P171),0) + IF(Q171&lt;&gt;"",(VLOOKUP(Q171,'🌳Resource'!$A$4:$J1001,10,false)*R171),0) + IF(S171&lt;&gt;"",(VLOOKUP(S171,'🧱Material'!$B$4:$H1001,7,false)*T171),0) + IF(U171&lt;&gt;"",(VLOOKUP(U171,'🧱Material'!$B$4:$H1001,7,false)*V171),0) + IF(W171&lt;&gt;"",(VLOOKUP(W171,'🧱Material'!$B$4:$H1001,7,false)*X171),0) + IF(Y171&lt;&gt;"",(VLOOKUP(Y171,'🧱Material'!$B$4:$H1001,7,false)*Z171),0) + IF(AA171&lt;&gt;"",(VLOOKUP(AA171,'🧱Material'!$B$4:$H1001,7,false)*AB171),0) + IF(AC171&lt;&gt;"",(VLOOKUP(AC171,'🧱Material'!$B$4:$H1001,7,false)*AD171),0)</f>
        <v>0</v>
      </c>
      <c r="I171" s="526">
        <f>IF(K171&lt;&gt;"",(VLOOKUP(K171,'🌳Resource'!$A$4:$J1001,8,false)*L171),0)+IF(M171&lt;&gt;"",(VLOOKUP(M171,'🌳Resource'!$A$4:$J1001,8,false)*N171),0)+IF(O171&lt;&gt;"",(VLOOKUP(O171,'🌳Resource'!$A$4:$J1001,8,false)*P171),0) + IF(Q171&lt;&gt;"",(VLOOKUP(Q171,'🌳Resource'!$A$4:$J1001,8,false)*R171),0) + IF(S171&lt;&gt;"",(VLOOKUP(S171,'🧱Material'!$B$4:$H1001,5,false)*T171),0) + IF(U171&lt;&gt;"",(VLOOKUP(U171,'🧱Material'!$B$4:$H1001,5,false)*V171),0) + IF(W171&lt;&gt;"",(VLOOKUP(W171,'🧱Material'!$B$4:$H1001,5,false)*X171),0) + IF(Y171&lt;&gt;"",(VLOOKUP(Y171,'🧱Material'!$B$4:$H1001,5,false)*Z171),0) + IF(AA171&lt;&gt;"",(VLOOKUP(AA171,'🧱Material'!$B$4:$H1001,5,false)*AB171),0) + IF(AC171&lt;&gt;"",(VLOOKUP(AC171,'🧱Material'!$B$4:$H1001,5,false)*AD171),0)</f>
        <v>0</v>
      </c>
      <c r="J171" s="526">
        <f>IF(K171&lt;&gt;"",(VLOOKUP(K171,'🌳Resource'!$A$5:$J1001,9,false)*L171),0)+IF(M171&lt;&gt;"",(VLOOKUP(M171,'🌳Resource'!$A$5:$J1001,9,false)*N171),0)+IF(O171&lt;&gt;"",(VLOOKUP(O171,'🌳Resource'!$A$5:$J1001,9,false)*P171),0) + IF(Q171&lt;&gt;"",(VLOOKUP(Q171,'🌳Resource'!$A$5:$J1001,9,false)*R171),0) + IF(S171&lt;&gt;"",(VLOOKUP(S171,'🧱Material'!$B$4:$H1001,6,false)*T171),0) + IF(U171&lt;&gt;"",(VLOOKUP(U171,'🧱Material'!$B$4:$H1001,6,false)*V171),0) + IF(W171&lt;&gt;"",(VLOOKUP(W171,'🧱Material'!$B$4:$H1001,6,false)*X171),0) + IF(Y171&lt;&gt;"",(VLOOKUP(Y171,'🧱Material'!$B$4:$H1001,6,false)*Z171),0) + IF(AA171&lt;&gt;"",(VLOOKUP(AA171,'🧱Material'!$B$4:$H1001,6,false)*AB171),0) + IF(AC171&lt;&gt;"",(VLOOKUP(AC171,'🧱Material'!$B$4:$H1001,6,false)*AD171),0)</f>
        <v>0</v>
      </c>
      <c r="K171" s="18"/>
      <c r="L171" s="536"/>
      <c r="M171" s="18"/>
      <c r="N171" s="536"/>
      <c r="O171" s="18"/>
      <c r="P171" s="536"/>
      <c r="Q171" s="18"/>
      <c r="R171" s="536"/>
      <c r="S171" s="59"/>
      <c r="T171" s="520"/>
      <c r="U171" s="59"/>
      <c r="V171" s="520"/>
      <c r="W171" s="59"/>
      <c r="X171" s="520"/>
      <c r="Y171" s="59"/>
      <c r="Z171" s="520"/>
      <c r="AA171" s="59"/>
      <c r="AB171" s="520"/>
      <c r="AC171" s="59"/>
      <c r="AD171" s="520"/>
    </row>
    <row r="172">
      <c r="A172" s="629" t="b">
        <v>0</v>
      </c>
      <c r="B172" s="629"/>
      <c r="C172" s="624"/>
      <c r="D172" s="624"/>
      <c r="E172" s="624"/>
      <c r="F172" s="624"/>
      <c r="G172" s="624"/>
      <c r="H172" s="523">
        <f>IF(K172&lt;&gt;"",(VLOOKUP(K172,'🌳Resource'!$A$4:$J1001,10,false)*L172),0)+IF(M172&lt;&gt;"",(VLOOKUP(M172,'🌳Resource'!$A$4:$J1001,10,false)*N172),0)+IF(O172&lt;&gt;"",(VLOOKUP(O172,'🌳Resource'!$A$4:$J1001,10,false)*P172),0) + IF(Q172&lt;&gt;"",(VLOOKUP(Q172,'🌳Resource'!$A$4:$J1001,10,false)*R172),0) + IF(S172&lt;&gt;"",(VLOOKUP(S172,'🧱Material'!$B$4:$H1001,7,false)*T172),0) + IF(U172&lt;&gt;"",(VLOOKUP(U172,'🧱Material'!$B$4:$H1001,7,false)*V172),0) + IF(W172&lt;&gt;"",(VLOOKUP(W172,'🧱Material'!$B$4:$H1001,7,false)*X172),0) + IF(Y172&lt;&gt;"",(VLOOKUP(Y172,'🧱Material'!$B$4:$H1001,7,false)*Z172),0) + IF(AA172&lt;&gt;"",(VLOOKUP(AA172,'🧱Material'!$B$4:$H1001,7,false)*AB172),0) + IF(AC172&lt;&gt;"",(VLOOKUP(AC172,'🧱Material'!$B$4:$H1001,7,false)*AD172),0)</f>
        <v>0</v>
      </c>
      <c r="I172" s="523">
        <f>IF(K172&lt;&gt;"",(VLOOKUP(K172,'🌳Resource'!$A$4:$J1001,8,false)*L172),0)+IF(M172&lt;&gt;"",(VLOOKUP(M172,'🌳Resource'!$A$4:$J1001,8,false)*N172),0)+IF(O172&lt;&gt;"",(VLOOKUP(O172,'🌳Resource'!$A$4:$J1001,8,false)*P172),0) + IF(Q172&lt;&gt;"",(VLOOKUP(Q172,'🌳Resource'!$A$4:$J1001,8,false)*R172),0) + IF(S172&lt;&gt;"",(VLOOKUP(S172,'🧱Material'!$B$4:$H1001,5,false)*T172),0) + IF(U172&lt;&gt;"",(VLOOKUP(U172,'🧱Material'!$B$4:$H1001,5,false)*V172),0) + IF(W172&lt;&gt;"",(VLOOKUP(W172,'🧱Material'!$B$4:$H1001,5,false)*X172),0) + IF(Y172&lt;&gt;"",(VLOOKUP(Y172,'🧱Material'!$B$4:$H1001,5,false)*Z172),0) + IF(AA172&lt;&gt;"",(VLOOKUP(AA172,'🧱Material'!$B$4:$H1001,5,false)*AB172),0) + IF(AC172&lt;&gt;"",(VLOOKUP(AC172,'🧱Material'!$B$4:$H1001,5,false)*AD172),0)</f>
        <v>0</v>
      </c>
      <c r="J172" s="523">
        <f>IF(K172&lt;&gt;"",(VLOOKUP(K172,'🌳Resource'!$A$5:$J1001,9,false)*L172),0)+IF(M172&lt;&gt;"",(VLOOKUP(M172,'🌳Resource'!$A$5:$J1001,9,false)*N172),0)+IF(O172&lt;&gt;"",(VLOOKUP(O172,'🌳Resource'!$A$5:$J1001,9,false)*P172),0) + IF(Q172&lt;&gt;"",(VLOOKUP(Q172,'🌳Resource'!$A$5:$J1001,9,false)*R172),0) + IF(S172&lt;&gt;"",(VLOOKUP(S172,'🧱Material'!$B$4:$H1001,6,false)*T172),0) + IF(U172&lt;&gt;"",(VLOOKUP(U172,'🧱Material'!$B$4:$H1001,6,false)*V172),0) + IF(W172&lt;&gt;"",(VLOOKUP(W172,'🧱Material'!$B$4:$H1001,6,false)*X172),0) + IF(Y172&lt;&gt;"",(VLOOKUP(Y172,'🧱Material'!$B$4:$H1001,6,false)*Z172),0) + IF(AA172&lt;&gt;"",(VLOOKUP(AA172,'🧱Material'!$B$4:$H1001,6,false)*AB172),0) + IF(AC172&lt;&gt;"",(VLOOKUP(AC172,'🧱Material'!$B$4:$H1001,6,false)*AD172),0)</f>
        <v>0</v>
      </c>
      <c r="K172" s="63"/>
      <c r="L172" s="3"/>
      <c r="M172" s="63"/>
      <c r="N172" s="3"/>
      <c r="O172" s="63"/>
      <c r="P172" s="3"/>
      <c r="Q172" s="63"/>
      <c r="R172" s="3"/>
      <c r="S172" s="515"/>
      <c r="T172" s="3"/>
      <c r="U172" s="515"/>
      <c r="V172" s="3"/>
      <c r="W172" s="515"/>
      <c r="X172" s="3"/>
      <c r="Y172" s="515"/>
      <c r="Z172" s="3"/>
      <c r="AA172" s="515"/>
      <c r="AB172" s="3"/>
      <c r="AC172" s="515"/>
      <c r="AD172" s="3"/>
    </row>
    <row r="173">
      <c r="A173" s="629" t="b">
        <v>0</v>
      </c>
      <c r="B173" s="629"/>
      <c r="C173" s="624"/>
      <c r="D173" s="624"/>
      <c r="E173" s="624"/>
      <c r="F173" s="624"/>
      <c r="G173" s="624"/>
      <c r="H173" s="526">
        <f>IF(K173&lt;&gt;"",(VLOOKUP(K173,'🌳Resource'!$A$4:$J1001,10,false)*L173),0)+IF(M173&lt;&gt;"",(VLOOKUP(M173,'🌳Resource'!$A$4:$J1001,10,false)*N173),0)+IF(O173&lt;&gt;"",(VLOOKUP(O173,'🌳Resource'!$A$4:$J1001,10,false)*P173),0) + IF(Q173&lt;&gt;"",(VLOOKUP(Q173,'🌳Resource'!$A$4:$J1001,10,false)*R173),0) + IF(S173&lt;&gt;"",(VLOOKUP(S173,'🧱Material'!$B$4:$H1001,7,false)*T173),0) + IF(U173&lt;&gt;"",(VLOOKUP(U173,'🧱Material'!$B$4:$H1001,7,false)*V173),0) + IF(W173&lt;&gt;"",(VLOOKUP(W173,'🧱Material'!$B$4:$H1001,7,false)*X173),0) + IF(Y173&lt;&gt;"",(VLOOKUP(Y173,'🧱Material'!$B$4:$H1001,7,false)*Z173),0) + IF(AA173&lt;&gt;"",(VLOOKUP(AA173,'🧱Material'!$B$4:$H1001,7,false)*AB173),0) + IF(AC173&lt;&gt;"",(VLOOKUP(AC173,'🧱Material'!$B$4:$H1001,7,false)*AD173),0)</f>
        <v>0</v>
      </c>
      <c r="I173" s="526">
        <f>IF(K173&lt;&gt;"",(VLOOKUP(K173,'🌳Resource'!$A$4:$J1001,8,false)*L173),0)+IF(M173&lt;&gt;"",(VLOOKUP(M173,'🌳Resource'!$A$4:$J1001,8,false)*N173),0)+IF(O173&lt;&gt;"",(VLOOKUP(O173,'🌳Resource'!$A$4:$J1001,8,false)*P173),0) + IF(Q173&lt;&gt;"",(VLOOKUP(Q173,'🌳Resource'!$A$4:$J1001,8,false)*R173),0) + IF(S173&lt;&gt;"",(VLOOKUP(S173,'🧱Material'!$B$4:$H1001,5,false)*T173),0) + IF(U173&lt;&gt;"",(VLOOKUP(U173,'🧱Material'!$B$4:$H1001,5,false)*V173),0) + IF(W173&lt;&gt;"",(VLOOKUP(W173,'🧱Material'!$B$4:$H1001,5,false)*X173),0) + IF(Y173&lt;&gt;"",(VLOOKUP(Y173,'🧱Material'!$B$4:$H1001,5,false)*Z173),0) + IF(AA173&lt;&gt;"",(VLOOKUP(AA173,'🧱Material'!$B$4:$H1001,5,false)*AB173),0) + IF(AC173&lt;&gt;"",(VLOOKUP(AC173,'🧱Material'!$B$4:$H1001,5,false)*AD173),0)</f>
        <v>0</v>
      </c>
      <c r="J173" s="526">
        <f>IF(K173&lt;&gt;"",(VLOOKUP(K173,'🌳Resource'!$A$5:$J1001,9,false)*L173),0)+IF(M173&lt;&gt;"",(VLOOKUP(M173,'🌳Resource'!$A$5:$J1001,9,false)*N173),0)+IF(O173&lt;&gt;"",(VLOOKUP(O173,'🌳Resource'!$A$5:$J1001,9,false)*P173),0) + IF(Q173&lt;&gt;"",(VLOOKUP(Q173,'🌳Resource'!$A$5:$J1001,9,false)*R173),0) + IF(S173&lt;&gt;"",(VLOOKUP(S173,'🧱Material'!$B$4:$H1001,6,false)*T173),0) + IF(U173&lt;&gt;"",(VLOOKUP(U173,'🧱Material'!$B$4:$H1001,6,false)*V173),0) + IF(W173&lt;&gt;"",(VLOOKUP(W173,'🧱Material'!$B$4:$H1001,6,false)*X173),0) + IF(Y173&lt;&gt;"",(VLOOKUP(Y173,'🧱Material'!$B$4:$H1001,6,false)*Z173),0) + IF(AA173&lt;&gt;"",(VLOOKUP(AA173,'🧱Material'!$B$4:$H1001,6,false)*AB173),0) + IF(AC173&lt;&gt;"",(VLOOKUP(AC173,'🧱Material'!$B$4:$H1001,6,false)*AD173),0)</f>
        <v>0</v>
      </c>
      <c r="K173" s="18"/>
      <c r="L173" s="536"/>
      <c r="M173" s="18"/>
      <c r="N173" s="536"/>
      <c r="O173" s="18"/>
      <c r="P173" s="536"/>
      <c r="Q173" s="18"/>
      <c r="R173" s="536"/>
      <c r="S173" s="59"/>
      <c r="T173" s="520"/>
      <c r="U173" s="59"/>
      <c r="V173" s="520"/>
      <c r="W173" s="59"/>
      <c r="X173" s="520"/>
      <c r="Y173" s="59"/>
      <c r="Z173" s="520"/>
      <c r="AA173" s="59"/>
      <c r="AB173" s="520"/>
      <c r="AC173" s="59"/>
      <c r="AD173" s="520"/>
    </row>
    <row r="174">
      <c r="A174" s="629" t="b">
        <v>0</v>
      </c>
      <c r="B174" s="629"/>
      <c r="C174" s="624"/>
      <c r="D174" s="624"/>
      <c r="E174" s="624"/>
      <c r="F174" s="624"/>
      <c r="G174" s="624"/>
      <c r="H174" s="523">
        <f>IF(K174&lt;&gt;"",(VLOOKUP(K174,'🌳Resource'!$A$4:$J1001,10,false)*L174),0)+IF(M174&lt;&gt;"",(VLOOKUP(M174,'🌳Resource'!$A$4:$J1001,10,false)*N174),0)+IF(O174&lt;&gt;"",(VLOOKUP(O174,'🌳Resource'!$A$4:$J1001,10,false)*P174),0) + IF(Q174&lt;&gt;"",(VLOOKUP(Q174,'🌳Resource'!$A$4:$J1001,10,false)*R174),0) + IF(S174&lt;&gt;"",(VLOOKUP(S174,'🧱Material'!$B$4:$H1001,7,false)*T174),0) + IF(U174&lt;&gt;"",(VLOOKUP(U174,'🧱Material'!$B$4:$H1001,7,false)*V174),0) + IF(W174&lt;&gt;"",(VLOOKUP(W174,'🧱Material'!$B$4:$H1001,7,false)*X174),0) + IF(Y174&lt;&gt;"",(VLOOKUP(Y174,'🧱Material'!$B$4:$H1001,7,false)*Z174),0) + IF(AA174&lt;&gt;"",(VLOOKUP(AA174,'🧱Material'!$B$4:$H1001,7,false)*AB174),0) + IF(AC174&lt;&gt;"",(VLOOKUP(AC174,'🧱Material'!$B$4:$H1001,7,false)*AD174),0)</f>
        <v>0</v>
      </c>
      <c r="I174" s="523">
        <f>IF(K174&lt;&gt;"",(VLOOKUP(K174,'🌳Resource'!$A$4:$J1001,8,false)*L174),0)+IF(M174&lt;&gt;"",(VLOOKUP(M174,'🌳Resource'!$A$4:$J1001,8,false)*N174),0)+IF(O174&lt;&gt;"",(VLOOKUP(O174,'🌳Resource'!$A$4:$J1001,8,false)*P174),0) + IF(Q174&lt;&gt;"",(VLOOKUP(Q174,'🌳Resource'!$A$4:$J1001,8,false)*R174),0) + IF(S174&lt;&gt;"",(VLOOKUP(S174,'🧱Material'!$B$4:$H1001,5,false)*T174),0) + IF(U174&lt;&gt;"",(VLOOKUP(U174,'🧱Material'!$B$4:$H1001,5,false)*V174),0) + IF(W174&lt;&gt;"",(VLOOKUP(W174,'🧱Material'!$B$4:$H1001,5,false)*X174),0) + IF(Y174&lt;&gt;"",(VLOOKUP(Y174,'🧱Material'!$B$4:$H1001,5,false)*Z174),0) + IF(AA174&lt;&gt;"",(VLOOKUP(AA174,'🧱Material'!$B$4:$H1001,5,false)*AB174),0) + IF(AC174&lt;&gt;"",(VLOOKUP(AC174,'🧱Material'!$B$4:$H1001,5,false)*AD174),0)</f>
        <v>0</v>
      </c>
      <c r="J174" s="523">
        <f>IF(K174&lt;&gt;"",(VLOOKUP(K174,'🌳Resource'!$A$5:$J1001,9,false)*L174),0)+IF(M174&lt;&gt;"",(VLOOKUP(M174,'🌳Resource'!$A$5:$J1001,9,false)*N174),0)+IF(O174&lt;&gt;"",(VLOOKUP(O174,'🌳Resource'!$A$5:$J1001,9,false)*P174),0) + IF(Q174&lt;&gt;"",(VLOOKUP(Q174,'🌳Resource'!$A$5:$J1001,9,false)*R174),0) + IF(S174&lt;&gt;"",(VLOOKUP(S174,'🧱Material'!$B$4:$H1001,6,false)*T174),0) + IF(U174&lt;&gt;"",(VLOOKUP(U174,'🧱Material'!$B$4:$H1001,6,false)*V174),0) + IF(W174&lt;&gt;"",(VLOOKUP(W174,'🧱Material'!$B$4:$H1001,6,false)*X174),0) + IF(Y174&lt;&gt;"",(VLOOKUP(Y174,'🧱Material'!$B$4:$H1001,6,false)*Z174),0) + IF(AA174&lt;&gt;"",(VLOOKUP(AA174,'🧱Material'!$B$4:$H1001,6,false)*AB174),0) + IF(AC174&lt;&gt;"",(VLOOKUP(AC174,'🧱Material'!$B$4:$H1001,6,false)*AD174),0)</f>
        <v>0</v>
      </c>
      <c r="K174" s="63"/>
      <c r="L174" s="3"/>
      <c r="M174" s="63"/>
      <c r="N174" s="3"/>
      <c r="O174" s="63"/>
      <c r="P174" s="3"/>
      <c r="Q174" s="63"/>
      <c r="R174" s="3"/>
      <c r="S174" s="515"/>
      <c r="T174" s="3"/>
      <c r="U174" s="515"/>
      <c r="V174" s="3"/>
      <c r="W174" s="515"/>
      <c r="X174" s="3"/>
      <c r="Y174" s="515"/>
      <c r="Z174" s="3"/>
      <c r="AA174" s="515"/>
      <c r="AB174" s="3"/>
      <c r="AC174" s="515"/>
      <c r="AD174" s="3"/>
    </row>
    <row r="175">
      <c r="A175" s="629" t="b">
        <v>0</v>
      </c>
      <c r="B175" s="629"/>
      <c r="C175" s="624"/>
      <c r="D175" s="624"/>
      <c r="E175" s="624"/>
      <c r="F175" s="624"/>
      <c r="G175" s="624"/>
      <c r="H175" s="526">
        <f>IF(K175&lt;&gt;"",(VLOOKUP(K175,'🌳Resource'!$A$4:$J1001,10,false)*L175),0)+IF(M175&lt;&gt;"",(VLOOKUP(M175,'🌳Resource'!$A$4:$J1001,10,false)*N175),0)+IF(O175&lt;&gt;"",(VLOOKUP(O175,'🌳Resource'!$A$4:$J1001,10,false)*P175),0) + IF(Q175&lt;&gt;"",(VLOOKUP(Q175,'🌳Resource'!$A$4:$J1001,10,false)*R175),0) + IF(S175&lt;&gt;"",(VLOOKUP(S175,'🧱Material'!$B$4:$H1001,7,false)*T175),0) + IF(U175&lt;&gt;"",(VLOOKUP(U175,'🧱Material'!$B$4:$H1001,7,false)*V175),0) + IF(W175&lt;&gt;"",(VLOOKUP(W175,'🧱Material'!$B$4:$H1001,7,false)*X175),0) + IF(Y175&lt;&gt;"",(VLOOKUP(Y175,'🧱Material'!$B$4:$H1001,7,false)*Z175),0) + IF(AA175&lt;&gt;"",(VLOOKUP(AA175,'🧱Material'!$B$4:$H1001,7,false)*AB175),0) + IF(AC175&lt;&gt;"",(VLOOKUP(AC175,'🧱Material'!$B$4:$H1001,7,false)*AD175),0)</f>
        <v>0</v>
      </c>
      <c r="I175" s="526">
        <f>IF(K175&lt;&gt;"",(VLOOKUP(K175,'🌳Resource'!$A$4:$J1001,8,false)*L175),0)+IF(M175&lt;&gt;"",(VLOOKUP(M175,'🌳Resource'!$A$4:$J1001,8,false)*N175),0)+IF(O175&lt;&gt;"",(VLOOKUP(O175,'🌳Resource'!$A$4:$J1001,8,false)*P175),0) + IF(Q175&lt;&gt;"",(VLOOKUP(Q175,'🌳Resource'!$A$4:$J1001,8,false)*R175),0) + IF(S175&lt;&gt;"",(VLOOKUP(S175,'🧱Material'!$B$4:$H1001,5,false)*T175),0) + IF(U175&lt;&gt;"",(VLOOKUP(U175,'🧱Material'!$B$4:$H1001,5,false)*V175),0) + IF(W175&lt;&gt;"",(VLOOKUP(W175,'🧱Material'!$B$4:$H1001,5,false)*X175),0) + IF(Y175&lt;&gt;"",(VLOOKUP(Y175,'🧱Material'!$B$4:$H1001,5,false)*Z175),0) + IF(AA175&lt;&gt;"",(VLOOKUP(AA175,'🧱Material'!$B$4:$H1001,5,false)*AB175),0) + IF(AC175&lt;&gt;"",(VLOOKUP(AC175,'🧱Material'!$B$4:$H1001,5,false)*AD175),0)</f>
        <v>0</v>
      </c>
      <c r="J175" s="526">
        <f>IF(K175&lt;&gt;"",(VLOOKUP(K175,'🌳Resource'!$A$5:$J1001,9,false)*L175),0)+IF(M175&lt;&gt;"",(VLOOKUP(M175,'🌳Resource'!$A$5:$J1001,9,false)*N175),0)+IF(O175&lt;&gt;"",(VLOOKUP(O175,'🌳Resource'!$A$5:$J1001,9,false)*P175),0) + IF(Q175&lt;&gt;"",(VLOOKUP(Q175,'🌳Resource'!$A$5:$J1001,9,false)*R175),0) + IF(S175&lt;&gt;"",(VLOOKUP(S175,'🧱Material'!$B$4:$H1001,6,false)*T175),0) + IF(U175&lt;&gt;"",(VLOOKUP(U175,'🧱Material'!$B$4:$H1001,6,false)*V175),0) + IF(W175&lt;&gt;"",(VLOOKUP(W175,'🧱Material'!$B$4:$H1001,6,false)*X175),0) + IF(Y175&lt;&gt;"",(VLOOKUP(Y175,'🧱Material'!$B$4:$H1001,6,false)*Z175),0) + IF(AA175&lt;&gt;"",(VLOOKUP(AA175,'🧱Material'!$B$4:$H1001,6,false)*AB175),0) + IF(AC175&lt;&gt;"",(VLOOKUP(AC175,'🧱Material'!$B$4:$H1001,6,false)*AD175),0)</f>
        <v>0</v>
      </c>
      <c r="K175" s="18"/>
      <c r="L175" s="536"/>
      <c r="M175" s="18"/>
      <c r="N175" s="536"/>
      <c r="O175" s="18"/>
      <c r="P175" s="536"/>
      <c r="Q175" s="18"/>
      <c r="R175" s="536"/>
      <c r="S175" s="59"/>
      <c r="T175" s="520"/>
      <c r="U175" s="59"/>
      <c r="V175" s="520"/>
      <c r="W175" s="59"/>
      <c r="X175" s="520"/>
      <c r="Y175" s="59"/>
      <c r="Z175" s="520"/>
      <c r="AA175" s="59"/>
      <c r="AB175" s="520"/>
      <c r="AC175" s="59"/>
      <c r="AD175" s="520"/>
    </row>
    <row r="176">
      <c r="A176" s="629" t="b">
        <v>0</v>
      </c>
      <c r="B176" s="629"/>
      <c r="C176" s="624"/>
      <c r="D176" s="624"/>
      <c r="E176" s="624"/>
      <c r="F176" s="624"/>
      <c r="G176" s="624"/>
      <c r="H176" s="523">
        <f>IF(K176&lt;&gt;"",(VLOOKUP(K176,'🌳Resource'!$A$4:$J1001,10,false)*L176),0)+IF(M176&lt;&gt;"",(VLOOKUP(M176,'🌳Resource'!$A$4:$J1001,10,false)*N176),0)+IF(O176&lt;&gt;"",(VLOOKUP(O176,'🌳Resource'!$A$4:$J1001,10,false)*P176),0) + IF(Q176&lt;&gt;"",(VLOOKUP(Q176,'🌳Resource'!$A$4:$J1001,10,false)*R176),0) + IF(S176&lt;&gt;"",(VLOOKUP(S176,'🧱Material'!$B$4:$H1001,7,false)*T176),0) + IF(U176&lt;&gt;"",(VLOOKUP(U176,'🧱Material'!$B$4:$H1001,7,false)*V176),0) + IF(W176&lt;&gt;"",(VLOOKUP(W176,'🧱Material'!$B$4:$H1001,7,false)*X176),0) + IF(Y176&lt;&gt;"",(VLOOKUP(Y176,'🧱Material'!$B$4:$H1001,7,false)*Z176),0) + IF(AA176&lt;&gt;"",(VLOOKUP(AA176,'🧱Material'!$B$4:$H1001,7,false)*AB176),0) + IF(AC176&lt;&gt;"",(VLOOKUP(AC176,'🧱Material'!$B$4:$H1001,7,false)*AD176),0)</f>
        <v>0</v>
      </c>
      <c r="I176" s="523">
        <f>IF(K176&lt;&gt;"",(VLOOKUP(K176,'🌳Resource'!$A$4:$J1001,8,false)*L176),0)+IF(M176&lt;&gt;"",(VLOOKUP(M176,'🌳Resource'!$A$4:$J1001,8,false)*N176),0)+IF(O176&lt;&gt;"",(VLOOKUP(O176,'🌳Resource'!$A$4:$J1001,8,false)*P176),0) + IF(Q176&lt;&gt;"",(VLOOKUP(Q176,'🌳Resource'!$A$4:$J1001,8,false)*R176),0) + IF(S176&lt;&gt;"",(VLOOKUP(S176,'🧱Material'!$B$4:$H1001,5,false)*T176),0) + IF(U176&lt;&gt;"",(VLOOKUP(U176,'🧱Material'!$B$4:$H1001,5,false)*V176),0) + IF(W176&lt;&gt;"",(VLOOKUP(W176,'🧱Material'!$B$4:$H1001,5,false)*X176),0) + IF(Y176&lt;&gt;"",(VLOOKUP(Y176,'🧱Material'!$B$4:$H1001,5,false)*Z176),0) + IF(AA176&lt;&gt;"",(VLOOKUP(AA176,'🧱Material'!$B$4:$H1001,5,false)*AB176),0) + IF(AC176&lt;&gt;"",(VLOOKUP(AC176,'🧱Material'!$B$4:$H1001,5,false)*AD176),0)</f>
        <v>0</v>
      </c>
      <c r="J176" s="523">
        <f>IF(K176&lt;&gt;"",(VLOOKUP(K176,'🌳Resource'!$A$5:$J1001,9,false)*L176),0)+IF(M176&lt;&gt;"",(VLOOKUP(M176,'🌳Resource'!$A$5:$J1001,9,false)*N176),0)+IF(O176&lt;&gt;"",(VLOOKUP(O176,'🌳Resource'!$A$5:$J1001,9,false)*P176),0) + IF(Q176&lt;&gt;"",(VLOOKUP(Q176,'🌳Resource'!$A$5:$J1001,9,false)*R176),0) + IF(S176&lt;&gt;"",(VLOOKUP(S176,'🧱Material'!$B$4:$H1001,6,false)*T176),0) + IF(U176&lt;&gt;"",(VLOOKUP(U176,'🧱Material'!$B$4:$H1001,6,false)*V176),0) + IF(W176&lt;&gt;"",(VLOOKUP(W176,'🧱Material'!$B$4:$H1001,6,false)*X176),0) + IF(Y176&lt;&gt;"",(VLOOKUP(Y176,'🧱Material'!$B$4:$H1001,6,false)*Z176),0) + IF(AA176&lt;&gt;"",(VLOOKUP(AA176,'🧱Material'!$B$4:$H1001,6,false)*AB176),0) + IF(AC176&lt;&gt;"",(VLOOKUP(AC176,'🧱Material'!$B$4:$H1001,6,false)*AD176),0)</f>
        <v>0</v>
      </c>
      <c r="K176" s="63"/>
      <c r="L176" s="3"/>
      <c r="M176" s="63"/>
      <c r="N176" s="3"/>
      <c r="O176" s="63"/>
      <c r="P176" s="3"/>
      <c r="Q176" s="63"/>
      <c r="R176" s="3"/>
      <c r="S176" s="515"/>
      <c r="T176" s="3"/>
      <c r="U176" s="515"/>
      <c r="V176" s="3"/>
      <c r="W176" s="515"/>
      <c r="X176" s="3"/>
      <c r="Y176" s="515"/>
      <c r="Z176" s="3"/>
      <c r="AA176" s="515"/>
      <c r="AB176" s="3"/>
      <c r="AC176" s="515"/>
      <c r="AD176" s="3"/>
    </row>
    <row r="177">
      <c r="A177" s="629" t="b">
        <v>0</v>
      </c>
      <c r="B177" s="629"/>
      <c r="C177" s="624"/>
      <c r="D177" s="624"/>
      <c r="E177" s="624"/>
      <c r="F177" s="624"/>
      <c r="G177" s="624"/>
      <c r="H177" s="526">
        <f>IF(K177&lt;&gt;"",(VLOOKUP(K177,'🌳Resource'!$A$4:$J1001,10,false)*L177),0)+IF(M177&lt;&gt;"",(VLOOKUP(M177,'🌳Resource'!$A$4:$J1001,10,false)*N177),0)+IF(O177&lt;&gt;"",(VLOOKUP(O177,'🌳Resource'!$A$4:$J1001,10,false)*P177),0) + IF(Q177&lt;&gt;"",(VLOOKUP(Q177,'🌳Resource'!$A$4:$J1001,10,false)*R177),0) + IF(S177&lt;&gt;"",(VLOOKUP(S177,'🧱Material'!$B$4:$H1001,7,false)*T177),0) + IF(U177&lt;&gt;"",(VLOOKUP(U177,'🧱Material'!$B$4:$H1001,7,false)*V177),0) + IF(W177&lt;&gt;"",(VLOOKUP(W177,'🧱Material'!$B$4:$H1001,7,false)*X177),0) + IF(Y177&lt;&gt;"",(VLOOKUP(Y177,'🧱Material'!$B$4:$H1001,7,false)*Z177),0) + IF(AA177&lt;&gt;"",(VLOOKUP(AA177,'🧱Material'!$B$4:$H1001,7,false)*AB177),0) + IF(AC177&lt;&gt;"",(VLOOKUP(AC177,'🧱Material'!$B$4:$H1001,7,false)*AD177),0)</f>
        <v>0</v>
      </c>
      <c r="I177" s="526">
        <f>IF(K177&lt;&gt;"",(VLOOKUP(K177,'🌳Resource'!$A$4:$J1001,8,false)*L177),0)+IF(M177&lt;&gt;"",(VLOOKUP(M177,'🌳Resource'!$A$4:$J1001,8,false)*N177),0)+IF(O177&lt;&gt;"",(VLOOKUP(O177,'🌳Resource'!$A$4:$J1001,8,false)*P177),0) + IF(Q177&lt;&gt;"",(VLOOKUP(Q177,'🌳Resource'!$A$4:$J1001,8,false)*R177),0) + IF(S177&lt;&gt;"",(VLOOKUP(S177,'🧱Material'!$B$4:$H1001,5,false)*T177),0) + IF(U177&lt;&gt;"",(VLOOKUP(U177,'🧱Material'!$B$4:$H1001,5,false)*V177),0) + IF(W177&lt;&gt;"",(VLOOKUP(W177,'🧱Material'!$B$4:$H1001,5,false)*X177),0) + IF(Y177&lt;&gt;"",(VLOOKUP(Y177,'🧱Material'!$B$4:$H1001,5,false)*Z177),0) + IF(AA177&lt;&gt;"",(VLOOKUP(AA177,'🧱Material'!$B$4:$H1001,5,false)*AB177),0) + IF(AC177&lt;&gt;"",(VLOOKUP(AC177,'🧱Material'!$B$4:$H1001,5,false)*AD177),0)</f>
        <v>0</v>
      </c>
      <c r="J177" s="526">
        <f>IF(K177&lt;&gt;"",(VLOOKUP(K177,'🌳Resource'!$A$5:$J1001,9,false)*L177),0)+IF(M177&lt;&gt;"",(VLOOKUP(M177,'🌳Resource'!$A$5:$J1001,9,false)*N177),0)+IF(O177&lt;&gt;"",(VLOOKUP(O177,'🌳Resource'!$A$5:$J1001,9,false)*P177),0) + IF(Q177&lt;&gt;"",(VLOOKUP(Q177,'🌳Resource'!$A$5:$J1001,9,false)*R177),0) + IF(S177&lt;&gt;"",(VLOOKUP(S177,'🧱Material'!$B$4:$H1001,6,false)*T177),0) + IF(U177&lt;&gt;"",(VLOOKUP(U177,'🧱Material'!$B$4:$H1001,6,false)*V177),0) + IF(W177&lt;&gt;"",(VLOOKUP(W177,'🧱Material'!$B$4:$H1001,6,false)*X177),0) + IF(Y177&lt;&gt;"",(VLOOKUP(Y177,'🧱Material'!$B$4:$H1001,6,false)*Z177),0) + IF(AA177&lt;&gt;"",(VLOOKUP(AA177,'🧱Material'!$B$4:$H1001,6,false)*AB177),0) + IF(AC177&lt;&gt;"",(VLOOKUP(AC177,'🧱Material'!$B$4:$H1001,6,false)*AD177),0)</f>
        <v>0</v>
      </c>
      <c r="K177" s="18"/>
      <c r="L177" s="536"/>
      <c r="M177" s="18"/>
      <c r="N177" s="536"/>
      <c r="O177" s="18"/>
      <c r="P177" s="536"/>
      <c r="Q177" s="18"/>
      <c r="R177" s="536"/>
      <c r="S177" s="59"/>
      <c r="T177" s="520"/>
      <c r="U177" s="59"/>
      <c r="V177" s="520"/>
      <c r="W177" s="59"/>
      <c r="X177" s="520"/>
      <c r="Y177" s="59"/>
      <c r="Z177" s="520"/>
      <c r="AA177" s="59"/>
      <c r="AB177" s="520"/>
      <c r="AC177" s="59"/>
      <c r="AD177" s="520"/>
    </row>
    <row r="178">
      <c r="A178" s="629" t="b">
        <v>0</v>
      </c>
      <c r="B178" s="629"/>
      <c r="C178" s="624"/>
      <c r="D178" s="624"/>
      <c r="E178" s="624"/>
      <c r="F178" s="624"/>
      <c r="G178" s="624"/>
      <c r="H178" s="523">
        <f>IF(K178&lt;&gt;"",(VLOOKUP(K178,'🌳Resource'!$A$4:$J1001,10,false)*L178),0)+IF(M178&lt;&gt;"",(VLOOKUP(M178,'🌳Resource'!$A$4:$J1001,10,false)*N178),0)+IF(O178&lt;&gt;"",(VLOOKUP(O178,'🌳Resource'!$A$4:$J1001,10,false)*P178),0) + IF(Q178&lt;&gt;"",(VLOOKUP(Q178,'🌳Resource'!$A$4:$J1001,10,false)*R178),0) + IF(S178&lt;&gt;"",(VLOOKUP(S178,'🧱Material'!$B$4:$H1001,7,false)*T178),0) + IF(U178&lt;&gt;"",(VLOOKUP(U178,'🧱Material'!$B$4:$H1001,7,false)*V178),0) + IF(W178&lt;&gt;"",(VLOOKUP(W178,'🧱Material'!$B$4:$H1001,7,false)*X178),0) + IF(Y178&lt;&gt;"",(VLOOKUP(Y178,'🧱Material'!$B$4:$H1001,7,false)*Z178),0) + IF(AA178&lt;&gt;"",(VLOOKUP(AA178,'🧱Material'!$B$4:$H1001,7,false)*AB178),0) + IF(AC178&lt;&gt;"",(VLOOKUP(AC178,'🧱Material'!$B$4:$H1001,7,false)*AD178),0)</f>
        <v>0</v>
      </c>
      <c r="I178" s="523">
        <f>IF(K178&lt;&gt;"",(VLOOKUP(K178,'🌳Resource'!$A$4:$J1001,8,false)*L178),0)+IF(M178&lt;&gt;"",(VLOOKUP(M178,'🌳Resource'!$A$4:$J1001,8,false)*N178),0)+IF(O178&lt;&gt;"",(VLOOKUP(O178,'🌳Resource'!$A$4:$J1001,8,false)*P178),0) + IF(Q178&lt;&gt;"",(VLOOKUP(Q178,'🌳Resource'!$A$4:$J1001,8,false)*R178),0) + IF(S178&lt;&gt;"",(VLOOKUP(S178,'🧱Material'!$B$4:$H1001,5,false)*T178),0) + IF(U178&lt;&gt;"",(VLOOKUP(U178,'🧱Material'!$B$4:$H1001,5,false)*V178),0) + IF(W178&lt;&gt;"",(VLOOKUP(W178,'🧱Material'!$B$4:$H1001,5,false)*X178),0) + IF(Y178&lt;&gt;"",(VLOOKUP(Y178,'🧱Material'!$B$4:$H1001,5,false)*Z178),0) + IF(AA178&lt;&gt;"",(VLOOKUP(AA178,'🧱Material'!$B$4:$H1001,5,false)*AB178),0) + IF(AC178&lt;&gt;"",(VLOOKUP(AC178,'🧱Material'!$B$4:$H1001,5,false)*AD178),0)</f>
        <v>0</v>
      </c>
      <c r="J178" s="523">
        <f>IF(K178&lt;&gt;"",(VLOOKUP(K178,'🌳Resource'!$A$5:$J1001,9,false)*L178),0)+IF(M178&lt;&gt;"",(VLOOKUP(M178,'🌳Resource'!$A$5:$J1001,9,false)*N178),0)+IF(O178&lt;&gt;"",(VLOOKUP(O178,'🌳Resource'!$A$5:$J1001,9,false)*P178),0) + IF(Q178&lt;&gt;"",(VLOOKUP(Q178,'🌳Resource'!$A$5:$J1001,9,false)*R178),0) + IF(S178&lt;&gt;"",(VLOOKUP(S178,'🧱Material'!$B$4:$H1001,6,false)*T178),0) + IF(U178&lt;&gt;"",(VLOOKUP(U178,'🧱Material'!$B$4:$H1001,6,false)*V178),0) + IF(W178&lt;&gt;"",(VLOOKUP(W178,'🧱Material'!$B$4:$H1001,6,false)*X178),0) + IF(Y178&lt;&gt;"",(VLOOKUP(Y178,'🧱Material'!$B$4:$H1001,6,false)*Z178),0) + IF(AA178&lt;&gt;"",(VLOOKUP(AA178,'🧱Material'!$B$4:$H1001,6,false)*AB178),0) + IF(AC178&lt;&gt;"",(VLOOKUP(AC178,'🧱Material'!$B$4:$H1001,6,false)*AD178),0)</f>
        <v>0</v>
      </c>
      <c r="K178" s="63"/>
      <c r="L178" s="3"/>
      <c r="M178" s="63"/>
      <c r="N178" s="3"/>
      <c r="O178" s="63"/>
      <c r="P178" s="3"/>
      <c r="Q178" s="63"/>
      <c r="R178" s="3"/>
      <c r="S178" s="515"/>
      <c r="T178" s="3"/>
      <c r="U178" s="515"/>
      <c r="V178" s="3"/>
      <c r="W178" s="515"/>
      <c r="X178" s="3"/>
      <c r="Y178" s="515"/>
      <c r="Z178" s="3"/>
      <c r="AA178" s="515"/>
      <c r="AB178" s="3"/>
      <c r="AC178" s="515"/>
      <c r="AD178" s="3"/>
    </row>
    <row r="179">
      <c r="A179" s="629" t="b">
        <v>0</v>
      </c>
      <c r="B179" s="629"/>
      <c r="C179" s="624"/>
      <c r="D179" s="624"/>
      <c r="E179" s="624"/>
      <c r="F179" s="624"/>
      <c r="G179" s="624"/>
      <c r="H179" s="526">
        <f>IF(K179&lt;&gt;"",(VLOOKUP(K179,'🌳Resource'!$A$4:$J1001,10,false)*L179),0)+IF(M179&lt;&gt;"",(VLOOKUP(M179,'🌳Resource'!$A$4:$J1001,10,false)*N179),0)+IF(O179&lt;&gt;"",(VLOOKUP(O179,'🌳Resource'!$A$4:$J1001,10,false)*P179),0) + IF(Q179&lt;&gt;"",(VLOOKUP(Q179,'🌳Resource'!$A$4:$J1001,10,false)*R179),0) + IF(S179&lt;&gt;"",(VLOOKUP(S179,'🧱Material'!$B$4:$H1001,7,false)*T179),0) + IF(U179&lt;&gt;"",(VLOOKUP(U179,'🧱Material'!$B$4:$H1001,7,false)*V179),0) + IF(W179&lt;&gt;"",(VLOOKUP(W179,'🧱Material'!$B$4:$H1001,7,false)*X179),0) + IF(Y179&lt;&gt;"",(VLOOKUP(Y179,'🧱Material'!$B$4:$H1001,7,false)*Z179),0) + IF(AA179&lt;&gt;"",(VLOOKUP(AA179,'🧱Material'!$B$4:$H1001,7,false)*AB179),0) + IF(AC179&lt;&gt;"",(VLOOKUP(AC179,'🧱Material'!$B$4:$H1001,7,false)*AD179),0)</f>
        <v>0</v>
      </c>
      <c r="I179" s="526">
        <f>IF(K179&lt;&gt;"",(VLOOKUP(K179,'🌳Resource'!$A$4:$J1001,8,false)*L179),0)+IF(M179&lt;&gt;"",(VLOOKUP(M179,'🌳Resource'!$A$4:$J1001,8,false)*N179),0)+IF(O179&lt;&gt;"",(VLOOKUP(O179,'🌳Resource'!$A$4:$J1001,8,false)*P179),0) + IF(Q179&lt;&gt;"",(VLOOKUP(Q179,'🌳Resource'!$A$4:$J1001,8,false)*R179),0) + IF(S179&lt;&gt;"",(VLOOKUP(S179,'🧱Material'!$B$4:$H1001,5,false)*T179),0) + IF(U179&lt;&gt;"",(VLOOKUP(U179,'🧱Material'!$B$4:$H1001,5,false)*V179),0) + IF(W179&lt;&gt;"",(VLOOKUP(W179,'🧱Material'!$B$4:$H1001,5,false)*X179),0) + IF(Y179&lt;&gt;"",(VLOOKUP(Y179,'🧱Material'!$B$4:$H1001,5,false)*Z179),0) + IF(AA179&lt;&gt;"",(VLOOKUP(AA179,'🧱Material'!$B$4:$H1001,5,false)*AB179),0) + IF(AC179&lt;&gt;"",(VLOOKUP(AC179,'🧱Material'!$B$4:$H1001,5,false)*AD179),0)</f>
        <v>0</v>
      </c>
      <c r="J179" s="526">
        <f>IF(K179&lt;&gt;"",(VLOOKUP(K179,'🌳Resource'!$A$5:$J1001,9,false)*L179),0)+IF(M179&lt;&gt;"",(VLOOKUP(M179,'🌳Resource'!$A$5:$J1001,9,false)*N179),0)+IF(O179&lt;&gt;"",(VLOOKUP(O179,'🌳Resource'!$A$5:$J1001,9,false)*P179),0) + IF(Q179&lt;&gt;"",(VLOOKUP(Q179,'🌳Resource'!$A$5:$J1001,9,false)*R179),0) + IF(S179&lt;&gt;"",(VLOOKUP(S179,'🧱Material'!$B$4:$H1001,6,false)*T179),0) + IF(U179&lt;&gt;"",(VLOOKUP(U179,'🧱Material'!$B$4:$H1001,6,false)*V179),0) + IF(W179&lt;&gt;"",(VLOOKUP(W179,'🧱Material'!$B$4:$H1001,6,false)*X179),0) + IF(Y179&lt;&gt;"",(VLOOKUP(Y179,'🧱Material'!$B$4:$H1001,6,false)*Z179),0) + IF(AA179&lt;&gt;"",(VLOOKUP(AA179,'🧱Material'!$B$4:$H1001,6,false)*AB179),0) + IF(AC179&lt;&gt;"",(VLOOKUP(AC179,'🧱Material'!$B$4:$H1001,6,false)*AD179),0)</f>
        <v>0</v>
      </c>
      <c r="K179" s="18"/>
      <c r="L179" s="536"/>
      <c r="M179" s="18"/>
      <c r="N179" s="536"/>
      <c r="O179" s="18"/>
      <c r="P179" s="536"/>
      <c r="Q179" s="18"/>
      <c r="R179" s="536"/>
      <c r="S179" s="59"/>
      <c r="T179" s="520"/>
      <c r="U179" s="59"/>
      <c r="V179" s="520"/>
      <c r="W179" s="59"/>
      <c r="X179" s="520"/>
      <c r="Y179" s="59"/>
      <c r="Z179" s="520"/>
      <c r="AA179" s="59"/>
      <c r="AB179" s="520"/>
      <c r="AC179" s="59"/>
      <c r="AD179" s="520"/>
    </row>
    <row r="180">
      <c r="A180" s="629" t="b">
        <v>0</v>
      </c>
      <c r="B180" s="629"/>
      <c r="C180" s="624"/>
      <c r="D180" s="624"/>
      <c r="E180" s="624"/>
      <c r="F180" s="624"/>
      <c r="G180" s="624"/>
      <c r="H180" s="523">
        <f>IF(K180&lt;&gt;"",(VLOOKUP(K180,'🌳Resource'!$A$4:$J1001,10,false)*L180),0)+IF(M180&lt;&gt;"",(VLOOKUP(M180,'🌳Resource'!$A$4:$J1001,10,false)*N180),0)+IF(O180&lt;&gt;"",(VLOOKUP(O180,'🌳Resource'!$A$4:$J1001,10,false)*P180),0) + IF(Q180&lt;&gt;"",(VLOOKUP(Q180,'🌳Resource'!$A$4:$J1001,10,false)*R180),0) + IF(S180&lt;&gt;"",(VLOOKUP(S180,'🧱Material'!$B$4:$H1001,7,false)*T180),0) + IF(U180&lt;&gt;"",(VLOOKUP(U180,'🧱Material'!$B$4:$H1001,7,false)*V180),0) + IF(W180&lt;&gt;"",(VLOOKUP(W180,'🧱Material'!$B$4:$H1001,7,false)*X180),0) + IF(Y180&lt;&gt;"",(VLOOKUP(Y180,'🧱Material'!$B$4:$H1001,7,false)*Z180),0) + IF(AA180&lt;&gt;"",(VLOOKUP(AA180,'🧱Material'!$B$4:$H1001,7,false)*AB180),0) + IF(AC180&lt;&gt;"",(VLOOKUP(AC180,'🧱Material'!$B$4:$H1001,7,false)*AD180),0)</f>
        <v>0</v>
      </c>
      <c r="I180" s="523">
        <f>IF(K180&lt;&gt;"",(VLOOKUP(K180,'🌳Resource'!$A$4:$J1001,8,false)*L180),0)+IF(M180&lt;&gt;"",(VLOOKUP(M180,'🌳Resource'!$A$4:$J1001,8,false)*N180),0)+IF(O180&lt;&gt;"",(VLOOKUP(O180,'🌳Resource'!$A$4:$J1001,8,false)*P180),0) + IF(Q180&lt;&gt;"",(VLOOKUP(Q180,'🌳Resource'!$A$4:$J1001,8,false)*R180),0) + IF(S180&lt;&gt;"",(VLOOKUP(S180,'🧱Material'!$B$4:$H1001,5,false)*T180),0) + IF(U180&lt;&gt;"",(VLOOKUP(U180,'🧱Material'!$B$4:$H1001,5,false)*V180),0) + IF(W180&lt;&gt;"",(VLOOKUP(W180,'🧱Material'!$B$4:$H1001,5,false)*X180),0) + IF(Y180&lt;&gt;"",(VLOOKUP(Y180,'🧱Material'!$B$4:$H1001,5,false)*Z180),0) + IF(AA180&lt;&gt;"",(VLOOKUP(AA180,'🧱Material'!$B$4:$H1001,5,false)*AB180),0) + IF(AC180&lt;&gt;"",(VLOOKUP(AC180,'🧱Material'!$B$4:$H1001,5,false)*AD180),0)</f>
        <v>0</v>
      </c>
      <c r="J180" s="523">
        <f>IF(K180&lt;&gt;"",(VLOOKUP(K180,'🌳Resource'!$A$5:$J1001,9,false)*L180),0)+IF(M180&lt;&gt;"",(VLOOKUP(M180,'🌳Resource'!$A$5:$J1001,9,false)*N180),0)+IF(O180&lt;&gt;"",(VLOOKUP(O180,'🌳Resource'!$A$5:$J1001,9,false)*P180),0) + IF(Q180&lt;&gt;"",(VLOOKUP(Q180,'🌳Resource'!$A$5:$J1001,9,false)*R180),0) + IF(S180&lt;&gt;"",(VLOOKUP(S180,'🧱Material'!$B$4:$H1001,6,false)*T180),0) + IF(U180&lt;&gt;"",(VLOOKUP(U180,'🧱Material'!$B$4:$H1001,6,false)*V180),0) + IF(W180&lt;&gt;"",(VLOOKUP(W180,'🧱Material'!$B$4:$H1001,6,false)*X180),0) + IF(Y180&lt;&gt;"",(VLOOKUP(Y180,'🧱Material'!$B$4:$H1001,6,false)*Z180),0) + IF(AA180&lt;&gt;"",(VLOOKUP(AA180,'🧱Material'!$B$4:$H1001,6,false)*AB180),0) + IF(AC180&lt;&gt;"",(VLOOKUP(AC180,'🧱Material'!$B$4:$H1001,6,false)*AD180),0)</f>
        <v>0</v>
      </c>
      <c r="K180" s="63"/>
      <c r="L180" s="3"/>
      <c r="M180" s="63"/>
      <c r="N180" s="3"/>
      <c r="O180" s="63"/>
      <c r="P180" s="3"/>
      <c r="Q180" s="63"/>
      <c r="R180" s="3"/>
      <c r="S180" s="515"/>
      <c r="T180" s="3"/>
      <c r="U180" s="515"/>
      <c r="V180" s="3"/>
      <c r="W180" s="515"/>
      <c r="X180" s="3"/>
      <c r="Y180" s="515"/>
      <c r="Z180" s="3"/>
      <c r="AA180" s="515"/>
      <c r="AB180" s="3"/>
      <c r="AC180" s="515"/>
      <c r="AD180" s="3"/>
    </row>
    <row r="181">
      <c r="A181" s="629" t="b">
        <v>0</v>
      </c>
      <c r="B181" s="629"/>
      <c r="C181" s="624"/>
      <c r="D181" s="624"/>
      <c r="E181" s="624"/>
      <c r="F181" s="624"/>
      <c r="G181" s="624"/>
      <c r="H181" s="526">
        <f>IF(K181&lt;&gt;"",(VLOOKUP(K181,'🌳Resource'!$A$4:$J1001,10,false)*L181),0)+IF(M181&lt;&gt;"",(VLOOKUP(M181,'🌳Resource'!$A$4:$J1001,10,false)*N181),0)+IF(O181&lt;&gt;"",(VLOOKUP(O181,'🌳Resource'!$A$4:$J1001,10,false)*P181),0) + IF(Q181&lt;&gt;"",(VLOOKUP(Q181,'🌳Resource'!$A$4:$J1001,10,false)*R181),0) + IF(S181&lt;&gt;"",(VLOOKUP(S181,'🧱Material'!$B$4:$H1001,7,false)*T181),0) + IF(U181&lt;&gt;"",(VLOOKUP(U181,'🧱Material'!$B$4:$H1001,7,false)*V181),0) + IF(W181&lt;&gt;"",(VLOOKUP(W181,'🧱Material'!$B$4:$H1001,7,false)*X181),0) + IF(Y181&lt;&gt;"",(VLOOKUP(Y181,'🧱Material'!$B$4:$H1001,7,false)*Z181),0) + IF(AA181&lt;&gt;"",(VLOOKUP(AA181,'🧱Material'!$B$4:$H1001,7,false)*AB181),0) + IF(AC181&lt;&gt;"",(VLOOKUP(AC181,'🧱Material'!$B$4:$H1001,7,false)*AD181),0)</f>
        <v>0</v>
      </c>
      <c r="I181" s="526">
        <f>IF(K181&lt;&gt;"",(VLOOKUP(K181,'🌳Resource'!$A$4:$J1001,8,false)*L181),0)+IF(M181&lt;&gt;"",(VLOOKUP(M181,'🌳Resource'!$A$4:$J1001,8,false)*N181),0)+IF(O181&lt;&gt;"",(VLOOKUP(O181,'🌳Resource'!$A$4:$J1001,8,false)*P181),0) + IF(Q181&lt;&gt;"",(VLOOKUP(Q181,'🌳Resource'!$A$4:$J1001,8,false)*R181),0) + IF(S181&lt;&gt;"",(VLOOKUP(S181,'🧱Material'!$B$4:$H1001,5,false)*T181),0) + IF(U181&lt;&gt;"",(VLOOKUP(U181,'🧱Material'!$B$4:$H1001,5,false)*V181),0) + IF(W181&lt;&gt;"",(VLOOKUP(W181,'🧱Material'!$B$4:$H1001,5,false)*X181),0) + IF(Y181&lt;&gt;"",(VLOOKUP(Y181,'🧱Material'!$B$4:$H1001,5,false)*Z181),0) + IF(AA181&lt;&gt;"",(VLOOKUP(AA181,'🧱Material'!$B$4:$H1001,5,false)*AB181),0) + IF(AC181&lt;&gt;"",(VLOOKUP(AC181,'🧱Material'!$B$4:$H1001,5,false)*AD181),0)</f>
        <v>0</v>
      </c>
      <c r="J181" s="526">
        <f>IF(K181&lt;&gt;"",(VLOOKUP(K181,'🌳Resource'!$A$5:$J1001,9,false)*L181),0)+IF(M181&lt;&gt;"",(VLOOKUP(M181,'🌳Resource'!$A$5:$J1001,9,false)*N181),0)+IF(O181&lt;&gt;"",(VLOOKUP(O181,'🌳Resource'!$A$5:$J1001,9,false)*P181),0) + IF(Q181&lt;&gt;"",(VLOOKUP(Q181,'🌳Resource'!$A$5:$J1001,9,false)*R181),0) + IF(S181&lt;&gt;"",(VLOOKUP(S181,'🧱Material'!$B$4:$H1001,6,false)*T181),0) + IF(U181&lt;&gt;"",(VLOOKUP(U181,'🧱Material'!$B$4:$H1001,6,false)*V181),0) + IF(W181&lt;&gt;"",(VLOOKUP(W181,'🧱Material'!$B$4:$H1001,6,false)*X181),0) + IF(Y181&lt;&gt;"",(VLOOKUP(Y181,'🧱Material'!$B$4:$H1001,6,false)*Z181),0) + IF(AA181&lt;&gt;"",(VLOOKUP(AA181,'🧱Material'!$B$4:$H1001,6,false)*AB181),0) + IF(AC181&lt;&gt;"",(VLOOKUP(AC181,'🧱Material'!$B$4:$H1001,6,false)*AD181),0)</f>
        <v>0</v>
      </c>
      <c r="K181" s="18"/>
      <c r="L181" s="536"/>
      <c r="M181" s="18"/>
      <c r="N181" s="536"/>
      <c r="O181" s="18"/>
      <c r="P181" s="536"/>
      <c r="Q181" s="18"/>
      <c r="R181" s="536"/>
      <c r="S181" s="59"/>
      <c r="T181" s="520"/>
      <c r="U181" s="59"/>
      <c r="V181" s="520"/>
      <c r="W181" s="59"/>
      <c r="X181" s="520"/>
      <c r="Y181" s="59"/>
      <c r="Z181" s="520"/>
      <c r="AA181" s="59"/>
      <c r="AB181" s="520"/>
      <c r="AC181" s="59"/>
      <c r="AD181" s="520"/>
    </row>
    <row r="182">
      <c r="A182" s="629" t="b">
        <v>0</v>
      </c>
      <c r="B182" s="629"/>
      <c r="C182" s="624"/>
      <c r="D182" s="624"/>
      <c r="E182" s="624"/>
      <c r="F182" s="624"/>
      <c r="G182" s="624"/>
      <c r="H182" s="523">
        <f>IF(K182&lt;&gt;"",(VLOOKUP(K182,'🌳Resource'!$A$4:$J1001,10,false)*L182),0)+IF(M182&lt;&gt;"",(VLOOKUP(M182,'🌳Resource'!$A$4:$J1001,10,false)*N182),0)+IF(O182&lt;&gt;"",(VLOOKUP(O182,'🌳Resource'!$A$4:$J1001,10,false)*P182),0) + IF(Q182&lt;&gt;"",(VLOOKUP(Q182,'🌳Resource'!$A$4:$J1001,10,false)*R182),0) + IF(S182&lt;&gt;"",(VLOOKUP(S182,'🧱Material'!$B$4:$H1001,7,false)*T182),0) + IF(U182&lt;&gt;"",(VLOOKUP(U182,'🧱Material'!$B$4:$H1001,7,false)*V182),0) + IF(W182&lt;&gt;"",(VLOOKUP(W182,'🧱Material'!$B$4:$H1001,7,false)*X182),0) + IF(Y182&lt;&gt;"",(VLOOKUP(Y182,'🧱Material'!$B$4:$H1001,7,false)*Z182),0) + IF(AA182&lt;&gt;"",(VLOOKUP(AA182,'🧱Material'!$B$4:$H1001,7,false)*AB182),0) + IF(AC182&lt;&gt;"",(VLOOKUP(AC182,'🧱Material'!$B$4:$H1001,7,false)*AD182),0)</f>
        <v>0</v>
      </c>
      <c r="I182" s="523">
        <f>IF(K182&lt;&gt;"",(VLOOKUP(K182,'🌳Resource'!$A$4:$J1001,8,false)*L182),0)+IF(M182&lt;&gt;"",(VLOOKUP(M182,'🌳Resource'!$A$4:$J1001,8,false)*N182),0)+IF(O182&lt;&gt;"",(VLOOKUP(O182,'🌳Resource'!$A$4:$J1001,8,false)*P182),0) + IF(Q182&lt;&gt;"",(VLOOKUP(Q182,'🌳Resource'!$A$4:$J1001,8,false)*R182),0) + IF(S182&lt;&gt;"",(VLOOKUP(S182,'🧱Material'!$B$4:$H1001,5,false)*T182),0) + IF(U182&lt;&gt;"",(VLOOKUP(U182,'🧱Material'!$B$4:$H1001,5,false)*V182),0) + IF(W182&lt;&gt;"",(VLOOKUP(W182,'🧱Material'!$B$4:$H1001,5,false)*X182),0) + IF(Y182&lt;&gt;"",(VLOOKUP(Y182,'🧱Material'!$B$4:$H1001,5,false)*Z182),0) + IF(AA182&lt;&gt;"",(VLOOKUP(AA182,'🧱Material'!$B$4:$H1001,5,false)*AB182),0) + IF(AC182&lt;&gt;"",(VLOOKUP(AC182,'🧱Material'!$B$4:$H1001,5,false)*AD182),0)</f>
        <v>0</v>
      </c>
      <c r="J182" s="523">
        <f>IF(K182&lt;&gt;"",(VLOOKUP(K182,'🌳Resource'!$A$5:$J1001,9,false)*L182),0)+IF(M182&lt;&gt;"",(VLOOKUP(M182,'🌳Resource'!$A$5:$J1001,9,false)*N182),0)+IF(O182&lt;&gt;"",(VLOOKUP(O182,'🌳Resource'!$A$5:$J1001,9,false)*P182),0) + IF(Q182&lt;&gt;"",(VLOOKUP(Q182,'🌳Resource'!$A$5:$J1001,9,false)*R182),0) + IF(S182&lt;&gt;"",(VLOOKUP(S182,'🧱Material'!$B$4:$H1001,6,false)*T182),0) + IF(U182&lt;&gt;"",(VLOOKUP(U182,'🧱Material'!$B$4:$H1001,6,false)*V182),0) + IF(W182&lt;&gt;"",(VLOOKUP(W182,'🧱Material'!$B$4:$H1001,6,false)*X182),0) + IF(Y182&lt;&gt;"",(VLOOKUP(Y182,'🧱Material'!$B$4:$H1001,6,false)*Z182),0) + IF(AA182&lt;&gt;"",(VLOOKUP(AA182,'🧱Material'!$B$4:$H1001,6,false)*AB182),0) + IF(AC182&lt;&gt;"",(VLOOKUP(AC182,'🧱Material'!$B$4:$H1001,6,false)*AD182),0)</f>
        <v>0</v>
      </c>
      <c r="K182" s="63"/>
      <c r="L182" s="3"/>
      <c r="M182" s="63"/>
      <c r="N182" s="3"/>
      <c r="O182" s="63"/>
      <c r="P182" s="3"/>
      <c r="Q182" s="63"/>
      <c r="R182" s="3"/>
      <c r="S182" s="515"/>
      <c r="T182" s="3"/>
      <c r="U182" s="515"/>
      <c r="V182" s="3"/>
      <c r="W182" s="515"/>
      <c r="X182" s="3"/>
      <c r="Y182" s="515"/>
      <c r="Z182" s="3"/>
      <c r="AA182" s="515"/>
      <c r="AB182" s="3"/>
      <c r="AC182" s="515"/>
      <c r="AD182" s="3"/>
    </row>
    <row r="183">
      <c r="A183" s="629" t="b">
        <v>0</v>
      </c>
      <c r="B183" s="629"/>
      <c r="C183" s="624"/>
      <c r="D183" s="624"/>
      <c r="E183" s="624"/>
      <c r="F183" s="624"/>
      <c r="G183" s="624"/>
      <c r="H183" s="526">
        <f>IF(K183&lt;&gt;"",(VLOOKUP(K183,'🌳Resource'!$A$4:$J1001,10,false)*L183),0)+IF(M183&lt;&gt;"",(VLOOKUP(M183,'🌳Resource'!$A$4:$J1001,10,false)*N183),0)+IF(O183&lt;&gt;"",(VLOOKUP(O183,'🌳Resource'!$A$4:$J1001,10,false)*P183),0) + IF(Q183&lt;&gt;"",(VLOOKUP(Q183,'🌳Resource'!$A$4:$J1001,10,false)*R183),0) + IF(S183&lt;&gt;"",(VLOOKUP(S183,'🧱Material'!$B$4:$H1001,7,false)*T183),0) + IF(U183&lt;&gt;"",(VLOOKUP(U183,'🧱Material'!$B$4:$H1001,7,false)*V183),0) + IF(W183&lt;&gt;"",(VLOOKUP(W183,'🧱Material'!$B$4:$H1001,7,false)*X183),0) + IF(Y183&lt;&gt;"",(VLOOKUP(Y183,'🧱Material'!$B$4:$H1001,7,false)*Z183),0) + IF(AA183&lt;&gt;"",(VLOOKUP(AA183,'🧱Material'!$B$4:$H1001,7,false)*AB183),0) + IF(AC183&lt;&gt;"",(VLOOKUP(AC183,'🧱Material'!$B$4:$H1001,7,false)*AD183),0)</f>
        <v>0</v>
      </c>
      <c r="I183" s="526">
        <f>IF(K183&lt;&gt;"",(VLOOKUP(K183,'🌳Resource'!$A$4:$J1001,8,false)*L183),0)+IF(M183&lt;&gt;"",(VLOOKUP(M183,'🌳Resource'!$A$4:$J1001,8,false)*N183),0)+IF(O183&lt;&gt;"",(VLOOKUP(O183,'🌳Resource'!$A$4:$J1001,8,false)*P183),0) + IF(Q183&lt;&gt;"",(VLOOKUP(Q183,'🌳Resource'!$A$4:$J1001,8,false)*R183),0) + IF(S183&lt;&gt;"",(VLOOKUP(S183,'🧱Material'!$B$4:$H1001,5,false)*T183),0) + IF(U183&lt;&gt;"",(VLOOKUP(U183,'🧱Material'!$B$4:$H1001,5,false)*V183),0) + IF(W183&lt;&gt;"",(VLOOKUP(W183,'🧱Material'!$B$4:$H1001,5,false)*X183),0) + IF(Y183&lt;&gt;"",(VLOOKUP(Y183,'🧱Material'!$B$4:$H1001,5,false)*Z183),0) + IF(AA183&lt;&gt;"",(VLOOKUP(AA183,'🧱Material'!$B$4:$H1001,5,false)*AB183),0) + IF(AC183&lt;&gt;"",(VLOOKUP(AC183,'🧱Material'!$B$4:$H1001,5,false)*AD183),0)</f>
        <v>0</v>
      </c>
      <c r="J183" s="526">
        <f>IF(K183&lt;&gt;"",(VLOOKUP(K183,'🌳Resource'!$A$5:$J1001,9,false)*L183),0)+IF(M183&lt;&gt;"",(VLOOKUP(M183,'🌳Resource'!$A$5:$J1001,9,false)*N183),0)+IF(O183&lt;&gt;"",(VLOOKUP(O183,'🌳Resource'!$A$5:$J1001,9,false)*P183),0) + IF(Q183&lt;&gt;"",(VLOOKUP(Q183,'🌳Resource'!$A$5:$J1001,9,false)*R183),0) + IF(S183&lt;&gt;"",(VLOOKUP(S183,'🧱Material'!$B$4:$H1001,6,false)*T183),0) + IF(U183&lt;&gt;"",(VLOOKUP(U183,'🧱Material'!$B$4:$H1001,6,false)*V183),0) + IF(W183&lt;&gt;"",(VLOOKUP(W183,'🧱Material'!$B$4:$H1001,6,false)*X183),0) + IF(Y183&lt;&gt;"",(VLOOKUP(Y183,'🧱Material'!$B$4:$H1001,6,false)*Z183),0) + IF(AA183&lt;&gt;"",(VLOOKUP(AA183,'🧱Material'!$B$4:$H1001,6,false)*AB183),0) + IF(AC183&lt;&gt;"",(VLOOKUP(AC183,'🧱Material'!$B$4:$H1001,6,false)*AD183),0)</f>
        <v>0</v>
      </c>
      <c r="K183" s="18"/>
      <c r="L183" s="536"/>
      <c r="M183" s="18"/>
      <c r="N183" s="536"/>
      <c r="O183" s="18"/>
      <c r="P183" s="536"/>
      <c r="Q183" s="18"/>
      <c r="R183" s="536"/>
      <c r="S183" s="59"/>
      <c r="T183" s="520"/>
      <c r="U183" s="59"/>
      <c r="V183" s="520"/>
      <c r="W183" s="59"/>
      <c r="X183" s="520"/>
      <c r="Y183" s="59"/>
      <c r="Z183" s="520"/>
      <c r="AA183" s="59"/>
      <c r="AB183" s="520"/>
      <c r="AC183" s="59"/>
      <c r="AD183" s="520"/>
    </row>
    <row r="184">
      <c r="A184" s="629" t="b">
        <v>0</v>
      </c>
      <c r="B184" s="629"/>
      <c r="C184" s="624"/>
      <c r="D184" s="624"/>
      <c r="E184" s="624"/>
      <c r="F184" s="624"/>
      <c r="G184" s="624"/>
      <c r="H184" s="523">
        <f>IF(K184&lt;&gt;"",(VLOOKUP(K184,'🌳Resource'!$A$4:$J1001,10,false)*L184),0)+IF(M184&lt;&gt;"",(VLOOKUP(M184,'🌳Resource'!$A$4:$J1001,10,false)*N184),0)+IF(O184&lt;&gt;"",(VLOOKUP(O184,'🌳Resource'!$A$4:$J1001,10,false)*P184),0) + IF(Q184&lt;&gt;"",(VLOOKUP(Q184,'🌳Resource'!$A$4:$J1001,10,false)*R184),0) + IF(S184&lt;&gt;"",(VLOOKUP(S184,'🧱Material'!$B$4:$H1001,7,false)*T184),0) + IF(U184&lt;&gt;"",(VLOOKUP(U184,'🧱Material'!$B$4:$H1001,7,false)*V184),0) + IF(W184&lt;&gt;"",(VLOOKUP(W184,'🧱Material'!$B$4:$H1001,7,false)*X184),0) + IF(Y184&lt;&gt;"",(VLOOKUP(Y184,'🧱Material'!$B$4:$H1001,7,false)*Z184),0) + IF(AA184&lt;&gt;"",(VLOOKUP(AA184,'🧱Material'!$B$4:$H1001,7,false)*AB184),0) + IF(AC184&lt;&gt;"",(VLOOKUP(AC184,'🧱Material'!$B$4:$H1001,7,false)*AD184),0)</f>
        <v>0</v>
      </c>
      <c r="I184" s="523">
        <f>IF(K184&lt;&gt;"",(VLOOKUP(K184,'🌳Resource'!$A$4:$J1001,8,false)*L184),0)+IF(M184&lt;&gt;"",(VLOOKUP(M184,'🌳Resource'!$A$4:$J1001,8,false)*N184),0)+IF(O184&lt;&gt;"",(VLOOKUP(O184,'🌳Resource'!$A$4:$J1001,8,false)*P184),0) + IF(Q184&lt;&gt;"",(VLOOKUP(Q184,'🌳Resource'!$A$4:$J1001,8,false)*R184),0) + IF(S184&lt;&gt;"",(VLOOKUP(S184,'🧱Material'!$B$4:$H1001,5,false)*T184),0) + IF(U184&lt;&gt;"",(VLOOKUP(U184,'🧱Material'!$B$4:$H1001,5,false)*V184),0) + IF(W184&lt;&gt;"",(VLOOKUP(W184,'🧱Material'!$B$4:$H1001,5,false)*X184),0) + IF(Y184&lt;&gt;"",(VLOOKUP(Y184,'🧱Material'!$B$4:$H1001,5,false)*Z184),0) + IF(AA184&lt;&gt;"",(VLOOKUP(AA184,'🧱Material'!$B$4:$H1001,5,false)*AB184),0) + IF(AC184&lt;&gt;"",(VLOOKUP(AC184,'🧱Material'!$B$4:$H1001,5,false)*AD184),0)</f>
        <v>0</v>
      </c>
      <c r="J184" s="523">
        <f>IF(K184&lt;&gt;"",(VLOOKUP(K184,'🌳Resource'!$A$5:$J1001,9,false)*L184),0)+IF(M184&lt;&gt;"",(VLOOKUP(M184,'🌳Resource'!$A$5:$J1001,9,false)*N184),0)+IF(O184&lt;&gt;"",(VLOOKUP(O184,'🌳Resource'!$A$5:$J1001,9,false)*P184),0) + IF(Q184&lt;&gt;"",(VLOOKUP(Q184,'🌳Resource'!$A$5:$J1001,9,false)*R184),0) + IF(S184&lt;&gt;"",(VLOOKUP(S184,'🧱Material'!$B$4:$H1001,6,false)*T184),0) + IF(U184&lt;&gt;"",(VLOOKUP(U184,'🧱Material'!$B$4:$H1001,6,false)*V184),0) + IF(W184&lt;&gt;"",(VLOOKUP(W184,'🧱Material'!$B$4:$H1001,6,false)*X184),0) + IF(Y184&lt;&gt;"",(VLOOKUP(Y184,'🧱Material'!$B$4:$H1001,6,false)*Z184),0) + IF(AA184&lt;&gt;"",(VLOOKUP(AA184,'🧱Material'!$B$4:$H1001,6,false)*AB184),0) + IF(AC184&lt;&gt;"",(VLOOKUP(AC184,'🧱Material'!$B$4:$H1001,6,false)*AD184),0)</f>
        <v>0</v>
      </c>
      <c r="K184" s="63"/>
      <c r="L184" s="3"/>
      <c r="M184" s="63"/>
      <c r="N184" s="3"/>
      <c r="O184" s="63"/>
      <c r="P184" s="3"/>
      <c r="Q184" s="63"/>
      <c r="R184" s="3"/>
      <c r="S184" s="515"/>
      <c r="T184" s="3"/>
      <c r="U184" s="515"/>
      <c r="V184" s="3"/>
      <c r="W184" s="515"/>
      <c r="X184" s="3"/>
      <c r="Y184" s="515"/>
      <c r="Z184" s="3"/>
      <c r="AA184" s="515"/>
      <c r="AB184" s="3"/>
      <c r="AC184" s="515"/>
      <c r="AD184" s="3"/>
    </row>
    <row r="185">
      <c r="A185" s="545" t="b">
        <v>0</v>
      </c>
      <c r="B185" s="545"/>
      <c r="C185" s="546"/>
      <c r="D185" s="546"/>
      <c r="E185" s="546"/>
      <c r="F185" s="546"/>
      <c r="G185" s="546"/>
      <c r="H185" s="526">
        <f>IF(K185&lt;&gt;"",(VLOOKUP(K185,'🌳Resource'!$A$4:$J1001,10,false)*L185),0)+IF(M185&lt;&gt;"",(VLOOKUP(M185,'🌳Resource'!$A$4:$J1001,10,false)*N185),0)+IF(O185&lt;&gt;"",(VLOOKUP(O185,'🌳Resource'!$A$4:$J1001,10,false)*P185),0) + IF(Q185&lt;&gt;"",(VLOOKUP(Q185,'🌳Resource'!$A$4:$J1001,10,false)*R185),0) + IF(S185&lt;&gt;"",(VLOOKUP(S185,'🧱Material'!$B$4:$H1001,7,false)*T185),0) + IF(U185&lt;&gt;"",(VLOOKUP(U185,'🧱Material'!$B$4:$H1001,7,false)*V185),0) + IF(W185&lt;&gt;"",(VLOOKUP(W185,'🧱Material'!$B$4:$H1001,7,false)*X185),0) + IF(Y185&lt;&gt;"",(VLOOKUP(Y185,'🧱Material'!$B$4:$H1001,7,false)*Z185),0) + IF(AA185&lt;&gt;"",(VLOOKUP(AA185,'🧱Material'!$B$4:$H1001,7,false)*AB185),0) + IF(AC185&lt;&gt;"",(VLOOKUP(AC185,'🧱Material'!$B$4:$H1001,7,false)*AD185),0)</f>
        <v>0</v>
      </c>
      <c r="I185" s="526">
        <f>IF(K185&lt;&gt;"",(VLOOKUP(K185,'🌳Resource'!$A$4:$J1001,8,false)*L185),0)+IF(M185&lt;&gt;"",(VLOOKUP(M185,'🌳Resource'!$A$4:$J1001,8,false)*N185),0)+IF(O185&lt;&gt;"",(VLOOKUP(O185,'🌳Resource'!$A$4:$J1001,8,false)*P185),0) + IF(Q185&lt;&gt;"",(VLOOKUP(Q185,'🌳Resource'!$A$4:$J1001,8,false)*R185),0) + IF(S185&lt;&gt;"",(VLOOKUP(S185,'🧱Material'!$B$4:$H1001,5,false)*T185),0) + IF(U185&lt;&gt;"",(VLOOKUP(U185,'🧱Material'!$B$4:$H1001,5,false)*V185),0) + IF(W185&lt;&gt;"",(VLOOKUP(W185,'🧱Material'!$B$4:$H1001,5,false)*X185),0) + IF(Y185&lt;&gt;"",(VLOOKUP(Y185,'🧱Material'!$B$4:$H1001,5,false)*Z185),0) + IF(AA185&lt;&gt;"",(VLOOKUP(AA185,'🧱Material'!$B$4:$H1001,5,false)*AB185),0) + IF(AC185&lt;&gt;"",(VLOOKUP(AC185,'🧱Material'!$B$4:$H1001,5,false)*AD185),0)</f>
        <v>0</v>
      </c>
      <c r="J185" s="526">
        <f>IF(K185&lt;&gt;"",(VLOOKUP(K185,'🌳Resource'!$A$5:$J1001,9,false)*L185),0)+IF(M185&lt;&gt;"",(VLOOKUP(M185,'🌳Resource'!$A$5:$J1001,9,false)*N185),0)+IF(O185&lt;&gt;"",(VLOOKUP(O185,'🌳Resource'!$A$5:$J1001,9,false)*P185),0) + IF(Q185&lt;&gt;"",(VLOOKUP(Q185,'🌳Resource'!$A$5:$J1001,9,false)*R185),0) + IF(S185&lt;&gt;"",(VLOOKUP(S185,'🧱Material'!$B$4:$H1001,6,false)*T185),0) + IF(U185&lt;&gt;"",(VLOOKUP(U185,'🧱Material'!$B$4:$H1001,6,false)*V185),0) + IF(W185&lt;&gt;"",(VLOOKUP(W185,'🧱Material'!$B$4:$H1001,6,false)*X185),0) + IF(Y185&lt;&gt;"",(VLOOKUP(Y185,'🧱Material'!$B$4:$H1001,6,false)*Z185),0) + IF(AA185&lt;&gt;"",(VLOOKUP(AA185,'🧱Material'!$B$4:$H1001,6,false)*AB185),0) + IF(AC185&lt;&gt;"",(VLOOKUP(AC185,'🧱Material'!$B$4:$H1001,6,false)*AD185),0)</f>
        <v>0</v>
      </c>
      <c r="K185" s="18"/>
      <c r="L185" s="536"/>
      <c r="M185" s="18"/>
      <c r="N185" s="536"/>
      <c r="O185" s="18"/>
      <c r="P185" s="536"/>
      <c r="Q185" s="18"/>
      <c r="R185" s="536"/>
      <c r="S185" s="59"/>
      <c r="T185" s="520"/>
      <c r="U185" s="59"/>
      <c r="V185" s="520"/>
      <c r="W185" s="59"/>
      <c r="X185" s="520"/>
      <c r="Y185" s="59"/>
      <c r="Z185" s="520"/>
      <c r="AA185" s="59"/>
      <c r="AB185" s="520"/>
      <c r="AC185" s="59"/>
      <c r="AD185" s="520"/>
      <c r="AE185" s="13"/>
      <c r="AF185" s="13"/>
    </row>
    <row r="186">
      <c r="A186" s="13" t="b">
        <v>0</v>
      </c>
      <c r="B186" s="13"/>
      <c r="C186" s="13"/>
      <c r="D186" s="13"/>
      <c r="E186" s="13"/>
      <c r="F186" s="13"/>
      <c r="G186" s="13"/>
      <c r="H186" s="523">
        <f>IF(K186&lt;&gt;"",(VLOOKUP(K186,'🌳Resource'!$A$4:$J1001,10,false)*L186),0)+IF(M186&lt;&gt;"",(VLOOKUP(M186,'🌳Resource'!$A$4:$J1001,10,false)*N186),0)+IF(O186&lt;&gt;"",(VLOOKUP(O186,'🌳Resource'!$A$4:$J1001,10,false)*P186),0) + IF(Q186&lt;&gt;"",(VLOOKUP(Q186,'🌳Resource'!$A$4:$J1001,10,false)*R186),0) + IF(S186&lt;&gt;"",(VLOOKUP(S186,'🧱Material'!$B$4:$H1001,7,false)*T186),0) + IF(U186&lt;&gt;"",(VLOOKUP(U186,'🧱Material'!$B$4:$H1001,7,false)*V186),0) + IF(W186&lt;&gt;"",(VLOOKUP(W186,'🧱Material'!$B$4:$H1001,7,false)*X186),0) + IF(Y186&lt;&gt;"",(VLOOKUP(Y186,'🧱Material'!$B$4:$H1001,7,false)*Z186),0) + IF(AA186&lt;&gt;"",(VLOOKUP(AA186,'🧱Material'!$B$4:$H1001,7,false)*AB186),0) + IF(AC186&lt;&gt;"",(VLOOKUP(AC186,'🧱Material'!$B$4:$H1001,7,false)*AD186),0)</f>
        <v>0</v>
      </c>
      <c r="I186" s="523">
        <f>IF(K186&lt;&gt;"",(VLOOKUP(K186,'🌳Resource'!$A$4:$J1001,8,false)*L186),0)+IF(M186&lt;&gt;"",(VLOOKUP(M186,'🌳Resource'!$A$4:$J1001,8,false)*N186),0)+IF(O186&lt;&gt;"",(VLOOKUP(O186,'🌳Resource'!$A$4:$J1001,8,false)*P186),0) + IF(Q186&lt;&gt;"",(VLOOKUP(Q186,'🌳Resource'!$A$4:$J1001,8,false)*R186),0) + IF(S186&lt;&gt;"",(VLOOKUP(S186,'🧱Material'!$B$4:$H1001,5,false)*T186),0) + IF(U186&lt;&gt;"",(VLOOKUP(U186,'🧱Material'!$B$4:$H1001,5,false)*V186),0) + IF(W186&lt;&gt;"",(VLOOKUP(W186,'🧱Material'!$B$4:$H1001,5,false)*X186),0) + IF(Y186&lt;&gt;"",(VLOOKUP(Y186,'🧱Material'!$B$4:$H1001,5,false)*Z186),0) + IF(AA186&lt;&gt;"",(VLOOKUP(AA186,'🧱Material'!$B$4:$H1001,5,false)*AB186),0) + IF(AC186&lt;&gt;"",(VLOOKUP(AC186,'🧱Material'!$B$4:$H1001,5,false)*AD186),0)</f>
        <v>0</v>
      </c>
      <c r="J186" s="523">
        <f>IF(K186&lt;&gt;"",(VLOOKUP(K186,'🌳Resource'!$A$5:$J1001,9,false)*L186),0)+IF(M186&lt;&gt;"",(VLOOKUP(M186,'🌳Resource'!$A$5:$J1001,9,false)*N186),0)+IF(O186&lt;&gt;"",(VLOOKUP(O186,'🌳Resource'!$A$5:$J1001,9,false)*P186),0) + IF(Q186&lt;&gt;"",(VLOOKUP(Q186,'🌳Resource'!$A$5:$J1001,9,false)*R186),0) + IF(S186&lt;&gt;"",(VLOOKUP(S186,'🧱Material'!$B$4:$H1001,6,false)*T186),0) + IF(U186&lt;&gt;"",(VLOOKUP(U186,'🧱Material'!$B$4:$H1001,6,false)*V186),0) + IF(W186&lt;&gt;"",(VLOOKUP(W186,'🧱Material'!$B$4:$H1001,6,false)*X186),0) + IF(Y186&lt;&gt;"",(VLOOKUP(Y186,'🧱Material'!$B$4:$H1001,6,false)*Z186),0) + IF(AA186&lt;&gt;"",(VLOOKUP(AA186,'🧱Material'!$B$4:$H1001,6,false)*AB186),0) + IF(AC186&lt;&gt;"",(VLOOKUP(AC186,'🧱Material'!$B$4:$H1001,6,false)*AD186),0)</f>
        <v>0</v>
      </c>
      <c r="K186" s="63"/>
      <c r="L186" s="3"/>
      <c r="M186" s="63"/>
      <c r="N186" s="3"/>
      <c r="O186" s="63"/>
      <c r="P186" s="3"/>
      <c r="Q186" s="63"/>
      <c r="R186" s="3"/>
      <c r="S186" s="515"/>
      <c r="T186" s="3"/>
      <c r="U186" s="515"/>
      <c r="V186" s="3"/>
      <c r="W186" s="515"/>
      <c r="X186" s="3"/>
      <c r="Y186" s="515"/>
      <c r="Z186" s="3"/>
      <c r="AA186" s="515"/>
      <c r="AB186" s="3"/>
      <c r="AC186" s="515"/>
      <c r="AD186" s="3"/>
      <c r="AE186" s="13"/>
      <c r="AF186" s="13"/>
    </row>
    <row r="187">
      <c r="A187" s="13" t="b">
        <v>0</v>
      </c>
      <c r="B187" s="13"/>
      <c r="C187" s="13"/>
      <c r="D187" s="13"/>
      <c r="E187" s="13"/>
      <c r="F187" s="13"/>
      <c r="G187" s="13"/>
      <c r="H187" s="526">
        <f>IF(K187&lt;&gt;"",(VLOOKUP(K187,'🌳Resource'!$A$4:$J1001,10,false)*L187),0)+IF(M187&lt;&gt;"",(VLOOKUP(M187,'🌳Resource'!$A$4:$J1001,10,false)*N187),0)+IF(O187&lt;&gt;"",(VLOOKUP(O187,'🌳Resource'!$A$4:$J1001,10,false)*P187),0) + IF(Q187&lt;&gt;"",(VLOOKUP(Q187,'🌳Resource'!$A$4:$J1001,10,false)*R187),0) + IF(S187&lt;&gt;"",(VLOOKUP(S187,'🧱Material'!$B$4:$H1001,7,false)*T187),0) + IF(U187&lt;&gt;"",(VLOOKUP(U187,'🧱Material'!$B$4:$H1001,7,false)*V187),0) + IF(W187&lt;&gt;"",(VLOOKUP(W187,'🧱Material'!$B$4:$H1001,7,false)*X187),0) + IF(Y187&lt;&gt;"",(VLOOKUP(Y187,'🧱Material'!$B$4:$H1001,7,false)*Z187),0) + IF(AA187&lt;&gt;"",(VLOOKUP(AA187,'🧱Material'!$B$4:$H1001,7,false)*AB187),0) + IF(AC187&lt;&gt;"",(VLOOKUP(AC187,'🧱Material'!$B$4:$H1001,7,false)*AD187),0)</f>
        <v>0</v>
      </c>
      <c r="I187" s="526">
        <f>IF(K187&lt;&gt;"",(VLOOKUP(K187,'🌳Resource'!$A$4:$J1001,8,false)*L187),0)+IF(M187&lt;&gt;"",(VLOOKUP(M187,'🌳Resource'!$A$4:$J1001,8,false)*N187),0)+IF(O187&lt;&gt;"",(VLOOKUP(O187,'🌳Resource'!$A$4:$J1001,8,false)*P187),0) + IF(Q187&lt;&gt;"",(VLOOKUP(Q187,'🌳Resource'!$A$4:$J1001,8,false)*R187),0) + IF(S187&lt;&gt;"",(VLOOKUP(S187,'🧱Material'!$B$4:$H1001,5,false)*T187),0) + IF(U187&lt;&gt;"",(VLOOKUP(U187,'🧱Material'!$B$4:$H1001,5,false)*V187),0) + IF(W187&lt;&gt;"",(VLOOKUP(W187,'🧱Material'!$B$4:$H1001,5,false)*X187),0) + IF(Y187&lt;&gt;"",(VLOOKUP(Y187,'🧱Material'!$B$4:$H1001,5,false)*Z187),0) + IF(AA187&lt;&gt;"",(VLOOKUP(AA187,'🧱Material'!$B$4:$H1001,5,false)*AB187),0) + IF(AC187&lt;&gt;"",(VLOOKUP(AC187,'🧱Material'!$B$4:$H1001,5,false)*AD187),0)</f>
        <v>0</v>
      </c>
      <c r="J187" s="526">
        <f>IF(K187&lt;&gt;"",(VLOOKUP(K187,'🌳Resource'!$A$5:$J1001,9,false)*L187),0)+IF(M187&lt;&gt;"",(VLOOKUP(M187,'🌳Resource'!$A$5:$J1001,9,false)*N187),0)+IF(O187&lt;&gt;"",(VLOOKUP(O187,'🌳Resource'!$A$5:$J1001,9,false)*P187),0) + IF(Q187&lt;&gt;"",(VLOOKUP(Q187,'🌳Resource'!$A$5:$J1001,9,false)*R187),0) + IF(S187&lt;&gt;"",(VLOOKUP(S187,'🧱Material'!$B$4:$H1001,6,false)*T187),0) + IF(U187&lt;&gt;"",(VLOOKUP(U187,'🧱Material'!$B$4:$H1001,6,false)*V187),0) + IF(W187&lt;&gt;"",(VLOOKUP(W187,'🧱Material'!$B$4:$H1001,6,false)*X187),0) + IF(Y187&lt;&gt;"",(VLOOKUP(Y187,'🧱Material'!$B$4:$H1001,6,false)*Z187),0) + IF(AA187&lt;&gt;"",(VLOOKUP(AA187,'🧱Material'!$B$4:$H1001,6,false)*AB187),0) + IF(AC187&lt;&gt;"",(VLOOKUP(AC187,'🧱Material'!$B$4:$H1001,6,false)*AD187),0)</f>
        <v>0</v>
      </c>
      <c r="K187" s="18"/>
      <c r="L187" s="536"/>
      <c r="M187" s="18"/>
      <c r="N187" s="536"/>
      <c r="O187" s="18"/>
      <c r="P187" s="536"/>
      <c r="Q187" s="18"/>
      <c r="R187" s="536"/>
      <c r="S187" s="59"/>
      <c r="T187" s="520"/>
      <c r="U187" s="59"/>
      <c r="V187" s="520"/>
      <c r="W187" s="59"/>
      <c r="X187" s="520"/>
      <c r="Y187" s="59"/>
      <c r="Z187" s="520"/>
      <c r="AA187" s="59"/>
      <c r="AB187" s="520"/>
      <c r="AC187" s="59"/>
      <c r="AD187" s="520"/>
      <c r="AE187" s="13"/>
      <c r="AF187" s="13"/>
    </row>
    <row r="188">
      <c r="A188" s="13" t="b">
        <v>0</v>
      </c>
      <c r="B188" s="13"/>
      <c r="C188" s="13"/>
      <c r="D188" s="13"/>
      <c r="E188" s="13"/>
      <c r="F188" s="13"/>
      <c r="G188" s="13"/>
      <c r="H188" s="523">
        <f>IF(K188&lt;&gt;"",(VLOOKUP(K188,'🌳Resource'!$A$4:$J1001,10,false)*L188),0)+IF(M188&lt;&gt;"",(VLOOKUP(M188,'🌳Resource'!$A$4:$J1001,10,false)*N188),0)+IF(O188&lt;&gt;"",(VLOOKUP(O188,'🌳Resource'!$A$4:$J1001,10,false)*P188),0) + IF(Q188&lt;&gt;"",(VLOOKUP(Q188,'🌳Resource'!$A$4:$J1001,10,false)*R188),0) + IF(S188&lt;&gt;"",(VLOOKUP(S188,'🧱Material'!$B$4:$H1001,7,false)*T188),0) + IF(U188&lt;&gt;"",(VLOOKUP(U188,'🧱Material'!$B$4:$H1001,7,false)*V188),0) + IF(W188&lt;&gt;"",(VLOOKUP(W188,'🧱Material'!$B$4:$H1001,7,false)*X188),0) + IF(Y188&lt;&gt;"",(VLOOKUP(Y188,'🧱Material'!$B$4:$H1001,7,false)*Z188),0) + IF(AA188&lt;&gt;"",(VLOOKUP(AA188,'🧱Material'!$B$4:$H1001,7,false)*AB188),0) + IF(AC188&lt;&gt;"",(VLOOKUP(AC188,'🧱Material'!$B$4:$H1001,7,false)*AD188),0)</f>
        <v>0</v>
      </c>
      <c r="I188" s="523">
        <f>IF(K188&lt;&gt;"",(VLOOKUP(K188,'🌳Resource'!$A$4:$J1001,8,false)*L188),0)+IF(M188&lt;&gt;"",(VLOOKUP(M188,'🌳Resource'!$A$4:$J1001,8,false)*N188),0)+IF(O188&lt;&gt;"",(VLOOKUP(O188,'🌳Resource'!$A$4:$J1001,8,false)*P188),0) + IF(Q188&lt;&gt;"",(VLOOKUP(Q188,'🌳Resource'!$A$4:$J1001,8,false)*R188),0) + IF(S188&lt;&gt;"",(VLOOKUP(S188,'🧱Material'!$B$4:$H1001,5,false)*T188),0) + IF(U188&lt;&gt;"",(VLOOKUP(U188,'🧱Material'!$B$4:$H1001,5,false)*V188),0) + IF(W188&lt;&gt;"",(VLOOKUP(W188,'🧱Material'!$B$4:$H1001,5,false)*X188),0) + IF(Y188&lt;&gt;"",(VLOOKUP(Y188,'🧱Material'!$B$4:$H1001,5,false)*Z188),0) + IF(AA188&lt;&gt;"",(VLOOKUP(AA188,'🧱Material'!$B$4:$H1001,5,false)*AB188),0) + IF(AC188&lt;&gt;"",(VLOOKUP(AC188,'🧱Material'!$B$4:$H1001,5,false)*AD188),0)</f>
        <v>0</v>
      </c>
      <c r="J188" s="523">
        <f>IF(K188&lt;&gt;"",(VLOOKUP(K188,'🌳Resource'!$A$5:$J1001,9,false)*L188),0)+IF(M188&lt;&gt;"",(VLOOKUP(M188,'🌳Resource'!$A$5:$J1001,9,false)*N188),0)+IF(O188&lt;&gt;"",(VLOOKUP(O188,'🌳Resource'!$A$5:$J1001,9,false)*P188),0) + IF(Q188&lt;&gt;"",(VLOOKUP(Q188,'🌳Resource'!$A$5:$J1001,9,false)*R188),0) + IF(S188&lt;&gt;"",(VLOOKUP(S188,'🧱Material'!$B$4:$H1001,6,false)*T188),0) + IF(U188&lt;&gt;"",(VLOOKUP(U188,'🧱Material'!$B$4:$H1001,6,false)*V188),0) + IF(W188&lt;&gt;"",(VLOOKUP(W188,'🧱Material'!$B$4:$H1001,6,false)*X188),0) + IF(Y188&lt;&gt;"",(VLOOKUP(Y188,'🧱Material'!$B$4:$H1001,6,false)*Z188),0) + IF(AA188&lt;&gt;"",(VLOOKUP(AA188,'🧱Material'!$B$4:$H1001,6,false)*AB188),0) + IF(AC188&lt;&gt;"",(VLOOKUP(AC188,'🧱Material'!$B$4:$H1001,6,false)*AD188),0)</f>
        <v>0</v>
      </c>
      <c r="K188" s="63"/>
      <c r="L188" s="3"/>
      <c r="M188" s="63"/>
      <c r="N188" s="3"/>
      <c r="O188" s="63"/>
      <c r="P188" s="3"/>
      <c r="Q188" s="63"/>
      <c r="R188" s="3"/>
      <c r="S188" s="515"/>
      <c r="T188" s="3"/>
      <c r="U188" s="515"/>
      <c r="V188" s="3"/>
      <c r="W188" s="515"/>
      <c r="X188" s="3"/>
      <c r="Y188" s="515"/>
      <c r="Z188" s="3"/>
      <c r="AA188" s="515"/>
      <c r="AB188" s="3"/>
      <c r="AC188" s="515"/>
      <c r="AD188" s="3"/>
      <c r="AE188" s="13"/>
      <c r="AF188" s="13"/>
    </row>
    <row r="189">
      <c r="A189" s="13" t="b">
        <v>0</v>
      </c>
      <c r="B189" s="13"/>
      <c r="C189" s="13"/>
      <c r="D189" s="13"/>
      <c r="E189" s="13"/>
      <c r="F189" s="13"/>
      <c r="G189" s="13"/>
      <c r="H189" s="526">
        <f>IF(K189&lt;&gt;"",(VLOOKUP(K189,'🌳Resource'!$A$4:$J1001,10,false)*L189),0)+IF(M189&lt;&gt;"",(VLOOKUP(M189,'🌳Resource'!$A$4:$J1001,10,false)*N189),0)+IF(O189&lt;&gt;"",(VLOOKUP(O189,'🌳Resource'!$A$4:$J1001,10,false)*P189),0) + IF(Q189&lt;&gt;"",(VLOOKUP(Q189,'🌳Resource'!$A$4:$J1001,10,false)*R189),0) + IF(S189&lt;&gt;"",(VLOOKUP(S189,'🧱Material'!$B$4:$H1001,7,false)*T189),0) + IF(U189&lt;&gt;"",(VLOOKUP(U189,'🧱Material'!$B$4:$H1001,7,false)*V189),0) + IF(W189&lt;&gt;"",(VLOOKUP(W189,'🧱Material'!$B$4:$H1001,7,false)*X189),0) + IF(Y189&lt;&gt;"",(VLOOKUP(Y189,'🧱Material'!$B$4:$H1001,7,false)*Z189),0) + IF(AA189&lt;&gt;"",(VLOOKUP(AA189,'🧱Material'!$B$4:$H1001,7,false)*AB189),0) + IF(AC189&lt;&gt;"",(VLOOKUP(AC189,'🧱Material'!$B$4:$H1001,7,false)*AD189),0)</f>
        <v>0</v>
      </c>
      <c r="I189" s="526">
        <f>IF(K189&lt;&gt;"",(VLOOKUP(K189,'🌳Resource'!$A$4:$J1001,8,false)*L189),0)+IF(M189&lt;&gt;"",(VLOOKUP(M189,'🌳Resource'!$A$4:$J1001,8,false)*N189),0)+IF(O189&lt;&gt;"",(VLOOKUP(O189,'🌳Resource'!$A$4:$J1001,8,false)*P189),0) + IF(Q189&lt;&gt;"",(VLOOKUP(Q189,'🌳Resource'!$A$4:$J1001,8,false)*R189),0) + IF(S189&lt;&gt;"",(VLOOKUP(S189,'🧱Material'!$B$4:$H1001,5,false)*T189),0) + IF(U189&lt;&gt;"",(VLOOKUP(U189,'🧱Material'!$B$4:$H1001,5,false)*V189),0) + IF(W189&lt;&gt;"",(VLOOKUP(W189,'🧱Material'!$B$4:$H1001,5,false)*X189),0) + IF(Y189&lt;&gt;"",(VLOOKUP(Y189,'🧱Material'!$B$4:$H1001,5,false)*Z189),0) + IF(AA189&lt;&gt;"",(VLOOKUP(AA189,'🧱Material'!$B$4:$H1001,5,false)*AB189),0) + IF(AC189&lt;&gt;"",(VLOOKUP(AC189,'🧱Material'!$B$4:$H1001,5,false)*AD189),0)</f>
        <v>0</v>
      </c>
      <c r="J189" s="526">
        <f>IF(K189&lt;&gt;"",(VLOOKUP(K189,'🌳Resource'!$A$5:$J1001,9,false)*L189),0)+IF(M189&lt;&gt;"",(VLOOKUP(M189,'🌳Resource'!$A$5:$J1001,9,false)*N189),0)+IF(O189&lt;&gt;"",(VLOOKUP(O189,'🌳Resource'!$A$5:$J1001,9,false)*P189),0) + IF(Q189&lt;&gt;"",(VLOOKUP(Q189,'🌳Resource'!$A$5:$J1001,9,false)*R189),0) + IF(S189&lt;&gt;"",(VLOOKUP(S189,'🧱Material'!$B$4:$H1001,6,false)*T189),0) + IF(U189&lt;&gt;"",(VLOOKUP(U189,'🧱Material'!$B$4:$H1001,6,false)*V189),0) + IF(W189&lt;&gt;"",(VLOOKUP(W189,'🧱Material'!$B$4:$H1001,6,false)*X189),0) + IF(Y189&lt;&gt;"",(VLOOKUP(Y189,'🧱Material'!$B$4:$H1001,6,false)*Z189),0) + IF(AA189&lt;&gt;"",(VLOOKUP(AA189,'🧱Material'!$B$4:$H1001,6,false)*AB189),0) + IF(AC189&lt;&gt;"",(VLOOKUP(AC189,'🧱Material'!$B$4:$H1001,6,false)*AD189),0)</f>
        <v>0</v>
      </c>
      <c r="K189" s="18"/>
      <c r="L189" s="536"/>
      <c r="M189" s="18"/>
      <c r="N189" s="536"/>
      <c r="O189" s="18"/>
      <c r="P189" s="536"/>
      <c r="Q189" s="18"/>
      <c r="R189" s="536"/>
      <c r="S189" s="59"/>
      <c r="T189" s="520"/>
      <c r="U189" s="59"/>
      <c r="V189" s="520"/>
      <c r="W189" s="59"/>
      <c r="X189" s="520"/>
      <c r="Y189" s="59"/>
      <c r="Z189" s="520"/>
      <c r="AA189" s="59"/>
      <c r="AB189" s="520"/>
      <c r="AC189" s="59"/>
      <c r="AD189" s="520"/>
      <c r="AE189" s="13"/>
      <c r="AF189" s="13"/>
    </row>
    <row r="190">
      <c r="A190" s="547" t="b">
        <v>0</v>
      </c>
      <c r="B190" s="547"/>
      <c r="C190" s="13"/>
      <c r="D190" s="13"/>
      <c r="E190" s="13"/>
      <c r="F190" s="13"/>
      <c r="G190" s="548"/>
      <c r="H190" s="523">
        <f>IF(K190&lt;&gt;"",(VLOOKUP(K190,'🌳Resource'!$A$4:$J1001,10,false)*L190),0)+IF(M190&lt;&gt;"",(VLOOKUP(M190,'🌳Resource'!$A$4:$J1001,10,false)*N190),0)+IF(O190&lt;&gt;"",(VLOOKUP(O190,'🌳Resource'!$A$4:$J1001,10,false)*P190),0) + IF(Q190&lt;&gt;"",(VLOOKUP(Q190,'🌳Resource'!$A$4:$J1001,10,false)*R190),0) + IF(S190&lt;&gt;"",(VLOOKUP(S190,'🧱Material'!$B$4:$H1001,7,false)*T190),0) + IF(U190&lt;&gt;"",(VLOOKUP(U190,'🧱Material'!$B$4:$H1001,7,false)*V190),0) + IF(W190&lt;&gt;"",(VLOOKUP(W190,'🧱Material'!$B$4:$H1001,7,false)*X190),0) + IF(Y190&lt;&gt;"",(VLOOKUP(Y190,'🧱Material'!$B$4:$H1001,7,false)*Z190),0) + IF(AA190&lt;&gt;"",(VLOOKUP(AA190,'🧱Material'!$B$4:$H1001,7,false)*AB190),0) + IF(AC190&lt;&gt;"",(VLOOKUP(AC190,'🧱Material'!$B$4:$H1001,7,false)*AD190),0)</f>
        <v>0</v>
      </c>
      <c r="I190" s="523">
        <f>IF(K190&lt;&gt;"",(VLOOKUP(K190,'🌳Resource'!$A$4:$J1001,8,false)*L190),0)+IF(M190&lt;&gt;"",(VLOOKUP(M190,'🌳Resource'!$A$4:$J1001,8,false)*N190),0)+IF(O190&lt;&gt;"",(VLOOKUP(O190,'🌳Resource'!$A$4:$J1001,8,false)*P190),0) + IF(Q190&lt;&gt;"",(VLOOKUP(Q190,'🌳Resource'!$A$4:$J1001,8,false)*R190),0) + IF(S190&lt;&gt;"",(VLOOKUP(S190,'🧱Material'!$B$4:$H1001,5,false)*T190),0) + IF(U190&lt;&gt;"",(VLOOKUP(U190,'🧱Material'!$B$4:$H1001,5,false)*V190),0) + IF(W190&lt;&gt;"",(VLOOKUP(W190,'🧱Material'!$B$4:$H1001,5,false)*X190),0) + IF(Y190&lt;&gt;"",(VLOOKUP(Y190,'🧱Material'!$B$4:$H1001,5,false)*Z190),0) + IF(AA190&lt;&gt;"",(VLOOKUP(AA190,'🧱Material'!$B$4:$H1001,5,false)*AB190),0) + IF(AC190&lt;&gt;"",(VLOOKUP(AC190,'🧱Material'!$B$4:$H1001,5,false)*AD190),0)</f>
        <v>0</v>
      </c>
      <c r="J190" s="523">
        <f>IF(K190&lt;&gt;"",(VLOOKUP(K190,'🌳Resource'!$A$5:$J1001,9,false)*L190),0)+IF(M190&lt;&gt;"",(VLOOKUP(M190,'🌳Resource'!$A$5:$J1001,9,false)*N190),0)+IF(O190&lt;&gt;"",(VLOOKUP(O190,'🌳Resource'!$A$5:$J1001,9,false)*P190),0) + IF(Q190&lt;&gt;"",(VLOOKUP(Q190,'🌳Resource'!$A$5:$J1001,9,false)*R190),0) + IF(S190&lt;&gt;"",(VLOOKUP(S190,'🧱Material'!$B$4:$H1001,6,false)*T190),0) + IF(U190&lt;&gt;"",(VLOOKUP(U190,'🧱Material'!$B$4:$H1001,6,false)*V190),0) + IF(W190&lt;&gt;"",(VLOOKUP(W190,'🧱Material'!$B$4:$H1001,6,false)*X190),0) + IF(Y190&lt;&gt;"",(VLOOKUP(Y190,'🧱Material'!$B$4:$H1001,6,false)*Z190),0) + IF(AA190&lt;&gt;"",(VLOOKUP(AA190,'🧱Material'!$B$4:$H1001,6,false)*AB190),0) + IF(AC190&lt;&gt;"",(VLOOKUP(AC190,'🧱Material'!$B$4:$H1001,6,false)*AD190),0)</f>
        <v>0</v>
      </c>
      <c r="K190" s="63"/>
      <c r="L190" s="3"/>
      <c r="M190" s="63"/>
      <c r="N190" s="3"/>
      <c r="O190" s="63"/>
      <c r="P190" s="3"/>
      <c r="Q190" s="63"/>
      <c r="R190" s="3"/>
      <c r="S190" s="515"/>
      <c r="T190" s="3"/>
      <c r="U190" s="515"/>
      <c r="V190" s="3"/>
      <c r="W190" s="515"/>
      <c r="X190" s="3"/>
      <c r="Y190" s="515"/>
      <c r="Z190" s="3"/>
      <c r="AA190" s="515"/>
      <c r="AB190" s="3"/>
      <c r="AC190" s="515"/>
      <c r="AD190" s="3"/>
      <c r="AE190" s="13"/>
      <c r="AF190" s="13"/>
    </row>
    <row r="191">
      <c r="A191" s="49" t="b">
        <v>0</v>
      </c>
      <c r="B191" s="49"/>
      <c r="C191" s="13"/>
      <c r="D191" s="13"/>
      <c r="E191" s="13"/>
      <c r="F191" s="13"/>
      <c r="G191" s="13"/>
      <c r="H191" s="526">
        <f>IF(K191&lt;&gt;"",(VLOOKUP(K191,'🌳Resource'!$A$4:$J1001,10,false)*L191),0)+IF(M191&lt;&gt;"",(VLOOKUP(M191,'🌳Resource'!$A$4:$J1001,10,false)*N191),0)+IF(O191&lt;&gt;"",(VLOOKUP(O191,'🌳Resource'!$A$4:$J1001,10,false)*P191),0) + IF(Q191&lt;&gt;"",(VLOOKUP(Q191,'🌳Resource'!$A$4:$J1001,10,false)*R191),0) + IF(S191&lt;&gt;"",(VLOOKUP(S191,'🧱Material'!$B$4:$H1001,7,false)*T191),0) + IF(U191&lt;&gt;"",(VLOOKUP(U191,'🧱Material'!$B$4:$H1001,7,false)*V191),0) + IF(W191&lt;&gt;"",(VLOOKUP(W191,'🧱Material'!$B$4:$H1001,7,false)*X191),0) + IF(Y191&lt;&gt;"",(VLOOKUP(Y191,'🧱Material'!$B$4:$H1001,7,false)*Z191),0) + IF(AA191&lt;&gt;"",(VLOOKUP(AA191,'🧱Material'!$B$4:$H1001,7,false)*AB191),0) + IF(AC191&lt;&gt;"",(VLOOKUP(AC191,'🧱Material'!$B$4:$H1001,7,false)*AD191),0)</f>
        <v>0</v>
      </c>
      <c r="I191" s="526">
        <f>IF(K191&lt;&gt;"",(VLOOKUP(K191,'🌳Resource'!$A$4:$J1001,8,false)*L191),0)+IF(M191&lt;&gt;"",(VLOOKUP(M191,'🌳Resource'!$A$4:$J1001,8,false)*N191),0)+IF(O191&lt;&gt;"",(VLOOKUP(O191,'🌳Resource'!$A$4:$J1001,8,false)*P191),0) + IF(Q191&lt;&gt;"",(VLOOKUP(Q191,'🌳Resource'!$A$4:$J1001,8,false)*R191),0) + IF(S191&lt;&gt;"",(VLOOKUP(S191,'🧱Material'!$B$4:$H1001,5,false)*T191),0) + IF(U191&lt;&gt;"",(VLOOKUP(U191,'🧱Material'!$B$4:$H1001,5,false)*V191),0) + IF(W191&lt;&gt;"",(VLOOKUP(W191,'🧱Material'!$B$4:$H1001,5,false)*X191),0) + IF(Y191&lt;&gt;"",(VLOOKUP(Y191,'🧱Material'!$B$4:$H1001,5,false)*Z191),0) + IF(AA191&lt;&gt;"",(VLOOKUP(AA191,'🧱Material'!$B$4:$H1001,5,false)*AB191),0) + IF(AC191&lt;&gt;"",(VLOOKUP(AC191,'🧱Material'!$B$4:$H1001,5,false)*AD191),0)</f>
        <v>0</v>
      </c>
      <c r="J191" s="526">
        <f>IF(K191&lt;&gt;"",(VLOOKUP(K191,'🌳Resource'!$A$5:$J1001,9,false)*L191),0)+IF(M191&lt;&gt;"",(VLOOKUP(M191,'🌳Resource'!$A$5:$J1001,9,false)*N191),0)+IF(O191&lt;&gt;"",(VLOOKUP(O191,'🌳Resource'!$A$5:$J1001,9,false)*P191),0) + IF(Q191&lt;&gt;"",(VLOOKUP(Q191,'🌳Resource'!$A$5:$J1001,9,false)*R191),0) + IF(S191&lt;&gt;"",(VLOOKUP(S191,'🧱Material'!$B$4:$H1001,6,false)*T191),0) + IF(U191&lt;&gt;"",(VLOOKUP(U191,'🧱Material'!$B$4:$H1001,6,false)*V191),0) + IF(W191&lt;&gt;"",(VLOOKUP(W191,'🧱Material'!$B$4:$H1001,6,false)*X191),0) + IF(Y191&lt;&gt;"",(VLOOKUP(Y191,'🧱Material'!$B$4:$H1001,6,false)*Z191),0) + IF(AA191&lt;&gt;"",(VLOOKUP(AA191,'🧱Material'!$B$4:$H1001,6,false)*AB191),0) + IF(AC191&lt;&gt;"",(VLOOKUP(AC191,'🧱Material'!$B$4:$H1001,6,false)*AD191),0)</f>
        <v>0</v>
      </c>
      <c r="K191" s="18"/>
      <c r="L191" s="536"/>
      <c r="M191" s="18"/>
      <c r="N191" s="536"/>
      <c r="O191" s="18"/>
      <c r="P191" s="536"/>
      <c r="Q191" s="18"/>
      <c r="R191" s="536"/>
      <c r="S191" s="59"/>
      <c r="T191" s="520"/>
      <c r="U191" s="59"/>
      <c r="V191" s="520"/>
      <c r="W191" s="59"/>
      <c r="X191" s="520"/>
      <c r="Y191" s="59"/>
      <c r="Z191" s="520"/>
      <c r="AA191" s="59"/>
      <c r="AB191" s="520"/>
      <c r="AC191" s="59"/>
      <c r="AD191" s="520"/>
      <c r="AE191" s="13"/>
      <c r="AF191" s="13"/>
    </row>
    <row r="192">
      <c r="A192" s="49" t="b">
        <v>0</v>
      </c>
      <c r="B192" s="49"/>
      <c r="C192" s="13"/>
      <c r="D192" s="13"/>
      <c r="E192" s="13"/>
      <c r="F192" s="13"/>
      <c r="G192" s="13"/>
      <c r="H192" s="523">
        <f>IF(K192&lt;&gt;"",(VLOOKUP(K192,'🌳Resource'!$A$4:$J1001,10,false)*L192),0)+IF(M192&lt;&gt;"",(VLOOKUP(M192,'🌳Resource'!$A$4:$J1001,10,false)*N192),0)+IF(O192&lt;&gt;"",(VLOOKUP(O192,'🌳Resource'!$A$4:$J1001,10,false)*P192),0) + IF(Q192&lt;&gt;"",(VLOOKUP(Q192,'🌳Resource'!$A$4:$J1001,10,false)*R192),0) + IF(S192&lt;&gt;"",(VLOOKUP(S192,'🧱Material'!$B$4:$H1001,7,false)*T192),0) + IF(U192&lt;&gt;"",(VLOOKUP(U192,'🧱Material'!$B$4:$H1001,7,false)*V192),0) + IF(W192&lt;&gt;"",(VLOOKUP(W192,'🧱Material'!$B$4:$H1001,7,false)*X192),0) + IF(Y192&lt;&gt;"",(VLOOKUP(Y192,'🧱Material'!$B$4:$H1001,7,false)*Z192),0) + IF(AA192&lt;&gt;"",(VLOOKUP(AA192,'🧱Material'!$B$4:$H1001,7,false)*AB192),0) + IF(AC192&lt;&gt;"",(VLOOKUP(AC192,'🧱Material'!$B$4:$H1001,7,false)*AD192),0)</f>
        <v>0</v>
      </c>
      <c r="I192" s="523">
        <f>IF(K192&lt;&gt;"",(VLOOKUP(K192,'🌳Resource'!$A$4:$J1001,8,false)*L192),0)+IF(M192&lt;&gt;"",(VLOOKUP(M192,'🌳Resource'!$A$4:$J1001,8,false)*N192),0)+IF(O192&lt;&gt;"",(VLOOKUP(O192,'🌳Resource'!$A$4:$J1001,8,false)*P192),0) + IF(Q192&lt;&gt;"",(VLOOKUP(Q192,'🌳Resource'!$A$4:$J1001,8,false)*R192),0) + IF(S192&lt;&gt;"",(VLOOKUP(S192,'🧱Material'!$B$4:$H1001,5,false)*T192),0) + IF(U192&lt;&gt;"",(VLOOKUP(U192,'🧱Material'!$B$4:$H1001,5,false)*V192),0) + IF(W192&lt;&gt;"",(VLOOKUP(W192,'🧱Material'!$B$4:$H1001,5,false)*X192),0) + IF(Y192&lt;&gt;"",(VLOOKUP(Y192,'🧱Material'!$B$4:$H1001,5,false)*Z192),0) + IF(AA192&lt;&gt;"",(VLOOKUP(AA192,'🧱Material'!$B$4:$H1001,5,false)*AB192),0) + IF(AC192&lt;&gt;"",(VLOOKUP(AC192,'🧱Material'!$B$4:$H1001,5,false)*AD192),0)</f>
        <v>0</v>
      </c>
      <c r="J192" s="523">
        <f>IF(K192&lt;&gt;"",(VLOOKUP(K192,'🌳Resource'!$A$5:$J1001,9,false)*L192),0)+IF(M192&lt;&gt;"",(VLOOKUP(M192,'🌳Resource'!$A$5:$J1001,9,false)*N192),0)+IF(O192&lt;&gt;"",(VLOOKUP(O192,'🌳Resource'!$A$5:$J1001,9,false)*P192),0) + IF(Q192&lt;&gt;"",(VLOOKUP(Q192,'🌳Resource'!$A$5:$J1001,9,false)*R192),0) + IF(S192&lt;&gt;"",(VLOOKUP(S192,'🧱Material'!$B$4:$H1001,6,false)*T192),0) + IF(U192&lt;&gt;"",(VLOOKUP(U192,'🧱Material'!$B$4:$H1001,6,false)*V192),0) + IF(W192&lt;&gt;"",(VLOOKUP(W192,'🧱Material'!$B$4:$H1001,6,false)*X192),0) + IF(Y192&lt;&gt;"",(VLOOKUP(Y192,'🧱Material'!$B$4:$H1001,6,false)*Z192),0) + IF(AA192&lt;&gt;"",(VLOOKUP(AA192,'🧱Material'!$B$4:$H1001,6,false)*AB192),0) + IF(AC192&lt;&gt;"",(VLOOKUP(AC192,'🧱Material'!$B$4:$H1001,6,false)*AD192),0)</f>
        <v>0</v>
      </c>
      <c r="K192" s="63"/>
      <c r="L192" s="3"/>
      <c r="M192" s="63"/>
      <c r="N192" s="3"/>
      <c r="O192" s="63"/>
      <c r="P192" s="3"/>
      <c r="Q192" s="63"/>
      <c r="R192" s="3"/>
      <c r="S192" s="515"/>
      <c r="T192" s="3"/>
      <c r="U192" s="515"/>
      <c r="V192" s="3"/>
      <c r="W192" s="515"/>
      <c r="X192" s="3"/>
      <c r="Y192" s="515"/>
      <c r="Z192" s="3"/>
      <c r="AA192" s="515"/>
      <c r="AB192" s="3"/>
      <c r="AC192" s="515"/>
      <c r="AD192" s="3"/>
      <c r="AE192" s="13"/>
      <c r="AF192" s="13"/>
    </row>
    <row r="193">
      <c r="A193" s="13" t="b">
        <v>0</v>
      </c>
      <c r="B193" s="13"/>
      <c r="C193" s="13"/>
      <c r="D193" s="13"/>
      <c r="E193" s="13"/>
      <c r="F193" s="13"/>
      <c r="G193" s="13"/>
      <c r="H193" s="526">
        <f>IF(K193&lt;&gt;"",(VLOOKUP(K193,'🌳Resource'!$A$4:$J1001,10,false)*L193),0)+IF(M193&lt;&gt;"",(VLOOKUP(M193,'🌳Resource'!$A$4:$J1001,10,false)*N193),0)+IF(O193&lt;&gt;"",(VLOOKUP(O193,'🌳Resource'!$A$4:$J1001,10,false)*P193),0) + IF(Q193&lt;&gt;"",(VLOOKUP(Q193,'🌳Resource'!$A$4:$J1001,10,false)*R193),0) + IF(S193&lt;&gt;"",(VLOOKUP(S193,'🧱Material'!$B$4:$H1001,7,false)*T193),0) + IF(U193&lt;&gt;"",(VLOOKUP(U193,'🧱Material'!$B$4:$H1001,7,false)*V193),0) + IF(W193&lt;&gt;"",(VLOOKUP(W193,'🧱Material'!$B$4:$H1001,7,false)*X193),0) + IF(Y193&lt;&gt;"",(VLOOKUP(Y193,'🧱Material'!$B$4:$H1001,7,false)*Z193),0) + IF(AA193&lt;&gt;"",(VLOOKUP(AA193,'🧱Material'!$B$4:$H1001,7,false)*AB193),0) + IF(AC193&lt;&gt;"",(VLOOKUP(AC193,'🧱Material'!$B$4:$H1001,7,false)*AD193),0)</f>
        <v>0</v>
      </c>
      <c r="I193" s="526">
        <f>IF(K193&lt;&gt;"",(VLOOKUP(K193,'🌳Resource'!$A$4:$J1001,8,false)*L193),0)+IF(M193&lt;&gt;"",(VLOOKUP(M193,'🌳Resource'!$A$4:$J1001,8,false)*N193),0)+IF(O193&lt;&gt;"",(VLOOKUP(O193,'🌳Resource'!$A$4:$J1001,8,false)*P193),0) + IF(Q193&lt;&gt;"",(VLOOKUP(Q193,'🌳Resource'!$A$4:$J1001,8,false)*R193),0) + IF(S193&lt;&gt;"",(VLOOKUP(S193,'🧱Material'!$B$4:$H1001,5,false)*T193),0) + IF(U193&lt;&gt;"",(VLOOKUP(U193,'🧱Material'!$B$4:$H1001,5,false)*V193),0) + IF(W193&lt;&gt;"",(VLOOKUP(W193,'🧱Material'!$B$4:$H1001,5,false)*X193),0) + IF(Y193&lt;&gt;"",(VLOOKUP(Y193,'🧱Material'!$B$4:$H1001,5,false)*Z193),0) + IF(AA193&lt;&gt;"",(VLOOKUP(AA193,'🧱Material'!$B$4:$H1001,5,false)*AB193),0) + IF(AC193&lt;&gt;"",(VLOOKUP(AC193,'🧱Material'!$B$4:$H1001,5,false)*AD193),0)</f>
        <v>0</v>
      </c>
      <c r="J193" s="526">
        <f>IF(K193&lt;&gt;"",(VLOOKUP(K193,'🌳Resource'!$A$5:$J1001,9,false)*L193),0)+IF(M193&lt;&gt;"",(VLOOKUP(M193,'🌳Resource'!$A$5:$J1001,9,false)*N193),0)+IF(O193&lt;&gt;"",(VLOOKUP(O193,'🌳Resource'!$A$5:$J1001,9,false)*P193),0) + IF(Q193&lt;&gt;"",(VLOOKUP(Q193,'🌳Resource'!$A$5:$J1001,9,false)*R193),0) + IF(S193&lt;&gt;"",(VLOOKUP(S193,'🧱Material'!$B$4:$H1001,6,false)*T193),0) + IF(U193&lt;&gt;"",(VLOOKUP(U193,'🧱Material'!$B$4:$H1001,6,false)*V193),0) + IF(W193&lt;&gt;"",(VLOOKUP(W193,'🧱Material'!$B$4:$H1001,6,false)*X193),0) + IF(Y193&lt;&gt;"",(VLOOKUP(Y193,'🧱Material'!$B$4:$H1001,6,false)*Z193),0) + IF(AA193&lt;&gt;"",(VLOOKUP(AA193,'🧱Material'!$B$4:$H1001,6,false)*AB193),0) + IF(AC193&lt;&gt;"",(VLOOKUP(AC193,'🧱Material'!$B$4:$H1001,6,false)*AD193),0)</f>
        <v>0</v>
      </c>
      <c r="K193" s="18"/>
      <c r="L193" s="536"/>
      <c r="M193" s="18"/>
      <c r="N193" s="536"/>
      <c r="O193" s="18"/>
      <c r="P193" s="536"/>
      <c r="Q193" s="18"/>
      <c r="R193" s="536"/>
      <c r="S193" s="59"/>
      <c r="T193" s="520"/>
      <c r="U193" s="59"/>
      <c r="V193" s="520"/>
      <c r="W193" s="59"/>
      <c r="X193" s="520"/>
      <c r="Y193" s="59"/>
      <c r="Z193" s="520"/>
      <c r="AA193" s="59"/>
      <c r="AB193" s="520"/>
      <c r="AC193" s="59"/>
      <c r="AD193" s="520"/>
      <c r="AE193" s="13"/>
      <c r="AF193" s="13"/>
    </row>
    <row r="194">
      <c r="A194" s="13" t="b">
        <v>0</v>
      </c>
      <c r="B194" s="13"/>
      <c r="C194" s="13"/>
      <c r="D194" s="13"/>
      <c r="E194" s="13"/>
      <c r="F194" s="13"/>
      <c r="G194" s="13"/>
      <c r="H194" s="523">
        <f>IF(K194&lt;&gt;"",(VLOOKUP(K194,'🌳Resource'!$A$4:$J1001,10,false)*L194),0)+IF(M194&lt;&gt;"",(VLOOKUP(M194,'🌳Resource'!$A$4:$J1001,10,false)*N194),0)+IF(O194&lt;&gt;"",(VLOOKUP(O194,'🌳Resource'!$A$4:$J1001,10,false)*P194),0) + IF(Q194&lt;&gt;"",(VLOOKUP(Q194,'🌳Resource'!$A$4:$J1001,10,false)*R194),0) + IF(S194&lt;&gt;"",(VLOOKUP(S194,'🧱Material'!$B$4:$H1001,7,false)*T194),0) + IF(U194&lt;&gt;"",(VLOOKUP(U194,'🧱Material'!$B$4:$H1001,7,false)*V194),0) + IF(W194&lt;&gt;"",(VLOOKUP(W194,'🧱Material'!$B$4:$H1001,7,false)*X194),0) + IF(Y194&lt;&gt;"",(VLOOKUP(Y194,'🧱Material'!$B$4:$H1001,7,false)*Z194),0) + IF(AA194&lt;&gt;"",(VLOOKUP(AA194,'🧱Material'!$B$4:$H1001,7,false)*AB194),0) + IF(AC194&lt;&gt;"",(VLOOKUP(AC194,'🧱Material'!$B$4:$H1001,7,false)*AD194),0)</f>
        <v>0</v>
      </c>
      <c r="I194" s="523">
        <f>IF(K194&lt;&gt;"",(VLOOKUP(K194,'🌳Resource'!$A$4:$J1001,8,false)*L194),0)+IF(M194&lt;&gt;"",(VLOOKUP(M194,'🌳Resource'!$A$4:$J1001,8,false)*N194),0)+IF(O194&lt;&gt;"",(VLOOKUP(O194,'🌳Resource'!$A$4:$J1001,8,false)*P194),0) + IF(Q194&lt;&gt;"",(VLOOKUP(Q194,'🌳Resource'!$A$4:$J1001,8,false)*R194),0) + IF(S194&lt;&gt;"",(VLOOKUP(S194,'🧱Material'!$B$4:$H1001,5,false)*T194),0) + IF(U194&lt;&gt;"",(VLOOKUP(U194,'🧱Material'!$B$4:$H1001,5,false)*V194),0) + IF(W194&lt;&gt;"",(VLOOKUP(W194,'🧱Material'!$B$4:$H1001,5,false)*X194),0) + IF(Y194&lt;&gt;"",(VLOOKUP(Y194,'🧱Material'!$B$4:$H1001,5,false)*Z194),0) + IF(AA194&lt;&gt;"",(VLOOKUP(AA194,'🧱Material'!$B$4:$H1001,5,false)*AB194),0) + IF(AC194&lt;&gt;"",(VLOOKUP(AC194,'🧱Material'!$B$4:$H1001,5,false)*AD194),0)</f>
        <v>0</v>
      </c>
      <c r="J194" s="523">
        <f>IF(K194&lt;&gt;"",(VLOOKUP(K194,'🌳Resource'!$A$5:$J1001,9,false)*L194),0)+IF(M194&lt;&gt;"",(VLOOKUP(M194,'🌳Resource'!$A$5:$J1001,9,false)*N194),0)+IF(O194&lt;&gt;"",(VLOOKUP(O194,'🌳Resource'!$A$5:$J1001,9,false)*P194),0) + IF(Q194&lt;&gt;"",(VLOOKUP(Q194,'🌳Resource'!$A$5:$J1001,9,false)*R194),0) + IF(S194&lt;&gt;"",(VLOOKUP(S194,'🧱Material'!$B$4:$H1001,6,false)*T194),0) + IF(U194&lt;&gt;"",(VLOOKUP(U194,'🧱Material'!$B$4:$H1001,6,false)*V194),0) + IF(W194&lt;&gt;"",(VLOOKUP(W194,'🧱Material'!$B$4:$H1001,6,false)*X194),0) + IF(Y194&lt;&gt;"",(VLOOKUP(Y194,'🧱Material'!$B$4:$H1001,6,false)*Z194),0) + IF(AA194&lt;&gt;"",(VLOOKUP(AA194,'🧱Material'!$B$4:$H1001,6,false)*AB194),0) + IF(AC194&lt;&gt;"",(VLOOKUP(AC194,'🧱Material'!$B$4:$H1001,6,false)*AD194),0)</f>
        <v>0</v>
      </c>
      <c r="K194" s="63"/>
      <c r="L194" s="3"/>
      <c r="M194" s="63"/>
      <c r="N194" s="3"/>
      <c r="O194" s="63"/>
      <c r="P194" s="3"/>
      <c r="Q194" s="63"/>
      <c r="R194" s="3"/>
      <c r="S194" s="515"/>
      <c r="T194" s="3"/>
      <c r="U194" s="515"/>
      <c r="V194" s="3"/>
      <c r="W194" s="515"/>
      <c r="X194" s="3"/>
      <c r="Y194" s="515"/>
      <c r="Z194" s="3"/>
      <c r="AA194" s="515"/>
      <c r="AB194" s="3"/>
      <c r="AC194" s="515"/>
      <c r="AD194" s="3"/>
      <c r="AE194" s="13"/>
      <c r="AF194" s="13"/>
    </row>
    <row r="195">
      <c r="A195" s="13" t="b">
        <v>0</v>
      </c>
      <c r="B195" s="13"/>
      <c r="C195" s="13"/>
      <c r="D195" s="13"/>
      <c r="E195" s="13"/>
      <c r="F195" s="13"/>
      <c r="G195" s="13"/>
      <c r="H195" s="526">
        <f>IF(K195&lt;&gt;"",(VLOOKUP(K195,'🌳Resource'!$A$4:$J1001,10,false)*L195),0)+IF(M195&lt;&gt;"",(VLOOKUP(M195,'🌳Resource'!$A$4:$J1001,10,false)*N195),0)+IF(O195&lt;&gt;"",(VLOOKUP(O195,'🌳Resource'!$A$4:$J1001,10,false)*P195),0) + IF(Q195&lt;&gt;"",(VLOOKUP(Q195,'🌳Resource'!$A$4:$J1001,10,false)*R195),0) + IF(S195&lt;&gt;"",(VLOOKUP(S195,'🧱Material'!$B$4:$H1001,7,false)*T195),0) + IF(U195&lt;&gt;"",(VLOOKUP(U195,'🧱Material'!$B$4:$H1001,7,false)*V195),0) + IF(W195&lt;&gt;"",(VLOOKUP(W195,'🧱Material'!$B$4:$H1001,7,false)*X195),0) + IF(Y195&lt;&gt;"",(VLOOKUP(Y195,'🧱Material'!$B$4:$H1001,7,false)*Z195),0) + IF(AA195&lt;&gt;"",(VLOOKUP(AA195,'🧱Material'!$B$4:$H1001,7,false)*AB195),0) + IF(AC195&lt;&gt;"",(VLOOKUP(AC195,'🧱Material'!$B$4:$H1001,7,false)*AD195),0)</f>
        <v>0</v>
      </c>
      <c r="I195" s="526">
        <f>IF(K195&lt;&gt;"",(VLOOKUP(K195,'🌳Resource'!$A$4:$J1001,8,false)*L195),0)+IF(M195&lt;&gt;"",(VLOOKUP(M195,'🌳Resource'!$A$4:$J1001,8,false)*N195),0)+IF(O195&lt;&gt;"",(VLOOKUP(O195,'🌳Resource'!$A$4:$J1001,8,false)*P195),0) + IF(Q195&lt;&gt;"",(VLOOKUP(Q195,'🌳Resource'!$A$4:$J1001,8,false)*R195),0) + IF(S195&lt;&gt;"",(VLOOKUP(S195,'🧱Material'!$B$4:$H1001,5,false)*T195),0) + IF(U195&lt;&gt;"",(VLOOKUP(U195,'🧱Material'!$B$4:$H1001,5,false)*V195),0) + IF(W195&lt;&gt;"",(VLOOKUP(W195,'🧱Material'!$B$4:$H1001,5,false)*X195),0) + IF(Y195&lt;&gt;"",(VLOOKUP(Y195,'🧱Material'!$B$4:$H1001,5,false)*Z195),0) + IF(AA195&lt;&gt;"",(VLOOKUP(AA195,'🧱Material'!$B$4:$H1001,5,false)*AB195),0) + IF(AC195&lt;&gt;"",(VLOOKUP(AC195,'🧱Material'!$B$4:$H1001,5,false)*AD195),0)</f>
        <v>0</v>
      </c>
      <c r="J195" s="526">
        <f>IF(K195&lt;&gt;"",(VLOOKUP(K195,'🌳Resource'!$A$5:$J1001,9,false)*L195),0)+IF(M195&lt;&gt;"",(VLOOKUP(M195,'🌳Resource'!$A$5:$J1001,9,false)*N195),0)+IF(O195&lt;&gt;"",(VLOOKUP(O195,'🌳Resource'!$A$5:$J1001,9,false)*P195),0) + IF(Q195&lt;&gt;"",(VLOOKUP(Q195,'🌳Resource'!$A$5:$J1001,9,false)*R195),0) + IF(S195&lt;&gt;"",(VLOOKUP(S195,'🧱Material'!$B$4:$H1001,6,false)*T195),0) + IF(U195&lt;&gt;"",(VLOOKUP(U195,'🧱Material'!$B$4:$H1001,6,false)*V195),0) + IF(W195&lt;&gt;"",(VLOOKUP(W195,'🧱Material'!$B$4:$H1001,6,false)*X195),0) + IF(Y195&lt;&gt;"",(VLOOKUP(Y195,'🧱Material'!$B$4:$H1001,6,false)*Z195),0) + IF(AA195&lt;&gt;"",(VLOOKUP(AA195,'🧱Material'!$B$4:$H1001,6,false)*AB195),0) + IF(AC195&lt;&gt;"",(VLOOKUP(AC195,'🧱Material'!$B$4:$H1001,6,false)*AD195),0)</f>
        <v>0</v>
      </c>
      <c r="K195" s="18"/>
      <c r="L195" s="536"/>
      <c r="M195" s="18"/>
      <c r="N195" s="536"/>
      <c r="O195" s="18"/>
      <c r="P195" s="536"/>
      <c r="Q195" s="18"/>
      <c r="R195" s="536"/>
      <c r="S195" s="59"/>
      <c r="T195" s="520"/>
      <c r="U195" s="59"/>
      <c r="V195" s="520"/>
      <c r="W195" s="59"/>
      <c r="X195" s="520"/>
      <c r="Y195" s="59"/>
      <c r="Z195" s="520"/>
      <c r="AA195" s="59"/>
      <c r="AB195" s="520"/>
      <c r="AC195" s="59"/>
      <c r="AD195" s="520"/>
      <c r="AE195" s="13"/>
      <c r="AF195" s="13"/>
    </row>
    <row r="196">
      <c r="A196" s="13" t="b">
        <v>0</v>
      </c>
      <c r="B196" s="13"/>
      <c r="C196" s="13"/>
      <c r="D196" s="13"/>
      <c r="E196" s="13"/>
      <c r="F196" s="13"/>
      <c r="G196" s="13"/>
      <c r="H196" s="523">
        <f>IF(K196&lt;&gt;"",(VLOOKUP(K196,'🌳Resource'!$A$4:$J1001,10,false)*L196),0)+IF(M196&lt;&gt;"",(VLOOKUP(M196,'🌳Resource'!$A$4:$J1001,10,false)*N196),0)+IF(O196&lt;&gt;"",(VLOOKUP(O196,'🌳Resource'!$A$4:$J1001,10,false)*P196),0) + IF(Q196&lt;&gt;"",(VLOOKUP(Q196,'🌳Resource'!$A$4:$J1001,10,false)*R196),0) + IF(S196&lt;&gt;"",(VLOOKUP(S196,'🧱Material'!$B$4:$H1001,7,false)*T196),0) + IF(U196&lt;&gt;"",(VLOOKUP(U196,'🧱Material'!$B$4:$H1001,7,false)*V196),0) + IF(W196&lt;&gt;"",(VLOOKUP(W196,'🧱Material'!$B$4:$H1001,7,false)*X196),0) + IF(Y196&lt;&gt;"",(VLOOKUP(Y196,'🧱Material'!$B$4:$H1001,7,false)*Z196),0) + IF(AA196&lt;&gt;"",(VLOOKUP(AA196,'🧱Material'!$B$4:$H1001,7,false)*AB196),0) + IF(AC196&lt;&gt;"",(VLOOKUP(AC196,'🧱Material'!$B$4:$H1001,7,false)*AD196),0)</f>
        <v>0</v>
      </c>
      <c r="I196" s="523">
        <f>IF(K196&lt;&gt;"",(VLOOKUP(K196,'🌳Resource'!$A$4:$J1001,8,false)*L196),0)+IF(M196&lt;&gt;"",(VLOOKUP(M196,'🌳Resource'!$A$4:$J1001,8,false)*N196),0)+IF(O196&lt;&gt;"",(VLOOKUP(O196,'🌳Resource'!$A$4:$J1001,8,false)*P196),0) + IF(Q196&lt;&gt;"",(VLOOKUP(Q196,'🌳Resource'!$A$4:$J1001,8,false)*R196),0) + IF(S196&lt;&gt;"",(VLOOKUP(S196,'🧱Material'!$B$4:$H1001,5,false)*T196),0) + IF(U196&lt;&gt;"",(VLOOKUP(U196,'🧱Material'!$B$4:$H1001,5,false)*V196),0) + IF(W196&lt;&gt;"",(VLOOKUP(W196,'🧱Material'!$B$4:$H1001,5,false)*X196),0) + IF(Y196&lt;&gt;"",(VLOOKUP(Y196,'🧱Material'!$B$4:$H1001,5,false)*Z196),0) + IF(AA196&lt;&gt;"",(VLOOKUP(AA196,'🧱Material'!$B$4:$H1001,5,false)*AB196),0) + IF(AC196&lt;&gt;"",(VLOOKUP(AC196,'🧱Material'!$B$4:$H1001,5,false)*AD196),0)</f>
        <v>0</v>
      </c>
      <c r="J196" s="523">
        <f>IF(K196&lt;&gt;"",(VLOOKUP(K196,'🌳Resource'!$A$5:$J1001,9,false)*L196),0)+IF(M196&lt;&gt;"",(VLOOKUP(M196,'🌳Resource'!$A$5:$J1001,9,false)*N196),0)+IF(O196&lt;&gt;"",(VLOOKUP(O196,'🌳Resource'!$A$5:$J1001,9,false)*P196),0) + IF(Q196&lt;&gt;"",(VLOOKUP(Q196,'🌳Resource'!$A$5:$J1001,9,false)*R196),0) + IF(S196&lt;&gt;"",(VLOOKUP(S196,'🧱Material'!$B$4:$H1001,6,false)*T196),0) + IF(U196&lt;&gt;"",(VLOOKUP(U196,'🧱Material'!$B$4:$H1001,6,false)*V196),0) + IF(W196&lt;&gt;"",(VLOOKUP(W196,'🧱Material'!$B$4:$H1001,6,false)*X196),0) + IF(Y196&lt;&gt;"",(VLOOKUP(Y196,'🧱Material'!$B$4:$H1001,6,false)*Z196),0) + IF(AA196&lt;&gt;"",(VLOOKUP(AA196,'🧱Material'!$B$4:$H1001,6,false)*AB196),0) + IF(AC196&lt;&gt;"",(VLOOKUP(AC196,'🧱Material'!$B$4:$H1001,6,false)*AD196),0)</f>
        <v>0</v>
      </c>
      <c r="K196" s="63"/>
      <c r="L196" s="3"/>
      <c r="M196" s="63"/>
      <c r="N196" s="3"/>
      <c r="O196" s="63"/>
      <c r="P196" s="3"/>
      <c r="Q196" s="63"/>
      <c r="R196" s="3"/>
      <c r="S196" s="515"/>
      <c r="T196" s="3"/>
      <c r="U196" s="515"/>
      <c r="V196" s="3"/>
      <c r="W196" s="515"/>
      <c r="X196" s="3"/>
      <c r="Y196" s="515"/>
      <c r="Z196" s="3"/>
      <c r="AA196" s="515"/>
      <c r="AB196" s="3"/>
      <c r="AC196" s="515"/>
      <c r="AD196" s="3"/>
      <c r="AE196" s="13"/>
      <c r="AF196" s="13"/>
    </row>
    <row r="197">
      <c r="A197" s="13" t="b">
        <v>0</v>
      </c>
      <c r="B197" s="13"/>
      <c r="C197" s="13"/>
      <c r="D197" s="13"/>
      <c r="E197" s="13"/>
      <c r="F197" s="13"/>
      <c r="G197" s="13"/>
      <c r="H197" s="526">
        <f>IF(K197&lt;&gt;"",(VLOOKUP(K197,'🌳Resource'!$A$4:$J1001,10,false)*L197),0)+IF(M197&lt;&gt;"",(VLOOKUP(M197,'🌳Resource'!$A$4:$J1001,10,false)*N197),0)+IF(O197&lt;&gt;"",(VLOOKUP(O197,'🌳Resource'!$A$4:$J1001,10,false)*P197),0) + IF(Q197&lt;&gt;"",(VLOOKUP(Q197,'🌳Resource'!$A$4:$J1001,10,false)*R197),0) + IF(S197&lt;&gt;"",(VLOOKUP(S197,'🧱Material'!$B$4:$H1001,7,false)*T197),0) + IF(U197&lt;&gt;"",(VLOOKUP(U197,'🧱Material'!$B$4:$H1001,7,false)*V197),0) + IF(W197&lt;&gt;"",(VLOOKUP(W197,'🧱Material'!$B$4:$H1001,7,false)*X197),0) + IF(Y197&lt;&gt;"",(VLOOKUP(Y197,'🧱Material'!$B$4:$H1001,7,false)*Z197),0) + IF(AA197&lt;&gt;"",(VLOOKUP(AA197,'🧱Material'!$B$4:$H1001,7,false)*AB197),0) + IF(AC197&lt;&gt;"",(VLOOKUP(AC197,'🧱Material'!$B$4:$H1001,7,false)*AD197),0)</f>
        <v>0</v>
      </c>
      <c r="I197" s="526">
        <f>IF(K197&lt;&gt;"",(VLOOKUP(K197,'🌳Resource'!$A$4:$J1001,8,false)*L197),0)+IF(M197&lt;&gt;"",(VLOOKUP(M197,'🌳Resource'!$A$4:$J1001,8,false)*N197),0)+IF(O197&lt;&gt;"",(VLOOKUP(O197,'🌳Resource'!$A$4:$J1001,8,false)*P197),0) + IF(Q197&lt;&gt;"",(VLOOKUP(Q197,'🌳Resource'!$A$4:$J1001,8,false)*R197),0) + IF(S197&lt;&gt;"",(VLOOKUP(S197,'🧱Material'!$B$4:$H1001,5,false)*T197),0) + IF(U197&lt;&gt;"",(VLOOKUP(U197,'🧱Material'!$B$4:$H1001,5,false)*V197),0) + IF(W197&lt;&gt;"",(VLOOKUP(W197,'🧱Material'!$B$4:$H1001,5,false)*X197),0) + IF(Y197&lt;&gt;"",(VLOOKUP(Y197,'🧱Material'!$B$4:$H1001,5,false)*Z197),0) + IF(AA197&lt;&gt;"",(VLOOKUP(AA197,'🧱Material'!$B$4:$H1001,5,false)*AB197),0) + IF(AC197&lt;&gt;"",(VLOOKUP(AC197,'🧱Material'!$B$4:$H1001,5,false)*AD197),0)</f>
        <v>0</v>
      </c>
      <c r="J197" s="526">
        <f>IF(K197&lt;&gt;"",(VLOOKUP(K197,'🌳Resource'!$A$5:$J1001,9,false)*L197),0)+IF(M197&lt;&gt;"",(VLOOKUP(M197,'🌳Resource'!$A$5:$J1001,9,false)*N197),0)+IF(O197&lt;&gt;"",(VLOOKUP(O197,'🌳Resource'!$A$5:$J1001,9,false)*P197),0) + IF(Q197&lt;&gt;"",(VLOOKUP(Q197,'🌳Resource'!$A$5:$J1001,9,false)*R197),0) + IF(S197&lt;&gt;"",(VLOOKUP(S197,'🧱Material'!$B$4:$H1001,6,false)*T197),0) + IF(U197&lt;&gt;"",(VLOOKUP(U197,'🧱Material'!$B$4:$H1001,6,false)*V197),0) + IF(W197&lt;&gt;"",(VLOOKUP(W197,'🧱Material'!$B$4:$H1001,6,false)*X197),0) + IF(Y197&lt;&gt;"",(VLOOKUP(Y197,'🧱Material'!$B$4:$H1001,6,false)*Z197),0) + IF(AA197&lt;&gt;"",(VLOOKUP(AA197,'🧱Material'!$B$4:$H1001,6,false)*AB197),0) + IF(AC197&lt;&gt;"",(VLOOKUP(AC197,'🧱Material'!$B$4:$H1001,6,false)*AD197),0)</f>
        <v>0</v>
      </c>
      <c r="K197" s="18"/>
      <c r="L197" s="536"/>
      <c r="M197" s="18"/>
      <c r="N197" s="536"/>
      <c r="O197" s="18"/>
      <c r="P197" s="536"/>
      <c r="Q197" s="18"/>
      <c r="R197" s="536"/>
      <c r="S197" s="59"/>
      <c r="T197" s="520"/>
      <c r="U197" s="59"/>
      <c r="V197" s="520"/>
      <c r="W197" s="59"/>
      <c r="X197" s="520"/>
      <c r="Y197" s="59"/>
      <c r="Z197" s="520"/>
      <c r="AA197" s="59"/>
      <c r="AB197" s="520"/>
      <c r="AC197" s="59"/>
      <c r="AD197" s="520"/>
      <c r="AE197" s="13"/>
      <c r="AF197" s="13"/>
    </row>
    <row r="198">
      <c r="A198" s="13" t="b">
        <v>0</v>
      </c>
      <c r="B198" s="13"/>
      <c r="C198" s="13"/>
      <c r="D198" s="13"/>
      <c r="E198" s="13"/>
      <c r="F198" s="13"/>
      <c r="G198" s="13"/>
      <c r="H198" s="523">
        <f>IF(K198&lt;&gt;"",(VLOOKUP(K198,'🌳Resource'!$A$4:$J1001,10,false)*L198),0)+IF(M198&lt;&gt;"",(VLOOKUP(M198,'🌳Resource'!$A$4:$J1001,10,false)*N198),0)+IF(O198&lt;&gt;"",(VLOOKUP(O198,'🌳Resource'!$A$4:$J1001,10,false)*P198),0) + IF(Q198&lt;&gt;"",(VLOOKUP(Q198,'🌳Resource'!$A$4:$J1001,10,false)*R198),0) + IF(S198&lt;&gt;"",(VLOOKUP(S198,'🧱Material'!$B$4:$H1001,7,false)*T198),0) + IF(U198&lt;&gt;"",(VLOOKUP(U198,'🧱Material'!$B$4:$H1001,7,false)*V198),0) + IF(W198&lt;&gt;"",(VLOOKUP(W198,'🧱Material'!$B$4:$H1001,7,false)*X198),0) + IF(Y198&lt;&gt;"",(VLOOKUP(Y198,'🧱Material'!$B$4:$H1001,7,false)*Z198),0) + IF(AA198&lt;&gt;"",(VLOOKUP(AA198,'🧱Material'!$B$4:$H1001,7,false)*AB198),0) + IF(AC198&lt;&gt;"",(VLOOKUP(AC198,'🧱Material'!$B$4:$H1001,7,false)*AD198),0)</f>
        <v>0</v>
      </c>
      <c r="I198" s="523">
        <f>IF(K198&lt;&gt;"",(VLOOKUP(K198,'🌳Resource'!$A$4:$J1001,8,false)*L198),0)+IF(M198&lt;&gt;"",(VLOOKUP(M198,'🌳Resource'!$A$4:$J1001,8,false)*N198),0)+IF(O198&lt;&gt;"",(VLOOKUP(O198,'🌳Resource'!$A$4:$J1001,8,false)*P198),0) + IF(Q198&lt;&gt;"",(VLOOKUP(Q198,'🌳Resource'!$A$4:$J1001,8,false)*R198),0) + IF(S198&lt;&gt;"",(VLOOKUP(S198,'🧱Material'!$B$4:$H1001,5,false)*T198),0) + IF(U198&lt;&gt;"",(VLOOKUP(U198,'🧱Material'!$B$4:$H1001,5,false)*V198),0) + IF(W198&lt;&gt;"",(VLOOKUP(W198,'🧱Material'!$B$4:$H1001,5,false)*X198),0) + IF(Y198&lt;&gt;"",(VLOOKUP(Y198,'🧱Material'!$B$4:$H1001,5,false)*Z198),0) + IF(AA198&lt;&gt;"",(VLOOKUP(AA198,'🧱Material'!$B$4:$H1001,5,false)*AB198),0) + IF(AC198&lt;&gt;"",(VLOOKUP(AC198,'🧱Material'!$B$4:$H1001,5,false)*AD198),0)</f>
        <v>0</v>
      </c>
      <c r="J198" s="523">
        <f>IF(K198&lt;&gt;"",(VLOOKUP(K198,'🌳Resource'!$A$5:$J1001,9,false)*L198),0)+IF(M198&lt;&gt;"",(VLOOKUP(M198,'🌳Resource'!$A$5:$J1001,9,false)*N198),0)+IF(O198&lt;&gt;"",(VLOOKUP(O198,'🌳Resource'!$A$5:$J1001,9,false)*P198),0) + IF(Q198&lt;&gt;"",(VLOOKUP(Q198,'🌳Resource'!$A$5:$J1001,9,false)*R198),0) + IF(S198&lt;&gt;"",(VLOOKUP(S198,'🧱Material'!$B$4:$H1001,6,false)*T198),0) + IF(U198&lt;&gt;"",(VLOOKUP(U198,'🧱Material'!$B$4:$H1001,6,false)*V198),0) + IF(W198&lt;&gt;"",(VLOOKUP(W198,'🧱Material'!$B$4:$H1001,6,false)*X198),0) + IF(Y198&lt;&gt;"",(VLOOKUP(Y198,'🧱Material'!$B$4:$H1001,6,false)*Z198),0) + IF(AA198&lt;&gt;"",(VLOOKUP(AA198,'🧱Material'!$B$4:$H1001,6,false)*AB198),0) + IF(AC198&lt;&gt;"",(VLOOKUP(AC198,'🧱Material'!$B$4:$H1001,6,false)*AD198),0)</f>
        <v>0</v>
      </c>
      <c r="K198" s="63"/>
      <c r="L198" s="3"/>
      <c r="M198" s="63"/>
      <c r="N198" s="3"/>
      <c r="O198" s="63"/>
      <c r="P198" s="3"/>
      <c r="Q198" s="63"/>
      <c r="R198" s="3"/>
      <c r="S198" s="515"/>
      <c r="T198" s="3"/>
      <c r="U198" s="515"/>
      <c r="V198" s="3"/>
      <c r="W198" s="515"/>
      <c r="X198" s="3"/>
      <c r="Y198" s="515"/>
      <c r="Z198" s="3"/>
      <c r="AA198" s="515"/>
      <c r="AB198" s="3"/>
      <c r="AC198" s="515"/>
      <c r="AD198" s="3"/>
      <c r="AE198" s="13"/>
      <c r="AF198" s="13"/>
    </row>
    <row r="199">
      <c r="A199" s="13" t="b">
        <v>0</v>
      </c>
      <c r="B199" s="13"/>
      <c r="C199" s="13"/>
      <c r="D199" s="13"/>
      <c r="E199" s="13"/>
      <c r="F199" s="13"/>
      <c r="G199" s="13"/>
      <c r="H199" s="526">
        <f>IF(K199&lt;&gt;"",(VLOOKUP(K199,'🌳Resource'!$A$4:$J1001,10,false)*L199),0)+IF(M199&lt;&gt;"",(VLOOKUP(M199,'🌳Resource'!$A$4:$J1001,10,false)*N199),0)+IF(O199&lt;&gt;"",(VLOOKUP(O199,'🌳Resource'!$A$4:$J1001,10,false)*P199),0) + IF(Q199&lt;&gt;"",(VLOOKUP(Q199,'🌳Resource'!$A$4:$J1001,10,false)*R199),0) + IF(S199&lt;&gt;"",(VLOOKUP(S199,'🧱Material'!$B$4:$H1001,7,false)*T199),0) + IF(U199&lt;&gt;"",(VLOOKUP(U199,'🧱Material'!$B$4:$H1001,7,false)*V199),0) + IF(W199&lt;&gt;"",(VLOOKUP(W199,'🧱Material'!$B$4:$H1001,7,false)*X199),0) + IF(Y199&lt;&gt;"",(VLOOKUP(Y199,'🧱Material'!$B$4:$H1001,7,false)*Z199),0) + IF(AA199&lt;&gt;"",(VLOOKUP(AA199,'🧱Material'!$B$4:$H1001,7,false)*AB199),0) + IF(AC199&lt;&gt;"",(VLOOKUP(AC199,'🧱Material'!$B$4:$H1001,7,false)*AD199),0)</f>
        <v>0</v>
      </c>
      <c r="I199" s="526">
        <f>IF(K199&lt;&gt;"",(VLOOKUP(K199,'🌳Resource'!$A$4:$J1001,8,false)*L199),0)+IF(M199&lt;&gt;"",(VLOOKUP(M199,'🌳Resource'!$A$4:$J1001,8,false)*N199),0)+IF(O199&lt;&gt;"",(VLOOKUP(O199,'🌳Resource'!$A$4:$J1001,8,false)*P199),0) + IF(Q199&lt;&gt;"",(VLOOKUP(Q199,'🌳Resource'!$A$4:$J1001,8,false)*R199),0) + IF(S199&lt;&gt;"",(VLOOKUP(S199,'🧱Material'!$B$4:$H1001,5,false)*T199),0) + IF(U199&lt;&gt;"",(VLOOKUP(U199,'🧱Material'!$B$4:$H1001,5,false)*V199),0) + IF(W199&lt;&gt;"",(VLOOKUP(W199,'🧱Material'!$B$4:$H1001,5,false)*X199),0) + IF(Y199&lt;&gt;"",(VLOOKUP(Y199,'🧱Material'!$B$4:$H1001,5,false)*Z199),0) + IF(AA199&lt;&gt;"",(VLOOKUP(AA199,'🧱Material'!$B$4:$H1001,5,false)*AB199),0) + IF(AC199&lt;&gt;"",(VLOOKUP(AC199,'🧱Material'!$B$4:$H1001,5,false)*AD199),0)</f>
        <v>0</v>
      </c>
      <c r="J199" s="526">
        <f>IF(K199&lt;&gt;"",(VLOOKUP(K199,'🌳Resource'!$A$5:$J1001,9,false)*L199),0)+IF(M199&lt;&gt;"",(VLOOKUP(M199,'🌳Resource'!$A$5:$J1001,9,false)*N199),0)+IF(O199&lt;&gt;"",(VLOOKUP(O199,'🌳Resource'!$A$5:$J1001,9,false)*P199),0) + IF(Q199&lt;&gt;"",(VLOOKUP(Q199,'🌳Resource'!$A$5:$J1001,9,false)*R199),0) + IF(S199&lt;&gt;"",(VLOOKUP(S199,'🧱Material'!$B$4:$H1001,6,false)*T199),0) + IF(U199&lt;&gt;"",(VLOOKUP(U199,'🧱Material'!$B$4:$H1001,6,false)*V199),0) + IF(W199&lt;&gt;"",(VLOOKUP(W199,'🧱Material'!$B$4:$H1001,6,false)*X199),0) + IF(Y199&lt;&gt;"",(VLOOKUP(Y199,'🧱Material'!$B$4:$H1001,6,false)*Z199),0) + IF(AA199&lt;&gt;"",(VLOOKUP(AA199,'🧱Material'!$B$4:$H1001,6,false)*AB199),0) + IF(AC199&lt;&gt;"",(VLOOKUP(AC199,'🧱Material'!$B$4:$H1001,6,false)*AD199),0)</f>
        <v>0</v>
      </c>
      <c r="K199" s="18"/>
      <c r="L199" s="536"/>
      <c r="M199" s="18"/>
      <c r="N199" s="536"/>
      <c r="O199" s="18"/>
      <c r="P199" s="536"/>
      <c r="Q199" s="18"/>
      <c r="R199" s="536"/>
      <c r="S199" s="59"/>
      <c r="T199" s="520"/>
      <c r="U199" s="59"/>
      <c r="V199" s="520"/>
      <c r="W199" s="59"/>
      <c r="X199" s="520"/>
      <c r="Y199" s="59"/>
      <c r="Z199" s="520"/>
      <c r="AA199" s="59"/>
      <c r="AB199" s="520"/>
      <c r="AC199" s="59"/>
      <c r="AD199" s="520"/>
      <c r="AE199" s="13"/>
      <c r="AF199" s="13"/>
    </row>
    <row r="200">
      <c r="A200" s="13" t="b">
        <v>0</v>
      </c>
      <c r="B200" s="13"/>
      <c r="C200" s="13"/>
      <c r="D200" s="13"/>
      <c r="E200" s="13"/>
      <c r="F200" s="13"/>
      <c r="G200" s="13"/>
      <c r="H200" s="523">
        <f>IF(K200&lt;&gt;"",(VLOOKUP(K200,'🌳Resource'!$A$4:$J1001,10,false)*L200),0)+IF(M200&lt;&gt;"",(VLOOKUP(M200,'🌳Resource'!$A$4:$J1001,10,false)*N200),0)+IF(O200&lt;&gt;"",(VLOOKUP(O200,'🌳Resource'!$A$4:$J1001,10,false)*P200),0) + IF(Q200&lt;&gt;"",(VLOOKUP(Q200,'🌳Resource'!$A$4:$J1001,10,false)*R200),0) + IF(S200&lt;&gt;"",(VLOOKUP(S200,'🧱Material'!$B$4:$H1001,7,false)*T200),0) + IF(U200&lt;&gt;"",(VLOOKUP(U200,'🧱Material'!$B$4:$H1001,7,false)*V200),0) + IF(W200&lt;&gt;"",(VLOOKUP(W200,'🧱Material'!$B$4:$H1001,7,false)*X200),0) + IF(Y200&lt;&gt;"",(VLOOKUP(Y200,'🧱Material'!$B$4:$H1001,7,false)*Z200),0) + IF(AA200&lt;&gt;"",(VLOOKUP(AA200,'🧱Material'!$B$4:$H1001,7,false)*AB200),0) + IF(AC200&lt;&gt;"",(VLOOKUP(AC200,'🧱Material'!$B$4:$H1001,7,false)*AD200),0)</f>
        <v>0</v>
      </c>
      <c r="I200" s="523">
        <f>IF(K200&lt;&gt;"",(VLOOKUP(K200,'🌳Resource'!$A$4:$J1001,8,false)*L200),0)+IF(M200&lt;&gt;"",(VLOOKUP(M200,'🌳Resource'!$A$4:$J1001,8,false)*N200),0)+IF(O200&lt;&gt;"",(VLOOKUP(O200,'🌳Resource'!$A$4:$J1001,8,false)*P200),0) + IF(Q200&lt;&gt;"",(VLOOKUP(Q200,'🌳Resource'!$A$4:$J1001,8,false)*R200),0) + IF(S200&lt;&gt;"",(VLOOKUP(S200,'🧱Material'!$B$4:$H1001,5,false)*T200),0) + IF(U200&lt;&gt;"",(VLOOKUP(U200,'🧱Material'!$B$4:$H1001,5,false)*V200),0) + IF(W200&lt;&gt;"",(VLOOKUP(W200,'🧱Material'!$B$4:$H1001,5,false)*X200),0) + IF(Y200&lt;&gt;"",(VLOOKUP(Y200,'🧱Material'!$B$4:$H1001,5,false)*Z200),0) + IF(AA200&lt;&gt;"",(VLOOKUP(AA200,'🧱Material'!$B$4:$H1001,5,false)*AB200),0) + IF(AC200&lt;&gt;"",(VLOOKUP(AC200,'🧱Material'!$B$4:$H1001,5,false)*AD200),0)</f>
        <v>0</v>
      </c>
      <c r="J200" s="523">
        <f>IF(K200&lt;&gt;"",(VLOOKUP(K200,'🌳Resource'!$A$5:$J1001,9,false)*L200),0)+IF(M200&lt;&gt;"",(VLOOKUP(M200,'🌳Resource'!$A$5:$J1001,9,false)*N200),0)+IF(O200&lt;&gt;"",(VLOOKUP(O200,'🌳Resource'!$A$5:$J1001,9,false)*P200),0) + IF(Q200&lt;&gt;"",(VLOOKUP(Q200,'🌳Resource'!$A$5:$J1001,9,false)*R200),0) + IF(S200&lt;&gt;"",(VLOOKUP(S200,'🧱Material'!$B$4:$H1001,6,false)*T200),0) + IF(U200&lt;&gt;"",(VLOOKUP(U200,'🧱Material'!$B$4:$H1001,6,false)*V200),0) + IF(W200&lt;&gt;"",(VLOOKUP(W200,'🧱Material'!$B$4:$H1001,6,false)*X200),0) + IF(Y200&lt;&gt;"",(VLOOKUP(Y200,'🧱Material'!$B$4:$H1001,6,false)*Z200),0) + IF(AA200&lt;&gt;"",(VLOOKUP(AA200,'🧱Material'!$B$4:$H1001,6,false)*AB200),0) + IF(AC200&lt;&gt;"",(VLOOKUP(AC200,'🧱Material'!$B$4:$H1001,6,false)*AD200),0)</f>
        <v>0</v>
      </c>
      <c r="K200" s="63"/>
      <c r="L200" s="3"/>
      <c r="M200" s="63"/>
      <c r="N200" s="3"/>
      <c r="O200" s="63"/>
      <c r="P200" s="3"/>
      <c r="Q200" s="63"/>
      <c r="R200" s="3"/>
      <c r="S200" s="515"/>
      <c r="T200" s="3"/>
      <c r="U200" s="515"/>
      <c r="V200" s="3"/>
      <c r="W200" s="515"/>
      <c r="X200" s="3"/>
      <c r="Y200" s="515"/>
      <c r="Z200" s="3"/>
      <c r="AA200" s="515"/>
      <c r="AB200" s="3"/>
      <c r="AC200" s="515"/>
      <c r="AD200" s="3"/>
      <c r="AE200" s="13"/>
      <c r="AF200" s="13"/>
    </row>
    <row r="201">
      <c r="A201" s="13" t="b">
        <v>0</v>
      </c>
      <c r="B201" s="13"/>
      <c r="C201" s="13"/>
      <c r="D201" s="13"/>
      <c r="E201" s="13"/>
      <c r="F201" s="13"/>
      <c r="G201" s="13"/>
      <c r="H201" s="526">
        <f>IF(K201&lt;&gt;"",(VLOOKUP(K201,'🌳Resource'!$A$4:$J1001,10,false)*L201),0)+IF(M201&lt;&gt;"",(VLOOKUP(M201,'🌳Resource'!$A$4:$J1001,10,false)*N201),0)+IF(O201&lt;&gt;"",(VLOOKUP(O201,'🌳Resource'!$A$4:$J1001,10,false)*P201),0) + IF(Q201&lt;&gt;"",(VLOOKUP(Q201,'🌳Resource'!$A$4:$J1001,10,false)*R201),0) + IF(S201&lt;&gt;"",(VLOOKUP(S201,'🧱Material'!$B$4:$H1001,7,false)*T201),0) + IF(U201&lt;&gt;"",(VLOOKUP(U201,'🧱Material'!$B$4:$H1001,7,false)*V201),0) + IF(W201&lt;&gt;"",(VLOOKUP(W201,'🧱Material'!$B$4:$H1001,7,false)*X201),0) + IF(Y201&lt;&gt;"",(VLOOKUP(Y201,'🧱Material'!$B$4:$H1001,7,false)*Z201),0) + IF(AA201&lt;&gt;"",(VLOOKUP(AA201,'🧱Material'!$B$4:$H1001,7,false)*AB201),0) + IF(AC201&lt;&gt;"",(VLOOKUP(AC201,'🧱Material'!$B$4:$H1001,7,false)*AD201),0)</f>
        <v>0</v>
      </c>
      <c r="I201" s="526">
        <f>IF(K201&lt;&gt;"",(VLOOKUP(K201,'🌳Resource'!$A$4:$J1001,8,false)*L201),0)+IF(M201&lt;&gt;"",(VLOOKUP(M201,'🌳Resource'!$A$4:$J1001,8,false)*N201),0)+IF(O201&lt;&gt;"",(VLOOKUP(O201,'🌳Resource'!$A$4:$J1001,8,false)*P201),0) + IF(Q201&lt;&gt;"",(VLOOKUP(Q201,'🌳Resource'!$A$4:$J1001,8,false)*R201),0) + IF(S201&lt;&gt;"",(VLOOKUP(S201,'🧱Material'!$B$4:$H1001,5,false)*T201),0) + IF(U201&lt;&gt;"",(VLOOKUP(U201,'🧱Material'!$B$4:$H1001,5,false)*V201),0) + IF(W201&lt;&gt;"",(VLOOKUP(W201,'🧱Material'!$B$4:$H1001,5,false)*X201),0) + IF(Y201&lt;&gt;"",(VLOOKUP(Y201,'🧱Material'!$B$4:$H1001,5,false)*Z201),0) + IF(AA201&lt;&gt;"",(VLOOKUP(AA201,'🧱Material'!$B$4:$H1001,5,false)*AB201),0) + IF(AC201&lt;&gt;"",(VLOOKUP(AC201,'🧱Material'!$B$4:$H1001,5,false)*AD201),0)</f>
        <v>0</v>
      </c>
      <c r="J201" s="526">
        <f>IF(K201&lt;&gt;"",(VLOOKUP(K201,'🌳Resource'!$A$5:$J1001,9,false)*L201),0)+IF(M201&lt;&gt;"",(VLOOKUP(M201,'🌳Resource'!$A$5:$J1001,9,false)*N201),0)+IF(O201&lt;&gt;"",(VLOOKUP(O201,'🌳Resource'!$A$5:$J1001,9,false)*P201),0) + IF(Q201&lt;&gt;"",(VLOOKUP(Q201,'🌳Resource'!$A$5:$J1001,9,false)*R201),0) + IF(S201&lt;&gt;"",(VLOOKUP(S201,'🧱Material'!$B$4:$H1001,6,false)*T201),0) + IF(U201&lt;&gt;"",(VLOOKUP(U201,'🧱Material'!$B$4:$H1001,6,false)*V201),0) + IF(W201&lt;&gt;"",(VLOOKUP(W201,'🧱Material'!$B$4:$H1001,6,false)*X201),0) + IF(Y201&lt;&gt;"",(VLOOKUP(Y201,'🧱Material'!$B$4:$H1001,6,false)*Z201),0) + IF(AA201&lt;&gt;"",(VLOOKUP(AA201,'🧱Material'!$B$4:$H1001,6,false)*AB201),0) + IF(AC201&lt;&gt;"",(VLOOKUP(AC201,'🧱Material'!$B$4:$H1001,6,false)*AD201),0)</f>
        <v>0</v>
      </c>
      <c r="K201" s="18"/>
      <c r="L201" s="536"/>
      <c r="M201" s="18"/>
      <c r="N201" s="536"/>
      <c r="O201" s="18"/>
      <c r="P201" s="536"/>
      <c r="Q201" s="18"/>
      <c r="R201" s="536"/>
      <c r="S201" s="59"/>
      <c r="T201" s="520"/>
      <c r="U201" s="59"/>
      <c r="V201" s="520"/>
      <c r="W201" s="59"/>
      <c r="X201" s="520"/>
      <c r="Y201" s="59"/>
      <c r="Z201" s="520"/>
      <c r="AA201" s="59"/>
      <c r="AB201" s="520"/>
      <c r="AC201" s="59"/>
      <c r="AD201" s="520"/>
      <c r="AE201" s="13"/>
      <c r="AF201" s="13"/>
    </row>
    <row r="202">
      <c r="A202" s="70" t="b">
        <v>0</v>
      </c>
      <c r="C202" s="70"/>
      <c r="D202" s="70"/>
      <c r="E202" s="70"/>
      <c r="H202" s="523">
        <f>IF(K202&lt;&gt;"",(VLOOKUP(K202,'🌳Resource'!$A$4:$J1001,10,false)*L202),0)+IF(M202&lt;&gt;"",(VLOOKUP(M202,'🌳Resource'!$A$4:$J1001,10,false)*N202),0)+IF(O202&lt;&gt;"",(VLOOKUP(O202,'🌳Resource'!$A$4:$J1001,10,false)*P202),0) + IF(Q202&lt;&gt;"",(VLOOKUP(Q202,'🌳Resource'!$A$4:$J1001,10,false)*R202),0) + IF(S202&lt;&gt;"",(VLOOKUP(S202,'🧱Material'!$B$4:$H1001,7,false)*T202),0) + IF(U202&lt;&gt;"",(VLOOKUP(U202,'🧱Material'!$B$4:$H1001,7,false)*V202),0) + IF(W202&lt;&gt;"",(VLOOKUP(W202,'🧱Material'!$B$4:$H1001,7,false)*X202),0) + IF(Y202&lt;&gt;"",(VLOOKUP(Y202,'🧱Material'!$B$4:$H1001,7,false)*Z202),0) + IF(AA202&lt;&gt;"",(VLOOKUP(AA202,'🧱Material'!$B$4:$H1001,7,false)*AB202),0) + IF(AC202&lt;&gt;"",(VLOOKUP(AC202,'🧱Material'!$B$4:$H1001,7,false)*AD202),0)</f>
        <v>0</v>
      </c>
      <c r="I202" s="523">
        <f>IF(K202&lt;&gt;"",(VLOOKUP(K202,'🌳Resource'!$A$4:$J1001,8,false)*L202),0)+IF(M202&lt;&gt;"",(VLOOKUP(M202,'🌳Resource'!$A$4:$J1001,8,false)*N202),0)+IF(O202&lt;&gt;"",(VLOOKUP(O202,'🌳Resource'!$A$4:$J1001,8,false)*P202),0) + IF(Q202&lt;&gt;"",(VLOOKUP(Q202,'🌳Resource'!$A$4:$J1001,8,false)*R202),0) + IF(S202&lt;&gt;"",(VLOOKUP(S202,'🧱Material'!$B$4:$H1001,5,false)*T202),0) + IF(U202&lt;&gt;"",(VLOOKUP(U202,'🧱Material'!$B$4:$H1001,5,false)*V202),0) + IF(W202&lt;&gt;"",(VLOOKUP(W202,'🧱Material'!$B$4:$H1001,5,false)*X202),0) + IF(Y202&lt;&gt;"",(VLOOKUP(Y202,'🧱Material'!$B$4:$H1001,5,false)*Z202),0) + IF(AA202&lt;&gt;"",(VLOOKUP(AA202,'🧱Material'!$B$4:$H1001,5,false)*AB202),0) + IF(AC202&lt;&gt;"",(VLOOKUP(AC202,'🧱Material'!$B$4:$H1001,5,false)*AD202),0)</f>
        <v>0</v>
      </c>
      <c r="J202" s="523">
        <f>IF(K202&lt;&gt;"",(VLOOKUP(K202,'🌳Resource'!$A$5:$J1001,9,false)*L202),0)+IF(M202&lt;&gt;"",(VLOOKUP(M202,'🌳Resource'!$A$5:$J1001,9,false)*N202),0)+IF(O202&lt;&gt;"",(VLOOKUP(O202,'🌳Resource'!$A$5:$J1001,9,false)*P202),0) + IF(Q202&lt;&gt;"",(VLOOKUP(Q202,'🌳Resource'!$A$5:$J1001,9,false)*R202),0) + IF(S202&lt;&gt;"",(VLOOKUP(S202,'🧱Material'!$B$4:$H1001,6,false)*T202),0) + IF(U202&lt;&gt;"",(VLOOKUP(U202,'🧱Material'!$B$4:$H1001,6,false)*V202),0) + IF(W202&lt;&gt;"",(VLOOKUP(W202,'🧱Material'!$B$4:$H1001,6,false)*X202),0) + IF(Y202&lt;&gt;"",(VLOOKUP(Y202,'🧱Material'!$B$4:$H1001,6,false)*Z202),0) + IF(AA202&lt;&gt;"",(VLOOKUP(AA202,'🧱Material'!$B$4:$H1001,6,false)*AB202),0) + IF(AC202&lt;&gt;"",(VLOOKUP(AC202,'🧱Material'!$B$4:$H1001,6,false)*AD202),0)</f>
        <v>0</v>
      </c>
      <c r="K202" s="63"/>
      <c r="L202" s="3"/>
      <c r="M202" s="63"/>
      <c r="N202" s="3"/>
      <c r="O202" s="63"/>
      <c r="P202" s="3"/>
      <c r="Q202" s="63"/>
      <c r="R202" s="3"/>
      <c r="S202" s="515"/>
      <c r="T202" s="3"/>
      <c r="U202" s="515"/>
      <c r="V202" s="3"/>
      <c r="W202" s="515"/>
      <c r="X202" s="3"/>
      <c r="Y202" s="515"/>
      <c r="Z202" s="3"/>
      <c r="AA202" s="515"/>
      <c r="AB202" s="3"/>
      <c r="AC202" s="515"/>
      <c r="AD202" s="3"/>
    </row>
    <row r="203">
      <c r="A203" s="70" t="b">
        <v>0</v>
      </c>
      <c r="C203" s="70"/>
      <c r="D203" s="70"/>
      <c r="E203" s="70"/>
      <c r="H203" s="526">
        <f>IF(K203&lt;&gt;"",(VLOOKUP(K203,'🌳Resource'!$A$4:$J1001,10,false)*L203),0)+IF(M203&lt;&gt;"",(VLOOKUP(M203,'🌳Resource'!$A$4:$J1001,10,false)*N203),0)+IF(O203&lt;&gt;"",(VLOOKUP(O203,'🌳Resource'!$A$4:$J1001,10,false)*P203),0) + IF(Q203&lt;&gt;"",(VLOOKUP(Q203,'🌳Resource'!$A$4:$J1001,10,false)*R203),0) + IF(S203&lt;&gt;"",(VLOOKUP(S203,'🧱Material'!$B$4:$H1001,7,false)*T203),0) + IF(U203&lt;&gt;"",(VLOOKUP(U203,'🧱Material'!$B$4:$H1001,7,false)*V203),0) + IF(W203&lt;&gt;"",(VLOOKUP(W203,'🧱Material'!$B$4:$H1001,7,false)*X203),0) + IF(Y203&lt;&gt;"",(VLOOKUP(Y203,'🧱Material'!$B$4:$H1001,7,false)*Z203),0) + IF(AA203&lt;&gt;"",(VLOOKUP(AA203,'🧱Material'!$B$4:$H1001,7,false)*AB203),0) + IF(AC203&lt;&gt;"",(VLOOKUP(AC203,'🧱Material'!$B$4:$H1001,7,false)*AD203),0)</f>
        <v>0</v>
      </c>
      <c r="I203" s="526">
        <f>IF(K203&lt;&gt;"",(VLOOKUP(K203,'🌳Resource'!$A$4:$J1001,8,false)*L203),0)+IF(M203&lt;&gt;"",(VLOOKUP(M203,'🌳Resource'!$A$4:$J1001,8,false)*N203),0)+IF(O203&lt;&gt;"",(VLOOKUP(O203,'🌳Resource'!$A$4:$J1001,8,false)*P203),0) + IF(Q203&lt;&gt;"",(VLOOKUP(Q203,'🌳Resource'!$A$4:$J1001,8,false)*R203),0) + IF(S203&lt;&gt;"",(VLOOKUP(S203,'🧱Material'!$B$4:$H1001,5,false)*T203),0) + IF(U203&lt;&gt;"",(VLOOKUP(U203,'🧱Material'!$B$4:$H1001,5,false)*V203),0) + IF(W203&lt;&gt;"",(VLOOKUP(W203,'🧱Material'!$B$4:$H1001,5,false)*X203),0) + IF(Y203&lt;&gt;"",(VLOOKUP(Y203,'🧱Material'!$B$4:$H1001,5,false)*Z203),0) + IF(AA203&lt;&gt;"",(VLOOKUP(AA203,'🧱Material'!$B$4:$H1001,5,false)*AB203),0) + IF(AC203&lt;&gt;"",(VLOOKUP(AC203,'🧱Material'!$B$4:$H1001,5,false)*AD203),0)</f>
        <v>0</v>
      </c>
      <c r="J203" s="526">
        <f>IF(K203&lt;&gt;"",(VLOOKUP(K203,'🌳Resource'!$A$5:$J1001,9,false)*L203),0)+IF(M203&lt;&gt;"",(VLOOKUP(M203,'🌳Resource'!$A$5:$J1001,9,false)*N203),0)+IF(O203&lt;&gt;"",(VLOOKUP(O203,'🌳Resource'!$A$5:$J1001,9,false)*P203),0) + IF(Q203&lt;&gt;"",(VLOOKUP(Q203,'🌳Resource'!$A$5:$J1001,9,false)*R203),0) + IF(S203&lt;&gt;"",(VLOOKUP(S203,'🧱Material'!$B$4:$H1001,6,false)*T203),0) + IF(U203&lt;&gt;"",(VLOOKUP(U203,'🧱Material'!$B$4:$H1001,6,false)*V203),0) + IF(W203&lt;&gt;"",(VLOOKUP(W203,'🧱Material'!$B$4:$H1001,6,false)*X203),0) + IF(Y203&lt;&gt;"",(VLOOKUP(Y203,'🧱Material'!$B$4:$H1001,6,false)*Z203),0) + IF(AA203&lt;&gt;"",(VLOOKUP(AA203,'🧱Material'!$B$4:$H1001,6,false)*AB203),0) + IF(AC203&lt;&gt;"",(VLOOKUP(AC203,'🧱Material'!$B$4:$H1001,6,false)*AD203),0)</f>
        <v>0</v>
      </c>
      <c r="K203" s="18"/>
      <c r="L203" s="536"/>
      <c r="M203" s="18"/>
      <c r="N203" s="536"/>
      <c r="O203" s="18"/>
      <c r="P203" s="536"/>
      <c r="Q203" s="18"/>
      <c r="R203" s="536"/>
      <c r="S203" s="59"/>
      <c r="T203" s="520"/>
      <c r="U203" s="59"/>
      <c r="V203" s="520"/>
      <c r="W203" s="59"/>
      <c r="X203" s="520"/>
      <c r="Y203" s="59"/>
      <c r="Z203" s="520"/>
      <c r="AA203" s="59"/>
      <c r="AB203" s="520"/>
      <c r="AC203" s="59"/>
      <c r="AD203" s="520"/>
    </row>
    <row r="204">
      <c r="A204" s="70" t="b">
        <v>0</v>
      </c>
      <c r="C204" s="70"/>
      <c r="D204" s="70"/>
      <c r="E204" s="70"/>
      <c r="H204" s="523">
        <f>IF(K204&lt;&gt;"",(VLOOKUP(K204,'🌳Resource'!$A$4:$J1001,10,false)*L204),0)+IF(M204&lt;&gt;"",(VLOOKUP(M204,'🌳Resource'!$A$4:$J1001,10,false)*N204),0)+IF(O204&lt;&gt;"",(VLOOKUP(O204,'🌳Resource'!$A$4:$J1001,10,false)*P204),0) + IF(Q204&lt;&gt;"",(VLOOKUP(Q204,'🌳Resource'!$A$4:$J1001,10,false)*R204),0) + IF(S204&lt;&gt;"",(VLOOKUP(S204,'🧱Material'!$B$4:$H1001,7,false)*T204),0) + IF(U204&lt;&gt;"",(VLOOKUP(U204,'🧱Material'!$B$4:$H1001,7,false)*V204),0) + IF(W204&lt;&gt;"",(VLOOKUP(W204,'🧱Material'!$B$4:$H1001,7,false)*X204),0) + IF(Y204&lt;&gt;"",(VLOOKUP(Y204,'🧱Material'!$B$4:$H1001,7,false)*Z204),0) + IF(AA204&lt;&gt;"",(VLOOKUP(AA204,'🧱Material'!$B$4:$H1001,7,false)*AB204),0) + IF(AC204&lt;&gt;"",(VLOOKUP(AC204,'🧱Material'!$B$4:$H1001,7,false)*AD204),0)</f>
        <v>0</v>
      </c>
      <c r="I204" s="523">
        <f>IF(K204&lt;&gt;"",(VLOOKUP(K204,'🌳Resource'!$A$4:$J1001,8,false)*L204),0)+IF(M204&lt;&gt;"",(VLOOKUP(M204,'🌳Resource'!$A$4:$J1001,8,false)*N204),0)+IF(O204&lt;&gt;"",(VLOOKUP(O204,'🌳Resource'!$A$4:$J1001,8,false)*P204),0) + IF(Q204&lt;&gt;"",(VLOOKUP(Q204,'🌳Resource'!$A$4:$J1001,8,false)*R204),0) + IF(S204&lt;&gt;"",(VLOOKUP(S204,'🧱Material'!$B$4:$H1001,5,false)*T204),0) + IF(U204&lt;&gt;"",(VLOOKUP(U204,'🧱Material'!$B$4:$H1001,5,false)*V204),0) + IF(W204&lt;&gt;"",(VLOOKUP(W204,'🧱Material'!$B$4:$H1001,5,false)*X204),0) + IF(Y204&lt;&gt;"",(VLOOKUP(Y204,'🧱Material'!$B$4:$H1001,5,false)*Z204),0) + IF(AA204&lt;&gt;"",(VLOOKUP(AA204,'🧱Material'!$B$4:$H1001,5,false)*AB204),0) + IF(AC204&lt;&gt;"",(VLOOKUP(AC204,'🧱Material'!$B$4:$H1001,5,false)*AD204),0)</f>
        <v>0</v>
      </c>
      <c r="J204" s="523">
        <f>IF(K204&lt;&gt;"",(VLOOKUP(K204,'🌳Resource'!$A$5:$J1001,9,false)*L204),0)+IF(M204&lt;&gt;"",(VLOOKUP(M204,'🌳Resource'!$A$5:$J1001,9,false)*N204),0)+IF(O204&lt;&gt;"",(VLOOKUP(O204,'🌳Resource'!$A$5:$J1001,9,false)*P204),0) + IF(Q204&lt;&gt;"",(VLOOKUP(Q204,'🌳Resource'!$A$5:$J1001,9,false)*R204),0) + IF(S204&lt;&gt;"",(VLOOKUP(S204,'🧱Material'!$B$4:$H1001,6,false)*T204),0) + IF(U204&lt;&gt;"",(VLOOKUP(U204,'🧱Material'!$B$4:$H1001,6,false)*V204),0) + IF(W204&lt;&gt;"",(VLOOKUP(W204,'🧱Material'!$B$4:$H1001,6,false)*X204),0) + IF(Y204&lt;&gt;"",(VLOOKUP(Y204,'🧱Material'!$B$4:$H1001,6,false)*Z204),0) + IF(AA204&lt;&gt;"",(VLOOKUP(AA204,'🧱Material'!$B$4:$H1001,6,false)*AB204),0) + IF(AC204&lt;&gt;"",(VLOOKUP(AC204,'🧱Material'!$B$4:$H1001,6,false)*AD204),0)</f>
        <v>0</v>
      </c>
      <c r="K204" s="63"/>
      <c r="L204" s="3"/>
      <c r="M204" s="63"/>
      <c r="N204" s="3"/>
      <c r="O204" s="63"/>
      <c r="P204" s="3"/>
      <c r="Q204" s="63"/>
      <c r="R204" s="3"/>
      <c r="S204" s="515"/>
      <c r="T204" s="3"/>
      <c r="U204" s="515"/>
      <c r="V204" s="3"/>
      <c r="W204" s="515"/>
      <c r="X204" s="3"/>
      <c r="Y204" s="515"/>
      <c r="Z204" s="3"/>
      <c r="AA204" s="515"/>
      <c r="AB204" s="3"/>
      <c r="AC204" s="515"/>
      <c r="AD204" s="3"/>
    </row>
    <row r="205">
      <c r="A205" s="70" t="b">
        <v>0</v>
      </c>
      <c r="C205" s="70"/>
      <c r="D205" s="70"/>
      <c r="E205" s="70"/>
      <c r="H205" s="526">
        <f>IF(K205&lt;&gt;"",(VLOOKUP(K205,'🌳Resource'!$A$4:$J1001,10,false)*L205),0)+IF(M205&lt;&gt;"",(VLOOKUP(M205,'🌳Resource'!$A$4:$J1001,10,false)*N205),0)+IF(O205&lt;&gt;"",(VLOOKUP(O205,'🌳Resource'!$A$4:$J1001,10,false)*P205),0) + IF(Q205&lt;&gt;"",(VLOOKUP(Q205,'🌳Resource'!$A$4:$J1001,10,false)*R205),0) + IF(S205&lt;&gt;"",(VLOOKUP(S205,'🧱Material'!$B$4:$H1001,7,false)*T205),0) + IF(U205&lt;&gt;"",(VLOOKUP(U205,'🧱Material'!$B$4:$H1001,7,false)*V205),0) + IF(W205&lt;&gt;"",(VLOOKUP(W205,'🧱Material'!$B$4:$H1001,7,false)*X205),0) + IF(Y205&lt;&gt;"",(VLOOKUP(Y205,'🧱Material'!$B$4:$H1001,7,false)*Z205),0) + IF(AA205&lt;&gt;"",(VLOOKUP(AA205,'🧱Material'!$B$4:$H1001,7,false)*AB205),0) + IF(AC205&lt;&gt;"",(VLOOKUP(AC205,'🧱Material'!$B$4:$H1001,7,false)*AD205),0)</f>
        <v>0</v>
      </c>
      <c r="I205" s="526">
        <f>IF(K205&lt;&gt;"",(VLOOKUP(K205,'🌳Resource'!$A$4:$J1001,8,false)*L205),0)+IF(M205&lt;&gt;"",(VLOOKUP(M205,'🌳Resource'!$A$4:$J1001,8,false)*N205),0)+IF(O205&lt;&gt;"",(VLOOKUP(O205,'🌳Resource'!$A$4:$J1001,8,false)*P205),0) + IF(Q205&lt;&gt;"",(VLOOKUP(Q205,'🌳Resource'!$A$4:$J1001,8,false)*R205),0) + IF(S205&lt;&gt;"",(VLOOKUP(S205,'🧱Material'!$B$4:$H1001,5,false)*T205),0) + IF(U205&lt;&gt;"",(VLOOKUP(U205,'🧱Material'!$B$4:$H1001,5,false)*V205),0) + IF(W205&lt;&gt;"",(VLOOKUP(W205,'🧱Material'!$B$4:$H1001,5,false)*X205),0) + IF(Y205&lt;&gt;"",(VLOOKUP(Y205,'🧱Material'!$B$4:$H1001,5,false)*Z205),0) + IF(AA205&lt;&gt;"",(VLOOKUP(AA205,'🧱Material'!$B$4:$H1001,5,false)*AB205),0) + IF(AC205&lt;&gt;"",(VLOOKUP(AC205,'🧱Material'!$B$4:$H1001,5,false)*AD205),0)</f>
        <v>0</v>
      </c>
      <c r="J205" s="526">
        <f>IF(K205&lt;&gt;"",(VLOOKUP(K205,'🌳Resource'!$A$5:$J1001,9,false)*L205),0)+IF(M205&lt;&gt;"",(VLOOKUP(M205,'🌳Resource'!$A$5:$J1001,9,false)*N205),0)+IF(O205&lt;&gt;"",(VLOOKUP(O205,'🌳Resource'!$A$5:$J1001,9,false)*P205),0) + IF(Q205&lt;&gt;"",(VLOOKUP(Q205,'🌳Resource'!$A$5:$J1001,9,false)*R205),0) + IF(S205&lt;&gt;"",(VLOOKUP(S205,'🧱Material'!$B$4:$H1001,6,false)*T205),0) + IF(U205&lt;&gt;"",(VLOOKUP(U205,'🧱Material'!$B$4:$H1001,6,false)*V205),0) + IF(W205&lt;&gt;"",(VLOOKUP(W205,'🧱Material'!$B$4:$H1001,6,false)*X205),0) + IF(Y205&lt;&gt;"",(VLOOKUP(Y205,'🧱Material'!$B$4:$H1001,6,false)*Z205),0) + IF(AA205&lt;&gt;"",(VLOOKUP(AA205,'🧱Material'!$B$4:$H1001,6,false)*AB205),0) + IF(AC205&lt;&gt;"",(VLOOKUP(AC205,'🧱Material'!$B$4:$H1001,6,false)*AD205),0)</f>
        <v>0</v>
      </c>
      <c r="K205" s="18"/>
      <c r="L205" s="536"/>
      <c r="M205" s="18"/>
      <c r="N205" s="536"/>
      <c r="O205" s="18"/>
      <c r="P205" s="536"/>
      <c r="Q205" s="18"/>
      <c r="R205" s="536"/>
      <c r="S205" s="59"/>
      <c r="T205" s="520"/>
      <c r="U205" s="59"/>
      <c r="V205" s="520"/>
      <c r="W205" s="59"/>
      <c r="X205" s="520"/>
      <c r="Y205" s="59"/>
      <c r="Z205" s="520"/>
      <c r="AA205" s="59"/>
      <c r="AB205" s="520"/>
      <c r="AC205" s="59"/>
      <c r="AD205" s="520"/>
    </row>
    <row r="206">
      <c r="A206" s="70" t="b">
        <v>0</v>
      </c>
      <c r="C206" s="70"/>
      <c r="D206" s="70"/>
      <c r="E206" s="70"/>
      <c r="H206" s="523">
        <f>IF(K206&lt;&gt;"",(VLOOKUP(K206,'🌳Resource'!$A$4:$J1001,10,false)*L206),0)+IF(M206&lt;&gt;"",(VLOOKUP(M206,'🌳Resource'!$A$4:$J1001,10,false)*N206),0)+IF(O206&lt;&gt;"",(VLOOKUP(O206,'🌳Resource'!$A$4:$J1001,10,false)*P206),0) + IF(Q206&lt;&gt;"",(VLOOKUP(Q206,'🌳Resource'!$A$4:$J1001,10,false)*R206),0) + IF(S206&lt;&gt;"",(VLOOKUP(S206,'🧱Material'!$B$4:$H1001,7,false)*T206),0) + IF(U206&lt;&gt;"",(VLOOKUP(U206,'🧱Material'!$B$4:$H1001,7,false)*V206),0) + IF(W206&lt;&gt;"",(VLOOKUP(W206,'🧱Material'!$B$4:$H1001,7,false)*X206),0) + IF(Y206&lt;&gt;"",(VLOOKUP(Y206,'🧱Material'!$B$4:$H1001,7,false)*Z206),0) + IF(AA206&lt;&gt;"",(VLOOKUP(AA206,'🧱Material'!$B$4:$H1001,7,false)*AB206),0) + IF(AC206&lt;&gt;"",(VLOOKUP(AC206,'🧱Material'!$B$4:$H1001,7,false)*AD206),0)</f>
        <v>0</v>
      </c>
      <c r="I206" s="523">
        <f>IF(K206&lt;&gt;"",(VLOOKUP(K206,'🌳Resource'!$A$4:$J1001,8,false)*L206),0)+IF(M206&lt;&gt;"",(VLOOKUP(M206,'🌳Resource'!$A$4:$J1001,8,false)*N206),0)+IF(O206&lt;&gt;"",(VLOOKUP(O206,'🌳Resource'!$A$4:$J1001,8,false)*P206),0) + IF(Q206&lt;&gt;"",(VLOOKUP(Q206,'🌳Resource'!$A$4:$J1001,8,false)*R206),0) + IF(S206&lt;&gt;"",(VLOOKUP(S206,'🧱Material'!$B$4:$H1001,5,false)*T206),0) + IF(U206&lt;&gt;"",(VLOOKUP(U206,'🧱Material'!$B$4:$H1001,5,false)*V206),0) + IF(W206&lt;&gt;"",(VLOOKUP(W206,'🧱Material'!$B$4:$H1001,5,false)*X206),0) + IF(Y206&lt;&gt;"",(VLOOKUP(Y206,'🧱Material'!$B$4:$H1001,5,false)*Z206),0) + IF(AA206&lt;&gt;"",(VLOOKUP(AA206,'🧱Material'!$B$4:$H1001,5,false)*AB206),0) + IF(AC206&lt;&gt;"",(VLOOKUP(AC206,'🧱Material'!$B$4:$H1001,5,false)*AD206),0)</f>
        <v>0</v>
      </c>
      <c r="J206" s="523">
        <f>IF(K206&lt;&gt;"",(VLOOKUP(K206,'🌳Resource'!$A$5:$J1001,9,false)*L206),0)+IF(M206&lt;&gt;"",(VLOOKUP(M206,'🌳Resource'!$A$5:$J1001,9,false)*N206),0)+IF(O206&lt;&gt;"",(VLOOKUP(O206,'🌳Resource'!$A$5:$J1001,9,false)*P206),0) + IF(Q206&lt;&gt;"",(VLOOKUP(Q206,'🌳Resource'!$A$5:$J1001,9,false)*R206),0) + IF(S206&lt;&gt;"",(VLOOKUP(S206,'🧱Material'!$B$4:$H1001,6,false)*T206),0) + IF(U206&lt;&gt;"",(VLOOKUP(U206,'🧱Material'!$B$4:$H1001,6,false)*V206),0) + IF(W206&lt;&gt;"",(VLOOKUP(W206,'🧱Material'!$B$4:$H1001,6,false)*X206),0) + IF(Y206&lt;&gt;"",(VLOOKUP(Y206,'🧱Material'!$B$4:$H1001,6,false)*Z206),0) + IF(AA206&lt;&gt;"",(VLOOKUP(AA206,'🧱Material'!$B$4:$H1001,6,false)*AB206),0) + IF(AC206&lt;&gt;"",(VLOOKUP(AC206,'🧱Material'!$B$4:$H1001,6,false)*AD206),0)</f>
        <v>0</v>
      </c>
      <c r="K206" s="63"/>
      <c r="L206" s="3"/>
      <c r="M206" s="63"/>
      <c r="N206" s="3"/>
      <c r="O206" s="63"/>
      <c r="P206" s="3"/>
      <c r="Q206" s="63"/>
      <c r="R206" s="3"/>
      <c r="S206" s="515"/>
      <c r="T206" s="3"/>
      <c r="U206" s="515"/>
      <c r="V206" s="3"/>
      <c r="W206" s="515"/>
      <c r="X206" s="3"/>
      <c r="Y206" s="515"/>
      <c r="Z206" s="3"/>
      <c r="AA206" s="515"/>
      <c r="AB206" s="3"/>
      <c r="AC206" s="515"/>
      <c r="AD206" s="3"/>
    </row>
    <row r="207">
      <c r="A207" s="70" t="b">
        <v>0</v>
      </c>
      <c r="C207" s="70"/>
      <c r="D207" s="70"/>
      <c r="E207" s="70"/>
      <c r="H207" s="526">
        <f>IF(K207&lt;&gt;"",(VLOOKUP(K207,'🌳Resource'!$A$4:$J1001,10,false)*L207),0)+IF(M207&lt;&gt;"",(VLOOKUP(M207,'🌳Resource'!$A$4:$J1001,10,false)*N207),0)+IF(O207&lt;&gt;"",(VLOOKUP(O207,'🌳Resource'!$A$4:$J1001,10,false)*P207),0) + IF(Q207&lt;&gt;"",(VLOOKUP(Q207,'🌳Resource'!$A$4:$J1001,10,false)*R207),0) + IF(S207&lt;&gt;"",(VLOOKUP(S207,'🧱Material'!$B$4:$H1001,7,false)*T207),0) + IF(U207&lt;&gt;"",(VLOOKUP(U207,'🧱Material'!$B$4:$H1001,7,false)*V207),0) + IF(W207&lt;&gt;"",(VLOOKUP(W207,'🧱Material'!$B$4:$H1001,7,false)*X207),0) + IF(Y207&lt;&gt;"",(VLOOKUP(Y207,'🧱Material'!$B$4:$H1001,7,false)*Z207),0) + IF(AA207&lt;&gt;"",(VLOOKUP(AA207,'🧱Material'!$B$4:$H1001,7,false)*AB207),0) + IF(AC207&lt;&gt;"",(VLOOKUP(AC207,'🧱Material'!$B$4:$H1001,7,false)*AD207),0)</f>
        <v>0</v>
      </c>
      <c r="I207" s="526">
        <f>IF(K207&lt;&gt;"",(VLOOKUP(K207,'🌳Resource'!$A$4:$J1001,8,false)*L207),0)+IF(M207&lt;&gt;"",(VLOOKUP(M207,'🌳Resource'!$A$4:$J1001,8,false)*N207),0)+IF(O207&lt;&gt;"",(VLOOKUP(O207,'🌳Resource'!$A$4:$J1001,8,false)*P207),0) + IF(Q207&lt;&gt;"",(VLOOKUP(Q207,'🌳Resource'!$A$4:$J1001,8,false)*R207),0) + IF(S207&lt;&gt;"",(VLOOKUP(S207,'🧱Material'!$B$4:$H1001,5,false)*T207),0) + IF(U207&lt;&gt;"",(VLOOKUP(U207,'🧱Material'!$B$4:$H1001,5,false)*V207),0) + IF(W207&lt;&gt;"",(VLOOKUP(W207,'🧱Material'!$B$4:$H1001,5,false)*X207),0) + IF(Y207&lt;&gt;"",(VLOOKUP(Y207,'🧱Material'!$B$4:$H1001,5,false)*Z207),0) + IF(AA207&lt;&gt;"",(VLOOKUP(AA207,'🧱Material'!$B$4:$H1001,5,false)*AB207),0) + IF(AC207&lt;&gt;"",(VLOOKUP(AC207,'🧱Material'!$B$4:$H1001,5,false)*AD207),0)</f>
        <v>0</v>
      </c>
      <c r="J207" s="526">
        <f>IF(K207&lt;&gt;"",(VLOOKUP(K207,'🌳Resource'!$A$5:$J1001,9,false)*L207),0)+IF(M207&lt;&gt;"",(VLOOKUP(M207,'🌳Resource'!$A$5:$J1001,9,false)*N207),0)+IF(O207&lt;&gt;"",(VLOOKUP(O207,'🌳Resource'!$A$5:$J1001,9,false)*P207),0) + IF(Q207&lt;&gt;"",(VLOOKUP(Q207,'🌳Resource'!$A$5:$J1001,9,false)*R207),0) + IF(S207&lt;&gt;"",(VLOOKUP(S207,'🧱Material'!$B$4:$H1001,6,false)*T207),0) + IF(U207&lt;&gt;"",(VLOOKUP(U207,'🧱Material'!$B$4:$H1001,6,false)*V207),0) + IF(W207&lt;&gt;"",(VLOOKUP(W207,'🧱Material'!$B$4:$H1001,6,false)*X207),0) + IF(Y207&lt;&gt;"",(VLOOKUP(Y207,'🧱Material'!$B$4:$H1001,6,false)*Z207),0) + IF(AA207&lt;&gt;"",(VLOOKUP(AA207,'🧱Material'!$B$4:$H1001,6,false)*AB207),0) + IF(AC207&lt;&gt;"",(VLOOKUP(AC207,'🧱Material'!$B$4:$H1001,6,false)*AD207),0)</f>
        <v>0</v>
      </c>
      <c r="K207" s="18"/>
      <c r="L207" s="536"/>
      <c r="M207" s="18"/>
      <c r="N207" s="536"/>
      <c r="O207" s="18"/>
      <c r="P207" s="536"/>
      <c r="Q207" s="18"/>
      <c r="R207" s="536"/>
      <c r="S207" s="59"/>
      <c r="T207" s="520"/>
      <c r="U207" s="59"/>
      <c r="V207" s="520"/>
      <c r="W207" s="59"/>
      <c r="X207" s="520"/>
      <c r="Y207" s="59"/>
      <c r="Z207" s="520"/>
      <c r="AA207" s="59"/>
      <c r="AB207" s="520"/>
      <c r="AC207" s="59"/>
      <c r="AD207" s="520"/>
    </row>
    <row r="208">
      <c r="A208" s="70" t="b">
        <v>0</v>
      </c>
      <c r="C208" s="70"/>
      <c r="D208" s="70"/>
      <c r="E208" s="70"/>
      <c r="H208" s="523">
        <f>IF(K208&lt;&gt;"",(VLOOKUP(K208,'🌳Resource'!$A$4:$J1001,10,false)*L208),0)+IF(M208&lt;&gt;"",(VLOOKUP(M208,'🌳Resource'!$A$4:$J1001,10,false)*N208),0)+IF(O208&lt;&gt;"",(VLOOKUP(O208,'🌳Resource'!$A$4:$J1001,10,false)*P208),0) + IF(Q208&lt;&gt;"",(VLOOKUP(Q208,'🌳Resource'!$A$4:$J1001,10,false)*R208),0) + IF(S208&lt;&gt;"",(VLOOKUP(S208,'🧱Material'!$B$4:$H1001,7,false)*T208),0) + IF(U208&lt;&gt;"",(VLOOKUP(U208,'🧱Material'!$B$4:$H1001,7,false)*V208),0) + IF(W208&lt;&gt;"",(VLOOKUP(W208,'🧱Material'!$B$4:$H1001,7,false)*X208),0) + IF(Y208&lt;&gt;"",(VLOOKUP(Y208,'🧱Material'!$B$4:$H1001,7,false)*Z208),0) + IF(AA208&lt;&gt;"",(VLOOKUP(AA208,'🧱Material'!$B$4:$H1001,7,false)*AB208),0) + IF(AC208&lt;&gt;"",(VLOOKUP(AC208,'🧱Material'!$B$4:$H1001,7,false)*AD208),0)</f>
        <v>0</v>
      </c>
      <c r="I208" s="523">
        <f>IF(K208&lt;&gt;"",(VLOOKUP(K208,'🌳Resource'!$A$4:$J1001,8,false)*L208),0)+IF(M208&lt;&gt;"",(VLOOKUP(M208,'🌳Resource'!$A$4:$J1001,8,false)*N208),0)+IF(O208&lt;&gt;"",(VLOOKUP(O208,'🌳Resource'!$A$4:$J1001,8,false)*P208),0) + IF(Q208&lt;&gt;"",(VLOOKUP(Q208,'🌳Resource'!$A$4:$J1001,8,false)*R208),0) + IF(S208&lt;&gt;"",(VLOOKUP(S208,'🧱Material'!$B$4:$H1001,5,false)*T208),0) + IF(U208&lt;&gt;"",(VLOOKUP(U208,'🧱Material'!$B$4:$H1001,5,false)*V208),0) + IF(W208&lt;&gt;"",(VLOOKUP(W208,'🧱Material'!$B$4:$H1001,5,false)*X208),0) + IF(Y208&lt;&gt;"",(VLOOKUP(Y208,'🧱Material'!$B$4:$H1001,5,false)*Z208),0) + IF(AA208&lt;&gt;"",(VLOOKUP(AA208,'🧱Material'!$B$4:$H1001,5,false)*AB208),0) + IF(AC208&lt;&gt;"",(VLOOKUP(AC208,'🧱Material'!$B$4:$H1001,5,false)*AD208),0)</f>
        <v>0</v>
      </c>
      <c r="J208" s="523">
        <f>IF(K208&lt;&gt;"",(VLOOKUP(K208,'🌳Resource'!$A$5:$J1001,9,false)*L208),0)+IF(M208&lt;&gt;"",(VLOOKUP(M208,'🌳Resource'!$A$5:$J1001,9,false)*N208),0)+IF(O208&lt;&gt;"",(VLOOKUP(O208,'🌳Resource'!$A$5:$J1001,9,false)*P208),0) + IF(Q208&lt;&gt;"",(VLOOKUP(Q208,'🌳Resource'!$A$5:$J1001,9,false)*R208),0) + IF(S208&lt;&gt;"",(VLOOKUP(S208,'🧱Material'!$B$4:$H1001,6,false)*T208),0) + IF(U208&lt;&gt;"",(VLOOKUP(U208,'🧱Material'!$B$4:$H1001,6,false)*V208),0) + IF(W208&lt;&gt;"",(VLOOKUP(W208,'🧱Material'!$B$4:$H1001,6,false)*X208),0) + IF(Y208&lt;&gt;"",(VLOOKUP(Y208,'🧱Material'!$B$4:$H1001,6,false)*Z208),0) + IF(AA208&lt;&gt;"",(VLOOKUP(AA208,'🧱Material'!$B$4:$H1001,6,false)*AB208),0) + IF(AC208&lt;&gt;"",(VLOOKUP(AC208,'🧱Material'!$B$4:$H1001,6,false)*AD208),0)</f>
        <v>0</v>
      </c>
      <c r="K208" s="63"/>
      <c r="L208" s="3"/>
      <c r="M208" s="63"/>
      <c r="N208" s="3"/>
      <c r="O208" s="63"/>
      <c r="P208" s="3"/>
      <c r="Q208" s="63"/>
      <c r="R208" s="3"/>
      <c r="S208" s="515"/>
      <c r="T208" s="3"/>
      <c r="U208" s="515"/>
      <c r="V208" s="3"/>
      <c r="W208" s="515"/>
      <c r="X208" s="3"/>
      <c r="Y208" s="515"/>
      <c r="Z208" s="3"/>
      <c r="AA208" s="515"/>
      <c r="AB208" s="3"/>
      <c r="AC208" s="515"/>
      <c r="AD208" s="3"/>
    </row>
    <row r="209">
      <c r="A209" s="70" t="b">
        <v>0</v>
      </c>
      <c r="C209" s="70"/>
      <c r="D209" s="70"/>
      <c r="E209" s="70"/>
      <c r="H209" s="526">
        <f>IF(K209&lt;&gt;"",(VLOOKUP(K209,'🌳Resource'!$A$4:$J1001,10,false)*L209),0)+IF(M209&lt;&gt;"",(VLOOKUP(M209,'🌳Resource'!$A$4:$J1001,10,false)*N209),0)+IF(O209&lt;&gt;"",(VLOOKUP(O209,'🌳Resource'!$A$4:$J1001,10,false)*P209),0) + IF(Q209&lt;&gt;"",(VLOOKUP(Q209,'🌳Resource'!$A$4:$J1001,10,false)*R209),0) + IF(S209&lt;&gt;"",(VLOOKUP(S209,'🧱Material'!$B$4:$H1001,7,false)*T209),0) + IF(U209&lt;&gt;"",(VLOOKUP(U209,'🧱Material'!$B$4:$H1001,7,false)*V209),0) + IF(W209&lt;&gt;"",(VLOOKUP(W209,'🧱Material'!$B$4:$H1001,7,false)*X209),0) + IF(Y209&lt;&gt;"",(VLOOKUP(Y209,'🧱Material'!$B$4:$H1001,7,false)*Z209),0) + IF(AA209&lt;&gt;"",(VLOOKUP(AA209,'🧱Material'!$B$4:$H1001,7,false)*AB209),0) + IF(AC209&lt;&gt;"",(VLOOKUP(AC209,'🧱Material'!$B$4:$H1001,7,false)*AD209),0)</f>
        <v>0</v>
      </c>
      <c r="I209" s="526">
        <f>IF(K209&lt;&gt;"",(VLOOKUP(K209,'🌳Resource'!$A$4:$J1001,8,false)*L209),0)+IF(M209&lt;&gt;"",(VLOOKUP(M209,'🌳Resource'!$A$4:$J1001,8,false)*N209),0)+IF(O209&lt;&gt;"",(VLOOKUP(O209,'🌳Resource'!$A$4:$J1001,8,false)*P209),0) + IF(Q209&lt;&gt;"",(VLOOKUP(Q209,'🌳Resource'!$A$4:$J1001,8,false)*R209),0) + IF(S209&lt;&gt;"",(VLOOKUP(S209,'🧱Material'!$B$4:$H1001,5,false)*T209),0) + IF(U209&lt;&gt;"",(VLOOKUP(U209,'🧱Material'!$B$4:$H1001,5,false)*V209),0) + IF(W209&lt;&gt;"",(VLOOKUP(W209,'🧱Material'!$B$4:$H1001,5,false)*X209),0) + IF(Y209&lt;&gt;"",(VLOOKUP(Y209,'🧱Material'!$B$4:$H1001,5,false)*Z209),0) + IF(AA209&lt;&gt;"",(VLOOKUP(AA209,'🧱Material'!$B$4:$H1001,5,false)*AB209),0) + IF(AC209&lt;&gt;"",(VLOOKUP(AC209,'🧱Material'!$B$4:$H1001,5,false)*AD209),0)</f>
        <v>0</v>
      </c>
      <c r="J209" s="526">
        <f>IF(K209&lt;&gt;"",(VLOOKUP(K209,'🌳Resource'!$A$5:$J1001,9,false)*L209),0)+IF(M209&lt;&gt;"",(VLOOKUP(M209,'🌳Resource'!$A$5:$J1001,9,false)*N209),0)+IF(O209&lt;&gt;"",(VLOOKUP(O209,'🌳Resource'!$A$5:$J1001,9,false)*P209),0) + IF(Q209&lt;&gt;"",(VLOOKUP(Q209,'🌳Resource'!$A$5:$J1001,9,false)*R209),0) + IF(S209&lt;&gt;"",(VLOOKUP(S209,'🧱Material'!$B$4:$H1001,6,false)*T209),0) + IF(U209&lt;&gt;"",(VLOOKUP(U209,'🧱Material'!$B$4:$H1001,6,false)*V209),0) + IF(W209&lt;&gt;"",(VLOOKUP(W209,'🧱Material'!$B$4:$H1001,6,false)*X209),0) + IF(Y209&lt;&gt;"",(VLOOKUP(Y209,'🧱Material'!$B$4:$H1001,6,false)*Z209),0) + IF(AA209&lt;&gt;"",(VLOOKUP(AA209,'🧱Material'!$B$4:$H1001,6,false)*AB209),0) + IF(AC209&lt;&gt;"",(VLOOKUP(AC209,'🧱Material'!$B$4:$H1001,6,false)*AD209),0)</f>
        <v>0</v>
      </c>
      <c r="K209" s="18"/>
      <c r="L209" s="536"/>
      <c r="M209" s="18"/>
      <c r="N209" s="536"/>
      <c r="O209" s="18"/>
      <c r="P209" s="536"/>
      <c r="Q209" s="18"/>
      <c r="R209" s="536"/>
      <c r="S209" s="59"/>
      <c r="T209" s="520"/>
      <c r="U209" s="59"/>
      <c r="V209" s="520"/>
      <c r="W209" s="59"/>
      <c r="X209" s="520"/>
      <c r="Y209" s="59"/>
      <c r="Z209" s="520"/>
      <c r="AA209" s="59"/>
      <c r="AB209" s="520"/>
      <c r="AC209" s="59"/>
      <c r="AD209" s="520"/>
    </row>
    <row r="210">
      <c r="A210" s="70" t="b">
        <v>0</v>
      </c>
      <c r="C210" s="70"/>
      <c r="D210" s="70"/>
      <c r="E210" s="70"/>
      <c r="H210" s="523">
        <f>IF(K210&lt;&gt;"",(VLOOKUP(K210,'🌳Resource'!$A$4:$J1001,10,false)*L210),0)+IF(M210&lt;&gt;"",(VLOOKUP(M210,'🌳Resource'!$A$4:$J1001,10,false)*N210),0)+IF(O210&lt;&gt;"",(VLOOKUP(O210,'🌳Resource'!$A$4:$J1001,10,false)*P210),0) + IF(Q210&lt;&gt;"",(VLOOKUP(Q210,'🌳Resource'!$A$4:$J1001,10,false)*R210),0) + IF(S210&lt;&gt;"",(VLOOKUP(S210,'🧱Material'!$B$4:$H1001,7,false)*T210),0) + IF(U210&lt;&gt;"",(VLOOKUP(U210,'🧱Material'!$B$4:$H1001,7,false)*V210),0) + IF(W210&lt;&gt;"",(VLOOKUP(W210,'🧱Material'!$B$4:$H1001,7,false)*X210),0) + IF(Y210&lt;&gt;"",(VLOOKUP(Y210,'🧱Material'!$B$4:$H1001,7,false)*Z210),0) + IF(AA210&lt;&gt;"",(VLOOKUP(AA210,'🧱Material'!$B$4:$H1001,7,false)*AB210),0) + IF(AC210&lt;&gt;"",(VLOOKUP(AC210,'🧱Material'!$B$4:$H1001,7,false)*AD210),0)</f>
        <v>0</v>
      </c>
      <c r="I210" s="523">
        <f>IF(K210&lt;&gt;"",(VLOOKUP(K210,'🌳Resource'!$A$4:$J1001,8,false)*L210),0)+IF(M210&lt;&gt;"",(VLOOKUP(M210,'🌳Resource'!$A$4:$J1001,8,false)*N210),0)+IF(O210&lt;&gt;"",(VLOOKUP(O210,'🌳Resource'!$A$4:$J1001,8,false)*P210),0) + IF(Q210&lt;&gt;"",(VLOOKUP(Q210,'🌳Resource'!$A$4:$J1001,8,false)*R210),0) + IF(S210&lt;&gt;"",(VLOOKUP(S210,'🧱Material'!$B$4:$H1001,5,false)*T210),0) + IF(U210&lt;&gt;"",(VLOOKUP(U210,'🧱Material'!$B$4:$H1001,5,false)*V210),0) + IF(W210&lt;&gt;"",(VLOOKUP(W210,'🧱Material'!$B$4:$H1001,5,false)*X210),0) + IF(Y210&lt;&gt;"",(VLOOKUP(Y210,'🧱Material'!$B$4:$H1001,5,false)*Z210),0) + IF(AA210&lt;&gt;"",(VLOOKUP(AA210,'🧱Material'!$B$4:$H1001,5,false)*AB210),0) + IF(AC210&lt;&gt;"",(VLOOKUP(AC210,'🧱Material'!$B$4:$H1001,5,false)*AD210),0)</f>
        <v>0</v>
      </c>
      <c r="J210" s="523">
        <f>IF(K210&lt;&gt;"",(VLOOKUP(K210,'🌳Resource'!$A$5:$J1001,9,false)*L210),0)+IF(M210&lt;&gt;"",(VLOOKUP(M210,'🌳Resource'!$A$5:$J1001,9,false)*N210),0)+IF(O210&lt;&gt;"",(VLOOKUP(O210,'🌳Resource'!$A$5:$J1001,9,false)*P210),0) + IF(Q210&lt;&gt;"",(VLOOKUP(Q210,'🌳Resource'!$A$5:$J1001,9,false)*R210),0) + IF(S210&lt;&gt;"",(VLOOKUP(S210,'🧱Material'!$B$4:$H1001,6,false)*T210),0) + IF(U210&lt;&gt;"",(VLOOKUP(U210,'🧱Material'!$B$4:$H1001,6,false)*V210),0) + IF(W210&lt;&gt;"",(VLOOKUP(W210,'🧱Material'!$B$4:$H1001,6,false)*X210),0) + IF(Y210&lt;&gt;"",(VLOOKUP(Y210,'🧱Material'!$B$4:$H1001,6,false)*Z210),0) + IF(AA210&lt;&gt;"",(VLOOKUP(AA210,'🧱Material'!$B$4:$H1001,6,false)*AB210),0) + IF(AC210&lt;&gt;"",(VLOOKUP(AC210,'🧱Material'!$B$4:$H1001,6,false)*AD210),0)</f>
        <v>0</v>
      </c>
      <c r="K210" s="63"/>
      <c r="L210" s="3"/>
      <c r="M210" s="63"/>
      <c r="N210" s="3"/>
      <c r="O210" s="63"/>
      <c r="P210" s="3"/>
      <c r="Q210" s="63"/>
      <c r="R210" s="3"/>
      <c r="S210" s="515"/>
      <c r="T210" s="3"/>
      <c r="U210" s="515"/>
      <c r="V210" s="3"/>
      <c r="W210" s="515"/>
      <c r="X210" s="3"/>
      <c r="Y210" s="515"/>
      <c r="Z210" s="3"/>
      <c r="AA210" s="515"/>
      <c r="AB210" s="3"/>
      <c r="AC210" s="515"/>
      <c r="AD210" s="3"/>
    </row>
    <row r="211">
      <c r="A211" s="70" t="b">
        <v>0</v>
      </c>
      <c r="C211" s="70"/>
      <c r="D211" s="70"/>
      <c r="E211" s="70"/>
      <c r="H211" s="526">
        <f>IF(K211&lt;&gt;"",(VLOOKUP(K211,'🌳Resource'!$A$4:$J1001,10,false)*L211),0)+IF(M211&lt;&gt;"",(VLOOKUP(M211,'🌳Resource'!$A$4:$J1001,10,false)*N211),0)+IF(O211&lt;&gt;"",(VLOOKUP(O211,'🌳Resource'!$A$4:$J1001,10,false)*P211),0) + IF(Q211&lt;&gt;"",(VLOOKUP(Q211,'🌳Resource'!$A$4:$J1001,10,false)*R211),0) + IF(S211&lt;&gt;"",(VLOOKUP(S211,'🧱Material'!$B$4:$H1001,7,false)*T211),0) + IF(U211&lt;&gt;"",(VLOOKUP(U211,'🧱Material'!$B$4:$H1001,7,false)*V211),0) + IF(W211&lt;&gt;"",(VLOOKUP(W211,'🧱Material'!$B$4:$H1001,7,false)*X211),0) + IF(Y211&lt;&gt;"",(VLOOKUP(Y211,'🧱Material'!$B$4:$H1001,7,false)*Z211),0) + IF(AA211&lt;&gt;"",(VLOOKUP(AA211,'🧱Material'!$B$4:$H1001,7,false)*AB211),0) + IF(AC211&lt;&gt;"",(VLOOKUP(AC211,'🧱Material'!$B$4:$H1001,7,false)*AD211),0)</f>
        <v>0</v>
      </c>
      <c r="I211" s="526">
        <f>IF(K211&lt;&gt;"",(VLOOKUP(K211,'🌳Resource'!$A$4:$J1001,8,false)*L211),0)+IF(M211&lt;&gt;"",(VLOOKUP(M211,'🌳Resource'!$A$4:$J1001,8,false)*N211),0)+IF(O211&lt;&gt;"",(VLOOKUP(O211,'🌳Resource'!$A$4:$J1001,8,false)*P211),0) + IF(Q211&lt;&gt;"",(VLOOKUP(Q211,'🌳Resource'!$A$4:$J1001,8,false)*R211),0) + IF(S211&lt;&gt;"",(VLOOKUP(S211,'🧱Material'!$B$4:$H1001,5,false)*T211),0) + IF(U211&lt;&gt;"",(VLOOKUP(U211,'🧱Material'!$B$4:$H1001,5,false)*V211),0) + IF(W211&lt;&gt;"",(VLOOKUP(W211,'🧱Material'!$B$4:$H1001,5,false)*X211),0) + IF(Y211&lt;&gt;"",(VLOOKUP(Y211,'🧱Material'!$B$4:$H1001,5,false)*Z211),0) + IF(AA211&lt;&gt;"",(VLOOKUP(AA211,'🧱Material'!$B$4:$H1001,5,false)*AB211),0) + IF(AC211&lt;&gt;"",(VLOOKUP(AC211,'🧱Material'!$B$4:$H1001,5,false)*AD211),0)</f>
        <v>0</v>
      </c>
      <c r="J211" s="526">
        <f>IF(K211&lt;&gt;"",(VLOOKUP(K211,'🌳Resource'!$A$5:$J1001,9,false)*L211),0)+IF(M211&lt;&gt;"",(VLOOKUP(M211,'🌳Resource'!$A$5:$J1001,9,false)*N211),0)+IF(O211&lt;&gt;"",(VLOOKUP(O211,'🌳Resource'!$A$5:$J1001,9,false)*P211),0) + IF(Q211&lt;&gt;"",(VLOOKUP(Q211,'🌳Resource'!$A$5:$J1001,9,false)*R211),0) + IF(S211&lt;&gt;"",(VLOOKUP(S211,'🧱Material'!$B$4:$H1001,6,false)*T211),0) + IF(U211&lt;&gt;"",(VLOOKUP(U211,'🧱Material'!$B$4:$H1001,6,false)*V211),0) + IF(W211&lt;&gt;"",(VLOOKUP(W211,'🧱Material'!$B$4:$H1001,6,false)*X211),0) + IF(Y211&lt;&gt;"",(VLOOKUP(Y211,'🧱Material'!$B$4:$H1001,6,false)*Z211),0) + IF(AA211&lt;&gt;"",(VLOOKUP(AA211,'🧱Material'!$B$4:$H1001,6,false)*AB211),0) + IF(AC211&lt;&gt;"",(VLOOKUP(AC211,'🧱Material'!$B$4:$H1001,6,false)*AD211),0)</f>
        <v>0</v>
      </c>
      <c r="K211" s="18"/>
      <c r="L211" s="536"/>
      <c r="M211" s="18"/>
      <c r="N211" s="536"/>
      <c r="O211" s="18"/>
      <c r="P211" s="536"/>
      <c r="Q211" s="18"/>
      <c r="R211" s="536"/>
      <c r="S211" s="59"/>
      <c r="T211" s="520"/>
      <c r="U211" s="59"/>
      <c r="V211" s="520"/>
      <c r="W211" s="59"/>
      <c r="X211" s="520"/>
      <c r="Y211" s="59"/>
      <c r="Z211" s="520"/>
      <c r="AA211" s="59"/>
      <c r="AB211" s="520"/>
      <c r="AC211" s="59"/>
      <c r="AD211" s="520"/>
    </row>
    <row r="212">
      <c r="A212" s="70" t="b">
        <v>0</v>
      </c>
      <c r="C212" s="70"/>
      <c r="D212" s="70"/>
      <c r="E212" s="70"/>
      <c r="H212" s="523">
        <f>IF(K212&lt;&gt;"",(VLOOKUP(K212,'🌳Resource'!$A$4:$J1001,10,false)*L212),0)+IF(M212&lt;&gt;"",(VLOOKUP(M212,'🌳Resource'!$A$4:$J1001,10,false)*N212),0)+IF(O212&lt;&gt;"",(VLOOKUP(O212,'🌳Resource'!$A$4:$J1001,10,false)*P212),0) + IF(Q212&lt;&gt;"",(VLOOKUP(Q212,'🌳Resource'!$A$4:$J1001,10,false)*R212),0) + IF(S212&lt;&gt;"",(VLOOKUP(S212,'🧱Material'!$B$4:$H1001,7,false)*T212),0) + IF(U212&lt;&gt;"",(VLOOKUP(U212,'🧱Material'!$B$4:$H1001,7,false)*V212),0) + IF(W212&lt;&gt;"",(VLOOKUP(W212,'🧱Material'!$B$4:$H1001,7,false)*X212),0) + IF(Y212&lt;&gt;"",(VLOOKUP(Y212,'🧱Material'!$B$4:$H1001,7,false)*Z212),0) + IF(AA212&lt;&gt;"",(VLOOKUP(AA212,'🧱Material'!$B$4:$H1001,7,false)*AB212),0) + IF(AC212&lt;&gt;"",(VLOOKUP(AC212,'🧱Material'!$B$4:$H1001,7,false)*AD212),0)</f>
        <v>0</v>
      </c>
      <c r="I212" s="523">
        <f>IF(K212&lt;&gt;"",(VLOOKUP(K212,'🌳Resource'!$A$4:$J1001,8,false)*L212),0)+IF(M212&lt;&gt;"",(VLOOKUP(M212,'🌳Resource'!$A$4:$J1001,8,false)*N212),0)+IF(O212&lt;&gt;"",(VLOOKUP(O212,'🌳Resource'!$A$4:$J1001,8,false)*P212),0) + IF(Q212&lt;&gt;"",(VLOOKUP(Q212,'🌳Resource'!$A$4:$J1001,8,false)*R212),0) + IF(S212&lt;&gt;"",(VLOOKUP(S212,'🧱Material'!$B$4:$H1001,5,false)*T212),0) + IF(U212&lt;&gt;"",(VLOOKUP(U212,'🧱Material'!$B$4:$H1001,5,false)*V212),0) + IF(W212&lt;&gt;"",(VLOOKUP(W212,'🧱Material'!$B$4:$H1001,5,false)*X212),0) + IF(Y212&lt;&gt;"",(VLOOKUP(Y212,'🧱Material'!$B$4:$H1001,5,false)*Z212),0) + IF(AA212&lt;&gt;"",(VLOOKUP(AA212,'🧱Material'!$B$4:$H1001,5,false)*AB212),0) + IF(AC212&lt;&gt;"",(VLOOKUP(AC212,'🧱Material'!$B$4:$H1001,5,false)*AD212),0)</f>
        <v>0</v>
      </c>
      <c r="J212" s="523">
        <f>IF(K212&lt;&gt;"",(VLOOKUP(K212,'🌳Resource'!$A$5:$J1001,9,false)*L212),0)+IF(M212&lt;&gt;"",(VLOOKUP(M212,'🌳Resource'!$A$5:$J1001,9,false)*N212),0)+IF(O212&lt;&gt;"",(VLOOKUP(O212,'🌳Resource'!$A$5:$J1001,9,false)*P212),0) + IF(Q212&lt;&gt;"",(VLOOKUP(Q212,'🌳Resource'!$A$5:$J1001,9,false)*R212),0) + IF(S212&lt;&gt;"",(VLOOKUP(S212,'🧱Material'!$B$4:$H1001,6,false)*T212),0) + IF(U212&lt;&gt;"",(VLOOKUP(U212,'🧱Material'!$B$4:$H1001,6,false)*V212),0) + IF(W212&lt;&gt;"",(VLOOKUP(W212,'🧱Material'!$B$4:$H1001,6,false)*X212),0) + IF(Y212&lt;&gt;"",(VLOOKUP(Y212,'🧱Material'!$B$4:$H1001,6,false)*Z212),0) + IF(AA212&lt;&gt;"",(VLOOKUP(AA212,'🧱Material'!$B$4:$H1001,6,false)*AB212),0) + IF(AC212&lt;&gt;"",(VLOOKUP(AC212,'🧱Material'!$B$4:$H1001,6,false)*AD212),0)</f>
        <v>0</v>
      </c>
      <c r="K212" s="63"/>
      <c r="L212" s="3"/>
      <c r="M212" s="63"/>
      <c r="N212" s="3"/>
      <c r="O212" s="63"/>
      <c r="P212" s="3"/>
      <c r="Q212" s="63"/>
      <c r="R212" s="3"/>
      <c r="S212" s="515"/>
      <c r="T212" s="3"/>
      <c r="U212" s="515"/>
      <c r="V212" s="3"/>
      <c r="W212" s="515"/>
      <c r="X212" s="3"/>
      <c r="Y212" s="515"/>
      <c r="Z212" s="3"/>
      <c r="AA212" s="515"/>
      <c r="AB212" s="3"/>
      <c r="AC212" s="515"/>
      <c r="AD212" s="3"/>
    </row>
    <row r="213">
      <c r="A213" s="70" t="b">
        <v>0</v>
      </c>
      <c r="C213" s="70"/>
      <c r="D213" s="70"/>
      <c r="E213" s="70"/>
      <c r="H213" s="526">
        <f>IF(K213&lt;&gt;"",(VLOOKUP(K213,'🌳Resource'!$A$4:$J1001,10,false)*L213),0)+IF(M213&lt;&gt;"",(VLOOKUP(M213,'🌳Resource'!$A$4:$J1001,10,false)*N213),0)+IF(O213&lt;&gt;"",(VLOOKUP(O213,'🌳Resource'!$A$4:$J1001,10,false)*P213),0) + IF(Q213&lt;&gt;"",(VLOOKUP(Q213,'🌳Resource'!$A$4:$J1001,10,false)*R213),0) + IF(S213&lt;&gt;"",(VLOOKUP(S213,'🧱Material'!$B$4:$H1001,7,false)*T213),0) + IF(U213&lt;&gt;"",(VLOOKUP(U213,'🧱Material'!$B$4:$H1001,7,false)*V213),0) + IF(W213&lt;&gt;"",(VLOOKUP(W213,'🧱Material'!$B$4:$H1001,7,false)*X213),0) + IF(Y213&lt;&gt;"",(VLOOKUP(Y213,'🧱Material'!$B$4:$H1001,7,false)*Z213),0) + IF(AA213&lt;&gt;"",(VLOOKUP(AA213,'🧱Material'!$B$4:$H1001,7,false)*AB213),0) + IF(AC213&lt;&gt;"",(VLOOKUP(AC213,'🧱Material'!$B$4:$H1001,7,false)*AD213),0)</f>
        <v>0</v>
      </c>
      <c r="I213" s="526">
        <f>IF(K213&lt;&gt;"",(VLOOKUP(K213,'🌳Resource'!$A$4:$J1001,8,false)*L213),0)+IF(M213&lt;&gt;"",(VLOOKUP(M213,'🌳Resource'!$A$4:$J1001,8,false)*N213),0)+IF(O213&lt;&gt;"",(VLOOKUP(O213,'🌳Resource'!$A$4:$J1001,8,false)*P213),0) + IF(Q213&lt;&gt;"",(VLOOKUP(Q213,'🌳Resource'!$A$4:$J1001,8,false)*R213),0) + IF(S213&lt;&gt;"",(VLOOKUP(S213,'🧱Material'!$B$4:$H1001,5,false)*T213),0) + IF(U213&lt;&gt;"",(VLOOKUP(U213,'🧱Material'!$B$4:$H1001,5,false)*V213),0) + IF(W213&lt;&gt;"",(VLOOKUP(W213,'🧱Material'!$B$4:$H1001,5,false)*X213),0) + IF(Y213&lt;&gt;"",(VLOOKUP(Y213,'🧱Material'!$B$4:$H1001,5,false)*Z213),0) + IF(AA213&lt;&gt;"",(VLOOKUP(AA213,'🧱Material'!$B$4:$H1001,5,false)*AB213),0) + IF(AC213&lt;&gt;"",(VLOOKUP(AC213,'🧱Material'!$B$4:$H1001,5,false)*AD213),0)</f>
        <v>0</v>
      </c>
      <c r="J213" s="526">
        <f>IF(K213&lt;&gt;"",(VLOOKUP(K213,'🌳Resource'!$A$5:$J1001,9,false)*L213),0)+IF(M213&lt;&gt;"",(VLOOKUP(M213,'🌳Resource'!$A$5:$J1001,9,false)*N213),0)+IF(O213&lt;&gt;"",(VLOOKUP(O213,'🌳Resource'!$A$5:$J1001,9,false)*P213),0) + IF(Q213&lt;&gt;"",(VLOOKUP(Q213,'🌳Resource'!$A$5:$J1001,9,false)*R213),0) + IF(S213&lt;&gt;"",(VLOOKUP(S213,'🧱Material'!$B$4:$H1001,6,false)*T213),0) + IF(U213&lt;&gt;"",(VLOOKUP(U213,'🧱Material'!$B$4:$H1001,6,false)*V213),0) + IF(W213&lt;&gt;"",(VLOOKUP(W213,'🧱Material'!$B$4:$H1001,6,false)*X213),0) + IF(Y213&lt;&gt;"",(VLOOKUP(Y213,'🧱Material'!$B$4:$H1001,6,false)*Z213),0) + IF(AA213&lt;&gt;"",(VLOOKUP(AA213,'🧱Material'!$B$4:$H1001,6,false)*AB213),0) + IF(AC213&lt;&gt;"",(VLOOKUP(AC213,'🧱Material'!$B$4:$H1001,6,false)*AD213),0)</f>
        <v>0</v>
      </c>
      <c r="K213" s="18"/>
      <c r="L213" s="536"/>
      <c r="M213" s="18"/>
      <c r="N213" s="536"/>
      <c r="O213" s="18"/>
      <c r="P213" s="536"/>
      <c r="Q213" s="18"/>
      <c r="R213" s="536"/>
      <c r="S213" s="59"/>
      <c r="T213" s="520"/>
      <c r="U213" s="59"/>
      <c r="V213" s="520"/>
      <c r="W213" s="59"/>
      <c r="X213" s="520"/>
      <c r="Y213" s="59"/>
      <c r="Z213" s="520"/>
      <c r="AA213" s="59"/>
      <c r="AB213" s="520"/>
      <c r="AC213" s="59"/>
      <c r="AD213" s="520"/>
    </row>
    <row r="214">
      <c r="A214" s="70" t="b">
        <v>0</v>
      </c>
      <c r="C214" s="70"/>
      <c r="D214" s="70"/>
      <c r="E214" s="70"/>
      <c r="H214" s="523">
        <f>IF(K214&lt;&gt;"",(VLOOKUP(K214,'🌳Resource'!$A$4:$J1001,10,false)*L214),0)+IF(M214&lt;&gt;"",(VLOOKUP(M214,'🌳Resource'!$A$4:$J1001,10,false)*N214),0)+IF(O214&lt;&gt;"",(VLOOKUP(O214,'🌳Resource'!$A$4:$J1001,10,false)*P214),0) + IF(Q214&lt;&gt;"",(VLOOKUP(Q214,'🌳Resource'!$A$4:$J1001,10,false)*R214),0) + IF(S214&lt;&gt;"",(VLOOKUP(S214,'🧱Material'!$B$4:$H1001,7,false)*T214),0) + IF(U214&lt;&gt;"",(VLOOKUP(U214,'🧱Material'!$B$4:$H1001,7,false)*V214),0) + IF(W214&lt;&gt;"",(VLOOKUP(W214,'🧱Material'!$B$4:$H1001,7,false)*X214),0) + IF(Y214&lt;&gt;"",(VLOOKUP(Y214,'🧱Material'!$B$4:$H1001,7,false)*Z214),0) + IF(AA214&lt;&gt;"",(VLOOKUP(AA214,'🧱Material'!$B$4:$H1001,7,false)*AB214),0) + IF(AC214&lt;&gt;"",(VLOOKUP(AC214,'🧱Material'!$B$4:$H1001,7,false)*AD214),0)</f>
        <v>0</v>
      </c>
      <c r="I214" s="523">
        <f>IF(K214&lt;&gt;"",(VLOOKUP(K214,'🌳Resource'!$A$4:$J1001,8,false)*L214),0)+IF(M214&lt;&gt;"",(VLOOKUP(M214,'🌳Resource'!$A$4:$J1001,8,false)*N214),0)+IF(O214&lt;&gt;"",(VLOOKUP(O214,'🌳Resource'!$A$4:$J1001,8,false)*P214),0) + IF(Q214&lt;&gt;"",(VLOOKUP(Q214,'🌳Resource'!$A$4:$J1001,8,false)*R214),0) + IF(S214&lt;&gt;"",(VLOOKUP(S214,'🧱Material'!$B$4:$H1001,5,false)*T214),0) + IF(U214&lt;&gt;"",(VLOOKUP(U214,'🧱Material'!$B$4:$H1001,5,false)*V214),0) + IF(W214&lt;&gt;"",(VLOOKUP(W214,'🧱Material'!$B$4:$H1001,5,false)*X214),0) + IF(Y214&lt;&gt;"",(VLOOKUP(Y214,'🧱Material'!$B$4:$H1001,5,false)*Z214),0) + IF(AA214&lt;&gt;"",(VLOOKUP(AA214,'🧱Material'!$B$4:$H1001,5,false)*AB214),0) + IF(AC214&lt;&gt;"",(VLOOKUP(AC214,'🧱Material'!$B$4:$H1001,5,false)*AD214),0)</f>
        <v>0</v>
      </c>
      <c r="J214" s="523">
        <f>IF(K214&lt;&gt;"",(VLOOKUP(K214,'🌳Resource'!$A$5:$J1001,9,false)*L214),0)+IF(M214&lt;&gt;"",(VLOOKUP(M214,'🌳Resource'!$A$5:$J1001,9,false)*N214),0)+IF(O214&lt;&gt;"",(VLOOKUP(O214,'🌳Resource'!$A$5:$J1001,9,false)*P214),0) + IF(Q214&lt;&gt;"",(VLOOKUP(Q214,'🌳Resource'!$A$5:$J1001,9,false)*R214),0) + IF(S214&lt;&gt;"",(VLOOKUP(S214,'🧱Material'!$B$4:$H1001,6,false)*T214),0) + IF(U214&lt;&gt;"",(VLOOKUP(U214,'🧱Material'!$B$4:$H1001,6,false)*V214),0) + IF(W214&lt;&gt;"",(VLOOKUP(W214,'🧱Material'!$B$4:$H1001,6,false)*X214),0) + IF(Y214&lt;&gt;"",(VLOOKUP(Y214,'🧱Material'!$B$4:$H1001,6,false)*Z214),0) + IF(AA214&lt;&gt;"",(VLOOKUP(AA214,'🧱Material'!$B$4:$H1001,6,false)*AB214),0) + IF(AC214&lt;&gt;"",(VLOOKUP(AC214,'🧱Material'!$B$4:$H1001,6,false)*AD214),0)</f>
        <v>0</v>
      </c>
      <c r="K214" s="63"/>
      <c r="L214" s="3"/>
      <c r="M214" s="63"/>
      <c r="N214" s="3"/>
      <c r="O214" s="63"/>
      <c r="P214" s="3"/>
      <c r="Q214" s="63"/>
      <c r="R214" s="3"/>
      <c r="S214" s="515"/>
      <c r="T214" s="3"/>
      <c r="U214" s="515"/>
      <c r="V214" s="3"/>
      <c r="W214" s="515"/>
      <c r="X214" s="3"/>
      <c r="Y214" s="515"/>
      <c r="Z214" s="3"/>
      <c r="AA214" s="515"/>
      <c r="AB214" s="3"/>
      <c r="AC214" s="515"/>
      <c r="AD214" s="3"/>
    </row>
    <row r="215">
      <c r="A215" s="70" t="b">
        <v>0</v>
      </c>
      <c r="C215" s="70"/>
      <c r="D215" s="70"/>
      <c r="E215" s="70"/>
      <c r="H215" s="526">
        <f>IF(K215&lt;&gt;"",(VLOOKUP(K215,'🌳Resource'!$A$4:$J1001,10,false)*L215),0)+IF(M215&lt;&gt;"",(VLOOKUP(M215,'🌳Resource'!$A$4:$J1001,10,false)*N215),0)+IF(O215&lt;&gt;"",(VLOOKUP(O215,'🌳Resource'!$A$4:$J1001,10,false)*P215),0) + IF(Q215&lt;&gt;"",(VLOOKUP(Q215,'🌳Resource'!$A$4:$J1001,10,false)*R215),0) + IF(S215&lt;&gt;"",(VLOOKUP(S215,'🧱Material'!$B$4:$H1001,7,false)*T215),0) + IF(U215&lt;&gt;"",(VLOOKUP(U215,'🧱Material'!$B$4:$H1001,7,false)*V215),0) + IF(W215&lt;&gt;"",(VLOOKUP(W215,'🧱Material'!$B$4:$H1001,7,false)*X215),0) + IF(Y215&lt;&gt;"",(VLOOKUP(Y215,'🧱Material'!$B$4:$H1001,7,false)*Z215),0) + IF(AA215&lt;&gt;"",(VLOOKUP(AA215,'🧱Material'!$B$4:$H1001,7,false)*AB215),0) + IF(AC215&lt;&gt;"",(VLOOKUP(AC215,'🧱Material'!$B$4:$H1001,7,false)*AD215),0)</f>
        <v>0</v>
      </c>
      <c r="I215" s="526">
        <f>IF(K215&lt;&gt;"",(VLOOKUP(K215,'🌳Resource'!$A$4:$J1001,8,false)*L215),0)+IF(M215&lt;&gt;"",(VLOOKUP(M215,'🌳Resource'!$A$4:$J1001,8,false)*N215),0)+IF(O215&lt;&gt;"",(VLOOKUP(O215,'🌳Resource'!$A$4:$J1001,8,false)*P215),0) + IF(Q215&lt;&gt;"",(VLOOKUP(Q215,'🌳Resource'!$A$4:$J1001,8,false)*R215),0) + IF(S215&lt;&gt;"",(VLOOKUP(S215,'🧱Material'!$B$4:$H1001,5,false)*T215),0) + IF(U215&lt;&gt;"",(VLOOKUP(U215,'🧱Material'!$B$4:$H1001,5,false)*V215),0) + IF(W215&lt;&gt;"",(VLOOKUP(W215,'🧱Material'!$B$4:$H1001,5,false)*X215),0) + IF(Y215&lt;&gt;"",(VLOOKUP(Y215,'🧱Material'!$B$4:$H1001,5,false)*Z215),0) + IF(AA215&lt;&gt;"",(VLOOKUP(AA215,'🧱Material'!$B$4:$H1001,5,false)*AB215),0) + IF(AC215&lt;&gt;"",(VLOOKUP(AC215,'🧱Material'!$B$4:$H1001,5,false)*AD215),0)</f>
        <v>0</v>
      </c>
      <c r="J215" s="526">
        <f>IF(K215&lt;&gt;"",(VLOOKUP(K215,'🌳Resource'!$A$5:$J1001,9,false)*L215),0)+IF(M215&lt;&gt;"",(VLOOKUP(M215,'🌳Resource'!$A$5:$J1001,9,false)*N215),0)+IF(O215&lt;&gt;"",(VLOOKUP(O215,'🌳Resource'!$A$5:$J1001,9,false)*P215),0) + IF(Q215&lt;&gt;"",(VLOOKUP(Q215,'🌳Resource'!$A$5:$J1001,9,false)*R215),0) + IF(S215&lt;&gt;"",(VLOOKUP(S215,'🧱Material'!$B$4:$H1001,6,false)*T215),0) + IF(U215&lt;&gt;"",(VLOOKUP(U215,'🧱Material'!$B$4:$H1001,6,false)*V215),0) + IF(W215&lt;&gt;"",(VLOOKUP(W215,'🧱Material'!$B$4:$H1001,6,false)*X215),0) + IF(Y215&lt;&gt;"",(VLOOKUP(Y215,'🧱Material'!$B$4:$H1001,6,false)*Z215),0) + IF(AA215&lt;&gt;"",(VLOOKUP(AA215,'🧱Material'!$B$4:$H1001,6,false)*AB215),0) + IF(AC215&lt;&gt;"",(VLOOKUP(AC215,'🧱Material'!$B$4:$H1001,6,false)*AD215),0)</f>
        <v>0</v>
      </c>
      <c r="K215" s="18"/>
      <c r="L215" s="536"/>
      <c r="M215" s="18"/>
      <c r="N215" s="536"/>
      <c r="O215" s="18"/>
      <c r="P215" s="536"/>
      <c r="Q215" s="18"/>
      <c r="R215" s="536"/>
      <c r="S215" s="59"/>
      <c r="T215" s="520"/>
      <c r="U215" s="59"/>
      <c r="V215" s="520"/>
      <c r="W215" s="59"/>
      <c r="X215" s="520"/>
      <c r="Y215" s="59"/>
      <c r="Z215" s="520"/>
      <c r="AA215" s="59"/>
      <c r="AB215" s="520"/>
      <c r="AC215" s="59"/>
      <c r="AD215" s="520"/>
    </row>
    <row r="216">
      <c r="A216" s="70" t="b">
        <v>0</v>
      </c>
      <c r="C216" s="70"/>
      <c r="D216" s="70"/>
      <c r="E216" s="70"/>
      <c r="H216" s="523">
        <f>IF(K216&lt;&gt;"",(VLOOKUP(K216,'🌳Resource'!$A$4:$J1001,10,false)*L216),0)+IF(M216&lt;&gt;"",(VLOOKUP(M216,'🌳Resource'!$A$4:$J1001,10,false)*N216),0)+IF(O216&lt;&gt;"",(VLOOKUP(O216,'🌳Resource'!$A$4:$J1001,10,false)*P216),0) + IF(Q216&lt;&gt;"",(VLOOKUP(Q216,'🌳Resource'!$A$4:$J1001,10,false)*R216),0) + IF(S216&lt;&gt;"",(VLOOKUP(S216,'🧱Material'!$B$4:$H1001,7,false)*T216),0) + IF(U216&lt;&gt;"",(VLOOKUP(U216,'🧱Material'!$B$4:$H1001,7,false)*V216),0) + IF(W216&lt;&gt;"",(VLOOKUP(W216,'🧱Material'!$B$4:$H1001,7,false)*X216),0) + IF(Y216&lt;&gt;"",(VLOOKUP(Y216,'🧱Material'!$B$4:$H1001,7,false)*Z216),0) + IF(AA216&lt;&gt;"",(VLOOKUP(AA216,'🧱Material'!$B$4:$H1001,7,false)*AB216),0) + IF(AC216&lt;&gt;"",(VLOOKUP(AC216,'🧱Material'!$B$4:$H1001,7,false)*AD216),0)</f>
        <v>0</v>
      </c>
      <c r="I216" s="523">
        <f>IF(K216&lt;&gt;"",(VLOOKUP(K216,'🌳Resource'!$A$4:$J1001,8,false)*L216),0)+IF(M216&lt;&gt;"",(VLOOKUP(M216,'🌳Resource'!$A$4:$J1001,8,false)*N216),0)+IF(O216&lt;&gt;"",(VLOOKUP(O216,'🌳Resource'!$A$4:$J1001,8,false)*P216),0) + IF(Q216&lt;&gt;"",(VLOOKUP(Q216,'🌳Resource'!$A$4:$J1001,8,false)*R216),0) + IF(S216&lt;&gt;"",(VLOOKUP(S216,'🧱Material'!$B$4:$H1001,5,false)*T216),0) + IF(U216&lt;&gt;"",(VLOOKUP(U216,'🧱Material'!$B$4:$H1001,5,false)*V216),0) + IF(W216&lt;&gt;"",(VLOOKUP(W216,'🧱Material'!$B$4:$H1001,5,false)*X216),0) + IF(Y216&lt;&gt;"",(VLOOKUP(Y216,'🧱Material'!$B$4:$H1001,5,false)*Z216),0) + IF(AA216&lt;&gt;"",(VLOOKUP(AA216,'🧱Material'!$B$4:$H1001,5,false)*AB216),0) + IF(AC216&lt;&gt;"",(VLOOKUP(AC216,'🧱Material'!$B$4:$H1001,5,false)*AD216),0)</f>
        <v>0</v>
      </c>
      <c r="J216" s="523">
        <f>IF(K216&lt;&gt;"",(VLOOKUP(K216,'🌳Resource'!$A$5:$J1001,9,false)*L216),0)+IF(M216&lt;&gt;"",(VLOOKUP(M216,'🌳Resource'!$A$5:$J1001,9,false)*N216),0)+IF(O216&lt;&gt;"",(VLOOKUP(O216,'🌳Resource'!$A$5:$J1001,9,false)*P216),0) + IF(Q216&lt;&gt;"",(VLOOKUP(Q216,'🌳Resource'!$A$5:$J1001,9,false)*R216),0) + IF(S216&lt;&gt;"",(VLOOKUP(S216,'🧱Material'!$B$4:$H1001,6,false)*T216),0) + IF(U216&lt;&gt;"",(VLOOKUP(U216,'🧱Material'!$B$4:$H1001,6,false)*V216),0) + IF(W216&lt;&gt;"",(VLOOKUP(W216,'🧱Material'!$B$4:$H1001,6,false)*X216),0) + IF(Y216&lt;&gt;"",(VLOOKUP(Y216,'🧱Material'!$B$4:$H1001,6,false)*Z216),0) + IF(AA216&lt;&gt;"",(VLOOKUP(AA216,'🧱Material'!$B$4:$H1001,6,false)*AB216),0) + IF(AC216&lt;&gt;"",(VLOOKUP(AC216,'🧱Material'!$B$4:$H1001,6,false)*AD216),0)</f>
        <v>0</v>
      </c>
      <c r="K216" s="63"/>
      <c r="L216" s="3"/>
      <c r="M216" s="63"/>
      <c r="N216" s="3"/>
      <c r="O216" s="63"/>
      <c r="P216" s="3"/>
      <c r="Q216" s="63"/>
      <c r="R216" s="3"/>
      <c r="S216" s="515"/>
      <c r="T216" s="3"/>
      <c r="U216" s="515"/>
      <c r="V216" s="3"/>
      <c r="W216" s="515"/>
      <c r="X216" s="3"/>
      <c r="Y216" s="515"/>
      <c r="Z216" s="3"/>
      <c r="AA216" s="515"/>
      <c r="AB216" s="3"/>
      <c r="AC216" s="515"/>
      <c r="AD216" s="3"/>
    </row>
    <row r="217">
      <c r="A217" s="70" t="b">
        <v>0</v>
      </c>
      <c r="C217" s="70"/>
      <c r="D217" s="70"/>
      <c r="E217" s="70"/>
      <c r="H217" s="526">
        <f>IF(K217&lt;&gt;"",(VLOOKUP(K217,'🌳Resource'!$A$4:$J1001,10,false)*L217),0)+IF(M217&lt;&gt;"",(VLOOKUP(M217,'🌳Resource'!$A$4:$J1001,10,false)*N217),0)+IF(O217&lt;&gt;"",(VLOOKUP(O217,'🌳Resource'!$A$4:$J1001,10,false)*P217),0) + IF(Q217&lt;&gt;"",(VLOOKUP(Q217,'🌳Resource'!$A$4:$J1001,10,false)*R217),0) + IF(S217&lt;&gt;"",(VLOOKUP(S217,'🧱Material'!$B$4:$H1001,7,false)*T217),0) + IF(U217&lt;&gt;"",(VLOOKUP(U217,'🧱Material'!$B$4:$H1001,7,false)*V217),0) + IF(W217&lt;&gt;"",(VLOOKUP(W217,'🧱Material'!$B$4:$H1001,7,false)*X217),0) + IF(Y217&lt;&gt;"",(VLOOKUP(Y217,'🧱Material'!$B$4:$H1001,7,false)*Z217),0) + IF(AA217&lt;&gt;"",(VLOOKUP(AA217,'🧱Material'!$B$4:$H1001,7,false)*AB217),0) + IF(AC217&lt;&gt;"",(VLOOKUP(AC217,'🧱Material'!$B$4:$H1001,7,false)*AD217),0)</f>
        <v>0</v>
      </c>
      <c r="I217" s="526">
        <f>IF(K217&lt;&gt;"",(VLOOKUP(K217,'🌳Resource'!$A$4:$J1001,8,false)*L217),0)+IF(M217&lt;&gt;"",(VLOOKUP(M217,'🌳Resource'!$A$4:$J1001,8,false)*N217),0)+IF(O217&lt;&gt;"",(VLOOKUP(O217,'🌳Resource'!$A$4:$J1001,8,false)*P217),0) + IF(Q217&lt;&gt;"",(VLOOKUP(Q217,'🌳Resource'!$A$4:$J1001,8,false)*R217),0) + IF(S217&lt;&gt;"",(VLOOKUP(S217,'🧱Material'!$B$4:$H1001,5,false)*T217),0) + IF(U217&lt;&gt;"",(VLOOKUP(U217,'🧱Material'!$B$4:$H1001,5,false)*V217),0) + IF(W217&lt;&gt;"",(VLOOKUP(W217,'🧱Material'!$B$4:$H1001,5,false)*X217),0) + IF(Y217&lt;&gt;"",(VLOOKUP(Y217,'🧱Material'!$B$4:$H1001,5,false)*Z217),0) + IF(AA217&lt;&gt;"",(VLOOKUP(AA217,'🧱Material'!$B$4:$H1001,5,false)*AB217),0) + IF(AC217&lt;&gt;"",(VLOOKUP(AC217,'🧱Material'!$B$4:$H1001,5,false)*AD217),0)</f>
        <v>0</v>
      </c>
      <c r="J217" s="526">
        <f>IF(K217&lt;&gt;"",(VLOOKUP(K217,'🌳Resource'!$A$5:$J1001,9,false)*L217),0)+IF(M217&lt;&gt;"",(VLOOKUP(M217,'🌳Resource'!$A$5:$J1001,9,false)*N217),0)+IF(O217&lt;&gt;"",(VLOOKUP(O217,'🌳Resource'!$A$5:$J1001,9,false)*P217),0) + IF(Q217&lt;&gt;"",(VLOOKUP(Q217,'🌳Resource'!$A$5:$J1001,9,false)*R217),0) + IF(S217&lt;&gt;"",(VLOOKUP(S217,'🧱Material'!$B$4:$H1001,6,false)*T217),0) + IF(U217&lt;&gt;"",(VLOOKUP(U217,'🧱Material'!$B$4:$H1001,6,false)*V217),0) + IF(W217&lt;&gt;"",(VLOOKUP(W217,'🧱Material'!$B$4:$H1001,6,false)*X217),0) + IF(Y217&lt;&gt;"",(VLOOKUP(Y217,'🧱Material'!$B$4:$H1001,6,false)*Z217),0) + IF(AA217&lt;&gt;"",(VLOOKUP(AA217,'🧱Material'!$B$4:$H1001,6,false)*AB217),0) + IF(AC217&lt;&gt;"",(VLOOKUP(AC217,'🧱Material'!$B$4:$H1001,6,false)*AD217),0)</f>
        <v>0</v>
      </c>
      <c r="K217" s="18"/>
      <c r="L217" s="536"/>
      <c r="M217" s="18"/>
      <c r="N217" s="536"/>
      <c r="O217" s="18"/>
      <c r="P217" s="536"/>
      <c r="Q217" s="18"/>
      <c r="R217" s="536"/>
      <c r="S217" s="59"/>
      <c r="T217" s="520"/>
      <c r="U217" s="59"/>
      <c r="V217" s="520"/>
      <c r="W217" s="59"/>
      <c r="X217" s="520"/>
      <c r="Y217" s="59"/>
      <c r="Z217" s="520"/>
      <c r="AA217" s="59"/>
      <c r="AB217" s="520"/>
      <c r="AC217" s="59"/>
      <c r="AD217" s="520"/>
    </row>
    <row r="218">
      <c r="A218" s="70" t="b">
        <v>0</v>
      </c>
      <c r="C218" s="70"/>
      <c r="D218" s="70"/>
      <c r="E218" s="70"/>
      <c r="H218" s="523">
        <f>IF(K218&lt;&gt;"",(VLOOKUP(K218,'🌳Resource'!$A$4:$J1001,10,false)*L218),0)+IF(M218&lt;&gt;"",(VLOOKUP(M218,'🌳Resource'!$A$4:$J1001,10,false)*N218),0)+IF(O218&lt;&gt;"",(VLOOKUP(O218,'🌳Resource'!$A$4:$J1001,10,false)*P218),0) + IF(Q218&lt;&gt;"",(VLOOKUP(Q218,'🌳Resource'!$A$4:$J1001,10,false)*R218),0) + IF(S218&lt;&gt;"",(VLOOKUP(S218,'🧱Material'!$B$4:$H1001,7,false)*T218),0) + IF(U218&lt;&gt;"",(VLOOKUP(U218,'🧱Material'!$B$4:$H1001,7,false)*V218),0) + IF(W218&lt;&gt;"",(VLOOKUP(W218,'🧱Material'!$B$4:$H1001,7,false)*X218),0) + IF(Y218&lt;&gt;"",(VLOOKUP(Y218,'🧱Material'!$B$4:$H1001,7,false)*Z218),0) + IF(AA218&lt;&gt;"",(VLOOKUP(AA218,'🧱Material'!$B$4:$H1001,7,false)*AB218),0) + IF(AC218&lt;&gt;"",(VLOOKUP(AC218,'🧱Material'!$B$4:$H1001,7,false)*AD218),0)</f>
        <v>0</v>
      </c>
      <c r="I218" s="523">
        <f>IF(K218&lt;&gt;"",(VLOOKUP(K218,'🌳Resource'!$A$4:$J1001,8,false)*L218),0)+IF(M218&lt;&gt;"",(VLOOKUP(M218,'🌳Resource'!$A$4:$J1001,8,false)*N218),0)+IF(O218&lt;&gt;"",(VLOOKUP(O218,'🌳Resource'!$A$4:$J1001,8,false)*P218),0) + IF(Q218&lt;&gt;"",(VLOOKUP(Q218,'🌳Resource'!$A$4:$J1001,8,false)*R218),0) + IF(S218&lt;&gt;"",(VLOOKUP(S218,'🧱Material'!$B$4:$H1001,5,false)*T218),0) + IF(U218&lt;&gt;"",(VLOOKUP(U218,'🧱Material'!$B$4:$H1001,5,false)*V218),0) + IF(W218&lt;&gt;"",(VLOOKUP(W218,'🧱Material'!$B$4:$H1001,5,false)*X218),0) + IF(Y218&lt;&gt;"",(VLOOKUP(Y218,'🧱Material'!$B$4:$H1001,5,false)*Z218),0) + IF(AA218&lt;&gt;"",(VLOOKUP(AA218,'🧱Material'!$B$4:$H1001,5,false)*AB218),0) + IF(AC218&lt;&gt;"",(VLOOKUP(AC218,'🧱Material'!$B$4:$H1001,5,false)*AD218),0)</f>
        <v>0</v>
      </c>
      <c r="J218" s="523">
        <f>IF(K218&lt;&gt;"",(VLOOKUP(K218,'🌳Resource'!$A$5:$J1001,9,false)*L218),0)+IF(M218&lt;&gt;"",(VLOOKUP(M218,'🌳Resource'!$A$5:$J1001,9,false)*N218),0)+IF(O218&lt;&gt;"",(VLOOKUP(O218,'🌳Resource'!$A$5:$J1001,9,false)*P218),0) + IF(Q218&lt;&gt;"",(VLOOKUP(Q218,'🌳Resource'!$A$5:$J1001,9,false)*R218),0) + IF(S218&lt;&gt;"",(VLOOKUP(S218,'🧱Material'!$B$4:$H1001,6,false)*T218),0) + IF(U218&lt;&gt;"",(VLOOKUP(U218,'🧱Material'!$B$4:$H1001,6,false)*V218),0) + IF(W218&lt;&gt;"",(VLOOKUP(W218,'🧱Material'!$B$4:$H1001,6,false)*X218),0) + IF(Y218&lt;&gt;"",(VLOOKUP(Y218,'🧱Material'!$B$4:$H1001,6,false)*Z218),0) + IF(AA218&lt;&gt;"",(VLOOKUP(AA218,'🧱Material'!$B$4:$H1001,6,false)*AB218),0) + IF(AC218&lt;&gt;"",(VLOOKUP(AC218,'🧱Material'!$B$4:$H1001,6,false)*AD218),0)</f>
        <v>0</v>
      </c>
      <c r="K218" s="63"/>
      <c r="L218" s="3"/>
      <c r="M218" s="63"/>
      <c r="N218" s="3"/>
      <c r="O218" s="63"/>
      <c r="P218" s="3"/>
      <c r="Q218" s="63"/>
      <c r="R218" s="3"/>
      <c r="S218" s="515"/>
      <c r="T218" s="3"/>
      <c r="U218" s="515"/>
      <c r="V218" s="3"/>
      <c r="W218" s="515"/>
      <c r="X218" s="3"/>
      <c r="Y218" s="515"/>
      <c r="Z218" s="3"/>
      <c r="AA218" s="515"/>
      <c r="AB218" s="3"/>
      <c r="AC218" s="515"/>
      <c r="AD218" s="3"/>
    </row>
    <row r="219">
      <c r="A219" s="70" t="b">
        <v>0</v>
      </c>
      <c r="C219" s="70"/>
      <c r="D219" s="70"/>
      <c r="E219" s="70"/>
      <c r="H219" s="526">
        <f>IF(K219&lt;&gt;"",(VLOOKUP(K219,'🌳Resource'!$A$4:$J1001,10,false)*L219),0)+IF(M219&lt;&gt;"",(VLOOKUP(M219,'🌳Resource'!$A$4:$J1001,10,false)*N219),0)+IF(O219&lt;&gt;"",(VLOOKUP(O219,'🌳Resource'!$A$4:$J1001,10,false)*P219),0) + IF(Q219&lt;&gt;"",(VLOOKUP(Q219,'🌳Resource'!$A$4:$J1001,10,false)*R219),0) + IF(S219&lt;&gt;"",(VLOOKUP(S219,'🧱Material'!$B$4:$H1001,7,false)*T219),0) + IF(U219&lt;&gt;"",(VLOOKUP(U219,'🧱Material'!$B$4:$H1001,7,false)*V219),0) + IF(W219&lt;&gt;"",(VLOOKUP(W219,'🧱Material'!$B$4:$H1001,7,false)*X219),0) + IF(Y219&lt;&gt;"",(VLOOKUP(Y219,'🧱Material'!$B$4:$H1001,7,false)*Z219),0) + IF(AA219&lt;&gt;"",(VLOOKUP(AA219,'🧱Material'!$B$4:$H1001,7,false)*AB219),0) + IF(AC219&lt;&gt;"",(VLOOKUP(AC219,'🧱Material'!$B$4:$H1001,7,false)*AD219),0)</f>
        <v>0</v>
      </c>
      <c r="I219" s="526">
        <f>IF(K219&lt;&gt;"",(VLOOKUP(K219,'🌳Resource'!$A$4:$J1001,8,false)*L219),0)+IF(M219&lt;&gt;"",(VLOOKUP(M219,'🌳Resource'!$A$4:$J1001,8,false)*N219),0)+IF(O219&lt;&gt;"",(VLOOKUP(O219,'🌳Resource'!$A$4:$J1001,8,false)*P219),0) + IF(Q219&lt;&gt;"",(VLOOKUP(Q219,'🌳Resource'!$A$4:$J1001,8,false)*R219),0) + IF(S219&lt;&gt;"",(VLOOKUP(S219,'🧱Material'!$B$4:$H1001,5,false)*T219),0) + IF(U219&lt;&gt;"",(VLOOKUP(U219,'🧱Material'!$B$4:$H1001,5,false)*V219),0) + IF(W219&lt;&gt;"",(VLOOKUP(W219,'🧱Material'!$B$4:$H1001,5,false)*X219),0) + IF(Y219&lt;&gt;"",(VLOOKUP(Y219,'🧱Material'!$B$4:$H1001,5,false)*Z219),0) + IF(AA219&lt;&gt;"",(VLOOKUP(AA219,'🧱Material'!$B$4:$H1001,5,false)*AB219),0) + IF(AC219&lt;&gt;"",(VLOOKUP(AC219,'🧱Material'!$B$4:$H1001,5,false)*AD219),0)</f>
        <v>0</v>
      </c>
      <c r="J219" s="526">
        <f>IF(K219&lt;&gt;"",(VLOOKUP(K219,'🌳Resource'!$A$5:$J1001,9,false)*L219),0)+IF(M219&lt;&gt;"",(VLOOKUP(M219,'🌳Resource'!$A$5:$J1001,9,false)*N219),0)+IF(O219&lt;&gt;"",(VLOOKUP(O219,'🌳Resource'!$A$5:$J1001,9,false)*P219),0) + IF(Q219&lt;&gt;"",(VLOOKUP(Q219,'🌳Resource'!$A$5:$J1001,9,false)*R219),0) + IF(S219&lt;&gt;"",(VLOOKUP(S219,'🧱Material'!$B$4:$H1001,6,false)*T219),0) + IF(U219&lt;&gt;"",(VLOOKUP(U219,'🧱Material'!$B$4:$H1001,6,false)*V219),0) + IF(W219&lt;&gt;"",(VLOOKUP(W219,'🧱Material'!$B$4:$H1001,6,false)*X219),0) + IF(Y219&lt;&gt;"",(VLOOKUP(Y219,'🧱Material'!$B$4:$H1001,6,false)*Z219),0) + IF(AA219&lt;&gt;"",(VLOOKUP(AA219,'🧱Material'!$B$4:$H1001,6,false)*AB219),0) + IF(AC219&lt;&gt;"",(VLOOKUP(AC219,'🧱Material'!$B$4:$H1001,6,false)*AD219),0)</f>
        <v>0</v>
      </c>
      <c r="K219" s="18"/>
      <c r="L219" s="536"/>
      <c r="M219" s="18"/>
      <c r="N219" s="536"/>
      <c r="O219" s="18"/>
      <c r="P219" s="536"/>
      <c r="Q219" s="18"/>
      <c r="R219" s="536"/>
      <c r="S219" s="59"/>
      <c r="T219" s="520"/>
      <c r="U219" s="59"/>
      <c r="V219" s="520"/>
      <c r="W219" s="59"/>
      <c r="X219" s="520"/>
      <c r="Y219" s="59"/>
      <c r="Z219" s="520"/>
      <c r="AA219" s="59"/>
      <c r="AB219" s="520"/>
      <c r="AC219" s="59"/>
      <c r="AD219" s="520"/>
    </row>
    <row r="220">
      <c r="A220" s="70" t="b">
        <v>0</v>
      </c>
      <c r="C220" s="70"/>
      <c r="D220" s="70"/>
      <c r="E220" s="70"/>
      <c r="H220" s="523">
        <f>IF(K220&lt;&gt;"",(VLOOKUP(K220,'🌳Resource'!$A$4:$J1001,10,false)*L220),0)+IF(M220&lt;&gt;"",(VLOOKUP(M220,'🌳Resource'!$A$4:$J1001,10,false)*N220),0)+IF(O220&lt;&gt;"",(VLOOKUP(O220,'🌳Resource'!$A$4:$J1001,10,false)*P220),0) + IF(Q220&lt;&gt;"",(VLOOKUP(Q220,'🌳Resource'!$A$4:$J1001,10,false)*R220),0) + IF(S220&lt;&gt;"",(VLOOKUP(S220,'🧱Material'!$B$4:$H1001,7,false)*T220),0) + IF(U220&lt;&gt;"",(VLOOKUP(U220,'🧱Material'!$B$4:$H1001,7,false)*V220),0) + IF(W220&lt;&gt;"",(VLOOKUP(W220,'🧱Material'!$B$4:$H1001,7,false)*X220),0) + IF(Y220&lt;&gt;"",(VLOOKUP(Y220,'🧱Material'!$B$4:$H1001,7,false)*Z220),0) + IF(AA220&lt;&gt;"",(VLOOKUP(AA220,'🧱Material'!$B$4:$H1001,7,false)*AB220),0) + IF(AC220&lt;&gt;"",(VLOOKUP(AC220,'🧱Material'!$B$4:$H1001,7,false)*AD220),0)</f>
        <v>0</v>
      </c>
      <c r="I220" s="523">
        <f>IF(K220&lt;&gt;"",(VLOOKUP(K220,'🌳Resource'!$A$4:$J1001,8,false)*L220),0)+IF(M220&lt;&gt;"",(VLOOKUP(M220,'🌳Resource'!$A$4:$J1001,8,false)*N220),0)+IF(O220&lt;&gt;"",(VLOOKUP(O220,'🌳Resource'!$A$4:$J1001,8,false)*P220),0) + IF(Q220&lt;&gt;"",(VLOOKUP(Q220,'🌳Resource'!$A$4:$J1001,8,false)*R220),0) + IF(S220&lt;&gt;"",(VLOOKUP(S220,'🧱Material'!$B$4:$H1001,5,false)*T220),0) + IF(U220&lt;&gt;"",(VLOOKUP(U220,'🧱Material'!$B$4:$H1001,5,false)*V220),0) + IF(W220&lt;&gt;"",(VLOOKUP(W220,'🧱Material'!$B$4:$H1001,5,false)*X220),0) + IF(Y220&lt;&gt;"",(VLOOKUP(Y220,'🧱Material'!$B$4:$H1001,5,false)*Z220),0) + IF(AA220&lt;&gt;"",(VLOOKUP(AA220,'🧱Material'!$B$4:$H1001,5,false)*AB220),0) + IF(AC220&lt;&gt;"",(VLOOKUP(AC220,'🧱Material'!$B$4:$H1001,5,false)*AD220),0)</f>
        <v>0</v>
      </c>
      <c r="J220" s="523">
        <f>IF(K220&lt;&gt;"",(VLOOKUP(K220,'🌳Resource'!$A$5:$J1001,9,false)*L220),0)+IF(M220&lt;&gt;"",(VLOOKUP(M220,'🌳Resource'!$A$5:$J1001,9,false)*N220),0)+IF(O220&lt;&gt;"",(VLOOKUP(O220,'🌳Resource'!$A$5:$J1001,9,false)*P220),0) + IF(Q220&lt;&gt;"",(VLOOKUP(Q220,'🌳Resource'!$A$5:$J1001,9,false)*R220),0) + IF(S220&lt;&gt;"",(VLOOKUP(S220,'🧱Material'!$B$4:$H1001,6,false)*T220),0) + IF(U220&lt;&gt;"",(VLOOKUP(U220,'🧱Material'!$B$4:$H1001,6,false)*V220),0) + IF(W220&lt;&gt;"",(VLOOKUP(W220,'🧱Material'!$B$4:$H1001,6,false)*X220),0) + IF(Y220&lt;&gt;"",(VLOOKUP(Y220,'🧱Material'!$B$4:$H1001,6,false)*Z220),0) + IF(AA220&lt;&gt;"",(VLOOKUP(AA220,'🧱Material'!$B$4:$H1001,6,false)*AB220),0) + IF(AC220&lt;&gt;"",(VLOOKUP(AC220,'🧱Material'!$B$4:$H1001,6,false)*AD220),0)</f>
        <v>0</v>
      </c>
      <c r="K220" s="63"/>
      <c r="L220" s="3"/>
      <c r="M220" s="63"/>
      <c r="N220" s="3"/>
      <c r="O220" s="63"/>
      <c r="P220" s="3"/>
      <c r="Q220" s="63"/>
      <c r="R220" s="3"/>
      <c r="S220" s="515"/>
      <c r="T220" s="3"/>
      <c r="U220" s="515"/>
      <c r="V220" s="3"/>
      <c r="W220" s="515"/>
      <c r="X220" s="3"/>
      <c r="Y220" s="515"/>
      <c r="Z220" s="3"/>
      <c r="AA220" s="515"/>
      <c r="AB220" s="3"/>
      <c r="AC220" s="515"/>
      <c r="AD220" s="3"/>
    </row>
    <row r="221">
      <c r="A221" s="70" t="b">
        <v>0</v>
      </c>
      <c r="C221" s="70"/>
      <c r="D221" s="70"/>
      <c r="E221" s="70"/>
      <c r="H221" s="526">
        <f>IF(K221&lt;&gt;"",(VLOOKUP(K221,'🌳Resource'!$A$4:$J1001,10,false)*L221),0)+IF(M221&lt;&gt;"",(VLOOKUP(M221,'🌳Resource'!$A$4:$J1001,10,false)*N221),0)+IF(O221&lt;&gt;"",(VLOOKUP(O221,'🌳Resource'!$A$4:$J1001,10,false)*P221),0) + IF(Q221&lt;&gt;"",(VLOOKUP(Q221,'🌳Resource'!$A$4:$J1001,10,false)*R221),0) + IF(S221&lt;&gt;"",(VLOOKUP(S221,'🧱Material'!$B$4:$H1001,7,false)*T221),0) + IF(U221&lt;&gt;"",(VLOOKUP(U221,'🧱Material'!$B$4:$H1001,7,false)*V221),0) + IF(W221&lt;&gt;"",(VLOOKUP(W221,'🧱Material'!$B$4:$H1001,7,false)*X221),0) + IF(Y221&lt;&gt;"",(VLOOKUP(Y221,'🧱Material'!$B$4:$H1001,7,false)*Z221),0) + IF(AA221&lt;&gt;"",(VLOOKUP(AA221,'🧱Material'!$B$4:$H1001,7,false)*AB221),0) + IF(AC221&lt;&gt;"",(VLOOKUP(AC221,'🧱Material'!$B$4:$H1001,7,false)*AD221),0)</f>
        <v>0</v>
      </c>
      <c r="I221" s="526">
        <f>IF(K221&lt;&gt;"",(VLOOKUP(K221,'🌳Resource'!$A$4:$J1001,8,false)*L221),0)+IF(M221&lt;&gt;"",(VLOOKUP(M221,'🌳Resource'!$A$4:$J1001,8,false)*N221),0)+IF(O221&lt;&gt;"",(VLOOKUP(O221,'🌳Resource'!$A$4:$J1001,8,false)*P221),0) + IF(Q221&lt;&gt;"",(VLOOKUP(Q221,'🌳Resource'!$A$4:$J1001,8,false)*R221),0) + IF(S221&lt;&gt;"",(VLOOKUP(S221,'🧱Material'!$B$4:$H1001,5,false)*T221),0) + IF(U221&lt;&gt;"",(VLOOKUP(U221,'🧱Material'!$B$4:$H1001,5,false)*V221),0) + IF(W221&lt;&gt;"",(VLOOKUP(W221,'🧱Material'!$B$4:$H1001,5,false)*X221),0) + IF(Y221&lt;&gt;"",(VLOOKUP(Y221,'🧱Material'!$B$4:$H1001,5,false)*Z221),0) + IF(AA221&lt;&gt;"",(VLOOKUP(AA221,'🧱Material'!$B$4:$H1001,5,false)*AB221),0) + IF(AC221&lt;&gt;"",(VLOOKUP(AC221,'🧱Material'!$B$4:$H1001,5,false)*AD221),0)</f>
        <v>0</v>
      </c>
      <c r="J221" s="526">
        <f>IF(K221&lt;&gt;"",(VLOOKUP(K221,'🌳Resource'!$A$5:$J1001,9,false)*L221),0)+IF(M221&lt;&gt;"",(VLOOKUP(M221,'🌳Resource'!$A$5:$J1001,9,false)*N221),0)+IF(O221&lt;&gt;"",(VLOOKUP(O221,'🌳Resource'!$A$5:$J1001,9,false)*P221),0) + IF(Q221&lt;&gt;"",(VLOOKUP(Q221,'🌳Resource'!$A$5:$J1001,9,false)*R221),0) + IF(S221&lt;&gt;"",(VLOOKUP(S221,'🧱Material'!$B$4:$H1001,6,false)*T221),0) + IF(U221&lt;&gt;"",(VLOOKUP(U221,'🧱Material'!$B$4:$H1001,6,false)*V221),0) + IF(W221&lt;&gt;"",(VLOOKUP(W221,'🧱Material'!$B$4:$H1001,6,false)*X221),0) + IF(Y221&lt;&gt;"",(VLOOKUP(Y221,'🧱Material'!$B$4:$H1001,6,false)*Z221),0) + IF(AA221&lt;&gt;"",(VLOOKUP(AA221,'🧱Material'!$B$4:$H1001,6,false)*AB221),0) + IF(AC221&lt;&gt;"",(VLOOKUP(AC221,'🧱Material'!$B$4:$H1001,6,false)*AD221),0)</f>
        <v>0</v>
      </c>
      <c r="K221" s="18"/>
      <c r="L221" s="536"/>
      <c r="M221" s="18"/>
      <c r="N221" s="536"/>
      <c r="O221" s="18"/>
      <c r="P221" s="536"/>
      <c r="Q221" s="18"/>
      <c r="R221" s="536"/>
      <c r="S221" s="59"/>
      <c r="T221" s="520"/>
      <c r="U221" s="59"/>
      <c r="V221" s="520"/>
      <c r="W221" s="59"/>
      <c r="X221" s="520"/>
      <c r="Y221" s="59"/>
      <c r="Z221" s="520"/>
      <c r="AA221" s="59"/>
      <c r="AB221" s="520"/>
      <c r="AC221" s="59"/>
      <c r="AD221" s="520"/>
    </row>
    <row r="222">
      <c r="A222" s="70" t="b">
        <v>0</v>
      </c>
      <c r="C222" s="70"/>
      <c r="D222" s="70"/>
      <c r="E222" s="70"/>
      <c r="H222" s="523">
        <f>IF(K222&lt;&gt;"",(VLOOKUP(K222,'🌳Resource'!$A$4:$J1001,10,false)*L222),0)+IF(M222&lt;&gt;"",(VLOOKUP(M222,'🌳Resource'!$A$4:$J1001,10,false)*N222),0)+IF(O222&lt;&gt;"",(VLOOKUP(O222,'🌳Resource'!$A$4:$J1001,10,false)*P222),0) + IF(Q222&lt;&gt;"",(VLOOKUP(Q222,'🌳Resource'!$A$4:$J1001,10,false)*R222),0) + IF(S222&lt;&gt;"",(VLOOKUP(S222,'🧱Material'!$B$4:$H1001,7,false)*T222),0) + IF(U222&lt;&gt;"",(VLOOKUP(U222,'🧱Material'!$B$4:$H1001,7,false)*V222),0) + IF(W222&lt;&gt;"",(VLOOKUP(W222,'🧱Material'!$B$4:$H1001,7,false)*X222),0) + IF(Y222&lt;&gt;"",(VLOOKUP(Y222,'🧱Material'!$B$4:$H1001,7,false)*Z222),0) + IF(AA222&lt;&gt;"",(VLOOKUP(AA222,'🧱Material'!$B$4:$H1001,7,false)*AB222),0) + IF(AC222&lt;&gt;"",(VLOOKUP(AC222,'🧱Material'!$B$4:$H1001,7,false)*AD222),0)</f>
        <v>0</v>
      </c>
      <c r="I222" s="523">
        <f>IF(K222&lt;&gt;"",(VLOOKUP(K222,'🌳Resource'!$A$4:$J1001,8,false)*L222),0)+IF(M222&lt;&gt;"",(VLOOKUP(M222,'🌳Resource'!$A$4:$J1001,8,false)*N222),0)+IF(O222&lt;&gt;"",(VLOOKUP(O222,'🌳Resource'!$A$4:$J1001,8,false)*P222),0) + IF(Q222&lt;&gt;"",(VLOOKUP(Q222,'🌳Resource'!$A$4:$J1001,8,false)*R222),0) + IF(S222&lt;&gt;"",(VLOOKUP(S222,'🧱Material'!$B$4:$H1001,5,false)*T222),0) + IF(U222&lt;&gt;"",(VLOOKUP(U222,'🧱Material'!$B$4:$H1001,5,false)*V222),0) + IF(W222&lt;&gt;"",(VLOOKUP(W222,'🧱Material'!$B$4:$H1001,5,false)*X222),0) + IF(Y222&lt;&gt;"",(VLOOKUP(Y222,'🧱Material'!$B$4:$H1001,5,false)*Z222),0) + IF(AA222&lt;&gt;"",(VLOOKUP(AA222,'🧱Material'!$B$4:$H1001,5,false)*AB222),0) + IF(AC222&lt;&gt;"",(VLOOKUP(AC222,'🧱Material'!$B$4:$H1001,5,false)*AD222),0)</f>
        <v>0</v>
      </c>
      <c r="J222" s="523">
        <f>IF(K222&lt;&gt;"",(VLOOKUP(K222,'🌳Resource'!$A$5:$J1001,9,false)*L222),0)+IF(M222&lt;&gt;"",(VLOOKUP(M222,'🌳Resource'!$A$5:$J1001,9,false)*N222),0)+IF(O222&lt;&gt;"",(VLOOKUP(O222,'🌳Resource'!$A$5:$J1001,9,false)*P222),0) + IF(Q222&lt;&gt;"",(VLOOKUP(Q222,'🌳Resource'!$A$5:$J1001,9,false)*R222),0) + IF(S222&lt;&gt;"",(VLOOKUP(S222,'🧱Material'!$B$4:$H1001,6,false)*T222),0) + IF(U222&lt;&gt;"",(VLOOKUP(U222,'🧱Material'!$B$4:$H1001,6,false)*V222),0) + IF(W222&lt;&gt;"",(VLOOKUP(W222,'🧱Material'!$B$4:$H1001,6,false)*X222),0) + IF(Y222&lt;&gt;"",(VLOOKUP(Y222,'🧱Material'!$B$4:$H1001,6,false)*Z222),0) + IF(AA222&lt;&gt;"",(VLOOKUP(AA222,'🧱Material'!$B$4:$H1001,6,false)*AB222),0) + IF(AC222&lt;&gt;"",(VLOOKUP(AC222,'🧱Material'!$B$4:$H1001,6,false)*AD222),0)</f>
        <v>0</v>
      </c>
      <c r="K222" s="63"/>
      <c r="L222" s="3"/>
      <c r="M222" s="63"/>
      <c r="N222" s="3"/>
      <c r="O222" s="63"/>
      <c r="P222" s="3"/>
      <c r="Q222" s="63"/>
      <c r="R222" s="3"/>
      <c r="S222" s="515"/>
      <c r="T222" s="3"/>
      <c r="U222" s="515"/>
      <c r="V222" s="3"/>
      <c r="W222" s="515"/>
      <c r="X222" s="3"/>
      <c r="Y222" s="515"/>
      <c r="Z222" s="3"/>
      <c r="AA222" s="515"/>
      <c r="AB222" s="3"/>
      <c r="AC222" s="515"/>
      <c r="AD222" s="3"/>
    </row>
    <row r="223">
      <c r="A223" s="70" t="b">
        <v>0</v>
      </c>
      <c r="C223" s="70"/>
      <c r="D223" s="70"/>
      <c r="E223" s="70"/>
      <c r="H223" s="526">
        <f>IF(K223&lt;&gt;"",(VLOOKUP(K223,'🌳Resource'!$A$4:$J1001,10,false)*L223),0)+IF(M223&lt;&gt;"",(VLOOKUP(M223,'🌳Resource'!$A$4:$J1001,10,false)*N223),0)+IF(O223&lt;&gt;"",(VLOOKUP(O223,'🌳Resource'!$A$4:$J1001,10,false)*P223),0) + IF(Q223&lt;&gt;"",(VLOOKUP(Q223,'🌳Resource'!$A$4:$J1001,10,false)*R223),0) + IF(S223&lt;&gt;"",(VLOOKUP(S223,'🧱Material'!$B$4:$H1001,7,false)*T223),0) + IF(U223&lt;&gt;"",(VLOOKUP(U223,'🧱Material'!$B$4:$H1001,7,false)*V223),0) + IF(W223&lt;&gt;"",(VLOOKUP(W223,'🧱Material'!$B$4:$H1001,7,false)*X223),0) + IF(Y223&lt;&gt;"",(VLOOKUP(Y223,'🧱Material'!$B$4:$H1001,7,false)*Z223),0) + IF(AA223&lt;&gt;"",(VLOOKUP(AA223,'🧱Material'!$B$4:$H1001,7,false)*AB223),0) + IF(AC223&lt;&gt;"",(VLOOKUP(AC223,'🧱Material'!$B$4:$H1001,7,false)*AD223),0)</f>
        <v>0</v>
      </c>
      <c r="I223" s="526">
        <f>IF(K223&lt;&gt;"",(VLOOKUP(K223,'🌳Resource'!$A$4:$J1001,8,false)*L223),0)+IF(M223&lt;&gt;"",(VLOOKUP(M223,'🌳Resource'!$A$4:$J1001,8,false)*N223),0)+IF(O223&lt;&gt;"",(VLOOKUP(O223,'🌳Resource'!$A$4:$J1001,8,false)*P223),0) + IF(Q223&lt;&gt;"",(VLOOKUP(Q223,'🌳Resource'!$A$4:$J1001,8,false)*R223),0) + IF(S223&lt;&gt;"",(VLOOKUP(S223,'🧱Material'!$B$4:$H1001,5,false)*T223),0) + IF(U223&lt;&gt;"",(VLOOKUP(U223,'🧱Material'!$B$4:$H1001,5,false)*V223),0) + IF(W223&lt;&gt;"",(VLOOKUP(W223,'🧱Material'!$B$4:$H1001,5,false)*X223),0) + IF(Y223&lt;&gt;"",(VLOOKUP(Y223,'🧱Material'!$B$4:$H1001,5,false)*Z223),0) + IF(AA223&lt;&gt;"",(VLOOKUP(AA223,'🧱Material'!$B$4:$H1001,5,false)*AB223),0) + IF(AC223&lt;&gt;"",(VLOOKUP(AC223,'🧱Material'!$B$4:$H1001,5,false)*AD223),0)</f>
        <v>0</v>
      </c>
      <c r="J223" s="526">
        <f>IF(K223&lt;&gt;"",(VLOOKUP(K223,'🌳Resource'!$A$5:$J1001,9,false)*L223),0)+IF(M223&lt;&gt;"",(VLOOKUP(M223,'🌳Resource'!$A$5:$J1001,9,false)*N223),0)+IF(O223&lt;&gt;"",(VLOOKUP(O223,'🌳Resource'!$A$5:$J1001,9,false)*P223),0) + IF(Q223&lt;&gt;"",(VLOOKUP(Q223,'🌳Resource'!$A$5:$J1001,9,false)*R223),0) + IF(S223&lt;&gt;"",(VLOOKUP(S223,'🧱Material'!$B$4:$H1001,6,false)*T223),0) + IF(U223&lt;&gt;"",(VLOOKUP(U223,'🧱Material'!$B$4:$H1001,6,false)*V223),0) + IF(W223&lt;&gt;"",(VLOOKUP(W223,'🧱Material'!$B$4:$H1001,6,false)*X223),0) + IF(Y223&lt;&gt;"",(VLOOKUP(Y223,'🧱Material'!$B$4:$H1001,6,false)*Z223),0) + IF(AA223&lt;&gt;"",(VLOOKUP(AA223,'🧱Material'!$B$4:$H1001,6,false)*AB223),0) + IF(AC223&lt;&gt;"",(VLOOKUP(AC223,'🧱Material'!$B$4:$H1001,6,false)*AD223),0)</f>
        <v>0</v>
      </c>
      <c r="K223" s="18"/>
      <c r="L223" s="536"/>
      <c r="M223" s="18"/>
      <c r="N223" s="536"/>
      <c r="O223" s="18"/>
      <c r="P223" s="536"/>
      <c r="Q223" s="18"/>
      <c r="R223" s="536"/>
      <c r="S223" s="59"/>
      <c r="T223" s="520"/>
      <c r="U223" s="59"/>
      <c r="V223" s="520"/>
      <c r="W223" s="59"/>
      <c r="X223" s="520"/>
      <c r="Y223" s="59"/>
      <c r="Z223" s="520"/>
      <c r="AA223" s="59"/>
      <c r="AB223" s="520"/>
      <c r="AC223" s="59"/>
      <c r="AD223" s="520"/>
    </row>
    <row r="224">
      <c r="A224" s="70" t="b">
        <v>0</v>
      </c>
      <c r="C224" s="70"/>
      <c r="D224" s="70"/>
      <c r="E224" s="70"/>
      <c r="H224" s="523">
        <f>IF(K224&lt;&gt;"",(VLOOKUP(K224,'🌳Resource'!$A$4:$J1001,10,false)*L224),0)+IF(M224&lt;&gt;"",(VLOOKUP(M224,'🌳Resource'!$A$4:$J1001,10,false)*N224),0)+IF(O224&lt;&gt;"",(VLOOKUP(O224,'🌳Resource'!$A$4:$J1001,10,false)*P224),0) + IF(Q224&lt;&gt;"",(VLOOKUP(Q224,'🌳Resource'!$A$4:$J1001,10,false)*R224),0) + IF(S224&lt;&gt;"",(VLOOKUP(S224,'🧱Material'!$B$4:$H1001,7,false)*T224),0) + IF(U224&lt;&gt;"",(VLOOKUP(U224,'🧱Material'!$B$4:$H1001,7,false)*V224),0) + IF(W224&lt;&gt;"",(VLOOKUP(W224,'🧱Material'!$B$4:$H1001,7,false)*X224),0) + IF(Y224&lt;&gt;"",(VLOOKUP(Y224,'🧱Material'!$B$4:$H1001,7,false)*Z224),0) + IF(AA224&lt;&gt;"",(VLOOKUP(AA224,'🧱Material'!$B$4:$H1001,7,false)*AB224),0) + IF(AC224&lt;&gt;"",(VLOOKUP(AC224,'🧱Material'!$B$4:$H1001,7,false)*AD224),0)</f>
        <v>0</v>
      </c>
      <c r="I224" s="523">
        <f>IF(K224&lt;&gt;"",(VLOOKUP(K224,'🌳Resource'!$A$4:$J1001,8,false)*L224),0)+IF(M224&lt;&gt;"",(VLOOKUP(M224,'🌳Resource'!$A$4:$J1001,8,false)*N224),0)+IF(O224&lt;&gt;"",(VLOOKUP(O224,'🌳Resource'!$A$4:$J1001,8,false)*P224),0) + IF(Q224&lt;&gt;"",(VLOOKUP(Q224,'🌳Resource'!$A$4:$J1001,8,false)*R224),0) + IF(S224&lt;&gt;"",(VLOOKUP(S224,'🧱Material'!$B$4:$H1001,5,false)*T224),0) + IF(U224&lt;&gt;"",(VLOOKUP(U224,'🧱Material'!$B$4:$H1001,5,false)*V224),0) + IF(W224&lt;&gt;"",(VLOOKUP(W224,'🧱Material'!$B$4:$H1001,5,false)*X224),0) + IF(Y224&lt;&gt;"",(VLOOKUP(Y224,'🧱Material'!$B$4:$H1001,5,false)*Z224),0) + IF(AA224&lt;&gt;"",(VLOOKUP(AA224,'🧱Material'!$B$4:$H1001,5,false)*AB224),0) + IF(AC224&lt;&gt;"",(VLOOKUP(AC224,'🧱Material'!$B$4:$H1001,5,false)*AD224),0)</f>
        <v>0</v>
      </c>
      <c r="J224" s="523">
        <f>IF(K224&lt;&gt;"",(VLOOKUP(K224,'🌳Resource'!$A$5:$J1001,9,false)*L224),0)+IF(M224&lt;&gt;"",(VLOOKUP(M224,'🌳Resource'!$A$5:$J1001,9,false)*N224),0)+IF(O224&lt;&gt;"",(VLOOKUP(O224,'🌳Resource'!$A$5:$J1001,9,false)*P224),0) + IF(Q224&lt;&gt;"",(VLOOKUP(Q224,'🌳Resource'!$A$5:$J1001,9,false)*R224),0) + IF(S224&lt;&gt;"",(VLOOKUP(S224,'🧱Material'!$B$4:$H1001,6,false)*T224),0) + IF(U224&lt;&gt;"",(VLOOKUP(U224,'🧱Material'!$B$4:$H1001,6,false)*V224),0) + IF(W224&lt;&gt;"",(VLOOKUP(W224,'🧱Material'!$B$4:$H1001,6,false)*X224),0) + IF(Y224&lt;&gt;"",(VLOOKUP(Y224,'🧱Material'!$B$4:$H1001,6,false)*Z224),0) + IF(AA224&lt;&gt;"",(VLOOKUP(AA224,'🧱Material'!$B$4:$H1001,6,false)*AB224),0) + IF(AC224&lt;&gt;"",(VLOOKUP(AC224,'🧱Material'!$B$4:$H1001,6,false)*AD224),0)</f>
        <v>0</v>
      </c>
      <c r="K224" s="63"/>
      <c r="L224" s="3"/>
      <c r="M224" s="63"/>
      <c r="N224" s="3"/>
      <c r="O224" s="63"/>
      <c r="P224" s="3"/>
      <c r="Q224" s="63"/>
      <c r="R224" s="3"/>
      <c r="S224" s="515"/>
      <c r="T224" s="3"/>
      <c r="U224" s="515"/>
      <c r="V224" s="3"/>
      <c r="W224" s="515"/>
      <c r="X224" s="3"/>
      <c r="Y224" s="515"/>
      <c r="Z224" s="3"/>
      <c r="AA224" s="515"/>
      <c r="AB224" s="3"/>
      <c r="AC224" s="515"/>
      <c r="AD224" s="3"/>
    </row>
    <row r="225">
      <c r="A225" s="70" t="b">
        <v>0</v>
      </c>
      <c r="C225" s="70"/>
      <c r="D225" s="70"/>
      <c r="E225" s="70"/>
      <c r="H225" s="526">
        <f>IF(K225&lt;&gt;"",(VLOOKUP(K225,'🌳Resource'!$A$4:$J1001,10,false)*L225),0)+IF(M225&lt;&gt;"",(VLOOKUP(M225,'🌳Resource'!$A$4:$J1001,10,false)*N225),0)+IF(O225&lt;&gt;"",(VLOOKUP(O225,'🌳Resource'!$A$4:$J1001,10,false)*P225),0) + IF(Q225&lt;&gt;"",(VLOOKUP(Q225,'🌳Resource'!$A$4:$J1001,10,false)*R225),0) + IF(S225&lt;&gt;"",(VLOOKUP(S225,'🧱Material'!$B$4:$H1001,7,false)*T225),0) + IF(U225&lt;&gt;"",(VLOOKUP(U225,'🧱Material'!$B$4:$H1001,7,false)*V225),0) + IF(W225&lt;&gt;"",(VLOOKUP(W225,'🧱Material'!$B$4:$H1001,7,false)*X225),0) + IF(Y225&lt;&gt;"",(VLOOKUP(Y225,'🧱Material'!$B$4:$H1001,7,false)*Z225),0) + IF(AA225&lt;&gt;"",(VLOOKUP(AA225,'🧱Material'!$B$4:$H1001,7,false)*AB225),0) + IF(AC225&lt;&gt;"",(VLOOKUP(AC225,'🧱Material'!$B$4:$H1001,7,false)*AD225),0)</f>
        <v>0</v>
      </c>
      <c r="I225" s="526">
        <f>IF(K225&lt;&gt;"",(VLOOKUP(K225,'🌳Resource'!$A$4:$J1001,8,false)*L225),0)+IF(M225&lt;&gt;"",(VLOOKUP(M225,'🌳Resource'!$A$4:$J1001,8,false)*N225),0)+IF(O225&lt;&gt;"",(VLOOKUP(O225,'🌳Resource'!$A$4:$J1001,8,false)*P225),0) + IF(Q225&lt;&gt;"",(VLOOKUP(Q225,'🌳Resource'!$A$4:$J1001,8,false)*R225),0) + IF(S225&lt;&gt;"",(VLOOKUP(S225,'🧱Material'!$B$4:$H1001,5,false)*T225),0) + IF(U225&lt;&gt;"",(VLOOKUP(U225,'🧱Material'!$B$4:$H1001,5,false)*V225),0) + IF(W225&lt;&gt;"",(VLOOKUP(W225,'🧱Material'!$B$4:$H1001,5,false)*X225),0) + IF(Y225&lt;&gt;"",(VLOOKUP(Y225,'🧱Material'!$B$4:$H1001,5,false)*Z225),0) + IF(AA225&lt;&gt;"",(VLOOKUP(AA225,'🧱Material'!$B$4:$H1001,5,false)*AB225),0) + IF(AC225&lt;&gt;"",(VLOOKUP(AC225,'🧱Material'!$B$4:$H1001,5,false)*AD225),0)</f>
        <v>0</v>
      </c>
      <c r="J225" s="526">
        <f>IF(K225&lt;&gt;"",(VLOOKUP(K225,'🌳Resource'!$A$5:$J1001,9,false)*L225),0)+IF(M225&lt;&gt;"",(VLOOKUP(M225,'🌳Resource'!$A$5:$J1001,9,false)*N225),0)+IF(O225&lt;&gt;"",(VLOOKUP(O225,'🌳Resource'!$A$5:$J1001,9,false)*P225),0) + IF(Q225&lt;&gt;"",(VLOOKUP(Q225,'🌳Resource'!$A$5:$J1001,9,false)*R225),0) + IF(S225&lt;&gt;"",(VLOOKUP(S225,'🧱Material'!$B$4:$H1001,6,false)*T225),0) + IF(U225&lt;&gt;"",(VLOOKUP(U225,'🧱Material'!$B$4:$H1001,6,false)*V225),0) + IF(W225&lt;&gt;"",(VLOOKUP(W225,'🧱Material'!$B$4:$H1001,6,false)*X225),0) + IF(Y225&lt;&gt;"",(VLOOKUP(Y225,'🧱Material'!$B$4:$H1001,6,false)*Z225),0) + IF(AA225&lt;&gt;"",(VLOOKUP(AA225,'🧱Material'!$B$4:$H1001,6,false)*AB225),0) + IF(AC225&lt;&gt;"",(VLOOKUP(AC225,'🧱Material'!$B$4:$H1001,6,false)*AD225),0)</f>
        <v>0</v>
      </c>
      <c r="K225" s="18"/>
      <c r="L225" s="536"/>
      <c r="M225" s="18"/>
      <c r="N225" s="536"/>
      <c r="O225" s="18"/>
      <c r="P225" s="536"/>
      <c r="Q225" s="18"/>
      <c r="R225" s="536"/>
      <c r="S225" s="59"/>
      <c r="T225" s="520"/>
      <c r="U225" s="59"/>
      <c r="V225" s="520"/>
      <c r="W225" s="59"/>
      <c r="X225" s="520"/>
      <c r="Y225" s="59"/>
      <c r="Z225" s="520"/>
      <c r="AA225" s="59"/>
      <c r="AB225" s="520"/>
      <c r="AC225" s="59"/>
      <c r="AD225" s="520"/>
    </row>
    <row r="226">
      <c r="A226" s="70" t="b">
        <v>0</v>
      </c>
      <c r="C226" s="70"/>
      <c r="D226" s="70"/>
      <c r="E226" s="70"/>
      <c r="H226" s="523">
        <f>IF(K226&lt;&gt;"",(VLOOKUP(K226,'🌳Resource'!$A$4:$J1001,10,false)*L226),0)+IF(M226&lt;&gt;"",(VLOOKUP(M226,'🌳Resource'!$A$4:$J1001,10,false)*N226),0)+IF(O226&lt;&gt;"",(VLOOKUP(O226,'🌳Resource'!$A$4:$J1001,10,false)*P226),0) + IF(Q226&lt;&gt;"",(VLOOKUP(Q226,'🌳Resource'!$A$4:$J1001,10,false)*R226),0) + IF(S226&lt;&gt;"",(VLOOKUP(S226,'🧱Material'!$B$4:$H1001,7,false)*T226),0) + IF(U226&lt;&gt;"",(VLOOKUP(U226,'🧱Material'!$B$4:$H1001,7,false)*V226),0) + IF(W226&lt;&gt;"",(VLOOKUP(W226,'🧱Material'!$B$4:$H1001,7,false)*X226),0) + IF(Y226&lt;&gt;"",(VLOOKUP(Y226,'🧱Material'!$B$4:$H1001,7,false)*Z226),0) + IF(AA226&lt;&gt;"",(VLOOKUP(AA226,'🧱Material'!$B$4:$H1001,7,false)*AB226),0) + IF(AC226&lt;&gt;"",(VLOOKUP(AC226,'🧱Material'!$B$4:$H1001,7,false)*AD226),0)</f>
        <v>0</v>
      </c>
      <c r="I226" s="523">
        <f>IF(K226&lt;&gt;"",(VLOOKUP(K226,'🌳Resource'!$A$4:$J1001,8,false)*L226),0)+IF(M226&lt;&gt;"",(VLOOKUP(M226,'🌳Resource'!$A$4:$J1001,8,false)*N226),0)+IF(O226&lt;&gt;"",(VLOOKUP(O226,'🌳Resource'!$A$4:$J1001,8,false)*P226),0) + IF(Q226&lt;&gt;"",(VLOOKUP(Q226,'🌳Resource'!$A$4:$J1001,8,false)*R226),0) + IF(S226&lt;&gt;"",(VLOOKUP(S226,'🧱Material'!$B$4:$H1001,5,false)*T226),0) + IF(U226&lt;&gt;"",(VLOOKUP(U226,'🧱Material'!$B$4:$H1001,5,false)*V226),0) + IF(W226&lt;&gt;"",(VLOOKUP(W226,'🧱Material'!$B$4:$H1001,5,false)*X226),0) + IF(Y226&lt;&gt;"",(VLOOKUP(Y226,'🧱Material'!$B$4:$H1001,5,false)*Z226),0) + IF(AA226&lt;&gt;"",(VLOOKUP(AA226,'🧱Material'!$B$4:$H1001,5,false)*AB226),0) + IF(AC226&lt;&gt;"",(VLOOKUP(AC226,'🧱Material'!$B$4:$H1001,5,false)*AD226),0)</f>
        <v>0</v>
      </c>
      <c r="J226" s="523">
        <f>IF(K226&lt;&gt;"",(VLOOKUP(K226,'🌳Resource'!$A$5:$J1001,9,false)*L226),0)+IF(M226&lt;&gt;"",(VLOOKUP(M226,'🌳Resource'!$A$5:$J1001,9,false)*N226),0)+IF(O226&lt;&gt;"",(VLOOKUP(O226,'🌳Resource'!$A$5:$J1001,9,false)*P226),0) + IF(Q226&lt;&gt;"",(VLOOKUP(Q226,'🌳Resource'!$A$5:$J1001,9,false)*R226),0) + IF(S226&lt;&gt;"",(VLOOKUP(S226,'🧱Material'!$B$4:$H1001,6,false)*T226),0) + IF(U226&lt;&gt;"",(VLOOKUP(U226,'🧱Material'!$B$4:$H1001,6,false)*V226),0) + IF(W226&lt;&gt;"",(VLOOKUP(W226,'🧱Material'!$B$4:$H1001,6,false)*X226),0) + IF(Y226&lt;&gt;"",(VLOOKUP(Y226,'🧱Material'!$B$4:$H1001,6,false)*Z226),0) + IF(AA226&lt;&gt;"",(VLOOKUP(AA226,'🧱Material'!$B$4:$H1001,6,false)*AB226),0) + IF(AC226&lt;&gt;"",(VLOOKUP(AC226,'🧱Material'!$B$4:$H1001,6,false)*AD226),0)</f>
        <v>0</v>
      </c>
      <c r="K226" s="63"/>
      <c r="L226" s="3"/>
      <c r="M226" s="63"/>
      <c r="N226" s="3"/>
      <c r="O226" s="63"/>
      <c r="P226" s="3"/>
      <c r="Q226" s="63"/>
      <c r="R226" s="3"/>
      <c r="S226" s="515"/>
      <c r="T226" s="3"/>
      <c r="U226" s="515"/>
      <c r="V226" s="3"/>
      <c r="W226" s="515"/>
      <c r="X226" s="3"/>
      <c r="Y226" s="515"/>
      <c r="Z226" s="3"/>
      <c r="AA226" s="515"/>
      <c r="AB226" s="3"/>
      <c r="AC226" s="515"/>
      <c r="AD226" s="3"/>
    </row>
    <row r="227">
      <c r="A227" s="70" t="b">
        <v>0</v>
      </c>
      <c r="C227" s="70"/>
      <c r="D227" s="70"/>
      <c r="E227" s="70"/>
      <c r="H227" s="526">
        <f>IF(K227&lt;&gt;"",(VLOOKUP(K227,'🌳Resource'!$A$4:$J1001,10,false)*L227),0)+IF(M227&lt;&gt;"",(VLOOKUP(M227,'🌳Resource'!$A$4:$J1001,10,false)*N227),0)+IF(O227&lt;&gt;"",(VLOOKUP(O227,'🌳Resource'!$A$4:$J1001,10,false)*P227),0) + IF(Q227&lt;&gt;"",(VLOOKUP(Q227,'🌳Resource'!$A$4:$J1001,10,false)*R227),0) + IF(S227&lt;&gt;"",(VLOOKUP(S227,'🧱Material'!$B$4:$H1001,7,false)*T227),0) + IF(U227&lt;&gt;"",(VLOOKUP(U227,'🧱Material'!$B$4:$H1001,7,false)*V227),0) + IF(W227&lt;&gt;"",(VLOOKUP(W227,'🧱Material'!$B$4:$H1001,7,false)*X227),0) + IF(Y227&lt;&gt;"",(VLOOKUP(Y227,'🧱Material'!$B$4:$H1001,7,false)*Z227),0) + IF(AA227&lt;&gt;"",(VLOOKUP(AA227,'🧱Material'!$B$4:$H1001,7,false)*AB227),0) + IF(AC227&lt;&gt;"",(VLOOKUP(AC227,'🧱Material'!$B$4:$H1001,7,false)*AD227),0)</f>
        <v>0</v>
      </c>
      <c r="I227" s="526">
        <f>IF(K227&lt;&gt;"",(VLOOKUP(K227,'🌳Resource'!$A$4:$J1001,8,false)*L227),0)+IF(M227&lt;&gt;"",(VLOOKUP(M227,'🌳Resource'!$A$4:$J1001,8,false)*N227),0)+IF(O227&lt;&gt;"",(VLOOKUP(O227,'🌳Resource'!$A$4:$J1001,8,false)*P227),0) + IF(Q227&lt;&gt;"",(VLOOKUP(Q227,'🌳Resource'!$A$4:$J1001,8,false)*R227),0) + IF(S227&lt;&gt;"",(VLOOKUP(S227,'🧱Material'!$B$4:$H1001,5,false)*T227),0) + IF(U227&lt;&gt;"",(VLOOKUP(U227,'🧱Material'!$B$4:$H1001,5,false)*V227),0) + IF(W227&lt;&gt;"",(VLOOKUP(W227,'🧱Material'!$B$4:$H1001,5,false)*X227),0) + IF(Y227&lt;&gt;"",(VLOOKUP(Y227,'🧱Material'!$B$4:$H1001,5,false)*Z227),0) + IF(AA227&lt;&gt;"",(VLOOKUP(AA227,'🧱Material'!$B$4:$H1001,5,false)*AB227),0) + IF(AC227&lt;&gt;"",(VLOOKUP(AC227,'🧱Material'!$B$4:$H1001,5,false)*AD227),0)</f>
        <v>0</v>
      </c>
      <c r="J227" s="526">
        <f>IF(K227&lt;&gt;"",(VLOOKUP(K227,'🌳Resource'!$A$5:$J1001,9,false)*L227),0)+IF(M227&lt;&gt;"",(VLOOKUP(M227,'🌳Resource'!$A$5:$J1001,9,false)*N227),0)+IF(O227&lt;&gt;"",(VLOOKUP(O227,'🌳Resource'!$A$5:$J1001,9,false)*P227),0) + IF(Q227&lt;&gt;"",(VLOOKUP(Q227,'🌳Resource'!$A$5:$J1001,9,false)*R227),0) + IF(S227&lt;&gt;"",(VLOOKUP(S227,'🧱Material'!$B$4:$H1001,6,false)*T227),0) + IF(U227&lt;&gt;"",(VLOOKUP(U227,'🧱Material'!$B$4:$H1001,6,false)*V227),0) + IF(W227&lt;&gt;"",(VLOOKUP(W227,'🧱Material'!$B$4:$H1001,6,false)*X227),0) + IF(Y227&lt;&gt;"",(VLOOKUP(Y227,'🧱Material'!$B$4:$H1001,6,false)*Z227),0) + IF(AA227&lt;&gt;"",(VLOOKUP(AA227,'🧱Material'!$B$4:$H1001,6,false)*AB227),0) + IF(AC227&lt;&gt;"",(VLOOKUP(AC227,'🧱Material'!$B$4:$H1001,6,false)*AD227),0)</f>
        <v>0</v>
      </c>
      <c r="K227" s="18"/>
      <c r="L227" s="536"/>
      <c r="M227" s="18"/>
      <c r="N227" s="536"/>
      <c r="O227" s="18"/>
      <c r="P227" s="536"/>
      <c r="Q227" s="18"/>
      <c r="R227" s="536"/>
      <c r="S227" s="59"/>
      <c r="T227" s="520"/>
      <c r="U227" s="59"/>
      <c r="V227" s="520"/>
      <c r="W227" s="59"/>
      <c r="X227" s="520"/>
      <c r="Y227" s="59"/>
      <c r="Z227" s="520"/>
      <c r="AA227" s="59"/>
      <c r="AB227" s="520"/>
      <c r="AC227" s="59"/>
      <c r="AD227" s="520"/>
    </row>
    <row r="228">
      <c r="A228" s="70" t="b">
        <v>0</v>
      </c>
      <c r="C228" s="70"/>
      <c r="D228" s="70"/>
      <c r="E228" s="70"/>
      <c r="H228" s="523">
        <f>IF(K228&lt;&gt;"",(VLOOKUP(K228,'🌳Resource'!$A$4:$J1001,10,false)*L228),0)+IF(M228&lt;&gt;"",(VLOOKUP(M228,'🌳Resource'!$A$4:$J1001,10,false)*N228),0)+IF(O228&lt;&gt;"",(VLOOKUP(O228,'🌳Resource'!$A$4:$J1001,10,false)*P228),0) + IF(Q228&lt;&gt;"",(VLOOKUP(Q228,'🌳Resource'!$A$4:$J1001,10,false)*R228),0) + IF(S228&lt;&gt;"",(VLOOKUP(S228,'🧱Material'!$B$4:$H1001,7,false)*T228),0) + IF(U228&lt;&gt;"",(VLOOKUP(U228,'🧱Material'!$B$4:$H1001,7,false)*V228),0) + IF(W228&lt;&gt;"",(VLOOKUP(W228,'🧱Material'!$B$4:$H1001,7,false)*X228),0) + IF(Y228&lt;&gt;"",(VLOOKUP(Y228,'🧱Material'!$B$4:$H1001,7,false)*Z228),0) + IF(AA228&lt;&gt;"",(VLOOKUP(AA228,'🧱Material'!$B$4:$H1001,7,false)*AB228),0) + IF(AC228&lt;&gt;"",(VLOOKUP(AC228,'🧱Material'!$B$4:$H1001,7,false)*AD228),0)</f>
        <v>0</v>
      </c>
      <c r="I228" s="523">
        <f>IF(K228&lt;&gt;"",(VLOOKUP(K228,'🌳Resource'!$A$4:$J1001,8,false)*L228),0)+IF(M228&lt;&gt;"",(VLOOKUP(M228,'🌳Resource'!$A$4:$J1001,8,false)*N228),0)+IF(O228&lt;&gt;"",(VLOOKUP(O228,'🌳Resource'!$A$4:$J1001,8,false)*P228),0) + IF(Q228&lt;&gt;"",(VLOOKUP(Q228,'🌳Resource'!$A$4:$J1001,8,false)*R228),0) + IF(S228&lt;&gt;"",(VLOOKUP(S228,'🧱Material'!$B$4:$H1001,5,false)*T228),0) + IF(U228&lt;&gt;"",(VLOOKUP(U228,'🧱Material'!$B$4:$H1001,5,false)*V228),0) + IF(W228&lt;&gt;"",(VLOOKUP(W228,'🧱Material'!$B$4:$H1001,5,false)*X228),0) + IF(Y228&lt;&gt;"",(VLOOKUP(Y228,'🧱Material'!$B$4:$H1001,5,false)*Z228),0) + IF(AA228&lt;&gt;"",(VLOOKUP(AA228,'🧱Material'!$B$4:$H1001,5,false)*AB228),0) + IF(AC228&lt;&gt;"",(VLOOKUP(AC228,'🧱Material'!$B$4:$H1001,5,false)*AD228),0)</f>
        <v>0</v>
      </c>
      <c r="J228" s="523">
        <f>IF(K228&lt;&gt;"",(VLOOKUP(K228,'🌳Resource'!$A$5:$J1001,9,false)*L228),0)+IF(M228&lt;&gt;"",(VLOOKUP(M228,'🌳Resource'!$A$5:$J1001,9,false)*N228),0)+IF(O228&lt;&gt;"",(VLOOKUP(O228,'🌳Resource'!$A$5:$J1001,9,false)*P228),0) + IF(Q228&lt;&gt;"",(VLOOKUP(Q228,'🌳Resource'!$A$5:$J1001,9,false)*R228),0) + IF(S228&lt;&gt;"",(VLOOKUP(S228,'🧱Material'!$B$4:$H1001,6,false)*T228),0) + IF(U228&lt;&gt;"",(VLOOKUP(U228,'🧱Material'!$B$4:$H1001,6,false)*V228),0) + IF(W228&lt;&gt;"",(VLOOKUP(W228,'🧱Material'!$B$4:$H1001,6,false)*X228),0) + IF(Y228&lt;&gt;"",(VLOOKUP(Y228,'🧱Material'!$B$4:$H1001,6,false)*Z228),0) + IF(AA228&lt;&gt;"",(VLOOKUP(AA228,'🧱Material'!$B$4:$H1001,6,false)*AB228),0) + IF(AC228&lt;&gt;"",(VLOOKUP(AC228,'🧱Material'!$B$4:$H1001,6,false)*AD228),0)</f>
        <v>0</v>
      </c>
      <c r="K228" s="63"/>
      <c r="L228" s="3"/>
      <c r="M228" s="63"/>
      <c r="N228" s="3"/>
      <c r="O228" s="63"/>
      <c r="P228" s="3"/>
      <c r="Q228" s="63"/>
      <c r="R228" s="3"/>
      <c r="S228" s="515"/>
      <c r="T228" s="3"/>
      <c r="U228" s="515"/>
      <c r="V228" s="3"/>
      <c r="W228" s="515"/>
      <c r="X228" s="3"/>
      <c r="Y228" s="515"/>
      <c r="Z228" s="3"/>
      <c r="AA228" s="515"/>
      <c r="AB228" s="3"/>
      <c r="AC228" s="515"/>
      <c r="AD228" s="3"/>
    </row>
    <row r="229">
      <c r="A229" s="70" t="b">
        <v>0</v>
      </c>
      <c r="C229" s="70"/>
      <c r="D229" s="70"/>
      <c r="E229" s="70"/>
      <c r="H229" s="526">
        <f>IF(K229&lt;&gt;"",(VLOOKUP(K229,'🌳Resource'!$A$4:$J1001,10,false)*L229),0)+IF(M229&lt;&gt;"",(VLOOKUP(M229,'🌳Resource'!$A$4:$J1001,10,false)*N229),0)+IF(O229&lt;&gt;"",(VLOOKUP(O229,'🌳Resource'!$A$4:$J1001,10,false)*P229),0) + IF(Q229&lt;&gt;"",(VLOOKUP(Q229,'🌳Resource'!$A$4:$J1001,10,false)*R229),0) + IF(S229&lt;&gt;"",(VLOOKUP(S229,'🧱Material'!$B$4:$H1001,7,false)*T229),0) + IF(U229&lt;&gt;"",(VLOOKUP(U229,'🧱Material'!$B$4:$H1001,7,false)*V229),0) + IF(W229&lt;&gt;"",(VLOOKUP(W229,'🧱Material'!$B$4:$H1001,7,false)*X229),0) + IF(Y229&lt;&gt;"",(VLOOKUP(Y229,'🧱Material'!$B$4:$H1001,7,false)*Z229),0) + IF(AA229&lt;&gt;"",(VLOOKUP(AA229,'🧱Material'!$B$4:$H1001,7,false)*AB229),0) + IF(AC229&lt;&gt;"",(VLOOKUP(AC229,'🧱Material'!$B$4:$H1001,7,false)*AD229),0)</f>
        <v>0</v>
      </c>
      <c r="I229" s="526">
        <f>IF(K229&lt;&gt;"",(VLOOKUP(K229,'🌳Resource'!$A$4:$J1001,8,false)*L229),0)+IF(M229&lt;&gt;"",(VLOOKUP(M229,'🌳Resource'!$A$4:$J1001,8,false)*N229),0)+IF(O229&lt;&gt;"",(VLOOKUP(O229,'🌳Resource'!$A$4:$J1001,8,false)*P229),0) + IF(Q229&lt;&gt;"",(VLOOKUP(Q229,'🌳Resource'!$A$4:$J1001,8,false)*R229),0) + IF(S229&lt;&gt;"",(VLOOKUP(S229,'🧱Material'!$B$4:$H1001,5,false)*T229),0) + IF(U229&lt;&gt;"",(VLOOKUP(U229,'🧱Material'!$B$4:$H1001,5,false)*V229),0) + IF(W229&lt;&gt;"",(VLOOKUP(W229,'🧱Material'!$B$4:$H1001,5,false)*X229),0) + IF(Y229&lt;&gt;"",(VLOOKUP(Y229,'🧱Material'!$B$4:$H1001,5,false)*Z229),0) + IF(AA229&lt;&gt;"",(VLOOKUP(AA229,'🧱Material'!$B$4:$H1001,5,false)*AB229),0) + IF(AC229&lt;&gt;"",(VLOOKUP(AC229,'🧱Material'!$B$4:$H1001,5,false)*AD229),0)</f>
        <v>0</v>
      </c>
      <c r="J229" s="526">
        <f>IF(K229&lt;&gt;"",(VLOOKUP(K229,'🌳Resource'!$A$5:$J1001,9,false)*L229),0)+IF(M229&lt;&gt;"",(VLOOKUP(M229,'🌳Resource'!$A$5:$J1001,9,false)*N229),0)+IF(O229&lt;&gt;"",(VLOOKUP(O229,'🌳Resource'!$A$5:$J1001,9,false)*P229),0) + IF(Q229&lt;&gt;"",(VLOOKUP(Q229,'🌳Resource'!$A$5:$J1001,9,false)*R229),0) + IF(S229&lt;&gt;"",(VLOOKUP(S229,'🧱Material'!$B$4:$H1001,6,false)*T229),0) + IF(U229&lt;&gt;"",(VLOOKUP(U229,'🧱Material'!$B$4:$H1001,6,false)*V229),0) + IF(W229&lt;&gt;"",(VLOOKUP(W229,'🧱Material'!$B$4:$H1001,6,false)*X229),0) + IF(Y229&lt;&gt;"",(VLOOKUP(Y229,'🧱Material'!$B$4:$H1001,6,false)*Z229),0) + IF(AA229&lt;&gt;"",(VLOOKUP(AA229,'🧱Material'!$B$4:$H1001,6,false)*AB229),0) + IF(AC229&lt;&gt;"",(VLOOKUP(AC229,'🧱Material'!$B$4:$H1001,6,false)*AD229),0)</f>
        <v>0</v>
      </c>
      <c r="K229" s="18"/>
      <c r="L229" s="536"/>
      <c r="M229" s="18"/>
      <c r="N229" s="536"/>
      <c r="O229" s="18"/>
      <c r="P229" s="536"/>
      <c r="Q229" s="18"/>
      <c r="R229" s="536"/>
      <c r="S229" s="59"/>
      <c r="T229" s="520"/>
      <c r="U229" s="59"/>
      <c r="V229" s="520"/>
      <c r="W229" s="59"/>
      <c r="X229" s="520"/>
      <c r="Y229" s="59"/>
      <c r="Z229" s="520"/>
      <c r="AA229" s="59"/>
      <c r="AB229" s="520"/>
      <c r="AC229" s="59"/>
      <c r="AD229" s="520"/>
    </row>
    <row r="230">
      <c r="A230" s="70" t="b">
        <v>0</v>
      </c>
      <c r="C230" s="70"/>
      <c r="D230" s="70"/>
      <c r="E230" s="70"/>
      <c r="H230" s="523">
        <f>IF(K230&lt;&gt;"",(VLOOKUP(K230,'🌳Resource'!$A$4:$J1001,10,false)*L230),0)+IF(M230&lt;&gt;"",(VLOOKUP(M230,'🌳Resource'!$A$4:$J1001,10,false)*N230),0)+IF(O230&lt;&gt;"",(VLOOKUP(O230,'🌳Resource'!$A$4:$J1001,10,false)*P230),0) + IF(Q230&lt;&gt;"",(VLOOKUP(Q230,'🌳Resource'!$A$4:$J1001,10,false)*R230),0) + IF(S230&lt;&gt;"",(VLOOKUP(S230,'🧱Material'!$B$4:$H1001,7,false)*T230),0) + IF(U230&lt;&gt;"",(VLOOKUP(U230,'🧱Material'!$B$4:$H1001,7,false)*V230),0) + IF(W230&lt;&gt;"",(VLOOKUP(W230,'🧱Material'!$B$4:$H1001,7,false)*X230),0) + IF(Y230&lt;&gt;"",(VLOOKUP(Y230,'🧱Material'!$B$4:$H1001,7,false)*Z230),0) + IF(AA230&lt;&gt;"",(VLOOKUP(AA230,'🧱Material'!$B$4:$H1001,7,false)*AB230),0) + IF(AC230&lt;&gt;"",(VLOOKUP(AC230,'🧱Material'!$B$4:$H1001,7,false)*AD230),0)</f>
        <v>0</v>
      </c>
      <c r="I230" s="523">
        <f>IF(K230&lt;&gt;"",(VLOOKUP(K230,'🌳Resource'!$A$4:$J1001,8,false)*L230),0)+IF(M230&lt;&gt;"",(VLOOKUP(M230,'🌳Resource'!$A$4:$J1001,8,false)*N230),0)+IF(O230&lt;&gt;"",(VLOOKUP(O230,'🌳Resource'!$A$4:$J1001,8,false)*P230),0) + IF(Q230&lt;&gt;"",(VLOOKUP(Q230,'🌳Resource'!$A$4:$J1001,8,false)*R230),0) + IF(S230&lt;&gt;"",(VLOOKUP(S230,'🧱Material'!$B$4:$H1001,5,false)*T230),0) + IF(U230&lt;&gt;"",(VLOOKUP(U230,'🧱Material'!$B$4:$H1001,5,false)*V230),0) + IF(W230&lt;&gt;"",(VLOOKUP(W230,'🧱Material'!$B$4:$H1001,5,false)*X230),0) + IF(Y230&lt;&gt;"",(VLOOKUP(Y230,'🧱Material'!$B$4:$H1001,5,false)*Z230),0) + IF(AA230&lt;&gt;"",(VLOOKUP(AA230,'🧱Material'!$B$4:$H1001,5,false)*AB230),0) + IF(AC230&lt;&gt;"",(VLOOKUP(AC230,'🧱Material'!$B$4:$H1001,5,false)*AD230),0)</f>
        <v>0</v>
      </c>
      <c r="J230" s="523">
        <f>IF(K230&lt;&gt;"",(VLOOKUP(K230,'🌳Resource'!$A$5:$J1001,9,false)*L230),0)+IF(M230&lt;&gt;"",(VLOOKUP(M230,'🌳Resource'!$A$5:$J1001,9,false)*N230),0)+IF(O230&lt;&gt;"",(VLOOKUP(O230,'🌳Resource'!$A$5:$J1001,9,false)*P230),0) + IF(Q230&lt;&gt;"",(VLOOKUP(Q230,'🌳Resource'!$A$5:$J1001,9,false)*R230),0) + IF(S230&lt;&gt;"",(VLOOKUP(S230,'🧱Material'!$B$4:$H1001,6,false)*T230),0) + IF(U230&lt;&gt;"",(VLOOKUP(U230,'🧱Material'!$B$4:$H1001,6,false)*V230),0) + IF(W230&lt;&gt;"",(VLOOKUP(W230,'🧱Material'!$B$4:$H1001,6,false)*X230),0) + IF(Y230&lt;&gt;"",(VLOOKUP(Y230,'🧱Material'!$B$4:$H1001,6,false)*Z230),0) + IF(AA230&lt;&gt;"",(VLOOKUP(AA230,'🧱Material'!$B$4:$H1001,6,false)*AB230),0) + IF(AC230&lt;&gt;"",(VLOOKUP(AC230,'🧱Material'!$B$4:$H1001,6,false)*AD230),0)</f>
        <v>0</v>
      </c>
      <c r="K230" s="63"/>
      <c r="L230" s="3"/>
      <c r="M230" s="63"/>
      <c r="N230" s="3"/>
      <c r="O230" s="63"/>
      <c r="P230" s="3"/>
      <c r="Q230" s="63"/>
      <c r="R230" s="3"/>
      <c r="S230" s="515"/>
      <c r="T230" s="3"/>
      <c r="U230" s="515"/>
      <c r="V230" s="3"/>
      <c r="W230" s="515"/>
      <c r="X230" s="3"/>
      <c r="Y230" s="515"/>
      <c r="Z230" s="3"/>
      <c r="AA230" s="515"/>
      <c r="AB230" s="3"/>
      <c r="AC230" s="515"/>
      <c r="AD230" s="3"/>
    </row>
    <row r="231">
      <c r="A231" s="70" t="b">
        <v>0</v>
      </c>
      <c r="C231" s="70"/>
      <c r="D231" s="70"/>
      <c r="E231" s="70"/>
      <c r="H231" s="526">
        <f>IF(K231&lt;&gt;"",(VLOOKUP(K231,'🌳Resource'!$A$4:$J1001,10,false)*L231),0)+IF(M231&lt;&gt;"",(VLOOKUP(M231,'🌳Resource'!$A$4:$J1001,10,false)*N231),0)+IF(O231&lt;&gt;"",(VLOOKUP(O231,'🌳Resource'!$A$4:$J1001,10,false)*P231),0) + IF(Q231&lt;&gt;"",(VLOOKUP(Q231,'🌳Resource'!$A$4:$J1001,10,false)*R231),0) + IF(S231&lt;&gt;"",(VLOOKUP(S231,'🧱Material'!$B$4:$H1001,7,false)*T231),0) + IF(U231&lt;&gt;"",(VLOOKUP(U231,'🧱Material'!$B$4:$H1001,7,false)*V231),0) + IF(W231&lt;&gt;"",(VLOOKUP(W231,'🧱Material'!$B$4:$H1001,7,false)*X231),0) + IF(Y231&lt;&gt;"",(VLOOKUP(Y231,'🧱Material'!$B$4:$H1001,7,false)*Z231),0) + IF(AA231&lt;&gt;"",(VLOOKUP(AA231,'🧱Material'!$B$4:$H1001,7,false)*AB231),0) + IF(AC231&lt;&gt;"",(VLOOKUP(AC231,'🧱Material'!$B$4:$H1001,7,false)*AD231),0)</f>
        <v>0</v>
      </c>
      <c r="I231" s="526">
        <f>IF(K231&lt;&gt;"",(VLOOKUP(K231,'🌳Resource'!$A$4:$J1001,8,false)*L231),0)+IF(M231&lt;&gt;"",(VLOOKUP(M231,'🌳Resource'!$A$4:$J1001,8,false)*N231),0)+IF(O231&lt;&gt;"",(VLOOKUP(O231,'🌳Resource'!$A$4:$J1001,8,false)*P231),0) + IF(Q231&lt;&gt;"",(VLOOKUP(Q231,'🌳Resource'!$A$4:$J1001,8,false)*R231),0) + IF(S231&lt;&gt;"",(VLOOKUP(S231,'🧱Material'!$B$4:$H1001,5,false)*T231),0) + IF(U231&lt;&gt;"",(VLOOKUP(U231,'🧱Material'!$B$4:$H1001,5,false)*V231),0) + IF(W231&lt;&gt;"",(VLOOKUP(W231,'🧱Material'!$B$4:$H1001,5,false)*X231),0) + IF(Y231&lt;&gt;"",(VLOOKUP(Y231,'🧱Material'!$B$4:$H1001,5,false)*Z231),0) + IF(AA231&lt;&gt;"",(VLOOKUP(AA231,'🧱Material'!$B$4:$H1001,5,false)*AB231),0) + IF(AC231&lt;&gt;"",(VLOOKUP(AC231,'🧱Material'!$B$4:$H1001,5,false)*AD231),0)</f>
        <v>0</v>
      </c>
      <c r="J231" s="526">
        <f>IF(K231&lt;&gt;"",(VLOOKUP(K231,'🌳Resource'!$A$5:$J1001,9,false)*L231),0)+IF(M231&lt;&gt;"",(VLOOKUP(M231,'🌳Resource'!$A$5:$J1001,9,false)*N231),0)+IF(O231&lt;&gt;"",(VLOOKUP(O231,'🌳Resource'!$A$5:$J1001,9,false)*P231),0) + IF(Q231&lt;&gt;"",(VLOOKUP(Q231,'🌳Resource'!$A$5:$J1001,9,false)*R231),0) + IF(S231&lt;&gt;"",(VLOOKUP(S231,'🧱Material'!$B$4:$H1001,6,false)*T231),0) + IF(U231&lt;&gt;"",(VLOOKUP(U231,'🧱Material'!$B$4:$H1001,6,false)*V231),0) + IF(W231&lt;&gt;"",(VLOOKUP(W231,'🧱Material'!$B$4:$H1001,6,false)*X231),0) + IF(Y231&lt;&gt;"",(VLOOKUP(Y231,'🧱Material'!$B$4:$H1001,6,false)*Z231),0) + IF(AA231&lt;&gt;"",(VLOOKUP(AA231,'🧱Material'!$B$4:$H1001,6,false)*AB231),0) + IF(AC231&lt;&gt;"",(VLOOKUP(AC231,'🧱Material'!$B$4:$H1001,6,false)*AD231),0)</f>
        <v>0</v>
      </c>
      <c r="K231" s="18"/>
      <c r="L231" s="536"/>
      <c r="M231" s="18"/>
      <c r="N231" s="536"/>
      <c r="O231" s="18"/>
      <c r="P231" s="536"/>
      <c r="Q231" s="18"/>
      <c r="R231" s="536"/>
      <c r="S231" s="59"/>
      <c r="T231" s="520"/>
      <c r="U231" s="59"/>
      <c r="V231" s="520"/>
      <c r="W231" s="59"/>
      <c r="X231" s="520"/>
      <c r="Y231" s="59"/>
      <c r="Z231" s="520"/>
      <c r="AA231" s="59"/>
      <c r="AB231" s="520"/>
      <c r="AC231" s="59"/>
      <c r="AD231" s="520"/>
    </row>
    <row r="232">
      <c r="A232" s="70" t="b">
        <v>0</v>
      </c>
      <c r="C232" s="70"/>
      <c r="D232" s="70"/>
      <c r="E232" s="70"/>
      <c r="H232" s="523">
        <f>IF(K232&lt;&gt;"",(VLOOKUP(K232,'🌳Resource'!$A$4:$J1001,10,false)*L232),0)+IF(M232&lt;&gt;"",(VLOOKUP(M232,'🌳Resource'!$A$4:$J1001,10,false)*N232),0)+IF(O232&lt;&gt;"",(VLOOKUP(O232,'🌳Resource'!$A$4:$J1001,10,false)*P232),0) + IF(Q232&lt;&gt;"",(VLOOKUP(Q232,'🌳Resource'!$A$4:$J1001,10,false)*R232),0) + IF(S232&lt;&gt;"",(VLOOKUP(S232,'🧱Material'!$B$4:$H1001,7,false)*T232),0) + IF(U232&lt;&gt;"",(VLOOKUP(U232,'🧱Material'!$B$4:$H1001,7,false)*V232),0) + IF(W232&lt;&gt;"",(VLOOKUP(W232,'🧱Material'!$B$4:$H1001,7,false)*X232),0) + IF(Y232&lt;&gt;"",(VLOOKUP(Y232,'🧱Material'!$B$4:$H1001,7,false)*Z232),0) + IF(AA232&lt;&gt;"",(VLOOKUP(AA232,'🧱Material'!$B$4:$H1001,7,false)*AB232),0) + IF(AC232&lt;&gt;"",(VLOOKUP(AC232,'🧱Material'!$B$4:$H1001,7,false)*AD232),0)</f>
        <v>0</v>
      </c>
      <c r="I232" s="523">
        <f>IF(K232&lt;&gt;"",(VLOOKUP(K232,'🌳Resource'!$A$4:$J1001,8,false)*L232),0)+IF(M232&lt;&gt;"",(VLOOKUP(M232,'🌳Resource'!$A$4:$J1001,8,false)*N232),0)+IF(O232&lt;&gt;"",(VLOOKUP(O232,'🌳Resource'!$A$4:$J1001,8,false)*P232),0) + IF(Q232&lt;&gt;"",(VLOOKUP(Q232,'🌳Resource'!$A$4:$J1001,8,false)*R232),0) + IF(S232&lt;&gt;"",(VLOOKUP(S232,'🧱Material'!$B$4:$H1001,5,false)*T232),0) + IF(U232&lt;&gt;"",(VLOOKUP(U232,'🧱Material'!$B$4:$H1001,5,false)*V232),0) + IF(W232&lt;&gt;"",(VLOOKUP(W232,'🧱Material'!$B$4:$H1001,5,false)*X232),0) + IF(Y232&lt;&gt;"",(VLOOKUP(Y232,'🧱Material'!$B$4:$H1001,5,false)*Z232),0) + IF(AA232&lt;&gt;"",(VLOOKUP(AA232,'🧱Material'!$B$4:$H1001,5,false)*AB232),0) + IF(AC232&lt;&gt;"",(VLOOKUP(AC232,'🧱Material'!$B$4:$H1001,5,false)*AD232),0)</f>
        <v>0</v>
      </c>
      <c r="J232" s="523">
        <f>IF(K232&lt;&gt;"",(VLOOKUP(K232,'🌳Resource'!$A$5:$J1001,9,false)*L232),0)+IF(M232&lt;&gt;"",(VLOOKUP(M232,'🌳Resource'!$A$5:$J1001,9,false)*N232),0)+IF(O232&lt;&gt;"",(VLOOKUP(O232,'🌳Resource'!$A$5:$J1001,9,false)*P232),0) + IF(Q232&lt;&gt;"",(VLOOKUP(Q232,'🌳Resource'!$A$5:$J1001,9,false)*R232),0) + IF(S232&lt;&gt;"",(VLOOKUP(S232,'🧱Material'!$B$4:$H1001,6,false)*T232),0) + IF(U232&lt;&gt;"",(VLOOKUP(U232,'🧱Material'!$B$4:$H1001,6,false)*V232),0) + IF(W232&lt;&gt;"",(VLOOKUP(W232,'🧱Material'!$B$4:$H1001,6,false)*X232),0) + IF(Y232&lt;&gt;"",(VLOOKUP(Y232,'🧱Material'!$B$4:$H1001,6,false)*Z232),0) + IF(AA232&lt;&gt;"",(VLOOKUP(AA232,'🧱Material'!$B$4:$H1001,6,false)*AB232),0) + IF(AC232&lt;&gt;"",(VLOOKUP(AC232,'🧱Material'!$B$4:$H1001,6,false)*AD232),0)</f>
        <v>0</v>
      </c>
      <c r="K232" s="63"/>
      <c r="L232" s="3"/>
      <c r="M232" s="63"/>
      <c r="N232" s="3"/>
      <c r="O232" s="63"/>
      <c r="P232" s="3"/>
      <c r="Q232" s="63"/>
      <c r="R232" s="3"/>
      <c r="S232" s="515"/>
      <c r="T232" s="3"/>
      <c r="U232" s="515"/>
      <c r="V232" s="3"/>
      <c r="W232" s="515"/>
      <c r="X232" s="3"/>
      <c r="Y232" s="515"/>
      <c r="Z232" s="3"/>
      <c r="AA232" s="515"/>
      <c r="AB232" s="3"/>
      <c r="AC232" s="515"/>
      <c r="AD232" s="3"/>
    </row>
    <row r="233">
      <c r="A233" s="70" t="b">
        <v>0</v>
      </c>
      <c r="C233" s="70"/>
      <c r="D233" s="70"/>
      <c r="E233" s="70"/>
      <c r="H233" s="526">
        <f>IF(K233&lt;&gt;"",(VLOOKUP(K233,'🌳Resource'!$A$4:$J1001,10,false)*L233),0)+IF(M233&lt;&gt;"",(VLOOKUP(M233,'🌳Resource'!$A$4:$J1001,10,false)*N233),0)+IF(O233&lt;&gt;"",(VLOOKUP(O233,'🌳Resource'!$A$4:$J1001,10,false)*P233),0) + IF(Q233&lt;&gt;"",(VLOOKUP(Q233,'🌳Resource'!$A$4:$J1001,10,false)*R233),0) + IF(S233&lt;&gt;"",(VLOOKUP(S233,'🧱Material'!$B$4:$H1001,7,false)*T233),0) + IF(U233&lt;&gt;"",(VLOOKUP(U233,'🧱Material'!$B$4:$H1001,7,false)*V233),0) + IF(W233&lt;&gt;"",(VLOOKUP(W233,'🧱Material'!$B$4:$H1001,7,false)*X233),0) + IF(Y233&lt;&gt;"",(VLOOKUP(Y233,'🧱Material'!$B$4:$H1001,7,false)*Z233),0) + IF(AA233&lt;&gt;"",(VLOOKUP(AA233,'🧱Material'!$B$4:$H1001,7,false)*AB233),0) + IF(AC233&lt;&gt;"",(VLOOKUP(AC233,'🧱Material'!$B$4:$H1001,7,false)*AD233),0)</f>
        <v>0</v>
      </c>
      <c r="I233" s="526">
        <f>IF(K233&lt;&gt;"",(VLOOKUP(K233,'🌳Resource'!$A$4:$J1001,8,false)*L233),0)+IF(M233&lt;&gt;"",(VLOOKUP(M233,'🌳Resource'!$A$4:$J1001,8,false)*N233),0)+IF(O233&lt;&gt;"",(VLOOKUP(O233,'🌳Resource'!$A$4:$J1001,8,false)*P233),0) + IF(Q233&lt;&gt;"",(VLOOKUP(Q233,'🌳Resource'!$A$4:$J1001,8,false)*R233),0) + IF(S233&lt;&gt;"",(VLOOKUP(S233,'🧱Material'!$B$4:$H1001,5,false)*T233),0) + IF(U233&lt;&gt;"",(VLOOKUP(U233,'🧱Material'!$B$4:$H1001,5,false)*V233),0) + IF(W233&lt;&gt;"",(VLOOKUP(W233,'🧱Material'!$B$4:$H1001,5,false)*X233),0) + IF(Y233&lt;&gt;"",(VLOOKUP(Y233,'🧱Material'!$B$4:$H1001,5,false)*Z233),0) + IF(AA233&lt;&gt;"",(VLOOKUP(AA233,'🧱Material'!$B$4:$H1001,5,false)*AB233),0) + IF(AC233&lt;&gt;"",(VLOOKUP(AC233,'🧱Material'!$B$4:$H1001,5,false)*AD233),0)</f>
        <v>0</v>
      </c>
      <c r="J233" s="526">
        <f>IF(K233&lt;&gt;"",(VLOOKUP(K233,'🌳Resource'!$A$5:$J1001,9,false)*L233),0)+IF(M233&lt;&gt;"",(VLOOKUP(M233,'🌳Resource'!$A$5:$J1001,9,false)*N233),0)+IF(O233&lt;&gt;"",(VLOOKUP(O233,'🌳Resource'!$A$5:$J1001,9,false)*P233),0) + IF(Q233&lt;&gt;"",(VLOOKUP(Q233,'🌳Resource'!$A$5:$J1001,9,false)*R233),0) + IF(S233&lt;&gt;"",(VLOOKUP(S233,'🧱Material'!$B$4:$H1001,6,false)*T233),0) + IF(U233&lt;&gt;"",(VLOOKUP(U233,'🧱Material'!$B$4:$H1001,6,false)*V233),0) + IF(W233&lt;&gt;"",(VLOOKUP(W233,'🧱Material'!$B$4:$H1001,6,false)*X233),0) + IF(Y233&lt;&gt;"",(VLOOKUP(Y233,'🧱Material'!$B$4:$H1001,6,false)*Z233),0) + IF(AA233&lt;&gt;"",(VLOOKUP(AA233,'🧱Material'!$B$4:$H1001,6,false)*AB233),0) + IF(AC233&lt;&gt;"",(VLOOKUP(AC233,'🧱Material'!$B$4:$H1001,6,false)*AD233),0)</f>
        <v>0</v>
      </c>
      <c r="K233" s="18"/>
      <c r="L233" s="536"/>
      <c r="M233" s="18"/>
      <c r="N233" s="536"/>
      <c r="O233" s="18"/>
      <c r="P233" s="536"/>
      <c r="Q233" s="18"/>
      <c r="R233" s="536"/>
      <c r="S233" s="59"/>
      <c r="T233" s="520"/>
      <c r="U233" s="59"/>
      <c r="V233" s="520"/>
      <c r="W233" s="59"/>
      <c r="X233" s="520"/>
      <c r="Y233" s="59"/>
      <c r="Z233" s="520"/>
      <c r="AA233" s="59"/>
      <c r="AB233" s="520"/>
      <c r="AC233" s="59"/>
      <c r="AD233" s="520"/>
    </row>
    <row r="234">
      <c r="A234" s="70" t="b">
        <v>0</v>
      </c>
      <c r="C234" s="70"/>
      <c r="D234" s="70"/>
      <c r="E234" s="70"/>
      <c r="H234" s="523">
        <f>IF(K234&lt;&gt;"",(VLOOKUP(K234,'🌳Resource'!$A$4:$J1001,10,false)*L234),0)+IF(M234&lt;&gt;"",(VLOOKUP(M234,'🌳Resource'!$A$4:$J1001,10,false)*N234),0)+IF(O234&lt;&gt;"",(VLOOKUP(O234,'🌳Resource'!$A$4:$J1001,10,false)*P234),0) + IF(Q234&lt;&gt;"",(VLOOKUP(Q234,'🌳Resource'!$A$4:$J1001,10,false)*R234),0) + IF(S234&lt;&gt;"",(VLOOKUP(S234,'🧱Material'!$B$4:$H1001,7,false)*T234),0) + IF(U234&lt;&gt;"",(VLOOKUP(U234,'🧱Material'!$B$4:$H1001,7,false)*V234),0) + IF(W234&lt;&gt;"",(VLOOKUP(W234,'🧱Material'!$B$4:$H1001,7,false)*X234),0) + IF(Y234&lt;&gt;"",(VLOOKUP(Y234,'🧱Material'!$B$4:$H1001,7,false)*Z234),0) + IF(AA234&lt;&gt;"",(VLOOKUP(AA234,'🧱Material'!$B$4:$H1001,7,false)*AB234),0) + IF(AC234&lt;&gt;"",(VLOOKUP(AC234,'🧱Material'!$B$4:$H1001,7,false)*AD234),0)</f>
        <v>0</v>
      </c>
      <c r="I234" s="523">
        <f>IF(K234&lt;&gt;"",(VLOOKUP(K234,'🌳Resource'!$A$4:$J1001,8,false)*L234),0)+IF(M234&lt;&gt;"",(VLOOKUP(M234,'🌳Resource'!$A$4:$J1001,8,false)*N234),0)+IF(O234&lt;&gt;"",(VLOOKUP(O234,'🌳Resource'!$A$4:$J1001,8,false)*P234),0) + IF(Q234&lt;&gt;"",(VLOOKUP(Q234,'🌳Resource'!$A$4:$J1001,8,false)*R234),0) + IF(S234&lt;&gt;"",(VLOOKUP(S234,'🧱Material'!$B$4:$H1001,5,false)*T234),0) + IF(U234&lt;&gt;"",(VLOOKUP(U234,'🧱Material'!$B$4:$H1001,5,false)*V234),0) + IF(W234&lt;&gt;"",(VLOOKUP(W234,'🧱Material'!$B$4:$H1001,5,false)*X234),0) + IF(Y234&lt;&gt;"",(VLOOKUP(Y234,'🧱Material'!$B$4:$H1001,5,false)*Z234),0) + IF(AA234&lt;&gt;"",(VLOOKUP(AA234,'🧱Material'!$B$4:$H1001,5,false)*AB234),0) + IF(AC234&lt;&gt;"",(VLOOKUP(AC234,'🧱Material'!$B$4:$H1001,5,false)*AD234),0)</f>
        <v>0</v>
      </c>
      <c r="J234" s="523">
        <f>IF(K234&lt;&gt;"",(VLOOKUP(K234,'🌳Resource'!$A$5:$J1001,9,false)*L234),0)+IF(M234&lt;&gt;"",(VLOOKUP(M234,'🌳Resource'!$A$5:$J1001,9,false)*N234),0)+IF(O234&lt;&gt;"",(VLOOKUP(O234,'🌳Resource'!$A$5:$J1001,9,false)*P234),0) + IF(Q234&lt;&gt;"",(VLOOKUP(Q234,'🌳Resource'!$A$5:$J1001,9,false)*R234),0) + IF(S234&lt;&gt;"",(VLOOKUP(S234,'🧱Material'!$B$4:$H1001,6,false)*T234),0) + IF(U234&lt;&gt;"",(VLOOKUP(U234,'🧱Material'!$B$4:$H1001,6,false)*V234),0) + IF(W234&lt;&gt;"",(VLOOKUP(W234,'🧱Material'!$B$4:$H1001,6,false)*X234),0) + IF(Y234&lt;&gt;"",(VLOOKUP(Y234,'🧱Material'!$B$4:$H1001,6,false)*Z234),0) + IF(AA234&lt;&gt;"",(VLOOKUP(AA234,'🧱Material'!$B$4:$H1001,6,false)*AB234),0) + IF(AC234&lt;&gt;"",(VLOOKUP(AC234,'🧱Material'!$B$4:$H1001,6,false)*AD234),0)</f>
        <v>0</v>
      </c>
      <c r="K234" s="63"/>
      <c r="L234" s="3"/>
      <c r="M234" s="63"/>
      <c r="N234" s="3"/>
      <c r="O234" s="63"/>
      <c r="P234" s="3"/>
      <c r="Q234" s="63"/>
      <c r="R234" s="3"/>
      <c r="S234" s="515"/>
      <c r="T234" s="3"/>
      <c r="U234" s="515"/>
      <c r="V234" s="3"/>
      <c r="W234" s="515"/>
      <c r="X234" s="3"/>
      <c r="Y234" s="515"/>
      <c r="Z234" s="3"/>
      <c r="AA234" s="515"/>
      <c r="AB234" s="3"/>
      <c r="AC234" s="515"/>
      <c r="AD234" s="3"/>
    </row>
    <row r="235">
      <c r="A235" s="70" t="b">
        <v>0</v>
      </c>
      <c r="C235" s="70"/>
      <c r="D235" s="70"/>
      <c r="E235" s="70"/>
      <c r="H235" s="526">
        <f>IF(K235&lt;&gt;"",(VLOOKUP(K235,'🌳Resource'!$A$4:$J1001,10,false)*L235),0)+IF(M235&lt;&gt;"",(VLOOKUP(M235,'🌳Resource'!$A$4:$J1001,10,false)*N235),0)+IF(O235&lt;&gt;"",(VLOOKUP(O235,'🌳Resource'!$A$4:$J1001,10,false)*P235),0) + IF(Q235&lt;&gt;"",(VLOOKUP(Q235,'🌳Resource'!$A$4:$J1001,10,false)*R235),0) + IF(S235&lt;&gt;"",(VLOOKUP(S235,'🧱Material'!$B$4:$H1001,7,false)*T235),0) + IF(U235&lt;&gt;"",(VLOOKUP(U235,'🧱Material'!$B$4:$H1001,7,false)*V235),0) + IF(W235&lt;&gt;"",(VLOOKUP(W235,'🧱Material'!$B$4:$H1001,7,false)*X235),0) + IF(Y235&lt;&gt;"",(VLOOKUP(Y235,'🧱Material'!$B$4:$H1001,7,false)*Z235),0) + IF(AA235&lt;&gt;"",(VLOOKUP(AA235,'🧱Material'!$B$4:$H1001,7,false)*AB235),0) + IF(AC235&lt;&gt;"",(VLOOKUP(AC235,'🧱Material'!$B$4:$H1001,7,false)*AD235),0)</f>
        <v>0</v>
      </c>
      <c r="I235" s="526">
        <f>IF(K235&lt;&gt;"",(VLOOKUP(K235,'🌳Resource'!$A$4:$J1001,8,false)*L235),0)+IF(M235&lt;&gt;"",(VLOOKUP(M235,'🌳Resource'!$A$4:$J1001,8,false)*N235),0)+IF(O235&lt;&gt;"",(VLOOKUP(O235,'🌳Resource'!$A$4:$J1001,8,false)*P235),0) + IF(Q235&lt;&gt;"",(VLOOKUP(Q235,'🌳Resource'!$A$4:$J1001,8,false)*R235),0) + IF(S235&lt;&gt;"",(VLOOKUP(S235,'🧱Material'!$B$4:$H1001,5,false)*T235),0) + IF(U235&lt;&gt;"",(VLOOKUP(U235,'🧱Material'!$B$4:$H1001,5,false)*V235),0) + IF(W235&lt;&gt;"",(VLOOKUP(W235,'🧱Material'!$B$4:$H1001,5,false)*X235),0) + IF(Y235&lt;&gt;"",(VLOOKUP(Y235,'🧱Material'!$B$4:$H1001,5,false)*Z235),0) + IF(AA235&lt;&gt;"",(VLOOKUP(AA235,'🧱Material'!$B$4:$H1001,5,false)*AB235),0) + IF(AC235&lt;&gt;"",(VLOOKUP(AC235,'🧱Material'!$B$4:$H1001,5,false)*AD235),0)</f>
        <v>0</v>
      </c>
      <c r="J235" s="526">
        <f>IF(K235&lt;&gt;"",(VLOOKUP(K235,'🌳Resource'!$A$5:$J1001,9,false)*L235),0)+IF(M235&lt;&gt;"",(VLOOKUP(M235,'🌳Resource'!$A$5:$J1001,9,false)*N235),0)+IF(O235&lt;&gt;"",(VLOOKUP(O235,'🌳Resource'!$A$5:$J1001,9,false)*P235),0) + IF(Q235&lt;&gt;"",(VLOOKUP(Q235,'🌳Resource'!$A$5:$J1001,9,false)*R235),0) + IF(S235&lt;&gt;"",(VLOOKUP(S235,'🧱Material'!$B$4:$H1001,6,false)*T235),0) + IF(U235&lt;&gt;"",(VLOOKUP(U235,'🧱Material'!$B$4:$H1001,6,false)*V235),0) + IF(W235&lt;&gt;"",(VLOOKUP(W235,'🧱Material'!$B$4:$H1001,6,false)*X235),0) + IF(Y235&lt;&gt;"",(VLOOKUP(Y235,'🧱Material'!$B$4:$H1001,6,false)*Z235),0) + IF(AA235&lt;&gt;"",(VLOOKUP(AA235,'🧱Material'!$B$4:$H1001,6,false)*AB235),0) + IF(AC235&lt;&gt;"",(VLOOKUP(AC235,'🧱Material'!$B$4:$H1001,6,false)*AD235),0)</f>
        <v>0</v>
      </c>
      <c r="K235" s="18"/>
      <c r="L235" s="536"/>
      <c r="M235" s="18"/>
      <c r="N235" s="536"/>
      <c r="O235" s="18"/>
      <c r="P235" s="536"/>
      <c r="Q235" s="18"/>
      <c r="R235" s="536"/>
      <c r="S235" s="59"/>
      <c r="T235" s="520"/>
      <c r="U235" s="59"/>
      <c r="V235" s="520"/>
      <c r="W235" s="59"/>
      <c r="X235" s="520"/>
      <c r="Y235" s="59"/>
      <c r="Z235" s="520"/>
      <c r="AA235" s="59"/>
      <c r="AB235" s="520"/>
      <c r="AC235" s="59"/>
      <c r="AD235" s="520"/>
    </row>
    <row r="236">
      <c r="A236" s="70" t="b">
        <v>0</v>
      </c>
      <c r="C236" s="70"/>
      <c r="D236" s="70"/>
      <c r="E236" s="70"/>
      <c r="H236" s="523">
        <f>IF(K236&lt;&gt;"",(VLOOKUP(K236,'🌳Resource'!$A$4:$J1001,10,false)*L236),0)+IF(M236&lt;&gt;"",(VLOOKUP(M236,'🌳Resource'!$A$4:$J1001,10,false)*N236),0)+IF(O236&lt;&gt;"",(VLOOKUP(O236,'🌳Resource'!$A$4:$J1001,10,false)*P236),0) + IF(Q236&lt;&gt;"",(VLOOKUP(Q236,'🌳Resource'!$A$4:$J1001,10,false)*R236),0) + IF(S236&lt;&gt;"",(VLOOKUP(S236,'🧱Material'!$B$4:$H1001,7,false)*T236),0) + IF(U236&lt;&gt;"",(VLOOKUP(U236,'🧱Material'!$B$4:$H1001,7,false)*V236),0) + IF(W236&lt;&gt;"",(VLOOKUP(W236,'🧱Material'!$B$4:$H1001,7,false)*X236),0) + IF(Y236&lt;&gt;"",(VLOOKUP(Y236,'🧱Material'!$B$4:$H1001,7,false)*Z236),0) + IF(AA236&lt;&gt;"",(VLOOKUP(AA236,'🧱Material'!$B$4:$H1001,7,false)*AB236),0) + IF(AC236&lt;&gt;"",(VLOOKUP(AC236,'🧱Material'!$B$4:$H1001,7,false)*AD236),0)</f>
        <v>0</v>
      </c>
      <c r="I236" s="523">
        <f>IF(K236&lt;&gt;"",(VLOOKUP(K236,'🌳Resource'!$A$4:$J1001,8,false)*L236),0)+IF(M236&lt;&gt;"",(VLOOKUP(M236,'🌳Resource'!$A$4:$J1001,8,false)*N236),0)+IF(O236&lt;&gt;"",(VLOOKUP(O236,'🌳Resource'!$A$4:$J1001,8,false)*P236),0) + IF(Q236&lt;&gt;"",(VLOOKUP(Q236,'🌳Resource'!$A$4:$J1001,8,false)*R236),0) + IF(S236&lt;&gt;"",(VLOOKUP(S236,'🧱Material'!$B$4:$H1001,5,false)*T236),0) + IF(U236&lt;&gt;"",(VLOOKUP(U236,'🧱Material'!$B$4:$H1001,5,false)*V236),0) + IF(W236&lt;&gt;"",(VLOOKUP(W236,'🧱Material'!$B$4:$H1001,5,false)*X236),0) + IF(Y236&lt;&gt;"",(VLOOKUP(Y236,'🧱Material'!$B$4:$H1001,5,false)*Z236),0) + IF(AA236&lt;&gt;"",(VLOOKUP(AA236,'🧱Material'!$B$4:$H1001,5,false)*AB236),0) + IF(AC236&lt;&gt;"",(VLOOKUP(AC236,'🧱Material'!$B$4:$H1001,5,false)*AD236),0)</f>
        <v>0</v>
      </c>
      <c r="J236" s="523">
        <f>IF(K236&lt;&gt;"",(VLOOKUP(K236,'🌳Resource'!$A$5:$J1001,9,false)*L236),0)+IF(M236&lt;&gt;"",(VLOOKUP(M236,'🌳Resource'!$A$5:$J1001,9,false)*N236),0)+IF(O236&lt;&gt;"",(VLOOKUP(O236,'🌳Resource'!$A$5:$J1001,9,false)*P236),0) + IF(Q236&lt;&gt;"",(VLOOKUP(Q236,'🌳Resource'!$A$5:$J1001,9,false)*R236),0) + IF(S236&lt;&gt;"",(VLOOKUP(S236,'🧱Material'!$B$4:$H1001,6,false)*T236),0) + IF(U236&lt;&gt;"",(VLOOKUP(U236,'🧱Material'!$B$4:$H1001,6,false)*V236),0) + IF(W236&lt;&gt;"",(VLOOKUP(W236,'🧱Material'!$B$4:$H1001,6,false)*X236),0) + IF(Y236&lt;&gt;"",(VLOOKUP(Y236,'🧱Material'!$B$4:$H1001,6,false)*Z236),0) + IF(AA236&lt;&gt;"",(VLOOKUP(AA236,'🧱Material'!$B$4:$H1001,6,false)*AB236),0) + IF(AC236&lt;&gt;"",(VLOOKUP(AC236,'🧱Material'!$B$4:$H1001,6,false)*AD236),0)</f>
        <v>0</v>
      </c>
      <c r="K236" s="63"/>
      <c r="L236" s="3"/>
      <c r="M236" s="63"/>
      <c r="N236" s="3"/>
      <c r="O236" s="63"/>
      <c r="P236" s="3"/>
      <c r="Q236" s="63"/>
      <c r="R236" s="3"/>
      <c r="S236" s="515"/>
      <c r="T236" s="3"/>
      <c r="U236" s="515"/>
      <c r="V236" s="3"/>
      <c r="W236" s="515"/>
      <c r="X236" s="3"/>
      <c r="Y236" s="515"/>
      <c r="Z236" s="3"/>
      <c r="AA236" s="515"/>
      <c r="AB236" s="3"/>
      <c r="AC236" s="515"/>
      <c r="AD236" s="3"/>
    </row>
    <row r="237">
      <c r="A237" s="70" t="b">
        <v>0</v>
      </c>
      <c r="C237" s="70"/>
      <c r="D237" s="70"/>
      <c r="E237" s="70"/>
      <c r="H237" s="526">
        <f>IF(K237&lt;&gt;"",(VLOOKUP(K237,'🌳Resource'!$A$4:$J1001,10,false)*L237),0)+IF(M237&lt;&gt;"",(VLOOKUP(M237,'🌳Resource'!$A$4:$J1001,10,false)*N237),0)+IF(O237&lt;&gt;"",(VLOOKUP(O237,'🌳Resource'!$A$4:$J1001,10,false)*P237),0) + IF(Q237&lt;&gt;"",(VLOOKUP(Q237,'🌳Resource'!$A$4:$J1001,10,false)*R237),0) + IF(S237&lt;&gt;"",(VLOOKUP(S237,'🧱Material'!$B$4:$H1001,7,false)*T237),0) + IF(U237&lt;&gt;"",(VLOOKUP(U237,'🧱Material'!$B$4:$H1001,7,false)*V237),0) + IF(W237&lt;&gt;"",(VLOOKUP(W237,'🧱Material'!$B$4:$H1001,7,false)*X237),0) + IF(Y237&lt;&gt;"",(VLOOKUP(Y237,'🧱Material'!$B$4:$H1001,7,false)*Z237),0) + IF(AA237&lt;&gt;"",(VLOOKUP(AA237,'🧱Material'!$B$4:$H1001,7,false)*AB237),0) + IF(AC237&lt;&gt;"",(VLOOKUP(AC237,'🧱Material'!$B$4:$H1001,7,false)*AD237),0)</f>
        <v>0</v>
      </c>
      <c r="I237" s="526">
        <f>IF(K237&lt;&gt;"",(VLOOKUP(K237,'🌳Resource'!$A$4:$J1001,8,false)*L237),0)+IF(M237&lt;&gt;"",(VLOOKUP(M237,'🌳Resource'!$A$4:$J1001,8,false)*N237),0)+IF(O237&lt;&gt;"",(VLOOKUP(O237,'🌳Resource'!$A$4:$J1001,8,false)*P237),0) + IF(Q237&lt;&gt;"",(VLOOKUP(Q237,'🌳Resource'!$A$4:$J1001,8,false)*R237),0) + IF(S237&lt;&gt;"",(VLOOKUP(S237,'🧱Material'!$B$4:$H1001,5,false)*T237),0) + IF(U237&lt;&gt;"",(VLOOKUP(U237,'🧱Material'!$B$4:$H1001,5,false)*V237),0) + IF(W237&lt;&gt;"",(VLOOKUP(W237,'🧱Material'!$B$4:$H1001,5,false)*X237),0) + IF(Y237&lt;&gt;"",(VLOOKUP(Y237,'🧱Material'!$B$4:$H1001,5,false)*Z237),0) + IF(AA237&lt;&gt;"",(VLOOKUP(AA237,'🧱Material'!$B$4:$H1001,5,false)*AB237),0) + IF(AC237&lt;&gt;"",(VLOOKUP(AC237,'🧱Material'!$B$4:$H1001,5,false)*AD237),0)</f>
        <v>0</v>
      </c>
      <c r="J237" s="526">
        <f>IF(K237&lt;&gt;"",(VLOOKUP(K237,'🌳Resource'!$A$5:$J1001,9,false)*L237),0)+IF(M237&lt;&gt;"",(VLOOKUP(M237,'🌳Resource'!$A$5:$J1001,9,false)*N237),0)+IF(O237&lt;&gt;"",(VLOOKUP(O237,'🌳Resource'!$A$5:$J1001,9,false)*P237),0) + IF(Q237&lt;&gt;"",(VLOOKUP(Q237,'🌳Resource'!$A$5:$J1001,9,false)*R237),0) + IF(S237&lt;&gt;"",(VLOOKUP(S237,'🧱Material'!$B$4:$H1001,6,false)*T237),0) + IF(U237&lt;&gt;"",(VLOOKUP(U237,'🧱Material'!$B$4:$H1001,6,false)*V237),0) + IF(W237&lt;&gt;"",(VLOOKUP(W237,'🧱Material'!$B$4:$H1001,6,false)*X237),0) + IF(Y237&lt;&gt;"",(VLOOKUP(Y237,'🧱Material'!$B$4:$H1001,6,false)*Z237),0) + IF(AA237&lt;&gt;"",(VLOOKUP(AA237,'🧱Material'!$B$4:$H1001,6,false)*AB237),0) + IF(AC237&lt;&gt;"",(VLOOKUP(AC237,'🧱Material'!$B$4:$H1001,6,false)*AD237),0)</f>
        <v>0</v>
      </c>
      <c r="K237" s="18"/>
      <c r="L237" s="536"/>
      <c r="M237" s="18"/>
      <c r="N237" s="536"/>
      <c r="O237" s="18"/>
      <c r="P237" s="536"/>
      <c r="Q237" s="18"/>
      <c r="R237" s="536"/>
      <c r="S237" s="59"/>
      <c r="T237" s="520"/>
      <c r="U237" s="59"/>
      <c r="V237" s="520"/>
      <c r="W237" s="59"/>
      <c r="X237" s="520"/>
      <c r="Y237" s="59"/>
      <c r="Z237" s="520"/>
      <c r="AA237" s="59"/>
      <c r="AB237" s="520"/>
      <c r="AC237" s="59"/>
      <c r="AD237" s="520"/>
    </row>
    <row r="238">
      <c r="A238" s="70" t="b">
        <v>0</v>
      </c>
      <c r="C238" s="70"/>
      <c r="D238" s="70"/>
      <c r="E238" s="70"/>
      <c r="H238" s="523">
        <f>IF(K238&lt;&gt;"",(VLOOKUP(K238,'🌳Resource'!$A$4:$J1001,10,false)*L238),0)+IF(M238&lt;&gt;"",(VLOOKUP(M238,'🌳Resource'!$A$4:$J1001,10,false)*N238),0)+IF(O238&lt;&gt;"",(VLOOKUP(O238,'🌳Resource'!$A$4:$J1001,10,false)*P238),0) + IF(Q238&lt;&gt;"",(VLOOKUP(Q238,'🌳Resource'!$A$4:$J1001,10,false)*R238),0) + IF(S238&lt;&gt;"",(VLOOKUP(S238,'🧱Material'!$B$4:$H1001,7,false)*T238),0) + IF(U238&lt;&gt;"",(VLOOKUP(U238,'🧱Material'!$B$4:$H1001,7,false)*V238),0) + IF(W238&lt;&gt;"",(VLOOKUP(W238,'🧱Material'!$B$4:$H1001,7,false)*X238),0) + IF(Y238&lt;&gt;"",(VLOOKUP(Y238,'🧱Material'!$B$4:$H1001,7,false)*Z238),0) + IF(AA238&lt;&gt;"",(VLOOKUP(AA238,'🧱Material'!$B$4:$H1001,7,false)*AB238),0) + IF(AC238&lt;&gt;"",(VLOOKUP(AC238,'🧱Material'!$B$4:$H1001,7,false)*AD238),0)</f>
        <v>0</v>
      </c>
      <c r="I238" s="523">
        <f>IF(K238&lt;&gt;"",(VLOOKUP(K238,'🌳Resource'!$A$4:$J1001,8,false)*L238),0)+IF(M238&lt;&gt;"",(VLOOKUP(M238,'🌳Resource'!$A$4:$J1001,8,false)*N238),0)+IF(O238&lt;&gt;"",(VLOOKUP(O238,'🌳Resource'!$A$4:$J1001,8,false)*P238),0) + IF(Q238&lt;&gt;"",(VLOOKUP(Q238,'🌳Resource'!$A$4:$J1001,8,false)*R238),0) + IF(S238&lt;&gt;"",(VLOOKUP(S238,'🧱Material'!$B$4:$H1001,5,false)*T238),0) + IF(U238&lt;&gt;"",(VLOOKUP(U238,'🧱Material'!$B$4:$H1001,5,false)*V238),0) + IF(W238&lt;&gt;"",(VLOOKUP(W238,'🧱Material'!$B$4:$H1001,5,false)*X238),0) + IF(Y238&lt;&gt;"",(VLOOKUP(Y238,'🧱Material'!$B$4:$H1001,5,false)*Z238),0) + IF(AA238&lt;&gt;"",(VLOOKUP(AA238,'🧱Material'!$B$4:$H1001,5,false)*AB238),0) + IF(AC238&lt;&gt;"",(VLOOKUP(AC238,'🧱Material'!$B$4:$H1001,5,false)*AD238),0)</f>
        <v>0</v>
      </c>
      <c r="J238" s="523">
        <f>IF(K238&lt;&gt;"",(VLOOKUP(K238,'🌳Resource'!$A$5:$J1001,9,false)*L238),0)+IF(M238&lt;&gt;"",(VLOOKUP(M238,'🌳Resource'!$A$5:$J1001,9,false)*N238),0)+IF(O238&lt;&gt;"",(VLOOKUP(O238,'🌳Resource'!$A$5:$J1001,9,false)*P238),0) + IF(Q238&lt;&gt;"",(VLOOKUP(Q238,'🌳Resource'!$A$5:$J1001,9,false)*R238),0) + IF(S238&lt;&gt;"",(VLOOKUP(S238,'🧱Material'!$B$4:$H1001,6,false)*T238),0) + IF(U238&lt;&gt;"",(VLOOKUP(U238,'🧱Material'!$B$4:$H1001,6,false)*V238),0) + IF(W238&lt;&gt;"",(VLOOKUP(W238,'🧱Material'!$B$4:$H1001,6,false)*X238),0) + IF(Y238&lt;&gt;"",(VLOOKUP(Y238,'🧱Material'!$B$4:$H1001,6,false)*Z238),0) + IF(AA238&lt;&gt;"",(VLOOKUP(AA238,'🧱Material'!$B$4:$H1001,6,false)*AB238),0) + IF(AC238&lt;&gt;"",(VLOOKUP(AC238,'🧱Material'!$B$4:$H1001,6,false)*AD238),0)</f>
        <v>0</v>
      </c>
      <c r="K238" s="63"/>
      <c r="L238" s="3"/>
      <c r="M238" s="63"/>
      <c r="N238" s="3"/>
      <c r="O238" s="63"/>
      <c r="P238" s="3"/>
      <c r="Q238" s="63"/>
      <c r="R238" s="3"/>
      <c r="S238" s="515"/>
      <c r="T238" s="3"/>
      <c r="U238" s="515"/>
      <c r="V238" s="3"/>
      <c r="W238" s="515"/>
      <c r="X238" s="3"/>
      <c r="Y238" s="515"/>
      <c r="Z238" s="3"/>
      <c r="AA238" s="515"/>
      <c r="AB238" s="3"/>
      <c r="AC238" s="515"/>
      <c r="AD238" s="3"/>
    </row>
    <row r="239">
      <c r="A239" s="70" t="b">
        <v>0</v>
      </c>
      <c r="C239" s="70"/>
      <c r="D239" s="70"/>
      <c r="E239" s="70"/>
      <c r="H239" s="526">
        <f>IF(K239&lt;&gt;"",(VLOOKUP(K239,'🌳Resource'!$A$4:$J1001,10,false)*L239),0)+IF(M239&lt;&gt;"",(VLOOKUP(M239,'🌳Resource'!$A$4:$J1001,10,false)*N239),0)+IF(O239&lt;&gt;"",(VLOOKUP(O239,'🌳Resource'!$A$4:$J1001,10,false)*P239),0) + IF(Q239&lt;&gt;"",(VLOOKUP(Q239,'🌳Resource'!$A$4:$J1001,10,false)*R239),0) + IF(S239&lt;&gt;"",(VLOOKUP(S239,'🧱Material'!$B$4:$H1001,7,false)*T239),0) + IF(U239&lt;&gt;"",(VLOOKUP(U239,'🧱Material'!$B$4:$H1001,7,false)*V239),0) + IF(W239&lt;&gt;"",(VLOOKUP(W239,'🧱Material'!$B$4:$H1001,7,false)*X239),0) + IF(Y239&lt;&gt;"",(VLOOKUP(Y239,'🧱Material'!$B$4:$H1001,7,false)*Z239),0) + IF(AA239&lt;&gt;"",(VLOOKUP(AA239,'🧱Material'!$B$4:$H1001,7,false)*AB239),0) + IF(AC239&lt;&gt;"",(VLOOKUP(AC239,'🧱Material'!$B$4:$H1001,7,false)*AD239),0)</f>
        <v>0</v>
      </c>
      <c r="I239" s="526">
        <f>IF(K239&lt;&gt;"",(VLOOKUP(K239,'🌳Resource'!$A$4:$J1001,8,false)*L239),0)+IF(M239&lt;&gt;"",(VLOOKUP(M239,'🌳Resource'!$A$4:$J1001,8,false)*N239),0)+IF(O239&lt;&gt;"",(VLOOKUP(O239,'🌳Resource'!$A$4:$J1001,8,false)*P239),0) + IF(Q239&lt;&gt;"",(VLOOKUP(Q239,'🌳Resource'!$A$4:$J1001,8,false)*R239),0) + IF(S239&lt;&gt;"",(VLOOKUP(S239,'🧱Material'!$B$4:$H1001,5,false)*T239),0) + IF(U239&lt;&gt;"",(VLOOKUP(U239,'🧱Material'!$B$4:$H1001,5,false)*V239),0) + IF(W239&lt;&gt;"",(VLOOKUP(W239,'🧱Material'!$B$4:$H1001,5,false)*X239),0) + IF(Y239&lt;&gt;"",(VLOOKUP(Y239,'🧱Material'!$B$4:$H1001,5,false)*Z239),0) + IF(AA239&lt;&gt;"",(VLOOKUP(AA239,'🧱Material'!$B$4:$H1001,5,false)*AB239),0) + IF(AC239&lt;&gt;"",(VLOOKUP(AC239,'🧱Material'!$B$4:$H1001,5,false)*AD239),0)</f>
        <v>0</v>
      </c>
      <c r="J239" s="526">
        <f>IF(K239&lt;&gt;"",(VLOOKUP(K239,'🌳Resource'!$A$5:$J1001,9,false)*L239),0)+IF(M239&lt;&gt;"",(VLOOKUP(M239,'🌳Resource'!$A$5:$J1001,9,false)*N239),0)+IF(O239&lt;&gt;"",(VLOOKUP(O239,'🌳Resource'!$A$5:$J1001,9,false)*P239),0) + IF(Q239&lt;&gt;"",(VLOOKUP(Q239,'🌳Resource'!$A$5:$J1001,9,false)*R239),0) + IF(S239&lt;&gt;"",(VLOOKUP(S239,'🧱Material'!$B$4:$H1001,6,false)*T239),0) + IF(U239&lt;&gt;"",(VLOOKUP(U239,'🧱Material'!$B$4:$H1001,6,false)*V239),0) + IF(W239&lt;&gt;"",(VLOOKUP(W239,'🧱Material'!$B$4:$H1001,6,false)*X239),0) + IF(Y239&lt;&gt;"",(VLOOKUP(Y239,'🧱Material'!$B$4:$H1001,6,false)*Z239),0) + IF(AA239&lt;&gt;"",(VLOOKUP(AA239,'🧱Material'!$B$4:$H1001,6,false)*AB239),0) + IF(AC239&lt;&gt;"",(VLOOKUP(AC239,'🧱Material'!$B$4:$H1001,6,false)*AD239),0)</f>
        <v>0</v>
      </c>
      <c r="K239" s="18"/>
      <c r="L239" s="536"/>
      <c r="M239" s="18"/>
      <c r="N239" s="536"/>
      <c r="O239" s="18"/>
      <c r="P239" s="536"/>
      <c r="Q239" s="18"/>
      <c r="R239" s="536"/>
      <c r="S239" s="59"/>
      <c r="T239" s="520"/>
      <c r="U239" s="59"/>
      <c r="V239" s="520"/>
      <c r="W239" s="59"/>
      <c r="X239" s="520"/>
      <c r="Y239" s="59"/>
      <c r="Z239" s="520"/>
      <c r="AA239" s="59"/>
      <c r="AB239" s="520"/>
      <c r="AC239" s="59"/>
      <c r="AD239" s="520"/>
    </row>
    <row r="240">
      <c r="A240" s="70" t="b">
        <v>0</v>
      </c>
      <c r="C240" s="70"/>
      <c r="D240" s="70"/>
      <c r="E240" s="70"/>
      <c r="H240" s="523">
        <f>IF(K240&lt;&gt;"",(VLOOKUP(K240,'🌳Resource'!$A$4:$J1001,10,false)*L240),0)+IF(M240&lt;&gt;"",(VLOOKUP(M240,'🌳Resource'!$A$4:$J1001,10,false)*N240),0)+IF(O240&lt;&gt;"",(VLOOKUP(O240,'🌳Resource'!$A$4:$J1001,10,false)*P240),0) + IF(Q240&lt;&gt;"",(VLOOKUP(Q240,'🌳Resource'!$A$4:$J1001,10,false)*R240),0) + IF(S240&lt;&gt;"",(VLOOKUP(S240,'🧱Material'!$B$4:$H1001,7,false)*T240),0) + IF(U240&lt;&gt;"",(VLOOKUP(U240,'🧱Material'!$B$4:$H1001,7,false)*V240),0) + IF(W240&lt;&gt;"",(VLOOKUP(W240,'🧱Material'!$B$4:$H1001,7,false)*X240),0) + IF(Y240&lt;&gt;"",(VLOOKUP(Y240,'🧱Material'!$B$4:$H1001,7,false)*Z240),0) + IF(AA240&lt;&gt;"",(VLOOKUP(AA240,'🧱Material'!$B$4:$H1001,7,false)*AB240),0) + IF(AC240&lt;&gt;"",(VLOOKUP(AC240,'🧱Material'!$B$4:$H1001,7,false)*AD240),0)</f>
        <v>0</v>
      </c>
      <c r="I240" s="523">
        <f>IF(K240&lt;&gt;"",(VLOOKUP(K240,'🌳Resource'!$A$4:$J1001,8,false)*L240),0)+IF(M240&lt;&gt;"",(VLOOKUP(M240,'🌳Resource'!$A$4:$J1001,8,false)*N240),0)+IF(O240&lt;&gt;"",(VLOOKUP(O240,'🌳Resource'!$A$4:$J1001,8,false)*P240),0) + IF(Q240&lt;&gt;"",(VLOOKUP(Q240,'🌳Resource'!$A$4:$J1001,8,false)*R240),0) + IF(S240&lt;&gt;"",(VLOOKUP(S240,'🧱Material'!$B$4:$H1001,5,false)*T240),0) + IF(U240&lt;&gt;"",(VLOOKUP(U240,'🧱Material'!$B$4:$H1001,5,false)*V240),0) + IF(W240&lt;&gt;"",(VLOOKUP(W240,'🧱Material'!$B$4:$H1001,5,false)*X240),0) + IF(Y240&lt;&gt;"",(VLOOKUP(Y240,'🧱Material'!$B$4:$H1001,5,false)*Z240),0) + IF(AA240&lt;&gt;"",(VLOOKUP(AA240,'🧱Material'!$B$4:$H1001,5,false)*AB240),0) + IF(AC240&lt;&gt;"",(VLOOKUP(AC240,'🧱Material'!$B$4:$H1001,5,false)*AD240),0)</f>
        <v>0</v>
      </c>
      <c r="J240" s="523">
        <f>IF(K240&lt;&gt;"",(VLOOKUP(K240,'🌳Resource'!$A$5:$J1001,9,false)*L240),0)+IF(M240&lt;&gt;"",(VLOOKUP(M240,'🌳Resource'!$A$5:$J1001,9,false)*N240),0)+IF(O240&lt;&gt;"",(VLOOKUP(O240,'🌳Resource'!$A$5:$J1001,9,false)*P240),0) + IF(Q240&lt;&gt;"",(VLOOKUP(Q240,'🌳Resource'!$A$5:$J1001,9,false)*R240),0) + IF(S240&lt;&gt;"",(VLOOKUP(S240,'🧱Material'!$B$4:$H1001,6,false)*T240),0) + IF(U240&lt;&gt;"",(VLOOKUP(U240,'🧱Material'!$B$4:$H1001,6,false)*V240),0) + IF(W240&lt;&gt;"",(VLOOKUP(W240,'🧱Material'!$B$4:$H1001,6,false)*X240),0) + IF(Y240&lt;&gt;"",(VLOOKUP(Y240,'🧱Material'!$B$4:$H1001,6,false)*Z240),0) + IF(AA240&lt;&gt;"",(VLOOKUP(AA240,'🧱Material'!$B$4:$H1001,6,false)*AB240),0) + IF(AC240&lt;&gt;"",(VLOOKUP(AC240,'🧱Material'!$B$4:$H1001,6,false)*AD240),0)</f>
        <v>0</v>
      </c>
      <c r="K240" s="63"/>
      <c r="L240" s="3"/>
      <c r="M240" s="63"/>
      <c r="N240" s="3"/>
      <c r="O240" s="63"/>
      <c r="P240" s="3"/>
      <c r="Q240" s="63"/>
      <c r="R240" s="3"/>
      <c r="S240" s="515"/>
      <c r="T240" s="3"/>
      <c r="U240" s="515"/>
      <c r="V240" s="3"/>
      <c r="W240" s="515"/>
      <c r="X240" s="3"/>
      <c r="Y240" s="515"/>
      <c r="Z240" s="3"/>
      <c r="AA240" s="515"/>
      <c r="AB240" s="3"/>
      <c r="AC240" s="515"/>
      <c r="AD240" s="3"/>
    </row>
    <row r="241">
      <c r="A241" s="70" t="b">
        <v>0</v>
      </c>
      <c r="C241" s="70"/>
      <c r="D241" s="70"/>
      <c r="E241" s="70"/>
      <c r="H241" s="526">
        <f>IF(K241&lt;&gt;"",(VLOOKUP(K241,'🌳Resource'!$A$4:$J1001,10,false)*L241),0)+IF(M241&lt;&gt;"",(VLOOKUP(M241,'🌳Resource'!$A$4:$J1001,10,false)*N241),0)+IF(O241&lt;&gt;"",(VLOOKUP(O241,'🌳Resource'!$A$4:$J1001,10,false)*P241),0) + IF(Q241&lt;&gt;"",(VLOOKUP(Q241,'🌳Resource'!$A$4:$J1001,10,false)*R241),0) + IF(S241&lt;&gt;"",(VLOOKUP(S241,'🧱Material'!$B$4:$H1001,7,false)*T241),0) + IF(U241&lt;&gt;"",(VLOOKUP(U241,'🧱Material'!$B$4:$H1001,7,false)*V241),0) + IF(W241&lt;&gt;"",(VLOOKUP(W241,'🧱Material'!$B$4:$H1001,7,false)*X241),0) + IF(Y241&lt;&gt;"",(VLOOKUP(Y241,'🧱Material'!$B$4:$H1001,7,false)*Z241),0) + IF(AA241&lt;&gt;"",(VLOOKUP(AA241,'🧱Material'!$B$4:$H1001,7,false)*AB241),0) + IF(AC241&lt;&gt;"",(VLOOKUP(AC241,'🧱Material'!$B$4:$H1001,7,false)*AD241),0)</f>
        <v>0</v>
      </c>
      <c r="I241" s="526">
        <f>IF(K241&lt;&gt;"",(VLOOKUP(K241,'🌳Resource'!$A$4:$J1001,8,false)*L241),0)+IF(M241&lt;&gt;"",(VLOOKUP(M241,'🌳Resource'!$A$4:$J1001,8,false)*N241),0)+IF(O241&lt;&gt;"",(VLOOKUP(O241,'🌳Resource'!$A$4:$J1001,8,false)*P241),0) + IF(Q241&lt;&gt;"",(VLOOKUP(Q241,'🌳Resource'!$A$4:$J1001,8,false)*R241),0) + IF(S241&lt;&gt;"",(VLOOKUP(S241,'🧱Material'!$B$4:$H1001,5,false)*T241),0) + IF(U241&lt;&gt;"",(VLOOKUP(U241,'🧱Material'!$B$4:$H1001,5,false)*V241),0) + IF(W241&lt;&gt;"",(VLOOKUP(W241,'🧱Material'!$B$4:$H1001,5,false)*X241),0) + IF(Y241&lt;&gt;"",(VLOOKUP(Y241,'🧱Material'!$B$4:$H1001,5,false)*Z241),0) + IF(AA241&lt;&gt;"",(VLOOKUP(AA241,'🧱Material'!$B$4:$H1001,5,false)*AB241),0) + IF(AC241&lt;&gt;"",(VLOOKUP(AC241,'🧱Material'!$B$4:$H1001,5,false)*AD241),0)</f>
        <v>0</v>
      </c>
      <c r="J241" s="526">
        <f>IF(K241&lt;&gt;"",(VLOOKUP(K241,'🌳Resource'!$A$5:$J1001,9,false)*L241),0)+IF(M241&lt;&gt;"",(VLOOKUP(M241,'🌳Resource'!$A$5:$J1001,9,false)*N241),0)+IF(O241&lt;&gt;"",(VLOOKUP(O241,'🌳Resource'!$A$5:$J1001,9,false)*P241),0) + IF(Q241&lt;&gt;"",(VLOOKUP(Q241,'🌳Resource'!$A$5:$J1001,9,false)*R241),0) + IF(S241&lt;&gt;"",(VLOOKUP(S241,'🧱Material'!$B$4:$H1001,6,false)*T241),0) + IF(U241&lt;&gt;"",(VLOOKUP(U241,'🧱Material'!$B$4:$H1001,6,false)*V241),0) + IF(W241&lt;&gt;"",(VLOOKUP(W241,'🧱Material'!$B$4:$H1001,6,false)*X241),0) + IF(Y241&lt;&gt;"",(VLOOKUP(Y241,'🧱Material'!$B$4:$H1001,6,false)*Z241),0) + IF(AA241&lt;&gt;"",(VLOOKUP(AA241,'🧱Material'!$B$4:$H1001,6,false)*AB241),0) + IF(AC241&lt;&gt;"",(VLOOKUP(AC241,'🧱Material'!$B$4:$H1001,6,false)*AD241),0)</f>
        <v>0</v>
      </c>
      <c r="K241" s="18"/>
      <c r="L241" s="536"/>
      <c r="M241" s="18"/>
      <c r="N241" s="536"/>
      <c r="O241" s="18"/>
      <c r="P241" s="536"/>
      <c r="Q241" s="18"/>
      <c r="R241" s="536"/>
      <c r="S241" s="59"/>
      <c r="T241" s="520"/>
      <c r="U241" s="59"/>
      <c r="V241" s="520"/>
      <c r="W241" s="59"/>
      <c r="X241" s="520"/>
      <c r="Y241" s="59"/>
      <c r="Z241" s="520"/>
      <c r="AA241" s="59"/>
      <c r="AB241" s="520"/>
      <c r="AC241" s="59"/>
      <c r="AD241" s="520"/>
    </row>
    <row r="242">
      <c r="A242" s="70" t="b">
        <v>0</v>
      </c>
      <c r="C242" s="70"/>
      <c r="D242" s="70"/>
      <c r="E242" s="70"/>
      <c r="H242" s="523">
        <f>IF(K242&lt;&gt;"",(VLOOKUP(K242,'🌳Resource'!$A$4:$J1001,10,false)*L242),0)+IF(M242&lt;&gt;"",(VLOOKUP(M242,'🌳Resource'!$A$4:$J1001,10,false)*N242),0)+IF(O242&lt;&gt;"",(VLOOKUP(O242,'🌳Resource'!$A$4:$J1001,10,false)*P242),0) + IF(Q242&lt;&gt;"",(VLOOKUP(Q242,'🌳Resource'!$A$4:$J1001,10,false)*R242),0) + IF(S242&lt;&gt;"",(VLOOKUP(S242,'🧱Material'!$B$4:$H1001,7,false)*T242),0) + IF(U242&lt;&gt;"",(VLOOKUP(U242,'🧱Material'!$B$4:$H1001,7,false)*V242),0) + IF(W242&lt;&gt;"",(VLOOKUP(W242,'🧱Material'!$B$4:$H1001,7,false)*X242),0) + IF(Y242&lt;&gt;"",(VLOOKUP(Y242,'🧱Material'!$B$4:$H1001,7,false)*Z242),0) + IF(AA242&lt;&gt;"",(VLOOKUP(AA242,'🧱Material'!$B$4:$H1001,7,false)*AB242),0) + IF(AC242&lt;&gt;"",(VLOOKUP(AC242,'🧱Material'!$B$4:$H1001,7,false)*AD242),0)</f>
        <v>0</v>
      </c>
      <c r="I242" s="523">
        <f>IF(K242&lt;&gt;"",(VLOOKUP(K242,'🌳Resource'!$A$4:$J1001,8,false)*L242),0)+IF(M242&lt;&gt;"",(VLOOKUP(M242,'🌳Resource'!$A$4:$J1001,8,false)*N242),0)+IF(O242&lt;&gt;"",(VLOOKUP(O242,'🌳Resource'!$A$4:$J1001,8,false)*P242),0) + IF(Q242&lt;&gt;"",(VLOOKUP(Q242,'🌳Resource'!$A$4:$J1001,8,false)*R242),0) + IF(S242&lt;&gt;"",(VLOOKUP(S242,'🧱Material'!$B$4:$H1001,5,false)*T242),0) + IF(U242&lt;&gt;"",(VLOOKUP(U242,'🧱Material'!$B$4:$H1001,5,false)*V242),0) + IF(W242&lt;&gt;"",(VLOOKUP(W242,'🧱Material'!$B$4:$H1001,5,false)*X242),0) + IF(Y242&lt;&gt;"",(VLOOKUP(Y242,'🧱Material'!$B$4:$H1001,5,false)*Z242),0) + IF(AA242&lt;&gt;"",(VLOOKUP(AA242,'🧱Material'!$B$4:$H1001,5,false)*AB242),0) + IF(AC242&lt;&gt;"",(VLOOKUP(AC242,'🧱Material'!$B$4:$H1001,5,false)*AD242),0)</f>
        <v>0</v>
      </c>
      <c r="J242" s="523">
        <f>IF(K242&lt;&gt;"",(VLOOKUP(K242,'🌳Resource'!$A$5:$J1001,9,false)*L242),0)+IF(M242&lt;&gt;"",(VLOOKUP(M242,'🌳Resource'!$A$5:$J1001,9,false)*N242),0)+IF(O242&lt;&gt;"",(VLOOKUP(O242,'🌳Resource'!$A$5:$J1001,9,false)*P242),0) + IF(Q242&lt;&gt;"",(VLOOKUP(Q242,'🌳Resource'!$A$5:$J1001,9,false)*R242),0) + IF(S242&lt;&gt;"",(VLOOKUP(S242,'🧱Material'!$B$4:$H1001,6,false)*T242),0) + IF(U242&lt;&gt;"",(VLOOKUP(U242,'🧱Material'!$B$4:$H1001,6,false)*V242),0) + IF(W242&lt;&gt;"",(VLOOKUP(W242,'🧱Material'!$B$4:$H1001,6,false)*X242),0) + IF(Y242&lt;&gt;"",(VLOOKUP(Y242,'🧱Material'!$B$4:$H1001,6,false)*Z242),0) + IF(AA242&lt;&gt;"",(VLOOKUP(AA242,'🧱Material'!$B$4:$H1001,6,false)*AB242),0) + IF(AC242&lt;&gt;"",(VLOOKUP(AC242,'🧱Material'!$B$4:$H1001,6,false)*AD242),0)</f>
        <v>0</v>
      </c>
      <c r="K242" s="63"/>
      <c r="L242" s="3"/>
      <c r="M242" s="63"/>
      <c r="N242" s="3"/>
      <c r="O242" s="63"/>
      <c r="P242" s="3"/>
      <c r="Q242" s="63"/>
      <c r="R242" s="3"/>
      <c r="S242" s="515"/>
      <c r="T242" s="3"/>
      <c r="U242" s="515"/>
      <c r="V242" s="3"/>
      <c r="W242" s="515"/>
      <c r="X242" s="3"/>
      <c r="Y242" s="515"/>
      <c r="Z242" s="3"/>
      <c r="AA242" s="515"/>
      <c r="AB242" s="3"/>
      <c r="AC242" s="515"/>
      <c r="AD242" s="3"/>
    </row>
    <row r="243">
      <c r="A243" s="70" t="b">
        <v>0</v>
      </c>
      <c r="C243" s="70"/>
      <c r="D243" s="70"/>
      <c r="E243" s="70"/>
      <c r="H243" s="526">
        <f>IF(K243&lt;&gt;"",(VLOOKUP(K243,'🌳Resource'!$A$4:$J1001,10,false)*L243),0)+IF(M243&lt;&gt;"",(VLOOKUP(M243,'🌳Resource'!$A$4:$J1001,10,false)*N243),0)+IF(O243&lt;&gt;"",(VLOOKUP(O243,'🌳Resource'!$A$4:$J1001,10,false)*P243),0) + IF(Q243&lt;&gt;"",(VLOOKUP(Q243,'🌳Resource'!$A$4:$J1001,10,false)*R243),0) + IF(S243&lt;&gt;"",(VLOOKUP(S243,'🧱Material'!$B$4:$H1001,7,false)*T243),0) + IF(U243&lt;&gt;"",(VLOOKUP(U243,'🧱Material'!$B$4:$H1001,7,false)*V243),0) + IF(W243&lt;&gt;"",(VLOOKUP(W243,'🧱Material'!$B$4:$H1001,7,false)*X243),0) + IF(Y243&lt;&gt;"",(VLOOKUP(Y243,'🧱Material'!$B$4:$H1001,7,false)*Z243),0) + IF(AA243&lt;&gt;"",(VLOOKUP(AA243,'🧱Material'!$B$4:$H1001,7,false)*AB243),0) + IF(AC243&lt;&gt;"",(VLOOKUP(AC243,'🧱Material'!$B$4:$H1001,7,false)*AD243),0)</f>
        <v>0</v>
      </c>
      <c r="I243" s="526">
        <f>IF(K243&lt;&gt;"",(VLOOKUP(K243,'🌳Resource'!$A$4:$J1001,8,false)*L243),0)+IF(M243&lt;&gt;"",(VLOOKUP(M243,'🌳Resource'!$A$4:$J1001,8,false)*N243),0)+IF(O243&lt;&gt;"",(VLOOKUP(O243,'🌳Resource'!$A$4:$J1001,8,false)*P243),0) + IF(Q243&lt;&gt;"",(VLOOKUP(Q243,'🌳Resource'!$A$4:$J1001,8,false)*R243),0) + IF(S243&lt;&gt;"",(VLOOKUP(S243,'🧱Material'!$B$4:$H1001,5,false)*T243),0) + IF(U243&lt;&gt;"",(VLOOKUP(U243,'🧱Material'!$B$4:$H1001,5,false)*V243),0) + IF(W243&lt;&gt;"",(VLOOKUP(W243,'🧱Material'!$B$4:$H1001,5,false)*X243),0) + IF(Y243&lt;&gt;"",(VLOOKUP(Y243,'🧱Material'!$B$4:$H1001,5,false)*Z243),0) + IF(AA243&lt;&gt;"",(VLOOKUP(AA243,'🧱Material'!$B$4:$H1001,5,false)*AB243),0) + IF(AC243&lt;&gt;"",(VLOOKUP(AC243,'🧱Material'!$B$4:$H1001,5,false)*AD243),0)</f>
        <v>0</v>
      </c>
      <c r="J243" s="526">
        <f>IF(K243&lt;&gt;"",(VLOOKUP(K243,'🌳Resource'!$A$5:$J1001,9,false)*L243),0)+IF(M243&lt;&gt;"",(VLOOKUP(M243,'🌳Resource'!$A$5:$J1001,9,false)*N243),0)+IF(O243&lt;&gt;"",(VLOOKUP(O243,'🌳Resource'!$A$5:$J1001,9,false)*P243),0) + IF(Q243&lt;&gt;"",(VLOOKUP(Q243,'🌳Resource'!$A$5:$J1001,9,false)*R243),0) + IF(S243&lt;&gt;"",(VLOOKUP(S243,'🧱Material'!$B$4:$H1001,6,false)*T243),0) + IF(U243&lt;&gt;"",(VLOOKUP(U243,'🧱Material'!$B$4:$H1001,6,false)*V243),0) + IF(W243&lt;&gt;"",(VLOOKUP(W243,'🧱Material'!$B$4:$H1001,6,false)*X243),0) + IF(Y243&lt;&gt;"",(VLOOKUP(Y243,'🧱Material'!$B$4:$H1001,6,false)*Z243),0) + IF(AA243&lt;&gt;"",(VLOOKUP(AA243,'🧱Material'!$B$4:$H1001,6,false)*AB243),0) + IF(AC243&lt;&gt;"",(VLOOKUP(AC243,'🧱Material'!$B$4:$H1001,6,false)*AD243),0)</f>
        <v>0</v>
      </c>
      <c r="K243" s="18"/>
      <c r="L243" s="536"/>
      <c r="M243" s="18"/>
      <c r="N243" s="536"/>
      <c r="O243" s="18"/>
      <c r="P243" s="536"/>
      <c r="Q243" s="18"/>
      <c r="R243" s="536"/>
      <c r="S243" s="59"/>
      <c r="T243" s="520"/>
      <c r="U243" s="59"/>
      <c r="V243" s="520"/>
      <c r="W243" s="59"/>
      <c r="X243" s="520"/>
      <c r="Y243" s="59"/>
      <c r="Z243" s="520"/>
      <c r="AA243" s="59"/>
      <c r="AB243" s="520"/>
      <c r="AC243" s="59"/>
      <c r="AD243" s="520"/>
    </row>
    <row r="244">
      <c r="A244" s="70" t="b">
        <v>0</v>
      </c>
      <c r="C244" s="70"/>
      <c r="D244" s="70"/>
      <c r="E244" s="70"/>
      <c r="H244" s="523">
        <f>IF(K244&lt;&gt;"",(VLOOKUP(K244,'🌳Resource'!$A$4:$J1001,10,false)*L244),0)+IF(M244&lt;&gt;"",(VLOOKUP(M244,'🌳Resource'!$A$4:$J1001,10,false)*N244),0)+IF(O244&lt;&gt;"",(VLOOKUP(O244,'🌳Resource'!$A$4:$J1001,10,false)*P244),0) + IF(Q244&lt;&gt;"",(VLOOKUP(Q244,'🌳Resource'!$A$4:$J1001,10,false)*R244),0) + IF(S244&lt;&gt;"",(VLOOKUP(S244,'🧱Material'!$B$4:$H1001,7,false)*T244),0) + IF(U244&lt;&gt;"",(VLOOKUP(U244,'🧱Material'!$B$4:$H1001,7,false)*V244),0) + IF(W244&lt;&gt;"",(VLOOKUP(W244,'🧱Material'!$B$4:$H1001,7,false)*X244),0) + IF(Y244&lt;&gt;"",(VLOOKUP(Y244,'🧱Material'!$B$4:$H1001,7,false)*Z244),0) + IF(AA244&lt;&gt;"",(VLOOKUP(AA244,'🧱Material'!$B$4:$H1001,7,false)*AB244),0) + IF(AC244&lt;&gt;"",(VLOOKUP(AC244,'🧱Material'!$B$4:$H1001,7,false)*AD244),0)</f>
        <v>0</v>
      </c>
      <c r="I244" s="523">
        <f>IF(K244&lt;&gt;"",(VLOOKUP(K244,'🌳Resource'!$A$4:$J1001,8,false)*L244),0)+IF(M244&lt;&gt;"",(VLOOKUP(M244,'🌳Resource'!$A$4:$J1001,8,false)*N244),0)+IF(O244&lt;&gt;"",(VLOOKUP(O244,'🌳Resource'!$A$4:$J1001,8,false)*P244),0) + IF(Q244&lt;&gt;"",(VLOOKUP(Q244,'🌳Resource'!$A$4:$J1001,8,false)*R244),0) + IF(S244&lt;&gt;"",(VLOOKUP(S244,'🧱Material'!$B$4:$H1001,5,false)*T244),0) + IF(U244&lt;&gt;"",(VLOOKUP(U244,'🧱Material'!$B$4:$H1001,5,false)*V244),0) + IF(W244&lt;&gt;"",(VLOOKUP(W244,'🧱Material'!$B$4:$H1001,5,false)*X244),0) + IF(Y244&lt;&gt;"",(VLOOKUP(Y244,'🧱Material'!$B$4:$H1001,5,false)*Z244),0) + IF(AA244&lt;&gt;"",(VLOOKUP(AA244,'🧱Material'!$B$4:$H1001,5,false)*AB244),0) + IF(AC244&lt;&gt;"",(VLOOKUP(AC244,'🧱Material'!$B$4:$H1001,5,false)*AD244),0)</f>
        <v>0</v>
      </c>
      <c r="J244" s="523">
        <f>IF(K244&lt;&gt;"",(VLOOKUP(K244,'🌳Resource'!$A$5:$J1001,9,false)*L244),0)+IF(M244&lt;&gt;"",(VLOOKUP(M244,'🌳Resource'!$A$5:$J1001,9,false)*N244),0)+IF(O244&lt;&gt;"",(VLOOKUP(O244,'🌳Resource'!$A$5:$J1001,9,false)*P244),0) + IF(Q244&lt;&gt;"",(VLOOKUP(Q244,'🌳Resource'!$A$5:$J1001,9,false)*R244),0) + IF(S244&lt;&gt;"",(VLOOKUP(S244,'🧱Material'!$B$4:$H1001,6,false)*T244),0) + IF(U244&lt;&gt;"",(VLOOKUP(U244,'🧱Material'!$B$4:$H1001,6,false)*V244),0) + IF(W244&lt;&gt;"",(VLOOKUP(W244,'🧱Material'!$B$4:$H1001,6,false)*X244),0) + IF(Y244&lt;&gt;"",(VLOOKUP(Y244,'🧱Material'!$B$4:$H1001,6,false)*Z244),0) + IF(AA244&lt;&gt;"",(VLOOKUP(AA244,'🧱Material'!$B$4:$H1001,6,false)*AB244),0) + IF(AC244&lt;&gt;"",(VLOOKUP(AC244,'🧱Material'!$B$4:$H1001,6,false)*AD244),0)</f>
        <v>0</v>
      </c>
      <c r="K244" s="63"/>
      <c r="L244" s="3"/>
      <c r="M244" s="63"/>
      <c r="N244" s="3"/>
      <c r="O244" s="63"/>
      <c r="P244" s="3"/>
      <c r="Q244" s="63"/>
      <c r="R244" s="3"/>
      <c r="S244" s="515"/>
      <c r="T244" s="3"/>
      <c r="U244" s="515"/>
      <c r="V244" s="3"/>
      <c r="W244" s="515"/>
      <c r="X244" s="3"/>
      <c r="Y244" s="515"/>
      <c r="Z244" s="3"/>
      <c r="AA244" s="515"/>
      <c r="AB244" s="3"/>
      <c r="AC244" s="515"/>
      <c r="AD244" s="3"/>
    </row>
    <row r="245">
      <c r="A245" s="70" t="b">
        <v>0</v>
      </c>
      <c r="C245" s="70"/>
      <c r="D245" s="70"/>
      <c r="E245" s="70"/>
      <c r="H245" s="526">
        <f>IF(K245&lt;&gt;"",(VLOOKUP(K245,'🌳Resource'!$A$4:$J1001,10,false)*L245),0)+IF(M245&lt;&gt;"",(VLOOKUP(M245,'🌳Resource'!$A$4:$J1001,10,false)*N245),0)+IF(O245&lt;&gt;"",(VLOOKUP(O245,'🌳Resource'!$A$4:$J1001,10,false)*P245),0) + IF(Q245&lt;&gt;"",(VLOOKUP(Q245,'🌳Resource'!$A$4:$J1001,10,false)*R245),0) + IF(S245&lt;&gt;"",(VLOOKUP(S245,'🧱Material'!$B$4:$H1001,7,false)*T245),0) + IF(U245&lt;&gt;"",(VLOOKUP(U245,'🧱Material'!$B$4:$H1001,7,false)*V245),0) + IF(W245&lt;&gt;"",(VLOOKUP(W245,'🧱Material'!$B$4:$H1001,7,false)*X245),0) + IF(Y245&lt;&gt;"",(VLOOKUP(Y245,'🧱Material'!$B$4:$H1001,7,false)*Z245),0) + IF(AA245&lt;&gt;"",(VLOOKUP(AA245,'🧱Material'!$B$4:$H1001,7,false)*AB245),0) + IF(AC245&lt;&gt;"",(VLOOKUP(AC245,'🧱Material'!$B$4:$H1001,7,false)*AD245),0)</f>
        <v>0</v>
      </c>
      <c r="I245" s="526">
        <f>IF(K245&lt;&gt;"",(VLOOKUP(K245,'🌳Resource'!$A$4:$J1001,8,false)*L245),0)+IF(M245&lt;&gt;"",(VLOOKUP(M245,'🌳Resource'!$A$4:$J1001,8,false)*N245),0)+IF(O245&lt;&gt;"",(VLOOKUP(O245,'🌳Resource'!$A$4:$J1001,8,false)*P245),0) + IF(Q245&lt;&gt;"",(VLOOKUP(Q245,'🌳Resource'!$A$4:$J1001,8,false)*R245),0) + IF(S245&lt;&gt;"",(VLOOKUP(S245,'🧱Material'!$B$4:$H1001,5,false)*T245),0) + IF(U245&lt;&gt;"",(VLOOKUP(U245,'🧱Material'!$B$4:$H1001,5,false)*V245),0) + IF(W245&lt;&gt;"",(VLOOKUP(W245,'🧱Material'!$B$4:$H1001,5,false)*X245),0) + IF(Y245&lt;&gt;"",(VLOOKUP(Y245,'🧱Material'!$B$4:$H1001,5,false)*Z245),0) + IF(AA245&lt;&gt;"",(VLOOKUP(AA245,'🧱Material'!$B$4:$H1001,5,false)*AB245),0) + IF(AC245&lt;&gt;"",(VLOOKUP(AC245,'🧱Material'!$B$4:$H1001,5,false)*AD245),0)</f>
        <v>0</v>
      </c>
      <c r="J245" s="526">
        <f>IF(K245&lt;&gt;"",(VLOOKUP(K245,'🌳Resource'!$A$5:$J1001,9,false)*L245),0)+IF(M245&lt;&gt;"",(VLOOKUP(M245,'🌳Resource'!$A$5:$J1001,9,false)*N245),0)+IF(O245&lt;&gt;"",(VLOOKUP(O245,'🌳Resource'!$A$5:$J1001,9,false)*P245),0) + IF(Q245&lt;&gt;"",(VLOOKUP(Q245,'🌳Resource'!$A$5:$J1001,9,false)*R245),0) + IF(S245&lt;&gt;"",(VLOOKUP(S245,'🧱Material'!$B$4:$H1001,6,false)*T245),0) + IF(U245&lt;&gt;"",(VLOOKUP(U245,'🧱Material'!$B$4:$H1001,6,false)*V245),0) + IF(W245&lt;&gt;"",(VLOOKUP(W245,'🧱Material'!$B$4:$H1001,6,false)*X245),0) + IF(Y245&lt;&gt;"",(VLOOKUP(Y245,'🧱Material'!$B$4:$H1001,6,false)*Z245),0) + IF(AA245&lt;&gt;"",(VLOOKUP(AA245,'🧱Material'!$B$4:$H1001,6,false)*AB245),0) + IF(AC245&lt;&gt;"",(VLOOKUP(AC245,'🧱Material'!$B$4:$H1001,6,false)*AD245),0)</f>
        <v>0</v>
      </c>
      <c r="K245" s="18"/>
      <c r="L245" s="536"/>
      <c r="M245" s="18"/>
      <c r="N245" s="536"/>
      <c r="O245" s="18"/>
      <c r="P245" s="536"/>
      <c r="Q245" s="18"/>
      <c r="R245" s="536"/>
      <c r="S245" s="59"/>
      <c r="T245" s="520"/>
      <c r="U245" s="59"/>
      <c r="V245" s="520"/>
      <c r="W245" s="59"/>
      <c r="X245" s="520"/>
      <c r="Y245" s="59"/>
      <c r="Z245" s="520"/>
      <c r="AA245" s="59"/>
      <c r="AB245" s="520"/>
      <c r="AC245" s="59"/>
      <c r="AD245" s="520"/>
    </row>
    <row r="246">
      <c r="A246" s="70" t="b">
        <v>0</v>
      </c>
      <c r="C246" s="70"/>
      <c r="D246" s="70"/>
      <c r="E246" s="70"/>
      <c r="H246" s="523">
        <f>IF(K246&lt;&gt;"",(VLOOKUP(K246,'🌳Resource'!$A$4:$J1001,10,false)*L246),0)+IF(M246&lt;&gt;"",(VLOOKUP(M246,'🌳Resource'!$A$4:$J1001,10,false)*N246),0)+IF(O246&lt;&gt;"",(VLOOKUP(O246,'🌳Resource'!$A$4:$J1001,10,false)*P246),0) + IF(Q246&lt;&gt;"",(VLOOKUP(Q246,'🌳Resource'!$A$4:$J1001,10,false)*R246),0) + IF(S246&lt;&gt;"",(VLOOKUP(S246,'🧱Material'!$B$4:$H1001,7,false)*T246),0) + IF(U246&lt;&gt;"",(VLOOKUP(U246,'🧱Material'!$B$4:$H1001,7,false)*V246),0) + IF(W246&lt;&gt;"",(VLOOKUP(W246,'🧱Material'!$B$4:$H1001,7,false)*X246),0) + IF(Y246&lt;&gt;"",(VLOOKUP(Y246,'🧱Material'!$B$4:$H1001,7,false)*Z246),0) + IF(AA246&lt;&gt;"",(VLOOKUP(AA246,'🧱Material'!$B$4:$H1001,7,false)*AB246),0) + IF(AC246&lt;&gt;"",(VLOOKUP(AC246,'🧱Material'!$B$4:$H1001,7,false)*AD246),0)</f>
        <v>0</v>
      </c>
      <c r="I246" s="523">
        <f>IF(K246&lt;&gt;"",(VLOOKUP(K246,'🌳Resource'!$A$4:$J1001,8,false)*L246),0)+IF(M246&lt;&gt;"",(VLOOKUP(M246,'🌳Resource'!$A$4:$J1001,8,false)*N246),0)+IF(O246&lt;&gt;"",(VLOOKUP(O246,'🌳Resource'!$A$4:$J1001,8,false)*P246),0) + IF(Q246&lt;&gt;"",(VLOOKUP(Q246,'🌳Resource'!$A$4:$J1001,8,false)*R246),0) + IF(S246&lt;&gt;"",(VLOOKUP(S246,'🧱Material'!$B$4:$H1001,5,false)*T246),0) + IF(U246&lt;&gt;"",(VLOOKUP(U246,'🧱Material'!$B$4:$H1001,5,false)*V246),0) + IF(W246&lt;&gt;"",(VLOOKUP(W246,'🧱Material'!$B$4:$H1001,5,false)*X246),0) + IF(Y246&lt;&gt;"",(VLOOKUP(Y246,'🧱Material'!$B$4:$H1001,5,false)*Z246),0) + IF(AA246&lt;&gt;"",(VLOOKUP(AA246,'🧱Material'!$B$4:$H1001,5,false)*AB246),0) + IF(AC246&lt;&gt;"",(VLOOKUP(AC246,'🧱Material'!$B$4:$H1001,5,false)*AD246),0)</f>
        <v>0</v>
      </c>
      <c r="J246" s="523">
        <f>IF(K246&lt;&gt;"",(VLOOKUP(K246,'🌳Resource'!$A$5:$J1001,9,false)*L246),0)+IF(M246&lt;&gt;"",(VLOOKUP(M246,'🌳Resource'!$A$5:$J1001,9,false)*N246),0)+IF(O246&lt;&gt;"",(VLOOKUP(O246,'🌳Resource'!$A$5:$J1001,9,false)*P246),0) + IF(Q246&lt;&gt;"",(VLOOKUP(Q246,'🌳Resource'!$A$5:$J1001,9,false)*R246),0) + IF(S246&lt;&gt;"",(VLOOKUP(S246,'🧱Material'!$B$4:$H1001,6,false)*T246),0) + IF(U246&lt;&gt;"",(VLOOKUP(U246,'🧱Material'!$B$4:$H1001,6,false)*V246),0) + IF(W246&lt;&gt;"",(VLOOKUP(W246,'🧱Material'!$B$4:$H1001,6,false)*X246),0) + IF(Y246&lt;&gt;"",(VLOOKUP(Y246,'🧱Material'!$B$4:$H1001,6,false)*Z246),0) + IF(AA246&lt;&gt;"",(VLOOKUP(AA246,'🧱Material'!$B$4:$H1001,6,false)*AB246),0) + IF(AC246&lt;&gt;"",(VLOOKUP(AC246,'🧱Material'!$B$4:$H1001,6,false)*AD246),0)</f>
        <v>0</v>
      </c>
      <c r="K246" s="63"/>
      <c r="L246" s="3"/>
      <c r="M246" s="63"/>
      <c r="N246" s="3"/>
      <c r="O246" s="63"/>
      <c r="P246" s="3"/>
      <c r="Q246" s="63"/>
      <c r="R246" s="3"/>
      <c r="S246" s="515"/>
      <c r="T246" s="3"/>
      <c r="U246" s="515"/>
      <c r="V246" s="3"/>
      <c r="W246" s="515"/>
      <c r="X246" s="3"/>
      <c r="Y246" s="515"/>
      <c r="Z246" s="3"/>
      <c r="AA246" s="515"/>
      <c r="AB246" s="3"/>
      <c r="AC246" s="515"/>
      <c r="AD246" s="3"/>
    </row>
    <row r="247">
      <c r="A247" s="70" t="b">
        <v>0</v>
      </c>
      <c r="C247" s="70"/>
      <c r="D247" s="70"/>
      <c r="E247" s="70"/>
      <c r="H247" s="526">
        <f>IF(K247&lt;&gt;"",(VLOOKUP(K247,'🌳Resource'!$A$4:$J1001,10,false)*L247),0)+IF(M247&lt;&gt;"",(VLOOKUP(M247,'🌳Resource'!$A$4:$J1001,10,false)*N247),0)+IF(O247&lt;&gt;"",(VLOOKUP(O247,'🌳Resource'!$A$4:$J1001,10,false)*P247),0) + IF(Q247&lt;&gt;"",(VLOOKUP(Q247,'🌳Resource'!$A$4:$J1001,10,false)*R247),0) + IF(S247&lt;&gt;"",(VLOOKUP(S247,'🧱Material'!$B$4:$H1001,7,false)*T247),0) + IF(U247&lt;&gt;"",(VLOOKUP(U247,'🧱Material'!$B$4:$H1001,7,false)*V247),0) + IF(W247&lt;&gt;"",(VLOOKUP(W247,'🧱Material'!$B$4:$H1001,7,false)*X247),0) + IF(Y247&lt;&gt;"",(VLOOKUP(Y247,'🧱Material'!$B$4:$H1001,7,false)*Z247),0) + IF(AA247&lt;&gt;"",(VLOOKUP(AA247,'🧱Material'!$B$4:$H1001,7,false)*AB247),0) + IF(AC247&lt;&gt;"",(VLOOKUP(AC247,'🧱Material'!$B$4:$H1001,7,false)*AD247),0)</f>
        <v>0</v>
      </c>
      <c r="I247" s="526">
        <f>IF(K247&lt;&gt;"",(VLOOKUP(K247,'🌳Resource'!$A$4:$J1001,8,false)*L247),0)+IF(M247&lt;&gt;"",(VLOOKUP(M247,'🌳Resource'!$A$4:$J1001,8,false)*N247),0)+IF(O247&lt;&gt;"",(VLOOKUP(O247,'🌳Resource'!$A$4:$J1001,8,false)*P247),0) + IF(Q247&lt;&gt;"",(VLOOKUP(Q247,'🌳Resource'!$A$4:$J1001,8,false)*R247),0) + IF(S247&lt;&gt;"",(VLOOKUP(S247,'🧱Material'!$B$4:$H1001,5,false)*T247),0) + IF(U247&lt;&gt;"",(VLOOKUP(U247,'🧱Material'!$B$4:$H1001,5,false)*V247),0) + IF(W247&lt;&gt;"",(VLOOKUP(W247,'🧱Material'!$B$4:$H1001,5,false)*X247),0) + IF(Y247&lt;&gt;"",(VLOOKUP(Y247,'🧱Material'!$B$4:$H1001,5,false)*Z247),0) + IF(AA247&lt;&gt;"",(VLOOKUP(AA247,'🧱Material'!$B$4:$H1001,5,false)*AB247),0) + IF(AC247&lt;&gt;"",(VLOOKUP(AC247,'🧱Material'!$B$4:$H1001,5,false)*AD247),0)</f>
        <v>0</v>
      </c>
      <c r="J247" s="526">
        <f>IF(K247&lt;&gt;"",(VLOOKUP(K247,'🌳Resource'!$A$5:$J1001,9,false)*L247),0)+IF(M247&lt;&gt;"",(VLOOKUP(M247,'🌳Resource'!$A$5:$J1001,9,false)*N247),0)+IF(O247&lt;&gt;"",(VLOOKUP(O247,'🌳Resource'!$A$5:$J1001,9,false)*P247),0) + IF(Q247&lt;&gt;"",(VLOOKUP(Q247,'🌳Resource'!$A$5:$J1001,9,false)*R247),0) + IF(S247&lt;&gt;"",(VLOOKUP(S247,'🧱Material'!$B$4:$H1001,6,false)*T247),0) + IF(U247&lt;&gt;"",(VLOOKUP(U247,'🧱Material'!$B$4:$H1001,6,false)*V247),0) + IF(W247&lt;&gt;"",(VLOOKUP(W247,'🧱Material'!$B$4:$H1001,6,false)*X247),0) + IF(Y247&lt;&gt;"",(VLOOKUP(Y247,'🧱Material'!$B$4:$H1001,6,false)*Z247),0) + IF(AA247&lt;&gt;"",(VLOOKUP(AA247,'🧱Material'!$B$4:$H1001,6,false)*AB247),0) + IF(AC247&lt;&gt;"",(VLOOKUP(AC247,'🧱Material'!$B$4:$H1001,6,false)*AD247),0)</f>
        <v>0</v>
      </c>
      <c r="K247" s="18"/>
      <c r="L247" s="536"/>
      <c r="M247" s="18"/>
      <c r="N247" s="536"/>
      <c r="O247" s="18"/>
      <c r="P247" s="536"/>
      <c r="Q247" s="18"/>
      <c r="R247" s="536"/>
      <c r="S247" s="59"/>
      <c r="T247" s="520"/>
      <c r="U247" s="59"/>
      <c r="V247" s="520"/>
      <c r="W247" s="59"/>
      <c r="X247" s="520"/>
      <c r="Y247" s="59"/>
      <c r="Z247" s="520"/>
      <c r="AA247" s="59"/>
      <c r="AB247" s="520"/>
      <c r="AC247" s="59"/>
      <c r="AD247" s="520"/>
    </row>
    <row r="248">
      <c r="A248" s="70" t="b">
        <v>0</v>
      </c>
      <c r="C248" s="70"/>
      <c r="D248" s="70"/>
      <c r="E248" s="70"/>
      <c r="H248" s="523">
        <f>IF(K248&lt;&gt;"",(VLOOKUP(K248,'🌳Resource'!$A$4:$J1001,10,false)*L248),0)+IF(M248&lt;&gt;"",(VLOOKUP(M248,'🌳Resource'!$A$4:$J1001,10,false)*N248),0)+IF(O248&lt;&gt;"",(VLOOKUP(O248,'🌳Resource'!$A$4:$J1001,10,false)*P248),0) + IF(Q248&lt;&gt;"",(VLOOKUP(Q248,'🌳Resource'!$A$4:$J1001,10,false)*R248),0) + IF(S248&lt;&gt;"",(VLOOKUP(S248,'🧱Material'!$B$4:$H1001,7,false)*T248),0) + IF(U248&lt;&gt;"",(VLOOKUP(U248,'🧱Material'!$B$4:$H1001,7,false)*V248),0) + IF(W248&lt;&gt;"",(VLOOKUP(W248,'🧱Material'!$B$4:$H1001,7,false)*X248),0) + IF(Y248&lt;&gt;"",(VLOOKUP(Y248,'🧱Material'!$B$4:$H1001,7,false)*Z248),0) + IF(AA248&lt;&gt;"",(VLOOKUP(AA248,'🧱Material'!$B$4:$H1001,7,false)*AB248),0) + IF(AC248&lt;&gt;"",(VLOOKUP(AC248,'🧱Material'!$B$4:$H1001,7,false)*AD248),0)</f>
        <v>0</v>
      </c>
      <c r="I248" s="523">
        <f>IF(K248&lt;&gt;"",(VLOOKUP(K248,'🌳Resource'!$A$4:$J1001,8,false)*L248),0)+IF(M248&lt;&gt;"",(VLOOKUP(M248,'🌳Resource'!$A$4:$J1001,8,false)*N248),0)+IF(O248&lt;&gt;"",(VLOOKUP(O248,'🌳Resource'!$A$4:$J1001,8,false)*P248),0) + IF(Q248&lt;&gt;"",(VLOOKUP(Q248,'🌳Resource'!$A$4:$J1001,8,false)*R248),0) + IF(S248&lt;&gt;"",(VLOOKUP(S248,'🧱Material'!$B$4:$H1001,5,false)*T248),0) + IF(U248&lt;&gt;"",(VLOOKUP(U248,'🧱Material'!$B$4:$H1001,5,false)*V248),0) + IF(W248&lt;&gt;"",(VLOOKUP(W248,'🧱Material'!$B$4:$H1001,5,false)*X248),0) + IF(Y248&lt;&gt;"",(VLOOKUP(Y248,'🧱Material'!$B$4:$H1001,5,false)*Z248),0) + IF(AA248&lt;&gt;"",(VLOOKUP(AA248,'🧱Material'!$B$4:$H1001,5,false)*AB248),0) + IF(AC248&lt;&gt;"",(VLOOKUP(AC248,'🧱Material'!$B$4:$H1001,5,false)*AD248),0)</f>
        <v>0</v>
      </c>
      <c r="J248" s="523">
        <f>IF(K248&lt;&gt;"",(VLOOKUP(K248,'🌳Resource'!$A$5:$J1001,9,false)*L248),0)+IF(M248&lt;&gt;"",(VLOOKUP(M248,'🌳Resource'!$A$5:$J1001,9,false)*N248),0)+IF(O248&lt;&gt;"",(VLOOKUP(O248,'🌳Resource'!$A$5:$J1001,9,false)*P248),0) + IF(Q248&lt;&gt;"",(VLOOKUP(Q248,'🌳Resource'!$A$5:$J1001,9,false)*R248),0) + IF(S248&lt;&gt;"",(VLOOKUP(S248,'🧱Material'!$B$4:$H1001,6,false)*T248),0) + IF(U248&lt;&gt;"",(VLOOKUP(U248,'🧱Material'!$B$4:$H1001,6,false)*V248),0) + IF(W248&lt;&gt;"",(VLOOKUP(W248,'🧱Material'!$B$4:$H1001,6,false)*X248),0) + IF(Y248&lt;&gt;"",(VLOOKUP(Y248,'🧱Material'!$B$4:$H1001,6,false)*Z248),0) + IF(AA248&lt;&gt;"",(VLOOKUP(AA248,'🧱Material'!$B$4:$H1001,6,false)*AB248),0) + IF(AC248&lt;&gt;"",(VLOOKUP(AC248,'🧱Material'!$B$4:$H1001,6,false)*AD248),0)</f>
        <v>0</v>
      </c>
      <c r="K248" s="63"/>
      <c r="L248" s="3"/>
      <c r="M248" s="63"/>
      <c r="N248" s="3"/>
      <c r="O248" s="63"/>
      <c r="P248" s="3"/>
      <c r="Q248" s="63"/>
      <c r="R248" s="3"/>
      <c r="S248" s="515"/>
      <c r="T248" s="3"/>
      <c r="U248" s="515"/>
      <c r="V248" s="3"/>
      <c r="W248" s="515"/>
      <c r="X248" s="3"/>
      <c r="Y248" s="515"/>
      <c r="Z248" s="3"/>
      <c r="AA248" s="515"/>
      <c r="AB248" s="3"/>
      <c r="AC248" s="515"/>
      <c r="AD248" s="3"/>
    </row>
    <row r="249">
      <c r="A249" s="70" t="b">
        <v>0</v>
      </c>
      <c r="C249" s="70"/>
      <c r="D249" s="70"/>
      <c r="E249" s="70"/>
      <c r="H249" s="526">
        <f>IF(K249&lt;&gt;"",(VLOOKUP(K249,'🌳Resource'!$A$4:$J1001,10,false)*L249),0)+IF(M249&lt;&gt;"",(VLOOKUP(M249,'🌳Resource'!$A$4:$J1001,10,false)*N249),0)+IF(O249&lt;&gt;"",(VLOOKUP(O249,'🌳Resource'!$A$4:$J1001,10,false)*P249),0) + IF(Q249&lt;&gt;"",(VLOOKUP(Q249,'🌳Resource'!$A$4:$J1001,10,false)*R249),0) + IF(S249&lt;&gt;"",(VLOOKUP(S249,'🧱Material'!$B$4:$H1001,7,false)*T249),0) + IF(U249&lt;&gt;"",(VLOOKUP(U249,'🧱Material'!$B$4:$H1001,7,false)*V249),0) + IF(W249&lt;&gt;"",(VLOOKUP(W249,'🧱Material'!$B$4:$H1001,7,false)*X249),0) + IF(Y249&lt;&gt;"",(VLOOKUP(Y249,'🧱Material'!$B$4:$H1001,7,false)*Z249),0) + IF(AA249&lt;&gt;"",(VLOOKUP(AA249,'🧱Material'!$B$4:$H1001,7,false)*AB249),0) + IF(AC249&lt;&gt;"",(VLOOKUP(AC249,'🧱Material'!$B$4:$H1001,7,false)*AD249),0)</f>
        <v>0</v>
      </c>
      <c r="I249" s="526">
        <f>IF(K249&lt;&gt;"",(VLOOKUP(K249,'🌳Resource'!$A$4:$J1001,8,false)*L249),0)+IF(M249&lt;&gt;"",(VLOOKUP(M249,'🌳Resource'!$A$4:$J1001,8,false)*N249),0)+IF(O249&lt;&gt;"",(VLOOKUP(O249,'🌳Resource'!$A$4:$J1001,8,false)*P249),0) + IF(Q249&lt;&gt;"",(VLOOKUP(Q249,'🌳Resource'!$A$4:$J1001,8,false)*R249),0) + IF(S249&lt;&gt;"",(VLOOKUP(S249,'🧱Material'!$B$4:$H1001,5,false)*T249),0) + IF(U249&lt;&gt;"",(VLOOKUP(U249,'🧱Material'!$B$4:$H1001,5,false)*V249),0) + IF(W249&lt;&gt;"",(VLOOKUP(W249,'🧱Material'!$B$4:$H1001,5,false)*X249),0) + IF(Y249&lt;&gt;"",(VLOOKUP(Y249,'🧱Material'!$B$4:$H1001,5,false)*Z249),0) + IF(AA249&lt;&gt;"",(VLOOKUP(AA249,'🧱Material'!$B$4:$H1001,5,false)*AB249),0) + IF(AC249&lt;&gt;"",(VLOOKUP(AC249,'🧱Material'!$B$4:$H1001,5,false)*AD249),0)</f>
        <v>0</v>
      </c>
      <c r="J249" s="526">
        <f>IF(K249&lt;&gt;"",(VLOOKUP(K249,'🌳Resource'!$A$5:$J1001,9,false)*L249),0)+IF(M249&lt;&gt;"",(VLOOKUP(M249,'🌳Resource'!$A$5:$J1001,9,false)*N249),0)+IF(O249&lt;&gt;"",(VLOOKUP(O249,'🌳Resource'!$A$5:$J1001,9,false)*P249),0) + IF(Q249&lt;&gt;"",(VLOOKUP(Q249,'🌳Resource'!$A$5:$J1001,9,false)*R249),0) + IF(S249&lt;&gt;"",(VLOOKUP(S249,'🧱Material'!$B$4:$H1001,6,false)*T249),0) + IF(U249&lt;&gt;"",(VLOOKUP(U249,'🧱Material'!$B$4:$H1001,6,false)*V249),0) + IF(W249&lt;&gt;"",(VLOOKUP(W249,'🧱Material'!$B$4:$H1001,6,false)*X249),0) + IF(Y249&lt;&gt;"",(VLOOKUP(Y249,'🧱Material'!$B$4:$H1001,6,false)*Z249),0) + IF(AA249&lt;&gt;"",(VLOOKUP(AA249,'🧱Material'!$B$4:$H1001,6,false)*AB249),0) + IF(AC249&lt;&gt;"",(VLOOKUP(AC249,'🧱Material'!$B$4:$H1001,6,false)*AD249),0)</f>
        <v>0</v>
      </c>
      <c r="K249" s="18"/>
      <c r="L249" s="536"/>
      <c r="M249" s="18"/>
      <c r="N249" s="536"/>
      <c r="O249" s="18"/>
      <c r="P249" s="536"/>
      <c r="Q249" s="18"/>
      <c r="R249" s="536"/>
      <c r="S249" s="59"/>
      <c r="T249" s="520"/>
      <c r="U249" s="59"/>
      <c r="V249" s="520"/>
      <c r="W249" s="59"/>
      <c r="X249" s="520"/>
      <c r="Y249" s="59"/>
      <c r="Z249" s="520"/>
      <c r="AA249" s="59"/>
      <c r="AB249" s="520"/>
      <c r="AC249" s="59"/>
      <c r="AD249" s="520"/>
    </row>
    <row r="250">
      <c r="A250" s="70" t="b">
        <v>0</v>
      </c>
      <c r="C250" s="70"/>
      <c r="D250" s="70"/>
      <c r="E250" s="70"/>
      <c r="H250" s="523">
        <f>IF(K250&lt;&gt;"",(VLOOKUP(K250,'🌳Resource'!$A$4:$J1001,10,false)*L250),0)+IF(M250&lt;&gt;"",(VLOOKUP(M250,'🌳Resource'!$A$4:$J1001,10,false)*N250),0)+IF(O250&lt;&gt;"",(VLOOKUP(O250,'🌳Resource'!$A$4:$J1001,10,false)*P250),0) + IF(Q250&lt;&gt;"",(VLOOKUP(Q250,'🌳Resource'!$A$4:$J1001,10,false)*R250),0) + IF(S250&lt;&gt;"",(VLOOKUP(S250,'🧱Material'!$B$4:$H1001,7,false)*T250),0) + IF(U250&lt;&gt;"",(VLOOKUP(U250,'🧱Material'!$B$4:$H1001,7,false)*V250),0) + IF(W250&lt;&gt;"",(VLOOKUP(W250,'🧱Material'!$B$4:$H1001,7,false)*X250),0) + IF(Y250&lt;&gt;"",(VLOOKUP(Y250,'🧱Material'!$B$4:$H1001,7,false)*Z250),0) + IF(AA250&lt;&gt;"",(VLOOKUP(AA250,'🧱Material'!$B$4:$H1001,7,false)*AB250),0) + IF(AC250&lt;&gt;"",(VLOOKUP(AC250,'🧱Material'!$B$4:$H1001,7,false)*AD250),0)</f>
        <v>0</v>
      </c>
      <c r="I250" s="523">
        <f>IF(K250&lt;&gt;"",(VLOOKUP(K250,'🌳Resource'!$A$4:$J1001,8,false)*L250),0)+IF(M250&lt;&gt;"",(VLOOKUP(M250,'🌳Resource'!$A$4:$J1001,8,false)*N250),0)+IF(O250&lt;&gt;"",(VLOOKUP(O250,'🌳Resource'!$A$4:$J1001,8,false)*P250),0) + IF(Q250&lt;&gt;"",(VLOOKUP(Q250,'🌳Resource'!$A$4:$J1001,8,false)*R250),0) + IF(S250&lt;&gt;"",(VLOOKUP(S250,'🧱Material'!$B$4:$H1001,5,false)*T250),0) + IF(U250&lt;&gt;"",(VLOOKUP(U250,'🧱Material'!$B$4:$H1001,5,false)*V250),0) + IF(W250&lt;&gt;"",(VLOOKUP(W250,'🧱Material'!$B$4:$H1001,5,false)*X250),0) + IF(Y250&lt;&gt;"",(VLOOKUP(Y250,'🧱Material'!$B$4:$H1001,5,false)*Z250),0) + IF(AA250&lt;&gt;"",(VLOOKUP(AA250,'🧱Material'!$B$4:$H1001,5,false)*AB250),0) + IF(AC250&lt;&gt;"",(VLOOKUP(AC250,'🧱Material'!$B$4:$H1001,5,false)*AD250),0)</f>
        <v>0</v>
      </c>
      <c r="J250" s="523">
        <f>IF(K250&lt;&gt;"",(VLOOKUP(K250,'🌳Resource'!$A$5:$J1001,9,false)*L250),0)+IF(M250&lt;&gt;"",(VLOOKUP(M250,'🌳Resource'!$A$5:$J1001,9,false)*N250),0)+IF(O250&lt;&gt;"",(VLOOKUP(O250,'🌳Resource'!$A$5:$J1001,9,false)*P250),0) + IF(Q250&lt;&gt;"",(VLOOKUP(Q250,'🌳Resource'!$A$5:$J1001,9,false)*R250),0) + IF(S250&lt;&gt;"",(VLOOKUP(S250,'🧱Material'!$B$4:$H1001,6,false)*T250),0) + IF(U250&lt;&gt;"",(VLOOKUP(U250,'🧱Material'!$B$4:$H1001,6,false)*V250),0) + IF(W250&lt;&gt;"",(VLOOKUP(W250,'🧱Material'!$B$4:$H1001,6,false)*X250),0) + IF(Y250&lt;&gt;"",(VLOOKUP(Y250,'🧱Material'!$B$4:$H1001,6,false)*Z250),0) + IF(AA250&lt;&gt;"",(VLOOKUP(AA250,'🧱Material'!$B$4:$H1001,6,false)*AB250),0) + IF(AC250&lt;&gt;"",(VLOOKUP(AC250,'🧱Material'!$B$4:$H1001,6,false)*AD250),0)</f>
        <v>0</v>
      </c>
      <c r="K250" s="63"/>
      <c r="L250" s="3"/>
      <c r="M250" s="63"/>
      <c r="N250" s="3"/>
      <c r="O250" s="63"/>
      <c r="P250" s="3"/>
      <c r="Q250" s="63"/>
      <c r="R250" s="3"/>
      <c r="S250" s="515"/>
      <c r="T250" s="3"/>
      <c r="U250" s="515"/>
      <c r="V250" s="3"/>
      <c r="W250" s="515"/>
      <c r="X250" s="3"/>
      <c r="Y250" s="515"/>
      <c r="Z250" s="3"/>
      <c r="AA250" s="515"/>
      <c r="AB250" s="3"/>
      <c r="AC250" s="515"/>
      <c r="AD250" s="3"/>
    </row>
    <row r="251">
      <c r="A251" s="70" t="b">
        <v>0</v>
      </c>
      <c r="C251" s="70"/>
      <c r="D251" s="70"/>
      <c r="E251" s="70"/>
      <c r="H251" s="526">
        <f>IF(K251&lt;&gt;"",(VLOOKUP(K251,'🌳Resource'!$A$4:$J1001,10,false)*L251),0)+IF(M251&lt;&gt;"",(VLOOKUP(M251,'🌳Resource'!$A$4:$J1001,10,false)*N251),0)+IF(O251&lt;&gt;"",(VLOOKUP(O251,'🌳Resource'!$A$4:$J1001,10,false)*P251),0) + IF(Q251&lt;&gt;"",(VLOOKUP(Q251,'🌳Resource'!$A$4:$J1001,10,false)*R251),0) + IF(S251&lt;&gt;"",(VLOOKUP(S251,'🧱Material'!$B$4:$H1001,7,false)*T251),0) + IF(U251&lt;&gt;"",(VLOOKUP(U251,'🧱Material'!$B$4:$H1001,7,false)*V251),0) + IF(W251&lt;&gt;"",(VLOOKUP(W251,'🧱Material'!$B$4:$H1001,7,false)*X251),0) + IF(Y251&lt;&gt;"",(VLOOKUP(Y251,'🧱Material'!$B$4:$H1001,7,false)*Z251),0) + IF(AA251&lt;&gt;"",(VLOOKUP(AA251,'🧱Material'!$B$4:$H1001,7,false)*AB251),0) + IF(AC251&lt;&gt;"",(VLOOKUP(AC251,'🧱Material'!$B$4:$H1001,7,false)*AD251),0)</f>
        <v>0</v>
      </c>
      <c r="I251" s="526">
        <f>IF(K251&lt;&gt;"",(VLOOKUP(K251,'🌳Resource'!$A$4:$J1001,8,false)*L251),0)+IF(M251&lt;&gt;"",(VLOOKUP(M251,'🌳Resource'!$A$4:$J1001,8,false)*N251),0)+IF(O251&lt;&gt;"",(VLOOKUP(O251,'🌳Resource'!$A$4:$J1001,8,false)*P251),0) + IF(Q251&lt;&gt;"",(VLOOKUP(Q251,'🌳Resource'!$A$4:$J1001,8,false)*R251),0) + IF(S251&lt;&gt;"",(VLOOKUP(S251,'🧱Material'!$B$4:$H1001,5,false)*T251),0) + IF(U251&lt;&gt;"",(VLOOKUP(U251,'🧱Material'!$B$4:$H1001,5,false)*V251),0) + IF(W251&lt;&gt;"",(VLOOKUP(W251,'🧱Material'!$B$4:$H1001,5,false)*X251),0) + IF(Y251&lt;&gt;"",(VLOOKUP(Y251,'🧱Material'!$B$4:$H1001,5,false)*Z251),0) + IF(AA251&lt;&gt;"",(VLOOKUP(AA251,'🧱Material'!$B$4:$H1001,5,false)*AB251),0) + IF(AC251&lt;&gt;"",(VLOOKUP(AC251,'🧱Material'!$B$4:$H1001,5,false)*AD251),0)</f>
        <v>0</v>
      </c>
      <c r="J251" s="526">
        <f>IF(K251&lt;&gt;"",(VLOOKUP(K251,'🌳Resource'!$A$5:$J1001,9,false)*L251),0)+IF(M251&lt;&gt;"",(VLOOKUP(M251,'🌳Resource'!$A$5:$J1001,9,false)*N251),0)+IF(O251&lt;&gt;"",(VLOOKUP(O251,'🌳Resource'!$A$5:$J1001,9,false)*P251),0) + IF(Q251&lt;&gt;"",(VLOOKUP(Q251,'🌳Resource'!$A$5:$J1001,9,false)*R251),0) + IF(S251&lt;&gt;"",(VLOOKUP(S251,'🧱Material'!$B$4:$H1001,6,false)*T251),0) + IF(U251&lt;&gt;"",(VLOOKUP(U251,'🧱Material'!$B$4:$H1001,6,false)*V251),0) + IF(W251&lt;&gt;"",(VLOOKUP(W251,'🧱Material'!$B$4:$H1001,6,false)*X251),0) + IF(Y251&lt;&gt;"",(VLOOKUP(Y251,'🧱Material'!$B$4:$H1001,6,false)*Z251),0) + IF(AA251&lt;&gt;"",(VLOOKUP(AA251,'🧱Material'!$B$4:$H1001,6,false)*AB251),0) + IF(AC251&lt;&gt;"",(VLOOKUP(AC251,'🧱Material'!$B$4:$H1001,6,false)*AD251),0)</f>
        <v>0</v>
      </c>
      <c r="K251" s="18"/>
      <c r="L251" s="536"/>
      <c r="M251" s="18"/>
      <c r="N251" s="536"/>
      <c r="O251" s="18"/>
      <c r="P251" s="536"/>
      <c r="Q251" s="18"/>
      <c r="R251" s="536"/>
      <c r="S251" s="59"/>
      <c r="T251" s="520"/>
      <c r="U251" s="59"/>
      <c r="V251" s="520"/>
      <c r="W251" s="59"/>
      <c r="X251" s="520"/>
      <c r="Y251" s="59"/>
      <c r="Z251" s="520"/>
      <c r="AA251" s="59"/>
      <c r="AB251" s="520"/>
      <c r="AC251" s="59"/>
      <c r="AD251" s="520"/>
    </row>
    <row r="252">
      <c r="A252" s="70" t="b">
        <v>0</v>
      </c>
      <c r="C252" s="70"/>
      <c r="D252" s="70"/>
      <c r="E252" s="70"/>
      <c r="H252" s="523">
        <f>IF(K252&lt;&gt;"",(VLOOKUP(K252,'🌳Resource'!$A$4:$J1001,10,false)*L252),0)+IF(M252&lt;&gt;"",(VLOOKUP(M252,'🌳Resource'!$A$4:$J1001,10,false)*N252),0)+IF(O252&lt;&gt;"",(VLOOKUP(O252,'🌳Resource'!$A$4:$J1001,10,false)*P252),0) + IF(Q252&lt;&gt;"",(VLOOKUP(Q252,'🌳Resource'!$A$4:$J1001,10,false)*R252),0) + IF(S252&lt;&gt;"",(VLOOKUP(S252,'🧱Material'!$B$4:$H1001,7,false)*T252),0) + IF(U252&lt;&gt;"",(VLOOKUP(U252,'🧱Material'!$B$4:$H1001,7,false)*V252),0) + IF(W252&lt;&gt;"",(VLOOKUP(W252,'🧱Material'!$B$4:$H1001,7,false)*X252),0) + IF(Y252&lt;&gt;"",(VLOOKUP(Y252,'🧱Material'!$B$4:$H1001,7,false)*Z252),0) + IF(AA252&lt;&gt;"",(VLOOKUP(AA252,'🧱Material'!$B$4:$H1001,7,false)*AB252),0) + IF(AC252&lt;&gt;"",(VLOOKUP(AC252,'🧱Material'!$B$4:$H1001,7,false)*AD252),0)</f>
        <v>0</v>
      </c>
      <c r="I252" s="523">
        <f>IF(K252&lt;&gt;"",(VLOOKUP(K252,'🌳Resource'!$A$4:$J1001,8,false)*L252),0)+IF(M252&lt;&gt;"",(VLOOKUP(M252,'🌳Resource'!$A$4:$J1001,8,false)*N252),0)+IF(O252&lt;&gt;"",(VLOOKUP(O252,'🌳Resource'!$A$4:$J1001,8,false)*P252),0) + IF(Q252&lt;&gt;"",(VLOOKUP(Q252,'🌳Resource'!$A$4:$J1001,8,false)*R252),0) + IF(S252&lt;&gt;"",(VLOOKUP(S252,'🧱Material'!$B$4:$H1001,5,false)*T252),0) + IF(U252&lt;&gt;"",(VLOOKUP(U252,'🧱Material'!$B$4:$H1001,5,false)*V252),0) + IF(W252&lt;&gt;"",(VLOOKUP(W252,'🧱Material'!$B$4:$H1001,5,false)*X252),0) + IF(Y252&lt;&gt;"",(VLOOKUP(Y252,'🧱Material'!$B$4:$H1001,5,false)*Z252),0) + IF(AA252&lt;&gt;"",(VLOOKUP(AA252,'🧱Material'!$B$4:$H1001,5,false)*AB252),0) + IF(AC252&lt;&gt;"",(VLOOKUP(AC252,'🧱Material'!$B$4:$H1001,5,false)*AD252),0)</f>
        <v>0</v>
      </c>
      <c r="J252" s="523">
        <f>IF(K252&lt;&gt;"",(VLOOKUP(K252,'🌳Resource'!$A$5:$J1001,9,false)*L252),0)+IF(M252&lt;&gt;"",(VLOOKUP(M252,'🌳Resource'!$A$5:$J1001,9,false)*N252),0)+IF(O252&lt;&gt;"",(VLOOKUP(O252,'🌳Resource'!$A$5:$J1001,9,false)*P252),0) + IF(Q252&lt;&gt;"",(VLOOKUP(Q252,'🌳Resource'!$A$5:$J1001,9,false)*R252),0) + IF(S252&lt;&gt;"",(VLOOKUP(S252,'🧱Material'!$B$4:$H1001,6,false)*T252),0) + IF(U252&lt;&gt;"",(VLOOKUP(U252,'🧱Material'!$B$4:$H1001,6,false)*V252),0) + IF(W252&lt;&gt;"",(VLOOKUP(W252,'🧱Material'!$B$4:$H1001,6,false)*X252),0) + IF(Y252&lt;&gt;"",(VLOOKUP(Y252,'🧱Material'!$B$4:$H1001,6,false)*Z252),0) + IF(AA252&lt;&gt;"",(VLOOKUP(AA252,'🧱Material'!$B$4:$H1001,6,false)*AB252),0) + IF(AC252&lt;&gt;"",(VLOOKUP(AC252,'🧱Material'!$B$4:$H1001,6,false)*AD252),0)</f>
        <v>0</v>
      </c>
      <c r="K252" s="63"/>
      <c r="L252" s="3"/>
      <c r="M252" s="63"/>
      <c r="N252" s="3"/>
      <c r="O252" s="63"/>
      <c r="P252" s="3"/>
      <c r="Q252" s="63"/>
      <c r="R252" s="3"/>
      <c r="S252" s="515"/>
      <c r="T252" s="3"/>
      <c r="U252" s="515"/>
      <c r="V252" s="3"/>
      <c r="W252" s="515"/>
      <c r="X252" s="3"/>
      <c r="Y252" s="515"/>
      <c r="Z252" s="3"/>
      <c r="AA252" s="515"/>
      <c r="AB252" s="3"/>
      <c r="AC252" s="515"/>
      <c r="AD252" s="3"/>
    </row>
    <row r="253">
      <c r="A253" s="70" t="b">
        <v>0</v>
      </c>
      <c r="C253" s="70"/>
      <c r="D253" s="70"/>
      <c r="E253" s="70"/>
      <c r="H253" s="526">
        <f>IF(K253&lt;&gt;"",(VLOOKUP(K253,'🌳Resource'!$A$4:$J1001,10,false)*L253),0)+IF(M253&lt;&gt;"",(VLOOKUP(M253,'🌳Resource'!$A$4:$J1001,10,false)*N253),0)+IF(O253&lt;&gt;"",(VLOOKUP(O253,'🌳Resource'!$A$4:$J1001,10,false)*P253),0) + IF(Q253&lt;&gt;"",(VLOOKUP(Q253,'🌳Resource'!$A$4:$J1001,10,false)*R253),0) + IF(S253&lt;&gt;"",(VLOOKUP(S253,'🧱Material'!$B$4:$H1001,7,false)*T253),0) + IF(U253&lt;&gt;"",(VLOOKUP(U253,'🧱Material'!$B$4:$H1001,7,false)*V253),0) + IF(W253&lt;&gt;"",(VLOOKUP(W253,'🧱Material'!$B$4:$H1001,7,false)*X253),0) + IF(Y253&lt;&gt;"",(VLOOKUP(Y253,'🧱Material'!$B$4:$H1001,7,false)*Z253),0) + IF(AA253&lt;&gt;"",(VLOOKUP(AA253,'🧱Material'!$B$4:$H1001,7,false)*AB253),0) + IF(AC253&lt;&gt;"",(VLOOKUP(AC253,'🧱Material'!$B$4:$H1001,7,false)*AD253),0)</f>
        <v>0</v>
      </c>
      <c r="I253" s="526">
        <f>IF(K253&lt;&gt;"",(VLOOKUP(K253,'🌳Resource'!$A$4:$J1001,8,false)*L253),0)+IF(M253&lt;&gt;"",(VLOOKUP(M253,'🌳Resource'!$A$4:$J1001,8,false)*N253),0)+IF(O253&lt;&gt;"",(VLOOKUP(O253,'🌳Resource'!$A$4:$J1001,8,false)*P253),0) + IF(Q253&lt;&gt;"",(VLOOKUP(Q253,'🌳Resource'!$A$4:$J1001,8,false)*R253),0) + IF(S253&lt;&gt;"",(VLOOKUP(S253,'🧱Material'!$B$4:$H1001,5,false)*T253),0) + IF(U253&lt;&gt;"",(VLOOKUP(U253,'🧱Material'!$B$4:$H1001,5,false)*V253),0) + IF(W253&lt;&gt;"",(VLOOKUP(W253,'🧱Material'!$B$4:$H1001,5,false)*X253),0) + IF(Y253&lt;&gt;"",(VLOOKUP(Y253,'🧱Material'!$B$4:$H1001,5,false)*Z253),0) + IF(AA253&lt;&gt;"",(VLOOKUP(AA253,'🧱Material'!$B$4:$H1001,5,false)*AB253),0) + IF(AC253&lt;&gt;"",(VLOOKUP(AC253,'🧱Material'!$B$4:$H1001,5,false)*AD253),0)</f>
        <v>0</v>
      </c>
      <c r="J253" s="526">
        <f>IF(K253&lt;&gt;"",(VLOOKUP(K253,'🌳Resource'!$A$5:$J1001,9,false)*L253),0)+IF(M253&lt;&gt;"",(VLOOKUP(M253,'🌳Resource'!$A$5:$J1001,9,false)*N253),0)+IF(O253&lt;&gt;"",(VLOOKUP(O253,'🌳Resource'!$A$5:$J1001,9,false)*P253),0) + IF(Q253&lt;&gt;"",(VLOOKUP(Q253,'🌳Resource'!$A$5:$J1001,9,false)*R253),0) + IF(S253&lt;&gt;"",(VLOOKUP(S253,'🧱Material'!$B$4:$H1001,6,false)*T253),0) + IF(U253&lt;&gt;"",(VLOOKUP(U253,'🧱Material'!$B$4:$H1001,6,false)*V253),0) + IF(W253&lt;&gt;"",(VLOOKUP(W253,'🧱Material'!$B$4:$H1001,6,false)*X253),0) + IF(Y253&lt;&gt;"",(VLOOKUP(Y253,'🧱Material'!$B$4:$H1001,6,false)*Z253),0) + IF(AA253&lt;&gt;"",(VLOOKUP(AA253,'🧱Material'!$B$4:$H1001,6,false)*AB253),0) + IF(AC253&lt;&gt;"",(VLOOKUP(AC253,'🧱Material'!$B$4:$H1001,6,false)*AD253),0)</f>
        <v>0</v>
      </c>
      <c r="K253" s="18"/>
      <c r="L253" s="536"/>
      <c r="M253" s="18"/>
      <c r="N253" s="536"/>
      <c r="O253" s="18"/>
      <c r="P253" s="536"/>
      <c r="Q253" s="18"/>
      <c r="R253" s="536"/>
      <c r="S253" s="59"/>
      <c r="T253" s="520"/>
      <c r="U253" s="59"/>
      <c r="V253" s="520"/>
      <c r="W253" s="59"/>
      <c r="X253" s="520"/>
      <c r="Y253" s="59"/>
      <c r="Z253" s="520"/>
      <c r="AA253" s="59"/>
      <c r="AB253" s="520"/>
      <c r="AC253" s="59"/>
      <c r="AD253" s="520"/>
    </row>
    <row r="254">
      <c r="A254" s="70" t="b">
        <v>0</v>
      </c>
      <c r="C254" s="70"/>
      <c r="D254" s="70"/>
      <c r="E254" s="70"/>
      <c r="H254" s="523">
        <f>IF(K254&lt;&gt;"",(VLOOKUP(K254,'🌳Resource'!$A$4:$J1001,10,false)*L254),0)+IF(M254&lt;&gt;"",(VLOOKUP(M254,'🌳Resource'!$A$4:$J1001,10,false)*N254),0)+IF(O254&lt;&gt;"",(VLOOKUP(O254,'🌳Resource'!$A$4:$J1001,10,false)*P254),0) + IF(Q254&lt;&gt;"",(VLOOKUP(Q254,'🌳Resource'!$A$4:$J1001,10,false)*R254),0) + IF(S254&lt;&gt;"",(VLOOKUP(S254,'🧱Material'!$B$4:$H1001,7,false)*T254),0) + IF(U254&lt;&gt;"",(VLOOKUP(U254,'🧱Material'!$B$4:$H1001,7,false)*V254),0) + IF(W254&lt;&gt;"",(VLOOKUP(W254,'🧱Material'!$B$4:$H1001,7,false)*X254),0) + IF(Y254&lt;&gt;"",(VLOOKUP(Y254,'🧱Material'!$B$4:$H1001,7,false)*Z254),0) + IF(AA254&lt;&gt;"",(VLOOKUP(AA254,'🧱Material'!$B$4:$H1001,7,false)*AB254),0) + IF(AC254&lt;&gt;"",(VLOOKUP(AC254,'🧱Material'!$B$4:$H1001,7,false)*AD254),0)</f>
        <v>0</v>
      </c>
      <c r="I254" s="523">
        <f>IF(K254&lt;&gt;"",(VLOOKUP(K254,'🌳Resource'!$A$4:$J1001,8,false)*L254),0)+IF(M254&lt;&gt;"",(VLOOKUP(M254,'🌳Resource'!$A$4:$J1001,8,false)*N254),0)+IF(O254&lt;&gt;"",(VLOOKUP(O254,'🌳Resource'!$A$4:$J1001,8,false)*P254),0) + IF(Q254&lt;&gt;"",(VLOOKUP(Q254,'🌳Resource'!$A$4:$J1001,8,false)*R254),0) + IF(S254&lt;&gt;"",(VLOOKUP(S254,'🧱Material'!$B$4:$H1001,5,false)*T254),0) + IF(U254&lt;&gt;"",(VLOOKUP(U254,'🧱Material'!$B$4:$H1001,5,false)*V254),0) + IF(W254&lt;&gt;"",(VLOOKUP(W254,'🧱Material'!$B$4:$H1001,5,false)*X254),0) + IF(Y254&lt;&gt;"",(VLOOKUP(Y254,'🧱Material'!$B$4:$H1001,5,false)*Z254),0) + IF(AA254&lt;&gt;"",(VLOOKUP(AA254,'🧱Material'!$B$4:$H1001,5,false)*AB254),0) + IF(AC254&lt;&gt;"",(VLOOKUP(AC254,'🧱Material'!$B$4:$H1001,5,false)*AD254),0)</f>
        <v>0</v>
      </c>
      <c r="J254" s="523">
        <f>IF(K254&lt;&gt;"",(VLOOKUP(K254,'🌳Resource'!$A$5:$J1001,9,false)*L254),0)+IF(M254&lt;&gt;"",(VLOOKUP(M254,'🌳Resource'!$A$5:$J1001,9,false)*N254),0)+IF(O254&lt;&gt;"",(VLOOKUP(O254,'🌳Resource'!$A$5:$J1001,9,false)*P254),0) + IF(Q254&lt;&gt;"",(VLOOKUP(Q254,'🌳Resource'!$A$5:$J1001,9,false)*R254),0) + IF(S254&lt;&gt;"",(VLOOKUP(S254,'🧱Material'!$B$4:$H1001,6,false)*T254),0) + IF(U254&lt;&gt;"",(VLOOKUP(U254,'🧱Material'!$B$4:$H1001,6,false)*V254),0) + IF(W254&lt;&gt;"",(VLOOKUP(W254,'🧱Material'!$B$4:$H1001,6,false)*X254),0) + IF(Y254&lt;&gt;"",(VLOOKUP(Y254,'🧱Material'!$B$4:$H1001,6,false)*Z254),0) + IF(AA254&lt;&gt;"",(VLOOKUP(AA254,'🧱Material'!$B$4:$H1001,6,false)*AB254),0) + IF(AC254&lt;&gt;"",(VLOOKUP(AC254,'🧱Material'!$B$4:$H1001,6,false)*AD254),0)</f>
        <v>0</v>
      </c>
      <c r="K254" s="63"/>
      <c r="L254" s="3"/>
      <c r="M254" s="63"/>
      <c r="N254" s="3"/>
      <c r="O254" s="63"/>
      <c r="P254" s="3"/>
      <c r="Q254" s="63"/>
      <c r="R254" s="3"/>
      <c r="S254" s="515"/>
      <c r="T254" s="3"/>
      <c r="U254" s="515"/>
      <c r="V254" s="3"/>
      <c r="W254" s="515"/>
      <c r="X254" s="3"/>
      <c r="Y254" s="515"/>
      <c r="Z254" s="3"/>
      <c r="AA254" s="515"/>
      <c r="AB254" s="3"/>
      <c r="AC254" s="515"/>
      <c r="AD254" s="3"/>
    </row>
    <row r="255">
      <c r="A255" s="70" t="b">
        <v>0</v>
      </c>
      <c r="C255" s="70"/>
      <c r="D255" s="70"/>
      <c r="E255" s="70"/>
      <c r="H255" s="526">
        <f>IF(K255&lt;&gt;"",(VLOOKUP(K255,'🌳Resource'!$A$4:$J1001,10,false)*L255),0)+IF(M255&lt;&gt;"",(VLOOKUP(M255,'🌳Resource'!$A$4:$J1001,10,false)*N255),0)+IF(O255&lt;&gt;"",(VLOOKUP(O255,'🌳Resource'!$A$4:$J1001,10,false)*P255),0) + IF(Q255&lt;&gt;"",(VLOOKUP(Q255,'🌳Resource'!$A$4:$J1001,10,false)*R255),0) + IF(S255&lt;&gt;"",(VLOOKUP(S255,'🧱Material'!$B$4:$H1001,7,false)*T255),0) + IF(U255&lt;&gt;"",(VLOOKUP(U255,'🧱Material'!$B$4:$H1001,7,false)*V255),0) + IF(W255&lt;&gt;"",(VLOOKUP(W255,'🧱Material'!$B$4:$H1001,7,false)*X255),0) + IF(Y255&lt;&gt;"",(VLOOKUP(Y255,'🧱Material'!$B$4:$H1001,7,false)*Z255),0) + IF(AA255&lt;&gt;"",(VLOOKUP(AA255,'🧱Material'!$B$4:$H1001,7,false)*AB255),0) + IF(AC255&lt;&gt;"",(VLOOKUP(AC255,'🧱Material'!$B$4:$H1001,7,false)*AD255),0)</f>
        <v>0</v>
      </c>
      <c r="I255" s="526">
        <f>IF(K255&lt;&gt;"",(VLOOKUP(K255,'🌳Resource'!$A$4:$J1001,8,false)*L255),0)+IF(M255&lt;&gt;"",(VLOOKUP(M255,'🌳Resource'!$A$4:$J1001,8,false)*N255),0)+IF(O255&lt;&gt;"",(VLOOKUP(O255,'🌳Resource'!$A$4:$J1001,8,false)*P255),0) + IF(Q255&lt;&gt;"",(VLOOKUP(Q255,'🌳Resource'!$A$4:$J1001,8,false)*R255),0) + IF(S255&lt;&gt;"",(VLOOKUP(S255,'🧱Material'!$B$4:$H1001,5,false)*T255),0) + IF(U255&lt;&gt;"",(VLOOKUP(U255,'🧱Material'!$B$4:$H1001,5,false)*V255),0) + IF(W255&lt;&gt;"",(VLOOKUP(W255,'🧱Material'!$B$4:$H1001,5,false)*X255),0) + IF(Y255&lt;&gt;"",(VLOOKUP(Y255,'🧱Material'!$B$4:$H1001,5,false)*Z255),0) + IF(AA255&lt;&gt;"",(VLOOKUP(AA255,'🧱Material'!$B$4:$H1001,5,false)*AB255),0) + IF(AC255&lt;&gt;"",(VLOOKUP(AC255,'🧱Material'!$B$4:$H1001,5,false)*AD255),0)</f>
        <v>0</v>
      </c>
      <c r="J255" s="526">
        <f>IF(K255&lt;&gt;"",(VLOOKUP(K255,'🌳Resource'!$A$5:$J1001,9,false)*L255),0)+IF(M255&lt;&gt;"",(VLOOKUP(M255,'🌳Resource'!$A$5:$J1001,9,false)*N255),0)+IF(O255&lt;&gt;"",(VLOOKUP(O255,'🌳Resource'!$A$5:$J1001,9,false)*P255),0) + IF(Q255&lt;&gt;"",(VLOOKUP(Q255,'🌳Resource'!$A$5:$J1001,9,false)*R255),0) + IF(S255&lt;&gt;"",(VLOOKUP(S255,'🧱Material'!$B$4:$H1001,6,false)*T255),0) + IF(U255&lt;&gt;"",(VLOOKUP(U255,'🧱Material'!$B$4:$H1001,6,false)*V255),0) + IF(W255&lt;&gt;"",(VLOOKUP(W255,'🧱Material'!$B$4:$H1001,6,false)*X255),0) + IF(Y255&lt;&gt;"",(VLOOKUP(Y255,'🧱Material'!$B$4:$H1001,6,false)*Z255),0) + IF(AA255&lt;&gt;"",(VLOOKUP(AA255,'🧱Material'!$B$4:$H1001,6,false)*AB255),0) + IF(AC255&lt;&gt;"",(VLOOKUP(AC255,'🧱Material'!$B$4:$H1001,6,false)*AD255),0)</f>
        <v>0</v>
      </c>
      <c r="K255" s="18"/>
      <c r="L255" s="536"/>
      <c r="M255" s="18"/>
      <c r="N255" s="536"/>
      <c r="O255" s="18"/>
      <c r="P255" s="536"/>
      <c r="Q255" s="18"/>
      <c r="R255" s="536"/>
      <c r="S255" s="59"/>
      <c r="T255" s="520"/>
      <c r="U255" s="59"/>
      <c r="V255" s="520"/>
      <c r="W255" s="59"/>
      <c r="X255" s="520"/>
      <c r="Y255" s="59"/>
      <c r="Z255" s="520"/>
      <c r="AA255" s="59"/>
      <c r="AB255" s="520"/>
      <c r="AC255" s="59"/>
      <c r="AD255" s="520"/>
    </row>
    <row r="256">
      <c r="A256" s="70" t="b">
        <v>0</v>
      </c>
      <c r="C256" s="70"/>
      <c r="D256" s="70"/>
      <c r="E256" s="70"/>
      <c r="H256" s="523">
        <f>IF(K256&lt;&gt;"",(VLOOKUP(K256,'🌳Resource'!$A$4:$J1001,10,false)*L256),0)+IF(M256&lt;&gt;"",(VLOOKUP(M256,'🌳Resource'!$A$4:$J1001,10,false)*N256),0)+IF(O256&lt;&gt;"",(VLOOKUP(O256,'🌳Resource'!$A$4:$J1001,10,false)*P256),0) + IF(Q256&lt;&gt;"",(VLOOKUP(Q256,'🌳Resource'!$A$4:$J1001,10,false)*R256),0) + IF(S256&lt;&gt;"",(VLOOKUP(S256,'🧱Material'!$B$4:$H1001,7,false)*T256),0) + IF(U256&lt;&gt;"",(VLOOKUP(U256,'🧱Material'!$B$4:$H1001,7,false)*V256),0) + IF(W256&lt;&gt;"",(VLOOKUP(W256,'🧱Material'!$B$4:$H1001,7,false)*X256),0) + IF(Y256&lt;&gt;"",(VLOOKUP(Y256,'🧱Material'!$B$4:$H1001,7,false)*Z256),0) + IF(AA256&lt;&gt;"",(VLOOKUP(AA256,'🧱Material'!$B$4:$H1001,7,false)*AB256),0) + IF(AC256&lt;&gt;"",(VLOOKUP(AC256,'🧱Material'!$B$4:$H1001,7,false)*AD256),0)</f>
        <v>0</v>
      </c>
      <c r="I256" s="523">
        <f>IF(K256&lt;&gt;"",(VLOOKUP(K256,'🌳Resource'!$A$4:$J1001,8,false)*L256),0)+IF(M256&lt;&gt;"",(VLOOKUP(M256,'🌳Resource'!$A$4:$J1001,8,false)*N256),0)+IF(O256&lt;&gt;"",(VLOOKUP(O256,'🌳Resource'!$A$4:$J1001,8,false)*P256),0) + IF(Q256&lt;&gt;"",(VLOOKUP(Q256,'🌳Resource'!$A$4:$J1001,8,false)*R256),0) + IF(S256&lt;&gt;"",(VLOOKUP(S256,'🧱Material'!$B$4:$H1001,5,false)*T256),0) + IF(U256&lt;&gt;"",(VLOOKUP(U256,'🧱Material'!$B$4:$H1001,5,false)*V256),0) + IF(W256&lt;&gt;"",(VLOOKUP(W256,'🧱Material'!$B$4:$H1001,5,false)*X256),0) + IF(Y256&lt;&gt;"",(VLOOKUP(Y256,'🧱Material'!$B$4:$H1001,5,false)*Z256),0) + IF(AA256&lt;&gt;"",(VLOOKUP(AA256,'🧱Material'!$B$4:$H1001,5,false)*AB256),0) + IF(AC256&lt;&gt;"",(VLOOKUP(AC256,'🧱Material'!$B$4:$H1001,5,false)*AD256),0)</f>
        <v>0</v>
      </c>
      <c r="J256" s="523">
        <f>IF(K256&lt;&gt;"",(VLOOKUP(K256,'🌳Resource'!$A$5:$J1001,9,false)*L256),0)+IF(M256&lt;&gt;"",(VLOOKUP(M256,'🌳Resource'!$A$5:$J1001,9,false)*N256),0)+IF(O256&lt;&gt;"",(VLOOKUP(O256,'🌳Resource'!$A$5:$J1001,9,false)*P256),0) + IF(Q256&lt;&gt;"",(VLOOKUP(Q256,'🌳Resource'!$A$5:$J1001,9,false)*R256),0) + IF(S256&lt;&gt;"",(VLOOKUP(S256,'🧱Material'!$B$4:$H1001,6,false)*T256),0) + IF(U256&lt;&gt;"",(VLOOKUP(U256,'🧱Material'!$B$4:$H1001,6,false)*V256),0) + IF(W256&lt;&gt;"",(VLOOKUP(W256,'🧱Material'!$B$4:$H1001,6,false)*X256),0) + IF(Y256&lt;&gt;"",(VLOOKUP(Y256,'🧱Material'!$B$4:$H1001,6,false)*Z256),0) + IF(AA256&lt;&gt;"",(VLOOKUP(AA256,'🧱Material'!$B$4:$H1001,6,false)*AB256),0) + IF(AC256&lt;&gt;"",(VLOOKUP(AC256,'🧱Material'!$B$4:$H1001,6,false)*AD256),0)</f>
        <v>0</v>
      </c>
      <c r="K256" s="63"/>
      <c r="L256" s="3"/>
      <c r="M256" s="63"/>
      <c r="N256" s="3"/>
      <c r="O256" s="63"/>
      <c r="P256" s="3"/>
      <c r="Q256" s="63"/>
      <c r="R256" s="3"/>
      <c r="S256" s="515"/>
      <c r="T256" s="3"/>
      <c r="U256" s="515"/>
      <c r="V256" s="3"/>
      <c r="W256" s="515"/>
      <c r="X256" s="3"/>
      <c r="Y256" s="515"/>
      <c r="Z256" s="3"/>
      <c r="AA256" s="515"/>
      <c r="AB256" s="3"/>
      <c r="AC256" s="515"/>
      <c r="AD256" s="3"/>
    </row>
    <row r="257">
      <c r="A257" s="70" t="b">
        <v>0</v>
      </c>
      <c r="C257" s="70"/>
      <c r="D257" s="70"/>
      <c r="E257" s="70"/>
      <c r="H257" s="526">
        <f>IF(K257&lt;&gt;"",(VLOOKUP(K257,'🌳Resource'!$A$4:$J1001,10,false)*L257),0)+IF(M257&lt;&gt;"",(VLOOKUP(M257,'🌳Resource'!$A$4:$J1001,10,false)*N257),0)+IF(O257&lt;&gt;"",(VLOOKUP(O257,'🌳Resource'!$A$4:$J1001,10,false)*P257),0) + IF(Q257&lt;&gt;"",(VLOOKUP(Q257,'🌳Resource'!$A$4:$J1001,10,false)*R257),0) + IF(S257&lt;&gt;"",(VLOOKUP(S257,'🧱Material'!$B$4:$H1001,7,false)*T257),0) + IF(U257&lt;&gt;"",(VLOOKUP(U257,'🧱Material'!$B$4:$H1001,7,false)*V257),0) + IF(W257&lt;&gt;"",(VLOOKUP(W257,'🧱Material'!$B$4:$H1001,7,false)*X257),0) + IF(Y257&lt;&gt;"",(VLOOKUP(Y257,'🧱Material'!$B$4:$H1001,7,false)*Z257),0) + IF(AA257&lt;&gt;"",(VLOOKUP(AA257,'🧱Material'!$B$4:$H1001,7,false)*AB257),0) + IF(AC257&lt;&gt;"",(VLOOKUP(AC257,'🧱Material'!$B$4:$H1001,7,false)*AD257),0)</f>
        <v>0</v>
      </c>
      <c r="I257" s="526">
        <f>IF(K257&lt;&gt;"",(VLOOKUP(K257,'🌳Resource'!$A$4:$J1001,8,false)*L257),0)+IF(M257&lt;&gt;"",(VLOOKUP(M257,'🌳Resource'!$A$4:$J1001,8,false)*N257),0)+IF(O257&lt;&gt;"",(VLOOKUP(O257,'🌳Resource'!$A$4:$J1001,8,false)*P257),0) + IF(Q257&lt;&gt;"",(VLOOKUP(Q257,'🌳Resource'!$A$4:$J1001,8,false)*R257),0) + IF(S257&lt;&gt;"",(VLOOKUP(S257,'🧱Material'!$B$4:$H1001,5,false)*T257),0) + IF(U257&lt;&gt;"",(VLOOKUP(U257,'🧱Material'!$B$4:$H1001,5,false)*V257),0) + IF(W257&lt;&gt;"",(VLOOKUP(W257,'🧱Material'!$B$4:$H1001,5,false)*X257),0) + IF(Y257&lt;&gt;"",(VLOOKUP(Y257,'🧱Material'!$B$4:$H1001,5,false)*Z257),0) + IF(AA257&lt;&gt;"",(VLOOKUP(AA257,'🧱Material'!$B$4:$H1001,5,false)*AB257),0) + IF(AC257&lt;&gt;"",(VLOOKUP(AC257,'🧱Material'!$B$4:$H1001,5,false)*AD257),0)</f>
        <v>0</v>
      </c>
      <c r="J257" s="526">
        <f>IF(K257&lt;&gt;"",(VLOOKUP(K257,'🌳Resource'!$A$5:$J1001,9,false)*L257),0)+IF(M257&lt;&gt;"",(VLOOKUP(M257,'🌳Resource'!$A$5:$J1001,9,false)*N257),0)+IF(O257&lt;&gt;"",(VLOOKUP(O257,'🌳Resource'!$A$5:$J1001,9,false)*P257),0) + IF(Q257&lt;&gt;"",(VLOOKUP(Q257,'🌳Resource'!$A$5:$J1001,9,false)*R257),0) + IF(S257&lt;&gt;"",(VLOOKUP(S257,'🧱Material'!$B$4:$H1001,6,false)*T257),0) + IF(U257&lt;&gt;"",(VLOOKUP(U257,'🧱Material'!$B$4:$H1001,6,false)*V257),0) + IF(W257&lt;&gt;"",(VLOOKUP(W257,'🧱Material'!$B$4:$H1001,6,false)*X257),0) + IF(Y257&lt;&gt;"",(VLOOKUP(Y257,'🧱Material'!$B$4:$H1001,6,false)*Z257),0) + IF(AA257&lt;&gt;"",(VLOOKUP(AA257,'🧱Material'!$B$4:$H1001,6,false)*AB257),0) + IF(AC257&lt;&gt;"",(VLOOKUP(AC257,'🧱Material'!$B$4:$H1001,6,false)*AD257),0)</f>
        <v>0</v>
      </c>
      <c r="K257" s="18"/>
      <c r="L257" s="536"/>
      <c r="M257" s="18"/>
      <c r="N257" s="536"/>
      <c r="O257" s="18"/>
      <c r="P257" s="536"/>
      <c r="Q257" s="18"/>
      <c r="R257" s="536"/>
      <c r="S257" s="59"/>
      <c r="T257" s="520"/>
      <c r="U257" s="59"/>
      <c r="V257" s="520"/>
      <c r="W257" s="59"/>
      <c r="X257" s="520"/>
      <c r="Y257" s="59"/>
      <c r="Z257" s="520"/>
      <c r="AA257" s="59"/>
      <c r="AB257" s="520"/>
      <c r="AC257" s="59"/>
      <c r="AD257" s="520"/>
    </row>
    <row r="258">
      <c r="A258" s="70" t="b">
        <v>0</v>
      </c>
      <c r="C258" s="70"/>
      <c r="D258" s="70"/>
      <c r="E258" s="70"/>
      <c r="H258" s="523">
        <f>IF(K258&lt;&gt;"",(VLOOKUP(K258,'🌳Resource'!$A$4:$J1001,10,false)*L258),0)+IF(M258&lt;&gt;"",(VLOOKUP(M258,'🌳Resource'!$A$4:$J1001,10,false)*N258),0)+IF(O258&lt;&gt;"",(VLOOKUP(O258,'🌳Resource'!$A$4:$J1001,10,false)*P258),0) + IF(Q258&lt;&gt;"",(VLOOKUP(Q258,'🌳Resource'!$A$4:$J1001,10,false)*R258),0) + IF(S258&lt;&gt;"",(VLOOKUP(S258,'🧱Material'!$B$4:$H1001,7,false)*T258),0) + IF(U258&lt;&gt;"",(VLOOKUP(U258,'🧱Material'!$B$4:$H1001,7,false)*V258),0) + IF(W258&lt;&gt;"",(VLOOKUP(W258,'🧱Material'!$B$4:$H1001,7,false)*X258),0) + IF(Y258&lt;&gt;"",(VLOOKUP(Y258,'🧱Material'!$B$4:$H1001,7,false)*Z258),0) + IF(AA258&lt;&gt;"",(VLOOKUP(AA258,'🧱Material'!$B$4:$H1001,7,false)*AB258),0) + IF(AC258&lt;&gt;"",(VLOOKUP(AC258,'🧱Material'!$B$4:$H1001,7,false)*AD258),0)</f>
        <v>0</v>
      </c>
      <c r="I258" s="523">
        <f>IF(K258&lt;&gt;"",(VLOOKUP(K258,'🌳Resource'!$A$4:$J1001,8,false)*L258),0)+IF(M258&lt;&gt;"",(VLOOKUP(M258,'🌳Resource'!$A$4:$J1001,8,false)*N258),0)+IF(O258&lt;&gt;"",(VLOOKUP(O258,'🌳Resource'!$A$4:$J1001,8,false)*P258),0) + IF(Q258&lt;&gt;"",(VLOOKUP(Q258,'🌳Resource'!$A$4:$J1001,8,false)*R258),0) + IF(S258&lt;&gt;"",(VLOOKUP(S258,'🧱Material'!$B$4:$H1001,5,false)*T258),0) + IF(U258&lt;&gt;"",(VLOOKUP(U258,'🧱Material'!$B$4:$H1001,5,false)*V258),0) + IF(W258&lt;&gt;"",(VLOOKUP(W258,'🧱Material'!$B$4:$H1001,5,false)*X258),0) + IF(Y258&lt;&gt;"",(VLOOKUP(Y258,'🧱Material'!$B$4:$H1001,5,false)*Z258),0) + IF(AA258&lt;&gt;"",(VLOOKUP(AA258,'🧱Material'!$B$4:$H1001,5,false)*AB258),0) + IF(AC258&lt;&gt;"",(VLOOKUP(AC258,'🧱Material'!$B$4:$H1001,5,false)*AD258),0)</f>
        <v>0</v>
      </c>
      <c r="J258" s="523">
        <f>IF(K258&lt;&gt;"",(VLOOKUP(K258,'🌳Resource'!$A$5:$J1001,9,false)*L258),0)+IF(M258&lt;&gt;"",(VLOOKUP(M258,'🌳Resource'!$A$5:$J1001,9,false)*N258),0)+IF(O258&lt;&gt;"",(VLOOKUP(O258,'🌳Resource'!$A$5:$J1001,9,false)*P258),0) + IF(Q258&lt;&gt;"",(VLOOKUP(Q258,'🌳Resource'!$A$5:$J1001,9,false)*R258),0) + IF(S258&lt;&gt;"",(VLOOKUP(S258,'🧱Material'!$B$4:$H1001,6,false)*T258),0) + IF(U258&lt;&gt;"",(VLOOKUP(U258,'🧱Material'!$B$4:$H1001,6,false)*V258),0) + IF(W258&lt;&gt;"",(VLOOKUP(W258,'🧱Material'!$B$4:$H1001,6,false)*X258),0) + IF(Y258&lt;&gt;"",(VLOOKUP(Y258,'🧱Material'!$B$4:$H1001,6,false)*Z258),0) + IF(AA258&lt;&gt;"",(VLOOKUP(AA258,'🧱Material'!$B$4:$H1001,6,false)*AB258),0) + IF(AC258&lt;&gt;"",(VLOOKUP(AC258,'🧱Material'!$B$4:$H1001,6,false)*AD258),0)</f>
        <v>0</v>
      </c>
      <c r="K258" s="63"/>
      <c r="L258" s="3"/>
      <c r="M258" s="63"/>
      <c r="N258" s="3"/>
      <c r="O258" s="63"/>
      <c r="P258" s="3"/>
      <c r="Q258" s="63"/>
      <c r="R258" s="3"/>
      <c r="S258" s="515"/>
      <c r="T258" s="3"/>
      <c r="U258" s="515"/>
      <c r="V258" s="3"/>
      <c r="W258" s="515"/>
      <c r="X258" s="3"/>
      <c r="Y258" s="515"/>
      <c r="Z258" s="3"/>
      <c r="AA258" s="515"/>
      <c r="AB258" s="3"/>
      <c r="AC258" s="515"/>
      <c r="AD258" s="3"/>
    </row>
    <row r="259">
      <c r="A259" s="70" t="b">
        <v>0</v>
      </c>
      <c r="C259" s="70"/>
      <c r="D259" s="70"/>
      <c r="E259" s="70"/>
      <c r="H259" s="526">
        <f>IF(K259&lt;&gt;"",(VLOOKUP(K259,'🌳Resource'!$A$4:$J1001,10,false)*L259),0)+IF(M259&lt;&gt;"",(VLOOKUP(M259,'🌳Resource'!$A$4:$J1001,10,false)*N259),0)+IF(O259&lt;&gt;"",(VLOOKUP(O259,'🌳Resource'!$A$4:$J1001,10,false)*P259),0) + IF(Q259&lt;&gt;"",(VLOOKUP(Q259,'🌳Resource'!$A$4:$J1001,10,false)*R259),0) + IF(S259&lt;&gt;"",(VLOOKUP(S259,'🧱Material'!$B$4:$H1001,7,false)*T259),0) + IF(U259&lt;&gt;"",(VLOOKUP(U259,'🧱Material'!$B$4:$H1001,7,false)*V259),0) + IF(W259&lt;&gt;"",(VLOOKUP(W259,'🧱Material'!$B$4:$H1001,7,false)*X259),0) + IF(Y259&lt;&gt;"",(VLOOKUP(Y259,'🧱Material'!$B$4:$H1001,7,false)*Z259),0) + IF(AA259&lt;&gt;"",(VLOOKUP(AA259,'🧱Material'!$B$4:$H1001,7,false)*AB259),0) + IF(AC259&lt;&gt;"",(VLOOKUP(AC259,'🧱Material'!$B$4:$H1001,7,false)*AD259),0)</f>
        <v>0</v>
      </c>
      <c r="I259" s="526">
        <f>IF(K259&lt;&gt;"",(VLOOKUP(K259,'🌳Resource'!$A$4:$J1001,8,false)*L259),0)+IF(M259&lt;&gt;"",(VLOOKUP(M259,'🌳Resource'!$A$4:$J1001,8,false)*N259),0)+IF(O259&lt;&gt;"",(VLOOKUP(O259,'🌳Resource'!$A$4:$J1001,8,false)*P259),0) + IF(Q259&lt;&gt;"",(VLOOKUP(Q259,'🌳Resource'!$A$4:$J1001,8,false)*R259),0) + IF(S259&lt;&gt;"",(VLOOKUP(S259,'🧱Material'!$B$4:$H1001,5,false)*T259),0) + IF(U259&lt;&gt;"",(VLOOKUP(U259,'🧱Material'!$B$4:$H1001,5,false)*V259),0) + IF(W259&lt;&gt;"",(VLOOKUP(W259,'🧱Material'!$B$4:$H1001,5,false)*X259),0) + IF(Y259&lt;&gt;"",(VLOOKUP(Y259,'🧱Material'!$B$4:$H1001,5,false)*Z259),0) + IF(AA259&lt;&gt;"",(VLOOKUP(AA259,'🧱Material'!$B$4:$H1001,5,false)*AB259),0) + IF(AC259&lt;&gt;"",(VLOOKUP(AC259,'🧱Material'!$B$4:$H1001,5,false)*AD259),0)</f>
        <v>0</v>
      </c>
      <c r="J259" s="526">
        <f>IF(K259&lt;&gt;"",(VLOOKUP(K259,'🌳Resource'!$A$5:$J1001,9,false)*L259),0)+IF(M259&lt;&gt;"",(VLOOKUP(M259,'🌳Resource'!$A$5:$J1001,9,false)*N259),0)+IF(O259&lt;&gt;"",(VLOOKUP(O259,'🌳Resource'!$A$5:$J1001,9,false)*P259),0) + IF(Q259&lt;&gt;"",(VLOOKUP(Q259,'🌳Resource'!$A$5:$J1001,9,false)*R259),0) + IF(S259&lt;&gt;"",(VLOOKUP(S259,'🧱Material'!$B$4:$H1001,6,false)*T259),0) + IF(U259&lt;&gt;"",(VLOOKUP(U259,'🧱Material'!$B$4:$H1001,6,false)*V259),0) + IF(W259&lt;&gt;"",(VLOOKUP(W259,'🧱Material'!$B$4:$H1001,6,false)*X259),0) + IF(Y259&lt;&gt;"",(VLOOKUP(Y259,'🧱Material'!$B$4:$H1001,6,false)*Z259),0) + IF(AA259&lt;&gt;"",(VLOOKUP(AA259,'🧱Material'!$B$4:$H1001,6,false)*AB259),0) + IF(AC259&lt;&gt;"",(VLOOKUP(AC259,'🧱Material'!$B$4:$H1001,6,false)*AD259),0)</f>
        <v>0</v>
      </c>
      <c r="K259" s="18"/>
      <c r="L259" s="536"/>
      <c r="M259" s="18"/>
      <c r="N259" s="536"/>
      <c r="O259" s="18"/>
      <c r="P259" s="536"/>
      <c r="Q259" s="18"/>
      <c r="R259" s="536"/>
      <c r="S259" s="59"/>
      <c r="T259" s="520"/>
      <c r="U259" s="59"/>
      <c r="V259" s="520"/>
      <c r="W259" s="59"/>
      <c r="X259" s="520"/>
      <c r="Y259" s="59"/>
      <c r="Z259" s="520"/>
      <c r="AA259" s="59"/>
      <c r="AB259" s="520"/>
      <c r="AC259" s="59"/>
      <c r="AD259" s="520"/>
    </row>
    <row r="260">
      <c r="A260" s="70" t="b">
        <v>0</v>
      </c>
      <c r="C260" s="70"/>
      <c r="D260" s="70"/>
      <c r="E260" s="70"/>
      <c r="H260" s="523">
        <f>IF(K260&lt;&gt;"",(VLOOKUP(K260,'🌳Resource'!$A$4:$J1001,10,false)*L260),0)+IF(M260&lt;&gt;"",(VLOOKUP(M260,'🌳Resource'!$A$4:$J1001,10,false)*N260),0)+IF(O260&lt;&gt;"",(VLOOKUP(O260,'🌳Resource'!$A$4:$J1001,10,false)*P260),0) + IF(Q260&lt;&gt;"",(VLOOKUP(Q260,'🌳Resource'!$A$4:$J1001,10,false)*R260),0) + IF(S260&lt;&gt;"",(VLOOKUP(S260,'🧱Material'!$B$4:$H1001,7,false)*T260),0) + IF(U260&lt;&gt;"",(VLOOKUP(U260,'🧱Material'!$B$4:$H1001,7,false)*V260),0) + IF(W260&lt;&gt;"",(VLOOKUP(W260,'🧱Material'!$B$4:$H1001,7,false)*X260),0) + IF(Y260&lt;&gt;"",(VLOOKUP(Y260,'🧱Material'!$B$4:$H1001,7,false)*Z260),0) + IF(AA260&lt;&gt;"",(VLOOKUP(AA260,'🧱Material'!$B$4:$H1001,7,false)*AB260),0) + IF(AC260&lt;&gt;"",(VLOOKUP(AC260,'🧱Material'!$B$4:$H1001,7,false)*AD260),0)</f>
        <v>0</v>
      </c>
      <c r="I260" s="523">
        <f>IF(K260&lt;&gt;"",(VLOOKUP(K260,'🌳Resource'!$A$4:$J1001,8,false)*L260),0)+IF(M260&lt;&gt;"",(VLOOKUP(M260,'🌳Resource'!$A$4:$J1001,8,false)*N260),0)+IF(O260&lt;&gt;"",(VLOOKUP(O260,'🌳Resource'!$A$4:$J1001,8,false)*P260),0) + IF(Q260&lt;&gt;"",(VLOOKUP(Q260,'🌳Resource'!$A$4:$J1001,8,false)*R260),0) + IF(S260&lt;&gt;"",(VLOOKUP(S260,'🧱Material'!$B$4:$H1001,5,false)*T260),0) + IF(U260&lt;&gt;"",(VLOOKUP(U260,'🧱Material'!$B$4:$H1001,5,false)*V260),0) + IF(W260&lt;&gt;"",(VLOOKUP(W260,'🧱Material'!$B$4:$H1001,5,false)*X260),0) + IF(Y260&lt;&gt;"",(VLOOKUP(Y260,'🧱Material'!$B$4:$H1001,5,false)*Z260),0) + IF(AA260&lt;&gt;"",(VLOOKUP(AA260,'🧱Material'!$B$4:$H1001,5,false)*AB260),0) + IF(AC260&lt;&gt;"",(VLOOKUP(AC260,'🧱Material'!$B$4:$H1001,5,false)*AD260),0)</f>
        <v>0</v>
      </c>
      <c r="J260" s="523">
        <f>IF(K260&lt;&gt;"",(VLOOKUP(K260,'🌳Resource'!$A$5:$J1001,9,false)*L260),0)+IF(M260&lt;&gt;"",(VLOOKUP(M260,'🌳Resource'!$A$5:$J1001,9,false)*N260),0)+IF(O260&lt;&gt;"",(VLOOKUP(O260,'🌳Resource'!$A$5:$J1001,9,false)*P260),0) + IF(Q260&lt;&gt;"",(VLOOKUP(Q260,'🌳Resource'!$A$5:$J1001,9,false)*R260),0) + IF(S260&lt;&gt;"",(VLOOKUP(S260,'🧱Material'!$B$4:$H1001,6,false)*T260),0) + IF(U260&lt;&gt;"",(VLOOKUP(U260,'🧱Material'!$B$4:$H1001,6,false)*V260),0) + IF(W260&lt;&gt;"",(VLOOKUP(W260,'🧱Material'!$B$4:$H1001,6,false)*X260),0) + IF(Y260&lt;&gt;"",(VLOOKUP(Y260,'🧱Material'!$B$4:$H1001,6,false)*Z260),0) + IF(AA260&lt;&gt;"",(VLOOKUP(AA260,'🧱Material'!$B$4:$H1001,6,false)*AB260),0) + IF(AC260&lt;&gt;"",(VLOOKUP(AC260,'🧱Material'!$B$4:$H1001,6,false)*AD260),0)</f>
        <v>0</v>
      </c>
      <c r="K260" s="63"/>
      <c r="L260" s="3"/>
      <c r="M260" s="63"/>
      <c r="N260" s="3"/>
      <c r="O260" s="63"/>
      <c r="P260" s="3"/>
      <c r="Q260" s="63"/>
      <c r="R260" s="3"/>
      <c r="S260" s="515"/>
      <c r="T260" s="3"/>
      <c r="U260" s="515"/>
      <c r="V260" s="3"/>
      <c r="W260" s="515"/>
      <c r="X260" s="3"/>
      <c r="Y260" s="515"/>
      <c r="Z260" s="3"/>
      <c r="AA260" s="515"/>
      <c r="AB260" s="3"/>
      <c r="AC260" s="515"/>
      <c r="AD260" s="3"/>
    </row>
    <row r="261">
      <c r="A261" s="70" t="b">
        <v>0</v>
      </c>
      <c r="C261" s="70"/>
      <c r="D261" s="70"/>
      <c r="E261" s="70"/>
      <c r="H261" s="526">
        <f>IF(K261&lt;&gt;"",(VLOOKUP(K261,'🌳Resource'!$A$4:$J1001,10,false)*L261),0)+IF(M261&lt;&gt;"",(VLOOKUP(M261,'🌳Resource'!$A$4:$J1001,10,false)*N261),0)+IF(O261&lt;&gt;"",(VLOOKUP(O261,'🌳Resource'!$A$4:$J1001,10,false)*P261),0) + IF(Q261&lt;&gt;"",(VLOOKUP(Q261,'🌳Resource'!$A$4:$J1001,10,false)*R261),0) + IF(S261&lt;&gt;"",(VLOOKUP(S261,'🧱Material'!$B$4:$H1001,7,false)*T261),0) + IF(U261&lt;&gt;"",(VLOOKUP(U261,'🧱Material'!$B$4:$H1001,7,false)*V261),0) + IF(W261&lt;&gt;"",(VLOOKUP(W261,'🧱Material'!$B$4:$H1001,7,false)*X261),0) + IF(Y261&lt;&gt;"",(VLOOKUP(Y261,'🧱Material'!$B$4:$H1001,7,false)*Z261),0) + IF(AA261&lt;&gt;"",(VLOOKUP(AA261,'🧱Material'!$B$4:$H1001,7,false)*AB261),0) + IF(AC261&lt;&gt;"",(VLOOKUP(AC261,'🧱Material'!$B$4:$H1001,7,false)*AD261),0)</f>
        <v>0</v>
      </c>
      <c r="I261" s="526">
        <f>IF(K261&lt;&gt;"",(VLOOKUP(K261,'🌳Resource'!$A$4:$J1001,8,false)*L261),0)+IF(M261&lt;&gt;"",(VLOOKUP(M261,'🌳Resource'!$A$4:$J1001,8,false)*N261),0)+IF(O261&lt;&gt;"",(VLOOKUP(O261,'🌳Resource'!$A$4:$J1001,8,false)*P261),0) + IF(Q261&lt;&gt;"",(VLOOKUP(Q261,'🌳Resource'!$A$4:$J1001,8,false)*R261),0) + IF(S261&lt;&gt;"",(VLOOKUP(S261,'🧱Material'!$B$4:$H1001,5,false)*T261),0) + IF(U261&lt;&gt;"",(VLOOKUP(U261,'🧱Material'!$B$4:$H1001,5,false)*V261),0) + IF(W261&lt;&gt;"",(VLOOKUP(W261,'🧱Material'!$B$4:$H1001,5,false)*X261),0) + IF(Y261&lt;&gt;"",(VLOOKUP(Y261,'🧱Material'!$B$4:$H1001,5,false)*Z261),0) + IF(AA261&lt;&gt;"",(VLOOKUP(AA261,'🧱Material'!$B$4:$H1001,5,false)*AB261),0) + IF(AC261&lt;&gt;"",(VLOOKUP(AC261,'🧱Material'!$B$4:$H1001,5,false)*AD261),0)</f>
        <v>0</v>
      </c>
      <c r="J261" s="526">
        <f>IF(K261&lt;&gt;"",(VLOOKUP(K261,'🌳Resource'!$A$5:$J1001,9,false)*L261),0)+IF(M261&lt;&gt;"",(VLOOKUP(M261,'🌳Resource'!$A$5:$J1001,9,false)*N261),0)+IF(O261&lt;&gt;"",(VLOOKUP(O261,'🌳Resource'!$A$5:$J1001,9,false)*P261),0) + IF(Q261&lt;&gt;"",(VLOOKUP(Q261,'🌳Resource'!$A$5:$J1001,9,false)*R261),0) + IF(S261&lt;&gt;"",(VLOOKUP(S261,'🧱Material'!$B$4:$H1001,6,false)*T261),0) + IF(U261&lt;&gt;"",(VLOOKUP(U261,'🧱Material'!$B$4:$H1001,6,false)*V261),0) + IF(W261&lt;&gt;"",(VLOOKUP(W261,'🧱Material'!$B$4:$H1001,6,false)*X261),0) + IF(Y261&lt;&gt;"",(VLOOKUP(Y261,'🧱Material'!$B$4:$H1001,6,false)*Z261),0) + IF(AA261&lt;&gt;"",(VLOOKUP(AA261,'🧱Material'!$B$4:$H1001,6,false)*AB261),0) + IF(AC261&lt;&gt;"",(VLOOKUP(AC261,'🧱Material'!$B$4:$H1001,6,false)*AD261),0)</f>
        <v>0</v>
      </c>
      <c r="K261" s="18"/>
      <c r="L261" s="536"/>
      <c r="M261" s="18"/>
      <c r="N261" s="536"/>
      <c r="O261" s="18"/>
      <c r="P261" s="536"/>
      <c r="Q261" s="18"/>
      <c r="R261" s="536"/>
      <c r="S261" s="59"/>
      <c r="T261" s="520"/>
      <c r="U261" s="59"/>
      <c r="V261" s="520"/>
      <c r="W261" s="59"/>
      <c r="X261" s="520"/>
      <c r="Y261" s="59"/>
      <c r="Z261" s="520"/>
      <c r="AA261" s="59"/>
      <c r="AB261" s="520"/>
      <c r="AC261" s="59"/>
      <c r="AD261" s="520"/>
    </row>
    <row r="262">
      <c r="A262" s="70" t="b">
        <v>0</v>
      </c>
      <c r="C262" s="70"/>
      <c r="D262" s="70"/>
      <c r="E262" s="70"/>
      <c r="H262" s="523">
        <f>IF(K262&lt;&gt;"",(VLOOKUP(K262,'🌳Resource'!$A$4:$J1001,10,false)*L262),0)+IF(M262&lt;&gt;"",(VLOOKUP(M262,'🌳Resource'!$A$4:$J1001,10,false)*N262),0)+IF(O262&lt;&gt;"",(VLOOKUP(O262,'🌳Resource'!$A$4:$J1001,10,false)*P262),0) + IF(Q262&lt;&gt;"",(VLOOKUP(Q262,'🌳Resource'!$A$4:$J1001,10,false)*R262),0) + IF(S262&lt;&gt;"",(VLOOKUP(S262,'🧱Material'!$B$4:$H1001,7,false)*T262),0) + IF(U262&lt;&gt;"",(VLOOKUP(U262,'🧱Material'!$B$4:$H1001,7,false)*V262),0) + IF(W262&lt;&gt;"",(VLOOKUP(W262,'🧱Material'!$B$4:$H1001,7,false)*X262),0) + IF(Y262&lt;&gt;"",(VLOOKUP(Y262,'🧱Material'!$B$4:$H1001,7,false)*Z262),0) + IF(AA262&lt;&gt;"",(VLOOKUP(AA262,'🧱Material'!$B$4:$H1001,7,false)*AB262),0) + IF(AC262&lt;&gt;"",(VLOOKUP(AC262,'🧱Material'!$B$4:$H1001,7,false)*AD262),0)</f>
        <v>0</v>
      </c>
      <c r="I262" s="523">
        <f>IF(K262&lt;&gt;"",(VLOOKUP(K262,'🌳Resource'!$A$4:$J1001,8,false)*L262),0)+IF(M262&lt;&gt;"",(VLOOKUP(M262,'🌳Resource'!$A$4:$J1001,8,false)*N262),0)+IF(O262&lt;&gt;"",(VLOOKUP(O262,'🌳Resource'!$A$4:$J1001,8,false)*P262),0) + IF(Q262&lt;&gt;"",(VLOOKUP(Q262,'🌳Resource'!$A$4:$J1001,8,false)*R262),0) + IF(S262&lt;&gt;"",(VLOOKUP(S262,'🧱Material'!$B$4:$H1001,5,false)*T262),0) + IF(U262&lt;&gt;"",(VLOOKUP(U262,'🧱Material'!$B$4:$H1001,5,false)*V262),0) + IF(W262&lt;&gt;"",(VLOOKUP(W262,'🧱Material'!$B$4:$H1001,5,false)*X262),0) + IF(Y262&lt;&gt;"",(VLOOKUP(Y262,'🧱Material'!$B$4:$H1001,5,false)*Z262),0) + IF(AA262&lt;&gt;"",(VLOOKUP(AA262,'🧱Material'!$B$4:$H1001,5,false)*AB262),0) + IF(AC262&lt;&gt;"",(VLOOKUP(AC262,'🧱Material'!$B$4:$H1001,5,false)*AD262),0)</f>
        <v>0</v>
      </c>
      <c r="J262" s="523">
        <f>IF(K262&lt;&gt;"",(VLOOKUP(K262,'🌳Resource'!$A$5:$J1001,9,false)*L262),0)+IF(M262&lt;&gt;"",(VLOOKUP(M262,'🌳Resource'!$A$5:$J1001,9,false)*N262),0)+IF(O262&lt;&gt;"",(VLOOKUP(O262,'🌳Resource'!$A$5:$J1001,9,false)*P262),0) + IF(Q262&lt;&gt;"",(VLOOKUP(Q262,'🌳Resource'!$A$5:$J1001,9,false)*R262),0) + IF(S262&lt;&gt;"",(VLOOKUP(S262,'🧱Material'!$B$4:$H1001,6,false)*T262),0) + IF(U262&lt;&gt;"",(VLOOKUP(U262,'🧱Material'!$B$4:$H1001,6,false)*V262),0) + IF(W262&lt;&gt;"",(VLOOKUP(W262,'🧱Material'!$B$4:$H1001,6,false)*X262),0) + IF(Y262&lt;&gt;"",(VLOOKUP(Y262,'🧱Material'!$B$4:$H1001,6,false)*Z262),0) + IF(AA262&lt;&gt;"",(VLOOKUP(AA262,'🧱Material'!$B$4:$H1001,6,false)*AB262),0) + IF(AC262&lt;&gt;"",(VLOOKUP(AC262,'🧱Material'!$B$4:$H1001,6,false)*AD262),0)</f>
        <v>0</v>
      </c>
      <c r="K262" s="63"/>
      <c r="L262" s="3"/>
      <c r="M262" s="63"/>
      <c r="N262" s="3"/>
      <c r="O262" s="63"/>
      <c r="P262" s="3"/>
      <c r="Q262" s="63"/>
      <c r="R262" s="3"/>
      <c r="S262" s="515"/>
      <c r="T262" s="3"/>
      <c r="U262" s="515"/>
      <c r="V262" s="3"/>
      <c r="W262" s="515"/>
      <c r="X262" s="3"/>
      <c r="Y262" s="515"/>
      <c r="Z262" s="3"/>
      <c r="AA262" s="515"/>
      <c r="AB262" s="3"/>
      <c r="AC262" s="515"/>
      <c r="AD262" s="3"/>
    </row>
    <row r="263">
      <c r="A263" s="70" t="b">
        <v>0</v>
      </c>
      <c r="C263" s="70"/>
      <c r="D263" s="70"/>
      <c r="E263" s="70"/>
      <c r="H263" s="526">
        <f>IF(K263&lt;&gt;"",(VLOOKUP(K263,'🌳Resource'!$A$4:$J1001,10,false)*L263),0)+IF(M263&lt;&gt;"",(VLOOKUP(M263,'🌳Resource'!$A$4:$J1001,10,false)*N263),0)+IF(O263&lt;&gt;"",(VLOOKUP(O263,'🌳Resource'!$A$4:$J1001,10,false)*P263),0) + IF(Q263&lt;&gt;"",(VLOOKUP(Q263,'🌳Resource'!$A$4:$J1001,10,false)*R263),0) + IF(S263&lt;&gt;"",(VLOOKUP(S263,'🧱Material'!$B$4:$H1001,7,false)*T263),0) + IF(U263&lt;&gt;"",(VLOOKUP(U263,'🧱Material'!$B$4:$H1001,7,false)*V263),0) + IF(W263&lt;&gt;"",(VLOOKUP(W263,'🧱Material'!$B$4:$H1001,7,false)*X263),0) + IF(Y263&lt;&gt;"",(VLOOKUP(Y263,'🧱Material'!$B$4:$H1001,7,false)*Z263),0) + IF(AA263&lt;&gt;"",(VLOOKUP(AA263,'🧱Material'!$B$4:$H1001,7,false)*AB263),0) + IF(AC263&lt;&gt;"",(VLOOKUP(AC263,'🧱Material'!$B$4:$H1001,7,false)*AD263),0)</f>
        <v>0</v>
      </c>
      <c r="I263" s="526">
        <f>IF(K263&lt;&gt;"",(VLOOKUP(K263,'🌳Resource'!$A$4:$J1001,8,false)*L263),0)+IF(M263&lt;&gt;"",(VLOOKUP(M263,'🌳Resource'!$A$4:$J1001,8,false)*N263),0)+IF(O263&lt;&gt;"",(VLOOKUP(O263,'🌳Resource'!$A$4:$J1001,8,false)*P263),0) + IF(Q263&lt;&gt;"",(VLOOKUP(Q263,'🌳Resource'!$A$4:$J1001,8,false)*R263),0) + IF(S263&lt;&gt;"",(VLOOKUP(S263,'🧱Material'!$B$4:$H1001,5,false)*T263),0) + IF(U263&lt;&gt;"",(VLOOKUP(U263,'🧱Material'!$B$4:$H1001,5,false)*V263),0) + IF(W263&lt;&gt;"",(VLOOKUP(W263,'🧱Material'!$B$4:$H1001,5,false)*X263),0) + IF(Y263&lt;&gt;"",(VLOOKUP(Y263,'🧱Material'!$B$4:$H1001,5,false)*Z263),0) + IF(AA263&lt;&gt;"",(VLOOKUP(AA263,'🧱Material'!$B$4:$H1001,5,false)*AB263),0) + IF(AC263&lt;&gt;"",(VLOOKUP(AC263,'🧱Material'!$B$4:$H1001,5,false)*AD263),0)</f>
        <v>0</v>
      </c>
      <c r="J263" s="526">
        <f>IF(K263&lt;&gt;"",(VLOOKUP(K263,'🌳Resource'!$A$5:$J1001,9,false)*L263),0)+IF(M263&lt;&gt;"",(VLOOKUP(M263,'🌳Resource'!$A$5:$J1001,9,false)*N263),0)+IF(O263&lt;&gt;"",(VLOOKUP(O263,'🌳Resource'!$A$5:$J1001,9,false)*P263),0) + IF(Q263&lt;&gt;"",(VLOOKUP(Q263,'🌳Resource'!$A$5:$J1001,9,false)*R263),0) + IF(S263&lt;&gt;"",(VLOOKUP(S263,'🧱Material'!$B$4:$H1001,6,false)*T263),0) + IF(U263&lt;&gt;"",(VLOOKUP(U263,'🧱Material'!$B$4:$H1001,6,false)*V263),0) + IF(W263&lt;&gt;"",(VLOOKUP(W263,'🧱Material'!$B$4:$H1001,6,false)*X263),0) + IF(Y263&lt;&gt;"",(VLOOKUP(Y263,'🧱Material'!$B$4:$H1001,6,false)*Z263),0) + IF(AA263&lt;&gt;"",(VLOOKUP(AA263,'🧱Material'!$B$4:$H1001,6,false)*AB263),0) + IF(AC263&lt;&gt;"",(VLOOKUP(AC263,'🧱Material'!$B$4:$H1001,6,false)*AD263),0)</f>
        <v>0</v>
      </c>
      <c r="K263" s="18"/>
      <c r="L263" s="536"/>
      <c r="M263" s="18"/>
      <c r="N263" s="536"/>
      <c r="O263" s="18"/>
      <c r="P263" s="536"/>
      <c r="Q263" s="18"/>
      <c r="R263" s="536"/>
      <c r="S263" s="59"/>
      <c r="T263" s="520"/>
      <c r="U263" s="59"/>
      <c r="V263" s="520"/>
      <c r="W263" s="59"/>
      <c r="X263" s="520"/>
      <c r="Y263" s="59"/>
      <c r="Z263" s="520"/>
      <c r="AA263" s="59"/>
      <c r="AB263" s="520"/>
      <c r="AC263" s="59"/>
      <c r="AD263" s="520"/>
    </row>
    <row r="264">
      <c r="A264" s="70" t="b">
        <v>0</v>
      </c>
      <c r="C264" s="70"/>
      <c r="D264" s="70"/>
      <c r="E264" s="70"/>
      <c r="H264" s="523">
        <f>IF(K264&lt;&gt;"",(VLOOKUP(K264,'🌳Resource'!$A$4:$J1001,10,false)*L264),0)+IF(M264&lt;&gt;"",(VLOOKUP(M264,'🌳Resource'!$A$4:$J1001,10,false)*N264),0)+IF(O264&lt;&gt;"",(VLOOKUP(O264,'🌳Resource'!$A$4:$J1001,10,false)*P264),0) + IF(Q264&lt;&gt;"",(VLOOKUP(Q264,'🌳Resource'!$A$4:$J1001,10,false)*R264),0) + IF(S264&lt;&gt;"",(VLOOKUP(S264,'🧱Material'!$B$4:$H1001,7,false)*T264),0) + IF(U264&lt;&gt;"",(VLOOKUP(U264,'🧱Material'!$B$4:$H1001,7,false)*V264),0) + IF(W264&lt;&gt;"",(VLOOKUP(W264,'🧱Material'!$B$4:$H1001,7,false)*X264),0) + IF(Y264&lt;&gt;"",(VLOOKUP(Y264,'🧱Material'!$B$4:$H1001,7,false)*Z264),0) + IF(AA264&lt;&gt;"",(VLOOKUP(AA264,'🧱Material'!$B$4:$H1001,7,false)*AB264),0) + IF(AC264&lt;&gt;"",(VLOOKUP(AC264,'🧱Material'!$B$4:$H1001,7,false)*AD264),0)</f>
        <v>0</v>
      </c>
      <c r="I264" s="523">
        <f>IF(K264&lt;&gt;"",(VLOOKUP(K264,'🌳Resource'!$A$4:$J1001,8,false)*L264),0)+IF(M264&lt;&gt;"",(VLOOKUP(M264,'🌳Resource'!$A$4:$J1001,8,false)*N264),0)+IF(O264&lt;&gt;"",(VLOOKUP(O264,'🌳Resource'!$A$4:$J1001,8,false)*P264),0) + IF(Q264&lt;&gt;"",(VLOOKUP(Q264,'🌳Resource'!$A$4:$J1001,8,false)*R264),0) + IF(S264&lt;&gt;"",(VLOOKUP(S264,'🧱Material'!$B$4:$H1001,5,false)*T264),0) + IF(U264&lt;&gt;"",(VLOOKUP(U264,'🧱Material'!$B$4:$H1001,5,false)*V264),0) + IF(W264&lt;&gt;"",(VLOOKUP(W264,'🧱Material'!$B$4:$H1001,5,false)*X264),0) + IF(Y264&lt;&gt;"",(VLOOKUP(Y264,'🧱Material'!$B$4:$H1001,5,false)*Z264),0) + IF(AA264&lt;&gt;"",(VLOOKUP(AA264,'🧱Material'!$B$4:$H1001,5,false)*AB264),0) + IF(AC264&lt;&gt;"",(VLOOKUP(AC264,'🧱Material'!$B$4:$H1001,5,false)*AD264),0)</f>
        <v>0</v>
      </c>
      <c r="J264" s="523">
        <f>IF(K264&lt;&gt;"",(VLOOKUP(K264,'🌳Resource'!$A$5:$J1001,9,false)*L264),0)+IF(M264&lt;&gt;"",(VLOOKUP(M264,'🌳Resource'!$A$5:$J1001,9,false)*N264),0)+IF(O264&lt;&gt;"",(VLOOKUP(O264,'🌳Resource'!$A$5:$J1001,9,false)*P264),0) + IF(Q264&lt;&gt;"",(VLOOKUP(Q264,'🌳Resource'!$A$5:$J1001,9,false)*R264),0) + IF(S264&lt;&gt;"",(VLOOKUP(S264,'🧱Material'!$B$4:$H1001,6,false)*T264),0) + IF(U264&lt;&gt;"",(VLOOKUP(U264,'🧱Material'!$B$4:$H1001,6,false)*V264),0) + IF(W264&lt;&gt;"",(VLOOKUP(W264,'🧱Material'!$B$4:$H1001,6,false)*X264),0) + IF(Y264&lt;&gt;"",(VLOOKUP(Y264,'🧱Material'!$B$4:$H1001,6,false)*Z264),0) + IF(AA264&lt;&gt;"",(VLOOKUP(AA264,'🧱Material'!$B$4:$H1001,6,false)*AB264),0) + IF(AC264&lt;&gt;"",(VLOOKUP(AC264,'🧱Material'!$B$4:$H1001,6,false)*AD264),0)</f>
        <v>0</v>
      </c>
      <c r="K264" s="63"/>
      <c r="L264" s="3"/>
      <c r="M264" s="63"/>
      <c r="N264" s="3"/>
      <c r="O264" s="63"/>
      <c r="P264" s="3"/>
      <c r="Q264" s="63"/>
      <c r="R264" s="3"/>
      <c r="S264" s="515"/>
      <c r="T264" s="3"/>
      <c r="U264" s="515"/>
      <c r="V264" s="3"/>
      <c r="W264" s="515"/>
      <c r="X264" s="3"/>
      <c r="Y264" s="515"/>
      <c r="Z264" s="3"/>
      <c r="AA264" s="515"/>
      <c r="AB264" s="3"/>
      <c r="AC264" s="515"/>
      <c r="AD264" s="3"/>
    </row>
    <row r="265">
      <c r="A265" s="70" t="b">
        <v>0</v>
      </c>
      <c r="C265" s="70"/>
      <c r="D265" s="70"/>
      <c r="E265" s="70"/>
      <c r="H265" s="526">
        <f>IF(K265&lt;&gt;"",(VLOOKUP(K265,'🌳Resource'!$A$4:$J1001,10,false)*L265),0)+IF(M265&lt;&gt;"",(VLOOKUP(M265,'🌳Resource'!$A$4:$J1001,10,false)*N265),0)+IF(O265&lt;&gt;"",(VLOOKUP(O265,'🌳Resource'!$A$4:$J1001,10,false)*P265),0) + IF(Q265&lt;&gt;"",(VLOOKUP(Q265,'🌳Resource'!$A$4:$J1001,10,false)*R265),0) + IF(S265&lt;&gt;"",(VLOOKUP(S265,'🧱Material'!$B$4:$H1001,7,false)*T265),0) + IF(U265&lt;&gt;"",(VLOOKUP(U265,'🧱Material'!$B$4:$H1001,7,false)*V265),0) + IF(W265&lt;&gt;"",(VLOOKUP(W265,'🧱Material'!$B$4:$H1001,7,false)*X265),0) + IF(Y265&lt;&gt;"",(VLOOKUP(Y265,'🧱Material'!$B$4:$H1001,7,false)*Z265),0) + IF(AA265&lt;&gt;"",(VLOOKUP(AA265,'🧱Material'!$B$4:$H1001,7,false)*AB265),0) + IF(AC265&lt;&gt;"",(VLOOKUP(AC265,'🧱Material'!$B$4:$H1001,7,false)*AD265),0)</f>
        <v>0</v>
      </c>
      <c r="I265" s="526">
        <f>IF(K265&lt;&gt;"",(VLOOKUP(K265,'🌳Resource'!$A$4:$J1001,8,false)*L265),0)+IF(M265&lt;&gt;"",(VLOOKUP(M265,'🌳Resource'!$A$4:$J1001,8,false)*N265),0)+IF(O265&lt;&gt;"",(VLOOKUP(O265,'🌳Resource'!$A$4:$J1001,8,false)*P265),0) + IF(Q265&lt;&gt;"",(VLOOKUP(Q265,'🌳Resource'!$A$4:$J1001,8,false)*R265),0) + IF(S265&lt;&gt;"",(VLOOKUP(S265,'🧱Material'!$B$4:$H1001,5,false)*T265),0) + IF(U265&lt;&gt;"",(VLOOKUP(U265,'🧱Material'!$B$4:$H1001,5,false)*V265),0) + IF(W265&lt;&gt;"",(VLOOKUP(W265,'🧱Material'!$B$4:$H1001,5,false)*X265),0) + IF(Y265&lt;&gt;"",(VLOOKUP(Y265,'🧱Material'!$B$4:$H1001,5,false)*Z265),0) + IF(AA265&lt;&gt;"",(VLOOKUP(AA265,'🧱Material'!$B$4:$H1001,5,false)*AB265),0) + IF(AC265&lt;&gt;"",(VLOOKUP(AC265,'🧱Material'!$B$4:$H1001,5,false)*AD265),0)</f>
        <v>0</v>
      </c>
      <c r="J265" s="526">
        <f>IF(K265&lt;&gt;"",(VLOOKUP(K265,'🌳Resource'!$A$5:$J1001,9,false)*L265),0)+IF(M265&lt;&gt;"",(VLOOKUP(M265,'🌳Resource'!$A$5:$J1001,9,false)*N265),0)+IF(O265&lt;&gt;"",(VLOOKUP(O265,'🌳Resource'!$A$5:$J1001,9,false)*P265),0) + IF(Q265&lt;&gt;"",(VLOOKUP(Q265,'🌳Resource'!$A$5:$J1001,9,false)*R265),0) + IF(S265&lt;&gt;"",(VLOOKUP(S265,'🧱Material'!$B$4:$H1001,6,false)*T265),0) + IF(U265&lt;&gt;"",(VLOOKUP(U265,'🧱Material'!$B$4:$H1001,6,false)*V265),0) + IF(W265&lt;&gt;"",(VLOOKUP(W265,'🧱Material'!$B$4:$H1001,6,false)*X265),0) + IF(Y265&lt;&gt;"",(VLOOKUP(Y265,'🧱Material'!$B$4:$H1001,6,false)*Z265),0) + IF(AA265&lt;&gt;"",(VLOOKUP(AA265,'🧱Material'!$B$4:$H1001,6,false)*AB265),0) + IF(AC265&lt;&gt;"",(VLOOKUP(AC265,'🧱Material'!$B$4:$H1001,6,false)*AD265),0)</f>
        <v>0</v>
      </c>
      <c r="K265" s="18"/>
      <c r="L265" s="536"/>
      <c r="M265" s="18"/>
      <c r="N265" s="536"/>
      <c r="O265" s="18"/>
      <c r="P265" s="536"/>
      <c r="Q265" s="18"/>
      <c r="R265" s="536"/>
      <c r="S265" s="59"/>
      <c r="T265" s="520"/>
      <c r="U265" s="59"/>
      <c r="V265" s="520"/>
      <c r="W265" s="59"/>
      <c r="X265" s="520"/>
      <c r="Y265" s="59"/>
      <c r="Z265" s="520"/>
      <c r="AA265" s="59"/>
      <c r="AB265" s="520"/>
      <c r="AC265" s="59"/>
      <c r="AD265" s="520"/>
    </row>
    <row r="266">
      <c r="A266" s="70" t="b">
        <v>0</v>
      </c>
      <c r="C266" s="70"/>
      <c r="D266" s="70"/>
      <c r="E266" s="70"/>
      <c r="H266" s="523">
        <f>IF(K266&lt;&gt;"",(VLOOKUP(K266,'🌳Resource'!$A$4:$J1001,10,false)*L266),0)+IF(M266&lt;&gt;"",(VLOOKUP(M266,'🌳Resource'!$A$4:$J1001,10,false)*N266),0)+IF(O266&lt;&gt;"",(VLOOKUP(O266,'🌳Resource'!$A$4:$J1001,10,false)*P266),0) + IF(Q266&lt;&gt;"",(VLOOKUP(Q266,'🌳Resource'!$A$4:$J1001,10,false)*R266),0) + IF(S266&lt;&gt;"",(VLOOKUP(S266,'🧱Material'!$B$4:$H1001,7,false)*T266),0) + IF(U266&lt;&gt;"",(VLOOKUP(U266,'🧱Material'!$B$4:$H1001,7,false)*V266),0) + IF(W266&lt;&gt;"",(VLOOKUP(W266,'🧱Material'!$B$4:$H1001,7,false)*X266),0) + IF(Y266&lt;&gt;"",(VLOOKUP(Y266,'🧱Material'!$B$4:$H1001,7,false)*Z266),0) + IF(AA266&lt;&gt;"",(VLOOKUP(AA266,'🧱Material'!$B$4:$H1001,7,false)*AB266),0) + IF(AC266&lt;&gt;"",(VLOOKUP(AC266,'🧱Material'!$B$4:$H1001,7,false)*AD266),0)</f>
        <v>0</v>
      </c>
      <c r="I266" s="523">
        <f>IF(K266&lt;&gt;"",(VLOOKUP(K266,'🌳Resource'!$A$4:$J1001,8,false)*L266),0)+IF(M266&lt;&gt;"",(VLOOKUP(M266,'🌳Resource'!$A$4:$J1001,8,false)*N266),0)+IF(O266&lt;&gt;"",(VLOOKUP(O266,'🌳Resource'!$A$4:$J1001,8,false)*P266),0) + IF(Q266&lt;&gt;"",(VLOOKUP(Q266,'🌳Resource'!$A$4:$J1001,8,false)*R266),0) + IF(S266&lt;&gt;"",(VLOOKUP(S266,'🧱Material'!$B$4:$H1001,5,false)*T266),0) + IF(U266&lt;&gt;"",(VLOOKUP(U266,'🧱Material'!$B$4:$H1001,5,false)*V266),0) + IF(W266&lt;&gt;"",(VLOOKUP(W266,'🧱Material'!$B$4:$H1001,5,false)*X266),0) + IF(Y266&lt;&gt;"",(VLOOKUP(Y266,'🧱Material'!$B$4:$H1001,5,false)*Z266),0) + IF(AA266&lt;&gt;"",(VLOOKUP(AA266,'🧱Material'!$B$4:$H1001,5,false)*AB266),0) + IF(AC266&lt;&gt;"",(VLOOKUP(AC266,'🧱Material'!$B$4:$H1001,5,false)*AD266),0)</f>
        <v>0</v>
      </c>
      <c r="J266" s="523">
        <f>IF(K266&lt;&gt;"",(VLOOKUP(K266,'🌳Resource'!$A$5:$J1001,9,false)*L266),0)+IF(M266&lt;&gt;"",(VLOOKUP(M266,'🌳Resource'!$A$5:$J1001,9,false)*N266),0)+IF(O266&lt;&gt;"",(VLOOKUP(O266,'🌳Resource'!$A$5:$J1001,9,false)*P266),0) + IF(Q266&lt;&gt;"",(VLOOKUP(Q266,'🌳Resource'!$A$5:$J1001,9,false)*R266),0) + IF(S266&lt;&gt;"",(VLOOKUP(S266,'🧱Material'!$B$4:$H1001,6,false)*T266),0) + IF(U266&lt;&gt;"",(VLOOKUP(U266,'🧱Material'!$B$4:$H1001,6,false)*V266),0) + IF(W266&lt;&gt;"",(VLOOKUP(W266,'🧱Material'!$B$4:$H1001,6,false)*X266),0) + IF(Y266&lt;&gt;"",(VLOOKUP(Y266,'🧱Material'!$B$4:$H1001,6,false)*Z266),0) + IF(AA266&lt;&gt;"",(VLOOKUP(AA266,'🧱Material'!$B$4:$H1001,6,false)*AB266),0) + IF(AC266&lt;&gt;"",(VLOOKUP(AC266,'🧱Material'!$B$4:$H1001,6,false)*AD266),0)</f>
        <v>0</v>
      </c>
      <c r="K266" s="63"/>
      <c r="L266" s="3"/>
      <c r="M266" s="63"/>
      <c r="N266" s="3"/>
      <c r="O266" s="63"/>
      <c r="P266" s="3"/>
      <c r="Q266" s="63"/>
      <c r="R266" s="3"/>
      <c r="S266" s="515"/>
      <c r="T266" s="3"/>
      <c r="U266" s="515"/>
      <c r="V266" s="3"/>
      <c r="W266" s="515"/>
      <c r="X266" s="3"/>
      <c r="Y266" s="515"/>
      <c r="Z266" s="3"/>
      <c r="AA266" s="515"/>
      <c r="AB266" s="3"/>
      <c r="AC266" s="515"/>
      <c r="AD266" s="3"/>
    </row>
    <row r="267">
      <c r="A267" s="70" t="b">
        <v>0</v>
      </c>
      <c r="C267" s="70"/>
      <c r="D267" s="70"/>
      <c r="E267" s="70"/>
      <c r="H267" s="526">
        <f>IF(K267&lt;&gt;"",(VLOOKUP(K267,'🌳Resource'!$A$4:$J1001,10,false)*L267),0)+IF(M267&lt;&gt;"",(VLOOKUP(M267,'🌳Resource'!$A$4:$J1001,10,false)*N267),0)+IF(O267&lt;&gt;"",(VLOOKUP(O267,'🌳Resource'!$A$4:$J1001,10,false)*P267),0) + IF(Q267&lt;&gt;"",(VLOOKUP(Q267,'🌳Resource'!$A$4:$J1001,10,false)*R267),0) + IF(S267&lt;&gt;"",(VLOOKUP(S267,'🧱Material'!$B$4:$H1001,7,false)*T267),0) + IF(U267&lt;&gt;"",(VLOOKUP(U267,'🧱Material'!$B$4:$H1001,7,false)*V267),0) + IF(W267&lt;&gt;"",(VLOOKUP(W267,'🧱Material'!$B$4:$H1001,7,false)*X267),0) + IF(Y267&lt;&gt;"",(VLOOKUP(Y267,'🧱Material'!$B$4:$H1001,7,false)*Z267),0) + IF(AA267&lt;&gt;"",(VLOOKUP(AA267,'🧱Material'!$B$4:$H1001,7,false)*AB267),0) + IF(AC267&lt;&gt;"",(VLOOKUP(AC267,'🧱Material'!$B$4:$H1001,7,false)*AD267),0)</f>
        <v>0</v>
      </c>
      <c r="I267" s="526">
        <f>IF(K267&lt;&gt;"",(VLOOKUP(K267,'🌳Resource'!$A$4:$J1001,8,false)*L267),0)+IF(M267&lt;&gt;"",(VLOOKUP(M267,'🌳Resource'!$A$4:$J1001,8,false)*N267),0)+IF(O267&lt;&gt;"",(VLOOKUP(O267,'🌳Resource'!$A$4:$J1001,8,false)*P267),0) + IF(Q267&lt;&gt;"",(VLOOKUP(Q267,'🌳Resource'!$A$4:$J1001,8,false)*R267),0) + IF(S267&lt;&gt;"",(VLOOKUP(S267,'🧱Material'!$B$4:$H1001,5,false)*T267),0) + IF(U267&lt;&gt;"",(VLOOKUP(U267,'🧱Material'!$B$4:$H1001,5,false)*V267),0) + IF(W267&lt;&gt;"",(VLOOKUP(W267,'🧱Material'!$B$4:$H1001,5,false)*X267),0) + IF(Y267&lt;&gt;"",(VLOOKUP(Y267,'🧱Material'!$B$4:$H1001,5,false)*Z267),0) + IF(AA267&lt;&gt;"",(VLOOKUP(AA267,'🧱Material'!$B$4:$H1001,5,false)*AB267),0) + IF(AC267&lt;&gt;"",(VLOOKUP(AC267,'🧱Material'!$B$4:$H1001,5,false)*AD267),0)</f>
        <v>0</v>
      </c>
      <c r="J267" s="526">
        <f>IF(K267&lt;&gt;"",(VLOOKUP(K267,'🌳Resource'!$A$5:$J1001,9,false)*L267),0)+IF(M267&lt;&gt;"",(VLOOKUP(M267,'🌳Resource'!$A$5:$J1001,9,false)*N267),0)+IF(O267&lt;&gt;"",(VLOOKUP(O267,'🌳Resource'!$A$5:$J1001,9,false)*P267),0) + IF(Q267&lt;&gt;"",(VLOOKUP(Q267,'🌳Resource'!$A$5:$J1001,9,false)*R267),0) + IF(S267&lt;&gt;"",(VLOOKUP(S267,'🧱Material'!$B$4:$H1001,6,false)*T267),0) + IF(U267&lt;&gt;"",(VLOOKUP(U267,'🧱Material'!$B$4:$H1001,6,false)*V267),0) + IF(W267&lt;&gt;"",(VLOOKUP(W267,'🧱Material'!$B$4:$H1001,6,false)*X267),0) + IF(Y267&lt;&gt;"",(VLOOKUP(Y267,'🧱Material'!$B$4:$H1001,6,false)*Z267),0) + IF(AA267&lt;&gt;"",(VLOOKUP(AA267,'🧱Material'!$B$4:$H1001,6,false)*AB267),0) + IF(AC267&lt;&gt;"",(VLOOKUP(AC267,'🧱Material'!$B$4:$H1001,6,false)*AD267),0)</f>
        <v>0</v>
      </c>
      <c r="K267" s="18"/>
      <c r="L267" s="536"/>
      <c r="M267" s="18"/>
      <c r="N267" s="536"/>
      <c r="O267" s="18"/>
      <c r="P267" s="536"/>
      <c r="Q267" s="18"/>
      <c r="R267" s="536"/>
      <c r="S267" s="59"/>
      <c r="T267" s="520"/>
      <c r="U267" s="59"/>
      <c r="V267" s="520"/>
      <c r="W267" s="59"/>
      <c r="X267" s="520"/>
      <c r="Y267" s="59"/>
      <c r="Z267" s="520"/>
      <c r="AA267" s="59"/>
      <c r="AB267" s="520"/>
      <c r="AC267" s="59"/>
      <c r="AD267" s="520"/>
    </row>
    <row r="268">
      <c r="A268" s="70" t="b">
        <v>0</v>
      </c>
      <c r="C268" s="70"/>
      <c r="D268" s="70"/>
      <c r="E268" s="70"/>
      <c r="H268" s="523">
        <f>IF(K268&lt;&gt;"",(VLOOKUP(K268,'🌳Resource'!$A$4:$J1001,10,false)*L268),0)+IF(M268&lt;&gt;"",(VLOOKUP(M268,'🌳Resource'!$A$4:$J1001,10,false)*N268),0)+IF(O268&lt;&gt;"",(VLOOKUP(O268,'🌳Resource'!$A$4:$J1001,10,false)*P268),0) + IF(Q268&lt;&gt;"",(VLOOKUP(Q268,'🌳Resource'!$A$4:$J1001,10,false)*R268),0) + IF(S268&lt;&gt;"",(VLOOKUP(S268,'🧱Material'!$B$4:$H1001,7,false)*T268),0) + IF(U268&lt;&gt;"",(VLOOKUP(U268,'🧱Material'!$B$4:$H1001,7,false)*V268),0) + IF(W268&lt;&gt;"",(VLOOKUP(W268,'🧱Material'!$B$4:$H1001,7,false)*X268),0) + IF(Y268&lt;&gt;"",(VLOOKUP(Y268,'🧱Material'!$B$4:$H1001,7,false)*Z268),0) + IF(AA268&lt;&gt;"",(VLOOKUP(AA268,'🧱Material'!$B$4:$H1001,7,false)*AB268),0) + IF(AC268&lt;&gt;"",(VLOOKUP(AC268,'🧱Material'!$B$4:$H1001,7,false)*AD268),0)</f>
        <v>0</v>
      </c>
      <c r="I268" s="523">
        <f>IF(K268&lt;&gt;"",(VLOOKUP(K268,'🌳Resource'!$A$4:$J1001,8,false)*L268),0)+IF(M268&lt;&gt;"",(VLOOKUP(M268,'🌳Resource'!$A$4:$J1001,8,false)*N268),0)+IF(O268&lt;&gt;"",(VLOOKUP(O268,'🌳Resource'!$A$4:$J1001,8,false)*P268),0) + IF(Q268&lt;&gt;"",(VLOOKUP(Q268,'🌳Resource'!$A$4:$J1001,8,false)*R268),0) + IF(S268&lt;&gt;"",(VLOOKUP(S268,'🧱Material'!$B$4:$H1001,5,false)*T268),0) + IF(U268&lt;&gt;"",(VLOOKUP(U268,'🧱Material'!$B$4:$H1001,5,false)*V268),0) + IF(W268&lt;&gt;"",(VLOOKUP(W268,'🧱Material'!$B$4:$H1001,5,false)*X268),0) + IF(Y268&lt;&gt;"",(VLOOKUP(Y268,'🧱Material'!$B$4:$H1001,5,false)*Z268),0) + IF(AA268&lt;&gt;"",(VLOOKUP(AA268,'🧱Material'!$B$4:$H1001,5,false)*AB268),0) + IF(AC268&lt;&gt;"",(VLOOKUP(AC268,'🧱Material'!$B$4:$H1001,5,false)*AD268),0)</f>
        <v>0</v>
      </c>
      <c r="J268" s="523">
        <f>IF(K268&lt;&gt;"",(VLOOKUP(K268,'🌳Resource'!$A$5:$J1001,9,false)*L268),0)+IF(M268&lt;&gt;"",(VLOOKUP(M268,'🌳Resource'!$A$5:$J1001,9,false)*N268),0)+IF(O268&lt;&gt;"",(VLOOKUP(O268,'🌳Resource'!$A$5:$J1001,9,false)*P268),0) + IF(Q268&lt;&gt;"",(VLOOKUP(Q268,'🌳Resource'!$A$5:$J1001,9,false)*R268),0) + IF(S268&lt;&gt;"",(VLOOKUP(S268,'🧱Material'!$B$4:$H1001,6,false)*T268),0) + IF(U268&lt;&gt;"",(VLOOKUP(U268,'🧱Material'!$B$4:$H1001,6,false)*V268),0) + IF(W268&lt;&gt;"",(VLOOKUP(W268,'🧱Material'!$B$4:$H1001,6,false)*X268),0) + IF(Y268&lt;&gt;"",(VLOOKUP(Y268,'🧱Material'!$B$4:$H1001,6,false)*Z268),0) + IF(AA268&lt;&gt;"",(VLOOKUP(AA268,'🧱Material'!$B$4:$H1001,6,false)*AB268),0) + IF(AC268&lt;&gt;"",(VLOOKUP(AC268,'🧱Material'!$B$4:$H1001,6,false)*AD268),0)</f>
        <v>0</v>
      </c>
      <c r="K268" s="63"/>
      <c r="L268" s="3"/>
      <c r="M268" s="63"/>
      <c r="N268" s="3"/>
      <c r="O268" s="63"/>
      <c r="P268" s="3"/>
      <c r="Q268" s="63"/>
      <c r="R268" s="3"/>
      <c r="S268" s="515"/>
      <c r="T268" s="3"/>
      <c r="U268" s="515"/>
      <c r="V268" s="3"/>
      <c r="W268" s="515"/>
      <c r="X268" s="3"/>
      <c r="Y268" s="515"/>
      <c r="Z268" s="3"/>
      <c r="AA268" s="515"/>
      <c r="AB268" s="3"/>
      <c r="AC268" s="515"/>
      <c r="AD268" s="3"/>
    </row>
    <row r="269">
      <c r="A269" s="70" t="b">
        <v>0</v>
      </c>
      <c r="C269" s="70"/>
      <c r="D269" s="70"/>
      <c r="E269" s="70"/>
      <c r="H269" s="526">
        <f>IF(K269&lt;&gt;"",(VLOOKUP(K269,'🌳Resource'!$A$4:$J1001,10,false)*L269),0)+IF(M269&lt;&gt;"",(VLOOKUP(M269,'🌳Resource'!$A$4:$J1001,10,false)*N269),0)+IF(O269&lt;&gt;"",(VLOOKUP(O269,'🌳Resource'!$A$4:$J1001,10,false)*P269),0) + IF(Q269&lt;&gt;"",(VLOOKUP(Q269,'🌳Resource'!$A$4:$J1001,10,false)*R269),0) + IF(S269&lt;&gt;"",(VLOOKUP(S269,'🧱Material'!$B$4:$H1001,7,false)*T269),0) + IF(U269&lt;&gt;"",(VLOOKUP(U269,'🧱Material'!$B$4:$H1001,7,false)*V269),0) + IF(W269&lt;&gt;"",(VLOOKUP(W269,'🧱Material'!$B$4:$H1001,7,false)*X269),0) + IF(Y269&lt;&gt;"",(VLOOKUP(Y269,'🧱Material'!$B$4:$H1001,7,false)*Z269),0) + IF(AA269&lt;&gt;"",(VLOOKUP(AA269,'🧱Material'!$B$4:$H1001,7,false)*AB269),0) + IF(AC269&lt;&gt;"",(VLOOKUP(AC269,'🧱Material'!$B$4:$H1001,7,false)*AD269),0)</f>
        <v>0</v>
      </c>
      <c r="I269" s="526">
        <f>IF(K269&lt;&gt;"",(VLOOKUP(K269,'🌳Resource'!$A$4:$J1001,8,false)*L269),0)+IF(M269&lt;&gt;"",(VLOOKUP(M269,'🌳Resource'!$A$4:$J1001,8,false)*N269),0)+IF(O269&lt;&gt;"",(VLOOKUP(O269,'🌳Resource'!$A$4:$J1001,8,false)*P269),0) + IF(Q269&lt;&gt;"",(VLOOKUP(Q269,'🌳Resource'!$A$4:$J1001,8,false)*R269),0) + IF(S269&lt;&gt;"",(VLOOKUP(S269,'🧱Material'!$B$4:$H1001,5,false)*T269),0) + IF(U269&lt;&gt;"",(VLOOKUP(U269,'🧱Material'!$B$4:$H1001,5,false)*V269),0) + IF(W269&lt;&gt;"",(VLOOKUP(W269,'🧱Material'!$B$4:$H1001,5,false)*X269),0) + IF(Y269&lt;&gt;"",(VLOOKUP(Y269,'🧱Material'!$B$4:$H1001,5,false)*Z269),0) + IF(AA269&lt;&gt;"",(VLOOKUP(AA269,'🧱Material'!$B$4:$H1001,5,false)*AB269),0) + IF(AC269&lt;&gt;"",(VLOOKUP(AC269,'🧱Material'!$B$4:$H1001,5,false)*AD269),0)</f>
        <v>0</v>
      </c>
      <c r="J269" s="526">
        <f>IF(K269&lt;&gt;"",(VLOOKUP(K269,'🌳Resource'!$A$5:$J1001,9,false)*L269),0)+IF(M269&lt;&gt;"",(VLOOKUP(M269,'🌳Resource'!$A$5:$J1001,9,false)*N269),0)+IF(O269&lt;&gt;"",(VLOOKUP(O269,'🌳Resource'!$A$5:$J1001,9,false)*P269),0) + IF(Q269&lt;&gt;"",(VLOOKUP(Q269,'🌳Resource'!$A$5:$J1001,9,false)*R269),0) + IF(S269&lt;&gt;"",(VLOOKUP(S269,'🧱Material'!$B$4:$H1001,6,false)*T269),0) + IF(U269&lt;&gt;"",(VLOOKUP(U269,'🧱Material'!$B$4:$H1001,6,false)*V269),0) + IF(W269&lt;&gt;"",(VLOOKUP(W269,'🧱Material'!$B$4:$H1001,6,false)*X269),0) + IF(Y269&lt;&gt;"",(VLOOKUP(Y269,'🧱Material'!$B$4:$H1001,6,false)*Z269),0) + IF(AA269&lt;&gt;"",(VLOOKUP(AA269,'🧱Material'!$B$4:$H1001,6,false)*AB269),0) + IF(AC269&lt;&gt;"",(VLOOKUP(AC269,'🧱Material'!$B$4:$H1001,6,false)*AD269),0)</f>
        <v>0</v>
      </c>
      <c r="K269" s="18"/>
      <c r="L269" s="536"/>
      <c r="M269" s="18"/>
      <c r="N269" s="536"/>
      <c r="O269" s="18"/>
      <c r="P269" s="536"/>
      <c r="Q269" s="18"/>
      <c r="R269" s="536"/>
      <c r="S269" s="59"/>
      <c r="T269" s="520"/>
      <c r="U269" s="59"/>
      <c r="V269" s="520"/>
      <c r="W269" s="59"/>
      <c r="X269" s="520"/>
      <c r="Y269" s="59"/>
      <c r="Z269" s="520"/>
      <c r="AA269" s="59"/>
      <c r="AB269" s="520"/>
      <c r="AC269" s="59"/>
      <c r="AD269" s="520"/>
    </row>
    <row r="270">
      <c r="A270" s="70" t="b">
        <v>0</v>
      </c>
      <c r="C270" s="70"/>
      <c r="D270" s="70"/>
      <c r="E270" s="70"/>
      <c r="H270" s="523">
        <f>IF(K270&lt;&gt;"",(VLOOKUP(K270,'🌳Resource'!$A$4:$J1001,10,false)*L270),0)+IF(M270&lt;&gt;"",(VLOOKUP(M270,'🌳Resource'!$A$4:$J1001,10,false)*N270),0)+IF(O270&lt;&gt;"",(VLOOKUP(O270,'🌳Resource'!$A$4:$J1001,10,false)*P270),0) + IF(Q270&lt;&gt;"",(VLOOKUP(Q270,'🌳Resource'!$A$4:$J1001,10,false)*R270),0) + IF(S270&lt;&gt;"",(VLOOKUP(S270,'🧱Material'!$B$4:$H1001,7,false)*T270),0) + IF(U270&lt;&gt;"",(VLOOKUP(U270,'🧱Material'!$B$4:$H1001,7,false)*V270),0) + IF(W270&lt;&gt;"",(VLOOKUP(W270,'🧱Material'!$B$4:$H1001,7,false)*X270),0) + IF(Y270&lt;&gt;"",(VLOOKUP(Y270,'🧱Material'!$B$4:$H1001,7,false)*Z270),0) + IF(AA270&lt;&gt;"",(VLOOKUP(AA270,'🧱Material'!$B$4:$H1001,7,false)*AB270),0) + IF(AC270&lt;&gt;"",(VLOOKUP(AC270,'🧱Material'!$B$4:$H1001,7,false)*AD270),0)</f>
        <v>0</v>
      </c>
      <c r="I270" s="523">
        <f>IF(K270&lt;&gt;"",(VLOOKUP(K270,'🌳Resource'!$A$4:$J1001,8,false)*L270),0)+IF(M270&lt;&gt;"",(VLOOKUP(M270,'🌳Resource'!$A$4:$J1001,8,false)*N270),0)+IF(O270&lt;&gt;"",(VLOOKUP(O270,'🌳Resource'!$A$4:$J1001,8,false)*P270),0) + IF(Q270&lt;&gt;"",(VLOOKUP(Q270,'🌳Resource'!$A$4:$J1001,8,false)*R270),0) + IF(S270&lt;&gt;"",(VLOOKUP(S270,'🧱Material'!$B$4:$H1001,5,false)*T270),0) + IF(U270&lt;&gt;"",(VLOOKUP(U270,'🧱Material'!$B$4:$H1001,5,false)*V270),0) + IF(W270&lt;&gt;"",(VLOOKUP(W270,'🧱Material'!$B$4:$H1001,5,false)*X270),0) + IF(Y270&lt;&gt;"",(VLOOKUP(Y270,'🧱Material'!$B$4:$H1001,5,false)*Z270),0) + IF(AA270&lt;&gt;"",(VLOOKUP(AA270,'🧱Material'!$B$4:$H1001,5,false)*AB270),0) + IF(AC270&lt;&gt;"",(VLOOKUP(AC270,'🧱Material'!$B$4:$H1001,5,false)*AD270),0)</f>
        <v>0</v>
      </c>
      <c r="J270" s="523">
        <f>IF(K270&lt;&gt;"",(VLOOKUP(K270,'🌳Resource'!$A$5:$J1001,9,false)*L270),0)+IF(M270&lt;&gt;"",(VLOOKUP(M270,'🌳Resource'!$A$5:$J1001,9,false)*N270),0)+IF(O270&lt;&gt;"",(VLOOKUP(O270,'🌳Resource'!$A$5:$J1001,9,false)*P270),0) + IF(Q270&lt;&gt;"",(VLOOKUP(Q270,'🌳Resource'!$A$5:$J1001,9,false)*R270),0) + IF(S270&lt;&gt;"",(VLOOKUP(S270,'🧱Material'!$B$4:$H1001,6,false)*T270),0) + IF(U270&lt;&gt;"",(VLOOKUP(U270,'🧱Material'!$B$4:$H1001,6,false)*V270),0) + IF(W270&lt;&gt;"",(VLOOKUP(W270,'🧱Material'!$B$4:$H1001,6,false)*X270),0) + IF(Y270&lt;&gt;"",(VLOOKUP(Y270,'🧱Material'!$B$4:$H1001,6,false)*Z270),0) + IF(AA270&lt;&gt;"",(VLOOKUP(AA270,'🧱Material'!$B$4:$H1001,6,false)*AB270),0) + IF(AC270&lt;&gt;"",(VLOOKUP(AC270,'🧱Material'!$B$4:$H1001,6,false)*AD270),0)</f>
        <v>0</v>
      </c>
      <c r="K270" s="63"/>
      <c r="L270" s="3"/>
      <c r="M270" s="63"/>
      <c r="N270" s="3"/>
      <c r="O270" s="63"/>
      <c r="P270" s="3"/>
      <c r="Q270" s="63"/>
      <c r="R270" s="3"/>
      <c r="S270" s="515"/>
      <c r="T270" s="3"/>
      <c r="U270" s="515"/>
      <c r="V270" s="3"/>
      <c r="W270" s="515"/>
      <c r="X270" s="3"/>
      <c r="Y270" s="515"/>
      <c r="Z270" s="3"/>
      <c r="AA270" s="515"/>
      <c r="AB270" s="3"/>
      <c r="AC270" s="515"/>
      <c r="AD270" s="3"/>
    </row>
    <row r="271">
      <c r="A271" s="70" t="b">
        <v>0</v>
      </c>
      <c r="C271" s="70"/>
      <c r="D271" s="70"/>
      <c r="E271" s="70"/>
      <c r="H271" s="526">
        <f>IF(K271&lt;&gt;"",(VLOOKUP(K271,'🌳Resource'!$A$4:$J1001,10,false)*L271),0)+IF(M271&lt;&gt;"",(VLOOKUP(M271,'🌳Resource'!$A$4:$J1001,10,false)*N271),0)+IF(O271&lt;&gt;"",(VLOOKUP(O271,'🌳Resource'!$A$4:$J1001,10,false)*P271),0) + IF(Q271&lt;&gt;"",(VLOOKUP(Q271,'🌳Resource'!$A$4:$J1001,10,false)*R271),0) + IF(S271&lt;&gt;"",(VLOOKUP(S271,'🧱Material'!$B$4:$H1001,7,false)*T271),0) + IF(U271&lt;&gt;"",(VLOOKUP(U271,'🧱Material'!$B$4:$H1001,7,false)*V271),0) + IF(W271&lt;&gt;"",(VLOOKUP(W271,'🧱Material'!$B$4:$H1001,7,false)*X271),0) + IF(Y271&lt;&gt;"",(VLOOKUP(Y271,'🧱Material'!$B$4:$H1001,7,false)*Z271),0) + IF(AA271&lt;&gt;"",(VLOOKUP(AA271,'🧱Material'!$B$4:$H1001,7,false)*AB271),0) + IF(AC271&lt;&gt;"",(VLOOKUP(AC271,'🧱Material'!$B$4:$H1001,7,false)*AD271),0)</f>
        <v>0</v>
      </c>
      <c r="I271" s="526">
        <f>IF(K271&lt;&gt;"",(VLOOKUP(K271,'🌳Resource'!$A$4:$J1001,8,false)*L271),0)+IF(M271&lt;&gt;"",(VLOOKUP(M271,'🌳Resource'!$A$4:$J1001,8,false)*N271),0)+IF(O271&lt;&gt;"",(VLOOKUP(O271,'🌳Resource'!$A$4:$J1001,8,false)*P271),0) + IF(Q271&lt;&gt;"",(VLOOKUP(Q271,'🌳Resource'!$A$4:$J1001,8,false)*R271),0) + IF(S271&lt;&gt;"",(VLOOKUP(S271,'🧱Material'!$B$4:$H1001,5,false)*T271),0) + IF(U271&lt;&gt;"",(VLOOKUP(U271,'🧱Material'!$B$4:$H1001,5,false)*V271),0) + IF(W271&lt;&gt;"",(VLOOKUP(W271,'🧱Material'!$B$4:$H1001,5,false)*X271),0) + IF(Y271&lt;&gt;"",(VLOOKUP(Y271,'🧱Material'!$B$4:$H1001,5,false)*Z271),0) + IF(AA271&lt;&gt;"",(VLOOKUP(AA271,'🧱Material'!$B$4:$H1001,5,false)*AB271),0) + IF(AC271&lt;&gt;"",(VLOOKUP(AC271,'🧱Material'!$B$4:$H1001,5,false)*AD271),0)</f>
        <v>0</v>
      </c>
      <c r="J271" s="526">
        <f>IF(K271&lt;&gt;"",(VLOOKUP(K271,'🌳Resource'!$A$5:$J1001,9,false)*L271),0)+IF(M271&lt;&gt;"",(VLOOKUP(M271,'🌳Resource'!$A$5:$J1001,9,false)*N271),0)+IF(O271&lt;&gt;"",(VLOOKUP(O271,'🌳Resource'!$A$5:$J1001,9,false)*P271),0) + IF(Q271&lt;&gt;"",(VLOOKUP(Q271,'🌳Resource'!$A$5:$J1001,9,false)*R271),0) + IF(S271&lt;&gt;"",(VLOOKUP(S271,'🧱Material'!$B$4:$H1001,6,false)*T271),0) + IF(U271&lt;&gt;"",(VLOOKUP(U271,'🧱Material'!$B$4:$H1001,6,false)*V271),0) + IF(W271&lt;&gt;"",(VLOOKUP(W271,'🧱Material'!$B$4:$H1001,6,false)*X271),0) + IF(Y271&lt;&gt;"",(VLOOKUP(Y271,'🧱Material'!$B$4:$H1001,6,false)*Z271),0) + IF(AA271&lt;&gt;"",(VLOOKUP(AA271,'🧱Material'!$B$4:$H1001,6,false)*AB271),0) + IF(AC271&lt;&gt;"",(VLOOKUP(AC271,'🧱Material'!$B$4:$H1001,6,false)*AD271),0)</f>
        <v>0</v>
      </c>
      <c r="K271" s="18"/>
      <c r="L271" s="536"/>
      <c r="M271" s="18"/>
      <c r="N271" s="536"/>
      <c r="O271" s="18"/>
      <c r="P271" s="536"/>
      <c r="Q271" s="18"/>
      <c r="R271" s="536"/>
      <c r="S271" s="59"/>
      <c r="T271" s="520"/>
      <c r="U271" s="59"/>
      <c r="V271" s="520"/>
      <c r="W271" s="59"/>
      <c r="X271" s="520"/>
      <c r="Y271" s="59"/>
      <c r="Z271" s="520"/>
      <c r="AA271" s="59"/>
      <c r="AB271" s="520"/>
      <c r="AC271" s="59"/>
      <c r="AD271" s="520"/>
    </row>
    <row r="272">
      <c r="A272" s="70" t="b">
        <v>0</v>
      </c>
      <c r="C272" s="70"/>
      <c r="D272" s="70"/>
      <c r="E272" s="70"/>
      <c r="H272" s="523">
        <f>IF(K272&lt;&gt;"",(VLOOKUP(K272,'🌳Resource'!$A$4:$J1001,10,false)*L272),0)+IF(M272&lt;&gt;"",(VLOOKUP(M272,'🌳Resource'!$A$4:$J1001,10,false)*N272),0)+IF(O272&lt;&gt;"",(VLOOKUP(O272,'🌳Resource'!$A$4:$J1001,10,false)*P272),0) + IF(Q272&lt;&gt;"",(VLOOKUP(Q272,'🌳Resource'!$A$4:$J1001,10,false)*R272),0) + IF(S272&lt;&gt;"",(VLOOKUP(S272,'🧱Material'!$B$4:$H1001,7,false)*T272),0) + IF(U272&lt;&gt;"",(VLOOKUP(U272,'🧱Material'!$B$4:$H1001,7,false)*V272),0) + IF(W272&lt;&gt;"",(VLOOKUP(W272,'🧱Material'!$B$4:$H1001,7,false)*X272),0) + IF(Y272&lt;&gt;"",(VLOOKUP(Y272,'🧱Material'!$B$4:$H1001,7,false)*Z272),0) + IF(AA272&lt;&gt;"",(VLOOKUP(AA272,'🧱Material'!$B$4:$H1001,7,false)*AB272),0) + IF(AC272&lt;&gt;"",(VLOOKUP(AC272,'🧱Material'!$B$4:$H1001,7,false)*AD272),0)</f>
        <v>0</v>
      </c>
      <c r="I272" s="523">
        <f>IF(K272&lt;&gt;"",(VLOOKUP(K272,'🌳Resource'!$A$4:$J1001,8,false)*L272),0)+IF(M272&lt;&gt;"",(VLOOKUP(M272,'🌳Resource'!$A$4:$J1001,8,false)*N272),0)+IF(O272&lt;&gt;"",(VLOOKUP(O272,'🌳Resource'!$A$4:$J1001,8,false)*P272),0) + IF(Q272&lt;&gt;"",(VLOOKUP(Q272,'🌳Resource'!$A$4:$J1001,8,false)*R272),0) + IF(S272&lt;&gt;"",(VLOOKUP(S272,'🧱Material'!$B$4:$H1001,5,false)*T272),0) + IF(U272&lt;&gt;"",(VLOOKUP(U272,'🧱Material'!$B$4:$H1001,5,false)*V272),0) + IF(W272&lt;&gt;"",(VLOOKUP(W272,'🧱Material'!$B$4:$H1001,5,false)*X272),0) + IF(Y272&lt;&gt;"",(VLOOKUP(Y272,'🧱Material'!$B$4:$H1001,5,false)*Z272),0) + IF(AA272&lt;&gt;"",(VLOOKUP(AA272,'🧱Material'!$B$4:$H1001,5,false)*AB272),0) + IF(AC272&lt;&gt;"",(VLOOKUP(AC272,'🧱Material'!$B$4:$H1001,5,false)*AD272),0)</f>
        <v>0</v>
      </c>
      <c r="J272" s="523">
        <f>IF(K272&lt;&gt;"",(VLOOKUP(K272,'🌳Resource'!$A$5:$J1001,9,false)*L272),0)+IF(M272&lt;&gt;"",(VLOOKUP(M272,'🌳Resource'!$A$5:$J1001,9,false)*N272),0)+IF(O272&lt;&gt;"",(VLOOKUP(O272,'🌳Resource'!$A$5:$J1001,9,false)*P272),0) + IF(Q272&lt;&gt;"",(VLOOKUP(Q272,'🌳Resource'!$A$5:$J1001,9,false)*R272),0) + IF(S272&lt;&gt;"",(VLOOKUP(S272,'🧱Material'!$B$4:$H1001,6,false)*T272),0) + IF(U272&lt;&gt;"",(VLOOKUP(U272,'🧱Material'!$B$4:$H1001,6,false)*V272),0) + IF(W272&lt;&gt;"",(VLOOKUP(W272,'🧱Material'!$B$4:$H1001,6,false)*X272),0) + IF(Y272&lt;&gt;"",(VLOOKUP(Y272,'🧱Material'!$B$4:$H1001,6,false)*Z272),0) + IF(AA272&lt;&gt;"",(VLOOKUP(AA272,'🧱Material'!$B$4:$H1001,6,false)*AB272),0) + IF(AC272&lt;&gt;"",(VLOOKUP(AC272,'🧱Material'!$B$4:$H1001,6,false)*AD272),0)</f>
        <v>0</v>
      </c>
      <c r="K272" s="63"/>
      <c r="L272" s="3"/>
      <c r="M272" s="63"/>
      <c r="N272" s="3"/>
      <c r="O272" s="63"/>
      <c r="P272" s="3"/>
      <c r="Q272" s="63"/>
      <c r="R272" s="3"/>
      <c r="S272" s="515"/>
      <c r="T272" s="3"/>
      <c r="U272" s="515"/>
      <c r="V272" s="3"/>
      <c r="W272" s="515"/>
      <c r="X272" s="3"/>
      <c r="Y272" s="515"/>
      <c r="Z272" s="3"/>
      <c r="AA272" s="515"/>
      <c r="AB272" s="3"/>
      <c r="AC272" s="515"/>
      <c r="AD272" s="3"/>
    </row>
    <row r="273">
      <c r="A273" s="70" t="b">
        <v>0</v>
      </c>
      <c r="C273" s="70"/>
      <c r="D273" s="70"/>
      <c r="E273" s="70"/>
      <c r="H273" s="526">
        <f>IF(K273&lt;&gt;"",(VLOOKUP(K273,'🌳Resource'!$A$4:$J1001,10,false)*L273),0)+IF(M273&lt;&gt;"",(VLOOKUP(M273,'🌳Resource'!$A$4:$J1001,10,false)*N273),0)+IF(O273&lt;&gt;"",(VLOOKUP(O273,'🌳Resource'!$A$4:$J1001,10,false)*P273),0) + IF(Q273&lt;&gt;"",(VLOOKUP(Q273,'🌳Resource'!$A$4:$J1001,10,false)*R273),0) + IF(S273&lt;&gt;"",(VLOOKUP(S273,'🧱Material'!$B$4:$H1001,7,false)*T273),0) + IF(U273&lt;&gt;"",(VLOOKUP(U273,'🧱Material'!$B$4:$H1001,7,false)*V273),0) + IF(W273&lt;&gt;"",(VLOOKUP(W273,'🧱Material'!$B$4:$H1001,7,false)*X273),0) + IF(Y273&lt;&gt;"",(VLOOKUP(Y273,'🧱Material'!$B$4:$H1001,7,false)*Z273),0) + IF(AA273&lt;&gt;"",(VLOOKUP(AA273,'🧱Material'!$B$4:$H1001,7,false)*AB273),0) + IF(AC273&lt;&gt;"",(VLOOKUP(AC273,'🧱Material'!$B$4:$H1001,7,false)*AD273),0)</f>
        <v>0</v>
      </c>
      <c r="I273" s="526">
        <f>IF(K273&lt;&gt;"",(VLOOKUP(K273,'🌳Resource'!$A$4:$J1001,8,false)*L273),0)+IF(M273&lt;&gt;"",(VLOOKUP(M273,'🌳Resource'!$A$4:$J1001,8,false)*N273),0)+IF(O273&lt;&gt;"",(VLOOKUP(O273,'🌳Resource'!$A$4:$J1001,8,false)*P273),0) + IF(Q273&lt;&gt;"",(VLOOKUP(Q273,'🌳Resource'!$A$4:$J1001,8,false)*R273),0) + IF(S273&lt;&gt;"",(VLOOKUP(S273,'🧱Material'!$B$4:$H1001,5,false)*T273),0) + IF(U273&lt;&gt;"",(VLOOKUP(U273,'🧱Material'!$B$4:$H1001,5,false)*V273),0) + IF(W273&lt;&gt;"",(VLOOKUP(W273,'🧱Material'!$B$4:$H1001,5,false)*X273),0) + IF(Y273&lt;&gt;"",(VLOOKUP(Y273,'🧱Material'!$B$4:$H1001,5,false)*Z273),0) + IF(AA273&lt;&gt;"",(VLOOKUP(AA273,'🧱Material'!$B$4:$H1001,5,false)*AB273),0) + IF(AC273&lt;&gt;"",(VLOOKUP(AC273,'🧱Material'!$B$4:$H1001,5,false)*AD273),0)</f>
        <v>0</v>
      </c>
      <c r="J273" s="526">
        <f>IF(K273&lt;&gt;"",(VLOOKUP(K273,'🌳Resource'!$A$5:$J1001,9,false)*L273),0)+IF(M273&lt;&gt;"",(VLOOKUP(M273,'🌳Resource'!$A$5:$J1001,9,false)*N273),0)+IF(O273&lt;&gt;"",(VLOOKUP(O273,'🌳Resource'!$A$5:$J1001,9,false)*P273),0) + IF(Q273&lt;&gt;"",(VLOOKUP(Q273,'🌳Resource'!$A$5:$J1001,9,false)*R273),0) + IF(S273&lt;&gt;"",(VLOOKUP(S273,'🧱Material'!$B$4:$H1001,6,false)*T273),0) + IF(U273&lt;&gt;"",(VLOOKUP(U273,'🧱Material'!$B$4:$H1001,6,false)*V273),0) + IF(W273&lt;&gt;"",(VLOOKUP(W273,'🧱Material'!$B$4:$H1001,6,false)*X273),0) + IF(Y273&lt;&gt;"",(VLOOKUP(Y273,'🧱Material'!$B$4:$H1001,6,false)*Z273),0) + IF(AA273&lt;&gt;"",(VLOOKUP(AA273,'🧱Material'!$B$4:$H1001,6,false)*AB273),0) + IF(AC273&lt;&gt;"",(VLOOKUP(AC273,'🧱Material'!$B$4:$H1001,6,false)*AD273),0)</f>
        <v>0</v>
      </c>
      <c r="K273" s="18"/>
      <c r="L273" s="536"/>
      <c r="M273" s="18"/>
      <c r="N273" s="536"/>
      <c r="O273" s="18"/>
      <c r="P273" s="536"/>
      <c r="Q273" s="18"/>
      <c r="R273" s="536"/>
      <c r="S273" s="59"/>
      <c r="T273" s="520"/>
      <c r="U273" s="59"/>
      <c r="V273" s="520"/>
      <c r="W273" s="59"/>
      <c r="X273" s="520"/>
      <c r="Y273" s="59"/>
      <c r="Z273" s="520"/>
      <c r="AA273" s="59"/>
      <c r="AB273" s="520"/>
      <c r="AC273" s="59"/>
      <c r="AD273" s="520"/>
    </row>
    <row r="274">
      <c r="A274" s="70" t="b">
        <v>0</v>
      </c>
      <c r="C274" s="70"/>
      <c r="D274" s="70"/>
      <c r="E274" s="70"/>
      <c r="H274" s="523">
        <f>IF(K274&lt;&gt;"",(VLOOKUP(K274,'🌳Resource'!$A$4:$J1001,10,false)*L274),0)+IF(M274&lt;&gt;"",(VLOOKUP(M274,'🌳Resource'!$A$4:$J1001,10,false)*N274),0)+IF(O274&lt;&gt;"",(VLOOKUP(O274,'🌳Resource'!$A$4:$J1001,10,false)*P274),0) + IF(Q274&lt;&gt;"",(VLOOKUP(Q274,'🌳Resource'!$A$4:$J1001,10,false)*R274),0) + IF(S274&lt;&gt;"",(VLOOKUP(S274,'🧱Material'!$B$4:$H1001,7,false)*T274),0) + IF(U274&lt;&gt;"",(VLOOKUP(U274,'🧱Material'!$B$4:$H1001,7,false)*V274),0) + IF(W274&lt;&gt;"",(VLOOKUP(W274,'🧱Material'!$B$4:$H1001,7,false)*X274),0) + IF(Y274&lt;&gt;"",(VLOOKUP(Y274,'🧱Material'!$B$4:$H1001,7,false)*Z274),0) + IF(AA274&lt;&gt;"",(VLOOKUP(AA274,'🧱Material'!$B$4:$H1001,7,false)*AB274),0) + IF(AC274&lt;&gt;"",(VLOOKUP(AC274,'🧱Material'!$B$4:$H1001,7,false)*AD274),0)</f>
        <v>0</v>
      </c>
      <c r="I274" s="523">
        <f>IF(K274&lt;&gt;"",(VLOOKUP(K274,'🌳Resource'!$A$4:$J1001,8,false)*L274),0)+IF(M274&lt;&gt;"",(VLOOKUP(M274,'🌳Resource'!$A$4:$J1001,8,false)*N274),0)+IF(O274&lt;&gt;"",(VLOOKUP(O274,'🌳Resource'!$A$4:$J1001,8,false)*P274),0) + IF(Q274&lt;&gt;"",(VLOOKUP(Q274,'🌳Resource'!$A$4:$J1001,8,false)*R274),0) + IF(S274&lt;&gt;"",(VLOOKUP(S274,'🧱Material'!$B$4:$H1001,5,false)*T274),0) + IF(U274&lt;&gt;"",(VLOOKUP(U274,'🧱Material'!$B$4:$H1001,5,false)*V274),0) + IF(W274&lt;&gt;"",(VLOOKUP(W274,'🧱Material'!$B$4:$H1001,5,false)*X274),0) + IF(Y274&lt;&gt;"",(VLOOKUP(Y274,'🧱Material'!$B$4:$H1001,5,false)*Z274),0) + IF(AA274&lt;&gt;"",(VLOOKUP(AA274,'🧱Material'!$B$4:$H1001,5,false)*AB274),0) + IF(AC274&lt;&gt;"",(VLOOKUP(AC274,'🧱Material'!$B$4:$H1001,5,false)*AD274),0)</f>
        <v>0</v>
      </c>
      <c r="J274" s="523">
        <f>IF(K274&lt;&gt;"",(VLOOKUP(K274,'🌳Resource'!$A$5:$J1001,9,false)*L274),0)+IF(M274&lt;&gt;"",(VLOOKUP(M274,'🌳Resource'!$A$5:$J1001,9,false)*N274),0)+IF(O274&lt;&gt;"",(VLOOKUP(O274,'🌳Resource'!$A$5:$J1001,9,false)*P274),0) + IF(Q274&lt;&gt;"",(VLOOKUP(Q274,'🌳Resource'!$A$5:$J1001,9,false)*R274),0) + IF(S274&lt;&gt;"",(VLOOKUP(S274,'🧱Material'!$B$4:$H1001,6,false)*T274),0) + IF(U274&lt;&gt;"",(VLOOKUP(U274,'🧱Material'!$B$4:$H1001,6,false)*V274),0) + IF(W274&lt;&gt;"",(VLOOKUP(W274,'🧱Material'!$B$4:$H1001,6,false)*X274),0) + IF(Y274&lt;&gt;"",(VLOOKUP(Y274,'🧱Material'!$B$4:$H1001,6,false)*Z274),0) + IF(AA274&lt;&gt;"",(VLOOKUP(AA274,'🧱Material'!$B$4:$H1001,6,false)*AB274),0) + IF(AC274&lt;&gt;"",(VLOOKUP(AC274,'🧱Material'!$B$4:$H1001,6,false)*AD274),0)</f>
        <v>0</v>
      </c>
      <c r="K274" s="63"/>
      <c r="L274" s="3"/>
      <c r="M274" s="63"/>
      <c r="N274" s="3"/>
      <c r="O274" s="63"/>
      <c r="P274" s="3"/>
      <c r="Q274" s="63"/>
      <c r="R274" s="3"/>
      <c r="S274" s="515"/>
      <c r="T274" s="3"/>
      <c r="U274" s="515"/>
      <c r="V274" s="3"/>
      <c r="W274" s="515"/>
      <c r="X274" s="3"/>
      <c r="Y274" s="515"/>
      <c r="Z274" s="3"/>
      <c r="AA274" s="515"/>
      <c r="AB274" s="3"/>
      <c r="AC274" s="515"/>
      <c r="AD274" s="3"/>
    </row>
    <row r="275">
      <c r="A275" s="70" t="b">
        <v>0</v>
      </c>
      <c r="C275" s="70"/>
      <c r="D275" s="70"/>
      <c r="E275" s="70"/>
      <c r="H275" s="526">
        <f>IF(K275&lt;&gt;"",(VLOOKUP(K275,'🌳Resource'!$A$4:$J1001,10,false)*L275),0)+IF(M275&lt;&gt;"",(VLOOKUP(M275,'🌳Resource'!$A$4:$J1001,10,false)*N275),0)+IF(O275&lt;&gt;"",(VLOOKUP(O275,'🌳Resource'!$A$4:$J1001,10,false)*P275),0) + IF(Q275&lt;&gt;"",(VLOOKUP(Q275,'🌳Resource'!$A$4:$J1001,10,false)*R275),0) + IF(S275&lt;&gt;"",(VLOOKUP(S275,'🧱Material'!$B$4:$H1001,7,false)*T275),0) + IF(U275&lt;&gt;"",(VLOOKUP(U275,'🧱Material'!$B$4:$H1001,7,false)*V275),0) + IF(W275&lt;&gt;"",(VLOOKUP(W275,'🧱Material'!$B$4:$H1001,7,false)*X275),0) + IF(Y275&lt;&gt;"",(VLOOKUP(Y275,'🧱Material'!$B$4:$H1001,7,false)*Z275),0) + IF(AA275&lt;&gt;"",(VLOOKUP(AA275,'🧱Material'!$B$4:$H1001,7,false)*AB275),0) + IF(AC275&lt;&gt;"",(VLOOKUP(AC275,'🧱Material'!$B$4:$H1001,7,false)*AD275),0)</f>
        <v>0</v>
      </c>
      <c r="I275" s="526">
        <f>IF(K275&lt;&gt;"",(VLOOKUP(K275,'🌳Resource'!$A$4:$J1001,8,false)*L275),0)+IF(M275&lt;&gt;"",(VLOOKUP(M275,'🌳Resource'!$A$4:$J1001,8,false)*N275),0)+IF(O275&lt;&gt;"",(VLOOKUP(O275,'🌳Resource'!$A$4:$J1001,8,false)*P275),0) + IF(Q275&lt;&gt;"",(VLOOKUP(Q275,'🌳Resource'!$A$4:$J1001,8,false)*R275),0) + IF(S275&lt;&gt;"",(VLOOKUP(S275,'🧱Material'!$B$4:$H1001,5,false)*T275),0) + IF(U275&lt;&gt;"",(VLOOKUP(U275,'🧱Material'!$B$4:$H1001,5,false)*V275),0) + IF(W275&lt;&gt;"",(VLOOKUP(W275,'🧱Material'!$B$4:$H1001,5,false)*X275),0) + IF(Y275&lt;&gt;"",(VLOOKUP(Y275,'🧱Material'!$B$4:$H1001,5,false)*Z275),0) + IF(AA275&lt;&gt;"",(VLOOKUP(AA275,'🧱Material'!$B$4:$H1001,5,false)*AB275),0) + IF(AC275&lt;&gt;"",(VLOOKUP(AC275,'🧱Material'!$B$4:$H1001,5,false)*AD275),0)</f>
        <v>0</v>
      </c>
      <c r="J275" s="526">
        <f>IF(K275&lt;&gt;"",(VLOOKUP(K275,'🌳Resource'!$A$5:$J1001,9,false)*L275),0)+IF(M275&lt;&gt;"",(VLOOKUP(M275,'🌳Resource'!$A$5:$J1001,9,false)*N275),0)+IF(O275&lt;&gt;"",(VLOOKUP(O275,'🌳Resource'!$A$5:$J1001,9,false)*P275),0) + IF(Q275&lt;&gt;"",(VLOOKUP(Q275,'🌳Resource'!$A$5:$J1001,9,false)*R275),0) + IF(S275&lt;&gt;"",(VLOOKUP(S275,'🧱Material'!$B$4:$H1001,6,false)*T275),0) + IF(U275&lt;&gt;"",(VLOOKUP(U275,'🧱Material'!$B$4:$H1001,6,false)*V275),0) + IF(W275&lt;&gt;"",(VLOOKUP(W275,'🧱Material'!$B$4:$H1001,6,false)*X275),0) + IF(Y275&lt;&gt;"",(VLOOKUP(Y275,'🧱Material'!$B$4:$H1001,6,false)*Z275),0) + IF(AA275&lt;&gt;"",(VLOOKUP(AA275,'🧱Material'!$B$4:$H1001,6,false)*AB275),0) + IF(AC275&lt;&gt;"",(VLOOKUP(AC275,'🧱Material'!$B$4:$H1001,6,false)*AD275),0)</f>
        <v>0</v>
      </c>
      <c r="K275" s="18"/>
      <c r="L275" s="536"/>
      <c r="M275" s="18"/>
      <c r="N275" s="536"/>
      <c r="O275" s="18"/>
      <c r="P275" s="536"/>
      <c r="Q275" s="18"/>
      <c r="R275" s="536"/>
      <c r="S275" s="59"/>
      <c r="T275" s="520"/>
      <c r="U275" s="59"/>
      <c r="V275" s="520"/>
      <c r="W275" s="59"/>
      <c r="X275" s="520"/>
      <c r="Y275" s="59"/>
      <c r="Z275" s="520"/>
      <c r="AA275" s="59"/>
      <c r="AB275" s="520"/>
      <c r="AC275" s="59"/>
      <c r="AD275" s="520"/>
    </row>
    <row r="276">
      <c r="A276" s="70" t="b">
        <v>0</v>
      </c>
      <c r="C276" s="70"/>
      <c r="D276" s="70"/>
      <c r="E276" s="70"/>
      <c r="H276" s="523">
        <f>IF(K276&lt;&gt;"",(VLOOKUP(K276,'🌳Resource'!$A$4:$J1001,10,false)*L276),0)+IF(M276&lt;&gt;"",(VLOOKUP(M276,'🌳Resource'!$A$4:$J1001,10,false)*N276),0)+IF(O276&lt;&gt;"",(VLOOKUP(O276,'🌳Resource'!$A$4:$J1001,10,false)*P276),0) + IF(Q276&lt;&gt;"",(VLOOKUP(Q276,'🌳Resource'!$A$4:$J1001,10,false)*R276),0) + IF(S276&lt;&gt;"",(VLOOKUP(S276,'🧱Material'!$B$4:$H1001,7,false)*T276),0) + IF(U276&lt;&gt;"",(VLOOKUP(U276,'🧱Material'!$B$4:$H1001,7,false)*V276),0) + IF(W276&lt;&gt;"",(VLOOKUP(W276,'🧱Material'!$B$4:$H1001,7,false)*X276),0) + IF(Y276&lt;&gt;"",(VLOOKUP(Y276,'🧱Material'!$B$4:$H1001,7,false)*Z276),0) + IF(AA276&lt;&gt;"",(VLOOKUP(AA276,'🧱Material'!$B$4:$H1001,7,false)*AB276),0) + IF(AC276&lt;&gt;"",(VLOOKUP(AC276,'🧱Material'!$B$4:$H1001,7,false)*AD276),0)</f>
        <v>0</v>
      </c>
      <c r="I276" s="523">
        <f>IF(K276&lt;&gt;"",(VLOOKUP(K276,'🌳Resource'!$A$4:$J1001,8,false)*L276),0)+IF(M276&lt;&gt;"",(VLOOKUP(M276,'🌳Resource'!$A$4:$J1001,8,false)*N276),0)+IF(O276&lt;&gt;"",(VLOOKUP(O276,'🌳Resource'!$A$4:$J1001,8,false)*P276),0) + IF(Q276&lt;&gt;"",(VLOOKUP(Q276,'🌳Resource'!$A$4:$J1001,8,false)*R276),0) + IF(S276&lt;&gt;"",(VLOOKUP(S276,'🧱Material'!$B$4:$H1001,5,false)*T276),0) + IF(U276&lt;&gt;"",(VLOOKUP(U276,'🧱Material'!$B$4:$H1001,5,false)*V276),0) + IF(W276&lt;&gt;"",(VLOOKUP(W276,'🧱Material'!$B$4:$H1001,5,false)*X276),0) + IF(Y276&lt;&gt;"",(VLOOKUP(Y276,'🧱Material'!$B$4:$H1001,5,false)*Z276),0) + IF(AA276&lt;&gt;"",(VLOOKUP(AA276,'🧱Material'!$B$4:$H1001,5,false)*AB276),0) + IF(AC276&lt;&gt;"",(VLOOKUP(AC276,'🧱Material'!$B$4:$H1001,5,false)*AD276),0)</f>
        <v>0</v>
      </c>
      <c r="J276" s="523">
        <f>IF(K276&lt;&gt;"",(VLOOKUP(K276,'🌳Resource'!$A$5:$J1001,9,false)*L276),0)+IF(M276&lt;&gt;"",(VLOOKUP(M276,'🌳Resource'!$A$5:$J1001,9,false)*N276),0)+IF(O276&lt;&gt;"",(VLOOKUP(O276,'🌳Resource'!$A$5:$J1001,9,false)*P276),0) + IF(Q276&lt;&gt;"",(VLOOKUP(Q276,'🌳Resource'!$A$5:$J1001,9,false)*R276),0) + IF(S276&lt;&gt;"",(VLOOKUP(S276,'🧱Material'!$B$4:$H1001,6,false)*T276),0) + IF(U276&lt;&gt;"",(VLOOKUP(U276,'🧱Material'!$B$4:$H1001,6,false)*V276),0) + IF(W276&lt;&gt;"",(VLOOKUP(W276,'🧱Material'!$B$4:$H1001,6,false)*X276),0) + IF(Y276&lt;&gt;"",(VLOOKUP(Y276,'🧱Material'!$B$4:$H1001,6,false)*Z276),0) + IF(AA276&lt;&gt;"",(VLOOKUP(AA276,'🧱Material'!$B$4:$H1001,6,false)*AB276),0) + IF(AC276&lt;&gt;"",(VLOOKUP(AC276,'🧱Material'!$B$4:$H1001,6,false)*AD276),0)</f>
        <v>0</v>
      </c>
      <c r="K276" s="63"/>
      <c r="L276" s="3"/>
      <c r="M276" s="63"/>
      <c r="N276" s="3"/>
      <c r="O276" s="63"/>
      <c r="P276" s="3"/>
      <c r="Q276" s="63"/>
      <c r="R276" s="3"/>
      <c r="S276" s="515"/>
      <c r="T276" s="3"/>
      <c r="U276" s="515"/>
      <c r="V276" s="3"/>
      <c r="W276" s="515"/>
      <c r="X276" s="3"/>
      <c r="Y276" s="515"/>
      <c r="Z276" s="3"/>
      <c r="AA276" s="515"/>
      <c r="AB276" s="3"/>
      <c r="AC276" s="515"/>
      <c r="AD276" s="3"/>
    </row>
    <row r="277">
      <c r="A277" s="70" t="b">
        <v>0</v>
      </c>
      <c r="C277" s="70"/>
      <c r="D277" s="70"/>
      <c r="E277" s="70"/>
      <c r="H277" s="526">
        <f>IF(K277&lt;&gt;"",(VLOOKUP(K277,'🌳Resource'!$A$4:$J1001,10,false)*L277),0)+IF(M277&lt;&gt;"",(VLOOKUP(M277,'🌳Resource'!$A$4:$J1001,10,false)*N277),0)+IF(O277&lt;&gt;"",(VLOOKUP(O277,'🌳Resource'!$A$4:$J1001,10,false)*P277),0) + IF(Q277&lt;&gt;"",(VLOOKUP(Q277,'🌳Resource'!$A$4:$J1001,10,false)*R277),0) + IF(S277&lt;&gt;"",(VLOOKUP(S277,'🧱Material'!$B$4:$H1001,7,false)*T277),0) + IF(U277&lt;&gt;"",(VLOOKUP(U277,'🧱Material'!$B$4:$H1001,7,false)*V277),0) + IF(W277&lt;&gt;"",(VLOOKUP(W277,'🧱Material'!$B$4:$H1001,7,false)*X277),0) + IF(Y277&lt;&gt;"",(VLOOKUP(Y277,'🧱Material'!$B$4:$H1001,7,false)*Z277),0) + IF(AA277&lt;&gt;"",(VLOOKUP(AA277,'🧱Material'!$B$4:$H1001,7,false)*AB277),0) + IF(AC277&lt;&gt;"",(VLOOKUP(AC277,'🧱Material'!$B$4:$H1001,7,false)*AD277),0)</f>
        <v>0</v>
      </c>
      <c r="I277" s="526">
        <f>IF(K277&lt;&gt;"",(VLOOKUP(K277,'🌳Resource'!$A$4:$J1001,8,false)*L277),0)+IF(M277&lt;&gt;"",(VLOOKUP(M277,'🌳Resource'!$A$4:$J1001,8,false)*N277),0)+IF(O277&lt;&gt;"",(VLOOKUP(O277,'🌳Resource'!$A$4:$J1001,8,false)*P277),0) + IF(Q277&lt;&gt;"",(VLOOKUP(Q277,'🌳Resource'!$A$4:$J1001,8,false)*R277),0) + IF(S277&lt;&gt;"",(VLOOKUP(S277,'🧱Material'!$B$4:$H1001,5,false)*T277),0) + IF(U277&lt;&gt;"",(VLOOKUP(U277,'🧱Material'!$B$4:$H1001,5,false)*V277),0) + IF(W277&lt;&gt;"",(VLOOKUP(W277,'🧱Material'!$B$4:$H1001,5,false)*X277),0) + IF(Y277&lt;&gt;"",(VLOOKUP(Y277,'🧱Material'!$B$4:$H1001,5,false)*Z277),0) + IF(AA277&lt;&gt;"",(VLOOKUP(AA277,'🧱Material'!$B$4:$H1001,5,false)*AB277),0) + IF(AC277&lt;&gt;"",(VLOOKUP(AC277,'🧱Material'!$B$4:$H1001,5,false)*AD277),0)</f>
        <v>0</v>
      </c>
      <c r="J277" s="526">
        <f>IF(K277&lt;&gt;"",(VLOOKUP(K277,'🌳Resource'!$A$5:$J1001,9,false)*L277),0)+IF(M277&lt;&gt;"",(VLOOKUP(M277,'🌳Resource'!$A$5:$J1001,9,false)*N277),0)+IF(O277&lt;&gt;"",(VLOOKUP(O277,'🌳Resource'!$A$5:$J1001,9,false)*P277),0) + IF(Q277&lt;&gt;"",(VLOOKUP(Q277,'🌳Resource'!$A$5:$J1001,9,false)*R277),0) + IF(S277&lt;&gt;"",(VLOOKUP(S277,'🧱Material'!$B$4:$H1001,6,false)*T277),0) + IF(U277&lt;&gt;"",(VLOOKUP(U277,'🧱Material'!$B$4:$H1001,6,false)*V277),0) + IF(W277&lt;&gt;"",(VLOOKUP(W277,'🧱Material'!$B$4:$H1001,6,false)*X277),0) + IF(Y277&lt;&gt;"",(VLOOKUP(Y277,'🧱Material'!$B$4:$H1001,6,false)*Z277),0) + IF(AA277&lt;&gt;"",(VLOOKUP(AA277,'🧱Material'!$B$4:$H1001,6,false)*AB277),0) + IF(AC277&lt;&gt;"",(VLOOKUP(AC277,'🧱Material'!$B$4:$H1001,6,false)*AD277),0)</f>
        <v>0</v>
      </c>
      <c r="K277" s="18"/>
      <c r="L277" s="536"/>
      <c r="M277" s="18"/>
      <c r="N277" s="536"/>
      <c r="O277" s="18"/>
      <c r="P277" s="536"/>
      <c r="Q277" s="18"/>
      <c r="R277" s="536"/>
      <c r="S277" s="59"/>
      <c r="T277" s="520"/>
      <c r="U277" s="59"/>
      <c r="V277" s="520"/>
      <c r="W277" s="59"/>
      <c r="X277" s="520"/>
      <c r="Y277" s="59"/>
      <c r="Z277" s="520"/>
      <c r="AA277" s="59"/>
      <c r="AB277" s="520"/>
      <c r="AC277" s="59"/>
      <c r="AD277" s="520"/>
    </row>
    <row r="278">
      <c r="A278" s="70" t="b">
        <v>0</v>
      </c>
      <c r="C278" s="70"/>
      <c r="D278" s="70"/>
      <c r="E278" s="70"/>
      <c r="H278" s="523">
        <f>IF(K278&lt;&gt;"",(VLOOKUP(K278,'🌳Resource'!$A$4:$J1001,10,false)*L278),0)+IF(M278&lt;&gt;"",(VLOOKUP(M278,'🌳Resource'!$A$4:$J1001,10,false)*N278),0)+IF(O278&lt;&gt;"",(VLOOKUP(O278,'🌳Resource'!$A$4:$J1001,10,false)*P278),0) + IF(Q278&lt;&gt;"",(VLOOKUP(Q278,'🌳Resource'!$A$4:$J1001,10,false)*R278),0) + IF(S278&lt;&gt;"",(VLOOKUP(S278,'🧱Material'!$B$4:$H1001,7,false)*T278),0) + IF(U278&lt;&gt;"",(VLOOKUP(U278,'🧱Material'!$B$4:$H1001,7,false)*V278),0) + IF(W278&lt;&gt;"",(VLOOKUP(W278,'🧱Material'!$B$4:$H1001,7,false)*X278),0) + IF(Y278&lt;&gt;"",(VLOOKUP(Y278,'🧱Material'!$B$4:$H1001,7,false)*Z278),0) + IF(AA278&lt;&gt;"",(VLOOKUP(AA278,'🧱Material'!$B$4:$H1001,7,false)*AB278),0) + IF(AC278&lt;&gt;"",(VLOOKUP(AC278,'🧱Material'!$B$4:$H1001,7,false)*AD278),0)</f>
        <v>0</v>
      </c>
      <c r="I278" s="523">
        <f>IF(K278&lt;&gt;"",(VLOOKUP(K278,'🌳Resource'!$A$4:$J1001,8,false)*L278),0)+IF(M278&lt;&gt;"",(VLOOKUP(M278,'🌳Resource'!$A$4:$J1001,8,false)*N278),0)+IF(O278&lt;&gt;"",(VLOOKUP(O278,'🌳Resource'!$A$4:$J1001,8,false)*P278),0) + IF(Q278&lt;&gt;"",(VLOOKUP(Q278,'🌳Resource'!$A$4:$J1001,8,false)*R278),0) + IF(S278&lt;&gt;"",(VLOOKUP(S278,'🧱Material'!$B$4:$H1001,5,false)*T278),0) + IF(U278&lt;&gt;"",(VLOOKUP(U278,'🧱Material'!$B$4:$H1001,5,false)*V278),0) + IF(W278&lt;&gt;"",(VLOOKUP(W278,'🧱Material'!$B$4:$H1001,5,false)*X278),0) + IF(Y278&lt;&gt;"",(VLOOKUP(Y278,'🧱Material'!$B$4:$H1001,5,false)*Z278),0) + IF(AA278&lt;&gt;"",(VLOOKUP(AA278,'🧱Material'!$B$4:$H1001,5,false)*AB278),0) + IF(AC278&lt;&gt;"",(VLOOKUP(AC278,'🧱Material'!$B$4:$H1001,5,false)*AD278),0)</f>
        <v>0</v>
      </c>
      <c r="J278" s="523">
        <f>IF(K278&lt;&gt;"",(VLOOKUP(K278,'🌳Resource'!$A$5:$J1001,9,false)*L278),0)+IF(M278&lt;&gt;"",(VLOOKUP(M278,'🌳Resource'!$A$5:$J1001,9,false)*N278),0)+IF(O278&lt;&gt;"",(VLOOKUP(O278,'🌳Resource'!$A$5:$J1001,9,false)*P278),0) + IF(Q278&lt;&gt;"",(VLOOKUP(Q278,'🌳Resource'!$A$5:$J1001,9,false)*R278),0) + IF(S278&lt;&gt;"",(VLOOKUP(S278,'🧱Material'!$B$4:$H1001,6,false)*T278),0) + IF(U278&lt;&gt;"",(VLOOKUP(U278,'🧱Material'!$B$4:$H1001,6,false)*V278),0) + IF(W278&lt;&gt;"",(VLOOKUP(W278,'🧱Material'!$B$4:$H1001,6,false)*X278),0) + IF(Y278&lt;&gt;"",(VLOOKUP(Y278,'🧱Material'!$B$4:$H1001,6,false)*Z278),0) + IF(AA278&lt;&gt;"",(VLOOKUP(AA278,'🧱Material'!$B$4:$H1001,6,false)*AB278),0) + IF(AC278&lt;&gt;"",(VLOOKUP(AC278,'🧱Material'!$B$4:$H1001,6,false)*AD278),0)</f>
        <v>0</v>
      </c>
      <c r="K278" s="63"/>
      <c r="L278" s="3"/>
      <c r="M278" s="63"/>
      <c r="N278" s="3"/>
      <c r="O278" s="63"/>
      <c r="P278" s="3"/>
      <c r="Q278" s="63"/>
      <c r="R278" s="3"/>
      <c r="S278" s="515"/>
      <c r="T278" s="3"/>
      <c r="U278" s="515"/>
      <c r="V278" s="3"/>
      <c r="W278" s="515"/>
      <c r="X278" s="3"/>
      <c r="Y278" s="515"/>
      <c r="Z278" s="3"/>
      <c r="AA278" s="515"/>
      <c r="AB278" s="3"/>
      <c r="AC278" s="515"/>
      <c r="AD278" s="3"/>
    </row>
    <row r="279">
      <c r="A279" s="70" t="b">
        <v>0</v>
      </c>
      <c r="C279" s="70"/>
      <c r="D279" s="70"/>
      <c r="E279" s="70"/>
      <c r="H279" s="526">
        <f>IF(K279&lt;&gt;"",(VLOOKUP(K279,'🌳Resource'!$A$4:$J1001,10,false)*L279),0)+IF(M279&lt;&gt;"",(VLOOKUP(M279,'🌳Resource'!$A$4:$J1001,10,false)*N279),0)+IF(O279&lt;&gt;"",(VLOOKUP(O279,'🌳Resource'!$A$4:$J1001,10,false)*P279),0) + IF(Q279&lt;&gt;"",(VLOOKUP(Q279,'🌳Resource'!$A$4:$J1001,10,false)*R279),0) + IF(S279&lt;&gt;"",(VLOOKUP(S279,'🧱Material'!$B$4:$H1001,7,false)*T279),0) + IF(U279&lt;&gt;"",(VLOOKUP(U279,'🧱Material'!$B$4:$H1001,7,false)*V279),0) + IF(W279&lt;&gt;"",(VLOOKUP(W279,'🧱Material'!$B$4:$H1001,7,false)*X279),0) + IF(Y279&lt;&gt;"",(VLOOKUP(Y279,'🧱Material'!$B$4:$H1001,7,false)*Z279),0) + IF(AA279&lt;&gt;"",(VLOOKUP(AA279,'🧱Material'!$B$4:$H1001,7,false)*AB279),0) + IF(AC279&lt;&gt;"",(VLOOKUP(AC279,'🧱Material'!$B$4:$H1001,7,false)*AD279),0)</f>
        <v>0</v>
      </c>
      <c r="I279" s="526">
        <f>IF(K279&lt;&gt;"",(VLOOKUP(K279,'🌳Resource'!$A$4:$J1001,8,false)*L279),0)+IF(M279&lt;&gt;"",(VLOOKUP(M279,'🌳Resource'!$A$4:$J1001,8,false)*N279),0)+IF(O279&lt;&gt;"",(VLOOKUP(O279,'🌳Resource'!$A$4:$J1001,8,false)*P279),0) + IF(Q279&lt;&gt;"",(VLOOKUP(Q279,'🌳Resource'!$A$4:$J1001,8,false)*R279),0) + IF(S279&lt;&gt;"",(VLOOKUP(S279,'🧱Material'!$B$4:$H1001,5,false)*T279),0) + IF(U279&lt;&gt;"",(VLOOKUP(U279,'🧱Material'!$B$4:$H1001,5,false)*V279),0) + IF(W279&lt;&gt;"",(VLOOKUP(W279,'🧱Material'!$B$4:$H1001,5,false)*X279),0) + IF(Y279&lt;&gt;"",(VLOOKUP(Y279,'🧱Material'!$B$4:$H1001,5,false)*Z279),0) + IF(AA279&lt;&gt;"",(VLOOKUP(AA279,'🧱Material'!$B$4:$H1001,5,false)*AB279),0) + IF(AC279&lt;&gt;"",(VLOOKUP(AC279,'🧱Material'!$B$4:$H1001,5,false)*AD279),0)</f>
        <v>0</v>
      </c>
      <c r="J279" s="526">
        <f>IF(K279&lt;&gt;"",(VLOOKUP(K279,'🌳Resource'!$A$5:$J1001,9,false)*L279),0)+IF(M279&lt;&gt;"",(VLOOKUP(M279,'🌳Resource'!$A$5:$J1001,9,false)*N279),0)+IF(O279&lt;&gt;"",(VLOOKUP(O279,'🌳Resource'!$A$5:$J1001,9,false)*P279),0) + IF(Q279&lt;&gt;"",(VLOOKUP(Q279,'🌳Resource'!$A$5:$J1001,9,false)*R279),0) + IF(S279&lt;&gt;"",(VLOOKUP(S279,'🧱Material'!$B$4:$H1001,6,false)*T279),0) + IF(U279&lt;&gt;"",(VLOOKUP(U279,'🧱Material'!$B$4:$H1001,6,false)*V279),0) + IF(W279&lt;&gt;"",(VLOOKUP(W279,'🧱Material'!$B$4:$H1001,6,false)*X279),0) + IF(Y279&lt;&gt;"",(VLOOKUP(Y279,'🧱Material'!$B$4:$H1001,6,false)*Z279),0) + IF(AA279&lt;&gt;"",(VLOOKUP(AA279,'🧱Material'!$B$4:$H1001,6,false)*AB279),0) + IF(AC279&lt;&gt;"",(VLOOKUP(AC279,'🧱Material'!$B$4:$H1001,6,false)*AD279),0)</f>
        <v>0</v>
      </c>
      <c r="K279" s="18"/>
      <c r="L279" s="536"/>
      <c r="M279" s="18"/>
      <c r="N279" s="536"/>
      <c r="O279" s="18"/>
      <c r="P279" s="536"/>
      <c r="Q279" s="18"/>
      <c r="R279" s="536"/>
      <c r="S279" s="59"/>
      <c r="T279" s="520"/>
      <c r="U279" s="59"/>
      <c r="V279" s="520"/>
      <c r="W279" s="59"/>
      <c r="X279" s="520"/>
      <c r="Y279" s="59"/>
      <c r="Z279" s="520"/>
      <c r="AA279" s="59"/>
      <c r="AB279" s="520"/>
      <c r="AC279" s="59"/>
      <c r="AD279" s="520"/>
    </row>
    <row r="280">
      <c r="A280" s="70" t="b">
        <v>0</v>
      </c>
      <c r="C280" s="70"/>
      <c r="D280" s="70"/>
      <c r="E280" s="70"/>
      <c r="H280" s="523">
        <f>IF(K280&lt;&gt;"",(VLOOKUP(K280,'🌳Resource'!$A$4:$J1001,10,false)*L280),0)+IF(M280&lt;&gt;"",(VLOOKUP(M280,'🌳Resource'!$A$4:$J1001,10,false)*N280),0)+IF(O280&lt;&gt;"",(VLOOKUP(O280,'🌳Resource'!$A$4:$J1001,10,false)*P280),0) + IF(Q280&lt;&gt;"",(VLOOKUP(Q280,'🌳Resource'!$A$4:$J1001,10,false)*R280),0) + IF(S280&lt;&gt;"",(VLOOKUP(S280,'🧱Material'!$B$4:$H1001,7,false)*T280),0) + IF(U280&lt;&gt;"",(VLOOKUP(U280,'🧱Material'!$B$4:$H1001,7,false)*V280),0) + IF(W280&lt;&gt;"",(VLOOKUP(W280,'🧱Material'!$B$4:$H1001,7,false)*X280),0) + IF(Y280&lt;&gt;"",(VLOOKUP(Y280,'🧱Material'!$B$4:$H1001,7,false)*Z280),0) + IF(AA280&lt;&gt;"",(VLOOKUP(AA280,'🧱Material'!$B$4:$H1001,7,false)*AB280),0) + IF(AC280&lt;&gt;"",(VLOOKUP(AC280,'🧱Material'!$B$4:$H1001,7,false)*AD280),0)</f>
        <v>0</v>
      </c>
      <c r="I280" s="523">
        <f>IF(K280&lt;&gt;"",(VLOOKUP(K280,'🌳Resource'!$A$4:$J1001,8,false)*L280),0)+IF(M280&lt;&gt;"",(VLOOKUP(M280,'🌳Resource'!$A$4:$J1001,8,false)*N280),0)+IF(O280&lt;&gt;"",(VLOOKUP(O280,'🌳Resource'!$A$4:$J1001,8,false)*P280),0) + IF(Q280&lt;&gt;"",(VLOOKUP(Q280,'🌳Resource'!$A$4:$J1001,8,false)*R280),0) + IF(S280&lt;&gt;"",(VLOOKUP(S280,'🧱Material'!$B$4:$H1001,5,false)*T280),0) + IF(U280&lt;&gt;"",(VLOOKUP(U280,'🧱Material'!$B$4:$H1001,5,false)*V280),0) + IF(W280&lt;&gt;"",(VLOOKUP(W280,'🧱Material'!$B$4:$H1001,5,false)*X280),0) + IF(Y280&lt;&gt;"",(VLOOKUP(Y280,'🧱Material'!$B$4:$H1001,5,false)*Z280),0) + IF(AA280&lt;&gt;"",(VLOOKUP(AA280,'🧱Material'!$B$4:$H1001,5,false)*AB280),0) + IF(AC280&lt;&gt;"",(VLOOKUP(AC280,'🧱Material'!$B$4:$H1001,5,false)*AD280),0)</f>
        <v>0</v>
      </c>
      <c r="J280" s="523">
        <f>IF(K280&lt;&gt;"",(VLOOKUP(K280,'🌳Resource'!$A$5:$J1001,9,false)*L280),0)+IF(M280&lt;&gt;"",(VLOOKUP(M280,'🌳Resource'!$A$5:$J1001,9,false)*N280),0)+IF(O280&lt;&gt;"",(VLOOKUP(O280,'🌳Resource'!$A$5:$J1001,9,false)*P280),0) + IF(Q280&lt;&gt;"",(VLOOKUP(Q280,'🌳Resource'!$A$5:$J1001,9,false)*R280),0) + IF(S280&lt;&gt;"",(VLOOKUP(S280,'🧱Material'!$B$4:$H1001,6,false)*T280),0) + IF(U280&lt;&gt;"",(VLOOKUP(U280,'🧱Material'!$B$4:$H1001,6,false)*V280),0) + IF(W280&lt;&gt;"",(VLOOKUP(W280,'🧱Material'!$B$4:$H1001,6,false)*X280),0) + IF(Y280&lt;&gt;"",(VLOOKUP(Y280,'🧱Material'!$B$4:$H1001,6,false)*Z280),0) + IF(AA280&lt;&gt;"",(VLOOKUP(AA280,'🧱Material'!$B$4:$H1001,6,false)*AB280),0) + IF(AC280&lt;&gt;"",(VLOOKUP(AC280,'🧱Material'!$B$4:$H1001,6,false)*AD280),0)</f>
        <v>0</v>
      </c>
      <c r="K280" s="63"/>
      <c r="L280" s="3"/>
      <c r="M280" s="63"/>
      <c r="N280" s="3"/>
      <c r="O280" s="63"/>
      <c r="P280" s="3"/>
      <c r="Q280" s="63"/>
      <c r="R280" s="3"/>
      <c r="S280" s="515"/>
      <c r="T280" s="3"/>
      <c r="U280" s="515"/>
      <c r="V280" s="3"/>
      <c r="W280" s="515"/>
      <c r="X280" s="3"/>
      <c r="Y280" s="515"/>
      <c r="Z280" s="3"/>
      <c r="AA280" s="515"/>
      <c r="AB280" s="3"/>
      <c r="AC280" s="515"/>
      <c r="AD280" s="3"/>
    </row>
    <row r="281">
      <c r="A281" s="70" t="b">
        <v>0</v>
      </c>
      <c r="C281" s="70"/>
      <c r="D281" s="70"/>
      <c r="E281" s="70"/>
      <c r="H281" s="526">
        <f>IF(K281&lt;&gt;"",(VLOOKUP(K281,'🌳Resource'!$A$4:$J1001,10,false)*L281),0)+IF(M281&lt;&gt;"",(VLOOKUP(M281,'🌳Resource'!$A$4:$J1001,10,false)*N281),0)+IF(O281&lt;&gt;"",(VLOOKUP(O281,'🌳Resource'!$A$4:$J1001,10,false)*P281),0) + IF(Q281&lt;&gt;"",(VLOOKUP(Q281,'🌳Resource'!$A$4:$J1001,10,false)*R281),0) + IF(S281&lt;&gt;"",(VLOOKUP(S281,'🧱Material'!$B$4:$H1001,7,false)*T281),0) + IF(U281&lt;&gt;"",(VLOOKUP(U281,'🧱Material'!$B$4:$H1001,7,false)*V281),0) + IF(W281&lt;&gt;"",(VLOOKUP(W281,'🧱Material'!$B$4:$H1001,7,false)*X281),0) + IF(Y281&lt;&gt;"",(VLOOKUP(Y281,'🧱Material'!$B$4:$H1001,7,false)*Z281),0) + IF(AA281&lt;&gt;"",(VLOOKUP(AA281,'🧱Material'!$B$4:$H1001,7,false)*AB281),0) + IF(AC281&lt;&gt;"",(VLOOKUP(AC281,'🧱Material'!$B$4:$H1001,7,false)*AD281),0)</f>
        <v>0</v>
      </c>
      <c r="I281" s="526">
        <f>IF(K281&lt;&gt;"",(VLOOKUP(K281,'🌳Resource'!$A$4:$J1001,8,false)*L281),0)+IF(M281&lt;&gt;"",(VLOOKUP(M281,'🌳Resource'!$A$4:$J1001,8,false)*N281),0)+IF(O281&lt;&gt;"",(VLOOKUP(O281,'🌳Resource'!$A$4:$J1001,8,false)*P281),0) + IF(Q281&lt;&gt;"",(VLOOKUP(Q281,'🌳Resource'!$A$4:$J1001,8,false)*R281),0) + IF(S281&lt;&gt;"",(VLOOKUP(S281,'🧱Material'!$B$4:$H1001,5,false)*T281),0) + IF(U281&lt;&gt;"",(VLOOKUP(U281,'🧱Material'!$B$4:$H1001,5,false)*V281),0) + IF(W281&lt;&gt;"",(VLOOKUP(W281,'🧱Material'!$B$4:$H1001,5,false)*X281),0) + IF(Y281&lt;&gt;"",(VLOOKUP(Y281,'🧱Material'!$B$4:$H1001,5,false)*Z281),0) + IF(AA281&lt;&gt;"",(VLOOKUP(AA281,'🧱Material'!$B$4:$H1001,5,false)*AB281),0) + IF(AC281&lt;&gt;"",(VLOOKUP(AC281,'🧱Material'!$B$4:$H1001,5,false)*AD281),0)</f>
        <v>0</v>
      </c>
      <c r="J281" s="526">
        <f>IF(K281&lt;&gt;"",(VLOOKUP(K281,'🌳Resource'!$A$5:$J1001,9,false)*L281),0)+IF(M281&lt;&gt;"",(VLOOKUP(M281,'🌳Resource'!$A$5:$J1001,9,false)*N281),0)+IF(O281&lt;&gt;"",(VLOOKUP(O281,'🌳Resource'!$A$5:$J1001,9,false)*P281),0) + IF(Q281&lt;&gt;"",(VLOOKUP(Q281,'🌳Resource'!$A$5:$J1001,9,false)*R281),0) + IF(S281&lt;&gt;"",(VLOOKUP(S281,'🧱Material'!$B$4:$H1001,6,false)*T281),0) + IF(U281&lt;&gt;"",(VLOOKUP(U281,'🧱Material'!$B$4:$H1001,6,false)*V281),0) + IF(W281&lt;&gt;"",(VLOOKUP(W281,'🧱Material'!$B$4:$H1001,6,false)*X281),0) + IF(Y281&lt;&gt;"",(VLOOKUP(Y281,'🧱Material'!$B$4:$H1001,6,false)*Z281),0) + IF(AA281&lt;&gt;"",(VLOOKUP(AA281,'🧱Material'!$B$4:$H1001,6,false)*AB281),0) + IF(AC281&lt;&gt;"",(VLOOKUP(AC281,'🧱Material'!$B$4:$H1001,6,false)*AD281),0)</f>
        <v>0</v>
      </c>
      <c r="K281" s="18"/>
      <c r="L281" s="536"/>
      <c r="M281" s="18"/>
      <c r="N281" s="536"/>
      <c r="O281" s="18"/>
      <c r="P281" s="536"/>
      <c r="Q281" s="18"/>
      <c r="R281" s="536"/>
      <c r="S281" s="59"/>
      <c r="T281" s="520"/>
      <c r="U281" s="59"/>
      <c r="V281" s="520"/>
      <c r="W281" s="59"/>
      <c r="X281" s="520"/>
      <c r="Y281" s="59"/>
      <c r="Z281" s="520"/>
      <c r="AA281" s="59"/>
      <c r="AB281" s="520"/>
      <c r="AC281" s="59"/>
      <c r="AD281" s="520"/>
    </row>
    <row r="282">
      <c r="A282" s="70" t="b">
        <v>0</v>
      </c>
      <c r="C282" s="70"/>
      <c r="D282" s="70"/>
      <c r="E282" s="70"/>
      <c r="H282" s="523">
        <f>IF(K282&lt;&gt;"",(VLOOKUP(K282,'🌳Resource'!$A$4:$J1001,10,false)*L282),0)+IF(M282&lt;&gt;"",(VLOOKUP(M282,'🌳Resource'!$A$4:$J1001,10,false)*N282),0)+IF(O282&lt;&gt;"",(VLOOKUP(O282,'🌳Resource'!$A$4:$J1001,10,false)*P282),0) + IF(Q282&lt;&gt;"",(VLOOKUP(Q282,'🌳Resource'!$A$4:$J1001,10,false)*R282),0) + IF(S282&lt;&gt;"",(VLOOKUP(S282,'🧱Material'!$B$4:$H1001,7,false)*T282),0) + IF(U282&lt;&gt;"",(VLOOKUP(U282,'🧱Material'!$B$4:$H1001,7,false)*V282),0) + IF(W282&lt;&gt;"",(VLOOKUP(W282,'🧱Material'!$B$4:$H1001,7,false)*X282),0) + IF(Y282&lt;&gt;"",(VLOOKUP(Y282,'🧱Material'!$B$4:$H1001,7,false)*Z282),0) + IF(AA282&lt;&gt;"",(VLOOKUP(AA282,'🧱Material'!$B$4:$H1001,7,false)*AB282),0) + IF(AC282&lt;&gt;"",(VLOOKUP(AC282,'🧱Material'!$B$4:$H1001,7,false)*AD282),0)</f>
        <v>0</v>
      </c>
      <c r="I282" s="523">
        <f>IF(K282&lt;&gt;"",(VLOOKUP(K282,'🌳Resource'!$A$4:$J1001,8,false)*L282),0)+IF(M282&lt;&gt;"",(VLOOKUP(M282,'🌳Resource'!$A$4:$J1001,8,false)*N282),0)+IF(O282&lt;&gt;"",(VLOOKUP(O282,'🌳Resource'!$A$4:$J1001,8,false)*P282),0) + IF(Q282&lt;&gt;"",(VLOOKUP(Q282,'🌳Resource'!$A$4:$J1001,8,false)*R282),0) + IF(S282&lt;&gt;"",(VLOOKUP(S282,'🧱Material'!$B$4:$H1001,5,false)*T282),0) + IF(U282&lt;&gt;"",(VLOOKUP(U282,'🧱Material'!$B$4:$H1001,5,false)*V282),0) + IF(W282&lt;&gt;"",(VLOOKUP(W282,'🧱Material'!$B$4:$H1001,5,false)*X282),0) + IF(Y282&lt;&gt;"",(VLOOKUP(Y282,'🧱Material'!$B$4:$H1001,5,false)*Z282),0) + IF(AA282&lt;&gt;"",(VLOOKUP(AA282,'🧱Material'!$B$4:$H1001,5,false)*AB282),0) + IF(AC282&lt;&gt;"",(VLOOKUP(AC282,'🧱Material'!$B$4:$H1001,5,false)*AD282),0)</f>
        <v>0</v>
      </c>
      <c r="J282" s="523">
        <f>IF(K282&lt;&gt;"",(VLOOKUP(K282,'🌳Resource'!$A$5:$J1001,9,false)*L282),0)+IF(M282&lt;&gt;"",(VLOOKUP(M282,'🌳Resource'!$A$5:$J1001,9,false)*N282),0)+IF(O282&lt;&gt;"",(VLOOKUP(O282,'🌳Resource'!$A$5:$J1001,9,false)*P282),0) + IF(Q282&lt;&gt;"",(VLOOKUP(Q282,'🌳Resource'!$A$5:$J1001,9,false)*R282),0) + IF(S282&lt;&gt;"",(VLOOKUP(S282,'🧱Material'!$B$4:$H1001,6,false)*T282),0) + IF(U282&lt;&gt;"",(VLOOKUP(U282,'🧱Material'!$B$4:$H1001,6,false)*V282),0) + IF(W282&lt;&gt;"",(VLOOKUP(W282,'🧱Material'!$B$4:$H1001,6,false)*X282),0) + IF(Y282&lt;&gt;"",(VLOOKUP(Y282,'🧱Material'!$B$4:$H1001,6,false)*Z282),0) + IF(AA282&lt;&gt;"",(VLOOKUP(AA282,'🧱Material'!$B$4:$H1001,6,false)*AB282),0) + IF(AC282&lt;&gt;"",(VLOOKUP(AC282,'🧱Material'!$B$4:$H1001,6,false)*AD282),0)</f>
        <v>0</v>
      </c>
      <c r="K282" s="63"/>
      <c r="L282" s="3"/>
      <c r="M282" s="63"/>
      <c r="N282" s="3"/>
      <c r="O282" s="63"/>
      <c r="P282" s="3"/>
      <c r="Q282" s="63"/>
      <c r="R282" s="3"/>
      <c r="S282" s="515"/>
      <c r="T282" s="3"/>
      <c r="U282" s="515"/>
      <c r="V282" s="3"/>
      <c r="W282" s="515"/>
      <c r="X282" s="3"/>
      <c r="Y282" s="515"/>
      <c r="Z282" s="3"/>
      <c r="AA282" s="515"/>
      <c r="AB282" s="3"/>
      <c r="AC282" s="515"/>
      <c r="AD282" s="3"/>
    </row>
    <row r="283">
      <c r="A283" s="70" t="b">
        <v>0</v>
      </c>
      <c r="C283" s="70"/>
      <c r="D283" s="70"/>
      <c r="E283" s="70"/>
      <c r="H283" s="526">
        <f>IF(K283&lt;&gt;"",(VLOOKUP(K283,'🌳Resource'!$A$4:$J1001,10,false)*L283),0)+IF(M283&lt;&gt;"",(VLOOKUP(M283,'🌳Resource'!$A$4:$J1001,10,false)*N283),0)+IF(O283&lt;&gt;"",(VLOOKUP(O283,'🌳Resource'!$A$4:$J1001,10,false)*P283),0) + IF(Q283&lt;&gt;"",(VLOOKUP(Q283,'🌳Resource'!$A$4:$J1001,10,false)*R283),0) + IF(S283&lt;&gt;"",(VLOOKUP(S283,'🧱Material'!$B$4:$H1001,7,false)*T283),0) + IF(U283&lt;&gt;"",(VLOOKUP(U283,'🧱Material'!$B$4:$H1001,7,false)*V283),0) + IF(W283&lt;&gt;"",(VLOOKUP(W283,'🧱Material'!$B$4:$H1001,7,false)*X283),0) + IF(Y283&lt;&gt;"",(VLOOKUP(Y283,'🧱Material'!$B$4:$H1001,7,false)*Z283),0) + IF(AA283&lt;&gt;"",(VLOOKUP(AA283,'🧱Material'!$B$4:$H1001,7,false)*AB283),0) + IF(AC283&lt;&gt;"",(VLOOKUP(AC283,'🧱Material'!$B$4:$H1001,7,false)*AD283),0)</f>
        <v>0</v>
      </c>
      <c r="I283" s="526">
        <f>IF(K283&lt;&gt;"",(VLOOKUP(K283,'🌳Resource'!$A$4:$J1001,8,false)*L283),0)+IF(M283&lt;&gt;"",(VLOOKUP(M283,'🌳Resource'!$A$4:$J1001,8,false)*N283),0)+IF(O283&lt;&gt;"",(VLOOKUP(O283,'🌳Resource'!$A$4:$J1001,8,false)*P283),0) + IF(Q283&lt;&gt;"",(VLOOKUP(Q283,'🌳Resource'!$A$4:$J1001,8,false)*R283),0) + IF(S283&lt;&gt;"",(VLOOKUP(S283,'🧱Material'!$B$4:$H1001,5,false)*T283),0) + IF(U283&lt;&gt;"",(VLOOKUP(U283,'🧱Material'!$B$4:$H1001,5,false)*V283),0) + IF(W283&lt;&gt;"",(VLOOKUP(W283,'🧱Material'!$B$4:$H1001,5,false)*X283),0) + IF(Y283&lt;&gt;"",(VLOOKUP(Y283,'🧱Material'!$B$4:$H1001,5,false)*Z283),0) + IF(AA283&lt;&gt;"",(VLOOKUP(AA283,'🧱Material'!$B$4:$H1001,5,false)*AB283),0) + IF(AC283&lt;&gt;"",(VLOOKUP(AC283,'🧱Material'!$B$4:$H1001,5,false)*AD283),0)</f>
        <v>0</v>
      </c>
      <c r="J283" s="526">
        <f>IF(K283&lt;&gt;"",(VLOOKUP(K283,'🌳Resource'!$A$5:$J1001,9,false)*L283),0)+IF(M283&lt;&gt;"",(VLOOKUP(M283,'🌳Resource'!$A$5:$J1001,9,false)*N283),0)+IF(O283&lt;&gt;"",(VLOOKUP(O283,'🌳Resource'!$A$5:$J1001,9,false)*P283),0) + IF(Q283&lt;&gt;"",(VLOOKUP(Q283,'🌳Resource'!$A$5:$J1001,9,false)*R283),0) + IF(S283&lt;&gt;"",(VLOOKUP(S283,'🧱Material'!$B$4:$H1001,6,false)*T283),0) + IF(U283&lt;&gt;"",(VLOOKUP(U283,'🧱Material'!$B$4:$H1001,6,false)*V283),0) + IF(W283&lt;&gt;"",(VLOOKUP(W283,'🧱Material'!$B$4:$H1001,6,false)*X283),0) + IF(Y283&lt;&gt;"",(VLOOKUP(Y283,'🧱Material'!$B$4:$H1001,6,false)*Z283),0) + IF(AA283&lt;&gt;"",(VLOOKUP(AA283,'🧱Material'!$B$4:$H1001,6,false)*AB283),0) + IF(AC283&lt;&gt;"",(VLOOKUP(AC283,'🧱Material'!$B$4:$H1001,6,false)*AD283),0)</f>
        <v>0</v>
      </c>
      <c r="K283" s="18"/>
      <c r="L283" s="536"/>
      <c r="M283" s="18"/>
      <c r="N283" s="536"/>
      <c r="O283" s="18"/>
      <c r="P283" s="536"/>
      <c r="Q283" s="18"/>
      <c r="R283" s="536"/>
      <c r="S283" s="59"/>
      <c r="T283" s="520"/>
      <c r="U283" s="59"/>
      <c r="V283" s="520"/>
      <c r="W283" s="59"/>
      <c r="X283" s="520"/>
      <c r="Y283" s="59"/>
      <c r="Z283" s="520"/>
      <c r="AA283" s="59"/>
      <c r="AB283" s="520"/>
      <c r="AC283" s="59"/>
      <c r="AD283" s="520"/>
    </row>
    <row r="284">
      <c r="A284" s="70" t="b">
        <v>0</v>
      </c>
      <c r="C284" s="70"/>
      <c r="D284" s="70"/>
      <c r="E284" s="70"/>
      <c r="H284" s="523">
        <f>IF(K284&lt;&gt;"",(VLOOKUP(K284,'🌳Resource'!$A$4:$J1001,10,false)*L284),0)+IF(M284&lt;&gt;"",(VLOOKUP(M284,'🌳Resource'!$A$4:$J1001,10,false)*N284),0)+IF(O284&lt;&gt;"",(VLOOKUP(O284,'🌳Resource'!$A$4:$J1001,10,false)*P284),0) + IF(Q284&lt;&gt;"",(VLOOKUP(Q284,'🌳Resource'!$A$4:$J1001,10,false)*R284),0) + IF(S284&lt;&gt;"",(VLOOKUP(S284,'🧱Material'!$B$4:$H1001,7,false)*T284),0) + IF(U284&lt;&gt;"",(VLOOKUP(U284,'🧱Material'!$B$4:$H1001,7,false)*V284),0) + IF(W284&lt;&gt;"",(VLOOKUP(W284,'🧱Material'!$B$4:$H1001,7,false)*X284),0) + IF(Y284&lt;&gt;"",(VLOOKUP(Y284,'🧱Material'!$B$4:$H1001,7,false)*Z284),0) + IF(AA284&lt;&gt;"",(VLOOKUP(AA284,'🧱Material'!$B$4:$H1001,7,false)*AB284),0) + IF(AC284&lt;&gt;"",(VLOOKUP(AC284,'🧱Material'!$B$4:$H1001,7,false)*AD284),0)</f>
        <v>0</v>
      </c>
      <c r="I284" s="523">
        <f>IF(K284&lt;&gt;"",(VLOOKUP(K284,'🌳Resource'!$A$4:$J1001,8,false)*L284),0)+IF(M284&lt;&gt;"",(VLOOKUP(M284,'🌳Resource'!$A$4:$J1001,8,false)*N284),0)+IF(O284&lt;&gt;"",(VLOOKUP(O284,'🌳Resource'!$A$4:$J1001,8,false)*P284),0) + IF(Q284&lt;&gt;"",(VLOOKUP(Q284,'🌳Resource'!$A$4:$J1001,8,false)*R284),0) + IF(S284&lt;&gt;"",(VLOOKUP(S284,'🧱Material'!$B$4:$H1001,5,false)*T284),0) + IF(U284&lt;&gt;"",(VLOOKUP(U284,'🧱Material'!$B$4:$H1001,5,false)*V284),0) + IF(W284&lt;&gt;"",(VLOOKUP(W284,'🧱Material'!$B$4:$H1001,5,false)*X284),0) + IF(Y284&lt;&gt;"",(VLOOKUP(Y284,'🧱Material'!$B$4:$H1001,5,false)*Z284),0) + IF(AA284&lt;&gt;"",(VLOOKUP(AA284,'🧱Material'!$B$4:$H1001,5,false)*AB284),0) + IF(AC284&lt;&gt;"",(VLOOKUP(AC284,'🧱Material'!$B$4:$H1001,5,false)*AD284),0)</f>
        <v>0</v>
      </c>
      <c r="J284" s="523">
        <f>IF(K284&lt;&gt;"",(VLOOKUP(K284,'🌳Resource'!$A$5:$J1001,9,false)*L284),0)+IF(M284&lt;&gt;"",(VLOOKUP(M284,'🌳Resource'!$A$5:$J1001,9,false)*N284),0)+IF(O284&lt;&gt;"",(VLOOKUP(O284,'🌳Resource'!$A$5:$J1001,9,false)*P284),0) + IF(Q284&lt;&gt;"",(VLOOKUP(Q284,'🌳Resource'!$A$5:$J1001,9,false)*R284),0) + IF(S284&lt;&gt;"",(VLOOKUP(S284,'🧱Material'!$B$4:$H1001,6,false)*T284),0) + IF(U284&lt;&gt;"",(VLOOKUP(U284,'🧱Material'!$B$4:$H1001,6,false)*V284),0) + IF(W284&lt;&gt;"",(VLOOKUP(W284,'🧱Material'!$B$4:$H1001,6,false)*X284),0) + IF(Y284&lt;&gt;"",(VLOOKUP(Y284,'🧱Material'!$B$4:$H1001,6,false)*Z284),0) + IF(AA284&lt;&gt;"",(VLOOKUP(AA284,'🧱Material'!$B$4:$H1001,6,false)*AB284),0) + IF(AC284&lt;&gt;"",(VLOOKUP(AC284,'🧱Material'!$B$4:$H1001,6,false)*AD284),0)</f>
        <v>0</v>
      </c>
      <c r="K284" s="63"/>
      <c r="L284" s="3"/>
      <c r="M284" s="63"/>
      <c r="N284" s="3"/>
      <c r="O284" s="63"/>
      <c r="P284" s="3"/>
      <c r="Q284" s="63"/>
      <c r="R284" s="3"/>
      <c r="S284" s="515"/>
      <c r="T284" s="3"/>
      <c r="U284" s="515"/>
      <c r="V284" s="3"/>
      <c r="W284" s="515"/>
      <c r="X284" s="3"/>
      <c r="Y284" s="515"/>
      <c r="Z284" s="3"/>
      <c r="AA284" s="515"/>
      <c r="AB284" s="3"/>
      <c r="AC284" s="515"/>
      <c r="AD284" s="3"/>
    </row>
    <row r="285">
      <c r="A285" s="70" t="b">
        <v>0</v>
      </c>
      <c r="C285" s="70"/>
      <c r="D285" s="70"/>
      <c r="E285" s="70"/>
      <c r="H285" s="526">
        <f>IF(K285&lt;&gt;"",(VLOOKUP(K285,'🌳Resource'!$A$4:$J1001,10,false)*L285),0)+IF(M285&lt;&gt;"",(VLOOKUP(M285,'🌳Resource'!$A$4:$J1001,10,false)*N285),0)+IF(O285&lt;&gt;"",(VLOOKUP(O285,'🌳Resource'!$A$4:$J1001,10,false)*P285),0) + IF(Q285&lt;&gt;"",(VLOOKUP(Q285,'🌳Resource'!$A$4:$J1001,10,false)*R285),0) + IF(S285&lt;&gt;"",(VLOOKUP(S285,'🧱Material'!$B$4:$H1001,7,false)*T285),0) + IF(U285&lt;&gt;"",(VLOOKUP(U285,'🧱Material'!$B$4:$H1001,7,false)*V285),0) + IF(W285&lt;&gt;"",(VLOOKUP(W285,'🧱Material'!$B$4:$H1001,7,false)*X285),0) + IF(Y285&lt;&gt;"",(VLOOKUP(Y285,'🧱Material'!$B$4:$H1001,7,false)*Z285),0) + IF(AA285&lt;&gt;"",(VLOOKUP(AA285,'🧱Material'!$B$4:$H1001,7,false)*AB285),0) + IF(AC285&lt;&gt;"",(VLOOKUP(AC285,'🧱Material'!$B$4:$H1001,7,false)*AD285),0)</f>
        <v>0</v>
      </c>
      <c r="I285" s="526">
        <f>IF(K285&lt;&gt;"",(VLOOKUP(K285,'🌳Resource'!$A$4:$J1001,8,false)*L285),0)+IF(M285&lt;&gt;"",(VLOOKUP(M285,'🌳Resource'!$A$4:$J1001,8,false)*N285),0)+IF(O285&lt;&gt;"",(VLOOKUP(O285,'🌳Resource'!$A$4:$J1001,8,false)*P285),0) + IF(Q285&lt;&gt;"",(VLOOKUP(Q285,'🌳Resource'!$A$4:$J1001,8,false)*R285),0) + IF(S285&lt;&gt;"",(VLOOKUP(S285,'🧱Material'!$B$4:$H1001,5,false)*T285),0) + IF(U285&lt;&gt;"",(VLOOKUP(U285,'🧱Material'!$B$4:$H1001,5,false)*V285),0) + IF(W285&lt;&gt;"",(VLOOKUP(W285,'🧱Material'!$B$4:$H1001,5,false)*X285),0) + IF(Y285&lt;&gt;"",(VLOOKUP(Y285,'🧱Material'!$B$4:$H1001,5,false)*Z285),0) + IF(AA285&lt;&gt;"",(VLOOKUP(AA285,'🧱Material'!$B$4:$H1001,5,false)*AB285),0) + IF(AC285&lt;&gt;"",(VLOOKUP(AC285,'🧱Material'!$B$4:$H1001,5,false)*AD285),0)</f>
        <v>0</v>
      </c>
      <c r="J285" s="526">
        <f>IF(K285&lt;&gt;"",(VLOOKUP(K285,'🌳Resource'!$A$5:$J1001,9,false)*L285),0)+IF(M285&lt;&gt;"",(VLOOKUP(M285,'🌳Resource'!$A$5:$J1001,9,false)*N285),0)+IF(O285&lt;&gt;"",(VLOOKUP(O285,'🌳Resource'!$A$5:$J1001,9,false)*P285),0) + IF(Q285&lt;&gt;"",(VLOOKUP(Q285,'🌳Resource'!$A$5:$J1001,9,false)*R285),0) + IF(S285&lt;&gt;"",(VLOOKUP(S285,'🧱Material'!$B$4:$H1001,6,false)*T285),0) + IF(U285&lt;&gt;"",(VLOOKUP(U285,'🧱Material'!$B$4:$H1001,6,false)*V285),0) + IF(W285&lt;&gt;"",(VLOOKUP(W285,'🧱Material'!$B$4:$H1001,6,false)*X285),0) + IF(Y285&lt;&gt;"",(VLOOKUP(Y285,'🧱Material'!$B$4:$H1001,6,false)*Z285),0) + IF(AA285&lt;&gt;"",(VLOOKUP(AA285,'🧱Material'!$B$4:$H1001,6,false)*AB285),0) + IF(AC285&lt;&gt;"",(VLOOKUP(AC285,'🧱Material'!$B$4:$H1001,6,false)*AD285),0)</f>
        <v>0</v>
      </c>
      <c r="K285" s="18"/>
      <c r="L285" s="536"/>
      <c r="M285" s="18"/>
      <c r="N285" s="536"/>
      <c r="O285" s="18"/>
      <c r="P285" s="536"/>
      <c r="Q285" s="18"/>
      <c r="R285" s="536"/>
      <c r="S285" s="59"/>
      <c r="T285" s="520"/>
      <c r="U285" s="59"/>
      <c r="V285" s="520"/>
      <c r="W285" s="59"/>
      <c r="X285" s="520"/>
      <c r="Y285" s="59"/>
      <c r="Z285" s="520"/>
      <c r="AA285" s="59"/>
      <c r="AB285" s="520"/>
      <c r="AC285" s="59"/>
      <c r="AD285" s="520"/>
    </row>
    <row r="286">
      <c r="A286" s="70" t="b">
        <v>0</v>
      </c>
      <c r="C286" s="70"/>
      <c r="D286" s="70"/>
      <c r="E286" s="70"/>
      <c r="H286" s="523">
        <f>IF(K286&lt;&gt;"",(VLOOKUP(K286,'🌳Resource'!$A$4:$J1001,10,false)*L286),0)+IF(M286&lt;&gt;"",(VLOOKUP(M286,'🌳Resource'!$A$4:$J1001,10,false)*N286),0)+IF(O286&lt;&gt;"",(VLOOKUP(O286,'🌳Resource'!$A$4:$J1001,10,false)*P286),0) + IF(Q286&lt;&gt;"",(VLOOKUP(Q286,'🌳Resource'!$A$4:$J1001,10,false)*R286),0) + IF(S286&lt;&gt;"",(VLOOKUP(S286,'🧱Material'!$B$4:$H1001,7,false)*T286),0) + IF(U286&lt;&gt;"",(VLOOKUP(U286,'🧱Material'!$B$4:$H1001,7,false)*V286),0) + IF(W286&lt;&gt;"",(VLOOKUP(W286,'🧱Material'!$B$4:$H1001,7,false)*X286),0) + IF(Y286&lt;&gt;"",(VLOOKUP(Y286,'🧱Material'!$B$4:$H1001,7,false)*Z286),0) + IF(AA286&lt;&gt;"",(VLOOKUP(AA286,'🧱Material'!$B$4:$H1001,7,false)*AB286),0) + IF(AC286&lt;&gt;"",(VLOOKUP(AC286,'🧱Material'!$B$4:$H1001,7,false)*AD286),0)</f>
        <v>0</v>
      </c>
      <c r="I286" s="523">
        <f>IF(K286&lt;&gt;"",(VLOOKUP(K286,'🌳Resource'!$A$4:$J1001,8,false)*L286),0)+IF(M286&lt;&gt;"",(VLOOKUP(M286,'🌳Resource'!$A$4:$J1001,8,false)*N286),0)+IF(O286&lt;&gt;"",(VLOOKUP(O286,'🌳Resource'!$A$4:$J1001,8,false)*P286),0) + IF(Q286&lt;&gt;"",(VLOOKUP(Q286,'🌳Resource'!$A$4:$J1001,8,false)*R286),0) + IF(S286&lt;&gt;"",(VLOOKUP(S286,'🧱Material'!$B$4:$H1001,5,false)*T286),0) + IF(U286&lt;&gt;"",(VLOOKUP(U286,'🧱Material'!$B$4:$H1001,5,false)*V286),0) + IF(W286&lt;&gt;"",(VLOOKUP(W286,'🧱Material'!$B$4:$H1001,5,false)*X286),0) + IF(Y286&lt;&gt;"",(VLOOKUP(Y286,'🧱Material'!$B$4:$H1001,5,false)*Z286),0) + IF(AA286&lt;&gt;"",(VLOOKUP(AA286,'🧱Material'!$B$4:$H1001,5,false)*AB286),0) + IF(AC286&lt;&gt;"",(VLOOKUP(AC286,'🧱Material'!$B$4:$H1001,5,false)*AD286),0)</f>
        <v>0</v>
      </c>
      <c r="J286" s="523">
        <f>IF(K286&lt;&gt;"",(VLOOKUP(K286,'🌳Resource'!$A$5:$J1001,9,false)*L286),0)+IF(M286&lt;&gt;"",(VLOOKUP(M286,'🌳Resource'!$A$5:$J1001,9,false)*N286),0)+IF(O286&lt;&gt;"",(VLOOKUP(O286,'🌳Resource'!$A$5:$J1001,9,false)*P286),0) + IF(Q286&lt;&gt;"",(VLOOKUP(Q286,'🌳Resource'!$A$5:$J1001,9,false)*R286),0) + IF(S286&lt;&gt;"",(VLOOKUP(S286,'🧱Material'!$B$4:$H1001,6,false)*T286),0) + IF(U286&lt;&gt;"",(VLOOKUP(U286,'🧱Material'!$B$4:$H1001,6,false)*V286),0) + IF(W286&lt;&gt;"",(VLOOKUP(W286,'🧱Material'!$B$4:$H1001,6,false)*X286),0) + IF(Y286&lt;&gt;"",(VLOOKUP(Y286,'🧱Material'!$B$4:$H1001,6,false)*Z286),0) + IF(AA286&lt;&gt;"",(VLOOKUP(AA286,'🧱Material'!$B$4:$H1001,6,false)*AB286),0) + IF(AC286&lt;&gt;"",(VLOOKUP(AC286,'🧱Material'!$B$4:$H1001,6,false)*AD286),0)</f>
        <v>0</v>
      </c>
      <c r="K286" s="63"/>
      <c r="L286" s="3"/>
      <c r="M286" s="63"/>
      <c r="N286" s="3"/>
      <c r="O286" s="63"/>
      <c r="P286" s="3"/>
      <c r="Q286" s="63"/>
      <c r="R286" s="3"/>
      <c r="S286" s="515"/>
      <c r="T286" s="3"/>
      <c r="U286" s="515"/>
      <c r="V286" s="3"/>
      <c r="W286" s="515"/>
      <c r="X286" s="3"/>
      <c r="Y286" s="515"/>
      <c r="Z286" s="3"/>
      <c r="AA286" s="515"/>
      <c r="AB286" s="3"/>
      <c r="AC286" s="515"/>
      <c r="AD286" s="3"/>
    </row>
    <row r="287">
      <c r="A287" s="70" t="b">
        <v>0</v>
      </c>
      <c r="C287" s="70"/>
      <c r="D287" s="70"/>
      <c r="E287" s="70"/>
      <c r="H287" s="526">
        <f>IF(K287&lt;&gt;"",(VLOOKUP(K287,'🌳Resource'!$A$4:$J1001,10,false)*L287),0)+IF(M287&lt;&gt;"",(VLOOKUP(M287,'🌳Resource'!$A$4:$J1001,10,false)*N287),0)+IF(O287&lt;&gt;"",(VLOOKUP(O287,'🌳Resource'!$A$4:$J1001,10,false)*P287),0) + IF(Q287&lt;&gt;"",(VLOOKUP(Q287,'🌳Resource'!$A$4:$J1001,10,false)*R287),0) + IF(S287&lt;&gt;"",(VLOOKUP(S287,'🧱Material'!$B$4:$H1001,7,false)*T287),0) + IF(U287&lt;&gt;"",(VLOOKUP(U287,'🧱Material'!$B$4:$H1001,7,false)*V287),0) + IF(W287&lt;&gt;"",(VLOOKUP(W287,'🧱Material'!$B$4:$H1001,7,false)*X287),0) + IF(Y287&lt;&gt;"",(VLOOKUP(Y287,'🧱Material'!$B$4:$H1001,7,false)*Z287),0) + IF(AA287&lt;&gt;"",(VLOOKUP(AA287,'🧱Material'!$B$4:$H1001,7,false)*AB287),0) + IF(AC287&lt;&gt;"",(VLOOKUP(AC287,'🧱Material'!$B$4:$H1001,7,false)*AD287),0)</f>
        <v>0</v>
      </c>
      <c r="I287" s="526">
        <f>IF(K287&lt;&gt;"",(VLOOKUP(K287,'🌳Resource'!$A$4:$J1001,8,false)*L287),0)+IF(M287&lt;&gt;"",(VLOOKUP(M287,'🌳Resource'!$A$4:$J1001,8,false)*N287),0)+IF(O287&lt;&gt;"",(VLOOKUP(O287,'🌳Resource'!$A$4:$J1001,8,false)*P287),0) + IF(Q287&lt;&gt;"",(VLOOKUP(Q287,'🌳Resource'!$A$4:$J1001,8,false)*R287),0) + IF(S287&lt;&gt;"",(VLOOKUP(S287,'🧱Material'!$B$4:$H1001,5,false)*T287),0) + IF(U287&lt;&gt;"",(VLOOKUP(U287,'🧱Material'!$B$4:$H1001,5,false)*V287),0) + IF(W287&lt;&gt;"",(VLOOKUP(W287,'🧱Material'!$B$4:$H1001,5,false)*X287),0) + IF(Y287&lt;&gt;"",(VLOOKUP(Y287,'🧱Material'!$B$4:$H1001,5,false)*Z287),0) + IF(AA287&lt;&gt;"",(VLOOKUP(AA287,'🧱Material'!$B$4:$H1001,5,false)*AB287),0) + IF(AC287&lt;&gt;"",(VLOOKUP(AC287,'🧱Material'!$B$4:$H1001,5,false)*AD287),0)</f>
        <v>0</v>
      </c>
      <c r="J287" s="526">
        <f>IF(K287&lt;&gt;"",(VLOOKUP(K287,'🌳Resource'!$A$5:$J1001,9,false)*L287),0)+IF(M287&lt;&gt;"",(VLOOKUP(M287,'🌳Resource'!$A$5:$J1001,9,false)*N287),0)+IF(O287&lt;&gt;"",(VLOOKUP(O287,'🌳Resource'!$A$5:$J1001,9,false)*P287),0) + IF(Q287&lt;&gt;"",(VLOOKUP(Q287,'🌳Resource'!$A$5:$J1001,9,false)*R287),0) + IF(S287&lt;&gt;"",(VLOOKUP(S287,'🧱Material'!$B$4:$H1001,6,false)*T287),0) + IF(U287&lt;&gt;"",(VLOOKUP(U287,'🧱Material'!$B$4:$H1001,6,false)*V287),0) + IF(W287&lt;&gt;"",(VLOOKUP(W287,'🧱Material'!$B$4:$H1001,6,false)*X287),0) + IF(Y287&lt;&gt;"",(VLOOKUP(Y287,'🧱Material'!$B$4:$H1001,6,false)*Z287),0) + IF(AA287&lt;&gt;"",(VLOOKUP(AA287,'🧱Material'!$B$4:$H1001,6,false)*AB287),0) + IF(AC287&lt;&gt;"",(VLOOKUP(AC287,'🧱Material'!$B$4:$H1001,6,false)*AD287),0)</f>
        <v>0</v>
      </c>
      <c r="K287" s="18"/>
      <c r="L287" s="536"/>
      <c r="M287" s="18"/>
      <c r="N287" s="536"/>
      <c r="O287" s="18"/>
      <c r="P287" s="536"/>
      <c r="Q287" s="18"/>
      <c r="R287" s="536"/>
      <c r="S287" s="59"/>
      <c r="T287" s="520"/>
      <c r="U287" s="59"/>
      <c r="V287" s="520"/>
      <c r="W287" s="59"/>
      <c r="X287" s="520"/>
      <c r="Y287" s="59"/>
      <c r="Z287" s="520"/>
      <c r="AA287" s="59"/>
      <c r="AB287" s="520"/>
      <c r="AC287" s="59"/>
      <c r="AD287" s="520"/>
    </row>
    <row r="288">
      <c r="A288" s="70" t="b">
        <v>0</v>
      </c>
      <c r="C288" s="70"/>
      <c r="D288" s="70"/>
      <c r="E288" s="70"/>
      <c r="H288" s="523">
        <f>IF(K288&lt;&gt;"",(VLOOKUP(K288,'🌳Resource'!$A$4:$J1001,10,false)*L288),0)+IF(M288&lt;&gt;"",(VLOOKUP(M288,'🌳Resource'!$A$4:$J1001,10,false)*N288),0)+IF(O288&lt;&gt;"",(VLOOKUP(O288,'🌳Resource'!$A$4:$J1001,10,false)*P288),0) + IF(Q288&lt;&gt;"",(VLOOKUP(Q288,'🌳Resource'!$A$4:$J1001,10,false)*R288),0) + IF(S288&lt;&gt;"",(VLOOKUP(S288,'🧱Material'!$B$4:$H1001,7,false)*T288),0) + IF(U288&lt;&gt;"",(VLOOKUP(U288,'🧱Material'!$B$4:$H1001,7,false)*V288),0) + IF(W288&lt;&gt;"",(VLOOKUP(W288,'🧱Material'!$B$4:$H1001,7,false)*X288),0) + IF(Y288&lt;&gt;"",(VLOOKUP(Y288,'🧱Material'!$B$4:$H1001,7,false)*Z288),0) + IF(AA288&lt;&gt;"",(VLOOKUP(AA288,'🧱Material'!$B$4:$H1001,7,false)*AB288),0) + IF(AC288&lt;&gt;"",(VLOOKUP(AC288,'🧱Material'!$B$4:$H1001,7,false)*AD288),0)</f>
        <v>0</v>
      </c>
      <c r="I288" s="523">
        <f>IF(K288&lt;&gt;"",(VLOOKUP(K288,'🌳Resource'!$A$4:$J1001,8,false)*L288),0)+IF(M288&lt;&gt;"",(VLOOKUP(M288,'🌳Resource'!$A$4:$J1001,8,false)*N288),0)+IF(O288&lt;&gt;"",(VLOOKUP(O288,'🌳Resource'!$A$4:$J1001,8,false)*P288),0) + IF(Q288&lt;&gt;"",(VLOOKUP(Q288,'🌳Resource'!$A$4:$J1001,8,false)*R288),0) + IF(S288&lt;&gt;"",(VLOOKUP(S288,'🧱Material'!$B$4:$H1001,5,false)*T288),0) + IF(U288&lt;&gt;"",(VLOOKUP(U288,'🧱Material'!$B$4:$H1001,5,false)*V288),0) + IF(W288&lt;&gt;"",(VLOOKUP(W288,'🧱Material'!$B$4:$H1001,5,false)*X288),0) + IF(Y288&lt;&gt;"",(VLOOKUP(Y288,'🧱Material'!$B$4:$H1001,5,false)*Z288),0) + IF(AA288&lt;&gt;"",(VLOOKUP(AA288,'🧱Material'!$B$4:$H1001,5,false)*AB288),0) + IF(AC288&lt;&gt;"",(VLOOKUP(AC288,'🧱Material'!$B$4:$H1001,5,false)*AD288),0)</f>
        <v>0</v>
      </c>
      <c r="J288" s="523">
        <f>IF(K288&lt;&gt;"",(VLOOKUP(K288,'🌳Resource'!$A$5:$J1001,9,false)*L288),0)+IF(M288&lt;&gt;"",(VLOOKUP(M288,'🌳Resource'!$A$5:$J1001,9,false)*N288),0)+IF(O288&lt;&gt;"",(VLOOKUP(O288,'🌳Resource'!$A$5:$J1001,9,false)*P288),0) + IF(Q288&lt;&gt;"",(VLOOKUP(Q288,'🌳Resource'!$A$5:$J1001,9,false)*R288),0) + IF(S288&lt;&gt;"",(VLOOKUP(S288,'🧱Material'!$B$4:$H1001,6,false)*T288),0) + IF(U288&lt;&gt;"",(VLOOKUP(U288,'🧱Material'!$B$4:$H1001,6,false)*V288),0) + IF(W288&lt;&gt;"",(VLOOKUP(W288,'🧱Material'!$B$4:$H1001,6,false)*X288),0) + IF(Y288&lt;&gt;"",(VLOOKUP(Y288,'🧱Material'!$B$4:$H1001,6,false)*Z288),0) + IF(AA288&lt;&gt;"",(VLOOKUP(AA288,'🧱Material'!$B$4:$H1001,6,false)*AB288),0) + IF(AC288&lt;&gt;"",(VLOOKUP(AC288,'🧱Material'!$B$4:$H1001,6,false)*AD288),0)</f>
        <v>0</v>
      </c>
      <c r="K288" s="63"/>
      <c r="L288" s="3"/>
      <c r="M288" s="63"/>
      <c r="N288" s="3"/>
      <c r="O288" s="63"/>
      <c r="P288" s="3"/>
      <c r="Q288" s="63"/>
      <c r="R288" s="3"/>
      <c r="S288" s="515"/>
      <c r="T288" s="3"/>
      <c r="U288" s="515"/>
      <c r="V288" s="3"/>
      <c r="W288" s="515"/>
      <c r="X288" s="3"/>
      <c r="Y288" s="515"/>
      <c r="Z288" s="3"/>
      <c r="AA288" s="515"/>
      <c r="AB288" s="3"/>
      <c r="AC288" s="515"/>
      <c r="AD288" s="3"/>
    </row>
    <row r="289">
      <c r="A289" s="70" t="b">
        <v>0</v>
      </c>
      <c r="C289" s="70"/>
      <c r="D289" s="70"/>
      <c r="E289" s="70"/>
      <c r="H289" s="526">
        <f>IF(K289&lt;&gt;"",(VLOOKUP(K289,'🌳Resource'!$A$4:$J1001,10,false)*L289),0)+IF(M289&lt;&gt;"",(VLOOKUP(M289,'🌳Resource'!$A$4:$J1001,10,false)*N289),0)+IF(O289&lt;&gt;"",(VLOOKUP(O289,'🌳Resource'!$A$4:$J1001,10,false)*P289),0) + IF(Q289&lt;&gt;"",(VLOOKUP(Q289,'🌳Resource'!$A$4:$J1001,10,false)*R289),0) + IF(S289&lt;&gt;"",(VLOOKUP(S289,'🧱Material'!$B$4:$H1001,7,false)*T289),0) + IF(U289&lt;&gt;"",(VLOOKUP(U289,'🧱Material'!$B$4:$H1001,7,false)*V289),0) + IF(W289&lt;&gt;"",(VLOOKUP(W289,'🧱Material'!$B$4:$H1001,7,false)*X289),0) + IF(Y289&lt;&gt;"",(VLOOKUP(Y289,'🧱Material'!$B$4:$H1001,7,false)*Z289),0) + IF(AA289&lt;&gt;"",(VLOOKUP(AA289,'🧱Material'!$B$4:$H1001,7,false)*AB289),0) + IF(AC289&lt;&gt;"",(VLOOKUP(AC289,'🧱Material'!$B$4:$H1001,7,false)*AD289),0)</f>
        <v>0</v>
      </c>
      <c r="I289" s="526">
        <f>IF(K289&lt;&gt;"",(VLOOKUP(K289,'🌳Resource'!$A$4:$J1001,8,false)*L289),0)+IF(M289&lt;&gt;"",(VLOOKUP(M289,'🌳Resource'!$A$4:$J1001,8,false)*N289),0)+IF(O289&lt;&gt;"",(VLOOKUP(O289,'🌳Resource'!$A$4:$J1001,8,false)*P289),0) + IF(Q289&lt;&gt;"",(VLOOKUP(Q289,'🌳Resource'!$A$4:$J1001,8,false)*R289),0) + IF(S289&lt;&gt;"",(VLOOKUP(S289,'🧱Material'!$B$4:$H1001,5,false)*T289),0) + IF(U289&lt;&gt;"",(VLOOKUP(U289,'🧱Material'!$B$4:$H1001,5,false)*V289),0) + IF(W289&lt;&gt;"",(VLOOKUP(W289,'🧱Material'!$B$4:$H1001,5,false)*X289),0) + IF(Y289&lt;&gt;"",(VLOOKUP(Y289,'🧱Material'!$B$4:$H1001,5,false)*Z289),0) + IF(AA289&lt;&gt;"",(VLOOKUP(AA289,'🧱Material'!$B$4:$H1001,5,false)*AB289),0) + IF(AC289&lt;&gt;"",(VLOOKUP(AC289,'🧱Material'!$B$4:$H1001,5,false)*AD289),0)</f>
        <v>0</v>
      </c>
      <c r="J289" s="526">
        <f>IF(K289&lt;&gt;"",(VLOOKUP(K289,'🌳Resource'!$A$5:$J1001,9,false)*L289),0)+IF(M289&lt;&gt;"",(VLOOKUP(M289,'🌳Resource'!$A$5:$J1001,9,false)*N289),0)+IF(O289&lt;&gt;"",(VLOOKUP(O289,'🌳Resource'!$A$5:$J1001,9,false)*P289),0) + IF(Q289&lt;&gt;"",(VLOOKUP(Q289,'🌳Resource'!$A$5:$J1001,9,false)*R289),0) + IF(S289&lt;&gt;"",(VLOOKUP(S289,'🧱Material'!$B$4:$H1001,6,false)*T289),0) + IF(U289&lt;&gt;"",(VLOOKUP(U289,'🧱Material'!$B$4:$H1001,6,false)*V289),0) + IF(W289&lt;&gt;"",(VLOOKUP(W289,'🧱Material'!$B$4:$H1001,6,false)*X289),0) + IF(Y289&lt;&gt;"",(VLOOKUP(Y289,'🧱Material'!$B$4:$H1001,6,false)*Z289),0) + IF(AA289&lt;&gt;"",(VLOOKUP(AA289,'🧱Material'!$B$4:$H1001,6,false)*AB289),0) + IF(AC289&lt;&gt;"",(VLOOKUP(AC289,'🧱Material'!$B$4:$H1001,6,false)*AD289),0)</f>
        <v>0</v>
      </c>
      <c r="K289" s="18"/>
      <c r="L289" s="536"/>
      <c r="M289" s="18"/>
      <c r="N289" s="536"/>
      <c r="O289" s="18"/>
      <c r="P289" s="536"/>
      <c r="Q289" s="18"/>
      <c r="R289" s="536"/>
      <c r="S289" s="59"/>
      <c r="T289" s="520"/>
      <c r="U289" s="59"/>
      <c r="V289" s="520"/>
      <c r="W289" s="59"/>
      <c r="X289" s="520"/>
      <c r="Y289" s="59"/>
      <c r="Z289" s="520"/>
      <c r="AA289" s="59"/>
      <c r="AB289" s="520"/>
      <c r="AC289" s="59"/>
      <c r="AD289" s="520"/>
    </row>
    <row r="290">
      <c r="A290" s="70" t="b">
        <v>0</v>
      </c>
      <c r="C290" s="70"/>
      <c r="D290" s="70"/>
      <c r="E290" s="70"/>
      <c r="H290" s="523">
        <f>IF(K290&lt;&gt;"",(VLOOKUP(K290,'🌳Resource'!$A$4:$J1001,10,false)*L290),0)+IF(M290&lt;&gt;"",(VLOOKUP(M290,'🌳Resource'!$A$4:$J1001,10,false)*N290),0)+IF(O290&lt;&gt;"",(VLOOKUP(O290,'🌳Resource'!$A$4:$J1001,10,false)*P290),0) + IF(Q290&lt;&gt;"",(VLOOKUP(Q290,'🌳Resource'!$A$4:$J1001,10,false)*R290),0) + IF(S290&lt;&gt;"",(VLOOKUP(S290,'🧱Material'!$B$4:$H1001,7,false)*T290),0) + IF(U290&lt;&gt;"",(VLOOKUP(U290,'🧱Material'!$B$4:$H1001,7,false)*V290),0) + IF(W290&lt;&gt;"",(VLOOKUP(W290,'🧱Material'!$B$4:$H1001,7,false)*X290),0) + IF(Y290&lt;&gt;"",(VLOOKUP(Y290,'🧱Material'!$B$4:$H1001,7,false)*Z290),0) + IF(AA290&lt;&gt;"",(VLOOKUP(AA290,'🧱Material'!$B$4:$H1001,7,false)*AB290),0) + IF(AC290&lt;&gt;"",(VLOOKUP(AC290,'🧱Material'!$B$4:$H1001,7,false)*AD290),0)</f>
        <v>0</v>
      </c>
      <c r="I290" s="523">
        <f>IF(K290&lt;&gt;"",(VLOOKUP(K290,'🌳Resource'!$A$4:$J1001,8,false)*L290),0)+IF(M290&lt;&gt;"",(VLOOKUP(M290,'🌳Resource'!$A$4:$J1001,8,false)*N290),0)+IF(O290&lt;&gt;"",(VLOOKUP(O290,'🌳Resource'!$A$4:$J1001,8,false)*P290),0) + IF(Q290&lt;&gt;"",(VLOOKUP(Q290,'🌳Resource'!$A$4:$J1001,8,false)*R290),0) + IF(S290&lt;&gt;"",(VLOOKUP(S290,'🧱Material'!$B$4:$H1001,5,false)*T290),0) + IF(U290&lt;&gt;"",(VLOOKUP(U290,'🧱Material'!$B$4:$H1001,5,false)*V290),0) + IF(W290&lt;&gt;"",(VLOOKUP(W290,'🧱Material'!$B$4:$H1001,5,false)*X290),0) + IF(Y290&lt;&gt;"",(VLOOKUP(Y290,'🧱Material'!$B$4:$H1001,5,false)*Z290),0) + IF(AA290&lt;&gt;"",(VLOOKUP(AA290,'🧱Material'!$B$4:$H1001,5,false)*AB290),0) + IF(AC290&lt;&gt;"",(VLOOKUP(AC290,'🧱Material'!$B$4:$H1001,5,false)*AD290),0)</f>
        <v>0</v>
      </c>
      <c r="J290" s="523">
        <f>IF(K290&lt;&gt;"",(VLOOKUP(K290,'🌳Resource'!$A$5:$J1001,9,false)*L290),0)+IF(M290&lt;&gt;"",(VLOOKUP(M290,'🌳Resource'!$A$5:$J1001,9,false)*N290),0)+IF(O290&lt;&gt;"",(VLOOKUP(O290,'🌳Resource'!$A$5:$J1001,9,false)*P290),0) + IF(Q290&lt;&gt;"",(VLOOKUP(Q290,'🌳Resource'!$A$5:$J1001,9,false)*R290),0) + IF(S290&lt;&gt;"",(VLOOKUP(S290,'🧱Material'!$B$4:$H1001,6,false)*T290),0) + IF(U290&lt;&gt;"",(VLOOKUP(U290,'🧱Material'!$B$4:$H1001,6,false)*V290),0) + IF(W290&lt;&gt;"",(VLOOKUP(W290,'🧱Material'!$B$4:$H1001,6,false)*X290),0) + IF(Y290&lt;&gt;"",(VLOOKUP(Y290,'🧱Material'!$B$4:$H1001,6,false)*Z290),0) + IF(AA290&lt;&gt;"",(VLOOKUP(AA290,'🧱Material'!$B$4:$H1001,6,false)*AB290),0) + IF(AC290&lt;&gt;"",(VLOOKUP(AC290,'🧱Material'!$B$4:$H1001,6,false)*AD290),0)</f>
        <v>0</v>
      </c>
      <c r="K290" s="63"/>
      <c r="L290" s="3"/>
      <c r="M290" s="63"/>
      <c r="N290" s="3"/>
      <c r="O290" s="63"/>
      <c r="P290" s="3"/>
      <c r="Q290" s="63"/>
      <c r="R290" s="3"/>
      <c r="S290" s="515"/>
      <c r="T290" s="3"/>
      <c r="U290" s="515"/>
      <c r="V290" s="3"/>
      <c r="W290" s="515"/>
      <c r="X290" s="3"/>
      <c r="Y290" s="515"/>
      <c r="Z290" s="3"/>
      <c r="AA290" s="515"/>
      <c r="AB290" s="3"/>
      <c r="AC290" s="515"/>
      <c r="AD290" s="3"/>
    </row>
    <row r="291">
      <c r="A291" s="70" t="b">
        <v>0</v>
      </c>
      <c r="C291" s="70"/>
      <c r="D291" s="70"/>
      <c r="E291" s="70"/>
      <c r="H291" s="526">
        <f>IF(K291&lt;&gt;"",(VLOOKUP(K291,'🌳Resource'!$A$4:$J1001,10,false)*L291),0)+IF(M291&lt;&gt;"",(VLOOKUP(M291,'🌳Resource'!$A$4:$J1001,10,false)*N291),0)+IF(O291&lt;&gt;"",(VLOOKUP(O291,'🌳Resource'!$A$4:$J1001,10,false)*P291),0) + IF(Q291&lt;&gt;"",(VLOOKUP(Q291,'🌳Resource'!$A$4:$J1001,10,false)*R291),0) + IF(S291&lt;&gt;"",(VLOOKUP(S291,'🧱Material'!$B$4:$H1001,7,false)*T291),0) + IF(U291&lt;&gt;"",(VLOOKUP(U291,'🧱Material'!$B$4:$H1001,7,false)*V291),0) + IF(W291&lt;&gt;"",(VLOOKUP(W291,'🧱Material'!$B$4:$H1001,7,false)*X291),0) + IF(Y291&lt;&gt;"",(VLOOKUP(Y291,'🧱Material'!$B$4:$H1001,7,false)*Z291),0) + IF(AA291&lt;&gt;"",(VLOOKUP(AA291,'🧱Material'!$B$4:$H1001,7,false)*AB291),0) + IF(AC291&lt;&gt;"",(VLOOKUP(AC291,'🧱Material'!$B$4:$H1001,7,false)*AD291),0)</f>
        <v>0</v>
      </c>
      <c r="I291" s="526">
        <f>IF(K291&lt;&gt;"",(VLOOKUP(K291,'🌳Resource'!$A$4:$J1001,8,false)*L291),0)+IF(M291&lt;&gt;"",(VLOOKUP(M291,'🌳Resource'!$A$4:$J1001,8,false)*N291),0)+IF(O291&lt;&gt;"",(VLOOKUP(O291,'🌳Resource'!$A$4:$J1001,8,false)*P291),0) + IF(Q291&lt;&gt;"",(VLOOKUP(Q291,'🌳Resource'!$A$4:$J1001,8,false)*R291),0) + IF(S291&lt;&gt;"",(VLOOKUP(S291,'🧱Material'!$B$4:$H1001,5,false)*T291),0) + IF(U291&lt;&gt;"",(VLOOKUP(U291,'🧱Material'!$B$4:$H1001,5,false)*V291),0) + IF(W291&lt;&gt;"",(VLOOKUP(W291,'🧱Material'!$B$4:$H1001,5,false)*X291),0) + IF(Y291&lt;&gt;"",(VLOOKUP(Y291,'🧱Material'!$B$4:$H1001,5,false)*Z291),0) + IF(AA291&lt;&gt;"",(VLOOKUP(AA291,'🧱Material'!$B$4:$H1001,5,false)*AB291),0) + IF(AC291&lt;&gt;"",(VLOOKUP(AC291,'🧱Material'!$B$4:$H1001,5,false)*AD291),0)</f>
        <v>0</v>
      </c>
      <c r="J291" s="526">
        <f>IF(K291&lt;&gt;"",(VLOOKUP(K291,'🌳Resource'!$A$5:$J1001,9,false)*L291),0)+IF(M291&lt;&gt;"",(VLOOKUP(M291,'🌳Resource'!$A$5:$J1001,9,false)*N291),0)+IF(O291&lt;&gt;"",(VLOOKUP(O291,'🌳Resource'!$A$5:$J1001,9,false)*P291),0) + IF(Q291&lt;&gt;"",(VLOOKUP(Q291,'🌳Resource'!$A$5:$J1001,9,false)*R291),0) + IF(S291&lt;&gt;"",(VLOOKUP(S291,'🧱Material'!$B$4:$H1001,6,false)*T291),0) + IF(U291&lt;&gt;"",(VLOOKUP(U291,'🧱Material'!$B$4:$H1001,6,false)*V291),0) + IF(W291&lt;&gt;"",(VLOOKUP(W291,'🧱Material'!$B$4:$H1001,6,false)*X291),0) + IF(Y291&lt;&gt;"",(VLOOKUP(Y291,'🧱Material'!$B$4:$H1001,6,false)*Z291),0) + IF(AA291&lt;&gt;"",(VLOOKUP(AA291,'🧱Material'!$B$4:$H1001,6,false)*AB291),0) + IF(AC291&lt;&gt;"",(VLOOKUP(AC291,'🧱Material'!$B$4:$H1001,6,false)*AD291),0)</f>
        <v>0</v>
      </c>
      <c r="K291" s="18"/>
      <c r="L291" s="536"/>
      <c r="M291" s="18"/>
      <c r="N291" s="536"/>
      <c r="O291" s="18"/>
      <c r="P291" s="536"/>
      <c r="Q291" s="18"/>
      <c r="R291" s="536"/>
      <c r="S291" s="59"/>
      <c r="T291" s="520"/>
      <c r="U291" s="59"/>
      <c r="V291" s="520"/>
      <c r="W291" s="59"/>
      <c r="X291" s="520"/>
      <c r="Y291" s="59"/>
      <c r="Z291" s="520"/>
      <c r="AA291" s="59"/>
      <c r="AB291" s="520"/>
      <c r="AC291" s="59"/>
      <c r="AD291" s="520"/>
    </row>
    <row r="292">
      <c r="A292" s="70" t="b">
        <v>0</v>
      </c>
      <c r="C292" s="70"/>
      <c r="D292" s="70"/>
      <c r="E292" s="70"/>
      <c r="H292" s="523">
        <f>IF(K292&lt;&gt;"",(VLOOKUP(K292,'🌳Resource'!$A$4:$J1001,10,false)*L292),0)+IF(M292&lt;&gt;"",(VLOOKUP(M292,'🌳Resource'!$A$4:$J1001,10,false)*N292),0)+IF(O292&lt;&gt;"",(VLOOKUP(O292,'🌳Resource'!$A$4:$J1001,10,false)*P292),0) + IF(Q292&lt;&gt;"",(VLOOKUP(Q292,'🌳Resource'!$A$4:$J1001,10,false)*R292),0) + IF(S292&lt;&gt;"",(VLOOKUP(S292,'🧱Material'!$B$4:$H1001,7,false)*T292),0) + IF(U292&lt;&gt;"",(VLOOKUP(U292,'🧱Material'!$B$4:$H1001,7,false)*V292),0) + IF(W292&lt;&gt;"",(VLOOKUP(W292,'🧱Material'!$B$4:$H1001,7,false)*X292),0) + IF(Y292&lt;&gt;"",(VLOOKUP(Y292,'🧱Material'!$B$4:$H1001,7,false)*Z292),0) + IF(AA292&lt;&gt;"",(VLOOKUP(AA292,'🧱Material'!$B$4:$H1001,7,false)*AB292),0) + IF(AC292&lt;&gt;"",(VLOOKUP(AC292,'🧱Material'!$B$4:$H1001,7,false)*AD292),0)</f>
        <v>0</v>
      </c>
      <c r="I292" s="523">
        <f>IF(K292&lt;&gt;"",(VLOOKUP(K292,'🌳Resource'!$A$4:$J1001,8,false)*L292),0)+IF(M292&lt;&gt;"",(VLOOKUP(M292,'🌳Resource'!$A$4:$J1001,8,false)*N292),0)+IF(O292&lt;&gt;"",(VLOOKUP(O292,'🌳Resource'!$A$4:$J1001,8,false)*P292),0) + IF(Q292&lt;&gt;"",(VLOOKUP(Q292,'🌳Resource'!$A$4:$J1001,8,false)*R292),0) + IF(S292&lt;&gt;"",(VLOOKUP(S292,'🧱Material'!$B$4:$H1001,5,false)*T292),0) + IF(U292&lt;&gt;"",(VLOOKUP(U292,'🧱Material'!$B$4:$H1001,5,false)*V292),0) + IF(W292&lt;&gt;"",(VLOOKUP(W292,'🧱Material'!$B$4:$H1001,5,false)*X292),0) + IF(Y292&lt;&gt;"",(VLOOKUP(Y292,'🧱Material'!$B$4:$H1001,5,false)*Z292),0) + IF(AA292&lt;&gt;"",(VLOOKUP(AA292,'🧱Material'!$B$4:$H1001,5,false)*AB292),0) + IF(AC292&lt;&gt;"",(VLOOKUP(AC292,'🧱Material'!$B$4:$H1001,5,false)*AD292),0)</f>
        <v>0</v>
      </c>
      <c r="J292" s="523">
        <f>IF(K292&lt;&gt;"",(VLOOKUP(K292,'🌳Resource'!$A$5:$J1001,9,false)*L292),0)+IF(M292&lt;&gt;"",(VLOOKUP(M292,'🌳Resource'!$A$5:$J1001,9,false)*N292),0)+IF(O292&lt;&gt;"",(VLOOKUP(O292,'🌳Resource'!$A$5:$J1001,9,false)*P292),0) + IF(Q292&lt;&gt;"",(VLOOKUP(Q292,'🌳Resource'!$A$5:$J1001,9,false)*R292),0) + IF(S292&lt;&gt;"",(VLOOKUP(S292,'🧱Material'!$B$4:$H1001,6,false)*T292),0) + IF(U292&lt;&gt;"",(VLOOKUP(U292,'🧱Material'!$B$4:$H1001,6,false)*V292),0) + IF(W292&lt;&gt;"",(VLOOKUP(W292,'🧱Material'!$B$4:$H1001,6,false)*X292),0) + IF(Y292&lt;&gt;"",(VLOOKUP(Y292,'🧱Material'!$B$4:$H1001,6,false)*Z292),0) + IF(AA292&lt;&gt;"",(VLOOKUP(AA292,'🧱Material'!$B$4:$H1001,6,false)*AB292),0) + IF(AC292&lt;&gt;"",(VLOOKUP(AC292,'🧱Material'!$B$4:$H1001,6,false)*AD292),0)</f>
        <v>0</v>
      </c>
      <c r="K292" s="63"/>
      <c r="L292" s="3"/>
      <c r="M292" s="63"/>
      <c r="N292" s="3"/>
      <c r="O292" s="63"/>
      <c r="P292" s="3"/>
      <c r="Q292" s="63"/>
      <c r="R292" s="3"/>
      <c r="S292" s="515"/>
      <c r="T292" s="3"/>
      <c r="U292" s="515"/>
      <c r="V292" s="3"/>
      <c r="W292" s="515"/>
      <c r="X292" s="3"/>
      <c r="Y292" s="515"/>
      <c r="Z292" s="3"/>
      <c r="AA292" s="515"/>
      <c r="AB292" s="3"/>
      <c r="AC292" s="515"/>
      <c r="AD292" s="3"/>
    </row>
    <row r="293">
      <c r="A293" s="70" t="b">
        <v>0</v>
      </c>
      <c r="C293" s="70"/>
      <c r="D293" s="70"/>
      <c r="E293" s="70"/>
      <c r="H293" s="526">
        <f>IF(K293&lt;&gt;"",(VLOOKUP(K293,'🌳Resource'!$A$4:$J1001,10,false)*L293),0)+IF(M293&lt;&gt;"",(VLOOKUP(M293,'🌳Resource'!$A$4:$J1001,10,false)*N293),0)+IF(O293&lt;&gt;"",(VLOOKUP(O293,'🌳Resource'!$A$4:$J1001,10,false)*P293),0) + IF(Q293&lt;&gt;"",(VLOOKUP(Q293,'🌳Resource'!$A$4:$J1001,10,false)*R293),0) + IF(S293&lt;&gt;"",(VLOOKUP(S293,'🧱Material'!$B$4:$H1001,7,false)*T293),0) + IF(U293&lt;&gt;"",(VLOOKUP(U293,'🧱Material'!$B$4:$H1001,7,false)*V293),0) + IF(W293&lt;&gt;"",(VLOOKUP(W293,'🧱Material'!$B$4:$H1001,7,false)*X293),0) + IF(Y293&lt;&gt;"",(VLOOKUP(Y293,'🧱Material'!$B$4:$H1001,7,false)*Z293),0) + IF(AA293&lt;&gt;"",(VLOOKUP(AA293,'🧱Material'!$B$4:$H1001,7,false)*AB293),0) + IF(AC293&lt;&gt;"",(VLOOKUP(AC293,'🧱Material'!$B$4:$H1001,7,false)*AD293),0)</f>
        <v>0</v>
      </c>
      <c r="I293" s="526">
        <f>IF(K293&lt;&gt;"",(VLOOKUP(K293,'🌳Resource'!$A$4:$J1001,8,false)*L293),0)+IF(M293&lt;&gt;"",(VLOOKUP(M293,'🌳Resource'!$A$4:$J1001,8,false)*N293),0)+IF(O293&lt;&gt;"",(VLOOKUP(O293,'🌳Resource'!$A$4:$J1001,8,false)*P293),0) + IF(Q293&lt;&gt;"",(VLOOKUP(Q293,'🌳Resource'!$A$4:$J1001,8,false)*R293),0) + IF(S293&lt;&gt;"",(VLOOKUP(S293,'🧱Material'!$B$4:$H1001,5,false)*T293),0) + IF(U293&lt;&gt;"",(VLOOKUP(U293,'🧱Material'!$B$4:$H1001,5,false)*V293),0) + IF(W293&lt;&gt;"",(VLOOKUP(W293,'🧱Material'!$B$4:$H1001,5,false)*X293),0) + IF(Y293&lt;&gt;"",(VLOOKUP(Y293,'🧱Material'!$B$4:$H1001,5,false)*Z293),0) + IF(AA293&lt;&gt;"",(VLOOKUP(AA293,'🧱Material'!$B$4:$H1001,5,false)*AB293),0) + IF(AC293&lt;&gt;"",(VLOOKUP(AC293,'🧱Material'!$B$4:$H1001,5,false)*AD293),0)</f>
        <v>0</v>
      </c>
      <c r="J293" s="526">
        <f>IF(K293&lt;&gt;"",(VLOOKUP(K293,'🌳Resource'!$A$5:$J1001,9,false)*L293),0)+IF(M293&lt;&gt;"",(VLOOKUP(M293,'🌳Resource'!$A$5:$J1001,9,false)*N293),0)+IF(O293&lt;&gt;"",(VLOOKUP(O293,'🌳Resource'!$A$5:$J1001,9,false)*P293),0) + IF(Q293&lt;&gt;"",(VLOOKUP(Q293,'🌳Resource'!$A$5:$J1001,9,false)*R293),0) + IF(S293&lt;&gt;"",(VLOOKUP(S293,'🧱Material'!$B$4:$H1001,6,false)*T293),0) + IF(U293&lt;&gt;"",(VLOOKUP(U293,'🧱Material'!$B$4:$H1001,6,false)*V293),0) + IF(W293&lt;&gt;"",(VLOOKUP(W293,'🧱Material'!$B$4:$H1001,6,false)*X293),0) + IF(Y293&lt;&gt;"",(VLOOKUP(Y293,'🧱Material'!$B$4:$H1001,6,false)*Z293),0) + IF(AA293&lt;&gt;"",(VLOOKUP(AA293,'🧱Material'!$B$4:$H1001,6,false)*AB293),0) + IF(AC293&lt;&gt;"",(VLOOKUP(AC293,'🧱Material'!$B$4:$H1001,6,false)*AD293),0)</f>
        <v>0</v>
      </c>
      <c r="K293" s="18"/>
      <c r="L293" s="536"/>
      <c r="M293" s="18"/>
      <c r="N293" s="536"/>
      <c r="O293" s="18"/>
      <c r="P293" s="536"/>
      <c r="Q293" s="18"/>
      <c r="R293" s="536"/>
      <c r="S293" s="59"/>
      <c r="T293" s="520"/>
      <c r="U293" s="59"/>
      <c r="V293" s="520"/>
      <c r="W293" s="59"/>
      <c r="X293" s="520"/>
      <c r="Y293" s="59"/>
      <c r="Z293" s="520"/>
      <c r="AA293" s="59"/>
      <c r="AB293" s="520"/>
      <c r="AC293" s="59"/>
      <c r="AD293" s="520"/>
    </row>
    <row r="294">
      <c r="A294" s="70" t="b">
        <v>0</v>
      </c>
      <c r="C294" s="70"/>
      <c r="D294" s="70"/>
      <c r="E294" s="70"/>
      <c r="H294" s="523">
        <f>IF(K294&lt;&gt;"",(VLOOKUP(K294,'🌳Resource'!$A$4:$J1001,10,false)*L294),0)+IF(M294&lt;&gt;"",(VLOOKUP(M294,'🌳Resource'!$A$4:$J1001,10,false)*N294),0)+IF(O294&lt;&gt;"",(VLOOKUP(O294,'🌳Resource'!$A$4:$J1001,10,false)*P294),0) + IF(Q294&lt;&gt;"",(VLOOKUP(Q294,'🌳Resource'!$A$4:$J1001,10,false)*R294),0) + IF(S294&lt;&gt;"",(VLOOKUP(S294,'🧱Material'!$B$4:$H1001,7,false)*T294),0) + IF(U294&lt;&gt;"",(VLOOKUP(U294,'🧱Material'!$B$4:$H1001,7,false)*V294),0) + IF(W294&lt;&gt;"",(VLOOKUP(W294,'🧱Material'!$B$4:$H1001,7,false)*X294),0) + IF(Y294&lt;&gt;"",(VLOOKUP(Y294,'🧱Material'!$B$4:$H1001,7,false)*Z294),0) + IF(AA294&lt;&gt;"",(VLOOKUP(AA294,'🧱Material'!$B$4:$H1001,7,false)*AB294),0) + IF(AC294&lt;&gt;"",(VLOOKUP(AC294,'🧱Material'!$B$4:$H1001,7,false)*AD294),0)</f>
        <v>0</v>
      </c>
      <c r="I294" s="523">
        <f>IF(K294&lt;&gt;"",(VLOOKUP(K294,'🌳Resource'!$A$4:$J1001,8,false)*L294),0)+IF(M294&lt;&gt;"",(VLOOKUP(M294,'🌳Resource'!$A$4:$J1001,8,false)*N294),0)+IF(O294&lt;&gt;"",(VLOOKUP(O294,'🌳Resource'!$A$4:$J1001,8,false)*P294),0) + IF(Q294&lt;&gt;"",(VLOOKUP(Q294,'🌳Resource'!$A$4:$J1001,8,false)*R294),0) + IF(S294&lt;&gt;"",(VLOOKUP(S294,'🧱Material'!$B$4:$H1001,5,false)*T294),0) + IF(U294&lt;&gt;"",(VLOOKUP(U294,'🧱Material'!$B$4:$H1001,5,false)*V294),0) + IF(W294&lt;&gt;"",(VLOOKUP(W294,'🧱Material'!$B$4:$H1001,5,false)*X294),0) + IF(Y294&lt;&gt;"",(VLOOKUP(Y294,'🧱Material'!$B$4:$H1001,5,false)*Z294),0) + IF(AA294&lt;&gt;"",(VLOOKUP(AA294,'🧱Material'!$B$4:$H1001,5,false)*AB294),0) + IF(AC294&lt;&gt;"",(VLOOKUP(AC294,'🧱Material'!$B$4:$H1001,5,false)*AD294),0)</f>
        <v>0</v>
      </c>
      <c r="J294" s="523">
        <f>IF(K294&lt;&gt;"",(VLOOKUP(K294,'🌳Resource'!$A$5:$J1001,9,false)*L294),0)+IF(M294&lt;&gt;"",(VLOOKUP(M294,'🌳Resource'!$A$5:$J1001,9,false)*N294),0)+IF(O294&lt;&gt;"",(VLOOKUP(O294,'🌳Resource'!$A$5:$J1001,9,false)*P294),0) + IF(Q294&lt;&gt;"",(VLOOKUP(Q294,'🌳Resource'!$A$5:$J1001,9,false)*R294),0) + IF(S294&lt;&gt;"",(VLOOKUP(S294,'🧱Material'!$B$4:$H1001,6,false)*T294),0) + IF(U294&lt;&gt;"",(VLOOKUP(U294,'🧱Material'!$B$4:$H1001,6,false)*V294),0) + IF(W294&lt;&gt;"",(VLOOKUP(W294,'🧱Material'!$B$4:$H1001,6,false)*X294),0) + IF(Y294&lt;&gt;"",(VLOOKUP(Y294,'🧱Material'!$B$4:$H1001,6,false)*Z294),0) + IF(AA294&lt;&gt;"",(VLOOKUP(AA294,'🧱Material'!$B$4:$H1001,6,false)*AB294),0) + IF(AC294&lt;&gt;"",(VLOOKUP(AC294,'🧱Material'!$B$4:$H1001,6,false)*AD294),0)</f>
        <v>0</v>
      </c>
      <c r="K294" s="63"/>
      <c r="L294" s="3"/>
      <c r="M294" s="63"/>
      <c r="N294" s="3"/>
      <c r="O294" s="63"/>
      <c r="P294" s="3"/>
      <c r="Q294" s="63"/>
      <c r="R294" s="3"/>
      <c r="S294" s="515"/>
      <c r="T294" s="3"/>
      <c r="U294" s="515"/>
      <c r="V294" s="3"/>
      <c r="W294" s="515"/>
      <c r="X294" s="3"/>
      <c r="Y294" s="515"/>
      <c r="Z294" s="3"/>
      <c r="AA294" s="515"/>
      <c r="AB294" s="3"/>
      <c r="AC294" s="515"/>
      <c r="AD294" s="3"/>
    </row>
    <row r="295">
      <c r="A295" s="70" t="b">
        <v>0</v>
      </c>
      <c r="C295" s="70"/>
      <c r="D295" s="70"/>
      <c r="E295" s="70"/>
      <c r="H295" s="526">
        <f>IF(K295&lt;&gt;"",(VLOOKUP(K295,'🌳Resource'!$A$4:$J1001,10,false)*L295),0)+IF(M295&lt;&gt;"",(VLOOKUP(M295,'🌳Resource'!$A$4:$J1001,10,false)*N295),0)+IF(O295&lt;&gt;"",(VLOOKUP(O295,'🌳Resource'!$A$4:$J1001,10,false)*P295),0) + IF(Q295&lt;&gt;"",(VLOOKUP(Q295,'🌳Resource'!$A$4:$J1001,10,false)*R295),0) + IF(S295&lt;&gt;"",(VLOOKUP(S295,'🧱Material'!$B$4:$H1001,7,false)*T295),0) + IF(U295&lt;&gt;"",(VLOOKUP(U295,'🧱Material'!$B$4:$H1001,7,false)*V295),0) + IF(W295&lt;&gt;"",(VLOOKUP(W295,'🧱Material'!$B$4:$H1001,7,false)*X295),0) + IF(Y295&lt;&gt;"",(VLOOKUP(Y295,'🧱Material'!$B$4:$H1001,7,false)*Z295),0) + IF(AA295&lt;&gt;"",(VLOOKUP(AA295,'🧱Material'!$B$4:$H1001,7,false)*AB295),0) + IF(AC295&lt;&gt;"",(VLOOKUP(AC295,'🧱Material'!$B$4:$H1001,7,false)*AD295),0)</f>
        <v>0</v>
      </c>
      <c r="I295" s="526">
        <f>IF(K295&lt;&gt;"",(VLOOKUP(K295,'🌳Resource'!$A$4:$J1001,8,false)*L295),0)+IF(M295&lt;&gt;"",(VLOOKUP(M295,'🌳Resource'!$A$4:$J1001,8,false)*N295),0)+IF(O295&lt;&gt;"",(VLOOKUP(O295,'🌳Resource'!$A$4:$J1001,8,false)*P295),0) + IF(Q295&lt;&gt;"",(VLOOKUP(Q295,'🌳Resource'!$A$4:$J1001,8,false)*R295),0) + IF(S295&lt;&gt;"",(VLOOKUP(S295,'🧱Material'!$B$4:$H1001,5,false)*T295),0) + IF(U295&lt;&gt;"",(VLOOKUP(U295,'🧱Material'!$B$4:$H1001,5,false)*V295),0) + IF(W295&lt;&gt;"",(VLOOKUP(W295,'🧱Material'!$B$4:$H1001,5,false)*X295),0) + IF(Y295&lt;&gt;"",(VLOOKUP(Y295,'🧱Material'!$B$4:$H1001,5,false)*Z295),0) + IF(AA295&lt;&gt;"",(VLOOKUP(AA295,'🧱Material'!$B$4:$H1001,5,false)*AB295),0) + IF(AC295&lt;&gt;"",(VLOOKUP(AC295,'🧱Material'!$B$4:$H1001,5,false)*AD295),0)</f>
        <v>0</v>
      </c>
      <c r="J295" s="526">
        <f>IF(K295&lt;&gt;"",(VLOOKUP(K295,'🌳Resource'!$A$5:$J1001,9,false)*L295),0)+IF(M295&lt;&gt;"",(VLOOKUP(M295,'🌳Resource'!$A$5:$J1001,9,false)*N295),0)+IF(O295&lt;&gt;"",(VLOOKUP(O295,'🌳Resource'!$A$5:$J1001,9,false)*P295),0) + IF(Q295&lt;&gt;"",(VLOOKUP(Q295,'🌳Resource'!$A$5:$J1001,9,false)*R295),0) + IF(S295&lt;&gt;"",(VLOOKUP(S295,'🧱Material'!$B$4:$H1001,6,false)*T295),0) + IF(U295&lt;&gt;"",(VLOOKUP(U295,'🧱Material'!$B$4:$H1001,6,false)*V295),0) + IF(W295&lt;&gt;"",(VLOOKUP(W295,'🧱Material'!$B$4:$H1001,6,false)*X295),0) + IF(Y295&lt;&gt;"",(VLOOKUP(Y295,'🧱Material'!$B$4:$H1001,6,false)*Z295),0) + IF(AA295&lt;&gt;"",(VLOOKUP(AA295,'🧱Material'!$B$4:$H1001,6,false)*AB295),0) + IF(AC295&lt;&gt;"",(VLOOKUP(AC295,'🧱Material'!$B$4:$H1001,6,false)*AD295),0)</f>
        <v>0</v>
      </c>
      <c r="K295" s="18"/>
      <c r="L295" s="536"/>
      <c r="M295" s="18"/>
      <c r="N295" s="536"/>
      <c r="O295" s="18"/>
      <c r="P295" s="536"/>
      <c r="Q295" s="18"/>
      <c r="R295" s="536"/>
      <c r="S295" s="59"/>
      <c r="T295" s="520"/>
      <c r="U295" s="59"/>
      <c r="V295" s="520"/>
      <c r="W295" s="59"/>
      <c r="X295" s="520"/>
      <c r="Y295" s="59"/>
      <c r="Z295" s="520"/>
      <c r="AA295" s="59"/>
      <c r="AB295" s="520"/>
      <c r="AC295" s="59"/>
      <c r="AD295" s="520"/>
    </row>
    <row r="296">
      <c r="A296" s="70" t="b">
        <v>0</v>
      </c>
      <c r="C296" s="70"/>
      <c r="D296" s="70"/>
      <c r="E296" s="70"/>
      <c r="H296" s="523">
        <f>IF(K296&lt;&gt;"",(VLOOKUP(K296,'🌳Resource'!$A$4:$J1001,10,false)*L296),0)+IF(M296&lt;&gt;"",(VLOOKUP(M296,'🌳Resource'!$A$4:$J1001,10,false)*N296),0)+IF(O296&lt;&gt;"",(VLOOKUP(O296,'🌳Resource'!$A$4:$J1001,10,false)*P296),0) + IF(Q296&lt;&gt;"",(VLOOKUP(Q296,'🌳Resource'!$A$4:$J1001,10,false)*R296),0) + IF(S296&lt;&gt;"",(VLOOKUP(S296,'🧱Material'!$B$4:$H1001,7,false)*T296),0) + IF(U296&lt;&gt;"",(VLOOKUP(U296,'🧱Material'!$B$4:$H1001,7,false)*V296),0) + IF(W296&lt;&gt;"",(VLOOKUP(W296,'🧱Material'!$B$4:$H1001,7,false)*X296),0) + IF(Y296&lt;&gt;"",(VLOOKUP(Y296,'🧱Material'!$B$4:$H1001,7,false)*Z296),0) + IF(AA296&lt;&gt;"",(VLOOKUP(AA296,'🧱Material'!$B$4:$H1001,7,false)*AB296),0) + IF(AC296&lt;&gt;"",(VLOOKUP(AC296,'🧱Material'!$B$4:$H1001,7,false)*AD296),0)</f>
        <v>0</v>
      </c>
      <c r="I296" s="523">
        <f>IF(K296&lt;&gt;"",(VLOOKUP(K296,'🌳Resource'!$A$4:$J1001,8,false)*L296),0)+IF(M296&lt;&gt;"",(VLOOKUP(M296,'🌳Resource'!$A$4:$J1001,8,false)*N296),0)+IF(O296&lt;&gt;"",(VLOOKUP(O296,'🌳Resource'!$A$4:$J1001,8,false)*P296),0) + IF(Q296&lt;&gt;"",(VLOOKUP(Q296,'🌳Resource'!$A$4:$J1001,8,false)*R296),0) + IF(S296&lt;&gt;"",(VLOOKUP(S296,'🧱Material'!$B$4:$H1001,5,false)*T296),0) + IF(U296&lt;&gt;"",(VLOOKUP(U296,'🧱Material'!$B$4:$H1001,5,false)*V296),0) + IF(W296&lt;&gt;"",(VLOOKUP(W296,'🧱Material'!$B$4:$H1001,5,false)*X296),0) + IF(Y296&lt;&gt;"",(VLOOKUP(Y296,'🧱Material'!$B$4:$H1001,5,false)*Z296),0) + IF(AA296&lt;&gt;"",(VLOOKUP(AA296,'🧱Material'!$B$4:$H1001,5,false)*AB296),0) + IF(AC296&lt;&gt;"",(VLOOKUP(AC296,'🧱Material'!$B$4:$H1001,5,false)*AD296),0)</f>
        <v>0</v>
      </c>
      <c r="J296" s="523">
        <f>IF(K296&lt;&gt;"",(VLOOKUP(K296,'🌳Resource'!$A$5:$J1001,9,false)*L296),0)+IF(M296&lt;&gt;"",(VLOOKUP(M296,'🌳Resource'!$A$5:$J1001,9,false)*N296),0)+IF(O296&lt;&gt;"",(VLOOKUP(O296,'🌳Resource'!$A$5:$J1001,9,false)*P296),0) + IF(Q296&lt;&gt;"",(VLOOKUP(Q296,'🌳Resource'!$A$5:$J1001,9,false)*R296),0) + IF(S296&lt;&gt;"",(VLOOKUP(S296,'🧱Material'!$B$4:$H1001,6,false)*T296),0) + IF(U296&lt;&gt;"",(VLOOKUP(U296,'🧱Material'!$B$4:$H1001,6,false)*V296),0) + IF(W296&lt;&gt;"",(VLOOKUP(W296,'🧱Material'!$B$4:$H1001,6,false)*X296),0) + IF(Y296&lt;&gt;"",(VLOOKUP(Y296,'🧱Material'!$B$4:$H1001,6,false)*Z296),0) + IF(AA296&lt;&gt;"",(VLOOKUP(AA296,'🧱Material'!$B$4:$H1001,6,false)*AB296),0) + IF(AC296&lt;&gt;"",(VLOOKUP(AC296,'🧱Material'!$B$4:$H1001,6,false)*AD296),0)</f>
        <v>0</v>
      </c>
      <c r="K296" s="63"/>
      <c r="L296" s="3"/>
      <c r="M296" s="63"/>
      <c r="N296" s="3"/>
      <c r="O296" s="63"/>
      <c r="P296" s="3"/>
      <c r="Q296" s="63"/>
      <c r="R296" s="3"/>
      <c r="S296" s="515"/>
      <c r="T296" s="3"/>
      <c r="U296" s="515"/>
      <c r="V296" s="3"/>
      <c r="W296" s="515"/>
      <c r="X296" s="3"/>
      <c r="Y296" s="515"/>
      <c r="Z296" s="3"/>
      <c r="AA296" s="515"/>
      <c r="AB296" s="3"/>
      <c r="AC296" s="515"/>
      <c r="AD296" s="3"/>
    </row>
    <row r="297">
      <c r="A297" s="70" t="b">
        <v>0</v>
      </c>
      <c r="C297" s="70"/>
      <c r="D297" s="70"/>
      <c r="E297" s="70"/>
      <c r="H297" s="526">
        <f>IF(K297&lt;&gt;"",(VLOOKUP(K297,'🌳Resource'!$A$4:$J1001,10,false)*L297),0)+IF(M297&lt;&gt;"",(VLOOKUP(M297,'🌳Resource'!$A$4:$J1001,10,false)*N297),0)+IF(O297&lt;&gt;"",(VLOOKUP(O297,'🌳Resource'!$A$4:$J1001,10,false)*P297),0) + IF(Q297&lt;&gt;"",(VLOOKUP(Q297,'🌳Resource'!$A$4:$J1001,10,false)*R297),0) + IF(S297&lt;&gt;"",(VLOOKUP(S297,'🧱Material'!$B$4:$H1001,7,false)*T297),0) + IF(U297&lt;&gt;"",(VLOOKUP(U297,'🧱Material'!$B$4:$H1001,7,false)*V297),0) + IF(W297&lt;&gt;"",(VLOOKUP(W297,'🧱Material'!$B$4:$H1001,7,false)*X297),0) + IF(Y297&lt;&gt;"",(VLOOKUP(Y297,'🧱Material'!$B$4:$H1001,7,false)*Z297),0) + IF(AA297&lt;&gt;"",(VLOOKUP(AA297,'🧱Material'!$B$4:$H1001,7,false)*AB297),0) + IF(AC297&lt;&gt;"",(VLOOKUP(AC297,'🧱Material'!$B$4:$H1001,7,false)*AD297),0)</f>
        <v>0</v>
      </c>
      <c r="I297" s="526">
        <f>IF(K297&lt;&gt;"",(VLOOKUP(K297,'🌳Resource'!$A$4:$J1001,8,false)*L297),0)+IF(M297&lt;&gt;"",(VLOOKUP(M297,'🌳Resource'!$A$4:$J1001,8,false)*N297),0)+IF(O297&lt;&gt;"",(VLOOKUP(O297,'🌳Resource'!$A$4:$J1001,8,false)*P297),0) + IF(Q297&lt;&gt;"",(VLOOKUP(Q297,'🌳Resource'!$A$4:$J1001,8,false)*R297),0) + IF(S297&lt;&gt;"",(VLOOKUP(S297,'🧱Material'!$B$4:$H1001,5,false)*T297),0) + IF(U297&lt;&gt;"",(VLOOKUP(U297,'🧱Material'!$B$4:$H1001,5,false)*V297),0) + IF(W297&lt;&gt;"",(VLOOKUP(W297,'🧱Material'!$B$4:$H1001,5,false)*X297),0) + IF(Y297&lt;&gt;"",(VLOOKUP(Y297,'🧱Material'!$B$4:$H1001,5,false)*Z297),0) + IF(AA297&lt;&gt;"",(VLOOKUP(AA297,'🧱Material'!$B$4:$H1001,5,false)*AB297),0) + IF(AC297&lt;&gt;"",(VLOOKUP(AC297,'🧱Material'!$B$4:$H1001,5,false)*AD297),0)</f>
        <v>0</v>
      </c>
      <c r="J297" s="526">
        <f>IF(K297&lt;&gt;"",(VLOOKUP(K297,'🌳Resource'!$A$5:$J1001,9,false)*L297),0)+IF(M297&lt;&gt;"",(VLOOKUP(M297,'🌳Resource'!$A$5:$J1001,9,false)*N297),0)+IF(O297&lt;&gt;"",(VLOOKUP(O297,'🌳Resource'!$A$5:$J1001,9,false)*P297),0) + IF(Q297&lt;&gt;"",(VLOOKUP(Q297,'🌳Resource'!$A$5:$J1001,9,false)*R297),0) + IF(S297&lt;&gt;"",(VLOOKUP(S297,'🧱Material'!$B$4:$H1001,6,false)*T297),0) + IF(U297&lt;&gt;"",(VLOOKUP(U297,'🧱Material'!$B$4:$H1001,6,false)*V297),0) + IF(W297&lt;&gt;"",(VLOOKUP(W297,'🧱Material'!$B$4:$H1001,6,false)*X297),0) + IF(Y297&lt;&gt;"",(VLOOKUP(Y297,'🧱Material'!$B$4:$H1001,6,false)*Z297),0) + IF(AA297&lt;&gt;"",(VLOOKUP(AA297,'🧱Material'!$B$4:$H1001,6,false)*AB297),0) + IF(AC297&lt;&gt;"",(VLOOKUP(AC297,'🧱Material'!$B$4:$H1001,6,false)*AD297),0)</f>
        <v>0</v>
      </c>
      <c r="K297" s="18"/>
      <c r="L297" s="536"/>
      <c r="M297" s="18"/>
      <c r="N297" s="536"/>
      <c r="O297" s="18"/>
      <c r="P297" s="536"/>
      <c r="Q297" s="18"/>
      <c r="R297" s="536"/>
      <c r="S297" s="59"/>
      <c r="T297" s="520"/>
      <c r="U297" s="59"/>
      <c r="V297" s="520"/>
      <c r="W297" s="59"/>
      <c r="X297" s="520"/>
      <c r="Y297" s="59"/>
      <c r="Z297" s="520"/>
      <c r="AA297" s="59"/>
      <c r="AB297" s="520"/>
      <c r="AC297" s="59"/>
      <c r="AD297" s="520"/>
    </row>
    <row r="298">
      <c r="A298" s="70" t="b">
        <v>0</v>
      </c>
      <c r="C298" s="70"/>
      <c r="D298" s="70"/>
      <c r="E298" s="70"/>
      <c r="H298" s="523">
        <f>IF(K298&lt;&gt;"",(VLOOKUP(K298,'🌳Resource'!$A$4:$J1001,10,false)*L298),0)+IF(M298&lt;&gt;"",(VLOOKUP(M298,'🌳Resource'!$A$4:$J1001,10,false)*N298),0)+IF(O298&lt;&gt;"",(VLOOKUP(O298,'🌳Resource'!$A$4:$J1001,10,false)*P298),0) + IF(Q298&lt;&gt;"",(VLOOKUP(Q298,'🌳Resource'!$A$4:$J1001,10,false)*R298),0) + IF(S298&lt;&gt;"",(VLOOKUP(S298,'🧱Material'!$B$4:$H1001,7,false)*T298),0) + IF(U298&lt;&gt;"",(VLOOKUP(U298,'🧱Material'!$B$4:$H1001,7,false)*V298),0) + IF(W298&lt;&gt;"",(VLOOKUP(W298,'🧱Material'!$B$4:$H1001,7,false)*X298),0) + IF(Y298&lt;&gt;"",(VLOOKUP(Y298,'🧱Material'!$B$4:$H1001,7,false)*Z298),0) + IF(AA298&lt;&gt;"",(VLOOKUP(AA298,'🧱Material'!$B$4:$H1001,7,false)*AB298),0) + IF(AC298&lt;&gt;"",(VLOOKUP(AC298,'🧱Material'!$B$4:$H1001,7,false)*AD298),0)</f>
        <v>0</v>
      </c>
      <c r="I298" s="523">
        <f>IF(K298&lt;&gt;"",(VLOOKUP(K298,'🌳Resource'!$A$4:$J1001,8,false)*L298),0)+IF(M298&lt;&gt;"",(VLOOKUP(M298,'🌳Resource'!$A$4:$J1001,8,false)*N298),0)+IF(O298&lt;&gt;"",(VLOOKUP(O298,'🌳Resource'!$A$4:$J1001,8,false)*P298),0) + IF(Q298&lt;&gt;"",(VLOOKUP(Q298,'🌳Resource'!$A$4:$J1001,8,false)*R298),0) + IF(S298&lt;&gt;"",(VLOOKUP(S298,'🧱Material'!$B$4:$H1001,5,false)*T298),0) + IF(U298&lt;&gt;"",(VLOOKUP(U298,'🧱Material'!$B$4:$H1001,5,false)*V298),0) + IF(W298&lt;&gt;"",(VLOOKUP(W298,'🧱Material'!$B$4:$H1001,5,false)*X298),0) + IF(Y298&lt;&gt;"",(VLOOKUP(Y298,'🧱Material'!$B$4:$H1001,5,false)*Z298),0) + IF(AA298&lt;&gt;"",(VLOOKUP(AA298,'🧱Material'!$B$4:$H1001,5,false)*AB298),0) + IF(AC298&lt;&gt;"",(VLOOKUP(AC298,'🧱Material'!$B$4:$H1001,5,false)*AD298),0)</f>
        <v>0</v>
      </c>
      <c r="J298" s="523">
        <f>IF(K298&lt;&gt;"",(VLOOKUP(K298,'🌳Resource'!$A$5:$J1001,9,false)*L298),0)+IF(M298&lt;&gt;"",(VLOOKUP(M298,'🌳Resource'!$A$5:$J1001,9,false)*N298),0)+IF(O298&lt;&gt;"",(VLOOKUP(O298,'🌳Resource'!$A$5:$J1001,9,false)*P298),0) + IF(Q298&lt;&gt;"",(VLOOKUP(Q298,'🌳Resource'!$A$5:$J1001,9,false)*R298),0) + IF(S298&lt;&gt;"",(VLOOKUP(S298,'🧱Material'!$B$4:$H1001,6,false)*T298),0) + IF(U298&lt;&gt;"",(VLOOKUP(U298,'🧱Material'!$B$4:$H1001,6,false)*V298),0) + IF(W298&lt;&gt;"",(VLOOKUP(W298,'🧱Material'!$B$4:$H1001,6,false)*X298),0) + IF(Y298&lt;&gt;"",(VLOOKUP(Y298,'🧱Material'!$B$4:$H1001,6,false)*Z298),0) + IF(AA298&lt;&gt;"",(VLOOKUP(AA298,'🧱Material'!$B$4:$H1001,6,false)*AB298),0) + IF(AC298&lt;&gt;"",(VLOOKUP(AC298,'🧱Material'!$B$4:$H1001,6,false)*AD298),0)</f>
        <v>0</v>
      </c>
      <c r="K298" s="63"/>
      <c r="L298" s="3"/>
      <c r="M298" s="63"/>
      <c r="N298" s="3"/>
      <c r="O298" s="63"/>
      <c r="P298" s="3"/>
      <c r="Q298" s="63"/>
      <c r="R298" s="3"/>
      <c r="S298" s="515"/>
      <c r="T298" s="3"/>
      <c r="U298" s="515"/>
      <c r="V298" s="3"/>
      <c r="W298" s="515"/>
      <c r="X298" s="3"/>
      <c r="Y298" s="515"/>
      <c r="Z298" s="3"/>
      <c r="AA298" s="515"/>
      <c r="AB298" s="3"/>
      <c r="AC298" s="515"/>
      <c r="AD298" s="3"/>
    </row>
    <row r="299">
      <c r="A299" s="70" t="b">
        <v>0</v>
      </c>
      <c r="C299" s="70"/>
      <c r="D299" s="70"/>
      <c r="E299" s="70"/>
      <c r="H299" s="526">
        <f>IF(K299&lt;&gt;"",(VLOOKUP(K299,'🌳Resource'!$A$4:$J1001,10,false)*L299),0)+IF(M299&lt;&gt;"",(VLOOKUP(M299,'🌳Resource'!$A$4:$J1001,10,false)*N299),0)+IF(O299&lt;&gt;"",(VLOOKUP(O299,'🌳Resource'!$A$4:$J1001,10,false)*P299),0) + IF(Q299&lt;&gt;"",(VLOOKUP(Q299,'🌳Resource'!$A$4:$J1001,10,false)*R299),0) + IF(S299&lt;&gt;"",(VLOOKUP(S299,'🧱Material'!$B$4:$H1001,7,false)*T299),0) + IF(U299&lt;&gt;"",(VLOOKUP(U299,'🧱Material'!$B$4:$H1001,7,false)*V299),0) + IF(W299&lt;&gt;"",(VLOOKUP(W299,'🧱Material'!$B$4:$H1001,7,false)*X299),0) + IF(Y299&lt;&gt;"",(VLOOKUP(Y299,'🧱Material'!$B$4:$H1001,7,false)*Z299),0) + IF(AA299&lt;&gt;"",(VLOOKUP(AA299,'🧱Material'!$B$4:$H1001,7,false)*AB299),0) + IF(AC299&lt;&gt;"",(VLOOKUP(AC299,'🧱Material'!$B$4:$H1001,7,false)*AD299),0)</f>
        <v>0</v>
      </c>
      <c r="I299" s="526">
        <f>IF(K299&lt;&gt;"",(VLOOKUP(K299,'🌳Resource'!$A$4:$J1001,8,false)*L299),0)+IF(M299&lt;&gt;"",(VLOOKUP(M299,'🌳Resource'!$A$4:$J1001,8,false)*N299),0)+IF(O299&lt;&gt;"",(VLOOKUP(O299,'🌳Resource'!$A$4:$J1001,8,false)*P299),0) + IF(Q299&lt;&gt;"",(VLOOKUP(Q299,'🌳Resource'!$A$4:$J1001,8,false)*R299),0) + IF(S299&lt;&gt;"",(VLOOKUP(S299,'🧱Material'!$B$4:$H1001,5,false)*T299),0) + IF(U299&lt;&gt;"",(VLOOKUP(U299,'🧱Material'!$B$4:$H1001,5,false)*V299),0) + IF(W299&lt;&gt;"",(VLOOKUP(W299,'🧱Material'!$B$4:$H1001,5,false)*X299),0) + IF(Y299&lt;&gt;"",(VLOOKUP(Y299,'🧱Material'!$B$4:$H1001,5,false)*Z299),0) + IF(AA299&lt;&gt;"",(VLOOKUP(AA299,'🧱Material'!$B$4:$H1001,5,false)*AB299),0) + IF(AC299&lt;&gt;"",(VLOOKUP(AC299,'🧱Material'!$B$4:$H1001,5,false)*AD299),0)</f>
        <v>0</v>
      </c>
      <c r="J299" s="526">
        <f>IF(K299&lt;&gt;"",(VLOOKUP(K299,'🌳Resource'!$A$5:$J1001,9,false)*L299),0)+IF(M299&lt;&gt;"",(VLOOKUP(M299,'🌳Resource'!$A$5:$J1001,9,false)*N299),0)+IF(O299&lt;&gt;"",(VLOOKUP(O299,'🌳Resource'!$A$5:$J1001,9,false)*P299),0) + IF(Q299&lt;&gt;"",(VLOOKUP(Q299,'🌳Resource'!$A$5:$J1001,9,false)*R299),0) + IF(S299&lt;&gt;"",(VLOOKUP(S299,'🧱Material'!$B$4:$H1001,6,false)*T299),0) + IF(U299&lt;&gt;"",(VLOOKUP(U299,'🧱Material'!$B$4:$H1001,6,false)*V299),0) + IF(W299&lt;&gt;"",(VLOOKUP(W299,'🧱Material'!$B$4:$H1001,6,false)*X299),0) + IF(Y299&lt;&gt;"",(VLOOKUP(Y299,'🧱Material'!$B$4:$H1001,6,false)*Z299),0) + IF(AA299&lt;&gt;"",(VLOOKUP(AA299,'🧱Material'!$B$4:$H1001,6,false)*AB299),0) + IF(AC299&lt;&gt;"",(VLOOKUP(AC299,'🧱Material'!$B$4:$H1001,6,false)*AD299),0)</f>
        <v>0</v>
      </c>
      <c r="K299" s="18"/>
      <c r="L299" s="536"/>
      <c r="M299" s="18"/>
      <c r="N299" s="536"/>
      <c r="O299" s="18"/>
      <c r="P299" s="536"/>
      <c r="Q299" s="18"/>
      <c r="R299" s="536"/>
      <c r="S299" s="59"/>
      <c r="T299" s="520"/>
      <c r="U299" s="59"/>
      <c r="V299" s="520"/>
      <c r="W299" s="59"/>
      <c r="X299" s="520"/>
      <c r="Y299" s="59"/>
      <c r="Z299" s="520"/>
      <c r="AA299" s="59"/>
      <c r="AB299" s="520"/>
      <c r="AC299" s="59"/>
      <c r="AD299" s="520"/>
    </row>
    <row r="300">
      <c r="A300" s="70" t="b">
        <v>0</v>
      </c>
      <c r="C300" s="70"/>
      <c r="D300" s="70"/>
      <c r="E300" s="70"/>
      <c r="I300" s="549"/>
      <c r="J300" s="634"/>
      <c r="K300" s="42"/>
      <c r="L300" s="42"/>
      <c r="M300" s="42"/>
      <c r="N300" s="42"/>
      <c r="O300" s="42"/>
      <c r="P300" s="42"/>
      <c r="Q300" s="42"/>
      <c r="R300" s="42"/>
      <c r="S300" s="42"/>
      <c r="T300" s="42"/>
      <c r="U300" s="42"/>
      <c r="V300" s="42"/>
      <c r="W300" s="42"/>
      <c r="X300" s="42"/>
      <c r="Y300" s="42"/>
      <c r="Z300" s="42"/>
      <c r="AA300" s="42"/>
      <c r="AB300" s="42"/>
      <c r="AC300" s="42"/>
      <c r="AD300" s="42"/>
    </row>
    <row r="301">
      <c r="A301" s="70" t="b">
        <v>0</v>
      </c>
      <c r="E301" s="70"/>
      <c r="I301" s="549"/>
      <c r="J301" s="634"/>
      <c r="K301" s="42"/>
      <c r="L301" s="42"/>
      <c r="M301" s="42"/>
      <c r="N301" s="42"/>
      <c r="O301" s="42"/>
      <c r="P301" s="42"/>
      <c r="Q301" s="42"/>
      <c r="R301" s="42"/>
      <c r="S301" s="42"/>
      <c r="T301" s="42"/>
      <c r="U301" s="42"/>
      <c r="V301" s="42"/>
      <c r="W301" s="42"/>
      <c r="X301" s="42"/>
      <c r="Y301" s="42"/>
      <c r="Z301" s="42"/>
      <c r="AA301" s="42"/>
      <c r="AB301" s="42"/>
      <c r="AC301" s="42"/>
      <c r="AD301" s="42"/>
    </row>
    <row r="302">
      <c r="A302" s="70" t="b">
        <v>0</v>
      </c>
      <c r="E302" s="70"/>
      <c r="I302" s="549"/>
      <c r="J302" s="634"/>
      <c r="K302" s="42"/>
      <c r="L302" s="42"/>
      <c r="M302" s="42"/>
      <c r="N302" s="42"/>
      <c r="O302" s="42"/>
      <c r="P302" s="42"/>
      <c r="Q302" s="42"/>
      <c r="R302" s="42"/>
      <c r="S302" s="42"/>
      <c r="T302" s="42"/>
      <c r="U302" s="42"/>
      <c r="V302" s="42"/>
      <c r="W302" s="42"/>
      <c r="X302" s="42"/>
      <c r="Y302" s="42"/>
      <c r="Z302" s="42"/>
      <c r="AA302" s="42"/>
      <c r="AB302" s="42"/>
      <c r="AC302" s="42"/>
      <c r="AD302" s="42"/>
    </row>
    <row r="303">
      <c r="A303" s="70" t="b">
        <v>0</v>
      </c>
      <c r="E303" s="70"/>
      <c r="I303" s="549"/>
      <c r="J303" s="634"/>
      <c r="K303" s="42"/>
      <c r="L303" s="42"/>
      <c r="M303" s="42"/>
      <c r="N303" s="42"/>
      <c r="O303" s="42"/>
      <c r="P303" s="42"/>
      <c r="Q303" s="42"/>
      <c r="R303" s="42"/>
      <c r="S303" s="42"/>
      <c r="T303" s="42"/>
      <c r="U303" s="42"/>
      <c r="V303" s="42"/>
      <c r="W303" s="42"/>
      <c r="X303" s="42"/>
      <c r="Y303" s="42"/>
      <c r="Z303" s="42"/>
      <c r="AA303" s="42"/>
      <c r="AB303" s="42"/>
      <c r="AC303" s="42"/>
      <c r="AD303" s="42"/>
    </row>
    <row r="304">
      <c r="A304" s="70" t="b">
        <v>0</v>
      </c>
      <c r="E304" s="70"/>
      <c r="I304" s="549"/>
      <c r="J304" s="634"/>
      <c r="K304" s="42"/>
      <c r="L304" s="42"/>
      <c r="M304" s="42"/>
      <c r="N304" s="42"/>
      <c r="O304" s="42"/>
      <c r="P304" s="42"/>
      <c r="Q304" s="42"/>
      <c r="R304" s="42"/>
      <c r="S304" s="42"/>
      <c r="T304" s="42"/>
      <c r="U304" s="42"/>
      <c r="V304" s="42"/>
      <c r="W304" s="42"/>
      <c r="X304" s="42"/>
      <c r="Y304" s="42"/>
      <c r="Z304" s="42"/>
      <c r="AA304" s="42"/>
      <c r="AB304" s="42"/>
      <c r="AC304" s="42"/>
      <c r="AD304" s="42"/>
    </row>
    <row r="305">
      <c r="A305" s="70" t="b">
        <v>0</v>
      </c>
      <c r="E305" s="70"/>
      <c r="I305" s="549"/>
      <c r="J305" s="634"/>
      <c r="K305" s="42"/>
      <c r="L305" s="42"/>
      <c r="M305" s="42"/>
      <c r="N305" s="42"/>
      <c r="O305" s="42"/>
      <c r="P305" s="42"/>
      <c r="Q305" s="42"/>
      <c r="R305" s="42"/>
      <c r="S305" s="42"/>
      <c r="T305" s="42"/>
      <c r="U305" s="42"/>
      <c r="V305" s="42"/>
      <c r="W305" s="42"/>
      <c r="X305" s="42"/>
      <c r="Y305" s="42"/>
      <c r="Z305" s="42"/>
      <c r="AA305" s="42"/>
      <c r="AB305" s="42"/>
      <c r="AC305" s="42"/>
      <c r="AD305" s="42"/>
    </row>
    <row r="306">
      <c r="A306" s="70" t="b">
        <v>0</v>
      </c>
      <c r="E306" s="70"/>
      <c r="I306" s="549"/>
      <c r="J306" s="634"/>
      <c r="K306" s="42"/>
      <c r="L306" s="42"/>
      <c r="M306" s="42"/>
      <c r="N306" s="42"/>
      <c r="O306" s="42"/>
      <c r="P306" s="42"/>
      <c r="Q306" s="42"/>
      <c r="R306" s="42"/>
      <c r="S306" s="42"/>
      <c r="T306" s="42"/>
      <c r="U306" s="42"/>
      <c r="V306" s="42"/>
      <c r="W306" s="42"/>
      <c r="X306" s="42"/>
      <c r="Y306" s="42"/>
      <c r="Z306" s="42"/>
      <c r="AA306" s="42"/>
      <c r="AB306" s="42"/>
      <c r="AC306" s="42"/>
      <c r="AD306" s="42"/>
    </row>
    <row r="307">
      <c r="A307" s="70" t="b">
        <v>0</v>
      </c>
      <c r="E307" s="70"/>
      <c r="I307" s="549"/>
      <c r="J307" s="634"/>
      <c r="K307" s="42"/>
      <c r="L307" s="42"/>
      <c r="M307" s="42"/>
      <c r="N307" s="42"/>
      <c r="O307" s="42"/>
      <c r="P307" s="42"/>
      <c r="Q307" s="42"/>
      <c r="R307" s="42"/>
      <c r="S307" s="42"/>
      <c r="T307" s="42"/>
      <c r="U307" s="42"/>
      <c r="V307" s="42"/>
      <c r="W307" s="42"/>
      <c r="X307" s="42"/>
      <c r="Y307" s="42"/>
      <c r="Z307" s="42"/>
      <c r="AA307" s="42"/>
      <c r="AB307" s="42"/>
      <c r="AC307" s="42"/>
      <c r="AD307" s="42"/>
    </row>
    <row r="308">
      <c r="A308" s="70" t="b">
        <v>0</v>
      </c>
      <c r="E308" s="70"/>
      <c r="I308" s="549"/>
      <c r="J308" s="634"/>
      <c r="K308" s="42"/>
      <c r="L308" s="42"/>
      <c r="M308" s="42"/>
      <c r="N308" s="42"/>
      <c r="O308" s="42"/>
      <c r="P308" s="42"/>
      <c r="Q308" s="42"/>
      <c r="R308" s="42"/>
      <c r="S308" s="42"/>
      <c r="T308" s="42"/>
      <c r="U308" s="42"/>
      <c r="V308" s="42"/>
      <c r="W308" s="42"/>
      <c r="X308" s="42"/>
      <c r="Y308" s="42"/>
      <c r="Z308" s="42"/>
      <c r="AA308" s="42"/>
      <c r="AB308" s="42"/>
      <c r="AC308" s="42"/>
      <c r="AD308" s="42"/>
    </row>
    <row r="309">
      <c r="A309" s="70" t="b">
        <v>0</v>
      </c>
      <c r="E309" s="70"/>
      <c r="I309" s="549"/>
      <c r="J309" s="634"/>
      <c r="K309" s="42"/>
      <c r="L309" s="42"/>
      <c r="M309" s="42"/>
      <c r="N309" s="42"/>
      <c r="O309" s="42"/>
      <c r="P309" s="42"/>
      <c r="Q309" s="42"/>
      <c r="R309" s="42"/>
      <c r="S309" s="42"/>
      <c r="T309" s="42"/>
      <c r="U309" s="42"/>
      <c r="V309" s="42"/>
      <c r="W309" s="42"/>
      <c r="X309" s="42"/>
      <c r="Y309" s="42"/>
      <c r="Z309" s="42"/>
      <c r="AA309" s="42"/>
      <c r="AB309" s="42"/>
      <c r="AC309" s="42"/>
      <c r="AD309" s="42"/>
    </row>
    <row r="310">
      <c r="A310" s="70" t="b">
        <v>0</v>
      </c>
      <c r="E310" s="70"/>
      <c r="I310" s="549"/>
      <c r="J310" s="634"/>
      <c r="K310" s="42"/>
      <c r="L310" s="42"/>
      <c r="M310" s="42"/>
      <c r="N310" s="42"/>
      <c r="O310" s="42"/>
      <c r="P310" s="42"/>
      <c r="Q310" s="42"/>
      <c r="R310" s="42"/>
      <c r="S310" s="42"/>
      <c r="T310" s="42"/>
      <c r="U310" s="42"/>
      <c r="V310" s="42"/>
      <c r="W310" s="42"/>
      <c r="X310" s="42"/>
      <c r="Y310" s="42"/>
      <c r="Z310" s="42"/>
      <c r="AA310" s="42"/>
      <c r="AB310" s="42"/>
      <c r="AC310" s="42"/>
      <c r="AD310" s="42"/>
    </row>
    <row r="311">
      <c r="A311" s="70" t="b">
        <v>0</v>
      </c>
      <c r="E311" s="70"/>
      <c r="I311" s="549"/>
      <c r="J311" s="634"/>
      <c r="K311" s="42"/>
      <c r="L311" s="42"/>
      <c r="M311" s="42"/>
      <c r="N311" s="42"/>
      <c r="O311" s="42"/>
      <c r="P311" s="42"/>
      <c r="Q311" s="42"/>
      <c r="R311" s="42"/>
      <c r="S311" s="42"/>
      <c r="T311" s="42"/>
      <c r="U311" s="42"/>
      <c r="V311" s="42"/>
      <c r="W311" s="42"/>
      <c r="X311" s="42"/>
      <c r="Y311" s="42"/>
      <c r="Z311" s="42"/>
      <c r="AA311" s="42"/>
      <c r="AB311" s="42"/>
      <c r="AC311" s="42"/>
      <c r="AD311" s="42"/>
    </row>
    <row r="312">
      <c r="A312" s="70" t="b">
        <v>0</v>
      </c>
      <c r="E312" s="70"/>
      <c r="I312" s="549"/>
      <c r="J312" s="634"/>
      <c r="K312" s="42"/>
      <c r="L312" s="42"/>
      <c r="M312" s="42"/>
      <c r="N312" s="42"/>
      <c r="O312" s="42"/>
      <c r="P312" s="42"/>
      <c r="Q312" s="42"/>
      <c r="R312" s="42"/>
      <c r="S312" s="42"/>
      <c r="T312" s="42"/>
      <c r="U312" s="42"/>
      <c r="V312" s="42"/>
      <c r="W312" s="42"/>
      <c r="X312" s="42"/>
      <c r="Y312" s="42"/>
      <c r="Z312" s="42"/>
      <c r="AA312" s="42"/>
      <c r="AB312" s="42"/>
      <c r="AC312" s="42"/>
      <c r="AD312" s="42"/>
    </row>
    <row r="313">
      <c r="A313" s="70" t="b">
        <v>0</v>
      </c>
      <c r="E313" s="70"/>
      <c r="I313" s="549"/>
      <c r="J313" s="634"/>
      <c r="K313" s="42"/>
      <c r="L313" s="42"/>
      <c r="M313" s="42"/>
      <c r="N313" s="42"/>
      <c r="O313" s="42"/>
      <c r="P313" s="42"/>
      <c r="Q313" s="42"/>
      <c r="R313" s="42"/>
      <c r="S313" s="42"/>
      <c r="T313" s="42"/>
      <c r="U313" s="42"/>
      <c r="V313" s="42"/>
      <c r="W313" s="42"/>
      <c r="X313" s="42"/>
      <c r="Y313" s="42"/>
      <c r="Z313" s="42"/>
      <c r="AA313" s="42"/>
      <c r="AB313" s="42"/>
      <c r="AC313" s="42"/>
      <c r="AD313" s="42"/>
    </row>
    <row r="314">
      <c r="A314" s="70" t="b">
        <v>0</v>
      </c>
      <c r="E314" s="70"/>
      <c r="I314" s="549"/>
      <c r="J314" s="634"/>
      <c r="K314" s="42"/>
      <c r="L314" s="42"/>
      <c r="M314" s="42"/>
      <c r="N314" s="42"/>
      <c r="O314" s="42"/>
      <c r="P314" s="42"/>
      <c r="Q314" s="42"/>
      <c r="R314" s="42"/>
      <c r="S314" s="42"/>
      <c r="T314" s="42"/>
      <c r="U314" s="42"/>
      <c r="V314" s="42"/>
      <c r="W314" s="42"/>
      <c r="X314" s="42"/>
      <c r="Y314" s="42"/>
      <c r="Z314" s="42"/>
      <c r="AA314" s="42"/>
      <c r="AB314" s="42"/>
      <c r="AC314" s="42"/>
      <c r="AD314" s="42"/>
    </row>
    <row r="315">
      <c r="A315" s="70" t="b">
        <v>0</v>
      </c>
      <c r="E315" s="70"/>
      <c r="I315" s="549"/>
      <c r="J315" s="634"/>
      <c r="K315" s="42"/>
      <c r="L315" s="42"/>
      <c r="M315" s="42"/>
      <c r="N315" s="42"/>
      <c r="O315" s="42"/>
      <c r="P315" s="42"/>
      <c r="Q315" s="42"/>
      <c r="R315" s="42"/>
      <c r="S315" s="42"/>
      <c r="T315" s="42"/>
      <c r="U315" s="42"/>
      <c r="V315" s="42"/>
      <c r="W315" s="42"/>
      <c r="X315" s="42"/>
      <c r="Y315" s="42"/>
      <c r="Z315" s="42"/>
      <c r="AA315" s="42"/>
      <c r="AB315" s="42"/>
      <c r="AC315" s="42"/>
      <c r="AD315" s="42"/>
    </row>
    <row r="316">
      <c r="A316" s="70" t="b">
        <v>0</v>
      </c>
      <c r="E316" s="70"/>
      <c r="I316" s="549"/>
      <c r="J316" s="634"/>
      <c r="K316" s="42"/>
      <c r="L316" s="42"/>
      <c r="M316" s="42"/>
      <c r="N316" s="42"/>
      <c r="O316" s="42"/>
      <c r="P316" s="42"/>
      <c r="Q316" s="42"/>
      <c r="R316" s="42"/>
      <c r="S316" s="42"/>
      <c r="T316" s="42"/>
      <c r="U316" s="42"/>
      <c r="V316" s="42"/>
      <c r="W316" s="42"/>
      <c r="X316" s="42"/>
      <c r="Y316" s="42"/>
      <c r="Z316" s="42"/>
      <c r="AA316" s="42"/>
      <c r="AB316" s="42"/>
      <c r="AC316" s="42"/>
      <c r="AD316" s="42"/>
    </row>
    <row r="317">
      <c r="A317" s="70" t="b">
        <v>0</v>
      </c>
      <c r="E317" s="70"/>
      <c r="I317" s="549"/>
      <c r="J317" s="634"/>
      <c r="K317" s="42"/>
      <c r="L317" s="42"/>
      <c r="M317" s="42"/>
      <c r="N317" s="42"/>
      <c r="O317" s="42"/>
      <c r="P317" s="42"/>
      <c r="Q317" s="42"/>
      <c r="R317" s="42"/>
      <c r="S317" s="42"/>
      <c r="T317" s="42"/>
      <c r="U317" s="42"/>
      <c r="V317" s="42"/>
      <c r="W317" s="42"/>
      <c r="X317" s="42"/>
      <c r="Y317" s="42"/>
      <c r="Z317" s="42"/>
      <c r="AA317" s="42"/>
      <c r="AB317" s="42"/>
      <c r="AC317" s="42"/>
      <c r="AD317" s="42"/>
    </row>
    <row r="318">
      <c r="A318" s="70" t="b">
        <v>0</v>
      </c>
      <c r="E318" s="70"/>
      <c r="I318" s="549"/>
      <c r="J318" s="634"/>
      <c r="K318" s="42"/>
      <c r="L318" s="42"/>
      <c r="M318" s="42"/>
      <c r="N318" s="42"/>
      <c r="O318" s="42"/>
      <c r="P318" s="42"/>
      <c r="Q318" s="42"/>
      <c r="R318" s="42"/>
      <c r="S318" s="42"/>
      <c r="T318" s="42"/>
      <c r="U318" s="42"/>
      <c r="V318" s="42"/>
      <c r="W318" s="42"/>
      <c r="X318" s="42"/>
      <c r="Y318" s="42"/>
      <c r="Z318" s="42"/>
      <c r="AA318" s="42"/>
      <c r="AB318" s="42"/>
      <c r="AC318" s="42"/>
      <c r="AD318" s="42"/>
    </row>
    <row r="319">
      <c r="A319" s="70" t="b">
        <v>0</v>
      </c>
      <c r="E319" s="70"/>
      <c r="I319" s="549"/>
      <c r="J319" s="634"/>
      <c r="K319" s="42"/>
      <c r="L319" s="42"/>
      <c r="M319" s="42"/>
      <c r="N319" s="42"/>
      <c r="O319" s="42"/>
      <c r="P319" s="42"/>
      <c r="Q319" s="42"/>
      <c r="R319" s="42"/>
      <c r="S319" s="42"/>
      <c r="T319" s="42"/>
      <c r="U319" s="42"/>
      <c r="V319" s="42"/>
      <c r="W319" s="42"/>
      <c r="X319" s="42"/>
      <c r="Y319" s="42"/>
      <c r="Z319" s="42"/>
      <c r="AA319" s="42"/>
      <c r="AB319" s="42"/>
      <c r="AC319" s="42"/>
      <c r="AD319" s="42"/>
    </row>
    <row r="320">
      <c r="A320" s="70" t="b">
        <v>0</v>
      </c>
      <c r="E320" s="70"/>
      <c r="I320" s="549"/>
      <c r="K320" s="42"/>
      <c r="L320" s="42"/>
      <c r="M320" s="42"/>
      <c r="N320" s="42"/>
      <c r="O320" s="42"/>
      <c r="P320" s="42"/>
      <c r="Q320" s="42"/>
      <c r="R320" s="42"/>
      <c r="S320" s="42"/>
      <c r="T320" s="42"/>
      <c r="U320" s="42"/>
      <c r="V320" s="42"/>
      <c r="W320" s="42"/>
      <c r="X320" s="42"/>
      <c r="Y320" s="42"/>
      <c r="Z320" s="42"/>
      <c r="AA320" s="42"/>
      <c r="AB320" s="42"/>
      <c r="AC320" s="42"/>
      <c r="AD320" s="42"/>
    </row>
    <row r="321">
      <c r="A321" s="70" t="b">
        <v>0</v>
      </c>
      <c r="E321" s="70"/>
      <c r="I321" s="549"/>
      <c r="K321" s="42"/>
      <c r="L321" s="42"/>
      <c r="M321" s="42"/>
      <c r="N321" s="42"/>
      <c r="O321" s="42"/>
      <c r="P321" s="42"/>
      <c r="Q321" s="42"/>
      <c r="R321" s="42"/>
      <c r="S321" s="42"/>
      <c r="T321" s="42"/>
      <c r="U321" s="42"/>
      <c r="V321" s="42"/>
      <c r="W321" s="42"/>
      <c r="X321" s="42"/>
      <c r="Y321" s="42"/>
      <c r="Z321" s="42"/>
      <c r="AA321" s="42"/>
      <c r="AB321" s="42"/>
      <c r="AC321" s="42"/>
      <c r="AD321" s="42"/>
    </row>
    <row r="322">
      <c r="A322" s="70" t="b">
        <v>0</v>
      </c>
      <c r="E322" s="70"/>
      <c r="I322" s="549"/>
      <c r="K322" s="42"/>
      <c r="L322" s="42"/>
      <c r="M322" s="42"/>
      <c r="N322" s="42"/>
      <c r="O322" s="42"/>
      <c r="P322" s="42"/>
      <c r="Q322" s="42"/>
      <c r="R322" s="42"/>
      <c r="S322" s="42"/>
      <c r="T322" s="42"/>
      <c r="U322" s="42"/>
      <c r="V322" s="42"/>
      <c r="W322" s="42"/>
      <c r="X322" s="42"/>
      <c r="Y322" s="42"/>
      <c r="Z322" s="42"/>
      <c r="AA322" s="42"/>
      <c r="AB322" s="42"/>
      <c r="AC322" s="42"/>
      <c r="AD322" s="42"/>
    </row>
    <row r="323">
      <c r="A323" s="70" t="b">
        <v>0</v>
      </c>
      <c r="E323" s="70"/>
      <c r="I323" s="549"/>
      <c r="K323" s="42"/>
      <c r="L323" s="42"/>
      <c r="M323" s="42"/>
      <c r="N323" s="42"/>
      <c r="O323" s="42"/>
      <c r="P323" s="42"/>
      <c r="Q323" s="42"/>
      <c r="R323" s="42"/>
      <c r="S323" s="42"/>
      <c r="T323" s="42"/>
      <c r="U323" s="42"/>
      <c r="V323" s="42"/>
      <c r="W323" s="42"/>
      <c r="X323" s="42"/>
      <c r="Y323" s="42"/>
      <c r="Z323" s="42"/>
      <c r="AA323" s="42"/>
      <c r="AB323" s="42"/>
      <c r="AC323" s="42"/>
      <c r="AD323" s="42"/>
    </row>
    <row r="324">
      <c r="A324" s="70" t="b">
        <v>0</v>
      </c>
      <c r="E324" s="70"/>
      <c r="I324" s="549"/>
      <c r="K324" s="42"/>
      <c r="L324" s="42"/>
      <c r="M324" s="42"/>
      <c r="N324" s="42"/>
      <c r="O324" s="42"/>
      <c r="P324" s="42"/>
      <c r="Q324" s="42"/>
      <c r="R324" s="42"/>
      <c r="S324" s="42"/>
      <c r="T324" s="42"/>
      <c r="U324" s="42"/>
      <c r="V324" s="42"/>
      <c r="W324" s="42"/>
      <c r="X324" s="42"/>
      <c r="Y324" s="42"/>
      <c r="Z324" s="42"/>
      <c r="AA324" s="42"/>
      <c r="AB324" s="42"/>
      <c r="AC324" s="42"/>
      <c r="AD324" s="42"/>
    </row>
    <row r="325">
      <c r="A325" s="70" t="b">
        <v>0</v>
      </c>
      <c r="E325" s="70"/>
      <c r="I325" s="549"/>
      <c r="K325" s="42"/>
      <c r="L325" s="42"/>
      <c r="M325" s="42"/>
      <c r="N325" s="42"/>
      <c r="O325" s="42"/>
      <c r="P325" s="42"/>
      <c r="Q325" s="42"/>
      <c r="R325" s="42"/>
      <c r="S325" s="42"/>
      <c r="T325" s="42"/>
      <c r="U325" s="42"/>
      <c r="V325" s="42"/>
      <c r="W325" s="42"/>
      <c r="X325" s="42"/>
      <c r="Y325" s="42"/>
      <c r="Z325" s="42"/>
      <c r="AA325" s="42"/>
      <c r="AB325" s="42"/>
      <c r="AC325" s="42"/>
      <c r="AD325" s="42"/>
    </row>
    <row r="326">
      <c r="A326" s="70" t="b">
        <v>0</v>
      </c>
      <c r="E326" s="70"/>
      <c r="I326" s="549"/>
      <c r="K326" s="42"/>
      <c r="L326" s="42"/>
      <c r="M326" s="42"/>
      <c r="N326" s="42"/>
      <c r="O326" s="42"/>
      <c r="P326" s="42"/>
      <c r="Q326" s="42"/>
      <c r="R326" s="42"/>
      <c r="S326" s="42"/>
      <c r="T326" s="42"/>
      <c r="U326" s="42"/>
      <c r="V326" s="42"/>
      <c r="W326" s="42"/>
      <c r="X326" s="42"/>
      <c r="Y326" s="42"/>
      <c r="Z326" s="42"/>
      <c r="AA326" s="42"/>
      <c r="AB326" s="42"/>
      <c r="AC326" s="42"/>
      <c r="AD326" s="42"/>
    </row>
    <row r="327">
      <c r="A327" s="70" t="b">
        <v>0</v>
      </c>
      <c r="E327" s="70"/>
      <c r="I327" s="549"/>
      <c r="K327" s="42"/>
      <c r="L327" s="42"/>
      <c r="M327" s="42"/>
      <c r="N327" s="42"/>
      <c r="O327" s="42"/>
      <c r="P327" s="42"/>
      <c r="Q327" s="42"/>
      <c r="R327" s="42"/>
      <c r="S327" s="42"/>
      <c r="T327" s="42"/>
      <c r="U327" s="42"/>
      <c r="V327" s="42"/>
      <c r="W327" s="42"/>
      <c r="X327" s="42"/>
      <c r="Y327" s="42"/>
      <c r="Z327" s="42"/>
      <c r="AA327" s="42"/>
      <c r="AB327" s="42"/>
      <c r="AC327" s="42"/>
      <c r="AD327" s="42"/>
    </row>
    <row r="328">
      <c r="A328" s="70" t="b">
        <v>0</v>
      </c>
      <c r="E328" s="70"/>
      <c r="I328" s="549"/>
      <c r="K328" s="42"/>
      <c r="L328" s="42"/>
      <c r="M328" s="42"/>
      <c r="N328" s="42"/>
      <c r="O328" s="42"/>
      <c r="P328" s="42"/>
      <c r="Q328" s="42"/>
      <c r="R328" s="42"/>
      <c r="S328" s="42"/>
      <c r="T328" s="42"/>
      <c r="U328" s="42"/>
      <c r="V328" s="42"/>
      <c r="W328" s="42"/>
      <c r="X328" s="42"/>
      <c r="Y328" s="42"/>
      <c r="Z328" s="42"/>
      <c r="AA328" s="42"/>
      <c r="AB328" s="42"/>
      <c r="AC328" s="42"/>
      <c r="AD328" s="42"/>
    </row>
    <row r="329">
      <c r="A329" s="70" t="b">
        <v>0</v>
      </c>
      <c r="E329" s="70"/>
      <c r="I329" s="549"/>
      <c r="K329" s="42"/>
      <c r="L329" s="42"/>
      <c r="M329" s="42"/>
      <c r="N329" s="42"/>
      <c r="O329" s="42"/>
      <c r="P329" s="42"/>
      <c r="Q329" s="42"/>
      <c r="R329" s="42"/>
      <c r="S329" s="42"/>
      <c r="T329" s="42"/>
      <c r="U329" s="42"/>
      <c r="V329" s="42"/>
      <c r="W329" s="42"/>
      <c r="X329" s="42"/>
      <c r="Y329" s="42"/>
      <c r="Z329" s="42"/>
      <c r="AA329" s="42"/>
      <c r="AB329" s="42"/>
      <c r="AC329" s="42"/>
      <c r="AD329" s="42"/>
    </row>
    <row r="330">
      <c r="A330" s="70" t="b">
        <v>0</v>
      </c>
      <c r="E330" s="70"/>
      <c r="I330" s="549"/>
      <c r="K330" s="42"/>
      <c r="L330" s="42"/>
      <c r="M330" s="42"/>
      <c r="N330" s="42"/>
      <c r="O330" s="42"/>
      <c r="P330" s="42"/>
      <c r="Q330" s="42"/>
      <c r="R330" s="42"/>
      <c r="S330" s="42"/>
      <c r="T330" s="42"/>
      <c r="U330" s="42"/>
      <c r="V330" s="42"/>
      <c r="W330" s="42"/>
      <c r="X330" s="42"/>
      <c r="Y330" s="42"/>
      <c r="Z330" s="42"/>
      <c r="AA330" s="42"/>
      <c r="AB330" s="42"/>
      <c r="AC330" s="42"/>
      <c r="AD330" s="42"/>
    </row>
    <row r="331">
      <c r="A331" s="70" t="b">
        <v>0</v>
      </c>
      <c r="E331" s="70"/>
      <c r="I331" s="549"/>
      <c r="K331" s="42"/>
      <c r="L331" s="42"/>
      <c r="M331" s="42"/>
      <c r="N331" s="42"/>
      <c r="O331" s="42"/>
      <c r="P331" s="42"/>
      <c r="Q331" s="42"/>
      <c r="R331" s="42"/>
      <c r="S331" s="42"/>
      <c r="T331" s="42"/>
      <c r="U331" s="42"/>
      <c r="V331" s="42"/>
      <c r="W331" s="42"/>
      <c r="X331" s="42"/>
      <c r="Y331" s="42"/>
      <c r="Z331" s="42"/>
      <c r="AA331" s="42"/>
      <c r="AB331" s="42"/>
      <c r="AC331" s="42"/>
      <c r="AD331" s="42"/>
    </row>
    <row r="332">
      <c r="A332" s="70" t="b">
        <v>0</v>
      </c>
      <c r="E332" s="70"/>
      <c r="I332" s="549"/>
      <c r="K332" s="42"/>
      <c r="L332" s="42"/>
      <c r="M332" s="42"/>
      <c r="N332" s="42"/>
      <c r="O332" s="42"/>
      <c r="P332" s="42"/>
      <c r="Q332" s="42"/>
      <c r="R332" s="42"/>
      <c r="S332" s="42"/>
      <c r="T332" s="42"/>
      <c r="U332" s="42"/>
      <c r="V332" s="42"/>
      <c r="W332" s="42"/>
      <c r="X332" s="42"/>
      <c r="Y332" s="42"/>
      <c r="Z332" s="42"/>
      <c r="AA332" s="42"/>
      <c r="AB332" s="42"/>
      <c r="AC332" s="42"/>
      <c r="AD332" s="42"/>
    </row>
    <row r="333">
      <c r="A333" s="70" t="b">
        <v>0</v>
      </c>
      <c r="E333" s="70"/>
      <c r="I333" s="549"/>
      <c r="K333" s="42"/>
      <c r="L333" s="42"/>
      <c r="M333" s="42"/>
      <c r="N333" s="42"/>
      <c r="O333" s="42"/>
      <c r="P333" s="42"/>
      <c r="Q333" s="42"/>
      <c r="R333" s="42"/>
      <c r="S333" s="42"/>
      <c r="T333" s="42"/>
      <c r="U333" s="42"/>
      <c r="V333" s="42"/>
      <c r="W333" s="42"/>
      <c r="X333" s="42"/>
      <c r="Y333" s="42"/>
      <c r="Z333" s="42"/>
      <c r="AA333" s="42"/>
      <c r="AB333" s="42"/>
      <c r="AC333" s="42"/>
      <c r="AD333" s="42"/>
    </row>
    <row r="334">
      <c r="A334" s="70" t="b">
        <v>0</v>
      </c>
      <c r="E334" s="70"/>
      <c r="I334" s="549"/>
      <c r="K334" s="42"/>
      <c r="L334" s="42"/>
      <c r="M334" s="42"/>
      <c r="N334" s="42"/>
      <c r="O334" s="42"/>
      <c r="P334" s="42"/>
      <c r="Q334" s="42"/>
      <c r="R334" s="42"/>
      <c r="S334" s="42"/>
      <c r="T334" s="42"/>
      <c r="U334" s="42"/>
      <c r="V334" s="42"/>
      <c r="W334" s="42"/>
      <c r="X334" s="42"/>
      <c r="Y334" s="42"/>
      <c r="Z334" s="42"/>
      <c r="AA334" s="42"/>
      <c r="AB334" s="42"/>
      <c r="AC334" s="42"/>
      <c r="AD334" s="42"/>
    </row>
    <row r="335">
      <c r="A335" s="70" t="b">
        <v>0</v>
      </c>
      <c r="E335" s="70"/>
      <c r="I335" s="549"/>
      <c r="K335" s="42"/>
      <c r="L335" s="42"/>
      <c r="M335" s="42"/>
      <c r="N335" s="42"/>
      <c r="O335" s="42"/>
      <c r="P335" s="42"/>
      <c r="Q335" s="42"/>
      <c r="R335" s="42"/>
      <c r="S335" s="42"/>
      <c r="T335" s="42"/>
      <c r="U335" s="42"/>
      <c r="V335" s="42"/>
      <c r="W335" s="42"/>
      <c r="X335" s="42"/>
      <c r="Y335" s="42"/>
      <c r="Z335" s="42"/>
      <c r="AA335" s="42"/>
      <c r="AB335" s="42"/>
      <c r="AC335" s="42"/>
      <c r="AD335" s="42"/>
    </row>
    <row r="336">
      <c r="A336" s="70" t="b">
        <v>0</v>
      </c>
      <c r="E336" s="70"/>
      <c r="I336" s="549"/>
      <c r="K336" s="42"/>
      <c r="L336" s="42"/>
      <c r="M336" s="42"/>
      <c r="N336" s="42"/>
      <c r="O336" s="42"/>
      <c r="P336" s="42"/>
      <c r="Q336" s="42"/>
      <c r="R336" s="42"/>
      <c r="S336" s="42"/>
      <c r="T336" s="42"/>
      <c r="U336" s="42"/>
      <c r="V336" s="42"/>
      <c r="W336" s="42"/>
      <c r="X336" s="42"/>
      <c r="Y336" s="42"/>
      <c r="Z336" s="42"/>
      <c r="AA336" s="42"/>
      <c r="AB336" s="42"/>
      <c r="AC336" s="42"/>
      <c r="AD336" s="42"/>
    </row>
    <row r="337">
      <c r="A337" s="70" t="b">
        <v>0</v>
      </c>
      <c r="E337" s="70"/>
      <c r="I337" s="549"/>
      <c r="K337" s="42"/>
      <c r="L337" s="42"/>
      <c r="M337" s="42"/>
      <c r="N337" s="42"/>
      <c r="O337" s="42"/>
      <c r="P337" s="42"/>
      <c r="Q337" s="42"/>
      <c r="R337" s="42"/>
      <c r="S337" s="42"/>
      <c r="T337" s="42"/>
      <c r="U337" s="42"/>
      <c r="V337" s="42"/>
      <c r="W337" s="42"/>
      <c r="X337" s="42"/>
      <c r="Y337" s="42"/>
      <c r="Z337" s="42"/>
      <c r="AA337" s="42"/>
      <c r="AB337" s="42"/>
      <c r="AC337" s="42"/>
      <c r="AD337" s="42"/>
    </row>
    <row r="338">
      <c r="A338" s="70" t="b">
        <v>0</v>
      </c>
      <c r="E338" s="70"/>
      <c r="I338" s="549"/>
      <c r="K338" s="42"/>
      <c r="L338" s="42"/>
      <c r="M338" s="42"/>
      <c r="N338" s="42"/>
      <c r="O338" s="42"/>
      <c r="P338" s="42"/>
      <c r="Q338" s="42"/>
      <c r="R338" s="42"/>
      <c r="S338" s="42"/>
      <c r="T338" s="42"/>
      <c r="U338" s="42"/>
      <c r="V338" s="42"/>
      <c r="W338" s="42"/>
      <c r="X338" s="42"/>
      <c r="Y338" s="42"/>
      <c r="Z338" s="42"/>
      <c r="AA338" s="42"/>
      <c r="AB338" s="42"/>
      <c r="AC338" s="42"/>
      <c r="AD338" s="42"/>
    </row>
    <row r="339">
      <c r="A339" s="70" t="b">
        <v>0</v>
      </c>
      <c r="E339" s="70"/>
      <c r="I339" s="549"/>
      <c r="K339" s="42"/>
      <c r="L339" s="42"/>
      <c r="M339" s="42"/>
      <c r="N339" s="42"/>
      <c r="O339" s="42"/>
      <c r="P339" s="42"/>
      <c r="Q339" s="42"/>
      <c r="R339" s="42"/>
      <c r="S339" s="42"/>
      <c r="T339" s="42"/>
      <c r="U339" s="42"/>
      <c r="V339" s="42"/>
      <c r="W339" s="42"/>
      <c r="X339" s="42"/>
      <c r="Y339" s="42"/>
      <c r="Z339" s="42"/>
      <c r="AA339" s="42"/>
      <c r="AB339" s="42"/>
      <c r="AC339" s="42"/>
      <c r="AD339" s="42"/>
    </row>
    <row r="340">
      <c r="A340" s="70" t="b">
        <v>0</v>
      </c>
      <c r="E340" s="70"/>
      <c r="I340" s="549"/>
      <c r="K340" s="42"/>
      <c r="L340" s="42"/>
      <c r="M340" s="42"/>
      <c r="N340" s="42"/>
      <c r="O340" s="42"/>
      <c r="P340" s="42"/>
      <c r="Q340" s="42"/>
      <c r="R340" s="42"/>
      <c r="S340" s="42"/>
      <c r="T340" s="42"/>
      <c r="U340" s="42"/>
      <c r="V340" s="42"/>
      <c r="W340" s="42"/>
      <c r="X340" s="42"/>
      <c r="Y340" s="42"/>
      <c r="Z340" s="42"/>
      <c r="AA340" s="42"/>
      <c r="AB340" s="42"/>
      <c r="AC340" s="42"/>
      <c r="AD340" s="42"/>
    </row>
    <row r="341">
      <c r="A341" s="70" t="b">
        <v>0</v>
      </c>
      <c r="E341" s="70"/>
      <c r="I341" s="549"/>
      <c r="K341" s="42"/>
      <c r="L341" s="42"/>
      <c r="M341" s="42"/>
      <c r="N341" s="42"/>
      <c r="O341" s="42"/>
      <c r="P341" s="42"/>
      <c r="Q341" s="42"/>
      <c r="R341" s="42"/>
      <c r="S341" s="42"/>
      <c r="T341" s="42"/>
      <c r="U341" s="42"/>
      <c r="V341" s="42"/>
      <c r="W341" s="42"/>
      <c r="X341" s="42"/>
      <c r="Y341" s="42"/>
      <c r="Z341" s="42"/>
      <c r="AA341" s="42"/>
      <c r="AB341" s="42"/>
      <c r="AC341" s="42"/>
      <c r="AD341" s="42"/>
    </row>
    <row r="342">
      <c r="A342" s="70" t="b">
        <v>0</v>
      </c>
      <c r="E342" s="70"/>
      <c r="I342" s="549"/>
      <c r="K342" s="42"/>
      <c r="L342" s="42"/>
      <c r="M342" s="42"/>
      <c r="N342" s="42"/>
      <c r="O342" s="42"/>
      <c r="P342" s="42"/>
      <c r="Q342" s="42"/>
      <c r="R342" s="42"/>
      <c r="S342" s="42"/>
      <c r="T342" s="42"/>
      <c r="U342" s="42"/>
      <c r="V342" s="42"/>
      <c r="W342" s="42"/>
      <c r="X342" s="42"/>
      <c r="Y342" s="42"/>
      <c r="Z342" s="42"/>
      <c r="AA342" s="42"/>
      <c r="AB342" s="42"/>
      <c r="AC342" s="42"/>
      <c r="AD342" s="42"/>
    </row>
    <row r="343">
      <c r="A343" s="70" t="b">
        <v>0</v>
      </c>
      <c r="E343" s="70"/>
      <c r="I343" s="549"/>
      <c r="K343" s="42"/>
      <c r="L343" s="42"/>
      <c r="M343" s="42"/>
      <c r="N343" s="42"/>
      <c r="O343" s="42"/>
      <c r="P343" s="42"/>
      <c r="Q343" s="42"/>
      <c r="R343" s="42"/>
      <c r="S343" s="42"/>
      <c r="T343" s="42"/>
      <c r="U343" s="42"/>
      <c r="V343" s="42"/>
      <c r="W343" s="42"/>
      <c r="X343" s="42"/>
      <c r="Y343" s="42"/>
      <c r="Z343" s="42"/>
      <c r="AA343" s="42"/>
      <c r="AB343" s="42"/>
      <c r="AC343" s="42"/>
      <c r="AD343" s="42"/>
    </row>
    <row r="344">
      <c r="A344" s="70" t="b">
        <v>0</v>
      </c>
      <c r="E344" s="70"/>
      <c r="I344" s="549"/>
      <c r="K344" s="42"/>
      <c r="L344" s="42"/>
      <c r="M344" s="42"/>
      <c r="N344" s="42"/>
      <c r="O344" s="42"/>
      <c r="P344" s="42"/>
      <c r="Q344" s="42"/>
      <c r="R344" s="42"/>
      <c r="S344" s="42"/>
      <c r="T344" s="42"/>
      <c r="U344" s="42"/>
      <c r="V344" s="42"/>
      <c r="W344" s="42"/>
      <c r="X344" s="42"/>
      <c r="Y344" s="42"/>
      <c r="Z344" s="42"/>
      <c r="AA344" s="42"/>
      <c r="AB344" s="42"/>
      <c r="AC344" s="42"/>
      <c r="AD344" s="42"/>
    </row>
    <row r="345">
      <c r="A345" s="70" t="b">
        <v>0</v>
      </c>
      <c r="E345" s="70"/>
      <c r="I345" s="549"/>
      <c r="K345" s="42"/>
      <c r="L345" s="42"/>
      <c r="M345" s="42"/>
      <c r="N345" s="42"/>
      <c r="O345" s="42"/>
      <c r="P345" s="42"/>
      <c r="Q345" s="42"/>
      <c r="R345" s="42"/>
      <c r="S345" s="42"/>
      <c r="T345" s="42"/>
      <c r="U345" s="42"/>
      <c r="V345" s="42"/>
      <c r="W345" s="42"/>
      <c r="X345" s="42"/>
      <c r="Y345" s="42"/>
      <c r="Z345" s="42"/>
      <c r="AA345" s="42"/>
      <c r="AB345" s="42"/>
      <c r="AC345" s="42"/>
      <c r="AD345" s="42"/>
    </row>
    <row r="346">
      <c r="A346" s="70" t="b">
        <v>0</v>
      </c>
      <c r="E346" s="70"/>
      <c r="I346" s="549"/>
      <c r="K346" s="42"/>
      <c r="L346" s="42"/>
      <c r="M346" s="42"/>
      <c r="N346" s="42"/>
      <c r="O346" s="42"/>
      <c r="P346" s="42"/>
      <c r="Q346" s="42"/>
      <c r="R346" s="42"/>
      <c r="S346" s="42"/>
      <c r="T346" s="42"/>
      <c r="U346" s="42"/>
      <c r="V346" s="42"/>
      <c r="W346" s="42"/>
      <c r="X346" s="42"/>
      <c r="Y346" s="42"/>
      <c r="Z346" s="42"/>
      <c r="AA346" s="42"/>
      <c r="AB346" s="42"/>
      <c r="AC346" s="42"/>
      <c r="AD346" s="42"/>
    </row>
    <row r="347">
      <c r="A347" s="70" t="b">
        <v>0</v>
      </c>
      <c r="E347" s="70"/>
      <c r="I347" s="549"/>
      <c r="K347" s="42"/>
      <c r="L347" s="42"/>
      <c r="M347" s="42"/>
      <c r="N347" s="42"/>
      <c r="O347" s="42"/>
      <c r="P347" s="42"/>
      <c r="Q347" s="42"/>
      <c r="R347" s="42"/>
      <c r="S347" s="42"/>
      <c r="T347" s="42"/>
      <c r="U347" s="42"/>
      <c r="V347" s="42"/>
      <c r="W347" s="42"/>
      <c r="X347" s="42"/>
      <c r="Y347" s="42"/>
      <c r="Z347" s="42"/>
      <c r="AA347" s="42"/>
      <c r="AB347" s="42"/>
      <c r="AC347" s="42"/>
      <c r="AD347" s="42"/>
    </row>
    <row r="348">
      <c r="A348" s="70" t="b">
        <v>0</v>
      </c>
      <c r="E348" s="70"/>
      <c r="I348" s="549"/>
      <c r="K348" s="42"/>
      <c r="L348" s="42"/>
      <c r="M348" s="42"/>
      <c r="N348" s="42"/>
      <c r="O348" s="42"/>
      <c r="P348" s="42"/>
      <c r="Q348" s="42"/>
      <c r="R348" s="42"/>
      <c r="S348" s="42"/>
      <c r="T348" s="42"/>
      <c r="U348" s="42"/>
      <c r="V348" s="42"/>
      <c r="W348" s="42"/>
      <c r="X348" s="42"/>
      <c r="Y348" s="42"/>
      <c r="Z348" s="42"/>
      <c r="AA348" s="42"/>
      <c r="AB348" s="42"/>
      <c r="AC348" s="42"/>
      <c r="AD348" s="42"/>
    </row>
    <row r="349">
      <c r="A349" s="70" t="b">
        <v>0</v>
      </c>
      <c r="E349" s="70"/>
      <c r="I349" s="549"/>
      <c r="K349" s="42"/>
      <c r="L349" s="42"/>
      <c r="M349" s="42"/>
      <c r="N349" s="42"/>
      <c r="O349" s="42"/>
      <c r="P349" s="42"/>
      <c r="Q349" s="42"/>
      <c r="R349" s="42"/>
      <c r="S349" s="42"/>
      <c r="T349" s="42"/>
      <c r="U349" s="42"/>
      <c r="V349" s="42"/>
      <c r="W349" s="42"/>
      <c r="X349" s="42"/>
      <c r="Y349" s="42"/>
      <c r="Z349" s="42"/>
      <c r="AA349" s="42"/>
      <c r="AB349" s="42"/>
      <c r="AC349" s="42"/>
      <c r="AD349" s="42"/>
    </row>
    <row r="350">
      <c r="A350" s="70" t="b">
        <v>0</v>
      </c>
      <c r="E350" s="70"/>
      <c r="I350" s="549"/>
      <c r="K350" s="42"/>
      <c r="L350" s="42"/>
      <c r="M350" s="42"/>
      <c r="N350" s="42"/>
      <c r="O350" s="42"/>
      <c r="P350" s="42"/>
      <c r="Q350" s="42"/>
      <c r="R350" s="42"/>
      <c r="S350" s="42"/>
      <c r="T350" s="42"/>
      <c r="U350" s="42"/>
      <c r="V350" s="42"/>
      <c r="W350" s="42"/>
      <c r="X350" s="42"/>
      <c r="Y350" s="42"/>
      <c r="Z350" s="42"/>
      <c r="AA350" s="42"/>
      <c r="AB350" s="42"/>
      <c r="AC350" s="42"/>
      <c r="AD350" s="42"/>
    </row>
    <row r="351">
      <c r="A351" s="70" t="b">
        <v>0</v>
      </c>
      <c r="E351" s="70"/>
      <c r="I351" s="549"/>
      <c r="K351" s="42"/>
      <c r="L351" s="42"/>
      <c r="M351" s="42"/>
      <c r="N351" s="42"/>
      <c r="O351" s="42"/>
      <c r="P351" s="42"/>
      <c r="Q351" s="42"/>
      <c r="R351" s="42"/>
      <c r="S351" s="42"/>
      <c r="T351" s="42"/>
      <c r="U351" s="42"/>
      <c r="V351" s="42"/>
      <c r="W351" s="42"/>
      <c r="X351" s="42"/>
      <c r="Y351" s="42"/>
      <c r="Z351" s="42"/>
      <c r="AA351" s="42"/>
      <c r="AB351" s="42"/>
      <c r="AC351" s="42"/>
      <c r="AD351" s="42"/>
    </row>
    <row r="352">
      <c r="A352" s="70" t="b">
        <v>0</v>
      </c>
      <c r="E352" s="70"/>
      <c r="I352" s="549"/>
      <c r="K352" s="42"/>
      <c r="L352" s="42"/>
      <c r="M352" s="42"/>
      <c r="N352" s="42"/>
      <c r="O352" s="42"/>
      <c r="P352" s="42"/>
      <c r="Q352" s="42"/>
      <c r="R352" s="42"/>
      <c r="S352" s="42"/>
      <c r="T352" s="42"/>
      <c r="U352" s="42"/>
      <c r="V352" s="42"/>
      <c r="W352" s="42"/>
      <c r="X352" s="42"/>
      <c r="Y352" s="42"/>
      <c r="Z352" s="42"/>
      <c r="AA352" s="42"/>
      <c r="AB352" s="42"/>
      <c r="AC352" s="42"/>
      <c r="AD352" s="42"/>
    </row>
    <row r="353">
      <c r="A353" s="70" t="b">
        <v>0</v>
      </c>
      <c r="E353" s="70"/>
      <c r="I353" s="549"/>
      <c r="K353" s="42"/>
      <c r="L353" s="42"/>
      <c r="M353" s="42"/>
      <c r="N353" s="42"/>
      <c r="O353" s="42"/>
      <c r="P353" s="42"/>
      <c r="Q353" s="42"/>
      <c r="R353" s="42"/>
      <c r="S353" s="42"/>
      <c r="T353" s="42"/>
      <c r="U353" s="42"/>
      <c r="V353" s="42"/>
      <c r="W353" s="42"/>
      <c r="X353" s="42"/>
      <c r="Y353" s="42"/>
      <c r="Z353" s="42"/>
      <c r="AA353" s="42"/>
      <c r="AB353" s="42"/>
      <c r="AC353" s="42"/>
      <c r="AD353" s="42"/>
    </row>
    <row r="354">
      <c r="A354" s="70" t="b">
        <v>0</v>
      </c>
      <c r="E354" s="70"/>
      <c r="I354" s="549"/>
      <c r="K354" s="42"/>
      <c r="L354" s="42"/>
      <c r="M354" s="42"/>
      <c r="N354" s="42"/>
      <c r="O354" s="42"/>
      <c r="P354" s="42"/>
      <c r="Q354" s="42"/>
      <c r="R354" s="42"/>
      <c r="S354" s="42"/>
      <c r="T354" s="42"/>
      <c r="U354" s="42"/>
      <c r="V354" s="42"/>
      <c r="W354" s="42"/>
      <c r="X354" s="42"/>
      <c r="Y354" s="42"/>
      <c r="Z354" s="42"/>
      <c r="AA354" s="42"/>
      <c r="AB354" s="42"/>
      <c r="AC354" s="42"/>
      <c r="AD354" s="42"/>
    </row>
    <row r="355">
      <c r="A355" s="70" t="b">
        <v>0</v>
      </c>
      <c r="E355" s="70"/>
      <c r="I355" s="549"/>
      <c r="K355" s="42"/>
      <c r="L355" s="42"/>
      <c r="M355" s="42"/>
      <c r="N355" s="42"/>
      <c r="O355" s="42"/>
      <c r="P355" s="42"/>
      <c r="Q355" s="42"/>
      <c r="R355" s="42"/>
      <c r="S355" s="42"/>
      <c r="T355" s="42"/>
      <c r="U355" s="42"/>
      <c r="V355" s="42"/>
      <c r="W355" s="42"/>
      <c r="X355" s="42"/>
      <c r="Y355" s="42"/>
      <c r="Z355" s="42"/>
      <c r="AA355" s="42"/>
      <c r="AB355" s="42"/>
      <c r="AC355" s="42"/>
      <c r="AD355" s="42"/>
    </row>
    <row r="356">
      <c r="A356" s="70" t="b">
        <v>0</v>
      </c>
      <c r="E356" s="70"/>
      <c r="I356" s="549"/>
      <c r="K356" s="42"/>
      <c r="L356" s="42"/>
      <c r="M356" s="42"/>
      <c r="N356" s="42"/>
      <c r="O356" s="42"/>
      <c r="P356" s="42"/>
      <c r="Q356" s="42"/>
      <c r="R356" s="42"/>
      <c r="S356" s="42"/>
      <c r="T356" s="42"/>
      <c r="U356" s="42"/>
      <c r="V356" s="42"/>
      <c r="W356" s="42"/>
      <c r="X356" s="42"/>
      <c r="Y356" s="42"/>
      <c r="Z356" s="42"/>
      <c r="AA356" s="42"/>
      <c r="AB356" s="42"/>
      <c r="AC356" s="42"/>
      <c r="AD356" s="42"/>
    </row>
    <row r="357">
      <c r="A357" s="70" t="b">
        <v>0</v>
      </c>
      <c r="E357" s="70"/>
      <c r="I357" s="549"/>
      <c r="K357" s="42"/>
      <c r="L357" s="42"/>
      <c r="M357" s="42"/>
      <c r="N357" s="42"/>
      <c r="O357" s="42"/>
      <c r="P357" s="42"/>
      <c r="Q357" s="42"/>
      <c r="R357" s="42"/>
      <c r="S357" s="42"/>
      <c r="T357" s="42"/>
      <c r="U357" s="42"/>
      <c r="V357" s="42"/>
      <c r="W357" s="42"/>
      <c r="X357" s="42"/>
      <c r="Y357" s="42"/>
      <c r="Z357" s="42"/>
      <c r="AA357" s="42"/>
      <c r="AB357" s="42"/>
      <c r="AC357" s="42"/>
      <c r="AD357" s="42"/>
    </row>
    <row r="358">
      <c r="A358" s="70" t="b">
        <v>0</v>
      </c>
      <c r="E358" s="70"/>
      <c r="I358" s="549"/>
      <c r="K358" s="42"/>
      <c r="L358" s="42"/>
      <c r="M358" s="42"/>
      <c r="N358" s="42"/>
      <c r="O358" s="42"/>
      <c r="P358" s="42"/>
      <c r="Q358" s="42"/>
      <c r="R358" s="42"/>
      <c r="S358" s="42"/>
      <c r="T358" s="42"/>
      <c r="U358" s="42"/>
      <c r="V358" s="42"/>
      <c r="W358" s="42"/>
      <c r="X358" s="42"/>
      <c r="Y358" s="42"/>
      <c r="Z358" s="42"/>
      <c r="AA358" s="42"/>
      <c r="AB358" s="42"/>
      <c r="AC358" s="42"/>
      <c r="AD358" s="42"/>
    </row>
    <row r="359">
      <c r="A359" s="70" t="b">
        <v>0</v>
      </c>
      <c r="E359" s="70"/>
      <c r="I359" s="549"/>
      <c r="K359" s="42"/>
      <c r="L359" s="42"/>
      <c r="M359" s="42"/>
      <c r="N359" s="42"/>
      <c r="O359" s="42"/>
      <c r="P359" s="42"/>
      <c r="Q359" s="42"/>
      <c r="R359" s="42"/>
      <c r="S359" s="42"/>
      <c r="T359" s="42"/>
      <c r="U359" s="42"/>
      <c r="V359" s="42"/>
      <c r="W359" s="42"/>
      <c r="X359" s="42"/>
      <c r="Y359" s="42"/>
      <c r="Z359" s="42"/>
      <c r="AA359" s="42"/>
      <c r="AB359" s="42"/>
      <c r="AC359" s="42"/>
      <c r="AD359" s="42"/>
    </row>
    <row r="360">
      <c r="A360" s="70" t="b">
        <v>0</v>
      </c>
      <c r="E360" s="70"/>
      <c r="I360" s="549"/>
      <c r="K360" s="42"/>
      <c r="L360" s="42"/>
      <c r="M360" s="42"/>
      <c r="N360" s="42"/>
      <c r="O360" s="42"/>
      <c r="P360" s="42"/>
      <c r="Q360" s="42"/>
      <c r="R360" s="42"/>
      <c r="S360" s="42"/>
      <c r="T360" s="42"/>
      <c r="U360" s="42"/>
      <c r="V360" s="42"/>
      <c r="W360" s="42"/>
      <c r="X360" s="42"/>
      <c r="Y360" s="42"/>
      <c r="Z360" s="42"/>
      <c r="AA360" s="42"/>
      <c r="AB360" s="42"/>
      <c r="AC360" s="42"/>
      <c r="AD360" s="42"/>
    </row>
    <row r="361">
      <c r="A361" s="70" t="b">
        <v>0</v>
      </c>
      <c r="E361" s="70"/>
      <c r="I361" s="549"/>
      <c r="K361" s="42"/>
      <c r="L361" s="42"/>
      <c r="M361" s="42"/>
      <c r="N361" s="42"/>
      <c r="O361" s="42"/>
      <c r="P361" s="42"/>
      <c r="Q361" s="42"/>
      <c r="R361" s="42"/>
      <c r="S361" s="42"/>
      <c r="T361" s="42"/>
      <c r="U361" s="42"/>
      <c r="V361" s="42"/>
      <c r="W361" s="42"/>
      <c r="X361" s="42"/>
      <c r="Y361" s="42"/>
      <c r="Z361" s="42"/>
      <c r="AA361" s="42"/>
      <c r="AB361" s="42"/>
      <c r="AC361" s="42"/>
      <c r="AD361" s="42"/>
    </row>
    <row r="362">
      <c r="A362" s="70" t="b">
        <v>0</v>
      </c>
      <c r="E362" s="70"/>
      <c r="I362" s="549"/>
      <c r="K362" s="42"/>
      <c r="L362" s="42"/>
      <c r="M362" s="42"/>
      <c r="N362" s="42"/>
      <c r="O362" s="42"/>
      <c r="P362" s="42"/>
      <c r="Q362" s="42"/>
      <c r="R362" s="42"/>
      <c r="S362" s="42"/>
      <c r="T362" s="42"/>
      <c r="U362" s="42"/>
      <c r="V362" s="42"/>
      <c r="W362" s="42"/>
      <c r="X362" s="42"/>
      <c r="Y362" s="42"/>
      <c r="Z362" s="42"/>
      <c r="AA362" s="42"/>
      <c r="AB362" s="42"/>
      <c r="AC362" s="42"/>
      <c r="AD362" s="42"/>
    </row>
    <row r="363">
      <c r="A363" s="70" t="b">
        <v>0</v>
      </c>
      <c r="E363" s="70"/>
      <c r="I363" s="549"/>
      <c r="K363" s="42"/>
      <c r="L363" s="42"/>
      <c r="M363" s="42"/>
      <c r="N363" s="42"/>
      <c r="O363" s="42"/>
      <c r="P363" s="42"/>
      <c r="Q363" s="42"/>
      <c r="R363" s="42"/>
      <c r="S363" s="42"/>
      <c r="T363" s="42"/>
      <c r="U363" s="42"/>
      <c r="V363" s="42"/>
      <c r="W363" s="42"/>
      <c r="X363" s="42"/>
      <c r="Y363" s="42"/>
      <c r="Z363" s="42"/>
      <c r="AA363" s="42"/>
      <c r="AB363" s="42"/>
      <c r="AC363" s="42"/>
      <c r="AD363" s="42"/>
    </row>
    <row r="364">
      <c r="A364" s="70" t="b">
        <v>0</v>
      </c>
      <c r="E364" s="70"/>
      <c r="I364" s="549"/>
      <c r="K364" s="42"/>
      <c r="L364" s="42"/>
      <c r="M364" s="42"/>
      <c r="N364" s="42"/>
      <c r="O364" s="42"/>
      <c r="P364" s="42"/>
      <c r="Q364" s="42"/>
      <c r="R364" s="42"/>
      <c r="S364" s="42"/>
      <c r="T364" s="42"/>
      <c r="U364" s="42"/>
      <c r="V364" s="42"/>
      <c r="W364" s="42"/>
      <c r="X364" s="42"/>
      <c r="Y364" s="42"/>
      <c r="Z364" s="42"/>
      <c r="AA364" s="42"/>
      <c r="AB364" s="42"/>
      <c r="AC364" s="42"/>
      <c r="AD364" s="42"/>
    </row>
    <row r="365">
      <c r="A365" s="70" t="b">
        <v>0</v>
      </c>
      <c r="E365" s="70"/>
      <c r="I365" s="549"/>
      <c r="K365" s="42"/>
      <c r="L365" s="42"/>
      <c r="M365" s="42"/>
      <c r="N365" s="42"/>
      <c r="O365" s="42"/>
      <c r="P365" s="42"/>
      <c r="Q365" s="42"/>
      <c r="R365" s="42"/>
      <c r="S365" s="42"/>
      <c r="T365" s="42"/>
      <c r="U365" s="42"/>
      <c r="V365" s="42"/>
      <c r="W365" s="42"/>
      <c r="X365" s="42"/>
      <c r="Y365" s="42"/>
      <c r="Z365" s="42"/>
      <c r="AA365" s="42"/>
      <c r="AB365" s="42"/>
      <c r="AC365" s="42"/>
      <c r="AD365" s="42"/>
    </row>
    <row r="366">
      <c r="A366" s="70" t="b">
        <v>0</v>
      </c>
      <c r="E366" s="70"/>
      <c r="I366" s="549"/>
      <c r="K366" s="42"/>
      <c r="L366" s="42"/>
      <c r="M366" s="42"/>
      <c r="N366" s="42"/>
      <c r="O366" s="42"/>
      <c r="P366" s="42"/>
      <c r="Q366" s="42"/>
      <c r="R366" s="42"/>
      <c r="S366" s="42"/>
      <c r="T366" s="42"/>
      <c r="U366" s="42"/>
      <c r="V366" s="42"/>
      <c r="W366" s="42"/>
      <c r="X366" s="42"/>
      <c r="Y366" s="42"/>
      <c r="Z366" s="42"/>
      <c r="AA366" s="42"/>
      <c r="AB366" s="42"/>
      <c r="AC366" s="42"/>
      <c r="AD366" s="42"/>
    </row>
    <row r="367">
      <c r="A367" s="70" t="b">
        <v>0</v>
      </c>
      <c r="E367" s="70"/>
      <c r="I367" s="549"/>
      <c r="K367" s="42"/>
      <c r="L367" s="42"/>
      <c r="M367" s="42"/>
      <c r="N367" s="42"/>
      <c r="O367" s="42"/>
      <c r="P367" s="42"/>
      <c r="Q367" s="42"/>
      <c r="R367" s="42"/>
      <c r="S367" s="42"/>
      <c r="T367" s="42"/>
      <c r="U367" s="42"/>
      <c r="V367" s="42"/>
      <c r="W367" s="42"/>
      <c r="X367" s="42"/>
      <c r="Y367" s="42"/>
      <c r="Z367" s="42"/>
      <c r="AA367" s="42"/>
      <c r="AB367" s="42"/>
      <c r="AC367" s="42"/>
      <c r="AD367" s="42"/>
    </row>
    <row r="368">
      <c r="A368" s="70" t="b">
        <v>0</v>
      </c>
      <c r="E368" s="70"/>
      <c r="I368" s="549"/>
      <c r="K368" s="42"/>
      <c r="L368" s="42"/>
      <c r="M368" s="42"/>
      <c r="N368" s="42"/>
      <c r="O368" s="42"/>
      <c r="P368" s="42"/>
      <c r="Q368" s="42"/>
      <c r="R368" s="42"/>
      <c r="S368" s="42"/>
      <c r="T368" s="42"/>
      <c r="U368" s="42"/>
      <c r="V368" s="42"/>
      <c r="W368" s="42"/>
      <c r="X368" s="42"/>
      <c r="Y368" s="42"/>
      <c r="Z368" s="42"/>
      <c r="AA368" s="42"/>
      <c r="AB368" s="42"/>
      <c r="AC368" s="42"/>
      <c r="AD368" s="42"/>
    </row>
    <row r="369">
      <c r="A369" s="70" t="b">
        <v>0</v>
      </c>
      <c r="E369" s="70"/>
      <c r="I369" s="549"/>
      <c r="K369" s="42"/>
      <c r="L369" s="42"/>
      <c r="M369" s="42"/>
      <c r="N369" s="42"/>
      <c r="O369" s="42"/>
      <c r="P369" s="42"/>
      <c r="Q369" s="42"/>
      <c r="R369" s="42"/>
      <c r="S369" s="42"/>
      <c r="T369" s="42"/>
      <c r="U369" s="42"/>
      <c r="V369" s="42"/>
      <c r="W369" s="42"/>
      <c r="X369" s="42"/>
      <c r="Y369" s="42"/>
      <c r="Z369" s="42"/>
      <c r="AA369" s="42"/>
      <c r="AB369" s="42"/>
      <c r="AC369" s="42"/>
      <c r="AD369" s="42"/>
    </row>
    <row r="370">
      <c r="A370" s="70" t="b">
        <v>0</v>
      </c>
      <c r="E370" s="70"/>
      <c r="I370" s="549"/>
      <c r="K370" s="42"/>
      <c r="L370" s="42"/>
      <c r="M370" s="42"/>
      <c r="N370" s="42"/>
      <c r="O370" s="42"/>
      <c r="P370" s="42"/>
      <c r="Q370" s="42"/>
      <c r="R370" s="42"/>
      <c r="S370" s="42"/>
      <c r="T370" s="42"/>
      <c r="U370" s="42"/>
      <c r="V370" s="42"/>
      <c r="W370" s="42"/>
      <c r="X370" s="42"/>
      <c r="Y370" s="42"/>
      <c r="Z370" s="42"/>
      <c r="AA370" s="42"/>
      <c r="AB370" s="42"/>
      <c r="AC370" s="42"/>
      <c r="AD370" s="42"/>
    </row>
    <row r="371">
      <c r="A371" s="70" t="b">
        <v>0</v>
      </c>
      <c r="E371" s="70"/>
      <c r="I371" s="549"/>
      <c r="K371" s="42"/>
      <c r="L371" s="42"/>
      <c r="M371" s="42"/>
      <c r="N371" s="42"/>
      <c r="O371" s="42"/>
      <c r="P371" s="42"/>
      <c r="Q371" s="42"/>
      <c r="R371" s="42"/>
      <c r="S371" s="42"/>
      <c r="T371" s="42"/>
      <c r="U371" s="42"/>
      <c r="V371" s="42"/>
      <c r="W371" s="42"/>
      <c r="X371" s="42"/>
      <c r="Y371" s="42"/>
      <c r="Z371" s="42"/>
      <c r="AA371" s="42"/>
      <c r="AB371" s="42"/>
      <c r="AC371" s="42"/>
      <c r="AD371" s="42"/>
    </row>
    <row r="372">
      <c r="A372" s="70" t="b">
        <v>0</v>
      </c>
      <c r="E372" s="70"/>
      <c r="I372" s="549"/>
      <c r="K372" s="42"/>
      <c r="L372" s="42"/>
      <c r="M372" s="42"/>
      <c r="N372" s="42"/>
      <c r="O372" s="42"/>
      <c r="P372" s="42"/>
      <c r="Q372" s="42"/>
      <c r="R372" s="42"/>
      <c r="S372" s="42"/>
      <c r="T372" s="42"/>
      <c r="U372" s="42"/>
      <c r="V372" s="42"/>
      <c r="W372" s="42"/>
      <c r="X372" s="42"/>
      <c r="Y372" s="42"/>
      <c r="Z372" s="42"/>
      <c r="AA372" s="42"/>
      <c r="AB372" s="42"/>
      <c r="AC372" s="42"/>
      <c r="AD372" s="42"/>
    </row>
    <row r="373">
      <c r="A373" s="70" t="b">
        <v>0</v>
      </c>
      <c r="E373" s="70"/>
      <c r="I373" s="549"/>
      <c r="K373" s="42"/>
      <c r="L373" s="42"/>
      <c r="M373" s="42"/>
      <c r="N373" s="42"/>
      <c r="O373" s="42"/>
      <c r="P373" s="42"/>
      <c r="Q373" s="42"/>
      <c r="R373" s="42"/>
      <c r="S373" s="42"/>
      <c r="T373" s="42"/>
      <c r="U373" s="42"/>
      <c r="V373" s="42"/>
      <c r="W373" s="42"/>
      <c r="X373" s="42"/>
      <c r="Y373" s="42"/>
      <c r="Z373" s="42"/>
      <c r="AA373" s="42"/>
      <c r="AB373" s="42"/>
      <c r="AC373" s="42"/>
      <c r="AD373" s="42"/>
    </row>
    <row r="374">
      <c r="A374" s="70" t="b">
        <v>0</v>
      </c>
      <c r="E374" s="70"/>
      <c r="I374" s="549"/>
      <c r="K374" s="42"/>
      <c r="L374" s="42"/>
      <c r="M374" s="42"/>
      <c r="N374" s="42"/>
      <c r="O374" s="42"/>
      <c r="P374" s="42"/>
      <c r="Q374" s="42"/>
      <c r="R374" s="42"/>
      <c r="S374" s="42"/>
      <c r="T374" s="42"/>
      <c r="U374" s="42"/>
      <c r="V374" s="42"/>
      <c r="W374" s="42"/>
      <c r="X374" s="42"/>
      <c r="Y374" s="42"/>
      <c r="Z374" s="42"/>
      <c r="AA374" s="42"/>
      <c r="AB374" s="42"/>
      <c r="AC374" s="42"/>
      <c r="AD374" s="42"/>
    </row>
    <row r="375">
      <c r="A375" s="70" t="b">
        <v>0</v>
      </c>
      <c r="E375" s="70"/>
      <c r="I375" s="549"/>
      <c r="K375" s="42"/>
      <c r="L375" s="42"/>
      <c r="M375" s="42"/>
      <c r="N375" s="42"/>
      <c r="O375" s="42"/>
      <c r="P375" s="42"/>
      <c r="Q375" s="42"/>
      <c r="R375" s="42"/>
      <c r="S375" s="42"/>
      <c r="T375" s="42"/>
      <c r="U375" s="42"/>
      <c r="V375" s="42"/>
      <c r="W375" s="42"/>
      <c r="X375" s="42"/>
      <c r="Y375" s="42"/>
      <c r="Z375" s="42"/>
      <c r="AA375" s="42"/>
      <c r="AB375" s="42"/>
      <c r="AC375" s="42"/>
      <c r="AD375" s="42"/>
    </row>
    <row r="376">
      <c r="A376" s="70" t="b">
        <v>0</v>
      </c>
      <c r="E376" s="70"/>
      <c r="I376" s="549"/>
      <c r="K376" s="42"/>
      <c r="L376" s="42"/>
      <c r="M376" s="42"/>
      <c r="N376" s="42"/>
      <c r="O376" s="42"/>
      <c r="P376" s="42"/>
      <c r="Q376" s="42"/>
      <c r="R376" s="42"/>
      <c r="S376" s="42"/>
      <c r="T376" s="42"/>
      <c r="U376" s="42"/>
      <c r="V376" s="42"/>
      <c r="W376" s="42"/>
      <c r="X376" s="42"/>
      <c r="Y376" s="42"/>
      <c r="Z376" s="42"/>
      <c r="AA376" s="42"/>
      <c r="AB376" s="42"/>
      <c r="AC376" s="42"/>
      <c r="AD376" s="42"/>
    </row>
    <row r="377">
      <c r="A377" s="70" t="b">
        <v>0</v>
      </c>
      <c r="E377" s="70"/>
      <c r="I377" s="549"/>
      <c r="K377" s="42"/>
      <c r="L377" s="42"/>
      <c r="M377" s="42"/>
      <c r="N377" s="42"/>
      <c r="O377" s="42"/>
      <c r="P377" s="42"/>
      <c r="Q377" s="42"/>
      <c r="R377" s="42"/>
      <c r="S377" s="42"/>
      <c r="T377" s="42"/>
      <c r="U377" s="42"/>
      <c r="V377" s="42"/>
      <c r="W377" s="42"/>
      <c r="X377" s="42"/>
      <c r="Y377" s="42"/>
      <c r="Z377" s="42"/>
      <c r="AA377" s="42"/>
      <c r="AB377" s="42"/>
      <c r="AC377" s="42"/>
      <c r="AD377" s="42"/>
    </row>
    <row r="378">
      <c r="A378" s="70" t="b">
        <v>0</v>
      </c>
      <c r="E378" s="70"/>
      <c r="I378" s="549"/>
      <c r="K378" s="42"/>
      <c r="L378" s="42"/>
      <c r="M378" s="42"/>
      <c r="N378" s="42"/>
      <c r="O378" s="42"/>
      <c r="P378" s="42"/>
      <c r="Q378" s="42"/>
      <c r="R378" s="42"/>
      <c r="S378" s="42"/>
      <c r="T378" s="42"/>
      <c r="U378" s="42"/>
      <c r="V378" s="42"/>
      <c r="W378" s="42"/>
      <c r="X378" s="42"/>
      <c r="Y378" s="42"/>
      <c r="Z378" s="42"/>
      <c r="AA378" s="42"/>
      <c r="AB378" s="42"/>
      <c r="AC378" s="42"/>
      <c r="AD378" s="42"/>
    </row>
    <row r="379">
      <c r="A379" s="70" t="b">
        <v>0</v>
      </c>
      <c r="E379" s="70"/>
      <c r="I379" s="549"/>
      <c r="K379" s="42"/>
      <c r="L379" s="42"/>
      <c r="M379" s="42"/>
      <c r="N379" s="42"/>
      <c r="O379" s="42"/>
      <c r="P379" s="42"/>
      <c r="Q379" s="42"/>
      <c r="R379" s="42"/>
      <c r="S379" s="42"/>
      <c r="T379" s="42"/>
      <c r="U379" s="42"/>
      <c r="V379" s="42"/>
      <c r="W379" s="42"/>
      <c r="X379" s="42"/>
      <c r="Y379" s="42"/>
      <c r="Z379" s="42"/>
      <c r="AA379" s="42"/>
      <c r="AB379" s="42"/>
      <c r="AC379" s="42"/>
      <c r="AD379" s="42"/>
    </row>
    <row r="380">
      <c r="A380" s="70" t="b">
        <v>0</v>
      </c>
      <c r="E380" s="70"/>
      <c r="I380" s="549"/>
      <c r="K380" s="42"/>
      <c r="L380" s="42"/>
      <c r="M380" s="42"/>
      <c r="N380" s="42"/>
      <c r="O380" s="42"/>
      <c r="P380" s="42"/>
      <c r="Q380" s="42"/>
      <c r="R380" s="42"/>
      <c r="S380" s="42"/>
      <c r="T380" s="42"/>
      <c r="U380" s="42"/>
      <c r="V380" s="42"/>
      <c r="W380" s="42"/>
      <c r="X380" s="42"/>
      <c r="Y380" s="42"/>
      <c r="Z380" s="42"/>
      <c r="AA380" s="42"/>
      <c r="AB380" s="42"/>
      <c r="AC380" s="42"/>
      <c r="AD380" s="42"/>
    </row>
    <row r="381">
      <c r="A381" s="70" t="b">
        <v>0</v>
      </c>
      <c r="E381" s="70"/>
      <c r="I381" s="549"/>
      <c r="K381" s="42"/>
      <c r="L381" s="42"/>
      <c r="M381" s="42"/>
      <c r="N381" s="42"/>
      <c r="O381" s="42"/>
      <c r="P381" s="42"/>
      <c r="Q381" s="42"/>
      <c r="R381" s="42"/>
      <c r="S381" s="42"/>
      <c r="T381" s="42"/>
      <c r="U381" s="42"/>
      <c r="V381" s="42"/>
      <c r="W381" s="42"/>
      <c r="X381" s="42"/>
      <c r="Y381" s="42"/>
      <c r="Z381" s="42"/>
      <c r="AA381" s="42"/>
      <c r="AB381" s="42"/>
      <c r="AC381" s="42"/>
      <c r="AD381" s="42"/>
    </row>
    <row r="382">
      <c r="A382" s="70" t="b">
        <v>0</v>
      </c>
      <c r="E382" s="70"/>
      <c r="I382" s="549"/>
      <c r="K382" s="42"/>
      <c r="L382" s="42"/>
      <c r="M382" s="42"/>
      <c r="N382" s="42"/>
      <c r="O382" s="42"/>
      <c r="P382" s="42"/>
      <c r="Q382" s="42"/>
      <c r="R382" s="42"/>
      <c r="S382" s="42"/>
      <c r="T382" s="42"/>
      <c r="U382" s="42"/>
      <c r="V382" s="42"/>
      <c r="W382" s="42"/>
      <c r="X382" s="42"/>
      <c r="Y382" s="42"/>
      <c r="Z382" s="42"/>
      <c r="AA382" s="42"/>
      <c r="AB382" s="42"/>
      <c r="AC382" s="42"/>
      <c r="AD382" s="42"/>
    </row>
    <row r="383">
      <c r="A383" s="70" t="b">
        <v>0</v>
      </c>
      <c r="E383" s="70"/>
      <c r="I383" s="549"/>
      <c r="K383" s="42"/>
      <c r="L383" s="42"/>
      <c r="M383" s="42"/>
      <c r="N383" s="42"/>
      <c r="O383" s="42"/>
      <c r="P383" s="42"/>
      <c r="Q383" s="42"/>
      <c r="R383" s="42"/>
      <c r="S383" s="42"/>
      <c r="T383" s="42"/>
      <c r="U383" s="42"/>
      <c r="V383" s="42"/>
      <c r="W383" s="42"/>
      <c r="X383" s="42"/>
      <c r="Y383" s="42"/>
      <c r="Z383" s="42"/>
      <c r="AA383" s="42"/>
      <c r="AB383" s="42"/>
      <c r="AC383" s="42"/>
      <c r="AD383" s="42"/>
    </row>
    <row r="384">
      <c r="A384" s="70" t="b">
        <v>0</v>
      </c>
      <c r="E384" s="70"/>
      <c r="I384" s="549"/>
      <c r="K384" s="42"/>
      <c r="L384" s="42"/>
      <c r="M384" s="42"/>
      <c r="N384" s="42"/>
      <c r="O384" s="42"/>
      <c r="P384" s="42"/>
      <c r="Q384" s="42"/>
      <c r="R384" s="42"/>
      <c r="S384" s="42"/>
      <c r="T384" s="42"/>
      <c r="U384" s="42"/>
      <c r="V384" s="42"/>
      <c r="W384" s="42"/>
      <c r="X384" s="42"/>
      <c r="Y384" s="42"/>
      <c r="Z384" s="42"/>
      <c r="AA384" s="42"/>
      <c r="AB384" s="42"/>
      <c r="AC384" s="42"/>
      <c r="AD384" s="42"/>
    </row>
    <row r="385">
      <c r="A385" s="70" t="b">
        <v>0</v>
      </c>
      <c r="E385" s="70"/>
      <c r="I385" s="549"/>
      <c r="K385" s="42"/>
      <c r="L385" s="42"/>
      <c r="M385" s="42"/>
      <c r="N385" s="42"/>
      <c r="O385" s="42"/>
      <c r="P385" s="42"/>
      <c r="Q385" s="42"/>
      <c r="R385" s="42"/>
      <c r="S385" s="42"/>
      <c r="T385" s="42"/>
      <c r="U385" s="42"/>
      <c r="V385" s="42"/>
      <c r="W385" s="42"/>
      <c r="X385" s="42"/>
      <c r="Y385" s="42"/>
      <c r="Z385" s="42"/>
      <c r="AA385" s="42"/>
      <c r="AB385" s="42"/>
      <c r="AC385" s="42"/>
      <c r="AD385" s="42"/>
    </row>
    <row r="386">
      <c r="A386" s="70" t="b">
        <v>0</v>
      </c>
      <c r="E386" s="70"/>
      <c r="I386" s="549"/>
      <c r="K386" s="42"/>
      <c r="L386" s="42"/>
      <c r="M386" s="42"/>
      <c r="N386" s="42"/>
      <c r="O386" s="42"/>
      <c r="P386" s="42"/>
      <c r="Q386" s="42"/>
      <c r="R386" s="42"/>
      <c r="S386" s="42"/>
      <c r="T386" s="42"/>
      <c r="U386" s="42"/>
      <c r="V386" s="42"/>
      <c r="W386" s="42"/>
      <c r="X386" s="42"/>
      <c r="Y386" s="42"/>
      <c r="Z386" s="42"/>
      <c r="AA386" s="42"/>
      <c r="AB386" s="42"/>
      <c r="AC386" s="42"/>
      <c r="AD386" s="42"/>
    </row>
    <row r="387">
      <c r="A387" s="70" t="b">
        <v>0</v>
      </c>
      <c r="E387" s="70"/>
      <c r="I387" s="549"/>
      <c r="K387" s="42"/>
      <c r="L387" s="42"/>
      <c r="M387" s="42"/>
      <c r="N387" s="42"/>
      <c r="O387" s="42"/>
      <c r="P387" s="42"/>
      <c r="Q387" s="42"/>
      <c r="R387" s="42"/>
      <c r="S387" s="42"/>
      <c r="T387" s="42"/>
      <c r="U387" s="42"/>
      <c r="V387" s="42"/>
      <c r="W387" s="42"/>
      <c r="X387" s="42"/>
      <c r="Y387" s="42"/>
      <c r="Z387" s="42"/>
      <c r="AA387" s="42"/>
      <c r="AB387" s="42"/>
      <c r="AC387" s="42"/>
      <c r="AD387" s="42"/>
    </row>
    <row r="388">
      <c r="A388" s="70" t="b">
        <v>0</v>
      </c>
      <c r="E388" s="70"/>
      <c r="I388" s="549"/>
      <c r="K388" s="42"/>
      <c r="L388" s="42"/>
      <c r="M388" s="42"/>
      <c r="N388" s="42"/>
      <c r="O388" s="42"/>
      <c r="P388" s="42"/>
      <c r="Q388" s="42"/>
      <c r="R388" s="42"/>
      <c r="S388" s="42"/>
      <c r="T388" s="42"/>
      <c r="U388" s="42"/>
      <c r="V388" s="42"/>
      <c r="W388" s="42"/>
      <c r="X388" s="42"/>
      <c r="Y388" s="42"/>
      <c r="Z388" s="42"/>
      <c r="AA388" s="42"/>
      <c r="AB388" s="42"/>
      <c r="AC388" s="42"/>
      <c r="AD388" s="42"/>
    </row>
    <row r="389">
      <c r="A389" s="70" t="b">
        <v>0</v>
      </c>
      <c r="E389" s="70"/>
      <c r="I389" s="549"/>
      <c r="K389" s="42"/>
      <c r="L389" s="42"/>
      <c r="M389" s="42"/>
      <c r="N389" s="42"/>
      <c r="O389" s="42"/>
      <c r="P389" s="42"/>
      <c r="Q389" s="42"/>
      <c r="R389" s="42"/>
      <c r="S389" s="42"/>
      <c r="T389" s="42"/>
      <c r="U389" s="42"/>
      <c r="V389" s="42"/>
      <c r="W389" s="42"/>
      <c r="X389" s="42"/>
      <c r="Y389" s="42"/>
      <c r="Z389" s="42"/>
      <c r="AA389" s="42"/>
      <c r="AB389" s="42"/>
      <c r="AC389" s="42"/>
      <c r="AD389" s="42"/>
    </row>
    <row r="390">
      <c r="A390" s="70" t="b">
        <v>0</v>
      </c>
      <c r="E390" s="70"/>
      <c r="I390" s="549"/>
      <c r="K390" s="42"/>
      <c r="L390" s="42"/>
      <c r="M390" s="42"/>
      <c r="N390" s="42"/>
      <c r="O390" s="42"/>
      <c r="P390" s="42"/>
      <c r="Q390" s="42"/>
      <c r="R390" s="42"/>
      <c r="S390" s="42"/>
      <c r="T390" s="42"/>
      <c r="U390" s="42"/>
      <c r="V390" s="42"/>
      <c r="W390" s="42"/>
      <c r="X390" s="42"/>
      <c r="Y390" s="42"/>
      <c r="Z390" s="42"/>
      <c r="AA390" s="42"/>
      <c r="AB390" s="42"/>
      <c r="AC390" s="42"/>
      <c r="AD390" s="42"/>
    </row>
    <row r="391">
      <c r="A391" s="70" t="b">
        <v>0</v>
      </c>
      <c r="E391" s="70"/>
      <c r="I391" s="549"/>
      <c r="K391" s="42"/>
      <c r="L391" s="42"/>
      <c r="M391" s="42"/>
      <c r="N391" s="42"/>
      <c r="O391" s="42"/>
      <c r="P391" s="42"/>
      <c r="Q391" s="42"/>
      <c r="R391" s="42"/>
      <c r="S391" s="42"/>
      <c r="T391" s="42"/>
      <c r="U391" s="42"/>
      <c r="V391" s="42"/>
      <c r="W391" s="42"/>
      <c r="X391" s="42"/>
      <c r="Y391" s="42"/>
      <c r="Z391" s="42"/>
      <c r="AA391" s="42"/>
      <c r="AB391" s="42"/>
      <c r="AC391" s="42"/>
      <c r="AD391" s="42"/>
    </row>
    <row r="392">
      <c r="A392" s="70" t="b">
        <v>0</v>
      </c>
      <c r="E392" s="70"/>
      <c r="I392" s="549"/>
      <c r="K392" s="42"/>
      <c r="L392" s="42"/>
      <c r="M392" s="42"/>
      <c r="N392" s="42"/>
      <c r="O392" s="42"/>
      <c r="P392" s="42"/>
      <c r="Q392" s="42"/>
      <c r="R392" s="42"/>
      <c r="S392" s="42"/>
      <c r="T392" s="42"/>
      <c r="U392" s="42"/>
      <c r="V392" s="42"/>
      <c r="W392" s="42"/>
      <c r="X392" s="42"/>
      <c r="Y392" s="42"/>
      <c r="Z392" s="42"/>
      <c r="AA392" s="42"/>
      <c r="AB392" s="42"/>
      <c r="AC392" s="42"/>
      <c r="AD392" s="42"/>
    </row>
    <row r="393">
      <c r="A393" s="70" t="b">
        <v>0</v>
      </c>
      <c r="E393" s="70"/>
      <c r="I393" s="549"/>
      <c r="K393" s="42"/>
      <c r="L393" s="42"/>
      <c r="M393" s="42"/>
      <c r="N393" s="42"/>
      <c r="O393" s="42"/>
      <c r="P393" s="42"/>
      <c r="Q393" s="42"/>
      <c r="R393" s="42"/>
      <c r="S393" s="42"/>
      <c r="T393" s="42"/>
      <c r="U393" s="42"/>
      <c r="V393" s="42"/>
      <c r="W393" s="42"/>
      <c r="X393" s="42"/>
      <c r="Y393" s="42"/>
      <c r="Z393" s="42"/>
      <c r="AA393" s="42"/>
      <c r="AB393" s="42"/>
      <c r="AC393" s="42"/>
      <c r="AD393" s="42"/>
    </row>
    <row r="394">
      <c r="A394" s="70" t="b">
        <v>0</v>
      </c>
      <c r="E394" s="70"/>
      <c r="I394" s="549"/>
      <c r="K394" s="42"/>
      <c r="L394" s="42"/>
      <c r="M394" s="42"/>
      <c r="N394" s="42"/>
      <c r="O394" s="42"/>
      <c r="P394" s="42"/>
      <c r="Q394" s="42"/>
      <c r="R394" s="42"/>
      <c r="S394" s="42"/>
      <c r="T394" s="42"/>
      <c r="U394" s="42"/>
      <c r="V394" s="42"/>
      <c r="W394" s="42"/>
      <c r="X394" s="42"/>
      <c r="Y394" s="42"/>
      <c r="Z394" s="42"/>
      <c r="AA394" s="42"/>
      <c r="AB394" s="42"/>
      <c r="AC394" s="42"/>
      <c r="AD394" s="42"/>
    </row>
    <row r="395">
      <c r="A395" s="70" t="b">
        <v>0</v>
      </c>
      <c r="E395" s="70"/>
      <c r="I395" s="549"/>
      <c r="K395" s="42"/>
      <c r="L395" s="42"/>
      <c r="M395" s="42"/>
      <c r="N395" s="42"/>
      <c r="O395" s="42"/>
      <c r="P395" s="42"/>
      <c r="Q395" s="42"/>
      <c r="R395" s="42"/>
      <c r="S395" s="42"/>
      <c r="T395" s="42"/>
      <c r="U395" s="42"/>
      <c r="V395" s="42"/>
      <c r="W395" s="42"/>
      <c r="X395" s="42"/>
      <c r="Y395" s="42"/>
      <c r="Z395" s="42"/>
      <c r="AA395" s="42"/>
      <c r="AB395" s="42"/>
      <c r="AC395" s="42"/>
      <c r="AD395" s="42"/>
    </row>
    <row r="396">
      <c r="A396" s="70" t="b">
        <v>0</v>
      </c>
      <c r="E396" s="70"/>
      <c r="I396" s="549"/>
      <c r="K396" s="42"/>
      <c r="L396" s="42"/>
      <c r="M396" s="42"/>
      <c r="N396" s="42"/>
      <c r="O396" s="42"/>
      <c r="P396" s="42"/>
      <c r="Q396" s="42"/>
      <c r="R396" s="42"/>
      <c r="S396" s="42"/>
      <c r="T396" s="42"/>
      <c r="U396" s="42"/>
      <c r="V396" s="42"/>
      <c r="W396" s="42"/>
      <c r="X396" s="42"/>
      <c r="Y396" s="42"/>
      <c r="Z396" s="42"/>
      <c r="AA396" s="42"/>
      <c r="AB396" s="42"/>
      <c r="AC396" s="42"/>
      <c r="AD396" s="42"/>
    </row>
    <row r="397">
      <c r="A397" s="70" t="b">
        <v>0</v>
      </c>
      <c r="E397" s="70"/>
      <c r="I397" s="549"/>
      <c r="K397" s="42"/>
      <c r="L397" s="42"/>
      <c r="M397" s="42"/>
      <c r="N397" s="42"/>
      <c r="O397" s="42"/>
      <c r="P397" s="42"/>
      <c r="Q397" s="42"/>
      <c r="R397" s="42"/>
      <c r="S397" s="42"/>
      <c r="T397" s="42"/>
      <c r="U397" s="42"/>
      <c r="V397" s="42"/>
      <c r="W397" s="42"/>
      <c r="X397" s="42"/>
      <c r="Y397" s="42"/>
      <c r="Z397" s="42"/>
      <c r="AA397" s="42"/>
      <c r="AB397" s="42"/>
      <c r="AC397" s="42"/>
      <c r="AD397" s="42"/>
    </row>
    <row r="398">
      <c r="A398" s="70" t="b">
        <v>0</v>
      </c>
      <c r="E398" s="70"/>
      <c r="I398" s="549"/>
      <c r="K398" s="42"/>
      <c r="L398" s="42"/>
      <c r="M398" s="42"/>
      <c r="N398" s="42"/>
      <c r="O398" s="42"/>
      <c r="P398" s="42"/>
      <c r="Q398" s="42"/>
      <c r="R398" s="42"/>
      <c r="S398" s="42"/>
      <c r="T398" s="42"/>
      <c r="U398" s="42"/>
      <c r="V398" s="42"/>
      <c r="W398" s="42"/>
      <c r="X398" s="42"/>
      <c r="Y398" s="42"/>
      <c r="Z398" s="42"/>
      <c r="AA398" s="42"/>
      <c r="AB398" s="42"/>
      <c r="AC398" s="42"/>
      <c r="AD398" s="42"/>
    </row>
    <row r="399">
      <c r="A399" s="70" t="b">
        <v>0</v>
      </c>
      <c r="E399" s="70"/>
      <c r="I399" s="549"/>
      <c r="K399" s="42"/>
      <c r="L399" s="42"/>
      <c r="M399" s="42"/>
      <c r="N399" s="42"/>
      <c r="O399" s="42"/>
      <c r="P399" s="42"/>
      <c r="Q399" s="42"/>
      <c r="R399" s="42"/>
      <c r="S399" s="42"/>
      <c r="T399" s="42"/>
      <c r="U399" s="42"/>
      <c r="V399" s="42"/>
      <c r="W399" s="42"/>
      <c r="X399" s="42"/>
      <c r="Y399" s="42"/>
      <c r="Z399" s="42"/>
      <c r="AA399" s="42"/>
      <c r="AB399" s="42"/>
      <c r="AC399" s="42"/>
      <c r="AD399" s="42"/>
    </row>
    <row r="400">
      <c r="A400" s="70" t="b">
        <v>0</v>
      </c>
      <c r="E400" s="70"/>
      <c r="I400" s="549"/>
      <c r="K400" s="42"/>
      <c r="L400" s="42"/>
      <c r="M400" s="42"/>
      <c r="N400" s="42"/>
      <c r="O400" s="42"/>
      <c r="P400" s="42"/>
      <c r="Q400" s="42"/>
      <c r="R400" s="42"/>
      <c r="S400" s="42"/>
      <c r="T400" s="42"/>
      <c r="U400" s="42"/>
      <c r="V400" s="42"/>
      <c r="W400" s="42"/>
      <c r="X400" s="42"/>
      <c r="Y400" s="42"/>
      <c r="Z400" s="42"/>
      <c r="AA400" s="42"/>
      <c r="AB400" s="42"/>
      <c r="AC400" s="42"/>
      <c r="AD400" s="42"/>
    </row>
    <row r="401">
      <c r="A401" s="70" t="b">
        <v>0</v>
      </c>
      <c r="E401" s="70"/>
      <c r="I401" s="549"/>
      <c r="K401" s="42"/>
      <c r="L401" s="42"/>
      <c r="M401" s="42"/>
      <c r="N401" s="42"/>
      <c r="O401" s="42"/>
      <c r="P401" s="42"/>
      <c r="Q401" s="42"/>
      <c r="R401" s="42"/>
      <c r="S401" s="42"/>
      <c r="T401" s="42"/>
      <c r="U401" s="42"/>
      <c r="V401" s="42"/>
      <c r="W401" s="42"/>
      <c r="X401" s="42"/>
      <c r="Y401" s="42"/>
      <c r="Z401" s="42"/>
      <c r="AA401" s="42"/>
      <c r="AB401" s="42"/>
      <c r="AC401" s="42"/>
      <c r="AD401" s="42"/>
    </row>
    <row r="402">
      <c r="A402" s="70" t="b">
        <v>0</v>
      </c>
      <c r="E402" s="70"/>
      <c r="I402" s="549"/>
      <c r="K402" s="42"/>
      <c r="L402" s="42"/>
      <c r="M402" s="42"/>
      <c r="N402" s="42"/>
      <c r="O402" s="42"/>
      <c r="P402" s="42"/>
      <c r="Q402" s="42"/>
      <c r="R402" s="42"/>
      <c r="S402" s="42"/>
      <c r="T402" s="42"/>
      <c r="U402" s="42"/>
      <c r="V402" s="42"/>
      <c r="W402" s="42"/>
      <c r="X402" s="42"/>
      <c r="Y402" s="42"/>
      <c r="Z402" s="42"/>
      <c r="AA402" s="42"/>
      <c r="AB402" s="42"/>
      <c r="AC402" s="42"/>
      <c r="AD402" s="42"/>
    </row>
    <row r="403">
      <c r="A403" s="70" t="b">
        <v>0</v>
      </c>
      <c r="E403" s="70"/>
      <c r="I403" s="549"/>
      <c r="K403" s="42"/>
      <c r="L403" s="42"/>
      <c r="M403" s="42"/>
      <c r="N403" s="42"/>
      <c r="O403" s="42"/>
      <c r="P403" s="42"/>
      <c r="Q403" s="42"/>
      <c r="R403" s="42"/>
      <c r="S403" s="42"/>
      <c r="T403" s="42"/>
      <c r="U403" s="42"/>
      <c r="V403" s="42"/>
      <c r="W403" s="42"/>
      <c r="X403" s="42"/>
      <c r="Y403" s="42"/>
      <c r="Z403" s="42"/>
      <c r="AA403" s="42"/>
      <c r="AB403" s="42"/>
      <c r="AC403" s="42"/>
      <c r="AD403" s="42"/>
    </row>
    <row r="404">
      <c r="A404" s="70" t="b">
        <v>0</v>
      </c>
      <c r="E404" s="70"/>
      <c r="I404" s="549"/>
      <c r="K404" s="42"/>
      <c r="L404" s="42"/>
      <c r="M404" s="42"/>
      <c r="N404" s="42"/>
      <c r="O404" s="42"/>
      <c r="P404" s="42"/>
      <c r="Q404" s="42"/>
      <c r="R404" s="42"/>
      <c r="S404" s="42"/>
      <c r="T404" s="42"/>
      <c r="U404" s="42"/>
      <c r="V404" s="42"/>
      <c r="W404" s="42"/>
      <c r="X404" s="42"/>
      <c r="Y404" s="42"/>
      <c r="Z404" s="42"/>
      <c r="AA404" s="42"/>
      <c r="AB404" s="42"/>
      <c r="AC404" s="42"/>
      <c r="AD404" s="42"/>
    </row>
    <row r="405">
      <c r="A405" s="70" t="b">
        <v>0</v>
      </c>
      <c r="E405" s="70"/>
      <c r="I405" s="549"/>
      <c r="K405" s="42"/>
      <c r="L405" s="42"/>
      <c r="M405" s="42"/>
      <c r="N405" s="42"/>
      <c r="O405" s="42"/>
      <c r="P405" s="42"/>
      <c r="Q405" s="42"/>
      <c r="R405" s="42"/>
      <c r="S405" s="42"/>
      <c r="T405" s="42"/>
      <c r="U405" s="42"/>
      <c r="V405" s="42"/>
      <c r="W405" s="42"/>
      <c r="X405" s="42"/>
      <c r="Y405" s="42"/>
      <c r="Z405" s="42"/>
      <c r="AA405" s="42"/>
      <c r="AB405" s="42"/>
      <c r="AC405" s="42"/>
      <c r="AD405" s="42"/>
    </row>
    <row r="406">
      <c r="A406" s="70" t="b">
        <v>0</v>
      </c>
      <c r="E406" s="70"/>
      <c r="I406" s="549"/>
      <c r="K406" s="42"/>
      <c r="L406" s="42"/>
      <c r="M406" s="42"/>
      <c r="N406" s="42"/>
      <c r="O406" s="42"/>
      <c r="P406" s="42"/>
      <c r="Q406" s="42"/>
      <c r="R406" s="42"/>
      <c r="S406" s="42"/>
      <c r="T406" s="42"/>
      <c r="U406" s="42"/>
      <c r="V406" s="42"/>
      <c r="W406" s="42"/>
      <c r="X406" s="42"/>
      <c r="Y406" s="42"/>
      <c r="Z406" s="42"/>
      <c r="AA406" s="42"/>
      <c r="AB406" s="42"/>
      <c r="AC406" s="42"/>
      <c r="AD406" s="42"/>
    </row>
    <row r="407">
      <c r="A407" s="70" t="b">
        <v>0</v>
      </c>
      <c r="E407" s="70"/>
      <c r="I407" s="549"/>
      <c r="K407" s="42"/>
      <c r="L407" s="42"/>
      <c r="M407" s="42"/>
      <c r="N407" s="42"/>
      <c r="O407" s="42"/>
      <c r="P407" s="42"/>
      <c r="Q407" s="42"/>
      <c r="R407" s="42"/>
      <c r="S407" s="42"/>
      <c r="T407" s="42"/>
      <c r="U407" s="42"/>
      <c r="V407" s="42"/>
      <c r="W407" s="42"/>
      <c r="X407" s="42"/>
      <c r="Y407" s="42"/>
      <c r="Z407" s="42"/>
      <c r="AA407" s="42"/>
      <c r="AB407" s="42"/>
      <c r="AC407" s="42"/>
      <c r="AD407" s="42"/>
    </row>
    <row r="408">
      <c r="A408" s="70" t="b">
        <v>0</v>
      </c>
      <c r="E408" s="70"/>
      <c r="I408" s="549"/>
      <c r="K408" s="42"/>
      <c r="L408" s="42"/>
      <c r="M408" s="42"/>
      <c r="N408" s="42"/>
      <c r="O408" s="42"/>
      <c r="P408" s="42"/>
      <c r="Q408" s="42"/>
      <c r="R408" s="42"/>
      <c r="S408" s="42"/>
      <c r="T408" s="42"/>
      <c r="U408" s="42"/>
      <c r="V408" s="42"/>
      <c r="W408" s="42"/>
      <c r="X408" s="42"/>
      <c r="Y408" s="42"/>
      <c r="Z408" s="42"/>
      <c r="AA408" s="42"/>
      <c r="AB408" s="42"/>
      <c r="AC408" s="42"/>
      <c r="AD408" s="42"/>
    </row>
    <row r="409">
      <c r="A409" s="70" t="b">
        <v>0</v>
      </c>
      <c r="E409" s="70"/>
      <c r="I409" s="549"/>
      <c r="K409" s="42"/>
      <c r="L409" s="42"/>
      <c r="M409" s="42"/>
      <c r="N409" s="42"/>
      <c r="O409" s="42"/>
      <c r="P409" s="42"/>
      <c r="Q409" s="42"/>
      <c r="R409" s="42"/>
      <c r="S409" s="42"/>
      <c r="T409" s="42"/>
      <c r="U409" s="42"/>
      <c r="V409" s="42"/>
      <c r="W409" s="42"/>
      <c r="X409" s="42"/>
      <c r="Y409" s="42"/>
      <c r="Z409" s="42"/>
      <c r="AA409" s="42"/>
      <c r="AB409" s="42"/>
      <c r="AC409" s="42"/>
      <c r="AD409" s="42"/>
    </row>
    <row r="410">
      <c r="A410" s="70" t="b">
        <v>0</v>
      </c>
      <c r="E410" s="70"/>
      <c r="I410" s="549"/>
      <c r="K410" s="42"/>
      <c r="L410" s="42"/>
      <c r="M410" s="42"/>
      <c r="N410" s="42"/>
      <c r="O410" s="42"/>
      <c r="P410" s="42"/>
      <c r="Q410" s="42"/>
      <c r="R410" s="42"/>
      <c r="S410" s="42"/>
      <c r="T410" s="42"/>
      <c r="U410" s="42"/>
      <c r="V410" s="42"/>
      <c r="W410" s="42"/>
      <c r="X410" s="42"/>
      <c r="Y410" s="42"/>
      <c r="Z410" s="42"/>
      <c r="AA410" s="42"/>
      <c r="AB410" s="42"/>
      <c r="AC410" s="42"/>
      <c r="AD410" s="42"/>
    </row>
    <row r="411">
      <c r="A411" s="70" t="b">
        <v>0</v>
      </c>
      <c r="E411" s="70"/>
      <c r="I411" s="549"/>
      <c r="K411" s="42"/>
      <c r="L411" s="42"/>
      <c r="M411" s="42"/>
      <c r="N411" s="42"/>
      <c r="O411" s="42"/>
      <c r="P411" s="42"/>
      <c r="Q411" s="42"/>
      <c r="R411" s="42"/>
      <c r="S411" s="42"/>
      <c r="T411" s="42"/>
      <c r="U411" s="42"/>
      <c r="V411" s="42"/>
      <c r="W411" s="42"/>
      <c r="X411" s="42"/>
      <c r="Y411" s="42"/>
      <c r="Z411" s="42"/>
      <c r="AA411" s="42"/>
      <c r="AB411" s="42"/>
      <c r="AC411" s="42"/>
      <c r="AD411" s="42"/>
    </row>
    <row r="412">
      <c r="A412" s="70" t="b">
        <v>0</v>
      </c>
      <c r="E412" s="70"/>
      <c r="I412" s="549"/>
      <c r="K412" s="42"/>
      <c r="L412" s="42"/>
      <c r="M412" s="42"/>
      <c r="N412" s="42"/>
      <c r="O412" s="42"/>
      <c r="P412" s="42"/>
      <c r="Q412" s="42"/>
      <c r="R412" s="42"/>
      <c r="S412" s="42"/>
      <c r="T412" s="42"/>
      <c r="U412" s="42"/>
      <c r="V412" s="42"/>
      <c r="W412" s="42"/>
      <c r="X412" s="42"/>
      <c r="Y412" s="42"/>
      <c r="Z412" s="42"/>
      <c r="AA412" s="42"/>
      <c r="AB412" s="42"/>
      <c r="AC412" s="42"/>
      <c r="AD412" s="42"/>
    </row>
    <row r="413">
      <c r="A413" s="70" t="b">
        <v>0</v>
      </c>
      <c r="E413" s="70"/>
      <c r="I413" s="549"/>
      <c r="K413" s="42"/>
      <c r="L413" s="42"/>
      <c r="M413" s="42"/>
      <c r="N413" s="42"/>
      <c r="O413" s="42"/>
      <c r="P413" s="42"/>
      <c r="Q413" s="42"/>
      <c r="R413" s="42"/>
      <c r="S413" s="42"/>
      <c r="T413" s="42"/>
      <c r="U413" s="42"/>
      <c r="V413" s="42"/>
      <c r="W413" s="42"/>
      <c r="X413" s="42"/>
      <c r="Y413" s="42"/>
      <c r="Z413" s="42"/>
      <c r="AA413" s="42"/>
      <c r="AB413" s="42"/>
      <c r="AC413" s="42"/>
      <c r="AD413" s="42"/>
    </row>
    <row r="414">
      <c r="A414" s="70" t="b">
        <v>0</v>
      </c>
      <c r="E414" s="70"/>
      <c r="I414" s="549"/>
      <c r="K414" s="42"/>
      <c r="L414" s="42"/>
      <c r="M414" s="42"/>
      <c r="N414" s="42"/>
      <c r="O414" s="42"/>
      <c r="P414" s="42"/>
      <c r="Q414" s="42"/>
      <c r="R414" s="42"/>
      <c r="S414" s="42"/>
      <c r="T414" s="42"/>
      <c r="U414" s="42"/>
      <c r="V414" s="42"/>
      <c r="W414" s="42"/>
      <c r="X414" s="42"/>
      <c r="Y414" s="42"/>
      <c r="Z414" s="42"/>
      <c r="AA414" s="42"/>
      <c r="AB414" s="42"/>
      <c r="AC414" s="42"/>
      <c r="AD414" s="42"/>
    </row>
    <row r="415">
      <c r="A415" s="70" t="b">
        <v>0</v>
      </c>
      <c r="E415" s="70"/>
      <c r="I415" s="549"/>
      <c r="K415" s="42"/>
      <c r="L415" s="42"/>
      <c r="M415" s="42"/>
      <c r="N415" s="42"/>
      <c r="O415" s="42"/>
      <c r="P415" s="42"/>
      <c r="Q415" s="42"/>
      <c r="R415" s="42"/>
      <c r="S415" s="42"/>
      <c r="T415" s="42"/>
      <c r="U415" s="42"/>
      <c r="V415" s="42"/>
      <c r="W415" s="42"/>
      <c r="X415" s="42"/>
      <c r="Y415" s="42"/>
      <c r="Z415" s="42"/>
      <c r="AA415" s="42"/>
      <c r="AB415" s="42"/>
      <c r="AC415" s="42"/>
      <c r="AD415" s="42"/>
    </row>
    <row r="416">
      <c r="A416" s="70" t="b">
        <v>0</v>
      </c>
      <c r="E416" s="70"/>
      <c r="I416" s="549"/>
      <c r="K416" s="42"/>
      <c r="L416" s="42"/>
      <c r="M416" s="42"/>
      <c r="N416" s="42"/>
      <c r="O416" s="42"/>
      <c r="P416" s="42"/>
      <c r="Q416" s="42"/>
      <c r="R416" s="42"/>
      <c r="S416" s="42"/>
      <c r="T416" s="42"/>
      <c r="U416" s="42"/>
      <c r="V416" s="42"/>
      <c r="W416" s="42"/>
      <c r="X416" s="42"/>
      <c r="Y416" s="42"/>
      <c r="Z416" s="42"/>
      <c r="AA416" s="42"/>
      <c r="AB416" s="42"/>
      <c r="AC416" s="42"/>
      <c r="AD416" s="42"/>
    </row>
    <row r="417">
      <c r="A417" s="70" t="b">
        <v>0</v>
      </c>
      <c r="E417" s="70"/>
      <c r="I417" s="549"/>
      <c r="K417" s="42"/>
      <c r="L417" s="42"/>
      <c r="M417" s="42"/>
      <c r="N417" s="42"/>
      <c r="O417" s="42"/>
      <c r="P417" s="42"/>
      <c r="Q417" s="42"/>
      <c r="R417" s="42"/>
      <c r="S417" s="42"/>
      <c r="T417" s="42"/>
      <c r="U417" s="42"/>
      <c r="V417" s="42"/>
      <c r="W417" s="42"/>
      <c r="X417" s="42"/>
      <c r="Y417" s="42"/>
      <c r="Z417" s="42"/>
      <c r="AA417" s="42"/>
      <c r="AB417" s="42"/>
      <c r="AC417" s="42"/>
      <c r="AD417" s="42"/>
    </row>
    <row r="418">
      <c r="A418" s="70" t="b">
        <v>0</v>
      </c>
      <c r="E418" s="70"/>
      <c r="I418" s="549"/>
      <c r="K418" s="42"/>
      <c r="L418" s="42"/>
      <c r="M418" s="42"/>
      <c r="N418" s="42"/>
      <c r="O418" s="42"/>
      <c r="P418" s="42"/>
      <c r="Q418" s="42"/>
      <c r="R418" s="42"/>
      <c r="S418" s="42"/>
      <c r="T418" s="42"/>
      <c r="U418" s="42"/>
      <c r="V418" s="42"/>
      <c r="W418" s="42"/>
      <c r="X418" s="42"/>
      <c r="Y418" s="42"/>
      <c r="Z418" s="42"/>
      <c r="AA418" s="42"/>
      <c r="AB418" s="42"/>
      <c r="AC418" s="42"/>
      <c r="AD418" s="42"/>
    </row>
    <row r="419">
      <c r="A419" s="70" t="b">
        <v>0</v>
      </c>
      <c r="E419" s="70"/>
      <c r="I419" s="549"/>
      <c r="K419" s="42"/>
      <c r="L419" s="42"/>
      <c r="M419" s="42"/>
      <c r="N419" s="42"/>
      <c r="O419" s="42"/>
      <c r="P419" s="42"/>
      <c r="Q419" s="42"/>
      <c r="R419" s="42"/>
      <c r="S419" s="42"/>
      <c r="T419" s="42"/>
      <c r="U419" s="42"/>
      <c r="V419" s="42"/>
      <c r="W419" s="42"/>
      <c r="X419" s="42"/>
      <c r="Y419" s="42"/>
      <c r="Z419" s="42"/>
      <c r="AA419" s="42"/>
      <c r="AB419" s="42"/>
      <c r="AC419" s="42"/>
      <c r="AD419" s="42"/>
    </row>
    <row r="420">
      <c r="A420" s="70" t="b">
        <v>0</v>
      </c>
      <c r="E420" s="70"/>
      <c r="I420" s="549"/>
      <c r="K420" s="42"/>
      <c r="L420" s="42"/>
      <c r="M420" s="42"/>
      <c r="N420" s="42"/>
      <c r="O420" s="42"/>
      <c r="P420" s="42"/>
      <c r="Q420" s="42"/>
      <c r="R420" s="42"/>
      <c r="S420" s="42"/>
      <c r="T420" s="42"/>
      <c r="U420" s="42"/>
      <c r="V420" s="42"/>
      <c r="W420" s="42"/>
      <c r="X420" s="42"/>
      <c r="Y420" s="42"/>
      <c r="Z420" s="42"/>
      <c r="AA420" s="42"/>
      <c r="AB420" s="42"/>
      <c r="AC420" s="42"/>
      <c r="AD420" s="42"/>
    </row>
    <row r="421">
      <c r="A421" s="70" t="b">
        <v>0</v>
      </c>
      <c r="E421" s="70"/>
      <c r="I421" s="549"/>
      <c r="K421" s="42"/>
      <c r="L421" s="42"/>
      <c r="M421" s="42"/>
      <c r="N421" s="42"/>
      <c r="O421" s="42"/>
      <c r="P421" s="42"/>
      <c r="Q421" s="42"/>
      <c r="R421" s="42"/>
      <c r="S421" s="42"/>
      <c r="T421" s="42"/>
      <c r="U421" s="42"/>
      <c r="V421" s="42"/>
      <c r="W421" s="42"/>
      <c r="X421" s="42"/>
      <c r="Y421" s="42"/>
      <c r="Z421" s="42"/>
      <c r="AA421" s="42"/>
      <c r="AB421" s="42"/>
      <c r="AC421" s="42"/>
      <c r="AD421" s="42"/>
    </row>
    <row r="422">
      <c r="A422" s="70" t="b">
        <v>0</v>
      </c>
      <c r="E422" s="70"/>
      <c r="I422" s="549"/>
      <c r="K422" s="42"/>
      <c r="L422" s="42"/>
      <c r="M422" s="42"/>
      <c r="N422" s="42"/>
      <c r="O422" s="42"/>
      <c r="P422" s="42"/>
      <c r="Q422" s="42"/>
      <c r="R422" s="42"/>
      <c r="S422" s="42"/>
      <c r="T422" s="42"/>
      <c r="U422" s="42"/>
      <c r="V422" s="42"/>
      <c r="W422" s="42"/>
      <c r="X422" s="42"/>
      <c r="Y422" s="42"/>
      <c r="Z422" s="42"/>
      <c r="AA422" s="42"/>
      <c r="AB422" s="42"/>
      <c r="AC422" s="42"/>
      <c r="AD422" s="42"/>
    </row>
    <row r="423">
      <c r="A423" s="70" t="b">
        <v>0</v>
      </c>
      <c r="E423" s="70"/>
      <c r="I423" s="549"/>
      <c r="K423" s="42"/>
      <c r="L423" s="42"/>
      <c r="M423" s="42"/>
      <c r="N423" s="42"/>
      <c r="O423" s="42"/>
      <c r="P423" s="42"/>
      <c r="Q423" s="42"/>
      <c r="R423" s="42"/>
      <c r="S423" s="42"/>
      <c r="T423" s="42"/>
      <c r="U423" s="42"/>
      <c r="V423" s="42"/>
      <c r="W423" s="42"/>
      <c r="X423" s="42"/>
      <c r="Y423" s="42"/>
      <c r="Z423" s="42"/>
      <c r="AA423" s="42"/>
      <c r="AB423" s="42"/>
      <c r="AC423" s="42"/>
      <c r="AD423" s="42"/>
    </row>
    <row r="424">
      <c r="A424" s="70" t="b">
        <v>0</v>
      </c>
      <c r="E424" s="70"/>
      <c r="I424" s="549"/>
      <c r="K424" s="42"/>
      <c r="L424" s="42"/>
      <c r="M424" s="42"/>
      <c r="N424" s="42"/>
      <c r="O424" s="42"/>
      <c r="P424" s="42"/>
      <c r="Q424" s="42"/>
      <c r="R424" s="42"/>
      <c r="S424" s="42"/>
      <c r="T424" s="42"/>
      <c r="U424" s="42"/>
      <c r="V424" s="42"/>
      <c r="W424" s="42"/>
      <c r="X424" s="42"/>
      <c r="Y424" s="42"/>
      <c r="Z424" s="42"/>
      <c r="AA424" s="42"/>
      <c r="AB424" s="42"/>
      <c r="AC424" s="42"/>
      <c r="AD424" s="42"/>
    </row>
    <row r="425">
      <c r="A425" s="70" t="b">
        <v>0</v>
      </c>
      <c r="E425" s="70"/>
      <c r="I425" s="549"/>
      <c r="K425" s="42"/>
      <c r="L425" s="42"/>
      <c r="M425" s="42"/>
      <c r="N425" s="42"/>
      <c r="O425" s="42"/>
      <c r="P425" s="42"/>
      <c r="Q425" s="42"/>
      <c r="R425" s="42"/>
      <c r="S425" s="42"/>
      <c r="T425" s="42"/>
      <c r="U425" s="42"/>
      <c r="V425" s="42"/>
      <c r="W425" s="42"/>
      <c r="X425" s="42"/>
      <c r="Y425" s="42"/>
      <c r="Z425" s="42"/>
      <c r="AA425" s="42"/>
      <c r="AB425" s="42"/>
      <c r="AC425" s="42"/>
      <c r="AD425" s="42"/>
    </row>
    <row r="426">
      <c r="A426" s="70" t="b">
        <v>0</v>
      </c>
      <c r="E426" s="70"/>
      <c r="I426" s="549"/>
      <c r="K426" s="42"/>
      <c r="L426" s="42"/>
      <c r="M426" s="42"/>
      <c r="N426" s="42"/>
      <c r="O426" s="42"/>
      <c r="P426" s="42"/>
      <c r="Q426" s="42"/>
      <c r="R426" s="42"/>
      <c r="S426" s="42"/>
      <c r="T426" s="42"/>
      <c r="U426" s="42"/>
      <c r="V426" s="42"/>
      <c r="W426" s="42"/>
      <c r="X426" s="42"/>
      <c r="Y426" s="42"/>
      <c r="Z426" s="42"/>
      <c r="AA426" s="42"/>
      <c r="AB426" s="42"/>
      <c r="AC426" s="42"/>
      <c r="AD426" s="42"/>
    </row>
    <row r="427">
      <c r="A427" s="70" t="b">
        <v>0</v>
      </c>
      <c r="E427" s="70"/>
      <c r="I427" s="549"/>
      <c r="K427" s="42"/>
      <c r="L427" s="42"/>
      <c r="M427" s="42"/>
      <c r="N427" s="42"/>
      <c r="O427" s="42"/>
      <c r="P427" s="42"/>
      <c r="Q427" s="42"/>
      <c r="R427" s="42"/>
      <c r="S427" s="42"/>
      <c r="T427" s="42"/>
      <c r="U427" s="42"/>
      <c r="V427" s="42"/>
      <c r="W427" s="42"/>
      <c r="X427" s="42"/>
      <c r="Y427" s="42"/>
      <c r="Z427" s="42"/>
      <c r="AA427" s="42"/>
      <c r="AB427" s="42"/>
      <c r="AC427" s="42"/>
      <c r="AD427" s="42"/>
    </row>
    <row r="428">
      <c r="A428" s="70" t="b">
        <v>0</v>
      </c>
      <c r="E428" s="70"/>
      <c r="I428" s="549"/>
      <c r="K428" s="42"/>
      <c r="L428" s="42"/>
      <c r="M428" s="42"/>
      <c r="N428" s="42"/>
      <c r="O428" s="42"/>
      <c r="P428" s="42"/>
      <c r="Q428" s="42"/>
      <c r="R428" s="42"/>
      <c r="S428" s="42"/>
      <c r="T428" s="42"/>
      <c r="U428" s="42"/>
      <c r="V428" s="42"/>
      <c r="W428" s="42"/>
      <c r="X428" s="42"/>
      <c r="Y428" s="42"/>
      <c r="Z428" s="42"/>
      <c r="AA428" s="42"/>
      <c r="AB428" s="42"/>
      <c r="AC428" s="42"/>
      <c r="AD428" s="42"/>
    </row>
    <row r="429">
      <c r="A429" s="70" t="b">
        <v>0</v>
      </c>
      <c r="E429" s="70"/>
      <c r="I429" s="549"/>
      <c r="K429" s="42"/>
      <c r="L429" s="42"/>
      <c r="M429" s="42"/>
      <c r="N429" s="42"/>
      <c r="O429" s="42"/>
      <c r="P429" s="42"/>
      <c r="Q429" s="42"/>
      <c r="R429" s="42"/>
      <c r="S429" s="42"/>
      <c r="T429" s="42"/>
      <c r="U429" s="42"/>
      <c r="V429" s="42"/>
      <c r="W429" s="42"/>
      <c r="X429" s="42"/>
      <c r="Y429" s="42"/>
      <c r="Z429" s="42"/>
      <c r="AA429" s="42"/>
      <c r="AB429" s="42"/>
      <c r="AC429" s="42"/>
      <c r="AD429" s="42"/>
    </row>
    <row r="430">
      <c r="A430" s="70" t="b">
        <v>0</v>
      </c>
      <c r="E430" s="70"/>
      <c r="I430" s="549"/>
      <c r="K430" s="42"/>
      <c r="L430" s="42"/>
      <c r="M430" s="42"/>
      <c r="N430" s="42"/>
      <c r="O430" s="42"/>
      <c r="P430" s="42"/>
      <c r="Q430" s="42"/>
      <c r="R430" s="42"/>
      <c r="S430" s="42"/>
      <c r="T430" s="42"/>
      <c r="U430" s="42"/>
      <c r="V430" s="42"/>
      <c r="W430" s="42"/>
      <c r="X430" s="42"/>
      <c r="Y430" s="42"/>
      <c r="Z430" s="42"/>
      <c r="AA430" s="42"/>
      <c r="AB430" s="42"/>
      <c r="AC430" s="42"/>
      <c r="AD430" s="42"/>
    </row>
    <row r="431">
      <c r="A431" s="70" t="b">
        <v>0</v>
      </c>
      <c r="E431" s="70"/>
      <c r="I431" s="549"/>
      <c r="K431" s="42"/>
      <c r="L431" s="42"/>
      <c r="M431" s="42"/>
      <c r="N431" s="42"/>
      <c r="O431" s="42"/>
      <c r="P431" s="42"/>
      <c r="Q431" s="42"/>
      <c r="R431" s="42"/>
      <c r="S431" s="42"/>
      <c r="T431" s="42"/>
      <c r="U431" s="42"/>
      <c r="V431" s="42"/>
      <c r="W431" s="42"/>
      <c r="X431" s="42"/>
      <c r="Y431" s="42"/>
      <c r="Z431" s="42"/>
      <c r="AA431" s="42"/>
      <c r="AB431" s="42"/>
      <c r="AC431" s="42"/>
      <c r="AD431" s="42"/>
    </row>
    <row r="432">
      <c r="A432" s="70" t="b">
        <v>0</v>
      </c>
      <c r="E432" s="70"/>
      <c r="I432" s="549"/>
      <c r="K432" s="42"/>
      <c r="L432" s="42"/>
      <c r="M432" s="42"/>
      <c r="N432" s="42"/>
      <c r="O432" s="42"/>
      <c r="P432" s="42"/>
      <c r="Q432" s="42"/>
      <c r="R432" s="42"/>
      <c r="S432" s="42"/>
      <c r="T432" s="42"/>
      <c r="U432" s="42"/>
      <c r="V432" s="42"/>
      <c r="W432" s="42"/>
      <c r="X432" s="42"/>
      <c r="Y432" s="42"/>
      <c r="Z432" s="42"/>
      <c r="AA432" s="42"/>
      <c r="AB432" s="42"/>
      <c r="AC432" s="42"/>
      <c r="AD432" s="42"/>
    </row>
    <row r="433">
      <c r="A433" s="70" t="b">
        <v>0</v>
      </c>
      <c r="E433" s="70"/>
      <c r="I433" s="549"/>
      <c r="K433" s="42"/>
      <c r="L433" s="42"/>
      <c r="M433" s="42"/>
      <c r="N433" s="42"/>
      <c r="O433" s="42"/>
      <c r="P433" s="42"/>
      <c r="Q433" s="42"/>
      <c r="R433" s="42"/>
      <c r="S433" s="42"/>
      <c r="T433" s="42"/>
      <c r="U433" s="42"/>
      <c r="V433" s="42"/>
      <c r="W433" s="42"/>
      <c r="X433" s="42"/>
      <c r="Y433" s="42"/>
      <c r="Z433" s="42"/>
      <c r="AA433" s="42"/>
      <c r="AB433" s="42"/>
      <c r="AC433" s="42"/>
      <c r="AD433" s="42"/>
    </row>
    <row r="434">
      <c r="A434" s="70" t="b">
        <v>0</v>
      </c>
      <c r="E434" s="70"/>
      <c r="I434" s="549"/>
      <c r="K434" s="42"/>
      <c r="L434" s="42"/>
      <c r="M434" s="42"/>
      <c r="N434" s="42"/>
      <c r="O434" s="42"/>
      <c r="P434" s="42"/>
      <c r="Q434" s="42"/>
      <c r="R434" s="42"/>
      <c r="S434" s="42"/>
      <c r="T434" s="42"/>
      <c r="U434" s="42"/>
      <c r="V434" s="42"/>
      <c r="W434" s="42"/>
      <c r="X434" s="42"/>
      <c r="Y434" s="42"/>
      <c r="Z434" s="42"/>
      <c r="AA434" s="42"/>
      <c r="AB434" s="42"/>
      <c r="AC434" s="42"/>
      <c r="AD434" s="42"/>
    </row>
    <row r="435">
      <c r="A435" s="70" t="b">
        <v>0</v>
      </c>
      <c r="E435" s="70"/>
      <c r="I435" s="549"/>
      <c r="K435" s="42"/>
      <c r="L435" s="42"/>
      <c r="M435" s="42"/>
      <c r="N435" s="42"/>
      <c r="O435" s="42"/>
      <c r="P435" s="42"/>
      <c r="Q435" s="42"/>
      <c r="R435" s="42"/>
      <c r="S435" s="42"/>
      <c r="T435" s="42"/>
      <c r="U435" s="42"/>
      <c r="V435" s="42"/>
      <c r="W435" s="42"/>
      <c r="X435" s="42"/>
      <c r="Y435" s="42"/>
      <c r="Z435" s="42"/>
      <c r="AA435" s="42"/>
      <c r="AB435" s="42"/>
      <c r="AC435" s="42"/>
      <c r="AD435" s="42"/>
    </row>
    <row r="436">
      <c r="A436" s="70" t="b">
        <v>0</v>
      </c>
      <c r="E436" s="70"/>
      <c r="I436" s="549"/>
      <c r="K436" s="42"/>
      <c r="L436" s="42"/>
      <c r="M436" s="42"/>
      <c r="N436" s="42"/>
      <c r="O436" s="42"/>
      <c r="P436" s="42"/>
      <c r="Q436" s="42"/>
      <c r="R436" s="42"/>
      <c r="S436" s="42"/>
      <c r="T436" s="42"/>
      <c r="U436" s="42"/>
      <c r="V436" s="42"/>
      <c r="W436" s="42"/>
      <c r="X436" s="42"/>
      <c r="Y436" s="42"/>
      <c r="Z436" s="42"/>
      <c r="AA436" s="42"/>
      <c r="AB436" s="42"/>
      <c r="AC436" s="42"/>
      <c r="AD436" s="42"/>
    </row>
    <row r="437">
      <c r="A437" s="70" t="b">
        <v>0</v>
      </c>
      <c r="E437" s="70"/>
      <c r="I437" s="549"/>
      <c r="K437" s="42"/>
      <c r="L437" s="42"/>
      <c r="M437" s="42"/>
      <c r="N437" s="42"/>
      <c r="O437" s="42"/>
      <c r="P437" s="42"/>
      <c r="Q437" s="42"/>
      <c r="R437" s="42"/>
      <c r="S437" s="42"/>
      <c r="T437" s="42"/>
      <c r="U437" s="42"/>
      <c r="V437" s="42"/>
      <c r="W437" s="42"/>
      <c r="X437" s="42"/>
      <c r="Y437" s="42"/>
      <c r="Z437" s="42"/>
      <c r="AA437" s="42"/>
      <c r="AB437" s="42"/>
      <c r="AC437" s="42"/>
      <c r="AD437" s="42"/>
    </row>
    <row r="438">
      <c r="A438" s="70" t="b">
        <v>0</v>
      </c>
      <c r="E438" s="70"/>
      <c r="I438" s="549"/>
      <c r="K438" s="42"/>
      <c r="L438" s="42"/>
      <c r="M438" s="42"/>
      <c r="N438" s="42"/>
      <c r="O438" s="42"/>
      <c r="P438" s="42"/>
      <c r="Q438" s="42"/>
      <c r="R438" s="42"/>
      <c r="S438" s="42"/>
      <c r="T438" s="42"/>
      <c r="U438" s="42"/>
      <c r="V438" s="42"/>
      <c r="W438" s="42"/>
      <c r="X438" s="42"/>
      <c r="Y438" s="42"/>
      <c r="Z438" s="42"/>
      <c r="AA438" s="42"/>
      <c r="AB438" s="42"/>
      <c r="AC438" s="42"/>
      <c r="AD438" s="42"/>
    </row>
    <row r="439">
      <c r="A439" s="70" t="b">
        <v>0</v>
      </c>
      <c r="E439" s="70"/>
      <c r="I439" s="549"/>
      <c r="K439" s="42"/>
      <c r="L439" s="42"/>
      <c r="M439" s="42"/>
      <c r="N439" s="42"/>
      <c r="O439" s="42"/>
      <c r="P439" s="42"/>
      <c r="Q439" s="42"/>
      <c r="R439" s="42"/>
      <c r="S439" s="42"/>
      <c r="T439" s="42"/>
      <c r="U439" s="42"/>
      <c r="V439" s="42"/>
      <c r="W439" s="42"/>
      <c r="X439" s="42"/>
      <c r="Y439" s="42"/>
      <c r="Z439" s="42"/>
      <c r="AA439" s="42"/>
      <c r="AB439" s="42"/>
      <c r="AC439" s="42"/>
      <c r="AD439" s="42"/>
    </row>
    <row r="440">
      <c r="A440" s="70" t="b">
        <v>0</v>
      </c>
      <c r="E440" s="70"/>
      <c r="I440" s="549"/>
      <c r="K440" s="42"/>
      <c r="L440" s="42"/>
      <c r="M440" s="42"/>
      <c r="N440" s="42"/>
      <c r="O440" s="42"/>
      <c r="P440" s="42"/>
      <c r="Q440" s="42"/>
      <c r="R440" s="42"/>
      <c r="S440" s="42"/>
      <c r="T440" s="42"/>
      <c r="U440" s="42"/>
      <c r="V440" s="42"/>
      <c r="W440" s="42"/>
      <c r="X440" s="42"/>
      <c r="Y440" s="42"/>
      <c r="Z440" s="42"/>
      <c r="AA440" s="42"/>
      <c r="AB440" s="42"/>
      <c r="AC440" s="42"/>
      <c r="AD440" s="42"/>
    </row>
    <row r="441">
      <c r="A441" s="70" t="b">
        <v>0</v>
      </c>
      <c r="E441" s="70"/>
      <c r="I441" s="549"/>
      <c r="K441" s="42"/>
      <c r="L441" s="42"/>
      <c r="M441" s="42"/>
      <c r="N441" s="42"/>
      <c r="O441" s="42"/>
      <c r="P441" s="42"/>
      <c r="Q441" s="42"/>
      <c r="R441" s="42"/>
      <c r="S441" s="42"/>
      <c r="T441" s="42"/>
      <c r="U441" s="42"/>
      <c r="V441" s="42"/>
      <c r="W441" s="42"/>
      <c r="X441" s="42"/>
      <c r="Y441" s="42"/>
      <c r="Z441" s="42"/>
      <c r="AA441" s="42"/>
      <c r="AB441" s="42"/>
      <c r="AC441" s="42"/>
      <c r="AD441" s="42"/>
    </row>
    <row r="442">
      <c r="A442" s="70" t="b">
        <v>0</v>
      </c>
      <c r="E442" s="70"/>
      <c r="I442" s="549"/>
      <c r="K442" s="42"/>
      <c r="L442" s="42"/>
      <c r="M442" s="42"/>
      <c r="N442" s="42"/>
      <c r="O442" s="42"/>
      <c r="P442" s="42"/>
      <c r="Q442" s="42"/>
      <c r="R442" s="42"/>
      <c r="S442" s="42"/>
      <c r="T442" s="42"/>
      <c r="U442" s="42"/>
      <c r="V442" s="42"/>
      <c r="W442" s="42"/>
      <c r="X442" s="42"/>
      <c r="Y442" s="42"/>
      <c r="Z442" s="42"/>
      <c r="AA442" s="42"/>
      <c r="AB442" s="42"/>
      <c r="AC442" s="42"/>
      <c r="AD442" s="42"/>
    </row>
    <row r="443">
      <c r="A443" s="70" t="b">
        <v>0</v>
      </c>
      <c r="E443" s="70"/>
      <c r="I443" s="549"/>
      <c r="K443" s="42"/>
      <c r="L443" s="42"/>
      <c r="M443" s="42"/>
      <c r="N443" s="42"/>
      <c r="O443" s="42"/>
      <c r="P443" s="42"/>
      <c r="Q443" s="42"/>
      <c r="R443" s="42"/>
      <c r="S443" s="42"/>
      <c r="T443" s="42"/>
      <c r="U443" s="42"/>
      <c r="V443" s="42"/>
      <c r="W443" s="42"/>
      <c r="X443" s="42"/>
      <c r="Y443" s="42"/>
      <c r="Z443" s="42"/>
      <c r="AA443" s="42"/>
      <c r="AB443" s="42"/>
      <c r="AC443" s="42"/>
      <c r="AD443" s="42"/>
    </row>
    <row r="444">
      <c r="A444" s="70" t="b">
        <v>0</v>
      </c>
      <c r="E444" s="70"/>
      <c r="I444" s="549"/>
      <c r="K444" s="42"/>
      <c r="L444" s="42"/>
      <c r="M444" s="42"/>
      <c r="N444" s="42"/>
      <c r="O444" s="42"/>
      <c r="P444" s="42"/>
      <c r="Q444" s="42"/>
      <c r="R444" s="42"/>
      <c r="S444" s="42"/>
      <c r="T444" s="42"/>
      <c r="U444" s="42"/>
      <c r="V444" s="42"/>
      <c r="W444" s="42"/>
      <c r="X444" s="42"/>
      <c r="Y444" s="42"/>
      <c r="Z444" s="42"/>
      <c r="AA444" s="42"/>
      <c r="AB444" s="42"/>
      <c r="AC444" s="42"/>
      <c r="AD444" s="42"/>
    </row>
    <row r="445">
      <c r="A445" s="70" t="b">
        <v>0</v>
      </c>
      <c r="E445" s="70"/>
      <c r="I445" s="549"/>
      <c r="K445" s="42"/>
      <c r="L445" s="42"/>
      <c r="M445" s="42"/>
      <c r="N445" s="42"/>
      <c r="O445" s="42"/>
      <c r="P445" s="42"/>
      <c r="Q445" s="42"/>
      <c r="R445" s="42"/>
      <c r="S445" s="42"/>
      <c r="T445" s="42"/>
      <c r="U445" s="42"/>
      <c r="V445" s="42"/>
      <c r="W445" s="42"/>
      <c r="X445" s="42"/>
      <c r="Y445" s="42"/>
      <c r="Z445" s="42"/>
      <c r="AA445" s="42"/>
      <c r="AB445" s="42"/>
      <c r="AC445" s="42"/>
      <c r="AD445" s="42"/>
    </row>
    <row r="446">
      <c r="A446" s="70" t="b">
        <v>0</v>
      </c>
      <c r="E446" s="70"/>
      <c r="I446" s="549"/>
      <c r="K446" s="42"/>
      <c r="L446" s="42"/>
      <c r="M446" s="42"/>
      <c r="N446" s="42"/>
      <c r="O446" s="42"/>
      <c r="P446" s="42"/>
      <c r="Q446" s="42"/>
      <c r="R446" s="42"/>
      <c r="S446" s="42"/>
      <c r="T446" s="42"/>
      <c r="U446" s="42"/>
      <c r="V446" s="42"/>
      <c r="W446" s="42"/>
      <c r="X446" s="42"/>
      <c r="Y446" s="42"/>
      <c r="Z446" s="42"/>
      <c r="AA446" s="42"/>
      <c r="AB446" s="42"/>
      <c r="AC446" s="42"/>
      <c r="AD446" s="42"/>
    </row>
    <row r="447">
      <c r="A447" s="70" t="b">
        <v>0</v>
      </c>
      <c r="E447" s="70"/>
      <c r="I447" s="549"/>
      <c r="K447" s="42"/>
      <c r="L447" s="42"/>
      <c r="M447" s="42"/>
      <c r="N447" s="42"/>
      <c r="O447" s="42"/>
      <c r="P447" s="42"/>
      <c r="Q447" s="42"/>
      <c r="R447" s="42"/>
      <c r="S447" s="42"/>
      <c r="T447" s="42"/>
      <c r="U447" s="42"/>
      <c r="V447" s="42"/>
      <c r="W447" s="42"/>
      <c r="X447" s="42"/>
      <c r="Y447" s="42"/>
      <c r="Z447" s="42"/>
      <c r="AA447" s="42"/>
      <c r="AB447" s="42"/>
      <c r="AC447" s="42"/>
      <c r="AD447" s="42"/>
    </row>
    <row r="448">
      <c r="A448" s="70" t="b">
        <v>0</v>
      </c>
      <c r="E448" s="70"/>
      <c r="I448" s="549"/>
      <c r="K448" s="42"/>
      <c r="L448" s="42"/>
      <c r="M448" s="42"/>
      <c r="N448" s="42"/>
      <c r="O448" s="42"/>
      <c r="P448" s="42"/>
      <c r="Q448" s="42"/>
      <c r="R448" s="42"/>
      <c r="S448" s="42"/>
      <c r="T448" s="42"/>
      <c r="U448" s="42"/>
      <c r="V448" s="42"/>
      <c r="W448" s="42"/>
      <c r="X448" s="42"/>
      <c r="Y448" s="42"/>
      <c r="Z448" s="42"/>
      <c r="AA448" s="42"/>
      <c r="AB448" s="42"/>
      <c r="AC448" s="42"/>
      <c r="AD448" s="42"/>
    </row>
    <row r="449">
      <c r="A449" s="70" t="b">
        <v>0</v>
      </c>
      <c r="E449" s="70"/>
      <c r="I449" s="549"/>
      <c r="K449" s="42"/>
      <c r="L449" s="42"/>
      <c r="M449" s="42"/>
      <c r="N449" s="42"/>
      <c r="O449" s="42"/>
      <c r="P449" s="42"/>
      <c r="Q449" s="42"/>
      <c r="R449" s="42"/>
      <c r="S449" s="42"/>
      <c r="T449" s="42"/>
      <c r="U449" s="42"/>
      <c r="V449" s="42"/>
      <c r="W449" s="42"/>
      <c r="X449" s="42"/>
      <c r="Y449" s="42"/>
      <c r="Z449" s="42"/>
      <c r="AA449" s="42"/>
      <c r="AB449" s="42"/>
      <c r="AC449" s="42"/>
      <c r="AD449" s="42"/>
    </row>
    <row r="450">
      <c r="A450" s="70" t="b">
        <v>0</v>
      </c>
      <c r="E450" s="70"/>
      <c r="I450" s="549"/>
      <c r="K450" s="42"/>
      <c r="L450" s="42"/>
      <c r="M450" s="42"/>
      <c r="N450" s="42"/>
      <c r="O450" s="42"/>
      <c r="P450" s="42"/>
      <c r="Q450" s="42"/>
      <c r="R450" s="42"/>
      <c r="S450" s="42"/>
      <c r="T450" s="42"/>
      <c r="U450" s="42"/>
      <c r="V450" s="42"/>
      <c r="W450" s="42"/>
      <c r="X450" s="42"/>
      <c r="Y450" s="42"/>
      <c r="Z450" s="42"/>
      <c r="AA450" s="42"/>
      <c r="AB450" s="42"/>
      <c r="AC450" s="42"/>
      <c r="AD450" s="42"/>
    </row>
    <row r="451">
      <c r="A451" s="70" t="b">
        <v>0</v>
      </c>
      <c r="E451" s="70"/>
      <c r="I451" s="549"/>
      <c r="K451" s="42"/>
      <c r="L451" s="42"/>
      <c r="M451" s="42"/>
      <c r="N451" s="42"/>
      <c r="O451" s="42"/>
      <c r="P451" s="42"/>
      <c r="Q451" s="42"/>
      <c r="R451" s="42"/>
      <c r="S451" s="42"/>
      <c r="T451" s="42"/>
      <c r="U451" s="42"/>
      <c r="V451" s="42"/>
      <c r="W451" s="42"/>
      <c r="X451" s="42"/>
      <c r="Y451" s="42"/>
      <c r="Z451" s="42"/>
      <c r="AA451" s="42"/>
      <c r="AB451" s="42"/>
      <c r="AC451" s="42"/>
      <c r="AD451" s="42"/>
    </row>
    <row r="452">
      <c r="A452" s="70" t="b">
        <v>0</v>
      </c>
      <c r="E452" s="70"/>
      <c r="I452" s="549"/>
      <c r="K452" s="42"/>
      <c r="L452" s="42"/>
      <c r="M452" s="42"/>
      <c r="N452" s="42"/>
      <c r="O452" s="42"/>
      <c r="P452" s="42"/>
      <c r="Q452" s="42"/>
      <c r="R452" s="42"/>
      <c r="S452" s="42"/>
      <c r="T452" s="42"/>
      <c r="U452" s="42"/>
      <c r="V452" s="42"/>
      <c r="W452" s="42"/>
      <c r="X452" s="42"/>
      <c r="Y452" s="42"/>
      <c r="Z452" s="42"/>
      <c r="AA452" s="42"/>
      <c r="AB452" s="42"/>
      <c r="AC452" s="42"/>
      <c r="AD452" s="42"/>
    </row>
    <row r="453">
      <c r="A453" s="70" t="b">
        <v>0</v>
      </c>
      <c r="E453" s="70"/>
      <c r="I453" s="549"/>
      <c r="K453" s="42"/>
      <c r="L453" s="42"/>
      <c r="M453" s="42"/>
      <c r="N453" s="42"/>
      <c r="O453" s="42"/>
      <c r="P453" s="42"/>
      <c r="Q453" s="42"/>
      <c r="R453" s="42"/>
      <c r="S453" s="42"/>
      <c r="T453" s="42"/>
      <c r="U453" s="42"/>
      <c r="V453" s="42"/>
      <c r="W453" s="42"/>
      <c r="X453" s="42"/>
      <c r="Y453" s="42"/>
      <c r="Z453" s="42"/>
      <c r="AA453" s="42"/>
      <c r="AB453" s="42"/>
      <c r="AC453" s="42"/>
      <c r="AD453" s="42"/>
    </row>
    <row r="454">
      <c r="A454" s="70" t="b">
        <v>0</v>
      </c>
      <c r="E454" s="70"/>
      <c r="I454" s="549"/>
      <c r="K454" s="42"/>
      <c r="L454" s="42"/>
      <c r="M454" s="42"/>
      <c r="N454" s="42"/>
      <c r="O454" s="42"/>
      <c r="P454" s="42"/>
      <c r="Q454" s="42"/>
      <c r="R454" s="42"/>
      <c r="S454" s="42"/>
      <c r="T454" s="42"/>
      <c r="U454" s="42"/>
      <c r="V454" s="42"/>
      <c r="W454" s="42"/>
      <c r="X454" s="42"/>
      <c r="Y454" s="42"/>
      <c r="Z454" s="42"/>
      <c r="AA454" s="42"/>
      <c r="AB454" s="42"/>
      <c r="AC454" s="42"/>
      <c r="AD454" s="42"/>
    </row>
    <row r="455">
      <c r="A455" s="70" t="b">
        <v>0</v>
      </c>
      <c r="E455" s="70"/>
      <c r="I455" s="549"/>
      <c r="K455" s="42"/>
      <c r="L455" s="42"/>
      <c r="M455" s="42"/>
      <c r="N455" s="42"/>
      <c r="O455" s="42"/>
      <c r="P455" s="42"/>
      <c r="Q455" s="42"/>
      <c r="R455" s="42"/>
      <c r="S455" s="42"/>
      <c r="T455" s="42"/>
      <c r="U455" s="42"/>
      <c r="V455" s="42"/>
      <c r="W455" s="42"/>
      <c r="X455" s="42"/>
      <c r="Y455" s="42"/>
      <c r="Z455" s="42"/>
      <c r="AA455" s="42"/>
      <c r="AB455" s="42"/>
      <c r="AC455" s="42"/>
      <c r="AD455" s="42"/>
    </row>
    <row r="456">
      <c r="A456" s="70" t="b">
        <v>0</v>
      </c>
      <c r="E456" s="70"/>
      <c r="I456" s="549"/>
      <c r="K456" s="42"/>
      <c r="L456" s="42"/>
      <c r="M456" s="42"/>
      <c r="N456" s="42"/>
      <c r="O456" s="42"/>
      <c r="P456" s="42"/>
      <c r="Q456" s="42"/>
      <c r="R456" s="42"/>
      <c r="S456" s="42"/>
      <c r="T456" s="42"/>
      <c r="U456" s="42"/>
      <c r="V456" s="42"/>
      <c r="W456" s="42"/>
      <c r="X456" s="42"/>
      <c r="Y456" s="42"/>
      <c r="Z456" s="42"/>
      <c r="AA456" s="42"/>
      <c r="AB456" s="42"/>
      <c r="AC456" s="42"/>
      <c r="AD456" s="42"/>
    </row>
    <row r="457">
      <c r="A457" s="70" t="b">
        <v>0</v>
      </c>
      <c r="E457" s="70"/>
      <c r="I457" s="549"/>
      <c r="K457" s="42"/>
      <c r="L457" s="42"/>
      <c r="M457" s="42"/>
      <c r="N457" s="42"/>
      <c r="O457" s="42"/>
      <c r="P457" s="42"/>
      <c r="Q457" s="42"/>
      <c r="R457" s="42"/>
      <c r="S457" s="42"/>
      <c r="T457" s="42"/>
      <c r="U457" s="42"/>
      <c r="V457" s="42"/>
      <c r="W457" s="42"/>
      <c r="X457" s="42"/>
      <c r="Y457" s="42"/>
      <c r="Z457" s="42"/>
      <c r="AA457" s="42"/>
      <c r="AB457" s="42"/>
      <c r="AC457" s="42"/>
      <c r="AD457" s="42"/>
    </row>
    <row r="458">
      <c r="A458" s="70" t="b">
        <v>0</v>
      </c>
      <c r="E458" s="70"/>
      <c r="I458" s="549"/>
      <c r="K458" s="42"/>
      <c r="L458" s="42"/>
      <c r="M458" s="42"/>
      <c r="N458" s="42"/>
      <c r="O458" s="42"/>
      <c r="P458" s="42"/>
      <c r="Q458" s="42"/>
      <c r="R458" s="42"/>
      <c r="S458" s="42"/>
      <c r="T458" s="42"/>
      <c r="U458" s="42"/>
      <c r="V458" s="42"/>
      <c r="W458" s="42"/>
      <c r="X458" s="42"/>
      <c r="Y458" s="42"/>
      <c r="Z458" s="42"/>
      <c r="AA458" s="42"/>
      <c r="AB458" s="42"/>
      <c r="AC458" s="42"/>
      <c r="AD458" s="42"/>
    </row>
    <row r="459">
      <c r="A459" s="70" t="b">
        <v>0</v>
      </c>
      <c r="E459" s="70"/>
      <c r="I459" s="549"/>
      <c r="K459" s="42"/>
      <c r="L459" s="42"/>
      <c r="M459" s="42"/>
      <c r="N459" s="42"/>
      <c r="O459" s="42"/>
      <c r="P459" s="42"/>
      <c r="Q459" s="42"/>
      <c r="R459" s="42"/>
      <c r="S459" s="42"/>
      <c r="T459" s="42"/>
      <c r="U459" s="42"/>
      <c r="V459" s="42"/>
      <c r="W459" s="42"/>
      <c r="X459" s="42"/>
      <c r="Y459" s="42"/>
      <c r="Z459" s="42"/>
      <c r="AA459" s="42"/>
      <c r="AB459" s="42"/>
      <c r="AC459" s="42"/>
      <c r="AD459" s="42"/>
    </row>
    <row r="460">
      <c r="A460" s="70" t="b">
        <v>0</v>
      </c>
      <c r="E460" s="70"/>
      <c r="I460" s="549"/>
      <c r="K460" s="42"/>
      <c r="L460" s="42"/>
      <c r="M460" s="42"/>
      <c r="N460" s="42"/>
      <c r="O460" s="42"/>
      <c r="P460" s="42"/>
      <c r="Q460" s="42"/>
      <c r="R460" s="42"/>
      <c r="S460" s="42"/>
      <c r="T460" s="42"/>
      <c r="U460" s="42"/>
      <c r="V460" s="42"/>
      <c r="W460" s="42"/>
      <c r="X460" s="42"/>
      <c r="Y460" s="42"/>
      <c r="Z460" s="42"/>
      <c r="AA460" s="42"/>
      <c r="AB460" s="42"/>
      <c r="AC460" s="42"/>
      <c r="AD460" s="42"/>
    </row>
    <row r="461">
      <c r="A461" s="70" t="b">
        <v>0</v>
      </c>
      <c r="E461" s="70"/>
      <c r="I461" s="549"/>
      <c r="K461" s="42"/>
      <c r="L461" s="42"/>
      <c r="M461" s="42"/>
      <c r="N461" s="42"/>
      <c r="O461" s="42"/>
      <c r="P461" s="42"/>
      <c r="Q461" s="42"/>
      <c r="R461" s="42"/>
      <c r="S461" s="42"/>
      <c r="T461" s="42"/>
      <c r="U461" s="42"/>
      <c r="V461" s="42"/>
      <c r="W461" s="42"/>
      <c r="X461" s="42"/>
      <c r="Y461" s="42"/>
      <c r="Z461" s="42"/>
      <c r="AA461" s="42"/>
      <c r="AB461" s="42"/>
      <c r="AC461" s="42"/>
      <c r="AD461" s="42"/>
    </row>
    <row r="462">
      <c r="A462" s="70" t="b">
        <v>0</v>
      </c>
      <c r="E462" s="70"/>
      <c r="I462" s="549"/>
      <c r="K462" s="42"/>
      <c r="L462" s="42"/>
      <c r="M462" s="42"/>
      <c r="N462" s="42"/>
      <c r="O462" s="42"/>
      <c r="P462" s="42"/>
      <c r="Q462" s="42"/>
      <c r="R462" s="42"/>
      <c r="S462" s="42"/>
      <c r="T462" s="42"/>
      <c r="U462" s="42"/>
      <c r="V462" s="42"/>
      <c r="W462" s="42"/>
      <c r="X462" s="42"/>
      <c r="Y462" s="42"/>
      <c r="Z462" s="42"/>
      <c r="AA462" s="42"/>
      <c r="AB462" s="42"/>
      <c r="AC462" s="42"/>
      <c r="AD462" s="42"/>
    </row>
    <row r="463">
      <c r="A463" s="70" t="b">
        <v>0</v>
      </c>
      <c r="E463" s="70"/>
      <c r="I463" s="549"/>
      <c r="K463" s="42"/>
      <c r="L463" s="42"/>
      <c r="M463" s="42"/>
      <c r="N463" s="42"/>
      <c r="O463" s="42"/>
      <c r="P463" s="42"/>
      <c r="Q463" s="42"/>
      <c r="R463" s="42"/>
      <c r="S463" s="42"/>
      <c r="T463" s="42"/>
      <c r="U463" s="42"/>
      <c r="V463" s="42"/>
      <c r="W463" s="42"/>
      <c r="X463" s="42"/>
      <c r="Y463" s="42"/>
      <c r="Z463" s="42"/>
      <c r="AA463" s="42"/>
      <c r="AB463" s="42"/>
      <c r="AC463" s="42"/>
      <c r="AD463" s="42"/>
    </row>
    <row r="464">
      <c r="A464" s="70" t="b">
        <v>0</v>
      </c>
      <c r="E464" s="70"/>
      <c r="I464" s="549"/>
      <c r="K464" s="42"/>
      <c r="L464" s="42"/>
      <c r="M464" s="42"/>
      <c r="N464" s="42"/>
      <c r="O464" s="42"/>
      <c r="P464" s="42"/>
      <c r="Q464" s="42"/>
      <c r="R464" s="42"/>
      <c r="S464" s="42"/>
      <c r="T464" s="42"/>
      <c r="U464" s="42"/>
      <c r="V464" s="42"/>
      <c r="W464" s="42"/>
      <c r="X464" s="42"/>
      <c r="Y464" s="42"/>
      <c r="Z464" s="42"/>
      <c r="AA464" s="42"/>
      <c r="AB464" s="42"/>
      <c r="AC464" s="42"/>
      <c r="AD464" s="42"/>
    </row>
    <row r="465">
      <c r="A465" s="70" t="b">
        <v>0</v>
      </c>
      <c r="E465" s="70"/>
      <c r="I465" s="549"/>
      <c r="K465" s="42"/>
      <c r="L465" s="42"/>
      <c r="M465" s="42"/>
      <c r="N465" s="42"/>
      <c r="O465" s="42"/>
      <c r="P465" s="42"/>
      <c r="Q465" s="42"/>
      <c r="R465" s="42"/>
      <c r="S465" s="42"/>
      <c r="T465" s="42"/>
      <c r="U465" s="42"/>
      <c r="V465" s="42"/>
      <c r="W465" s="42"/>
      <c r="X465" s="42"/>
      <c r="Y465" s="42"/>
      <c r="Z465" s="42"/>
      <c r="AA465" s="42"/>
      <c r="AB465" s="42"/>
      <c r="AC465" s="42"/>
      <c r="AD465" s="42"/>
    </row>
    <row r="466">
      <c r="A466" s="70" t="b">
        <v>0</v>
      </c>
      <c r="E466" s="70"/>
      <c r="I466" s="549"/>
      <c r="K466" s="42"/>
      <c r="L466" s="42"/>
      <c r="M466" s="42"/>
      <c r="N466" s="42"/>
      <c r="O466" s="42"/>
      <c r="P466" s="42"/>
      <c r="Q466" s="42"/>
      <c r="R466" s="42"/>
      <c r="S466" s="42"/>
      <c r="T466" s="42"/>
      <c r="U466" s="42"/>
      <c r="V466" s="42"/>
      <c r="W466" s="42"/>
      <c r="X466" s="42"/>
      <c r="Y466" s="42"/>
      <c r="Z466" s="42"/>
      <c r="AA466" s="42"/>
      <c r="AB466" s="42"/>
      <c r="AC466" s="42"/>
      <c r="AD466" s="42"/>
    </row>
    <row r="467">
      <c r="A467" s="70" t="b">
        <v>0</v>
      </c>
      <c r="E467" s="70"/>
      <c r="I467" s="549"/>
      <c r="K467" s="42"/>
      <c r="L467" s="42"/>
      <c r="M467" s="42"/>
      <c r="N467" s="42"/>
      <c r="O467" s="42"/>
      <c r="P467" s="42"/>
      <c r="Q467" s="42"/>
      <c r="R467" s="42"/>
      <c r="S467" s="42"/>
      <c r="T467" s="42"/>
      <c r="U467" s="42"/>
      <c r="V467" s="42"/>
      <c r="W467" s="42"/>
      <c r="X467" s="42"/>
      <c r="Y467" s="42"/>
      <c r="Z467" s="42"/>
      <c r="AA467" s="42"/>
      <c r="AB467" s="42"/>
      <c r="AC467" s="42"/>
      <c r="AD467" s="42"/>
    </row>
    <row r="468">
      <c r="A468" s="70" t="b">
        <v>0</v>
      </c>
      <c r="E468" s="70"/>
      <c r="I468" s="549"/>
      <c r="K468" s="42"/>
      <c r="L468" s="42"/>
      <c r="M468" s="42"/>
      <c r="N468" s="42"/>
      <c r="O468" s="42"/>
      <c r="P468" s="42"/>
      <c r="Q468" s="42"/>
      <c r="R468" s="42"/>
      <c r="S468" s="42"/>
      <c r="T468" s="42"/>
      <c r="U468" s="42"/>
      <c r="V468" s="42"/>
      <c r="W468" s="42"/>
      <c r="X468" s="42"/>
      <c r="Y468" s="42"/>
      <c r="Z468" s="42"/>
      <c r="AA468" s="42"/>
      <c r="AB468" s="42"/>
      <c r="AC468" s="42"/>
      <c r="AD468" s="42"/>
    </row>
    <row r="469">
      <c r="A469" s="70" t="b">
        <v>0</v>
      </c>
      <c r="E469" s="70"/>
      <c r="I469" s="549"/>
      <c r="K469" s="42"/>
      <c r="L469" s="42"/>
      <c r="M469" s="42"/>
      <c r="N469" s="42"/>
      <c r="O469" s="42"/>
      <c r="P469" s="42"/>
      <c r="Q469" s="42"/>
      <c r="R469" s="42"/>
      <c r="S469" s="42"/>
      <c r="T469" s="42"/>
      <c r="U469" s="42"/>
      <c r="V469" s="42"/>
      <c r="W469" s="42"/>
      <c r="X469" s="42"/>
      <c r="Y469" s="42"/>
      <c r="Z469" s="42"/>
      <c r="AA469" s="42"/>
      <c r="AB469" s="42"/>
      <c r="AC469" s="42"/>
      <c r="AD469" s="42"/>
    </row>
    <row r="470">
      <c r="A470" s="70" t="b">
        <v>0</v>
      </c>
      <c r="E470" s="70"/>
      <c r="I470" s="549"/>
      <c r="K470" s="42"/>
      <c r="L470" s="42"/>
      <c r="M470" s="42"/>
      <c r="N470" s="42"/>
      <c r="O470" s="42"/>
      <c r="P470" s="42"/>
      <c r="Q470" s="42"/>
      <c r="R470" s="42"/>
      <c r="S470" s="42"/>
      <c r="T470" s="42"/>
      <c r="U470" s="42"/>
      <c r="V470" s="42"/>
      <c r="W470" s="42"/>
      <c r="X470" s="42"/>
      <c r="Y470" s="42"/>
      <c r="Z470" s="42"/>
      <c r="AA470" s="42"/>
      <c r="AB470" s="42"/>
      <c r="AC470" s="42"/>
      <c r="AD470" s="42"/>
    </row>
    <row r="471">
      <c r="A471" s="70" t="b">
        <v>0</v>
      </c>
      <c r="E471" s="70"/>
      <c r="I471" s="549"/>
      <c r="K471" s="42"/>
      <c r="L471" s="42"/>
      <c r="M471" s="42"/>
      <c r="N471" s="42"/>
      <c r="O471" s="42"/>
      <c r="P471" s="42"/>
      <c r="Q471" s="42"/>
      <c r="R471" s="42"/>
      <c r="S471" s="42"/>
      <c r="T471" s="42"/>
      <c r="U471" s="42"/>
      <c r="V471" s="42"/>
      <c r="W471" s="42"/>
      <c r="X471" s="42"/>
      <c r="Y471" s="42"/>
      <c r="Z471" s="42"/>
      <c r="AA471" s="42"/>
      <c r="AB471" s="42"/>
      <c r="AC471" s="42"/>
      <c r="AD471" s="42"/>
    </row>
    <row r="472">
      <c r="A472" s="70" t="b">
        <v>0</v>
      </c>
      <c r="E472" s="70"/>
      <c r="I472" s="549"/>
      <c r="K472" s="42"/>
      <c r="L472" s="42"/>
      <c r="M472" s="42"/>
      <c r="N472" s="42"/>
      <c r="O472" s="42"/>
      <c r="P472" s="42"/>
      <c r="Q472" s="42"/>
      <c r="R472" s="42"/>
      <c r="S472" s="42"/>
      <c r="T472" s="42"/>
      <c r="U472" s="42"/>
      <c r="V472" s="42"/>
      <c r="W472" s="42"/>
      <c r="X472" s="42"/>
      <c r="Y472" s="42"/>
      <c r="Z472" s="42"/>
      <c r="AA472" s="42"/>
      <c r="AB472" s="42"/>
      <c r="AC472" s="42"/>
      <c r="AD472" s="42"/>
    </row>
    <row r="473">
      <c r="A473" s="70" t="b">
        <v>0</v>
      </c>
      <c r="E473" s="70"/>
      <c r="I473" s="549"/>
      <c r="K473" s="42"/>
      <c r="L473" s="42"/>
      <c r="M473" s="42"/>
      <c r="N473" s="42"/>
      <c r="O473" s="42"/>
      <c r="P473" s="42"/>
      <c r="Q473" s="42"/>
      <c r="R473" s="42"/>
      <c r="S473" s="42"/>
      <c r="T473" s="42"/>
      <c r="U473" s="42"/>
      <c r="V473" s="42"/>
      <c r="W473" s="42"/>
      <c r="X473" s="42"/>
      <c r="Y473" s="42"/>
      <c r="Z473" s="42"/>
      <c r="AA473" s="42"/>
      <c r="AB473" s="42"/>
      <c r="AC473" s="42"/>
      <c r="AD473" s="42"/>
    </row>
    <row r="474">
      <c r="A474" s="70" t="b">
        <v>0</v>
      </c>
      <c r="E474" s="70"/>
      <c r="I474" s="549"/>
      <c r="K474" s="42"/>
      <c r="L474" s="42"/>
      <c r="M474" s="42"/>
      <c r="N474" s="42"/>
      <c r="O474" s="42"/>
      <c r="P474" s="42"/>
      <c r="Q474" s="42"/>
      <c r="R474" s="42"/>
      <c r="S474" s="42"/>
      <c r="T474" s="42"/>
      <c r="U474" s="42"/>
      <c r="V474" s="42"/>
      <c r="W474" s="42"/>
      <c r="X474" s="42"/>
      <c r="Y474" s="42"/>
      <c r="Z474" s="42"/>
      <c r="AA474" s="42"/>
      <c r="AB474" s="42"/>
      <c r="AC474" s="42"/>
      <c r="AD474" s="42"/>
    </row>
    <row r="475">
      <c r="A475" s="70" t="b">
        <v>0</v>
      </c>
      <c r="E475" s="70"/>
      <c r="I475" s="549"/>
      <c r="K475" s="42"/>
      <c r="L475" s="42"/>
      <c r="M475" s="42"/>
      <c r="N475" s="42"/>
      <c r="O475" s="42"/>
      <c r="P475" s="42"/>
      <c r="Q475" s="42"/>
      <c r="R475" s="42"/>
      <c r="S475" s="42"/>
      <c r="T475" s="42"/>
      <c r="U475" s="42"/>
      <c r="V475" s="42"/>
      <c r="W475" s="42"/>
      <c r="X475" s="42"/>
      <c r="Y475" s="42"/>
      <c r="Z475" s="42"/>
      <c r="AA475" s="42"/>
      <c r="AB475" s="42"/>
      <c r="AC475" s="42"/>
      <c r="AD475" s="42"/>
    </row>
    <row r="476">
      <c r="A476" s="70" t="b">
        <v>0</v>
      </c>
      <c r="E476" s="70"/>
      <c r="I476" s="549"/>
      <c r="K476" s="42"/>
      <c r="L476" s="42"/>
      <c r="M476" s="42"/>
      <c r="N476" s="42"/>
      <c r="O476" s="42"/>
      <c r="P476" s="42"/>
      <c r="Q476" s="42"/>
      <c r="R476" s="42"/>
      <c r="S476" s="42"/>
      <c r="T476" s="42"/>
      <c r="U476" s="42"/>
      <c r="V476" s="42"/>
      <c r="W476" s="42"/>
      <c r="X476" s="42"/>
      <c r="Y476" s="42"/>
      <c r="Z476" s="42"/>
      <c r="AA476" s="42"/>
      <c r="AB476" s="42"/>
      <c r="AC476" s="42"/>
      <c r="AD476" s="42"/>
    </row>
    <row r="477">
      <c r="A477" s="70" t="b">
        <v>0</v>
      </c>
      <c r="E477" s="70"/>
      <c r="I477" s="549"/>
      <c r="K477" s="42"/>
      <c r="L477" s="42"/>
      <c r="M477" s="42"/>
      <c r="N477" s="42"/>
      <c r="O477" s="42"/>
      <c r="P477" s="42"/>
      <c r="Q477" s="42"/>
      <c r="R477" s="42"/>
      <c r="S477" s="42"/>
      <c r="T477" s="42"/>
      <c r="U477" s="42"/>
      <c r="V477" s="42"/>
      <c r="W477" s="42"/>
      <c r="X477" s="42"/>
      <c r="Y477" s="42"/>
      <c r="Z477" s="42"/>
      <c r="AA477" s="42"/>
      <c r="AB477" s="42"/>
      <c r="AC477" s="42"/>
      <c r="AD477" s="42"/>
    </row>
    <row r="478">
      <c r="A478" s="70" t="b">
        <v>0</v>
      </c>
      <c r="E478" s="70"/>
      <c r="I478" s="549"/>
      <c r="K478" s="42"/>
      <c r="L478" s="42"/>
      <c r="M478" s="42"/>
      <c r="N478" s="42"/>
      <c r="O478" s="42"/>
      <c r="P478" s="42"/>
      <c r="Q478" s="42"/>
      <c r="R478" s="42"/>
      <c r="S478" s="42"/>
      <c r="T478" s="42"/>
      <c r="U478" s="42"/>
      <c r="V478" s="42"/>
      <c r="W478" s="42"/>
      <c r="X478" s="42"/>
      <c r="Y478" s="42"/>
      <c r="Z478" s="42"/>
      <c r="AA478" s="42"/>
      <c r="AB478" s="42"/>
      <c r="AC478" s="42"/>
      <c r="AD478" s="42"/>
    </row>
    <row r="479">
      <c r="A479" s="70" t="b">
        <v>0</v>
      </c>
      <c r="E479" s="70"/>
      <c r="I479" s="549"/>
      <c r="K479" s="42"/>
      <c r="L479" s="42"/>
      <c r="M479" s="42"/>
      <c r="N479" s="42"/>
      <c r="O479" s="42"/>
      <c r="P479" s="42"/>
      <c r="Q479" s="42"/>
      <c r="R479" s="42"/>
      <c r="S479" s="42"/>
      <c r="T479" s="42"/>
      <c r="U479" s="42"/>
      <c r="V479" s="42"/>
      <c r="W479" s="42"/>
      <c r="X479" s="42"/>
      <c r="Y479" s="42"/>
      <c r="Z479" s="42"/>
      <c r="AA479" s="42"/>
      <c r="AB479" s="42"/>
      <c r="AC479" s="42"/>
      <c r="AD479" s="42"/>
    </row>
    <row r="480">
      <c r="A480" s="70" t="b">
        <v>0</v>
      </c>
      <c r="E480" s="70"/>
      <c r="I480" s="549"/>
      <c r="K480" s="42"/>
      <c r="L480" s="42"/>
      <c r="M480" s="42"/>
      <c r="N480" s="42"/>
      <c r="O480" s="42"/>
      <c r="P480" s="42"/>
      <c r="Q480" s="42"/>
      <c r="R480" s="42"/>
      <c r="S480" s="42"/>
      <c r="T480" s="42"/>
      <c r="U480" s="42"/>
      <c r="V480" s="42"/>
      <c r="W480" s="42"/>
      <c r="X480" s="42"/>
      <c r="Y480" s="42"/>
      <c r="Z480" s="42"/>
      <c r="AA480" s="42"/>
      <c r="AB480" s="42"/>
      <c r="AC480" s="42"/>
      <c r="AD480" s="42"/>
    </row>
    <row r="481">
      <c r="A481" s="70" t="b">
        <v>0</v>
      </c>
      <c r="E481" s="70"/>
      <c r="I481" s="549"/>
      <c r="K481" s="42"/>
      <c r="L481" s="42"/>
      <c r="M481" s="42"/>
      <c r="N481" s="42"/>
      <c r="O481" s="42"/>
      <c r="P481" s="42"/>
      <c r="Q481" s="42"/>
      <c r="R481" s="42"/>
      <c r="S481" s="42"/>
      <c r="T481" s="42"/>
      <c r="U481" s="42"/>
      <c r="V481" s="42"/>
      <c r="W481" s="42"/>
      <c r="X481" s="42"/>
      <c r="Y481" s="42"/>
      <c r="Z481" s="42"/>
      <c r="AA481" s="42"/>
      <c r="AB481" s="42"/>
      <c r="AC481" s="42"/>
      <c r="AD481" s="42"/>
    </row>
    <row r="482">
      <c r="A482" s="70" t="b">
        <v>0</v>
      </c>
      <c r="E482" s="70"/>
      <c r="I482" s="549"/>
      <c r="K482" s="42"/>
      <c r="L482" s="42"/>
      <c r="M482" s="42"/>
      <c r="N482" s="42"/>
      <c r="O482" s="42"/>
      <c r="P482" s="42"/>
      <c r="Q482" s="42"/>
      <c r="R482" s="42"/>
      <c r="S482" s="42"/>
      <c r="T482" s="42"/>
      <c r="U482" s="42"/>
      <c r="V482" s="42"/>
      <c r="W482" s="42"/>
      <c r="X482" s="42"/>
      <c r="Y482" s="42"/>
      <c r="Z482" s="42"/>
      <c r="AA482" s="42"/>
      <c r="AB482" s="42"/>
      <c r="AC482" s="42"/>
      <c r="AD482" s="42"/>
    </row>
    <row r="483">
      <c r="A483" s="70" t="b">
        <v>0</v>
      </c>
      <c r="E483" s="70"/>
      <c r="I483" s="549"/>
      <c r="K483" s="42"/>
      <c r="L483" s="42"/>
      <c r="M483" s="42"/>
      <c r="N483" s="42"/>
      <c r="O483" s="42"/>
      <c r="P483" s="42"/>
      <c r="Q483" s="42"/>
      <c r="R483" s="42"/>
      <c r="S483" s="42"/>
      <c r="T483" s="42"/>
      <c r="U483" s="42"/>
      <c r="V483" s="42"/>
      <c r="W483" s="42"/>
      <c r="X483" s="42"/>
      <c r="Y483" s="42"/>
      <c r="Z483" s="42"/>
      <c r="AA483" s="42"/>
      <c r="AB483" s="42"/>
      <c r="AC483" s="42"/>
      <c r="AD483" s="42"/>
    </row>
    <row r="484">
      <c r="A484" s="70" t="b">
        <v>0</v>
      </c>
      <c r="E484" s="70"/>
      <c r="I484" s="549"/>
      <c r="K484" s="42"/>
      <c r="L484" s="42"/>
      <c r="M484" s="42"/>
      <c r="N484" s="42"/>
      <c r="O484" s="42"/>
      <c r="P484" s="42"/>
      <c r="Q484" s="42"/>
      <c r="R484" s="42"/>
      <c r="S484" s="42"/>
      <c r="T484" s="42"/>
      <c r="U484" s="42"/>
      <c r="V484" s="42"/>
      <c r="W484" s="42"/>
      <c r="X484" s="42"/>
      <c r="Y484" s="42"/>
      <c r="Z484" s="42"/>
      <c r="AA484" s="42"/>
      <c r="AB484" s="42"/>
      <c r="AC484" s="42"/>
      <c r="AD484" s="42"/>
    </row>
    <row r="485">
      <c r="A485" s="70" t="b">
        <v>0</v>
      </c>
      <c r="E485" s="70"/>
      <c r="I485" s="549"/>
      <c r="K485" s="42"/>
      <c r="L485" s="42"/>
      <c r="M485" s="42"/>
      <c r="N485" s="42"/>
      <c r="O485" s="42"/>
      <c r="P485" s="42"/>
      <c r="Q485" s="42"/>
      <c r="R485" s="42"/>
      <c r="S485" s="42"/>
      <c r="T485" s="42"/>
      <c r="U485" s="42"/>
      <c r="V485" s="42"/>
      <c r="W485" s="42"/>
      <c r="X485" s="42"/>
      <c r="Y485" s="42"/>
      <c r="Z485" s="42"/>
      <c r="AA485" s="42"/>
      <c r="AB485" s="42"/>
      <c r="AC485" s="42"/>
      <c r="AD485" s="42"/>
    </row>
    <row r="486">
      <c r="A486" s="70" t="b">
        <v>0</v>
      </c>
      <c r="E486" s="70"/>
      <c r="I486" s="549"/>
      <c r="K486" s="42"/>
      <c r="L486" s="42"/>
      <c r="M486" s="42"/>
      <c r="N486" s="42"/>
      <c r="O486" s="42"/>
      <c r="P486" s="42"/>
      <c r="Q486" s="42"/>
      <c r="R486" s="42"/>
      <c r="S486" s="42"/>
      <c r="T486" s="42"/>
      <c r="U486" s="42"/>
      <c r="V486" s="42"/>
      <c r="W486" s="42"/>
      <c r="X486" s="42"/>
      <c r="Y486" s="42"/>
      <c r="Z486" s="42"/>
      <c r="AA486" s="42"/>
      <c r="AB486" s="42"/>
      <c r="AC486" s="42"/>
      <c r="AD486" s="42"/>
    </row>
    <row r="487">
      <c r="A487" s="70" t="b">
        <v>0</v>
      </c>
      <c r="E487" s="70"/>
      <c r="I487" s="549"/>
      <c r="K487" s="42"/>
      <c r="L487" s="42"/>
      <c r="M487" s="42"/>
      <c r="N487" s="42"/>
      <c r="O487" s="42"/>
      <c r="P487" s="42"/>
      <c r="Q487" s="42"/>
      <c r="R487" s="42"/>
      <c r="S487" s="42"/>
      <c r="T487" s="42"/>
      <c r="U487" s="42"/>
      <c r="V487" s="42"/>
      <c r="W487" s="42"/>
      <c r="X487" s="42"/>
      <c r="Y487" s="42"/>
      <c r="Z487" s="42"/>
      <c r="AA487" s="42"/>
      <c r="AB487" s="42"/>
      <c r="AC487" s="42"/>
      <c r="AD487" s="42"/>
    </row>
    <row r="488">
      <c r="A488" s="70" t="b">
        <v>0</v>
      </c>
      <c r="E488" s="70"/>
      <c r="I488" s="549"/>
      <c r="K488" s="42"/>
      <c r="L488" s="42"/>
      <c r="M488" s="42"/>
      <c r="N488" s="42"/>
      <c r="O488" s="42"/>
      <c r="P488" s="42"/>
      <c r="Q488" s="42"/>
      <c r="R488" s="42"/>
      <c r="S488" s="42"/>
      <c r="T488" s="42"/>
      <c r="U488" s="42"/>
      <c r="V488" s="42"/>
      <c r="W488" s="42"/>
      <c r="X488" s="42"/>
      <c r="Y488" s="42"/>
      <c r="Z488" s="42"/>
      <c r="AA488" s="42"/>
      <c r="AB488" s="42"/>
      <c r="AC488" s="42"/>
      <c r="AD488" s="42"/>
    </row>
    <row r="489">
      <c r="A489" s="70" t="b">
        <v>0</v>
      </c>
      <c r="E489" s="70"/>
      <c r="I489" s="549"/>
      <c r="K489" s="42"/>
      <c r="L489" s="42"/>
      <c r="M489" s="42"/>
      <c r="N489" s="42"/>
      <c r="O489" s="42"/>
      <c r="P489" s="42"/>
      <c r="Q489" s="42"/>
      <c r="R489" s="42"/>
      <c r="S489" s="42"/>
      <c r="T489" s="42"/>
      <c r="U489" s="42"/>
      <c r="V489" s="42"/>
      <c r="W489" s="42"/>
      <c r="X489" s="42"/>
      <c r="Y489" s="42"/>
      <c r="Z489" s="42"/>
      <c r="AA489" s="42"/>
      <c r="AB489" s="42"/>
      <c r="AC489" s="42"/>
      <c r="AD489" s="42"/>
    </row>
    <row r="490">
      <c r="A490" s="70" t="b">
        <v>0</v>
      </c>
      <c r="E490" s="70"/>
      <c r="I490" s="549"/>
      <c r="K490" s="42"/>
      <c r="L490" s="42"/>
      <c r="M490" s="42"/>
      <c r="N490" s="42"/>
      <c r="O490" s="42"/>
      <c r="P490" s="42"/>
      <c r="Q490" s="42"/>
      <c r="R490" s="42"/>
      <c r="S490" s="42"/>
      <c r="T490" s="42"/>
      <c r="U490" s="42"/>
      <c r="V490" s="42"/>
      <c r="W490" s="42"/>
      <c r="X490" s="42"/>
      <c r="Y490" s="42"/>
      <c r="Z490" s="42"/>
      <c r="AA490" s="42"/>
      <c r="AB490" s="42"/>
      <c r="AC490" s="42"/>
      <c r="AD490" s="42"/>
    </row>
    <row r="491">
      <c r="A491" s="70" t="b">
        <v>0</v>
      </c>
      <c r="E491" s="70"/>
      <c r="I491" s="549"/>
      <c r="K491" s="42"/>
      <c r="L491" s="42"/>
      <c r="M491" s="42"/>
      <c r="N491" s="42"/>
      <c r="O491" s="42"/>
      <c r="P491" s="42"/>
      <c r="Q491" s="42"/>
      <c r="R491" s="42"/>
      <c r="S491" s="42"/>
      <c r="T491" s="42"/>
      <c r="U491" s="42"/>
      <c r="V491" s="42"/>
      <c r="W491" s="42"/>
      <c r="X491" s="42"/>
      <c r="Y491" s="42"/>
      <c r="Z491" s="42"/>
      <c r="AA491" s="42"/>
      <c r="AB491" s="42"/>
      <c r="AC491" s="42"/>
      <c r="AD491" s="42"/>
    </row>
    <row r="492">
      <c r="A492" s="70" t="b">
        <v>0</v>
      </c>
      <c r="E492" s="70"/>
      <c r="I492" s="549"/>
      <c r="K492" s="42"/>
      <c r="L492" s="42"/>
      <c r="M492" s="42"/>
      <c r="N492" s="42"/>
      <c r="O492" s="42"/>
      <c r="P492" s="42"/>
      <c r="Q492" s="42"/>
      <c r="R492" s="42"/>
      <c r="S492" s="42"/>
      <c r="T492" s="42"/>
      <c r="U492" s="42"/>
      <c r="V492" s="42"/>
      <c r="W492" s="42"/>
      <c r="X492" s="42"/>
      <c r="Y492" s="42"/>
      <c r="Z492" s="42"/>
      <c r="AA492" s="42"/>
      <c r="AB492" s="42"/>
      <c r="AC492" s="42"/>
      <c r="AD492" s="42"/>
    </row>
    <row r="493">
      <c r="A493" s="70" t="b">
        <v>0</v>
      </c>
      <c r="E493" s="70"/>
      <c r="I493" s="549"/>
      <c r="K493" s="42"/>
      <c r="L493" s="42"/>
      <c r="M493" s="42"/>
      <c r="N493" s="42"/>
      <c r="O493" s="42"/>
      <c r="P493" s="42"/>
      <c r="Q493" s="42"/>
      <c r="R493" s="42"/>
      <c r="S493" s="42"/>
      <c r="T493" s="42"/>
      <c r="U493" s="42"/>
      <c r="V493" s="42"/>
      <c r="W493" s="42"/>
      <c r="X493" s="42"/>
      <c r="Y493" s="42"/>
      <c r="Z493" s="42"/>
      <c r="AA493" s="42"/>
      <c r="AB493" s="42"/>
      <c r="AC493" s="42"/>
      <c r="AD493" s="42"/>
    </row>
    <row r="494">
      <c r="A494" s="70" t="b">
        <v>0</v>
      </c>
      <c r="E494" s="70"/>
      <c r="I494" s="549"/>
      <c r="K494" s="42"/>
      <c r="L494" s="42"/>
      <c r="M494" s="42"/>
      <c r="N494" s="42"/>
      <c r="O494" s="42"/>
      <c r="P494" s="42"/>
      <c r="Q494" s="42"/>
      <c r="R494" s="42"/>
      <c r="S494" s="42"/>
      <c r="T494" s="42"/>
      <c r="U494" s="42"/>
      <c r="V494" s="42"/>
      <c r="W494" s="42"/>
      <c r="X494" s="42"/>
      <c r="Y494" s="42"/>
      <c r="Z494" s="42"/>
      <c r="AA494" s="42"/>
      <c r="AB494" s="42"/>
      <c r="AC494" s="42"/>
      <c r="AD494" s="42"/>
    </row>
    <row r="495">
      <c r="A495" s="70" t="b">
        <v>0</v>
      </c>
      <c r="E495" s="70"/>
      <c r="I495" s="549"/>
      <c r="K495" s="42"/>
      <c r="L495" s="42"/>
      <c r="M495" s="42"/>
      <c r="N495" s="42"/>
      <c r="O495" s="42"/>
      <c r="P495" s="42"/>
      <c r="Q495" s="42"/>
      <c r="R495" s="42"/>
      <c r="S495" s="42"/>
      <c r="T495" s="42"/>
      <c r="U495" s="42"/>
      <c r="V495" s="42"/>
      <c r="W495" s="42"/>
      <c r="X495" s="42"/>
      <c r="Y495" s="42"/>
      <c r="Z495" s="42"/>
      <c r="AA495" s="42"/>
      <c r="AB495" s="42"/>
      <c r="AC495" s="42"/>
      <c r="AD495" s="42"/>
    </row>
    <row r="496">
      <c r="A496" s="70" t="b">
        <v>0</v>
      </c>
      <c r="E496" s="70"/>
      <c r="I496" s="549"/>
      <c r="K496" s="42"/>
      <c r="L496" s="42"/>
      <c r="M496" s="42"/>
      <c r="N496" s="42"/>
      <c r="O496" s="42"/>
      <c r="P496" s="42"/>
      <c r="Q496" s="42"/>
      <c r="R496" s="42"/>
      <c r="S496" s="42"/>
      <c r="T496" s="42"/>
      <c r="U496" s="42"/>
      <c r="V496" s="42"/>
      <c r="W496" s="42"/>
      <c r="X496" s="42"/>
      <c r="Y496" s="42"/>
      <c r="Z496" s="42"/>
      <c r="AA496" s="42"/>
      <c r="AB496" s="42"/>
      <c r="AC496" s="42"/>
      <c r="AD496" s="42"/>
    </row>
    <row r="497">
      <c r="A497" s="70" t="b">
        <v>0</v>
      </c>
      <c r="E497" s="70"/>
      <c r="I497" s="549"/>
      <c r="K497" s="42"/>
      <c r="L497" s="42"/>
      <c r="M497" s="42"/>
      <c r="N497" s="42"/>
      <c r="O497" s="42"/>
      <c r="P497" s="42"/>
      <c r="Q497" s="42"/>
      <c r="R497" s="42"/>
      <c r="S497" s="42"/>
      <c r="T497" s="42"/>
      <c r="U497" s="42"/>
      <c r="V497" s="42"/>
      <c r="W497" s="42"/>
      <c r="X497" s="42"/>
      <c r="Y497" s="42"/>
      <c r="Z497" s="42"/>
      <c r="AA497" s="42"/>
      <c r="AB497" s="42"/>
      <c r="AC497" s="42"/>
      <c r="AD497" s="42"/>
    </row>
    <row r="498">
      <c r="A498" s="70" t="b">
        <v>0</v>
      </c>
      <c r="E498" s="70"/>
      <c r="I498" s="549"/>
      <c r="K498" s="42"/>
      <c r="L498" s="42"/>
      <c r="M498" s="42"/>
      <c r="N498" s="42"/>
      <c r="O498" s="42"/>
      <c r="P498" s="42"/>
      <c r="Q498" s="42"/>
      <c r="R498" s="42"/>
      <c r="S498" s="42"/>
      <c r="T498" s="42"/>
      <c r="U498" s="42"/>
      <c r="V498" s="42"/>
      <c r="W498" s="42"/>
      <c r="X498" s="42"/>
      <c r="Y498" s="42"/>
      <c r="Z498" s="42"/>
      <c r="AA498" s="42"/>
      <c r="AB498" s="42"/>
      <c r="AC498" s="42"/>
      <c r="AD498" s="42"/>
    </row>
    <row r="499">
      <c r="A499" s="70" t="b">
        <v>0</v>
      </c>
      <c r="E499" s="70"/>
      <c r="I499" s="549"/>
      <c r="K499" s="42"/>
      <c r="L499" s="42"/>
      <c r="M499" s="42"/>
      <c r="N499" s="42"/>
      <c r="O499" s="42"/>
      <c r="P499" s="42"/>
      <c r="Q499" s="42"/>
      <c r="R499" s="42"/>
      <c r="S499" s="42"/>
      <c r="T499" s="42"/>
      <c r="U499" s="42"/>
      <c r="V499" s="42"/>
      <c r="W499" s="42"/>
      <c r="X499" s="42"/>
      <c r="Y499" s="42"/>
      <c r="Z499" s="42"/>
      <c r="AA499" s="42"/>
      <c r="AB499" s="42"/>
      <c r="AC499" s="42"/>
      <c r="AD499" s="42"/>
    </row>
    <row r="500">
      <c r="A500" s="70" t="b">
        <v>0</v>
      </c>
      <c r="E500" s="70"/>
      <c r="I500" s="549"/>
      <c r="K500" s="42"/>
      <c r="L500" s="42"/>
      <c r="M500" s="42"/>
      <c r="N500" s="42"/>
      <c r="O500" s="42"/>
      <c r="P500" s="42"/>
      <c r="Q500" s="42"/>
      <c r="R500" s="42"/>
      <c r="S500" s="42"/>
      <c r="T500" s="42"/>
      <c r="U500" s="42"/>
      <c r="V500" s="42"/>
      <c r="W500" s="42"/>
      <c r="X500" s="42"/>
      <c r="Y500" s="42"/>
      <c r="Z500" s="42"/>
      <c r="AA500" s="42"/>
      <c r="AB500" s="42"/>
      <c r="AC500" s="42"/>
      <c r="AD500" s="42"/>
    </row>
    <row r="501">
      <c r="A501" s="70" t="b">
        <v>0</v>
      </c>
      <c r="E501" s="70"/>
      <c r="I501" s="549"/>
      <c r="K501" s="42"/>
      <c r="L501" s="42"/>
      <c r="M501" s="42"/>
      <c r="N501" s="42"/>
      <c r="O501" s="42"/>
      <c r="P501" s="42"/>
      <c r="Q501" s="42"/>
      <c r="R501" s="42"/>
      <c r="S501" s="42"/>
      <c r="T501" s="42"/>
      <c r="U501" s="42"/>
      <c r="V501" s="42"/>
      <c r="W501" s="42"/>
      <c r="X501" s="42"/>
      <c r="Y501" s="42"/>
      <c r="Z501" s="42"/>
      <c r="AA501" s="42"/>
      <c r="AB501" s="42"/>
      <c r="AC501" s="42"/>
      <c r="AD501" s="42"/>
    </row>
    <row r="502">
      <c r="A502" s="70" t="b">
        <v>0</v>
      </c>
      <c r="E502" s="70"/>
      <c r="I502" s="549"/>
      <c r="K502" s="42"/>
      <c r="L502" s="42"/>
      <c r="M502" s="42"/>
      <c r="N502" s="42"/>
      <c r="O502" s="42"/>
      <c r="P502" s="42"/>
      <c r="Q502" s="42"/>
      <c r="R502" s="42"/>
      <c r="S502" s="42"/>
      <c r="T502" s="42"/>
      <c r="U502" s="42"/>
      <c r="V502" s="42"/>
      <c r="W502" s="42"/>
      <c r="X502" s="42"/>
      <c r="Y502" s="42"/>
      <c r="Z502" s="42"/>
      <c r="AA502" s="42"/>
      <c r="AB502" s="42"/>
      <c r="AC502" s="42"/>
      <c r="AD502" s="42"/>
    </row>
    <row r="503">
      <c r="A503" s="70" t="b">
        <v>0</v>
      </c>
      <c r="E503" s="70"/>
      <c r="I503" s="549"/>
      <c r="K503" s="42"/>
      <c r="L503" s="42"/>
      <c r="M503" s="42"/>
      <c r="N503" s="42"/>
      <c r="O503" s="42"/>
      <c r="P503" s="42"/>
      <c r="Q503" s="42"/>
      <c r="R503" s="42"/>
      <c r="S503" s="42"/>
      <c r="T503" s="42"/>
      <c r="U503" s="42"/>
      <c r="V503" s="42"/>
      <c r="W503" s="42"/>
      <c r="X503" s="42"/>
      <c r="Y503" s="42"/>
      <c r="Z503" s="42"/>
      <c r="AA503" s="42"/>
      <c r="AB503" s="42"/>
      <c r="AC503" s="42"/>
      <c r="AD503" s="42"/>
    </row>
    <row r="504">
      <c r="A504" s="70" t="b">
        <v>0</v>
      </c>
      <c r="E504" s="70"/>
      <c r="I504" s="549"/>
      <c r="K504" s="42"/>
      <c r="L504" s="42"/>
      <c r="M504" s="42"/>
      <c r="N504" s="42"/>
      <c r="O504" s="42"/>
      <c r="P504" s="42"/>
      <c r="Q504" s="42"/>
      <c r="R504" s="42"/>
      <c r="S504" s="42"/>
      <c r="T504" s="42"/>
      <c r="U504" s="42"/>
      <c r="V504" s="42"/>
      <c r="W504" s="42"/>
      <c r="X504" s="42"/>
      <c r="Y504" s="42"/>
      <c r="Z504" s="42"/>
      <c r="AA504" s="42"/>
      <c r="AB504" s="42"/>
      <c r="AC504" s="42"/>
      <c r="AD504" s="42"/>
    </row>
    <row r="505">
      <c r="A505" s="70" t="b">
        <v>0</v>
      </c>
      <c r="E505" s="70"/>
      <c r="I505" s="549"/>
      <c r="K505" s="42"/>
      <c r="L505" s="42"/>
      <c r="M505" s="42"/>
      <c r="N505" s="42"/>
      <c r="O505" s="42"/>
      <c r="P505" s="42"/>
      <c r="Q505" s="42"/>
      <c r="R505" s="42"/>
      <c r="S505" s="42"/>
      <c r="T505" s="42"/>
      <c r="U505" s="42"/>
      <c r="V505" s="42"/>
      <c r="W505" s="42"/>
      <c r="X505" s="42"/>
      <c r="Y505" s="42"/>
      <c r="Z505" s="42"/>
      <c r="AA505" s="42"/>
      <c r="AB505" s="42"/>
      <c r="AC505" s="42"/>
      <c r="AD505" s="42"/>
    </row>
    <row r="506">
      <c r="A506" s="70" t="b">
        <v>0</v>
      </c>
      <c r="E506" s="70"/>
      <c r="I506" s="549"/>
      <c r="K506" s="42"/>
      <c r="L506" s="42"/>
      <c r="M506" s="42"/>
      <c r="N506" s="42"/>
      <c r="O506" s="42"/>
      <c r="P506" s="42"/>
      <c r="Q506" s="42"/>
      <c r="R506" s="42"/>
      <c r="S506" s="42"/>
      <c r="T506" s="42"/>
      <c r="U506" s="42"/>
      <c r="V506" s="42"/>
      <c r="W506" s="42"/>
      <c r="X506" s="42"/>
      <c r="Y506" s="42"/>
      <c r="Z506" s="42"/>
      <c r="AA506" s="42"/>
      <c r="AB506" s="42"/>
      <c r="AC506" s="42"/>
      <c r="AD506" s="42"/>
    </row>
    <row r="507">
      <c r="A507" s="70" t="b">
        <v>0</v>
      </c>
      <c r="E507" s="70"/>
      <c r="I507" s="549"/>
      <c r="K507" s="42"/>
      <c r="L507" s="42"/>
      <c r="M507" s="42"/>
      <c r="N507" s="42"/>
      <c r="O507" s="42"/>
      <c r="P507" s="42"/>
      <c r="Q507" s="42"/>
      <c r="R507" s="42"/>
      <c r="S507" s="42"/>
      <c r="T507" s="42"/>
      <c r="U507" s="42"/>
      <c r="V507" s="42"/>
      <c r="W507" s="42"/>
      <c r="X507" s="42"/>
      <c r="Y507" s="42"/>
      <c r="Z507" s="42"/>
      <c r="AA507" s="42"/>
      <c r="AB507" s="42"/>
      <c r="AC507" s="42"/>
      <c r="AD507" s="42"/>
    </row>
    <row r="508">
      <c r="A508" s="70" t="b">
        <v>0</v>
      </c>
      <c r="E508" s="70"/>
      <c r="I508" s="549"/>
      <c r="K508" s="42"/>
      <c r="L508" s="42"/>
      <c r="M508" s="42"/>
      <c r="N508" s="42"/>
      <c r="O508" s="42"/>
      <c r="P508" s="42"/>
      <c r="Q508" s="42"/>
      <c r="R508" s="42"/>
      <c r="S508" s="42"/>
      <c r="T508" s="42"/>
      <c r="U508" s="42"/>
      <c r="V508" s="42"/>
      <c r="W508" s="42"/>
      <c r="X508" s="42"/>
      <c r="Y508" s="42"/>
      <c r="Z508" s="42"/>
      <c r="AA508" s="42"/>
      <c r="AB508" s="42"/>
      <c r="AC508" s="42"/>
      <c r="AD508" s="42"/>
    </row>
    <row r="509">
      <c r="A509" s="70" t="b">
        <v>0</v>
      </c>
      <c r="E509" s="70"/>
      <c r="I509" s="549"/>
      <c r="K509" s="42"/>
      <c r="L509" s="42"/>
      <c r="M509" s="42"/>
      <c r="N509" s="42"/>
      <c r="O509" s="42"/>
      <c r="P509" s="42"/>
      <c r="Q509" s="42"/>
      <c r="R509" s="42"/>
      <c r="S509" s="42"/>
      <c r="T509" s="42"/>
      <c r="U509" s="42"/>
      <c r="V509" s="42"/>
      <c r="W509" s="42"/>
      <c r="X509" s="42"/>
      <c r="Y509" s="42"/>
      <c r="Z509" s="42"/>
      <c r="AA509" s="42"/>
      <c r="AB509" s="42"/>
      <c r="AC509" s="42"/>
      <c r="AD509" s="42"/>
    </row>
    <row r="510">
      <c r="A510" s="70" t="b">
        <v>0</v>
      </c>
      <c r="E510" s="70"/>
      <c r="I510" s="549"/>
      <c r="K510" s="42"/>
      <c r="L510" s="42"/>
      <c r="M510" s="42"/>
      <c r="N510" s="42"/>
      <c r="O510" s="42"/>
      <c r="P510" s="42"/>
      <c r="Q510" s="42"/>
      <c r="R510" s="42"/>
      <c r="S510" s="42"/>
      <c r="T510" s="42"/>
      <c r="U510" s="42"/>
      <c r="V510" s="42"/>
      <c r="W510" s="42"/>
      <c r="X510" s="42"/>
      <c r="Y510" s="42"/>
      <c r="Z510" s="42"/>
      <c r="AA510" s="42"/>
      <c r="AB510" s="42"/>
      <c r="AC510" s="42"/>
      <c r="AD510" s="42"/>
    </row>
    <row r="511">
      <c r="A511" s="70" t="b">
        <v>0</v>
      </c>
      <c r="E511" s="70"/>
      <c r="I511" s="549"/>
      <c r="K511" s="42"/>
      <c r="L511" s="42"/>
      <c r="M511" s="42"/>
      <c r="N511" s="42"/>
      <c r="O511" s="42"/>
      <c r="P511" s="42"/>
      <c r="Q511" s="42"/>
      <c r="R511" s="42"/>
      <c r="S511" s="42"/>
      <c r="T511" s="42"/>
      <c r="U511" s="42"/>
      <c r="V511" s="42"/>
      <c r="W511" s="42"/>
      <c r="X511" s="42"/>
      <c r="Y511" s="42"/>
      <c r="Z511" s="42"/>
      <c r="AA511" s="42"/>
      <c r="AB511" s="42"/>
      <c r="AC511" s="42"/>
      <c r="AD511" s="42"/>
    </row>
    <row r="512">
      <c r="A512" s="70" t="b">
        <v>0</v>
      </c>
      <c r="E512" s="70"/>
      <c r="I512" s="549"/>
      <c r="K512" s="42"/>
      <c r="L512" s="42"/>
      <c r="M512" s="42"/>
      <c r="N512" s="42"/>
      <c r="O512" s="42"/>
      <c r="P512" s="42"/>
      <c r="Q512" s="42"/>
      <c r="R512" s="42"/>
      <c r="S512" s="42"/>
      <c r="T512" s="42"/>
      <c r="U512" s="42"/>
      <c r="V512" s="42"/>
      <c r="W512" s="42"/>
      <c r="X512" s="42"/>
      <c r="Y512" s="42"/>
      <c r="Z512" s="42"/>
      <c r="AA512" s="42"/>
      <c r="AB512" s="42"/>
      <c r="AC512" s="42"/>
      <c r="AD512" s="42"/>
    </row>
    <row r="513">
      <c r="A513" s="70" t="b">
        <v>0</v>
      </c>
      <c r="E513" s="70"/>
      <c r="I513" s="549"/>
      <c r="K513" s="42"/>
      <c r="L513" s="42"/>
      <c r="M513" s="42"/>
      <c r="N513" s="42"/>
      <c r="O513" s="42"/>
      <c r="P513" s="42"/>
      <c r="Q513" s="42"/>
      <c r="R513" s="42"/>
      <c r="S513" s="42"/>
      <c r="T513" s="42"/>
      <c r="U513" s="42"/>
      <c r="V513" s="42"/>
      <c r="W513" s="42"/>
      <c r="X513" s="42"/>
      <c r="Y513" s="42"/>
      <c r="Z513" s="42"/>
      <c r="AA513" s="42"/>
      <c r="AB513" s="42"/>
      <c r="AC513" s="42"/>
      <c r="AD513" s="42"/>
    </row>
    <row r="514">
      <c r="A514" s="70" t="b">
        <v>0</v>
      </c>
      <c r="E514" s="70"/>
      <c r="I514" s="549"/>
      <c r="K514" s="42"/>
      <c r="L514" s="42"/>
      <c r="M514" s="42"/>
      <c r="N514" s="42"/>
      <c r="O514" s="42"/>
      <c r="P514" s="42"/>
      <c r="Q514" s="42"/>
      <c r="R514" s="42"/>
      <c r="S514" s="42"/>
      <c r="T514" s="42"/>
      <c r="U514" s="42"/>
      <c r="V514" s="42"/>
      <c r="W514" s="42"/>
      <c r="X514" s="42"/>
      <c r="Y514" s="42"/>
      <c r="Z514" s="42"/>
      <c r="AA514" s="42"/>
      <c r="AB514" s="42"/>
      <c r="AC514" s="42"/>
      <c r="AD514" s="42"/>
    </row>
    <row r="515">
      <c r="A515" s="70" t="b">
        <v>0</v>
      </c>
      <c r="E515" s="70"/>
      <c r="I515" s="549"/>
      <c r="K515" s="42"/>
      <c r="L515" s="42"/>
      <c r="M515" s="42"/>
      <c r="N515" s="42"/>
      <c r="O515" s="42"/>
      <c r="P515" s="42"/>
      <c r="Q515" s="42"/>
      <c r="R515" s="42"/>
      <c r="S515" s="42"/>
      <c r="T515" s="42"/>
      <c r="U515" s="42"/>
      <c r="V515" s="42"/>
      <c r="W515" s="42"/>
      <c r="X515" s="42"/>
      <c r="Y515" s="42"/>
      <c r="Z515" s="42"/>
      <c r="AA515" s="42"/>
      <c r="AB515" s="42"/>
      <c r="AC515" s="42"/>
      <c r="AD515" s="42"/>
    </row>
    <row r="516">
      <c r="A516" s="70" t="b">
        <v>0</v>
      </c>
      <c r="E516" s="70"/>
      <c r="I516" s="549"/>
      <c r="K516" s="42"/>
      <c r="L516" s="42"/>
      <c r="M516" s="42"/>
      <c r="N516" s="42"/>
      <c r="O516" s="42"/>
      <c r="P516" s="42"/>
      <c r="Q516" s="42"/>
      <c r="R516" s="42"/>
      <c r="S516" s="42"/>
      <c r="T516" s="42"/>
      <c r="U516" s="42"/>
      <c r="V516" s="42"/>
      <c r="W516" s="42"/>
      <c r="X516" s="42"/>
      <c r="Y516" s="42"/>
      <c r="Z516" s="42"/>
      <c r="AA516" s="42"/>
      <c r="AB516" s="42"/>
      <c r="AC516" s="42"/>
      <c r="AD516" s="42"/>
    </row>
    <row r="517">
      <c r="A517" s="70" t="b">
        <v>0</v>
      </c>
      <c r="E517" s="70"/>
      <c r="I517" s="549"/>
      <c r="K517" s="42"/>
      <c r="L517" s="42"/>
      <c r="M517" s="42"/>
      <c r="N517" s="42"/>
      <c r="O517" s="42"/>
      <c r="P517" s="42"/>
      <c r="Q517" s="42"/>
      <c r="R517" s="42"/>
      <c r="S517" s="42"/>
      <c r="T517" s="42"/>
      <c r="U517" s="42"/>
      <c r="V517" s="42"/>
      <c r="W517" s="42"/>
      <c r="X517" s="42"/>
      <c r="Y517" s="42"/>
      <c r="Z517" s="42"/>
      <c r="AA517" s="42"/>
      <c r="AB517" s="42"/>
      <c r="AC517" s="42"/>
      <c r="AD517" s="42"/>
    </row>
    <row r="518">
      <c r="A518" s="70" t="b">
        <v>0</v>
      </c>
      <c r="E518" s="70"/>
      <c r="I518" s="549"/>
      <c r="K518" s="42"/>
      <c r="L518" s="42"/>
      <c r="M518" s="42"/>
      <c r="N518" s="42"/>
      <c r="O518" s="42"/>
      <c r="P518" s="42"/>
      <c r="Q518" s="42"/>
      <c r="R518" s="42"/>
      <c r="S518" s="42"/>
      <c r="T518" s="42"/>
      <c r="U518" s="42"/>
      <c r="V518" s="42"/>
      <c r="W518" s="42"/>
      <c r="X518" s="42"/>
      <c r="Y518" s="42"/>
      <c r="Z518" s="42"/>
      <c r="AA518" s="42"/>
      <c r="AB518" s="42"/>
      <c r="AC518" s="42"/>
      <c r="AD518" s="42"/>
    </row>
    <row r="519">
      <c r="A519" s="70" t="b">
        <v>0</v>
      </c>
      <c r="E519" s="70"/>
      <c r="I519" s="549"/>
      <c r="K519" s="42"/>
      <c r="L519" s="42"/>
      <c r="M519" s="42"/>
      <c r="N519" s="42"/>
      <c r="O519" s="42"/>
      <c r="P519" s="42"/>
      <c r="Q519" s="42"/>
      <c r="R519" s="42"/>
      <c r="S519" s="42"/>
      <c r="T519" s="42"/>
      <c r="U519" s="42"/>
      <c r="V519" s="42"/>
      <c r="W519" s="42"/>
      <c r="X519" s="42"/>
      <c r="Y519" s="42"/>
      <c r="Z519" s="42"/>
      <c r="AA519" s="42"/>
      <c r="AB519" s="42"/>
      <c r="AC519" s="42"/>
      <c r="AD519" s="42"/>
    </row>
    <row r="520">
      <c r="A520" s="70" t="b">
        <v>0</v>
      </c>
      <c r="E520" s="70"/>
      <c r="I520" s="549"/>
      <c r="K520" s="42"/>
      <c r="L520" s="42"/>
      <c r="M520" s="42"/>
      <c r="N520" s="42"/>
      <c r="O520" s="42"/>
      <c r="P520" s="42"/>
      <c r="Q520" s="42"/>
      <c r="R520" s="42"/>
      <c r="S520" s="42"/>
      <c r="T520" s="42"/>
      <c r="U520" s="42"/>
      <c r="V520" s="42"/>
      <c r="W520" s="42"/>
      <c r="X520" s="42"/>
      <c r="Y520" s="42"/>
      <c r="Z520" s="42"/>
      <c r="AA520" s="42"/>
      <c r="AB520" s="42"/>
      <c r="AC520" s="42"/>
      <c r="AD520" s="42"/>
    </row>
    <row r="521">
      <c r="A521" s="70" t="b">
        <v>0</v>
      </c>
      <c r="E521" s="70"/>
      <c r="I521" s="549"/>
      <c r="K521" s="42"/>
      <c r="L521" s="42"/>
      <c r="M521" s="42"/>
      <c r="N521" s="42"/>
      <c r="O521" s="42"/>
      <c r="P521" s="42"/>
      <c r="Q521" s="42"/>
      <c r="R521" s="42"/>
      <c r="S521" s="42"/>
      <c r="T521" s="42"/>
      <c r="U521" s="42"/>
      <c r="V521" s="42"/>
      <c r="W521" s="42"/>
      <c r="X521" s="42"/>
      <c r="Y521" s="42"/>
      <c r="Z521" s="42"/>
      <c r="AA521" s="42"/>
      <c r="AB521" s="42"/>
      <c r="AC521" s="42"/>
      <c r="AD521" s="42"/>
    </row>
    <row r="522">
      <c r="A522" s="70" t="b">
        <v>0</v>
      </c>
      <c r="E522" s="70"/>
      <c r="I522" s="549"/>
      <c r="K522" s="42"/>
      <c r="L522" s="42"/>
      <c r="M522" s="42"/>
      <c r="N522" s="42"/>
      <c r="O522" s="42"/>
      <c r="P522" s="42"/>
      <c r="Q522" s="42"/>
      <c r="R522" s="42"/>
      <c r="S522" s="42"/>
      <c r="T522" s="42"/>
      <c r="U522" s="42"/>
      <c r="V522" s="42"/>
      <c r="W522" s="42"/>
      <c r="X522" s="42"/>
      <c r="Y522" s="42"/>
      <c r="Z522" s="42"/>
      <c r="AA522" s="42"/>
      <c r="AB522" s="42"/>
      <c r="AC522" s="42"/>
      <c r="AD522" s="42"/>
    </row>
    <row r="523">
      <c r="A523" s="70" t="b">
        <v>0</v>
      </c>
      <c r="E523" s="70"/>
      <c r="I523" s="549"/>
      <c r="K523" s="42"/>
      <c r="L523" s="42"/>
      <c r="M523" s="42"/>
      <c r="N523" s="42"/>
      <c r="O523" s="42"/>
      <c r="P523" s="42"/>
      <c r="Q523" s="42"/>
      <c r="R523" s="42"/>
      <c r="S523" s="42"/>
      <c r="T523" s="42"/>
      <c r="U523" s="42"/>
      <c r="V523" s="42"/>
      <c r="W523" s="42"/>
      <c r="X523" s="42"/>
      <c r="Y523" s="42"/>
      <c r="Z523" s="42"/>
      <c r="AA523" s="42"/>
      <c r="AB523" s="42"/>
      <c r="AC523" s="42"/>
      <c r="AD523" s="42"/>
    </row>
    <row r="524">
      <c r="A524" s="70" t="b">
        <v>0</v>
      </c>
      <c r="E524" s="70"/>
      <c r="I524" s="549"/>
      <c r="K524" s="42"/>
      <c r="L524" s="42"/>
      <c r="M524" s="42"/>
      <c r="N524" s="42"/>
      <c r="O524" s="42"/>
      <c r="P524" s="42"/>
      <c r="Q524" s="42"/>
      <c r="R524" s="42"/>
      <c r="S524" s="42"/>
      <c r="T524" s="42"/>
      <c r="U524" s="42"/>
      <c r="V524" s="42"/>
      <c r="W524" s="42"/>
      <c r="X524" s="42"/>
      <c r="Y524" s="42"/>
      <c r="Z524" s="42"/>
      <c r="AA524" s="42"/>
      <c r="AB524" s="42"/>
      <c r="AC524" s="42"/>
      <c r="AD524" s="42"/>
    </row>
    <row r="525">
      <c r="A525" s="70" t="b">
        <v>0</v>
      </c>
      <c r="E525" s="70"/>
      <c r="I525" s="549"/>
      <c r="K525" s="42"/>
      <c r="L525" s="42"/>
      <c r="M525" s="42"/>
      <c r="N525" s="42"/>
      <c r="O525" s="42"/>
      <c r="P525" s="42"/>
      <c r="Q525" s="42"/>
      <c r="R525" s="42"/>
      <c r="S525" s="42"/>
      <c r="T525" s="42"/>
      <c r="U525" s="42"/>
      <c r="V525" s="42"/>
      <c r="W525" s="42"/>
      <c r="X525" s="42"/>
      <c r="Y525" s="42"/>
      <c r="Z525" s="42"/>
      <c r="AA525" s="42"/>
      <c r="AB525" s="42"/>
      <c r="AC525" s="42"/>
      <c r="AD525" s="42"/>
    </row>
    <row r="526">
      <c r="A526" s="70" t="b">
        <v>0</v>
      </c>
      <c r="E526" s="70"/>
      <c r="I526" s="549"/>
      <c r="K526" s="42"/>
      <c r="L526" s="42"/>
      <c r="M526" s="42"/>
      <c r="N526" s="42"/>
      <c r="O526" s="42"/>
      <c r="P526" s="42"/>
      <c r="Q526" s="42"/>
      <c r="R526" s="42"/>
      <c r="S526" s="42"/>
      <c r="T526" s="42"/>
      <c r="U526" s="42"/>
      <c r="V526" s="42"/>
      <c r="W526" s="42"/>
      <c r="X526" s="42"/>
      <c r="Y526" s="42"/>
      <c r="Z526" s="42"/>
      <c r="AA526" s="42"/>
      <c r="AB526" s="42"/>
      <c r="AC526" s="42"/>
      <c r="AD526" s="42"/>
    </row>
    <row r="527">
      <c r="A527" s="70" t="b">
        <v>0</v>
      </c>
      <c r="E527" s="70"/>
      <c r="I527" s="549"/>
      <c r="K527" s="42"/>
      <c r="L527" s="42"/>
      <c r="M527" s="42"/>
      <c r="N527" s="42"/>
      <c r="O527" s="42"/>
      <c r="P527" s="42"/>
      <c r="Q527" s="42"/>
      <c r="R527" s="42"/>
      <c r="S527" s="42"/>
      <c r="T527" s="42"/>
      <c r="U527" s="42"/>
      <c r="V527" s="42"/>
      <c r="W527" s="42"/>
      <c r="X527" s="42"/>
      <c r="Y527" s="42"/>
      <c r="Z527" s="42"/>
      <c r="AA527" s="42"/>
      <c r="AB527" s="42"/>
      <c r="AC527" s="42"/>
      <c r="AD527" s="42"/>
    </row>
    <row r="528">
      <c r="A528" s="70" t="b">
        <v>0</v>
      </c>
      <c r="E528" s="70"/>
      <c r="I528" s="549"/>
      <c r="K528" s="42"/>
      <c r="L528" s="42"/>
      <c r="M528" s="42"/>
      <c r="N528" s="42"/>
      <c r="O528" s="42"/>
      <c r="P528" s="42"/>
      <c r="Q528" s="42"/>
      <c r="R528" s="42"/>
      <c r="S528" s="42"/>
      <c r="T528" s="42"/>
      <c r="U528" s="42"/>
      <c r="V528" s="42"/>
      <c r="W528" s="42"/>
      <c r="X528" s="42"/>
      <c r="Y528" s="42"/>
      <c r="Z528" s="42"/>
      <c r="AA528" s="42"/>
      <c r="AB528" s="42"/>
      <c r="AC528" s="42"/>
      <c r="AD528" s="42"/>
    </row>
    <row r="529">
      <c r="A529" s="70" t="b">
        <v>0</v>
      </c>
      <c r="E529" s="70"/>
      <c r="I529" s="549"/>
      <c r="K529" s="42"/>
      <c r="L529" s="42"/>
      <c r="M529" s="42"/>
      <c r="N529" s="42"/>
      <c r="O529" s="42"/>
      <c r="P529" s="42"/>
      <c r="Q529" s="42"/>
      <c r="R529" s="42"/>
      <c r="S529" s="42"/>
      <c r="T529" s="42"/>
      <c r="U529" s="42"/>
      <c r="V529" s="42"/>
      <c r="W529" s="42"/>
      <c r="X529" s="42"/>
      <c r="Y529" s="42"/>
      <c r="Z529" s="42"/>
      <c r="AA529" s="42"/>
      <c r="AB529" s="42"/>
      <c r="AC529" s="42"/>
      <c r="AD529" s="42"/>
    </row>
    <row r="530">
      <c r="A530" s="70" t="b">
        <v>0</v>
      </c>
      <c r="E530" s="70"/>
      <c r="I530" s="549"/>
      <c r="K530" s="42"/>
      <c r="L530" s="42"/>
      <c r="M530" s="42"/>
      <c r="N530" s="42"/>
      <c r="O530" s="42"/>
      <c r="P530" s="42"/>
      <c r="Q530" s="42"/>
      <c r="R530" s="42"/>
      <c r="S530" s="42"/>
      <c r="T530" s="42"/>
      <c r="U530" s="42"/>
      <c r="V530" s="42"/>
      <c r="W530" s="42"/>
      <c r="X530" s="42"/>
      <c r="Y530" s="42"/>
      <c r="Z530" s="42"/>
      <c r="AA530" s="42"/>
      <c r="AB530" s="42"/>
      <c r="AC530" s="42"/>
      <c r="AD530" s="42"/>
    </row>
    <row r="531">
      <c r="A531" s="70" t="b">
        <v>0</v>
      </c>
      <c r="E531" s="70"/>
      <c r="I531" s="549"/>
      <c r="K531" s="42"/>
      <c r="L531" s="42"/>
      <c r="M531" s="42"/>
      <c r="N531" s="42"/>
      <c r="O531" s="42"/>
      <c r="P531" s="42"/>
      <c r="Q531" s="42"/>
      <c r="R531" s="42"/>
      <c r="S531" s="42"/>
      <c r="T531" s="42"/>
      <c r="U531" s="42"/>
      <c r="V531" s="42"/>
      <c r="W531" s="42"/>
      <c r="X531" s="42"/>
      <c r="Y531" s="42"/>
      <c r="Z531" s="42"/>
      <c r="AA531" s="42"/>
      <c r="AB531" s="42"/>
      <c r="AC531" s="42"/>
      <c r="AD531" s="42"/>
    </row>
    <row r="532">
      <c r="A532" s="70" t="b">
        <v>0</v>
      </c>
      <c r="E532" s="70"/>
      <c r="I532" s="549"/>
      <c r="K532" s="42"/>
      <c r="L532" s="42"/>
      <c r="M532" s="42"/>
      <c r="N532" s="42"/>
      <c r="O532" s="42"/>
      <c r="P532" s="42"/>
      <c r="Q532" s="42"/>
      <c r="R532" s="42"/>
      <c r="S532" s="42"/>
      <c r="T532" s="42"/>
      <c r="U532" s="42"/>
      <c r="V532" s="42"/>
      <c r="W532" s="42"/>
      <c r="X532" s="42"/>
      <c r="Y532" s="42"/>
      <c r="Z532" s="42"/>
      <c r="AA532" s="42"/>
      <c r="AB532" s="42"/>
      <c r="AC532" s="42"/>
      <c r="AD532" s="42"/>
    </row>
    <row r="533">
      <c r="A533" s="70" t="b">
        <v>0</v>
      </c>
      <c r="E533" s="70"/>
      <c r="I533" s="549"/>
      <c r="K533" s="42"/>
      <c r="L533" s="42"/>
      <c r="M533" s="42"/>
      <c r="N533" s="42"/>
      <c r="O533" s="42"/>
      <c r="P533" s="42"/>
      <c r="Q533" s="42"/>
      <c r="R533" s="42"/>
      <c r="S533" s="42"/>
      <c r="T533" s="42"/>
      <c r="U533" s="42"/>
      <c r="V533" s="42"/>
      <c r="W533" s="42"/>
      <c r="X533" s="42"/>
      <c r="Y533" s="42"/>
      <c r="Z533" s="42"/>
      <c r="AA533" s="42"/>
      <c r="AB533" s="42"/>
      <c r="AC533" s="42"/>
      <c r="AD533" s="42"/>
    </row>
    <row r="534">
      <c r="A534" s="70" t="b">
        <v>0</v>
      </c>
      <c r="E534" s="70"/>
      <c r="I534" s="549"/>
      <c r="K534" s="42"/>
      <c r="L534" s="42"/>
      <c r="M534" s="42"/>
      <c r="N534" s="42"/>
      <c r="O534" s="42"/>
      <c r="P534" s="42"/>
      <c r="Q534" s="42"/>
      <c r="R534" s="42"/>
      <c r="S534" s="42"/>
      <c r="T534" s="42"/>
      <c r="U534" s="42"/>
      <c r="V534" s="42"/>
      <c r="W534" s="42"/>
      <c r="X534" s="42"/>
      <c r="Y534" s="42"/>
      <c r="Z534" s="42"/>
      <c r="AA534" s="42"/>
      <c r="AB534" s="42"/>
      <c r="AC534" s="42"/>
      <c r="AD534" s="42"/>
    </row>
    <row r="535">
      <c r="A535" s="70" t="b">
        <v>0</v>
      </c>
      <c r="E535" s="70"/>
      <c r="I535" s="549"/>
      <c r="K535" s="42"/>
      <c r="L535" s="42"/>
      <c r="M535" s="42"/>
      <c r="N535" s="42"/>
      <c r="O535" s="42"/>
      <c r="P535" s="42"/>
      <c r="Q535" s="42"/>
      <c r="R535" s="42"/>
      <c r="S535" s="42"/>
      <c r="T535" s="42"/>
      <c r="U535" s="42"/>
      <c r="V535" s="42"/>
      <c r="W535" s="42"/>
      <c r="X535" s="42"/>
      <c r="Y535" s="42"/>
      <c r="Z535" s="42"/>
      <c r="AA535" s="42"/>
      <c r="AB535" s="42"/>
      <c r="AC535" s="42"/>
      <c r="AD535" s="42"/>
    </row>
    <row r="536">
      <c r="A536" s="70" t="b">
        <v>0</v>
      </c>
      <c r="E536" s="70"/>
      <c r="I536" s="549"/>
      <c r="K536" s="42"/>
      <c r="L536" s="42"/>
      <c r="M536" s="42"/>
      <c r="N536" s="42"/>
      <c r="O536" s="42"/>
      <c r="P536" s="42"/>
      <c r="Q536" s="42"/>
      <c r="R536" s="42"/>
      <c r="S536" s="42"/>
      <c r="T536" s="42"/>
      <c r="U536" s="42"/>
      <c r="V536" s="42"/>
      <c r="W536" s="42"/>
      <c r="X536" s="42"/>
      <c r="Y536" s="42"/>
      <c r="Z536" s="42"/>
      <c r="AA536" s="42"/>
      <c r="AB536" s="42"/>
      <c r="AC536" s="42"/>
      <c r="AD536" s="42"/>
    </row>
    <row r="537">
      <c r="A537" s="70" t="b">
        <v>0</v>
      </c>
      <c r="E537" s="70"/>
      <c r="I537" s="549"/>
      <c r="K537" s="42"/>
      <c r="L537" s="42"/>
      <c r="M537" s="42"/>
      <c r="N537" s="42"/>
      <c r="O537" s="42"/>
      <c r="P537" s="42"/>
      <c r="Q537" s="42"/>
      <c r="R537" s="42"/>
      <c r="S537" s="42"/>
      <c r="T537" s="42"/>
      <c r="U537" s="42"/>
      <c r="V537" s="42"/>
      <c r="W537" s="42"/>
      <c r="X537" s="42"/>
      <c r="Y537" s="42"/>
      <c r="Z537" s="42"/>
      <c r="AA537" s="42"/>
      <c r="AB537" s="42"/>
      <c r="AC537" s="42"/>
      <c r="AD537" s="42"/>
    </row>
    <row r="538">
      <c r="A538" s="70" t="b">
        <v>0</v>
      </c>
      <c r="E538" s="70"/>
      <c r="I538" s="549"/>
      <c r="K538" s="42"/>
      <c r="L538" s="42"/>
      <c r="M538" s="42"/>
      <c r="N538" s="42"/>
      <c r="O538" s="42"/>
      <c r="P538" s="42"/>
      <c r="Q538" s="42"/>
      <c r="R538" s="42"/>
      <c r="S538" s="42"/>
      <c r="T538" s="42"/>
      <c r="U538" s="42"/>
      <c r="V538" s="42"/>
      <c r="W538" s="42"/>
      <c r="X538" s="42"/>
      <c r="Y538" s="42"/>
      <c r="Z538" s="42"/>
      <c r="AA538" s="42"/>
      <c r="AB538" s="42"/>
      <c r="AC538" s="42"/>
      <c r="AD538" s="42"/>
    </row>
    <row r="539">
      <c r="A539" s="70" t="b">
        <v>0</v>
      </c>
      <c r="E539" s="70"/>
      <c r="I539" s="549"/>
      <c r="K539" s="42"/>
      <c r="L539" s="42"/>
      <c r="M539" s="42"/>
      <c r="N539" s="42"/>
      <c r="O539" s="42"/>
      <c r="P539" s="42"/>
      <c r="Q539" s="42"/>
      <c r="R539" s="42"/>
      <c r="S539" s="42"/>
      <c r="T539" s="42"/>
      <c r="U539" s="42"/>
      <c r="V539" s="42"/>
      <c r="W539" s="42"/>
      <c r="X539" s="42"/>
      <c r="Y539" s="42"/>
      <c r="Z539" s="42"/>
      <c r="AA539" s="42"/>
      <c r="AB539" s="42"/>
      <c r="AC539" s="42"/>
      <c r="AD539" s="42"/>
    </row>
    <row r="540">
      <c r="A540" s="70" t="b">
        <v>0</v>
      </c>
      <c r="E540" s="70"/>
      <c r="I540" s="549"/>
      <c r="K540" s="42"/>
      <c r="L540" s="42"/>
      <c r="M540" s="42"/>
      <c r="N540" s="42"/>
      <c r="O540" s="42"/>
      <c r="P540" s="42"/>
      <c r="Q540" s="42"/>
      <c r="R540" s="42"/>
      <c r="S540" s="42"/>
      <c r="T540" s="42"/>
      <c r="U540" s="42"/>
      <c r="V540" s="42"/>
      <c r="W540" s="42"/>
      <c r="X540" s="42"/>
      <c r="Y540" s="42"/>
      <c r="Z540" s="42"/>
      <c r="AA540" s="42"/>
      <c r="AB540" s="42"/>
      <c r="AC540" s="42"/>
      <c r="AD540" s="42"/>
    </row>
    <row r="541">
      <c r="A541" s="70" t="b">
        <v>0</v>
      </c>
      <c r="E541" s="70"/>
      <c r="I541" s="549"/>
      <c r="K541" s="42"/>
      <c r="L541" s="42"/>
      <c r="M541" s="42"/>
      <c r="N541" s="42"/>
      <c r="O541" s="42"/>
      <c r="P541" s="42"/>
      <c r="Q541" s="42"/>
      <c r="R541" s="42"/>
      <c r="S541" s="42"/>
      <c r="T541" s="42"/>
      <c r="U541" s="42"/>
      <c r="V541" s="42"/>
      <c r="W541" s="42"/>
      <c r="X541" s="42"/>
      <c r="Y541" s="42"/>
      <c r="Z541" s="42"/>
      <c r="AA541" s="42"/>
      <c r="AB541" s="42"/>
      <c r="AC541" s="42"/>
      <c r="AD541" s="42"/>
    </row>
    <row r="542">
      <c r="A542" s="70" t="b">
        <v>0</v>
      </c>
      <c r="E542" s="70"/>
      <c r="I542" s="549"/>
      <c r="K542" s="42"/>
      <c r="L542" s="42"/>
      <c r="M542" s="42"/>
      <c r="N542" s="42"/>
      <c r="O542" s="42"/>
      <c r="P542" s="42"/>
      <c r="Q542" s="42"/>
      <c r="R542" s="42"/>
      <c r="S542" s="42"/>
      <c r="T542" s="42"/>
      <c r="U542" s="42"/>
      <c r="V542" s="42"/>
      <c r="W542" s="42"/>
      <c r="X542" s="42"/>
      <c r="Y542" s="42"/>
      <c r="Z542" s="42"/>
      <c r="AA542" s="42"/>
      <c r="AB542" s="42"/>
      <c r="AC542" s="42"/>
      <c r="AD542" s="42"/>
    </row>
    <row r="543">
      <c r="A543" s="70" t="b">
        <v>0</v>
      </c>
      <c r="E543" s="70"/>
      <c r="I543" s="549"/>
      <c r="K543" s="42"/>
      <c r="L543" s="42"/>
      <c r="M543" s="42"/>
      <c r="N543" s="42"/>
      <c r="O543" s="42"/>
      <c r="P543" s="42"/>
      <c r="Q543" s="42"/>
      <c r="R543" s="42"/>
      <c r="S543" s="42"/>
      <c r="T543" s="42"/>
      <c r="U543" s="42"/>
      <c r="V543" s="42"/>
      <c r="W543" s="42"/>
      <c r="X543" s="42"/>
      <c r="Y543" s="42"/>
      <c r="Z543" s="42"/>
      <c r="AA543" s="42"/>
      <c r="AB543" s="42"/>
      <c r="AC543" s="42"/>
      <c r="AD543" s="42"/>
    </row>
    <row r="544">
      <c r="A544" s="70" t="b">
        <v>0</v>
      </c>
      <c r="E544" s="70"/>
      <c r="I544" s="549"/>
      <c r="K544" s="42"/>
      <c r="L544" s="42"/>
      <c r="M544" s="42"/>
      <c r="N544" s="42"/>
      <c r="O544" s="42"/>
      <c r="P544" s="42"/>
      <c r="Q544" s="42"/>
      <c r="R544" s="42"/>
      <c r="S544" s="42"/>
      <c r="T544" s="42"/>
      <c r="U544" s="42"/>
      <c r="V544" s="42"/>
      <c r="W544" s="42"/>
      <c r="X544" s="42"/>
      <c r="Y544" s="42"/>
      <c r="Z544" s="42"/>
      <c r="AA544" s="42"/>
      <c r="AB544" s="42"/>
      <c r="AC544" s="42"/>
      <c r="AD544" s="42"/>
    </row>
    <row r="545">
      <c r="A545" s="70" t="b">
        <v>0</v>
      </c>
      <c r="E545" s="70"/>
      <c r="I545" s="549"/>
      <c r="K545" s="42"/>
      <c r="L545" s="42"/>
      <c r="M545" s="42"/>
      <c r="N545" s="42"/>
      <c r="O545" s="42"/>
      <c r="P545" s="42"/>
      <c r="Q545" s="42"/>
      <c r="R545" s="42"/>
      <c r="S545" s="42"/>
      <c r="T545" s="42"/>
      <c r="U545" s="42"/>
      <c r="V545" s="42"/>
      <c r="W545" s="42"/>
      <c r="X545" s="42"/>
      <c r="Y545" s="42"/>
      <c r="Z545" s="42"/>
      <c r="AA545" s="42"/>
      <c r="AB545" s="42"/>
      <c r="AC545" s="42"/>
      <c r="AD545" s="42"/>
    </row>
    <row r="546">
      <c r="A546" s="70" t="b">
        <v>0</v>
      </c>
      <c r="E546" s="70"/>
      <c r="I546" s="549"/>
      <c r="K546" s="42"/>
      <c r="L546" s="42"/>
      <c r="M546" s="42"/>
      <c r="N546" s="42"/>
      <c r="O546" s="42"/>
      <c r="P546" s="42"/>
      <c r="Q546" s="42"/>
      <c r="R546" s="42"/>
      <c r="S546" s="42"/>
      <c r="T546" s="42"/>
      <c r="U546" s="42"/>
      <c r="V546" s="42"/>
      <c r="W546" s="42"/>
      <c r="X546" s="42"/>
      <c r="Y546" s="42"/>
      <c r="Z546" s="42"/>
      <c r="AA546" s="42"/>
      <c r="AB546" s="42"/>
      <c r="AC546" s="42"/>
      <c r="AD546" s="42"/>
    </row>
    <row r="547">
      <c r="A547" s="70" t="b">
        <v>0</v>
      </c>
      <c r="E547" s="70"/>
      <c r="I547" s="549"/>
      <c r="K547" s="42"/>
      <c r="L547" s="42"/>
      <c r="M547" s="42"/>
      <c r="N547" s="42"/>
      <c r="O547" s="42"/>
      <c r="P547" s="42"/>
      <c r="Q547" s="42"/>
      <c r="R547" s="42"/>
      <c r="S547" s="42"/>
      <c r="T547" s="42"/>
      <c r="U547" s="42"/>
      <c r="V547" s="42"/>
      <c r="W547" s="42"/>
      <c r="X547" s="42"/>
      <c r="Y547" s="42"/>
      <c r="Z547" s="42"/>
      <c r="AA547" s="42"/>
      <c r="AB547" s="42"/>
      <c r="AC547" s="42"/>
      <c r="AD547" s="42"/>
    </row>
    <row r="548">
      <c r="A548" s="70" t="b">
        <v>0</v>
      </c>
      <c r="E548" s="70"/>
      <c r="I548" s="549"/>
      <c r="K548" s="42"/>
      <c r="L548" s="42"/>
      <c r="M548" s="42"/>
      <c r="N548" s="42"/>
      <c r="O548" s="42"/>
      <c r="P548" s="42"/>
      <c r="Q548" s="42"/>
      <c r="R548" s="42"/>
      <c r="S548" s="42"/>
      <c r="T548" s="42"/>
      <c r="U548" s="42"/>
      <c r="V548" s="42"/>
      <c r="W548" s="42"/>
      <c r="X548" s="42"/>
      <c r="Y548" s="42"/>
      <c r="Z548" s="42"/>
      <c r="AA548" s="42"/>
      <c r="AB548" s="42"/>
      <c r="AC548" s="42"/>
      <c r="AD548" s="42"/>
    </row>
    <row r="549">
      <c r="A549" s="70" t="b">
        <v>0</v>
      </c>
      <c r="E549" s="70"/>
      <c r="I549" s="549"/>
      <c r="K549" s="42"/>
      <c r="L549" s="42"/>
      <c r="M549" s="42"/>
      <c r="N549" s="42"/>
      <c r="O549" s="42"/>
      <c r="P549" s="42"/>
      <c r="Q549" s="42"/>
      <c r="R549" s="42"/>
      <c r="S549" s="42"/>
      <c r="T549" s="42"/>
      <c r="U549" s="42"/>
      <c r="V549" s="42"/>
      <c r="W549" s="42"/>
      <c r="X549" s="42"/>
      <c r="Y549" s="42"/>
      <c r="Z549" s="42"/>
      <c r="AA549" s="42"/>
      <c r="AB549" s="42"/>
      <c r="AC549" s="42"/>
      <c r="AD549" s="42"/>
    </row>
    <row r="550">
      <c r="A550" s="70" t="b">
        <v>0</v>
      </c>
      <c r="E550" s="70"/>
      <c r="I550" s="549"/>
      <c r="K550" s="42"/>
      <c r="L550" s="42"/>
      <c r="M550" s="42"/>
      <c r="N550" s="42"/>
      <c r="O550" s="42"/>
      <c r="P550" s="42"/>
      <c r="Q550" s="42"/>
      <c r="R550" s="42"/>
      <c r="S550" s="42"/>
      <c r="T550" s="42"/>
      <c r="U550" s="42"/>
      <c r="V550" s="42"/>
      <c r="W550" s="42"/>
      <c r="X550" s="42"/>
      <c r="Y550" s="42"/>
      <c r="Z550" s="42"/>
      <c r="AA550" s="42"/>
      <c r="AB550" s="42"/>
      <c r="AC550" s="42"/>
      <c r="AD550" s="42"/>
    </row>
    <row r="551">
      <c r="A551" s="70" t="b">
        <v>0</v>
      </c>
      <c r="E551" s="70"/>
      <c r="I551" s="549"/>
      <c r="K551" s="42"/>
      <c r="L551" s="42"/>
      <c r="M551" s="42"/>
      <c r="N551" s="42"/>
      <c r="O551" s="42"/>
      <c r="P551" s="42"/>
      <c r="Q551" s="42"/>
      <c r="R551" s="42"/>
      <c r="S551" s="42"/>
      <c r="T551" s="42"/>
      <c r="U551" s="42"/>
      <c r="V551" s="42"/>
      <c r="W551" s="42"/>
      <c r="X551" s="42"/>
      <c r="Y551" s="42"/>
      <c r="Z551" s="42"/>
      <c r="AA551" s="42"/>
      <c r="AB551" s="42"/>
      <c r="AC551" s="42"/>
      <c r="AD551" s="42"/>
    </row>
    <row r="552">
      <c r="A552" s="70" t="b">
        <v>0</v>
      </c>
      <c r="E552" s="70"/>
      <c r="I552" s="549"/>
      <c r="K552" s="42"/>
      <c r="L552" s="42"/>
      <c r="M552" s="42"/>
      <c r="N552" s="42"/>
      <c r="O552" s="42"/>
      <c r="P552" s="42"/>
      <c r="Q552" s="42"/>
      <c r="R552" s="42"/>
      <c r="S552" s="42"/>
      <c r="T552" s="42"/>
      <c r="U552" s="42"/>
      <c r="V552" s="42"/>
      <c r="W552" s="42"/>
      <c r="X552" s="42"/>
      <c r="Y552" s="42"/>
      <c r="Z552" s="42"/>
      <c r="AA552" s="42"/>
      <c r="AB552" s="42"/>
      <c r="AC552" s="42"/>
      <c r="AD552" s="42"/>
    </row>
    <row r="553">
      <c r="A553" s="70" t="b">
        <v>0</v>
      </c>
      <c r="E553" s="70"/>
      <c r="I553" s="549"/>
      <c r="K553" s="42"/>
      <c r="L553" s="42"/>
      <c r="M553" s="42"/>
      <c r="N553" s="42"/>
      <c r="O553" s="42"/>
      <c r="P553" s="42"/>
      <c r="Q553" s="42"/>
      <c r="R553" s="42"/>
      <c r="S553" s="42"/>
      <c r="T553" s="42"/>
      <c r="U553" s="42"/>
      <c r="V553" s="42"/>
      <c r="W553" s="42"/>
      <c r="X553" s="42"/>
      <c r="Y553" s="42"/>
      <c r="Z553" s="42"/>
      <c r="AA553" s="42"/>
      <c r="AB553" s="42"/>
      <c r="AC553" s="42"/>
      <c r="AD553" s="42"/>
    </row>
    <row r="554">
      <c r="A554" s="70" t="b">
        <v>0</v>
      </c>
      <c r="E554" s="70"/>
      <c r="I554" s="549"/>
      <c r="K554" s="42"/>
      <c r="L554" s="42"/>
      <c r="M554" s="42"/>
      <c r="N554" s="42"/>
      <c r="O554" s="42"/>
      <c r="P554" s="42"/>
      <c r="Q554" s="42"/>
      <c r="R554" s="42"/>
      <c r="S554" s="42"/>
      <c r="T554" s="42"/>
      <c r="U554" s="42"/>
      <c r="V554" s="42"/>
      <c r="W554" s="42"/>
      <c r="X554" s="42"/>
      <c r="Y554" s="42"/>
      <c r="Z554" s="42"/>
      <c r="AA554" s="42"/>
      <c r="AB554" s="42"/>
      <c r="AC554" s="42"/>
      <c r="AD554" s="42"/>
    </row>
    <row r="555">
      <c r="A555" s="70" t="b">
        <v>0</v>
      </c>
      <c r="E555" s="70"/>
      <c r="I555" s="549"/>
      <c r="K555" s="42"/>
      <c r="L555" s="42"/>
      <c r="M555" s="42"/>
      <c r="N555" s="42"/>
      <c r="O555" s="42"/>
      <c r="P555" s="42"/>
      <c r="Q555" s="42"/>
      <c r="R555" s="42"/>
      <c r="S555" s="42"/>
      <c r="T555" s="42"/>
      <c r="U555" s="42"/>
      <c r="V555" s="42"/>
      <c r="W555" s="42"/>
      <c r="X555" s="42"/>
      <c r="Y555" s="42"/>
      <c r="Z555" s="42"/>
      <c r="AA555" s="42"/>
      <c r="AB555" s="42"/>
      <c r="AC555" s="42"/>
      <c r="AD555" s="42"/>
    </row>
    <row r="556">
      <c r="A556" s="70" t="b">
        <v>0</v>
      </c>
      <c r="E556" s="70"/>
      <c r="I556" s="549"/>
      <c r="K556" s="42"/>
      <c r="L556" s="42"/>
      <c r="M556" s="42"/>
      <c r="N556" s="42"/>
      <c r="O556" s="42"/>
      <c r="P556" s="42"/>
      <c r="Q556" s="42"/>
      <c r="R556" s="42"/>
      <c r="S556" s="42"/>
      <c r="T556" s="42"/>
      <c r="U556" s="42"/>
      <c r="V556" s="42"/>
      <c r="W556" s="42"/>
      <c r="X556" s="42"/>
      <c r="Y556" s="42"/>
      <c r="Z556" s="42"/>
      <c r="AA556" s="42"/>
      <c r="AB556" s="42"/>
      <c r="AC556" s="42"/>
      <c r="AD556" s="42"/>
    </row>
    <row r="557">
      <c r="A557" s="70" t="b">
        <v>0</v>
      </c>
      <c r="E557" s="70"/>
      <c r="I557" s="549"/>
      <c r="K557" s="42"/>
      <c r="L557" s="42"/>
      <c r="M557" s="42"/>
      <c r="N557" s="42"/>
      <c r="O557" s="42"/>
      <c r="P557" s="42"/>
      <c r="Q557" s="42"/>
      <c r="R557" s="42"/>
      <c r="S557" s="42"/>
      <c r="T557" s="42"/>
      <c r="U557" s="42"/>
      <c r="V557" s="42"/>
      <c r="W557" s="42"/>
      <c r="X557" s="42"/>
      <c r="Y557" s="42"/>
      <c r="Z557" s="42"/>
      <c r="AA557" s="42"/>
      <c r="AB557" s="42"/>
      <c r="AC557" s="42"/>
      <c r="AD557" s="42"/>
    </row>
    <row r="558">
      <c r="A558" s="70" t="b">
        <v>0</v>
      </c>
      <c r="E558" s="70"/>
      <c r="I558" s="549"/>
      <c r="K558" s="42"/>
      <c r="L558" s="42"/>
      <c r="M558" s="42"/>
      <c r="N558" s="42"/>
      <c r="O558" s="42"/>
      <c r="P558" s="42"/>
      <c r="Q558" s="42"/>
      <c r="R558" s="42"/>
      <c r="S558" s="42"/>
      <c r="T558" s="42"/>
      <c r="U558" s="42"/>
      <c r="V558" s="42"/>
      <c r="W558" s="42"/>
      <c r="X558" s="42"/>
      <c r="Y558" s="42"/>
      <c r="Z558" s="42"/>
      <c r="AA558" s="42"/>
      <c r="AB558" s="42"/>
      <c r="AC558" s="42"/>
      <c r="AD558" s="42"/>
    </row>
    <row r="559">
      <c r="A559" s="70" t="b">
        <v>0</v>
      </c>
      <c r="E559" s="70"/>
      <c r="I559" s="549"/>
      <c r="K559" s="42"/>
      <c r="L559" s="42"/>
      <c r="M559" s="42"/>
      <c r="N559" s="42"/>
      <c r="O559" s="42"/>
      <c r="P559" s="42"/>
      <c r="Q559" s="42"/>
      <c r="R559" s="42"/>
      <c r="S559" s="42"/>
      <c r="T559" s="42"/>
      <c r="U559" s="42"/>
      <c r="V559" s="42"/>
      <c r="W559" s="42"/>
      <c r="X559" s="42"/>
      <c r="Y559" s="42"/>
      <c r="Z559" s="42"/>
      <c r="AA559" s="42"/>
      <c r="AB559" s="42"/>
      <c r="AC559" s="42"/>
      <c r="AD559" s="42"/>
    </row>
    <row r="560">
      <c r="A560" s="70" t="b">
        <v>0</v>
      </c>
      <c r="E560" s="70"/>
      <c r="I560" s="549"/>
      <c r="K560" s="42"/>
      <c r="L560" s="42"/>
      <c r="M560" s="42"/>
      <c r="N560" s="42"/>
      <c r="O560" s="42"/>
      <c r="P560" s="42"/>
      <c r="Q560" s="42"/>
      <c r="R560" s="42"/>
      <c r="S560" s="42"/>
      <c r="T560" s="42"/>
      <c r="U560" s="42"/>
      <c r="V560" s="42"/>
      <c r="W560" s="42"/>
      <c r="X560" s="42"/>
      <c r="Y560" s="42"/>
      <c r="Z560" s="42"/>
      <c r="AA560" s="42"/>
      <c r="AB560" s="42"/>
      <c r="AC560" s="42"/>
      <c r="AD560" s="42"/>
    </row>
    <row r="561">
      <c r="A561" s="70" t="b">
        <v>0</v>
      </c>
      <c r="E561" s="70"/>
      <c r="I561" s="549"/>
      <c r="K561" s="42"/>
      <c r="L561" s="42"/>
      <c r="M561" s="42"/>
      <c r="N561" s="42"/>
      <c r="O561" s="42"/>
      <c r="P561" s="42"/>
      <c r="Q561" s="42"/>
      <c r="R561" s="42"/>
      <c r="S561" s="42"/>
      <c r="T561" s="42"/>
      <c r="U561" s="42"/>
      <c r="V561" s="42"/>
      <c r="W561" s="42"/>
      <c r="X561" s="42"/>
      <c r="Y561" s="42"/>
      <c r="Z561" s="42"/>
      <c r="AA561" s="42"/>
      <c r="AB561" s="42"/>
      <c r="AC561" s="42"/>
      <c r="AD561" s="42"/>
    </row>
    <row r="562">
      <c r="A562" s="70" t="b">
        <v>0</v>
      </c>
      <c r="E562" s="70"/>
      <c r="I562" s="549"/>
      <c r="K562" s="42"/>
      <c r="L562" s="42"/>
      <c r="M562" s="42"/>
      <c r="N562" s="42"/>
      <c r="O562" s="42"/>
      <c r="P562" s="42"/>
      <c r="Q562" s="42"/>
      <c r="R562" s="42"/>
      <c r="S562" s="42"/>
      <c r="T562" s="42"/>
      <c r="U562" s="42"/>
      <c r="V562" s="42"/>
      <c r="W562" s="42"/>
      <c r="X562" s="42"/>
      <c r="Y562" s="42"/>
      <c r="Z562" s="42"/>
      <c r="AA562" s="42"/>
      <c r="AB562" s="42"/>
      <c r="AC562" s="42"/>
      <c r="AD562" s="42"/>
    </row>
    <row r="563">
      <c r="A563" s="70" t="b">
        <v>0</v>
      </c>
      <c r="E563" s="70"/>
      <c r="I563" s="549"/>
      <c r="K563" s="42"/>
      <c r="L563" s="42"/>
      <c r="M563" s="42"/>
      <c r="N563" s="42"/>
      <c r="O563" s="42"/>
      <c r="P563" s="42"/>
      <c r="Q563" s="42"/>
      <c r="R563" s="42"/>
      <c r="S563" s="42"/>
      <c r="T563" s="42"/>
      <c r="U563" s="42"/>
      <c r="V563" s="42"/>
      <c r="W563" s="42"/>
      <c r="X563" s="42"/>
      <c r="Y563" s="42"/>
      <c r="Z563" s="42"/>
      <c r="AA563" s="42"/>
      <c r="AB563" s="42"/>
      <c r="AC563" s="42"/>
      <c r="AD563" s="42"/>
    </row>
    <row r="564">
      <c r="A564" s="70" t="b">
        <v>0</v>
      </c>
      <c r="E564" s="70"/>
      <c r="I564" s="549"/>
      <c r="K564" s="42"/>
      <c r="L564" s="42"/>
      <c r="M564" s="42"/>
      <c r="N564" s="42"/>
      <c r="O564" s="42"/>
      <c r="P564" s="42"/>
      <c r="Q564" s="42"/>
      <c r="R564" s="42"/>
      <c r="S564" s="42"/>
      <c r="T564" s="42"/>
      <c r="U564" s="42"/>
      <c r="V564" s="42"/>
      <c r="W564" s="42"/>
      <c r="X564" s="42"/>
      <c r="Y564" s="42"/>
      <c r="Z564" s="42"/>
      <c r="AA564" s="42"/>
      <c r="AB564" s="42"/>
      <c r="AC564" s="42"/>
      <c r="AD564" s="42"/>
    </row>
    <row r="565">
      <c r="A565" s="70" t="b">
        <v>0</v>
      </c>
      <c r="E565" s="70"/>
      <c r="I565" s="549"/>
      <c r="K565" s="42"/>
      <c r="L565" s="42"/>
      <c r="M565" s="42"/>
      <c r="N565" s="42"/>
      <c r="O565" s="42"/>
      <c r="P565" s="42"/>
      <c r="Q565" s="42"/>
      <c r="R565" s="42"/>
      <c r="S565" s="42"/>
      <c r="T565" s="42"/>
      <c r="U565" s="42"/>
      <c r="V565" s="42"/>
      <c r="W565" s="42"/>
      <c r="X565" s="42"/>
      <c r="Y565" s="42"/>
      <c r="Z565" s="42"/>
      <c r="AA565" s="42"/>
      <c r="AB565" s="42"/>
      <c r="AC565" s="42"/>
      <c r="AD565" s="42"/>
    </row>
    <row r="566">
      <c r="A566" s="70" t="b">
        <v>0</v>
      </c>
      <c r="E566" s="70"/>
      <c r="I566" s="549"/>
      <c r="K566" s="42"/>
      <c r="L566" s="42"/>
      <c r="M566" s="42"/>
      <c r="N566" s="42"/>
      <c r="O566" s="42"/>
      <c r="P566" s="42"/>
      <c r="Q566" s="42"/>
      <c r="R566" s="42"/>
      <c r="S566" s="42"/>
      <c r="T566" s="42"/>
      <c r="U566" s="42"/>
      <c r="V566" s="42"/>
      <c r="W566" s="42"/>
      <c r="X566" s="42"/>
      <c r="Y566" s="42"/>
      <c r="Z566" s="42"/>
      <c r="AA566" s="42"/>
      <c r="AB566" s="42"/>
      <c r="AC566" s="42"/>
      <c r="AD566" s="42"/>
    </row>
    <row r="567">
      <c r="A567" s="70" t="b">
        <v>0</v>
      </c>
      <c r="E567" s="70"/>
      <c r="I567" s="549"/>
      <c r="K567" s="42"/>
      <c r="L567" s="42"/>
      <c r="M567" s="42"/>
      <c r="N567" s="42"/>
      <c r="O567" s="42"/>
      <c r="P567" s="42"/>
      <c r="Q567" s="42"/>
      <c r="R567" s="42"/>
      <c r="S567" s="42"/>
      <c r="T567" s="42"/>
      <c r="U567" s="42"/>
      <c r="V567" s="42"/>
      <c r="W567" s="42"/>
      <c r="X567" s="42"/>
      <c r="Y567" s="42"/>
      <c r="Z567" s="42"/>
      <c r="AA567" s="42"/>
      <c r="AB567" s="42"/>
      <c r="AC567" s="42"/>
      <c r="AD567" s="42"/>
    </row>
    <row r="568">
      <c r="A568" s="70" t="b">
        <v>0</v>
      </c>
      <c r="E568" s="70"/>
      <c r="I568" s="549"/>
      <c r="K568" s="42"/>
      <c r="L568" s="42"/>
      <c r="M568" s="42"/>
      <c r="N568" s="42"/>
      <c r="O568" s="42"/>
      <c r="P568" s="42"/>
      <c r="Q568" s="42"/>
      <c r="R568" s="42"/>
      <c r="S568" s="42"/>
      <c r="T568" s="42"/>
      <c r="U568" s="42"/>
      <c r="V568" s="42"/>
      <c r="W568" s="42"/>
      <c r="X568" s="42"/>
      <c r="Y568" s="42"/>
      <c r="Z568" s="42"/>
      <c r="AA568" s="42"/>
      <c r="AB568" s="42"/>
      <c r="AC568" s="42"/>
      <c r="AD568" s="42"/>
    </row>
    <row r="569">
      <c r="A569" s="70" t="b">
        <v>0</v>
      </c>
      <c r="E569" s="70"/>
      <c r="I569" s="549"/>
      <c r="K569" s="42"/>
      <c r="L569" s="42"/>
      <c r="M569" s="42"/>
      <c r="N569" s="42"/>
      <c r="O569" s="42"/>
      <c r="P569" s="42"/>
      <c r="Q569" s="42"/>
      <c r="R569" s="42"/>
      <c r="S569" s="42"/>
      <c r="T569" s="42"/>
      <c r="U569" s="42"/>
      <c r="V569" s="42"/>
      <c r="W569" s="42"/>
      <c r="X569" s="42"/>
      <c r="Y569" s="42"/>
      <c r="Z569" s="42"/>
      <c r="AA569" s="42"/>
      <c r="AB569" s="42"/>
      <c r="AC569" s="42"/>
      <c r="AD569" s="42"/>
    </row>
    <row r="570">
      <c r="A570" s="70" t="b">
        <v>0</v>
      </c>
      <c r="E570" s="70"/>
      <c r="I570" s="549"/>
      <c r="K570" s="42"/>
      <c r="L570" s="42"/>
      <c r="M570" s="42"/>
      <c r="N570" s="42"/>
      <c r="O570" s="42"/>
      <c r="P570" s="42"/>
      <c r="Q570" s="42"/>
      <c r="R570" s="42"/>
      <c r="S570" s="42"/>
      <c r="T570" s="42"/>
      <c r="U570" s="42"/>
      <c r="V570" s="42"/>
      <c r="W570" s="42"/>
      <c r="X570" s="42"/>
      <c r="Y570" s="42"/>
      <c r="Z570" s="42"/>
      <c r="AA570" s="42"/>
      <c r="AB570" s="42"/>
      <c r="AC570" s="42"/>
      <c r="AD570" s="42"/>
    </row>
    <row r="571">
      <c r="A571" s="70" t="b">
        <v>0</v>
      </c>
      <c r="E571" s="70"/>
      <c r="I571" s="549"/>
      <c r="K571" s="42"/>
      <c r="L571" s="42"/>
      <c r="M571" s="42"/>
      <c r="N571" s="42"/>
      <c r="O571" s="42"/>
      <c r="P571" s="42"/>
      <c r="Q571" s="42"/>
      <c r="R571" s="42"/>
      <c r="S571" s="42"/>
      <c r="T571" s="42"/>
      <c r="U571" s="42"/>
      <c r="V571" s="42"/>
      <c r="W571" s="42"/>
      <c r="X571" s="42"/>
      <c r="Y571" s="42"/>
      <c r="Z571" s="42"/>
      <c r="AA571" s="42"/>
      <c r="AB571" s="42"/>
      <c r="AC571" s="42"/>
      <c r="AD571" s="42"/>
    </row>
    <row r="572">
      <c r="A572" s="70" t="b">
        <v>0</v>
      </c>
      <c r="E572" s="70"/>
      <c r="I572" s="549"/>
      <c r="K572" s="42"/>
      <c r="L572" s="42"/>
      <c r="M572" s="42"/>
      <c r="N572" s="42"/>
      <c r="O572" s="42"/>
      <c r="P572" s="42"/>
      <c r="Q572" s="42"/>
      <c r="R572" s="42"/>
      <c r="S572" s="42"/>
      <c r="T572" s="42"/>
      <c r="U572" s="42"/>
      <c r="V572" s="42"/>
      <c r="W572" s="42"/>
      <c r="X572" s="42"/>
      <c r="Y572" s="42"/>
      <c r="Z572" s="42"/>
      <c r="AA572" s="42"/>
      <c r="AB572" s="42"/>
      <c r="AC572" s="42"/>
      <c r="AD572" s="42"/>
    </row>
    <row r="573">
      <c r="A573" s="70" t="b">
        <v>0</v>
      </c>
      <c r="E573" s="70"/>
      <c r="I573" s="549"/>
      <c r="K573" s="42"/>
      <c r="L573" s="42"/>
      <c r="M573" s="42"/>
      <c r="N573" s="42"/>
      <c r="O573" s="42"/>
      <c r="P573" s="42"/>
      <c r="Q573" s="42"/>
      <c r="R573" s="42"/>
      <c r="S573" s="42"/>
      <c r="T573" s="42"/>
      <c r="U573" s="42"/>
      <c r="V573" s="42"/>
      <c r="W573" s="42"/>
      <c r="X573" s="42"/>
      <c r="Y573" s="42"/>
      <c r="Z573" s="42"/>
      <c r="AA573" s="42"/>
      <c r="AB573" s="42"/>
      <c r="AC573" s="42"/>
      <c r="AD573" s="42"/>
    </row>
    <row r="574">
      <c r="A574" s="70" t="b">
        <v>0</v>
      </c>
      <c r="E574" s="70"/>
      <c r="I574" s="549"/>
      <c r="K574" s="42"/>
      <c r="L574" s="42"/>
      <c r="M574" s="42"/>
      <c r="N574" s="42"/>
      <c r="O574" s="42"/>
      <c r="P574" s="42"/>
      <c r="Q574" s="42"/>
      <c r="R574" s="42"/>
      <c r="S574" s="42"/>
      <c r="T574" s="42"/>
      <c r="U574" s="42"/>
      <c r="V574" s="42"/>
      <c r="W574" s="42"/>
      <c r="X574" s="42"/>
      <c r="Y574" s="42"/>
      <c r="Z574" s="42"/>
      <c r="AA574" s="42"/>
      <c r="AB574" s="42"/>
      <c r="AC574" s="42"/>
      <c r="AD574" s="42"/>
    </row>
    <row r="575">
      <c r="A575" s="70" t="b">
        <v>0</v>
      </c>
      <c r="E575" s="70"/>
      <c r="I575" s="549"/>
      <c r="K575" s="42"/>
      <c r="L575" s="42"/>
      <c r="M575" s="42"/>
      <c r="N575" s="42"/>
      <c r="O575" s="42"/>
      <c r="P575" s="42"/>
      <c r="Q575" s="42"/>
      <c r="R575" s="42"/>
      <c r="S575" s="42"/>
      <c r="T575" s="42"/>
      <c r="U575" s="42"/>
      <c r="V575" s="42"/>
      <c r="W575" s="42"/>
      <c r="X575" s="42"/>
      <c r="Y575" s="42"/>
      <c r="Z575" s="42"/>
      <c r="AA575" s="42"/>
      <c r="AB575" s="42"/>
      <c r="AC575" s="42"/>
      <c r="AD575" s="42"/>
    </row>
    <row r="576">
      <c r="A576" s="70" t="b">
        <v>0</v>
      </c>
      <c r="E576" s="70"/>
      <c r="I576" s="549"/>
      <c r="K576" s="42"/>
      <c r="L576" s="42"/>
      <c r="M576" s="42"/>
      <c r="N576" s="42"/>
      <c r="O576" s="42"/>
      <c r="P576" s="42"/>
      <c r="Q576" s="42"/>
      <c r="R576" s="42"/>
      <c r="S576" s="42"/>
      <c r="T576" s="42"/>
      <c r="U576" s="42"/>
      <c r="V576" s="42"/>
      <c r="W576" s="42"/>
      <c r="X576" s="42"/>
      <c r="Y576" s="42"/>
      <c r="Z576" s="42"/>
      <c r="AA576" s="42"/>
      <c r="AB576" s="42"/>
      <c r="AC576" s="42"/>
      <c r="AD576" s="42"/>
    </row>
    <row r="577">
      <c r="A577" s="70" t="b">
        <v>0</v>
      </c>
      <c r="E577" s="70"/>
      <c r="I577" s="549"/>
      <c r="K577" s="42"/>
      <c r="L577" s="42"/>
      <c r="M577" s="42"/>
      <c r="N577" s="42"/>
      <c r="O577" s="42"/>
      <c r="P577" s="42"/>
      <c r="Q577" s="42"/>
      <c r="R577" s="42"/>
      <c r="S577" s="42"/>
      <c r="T577" s="42"/>
      <c r="U577" s="42"/>
      <c r="V577" s="42"/>
      <c r="W577" s="42"/>
      <c r="X577" s="42"/>
      <c r="Y577" s="42"/>
      <c r="Z577" s="42"/>
      <c r="AA577" s="42"/>
      <c r="AB577" s="42"/>
      <c r="AC577" s="42"/>
      <c r="AD577" s="42"/>
    </row>
    <row r="578">
      <c r="A578" s="70" t="b">
        <v>0</v>
      </c>
      <c r="E578" s="70"/>
      <c r="I578" s="549"/>
      <c r="K578" s="42"/>
      <c r="L578" s="42"/>
      <c r="M578" s="42"/>
      <c r="N578" s="42"/>
      <c r="O578" s="42"/>
      <c r="P578" s="42"/>
      <c r="Q578" s="42"/>
      <c r="R578" s="42"/>
      <c r="S578" s="42"/>
      <c r="T578" s="42"/>
      <c r="U578" s="42"/>
      <c r="V578" s="42"/>
      <c r="W578" s="42"/>
      <c r="X578" s="42"/>
      <c r="Y578" s="42"/>
      <c r="Z578" s="42"/>
      <c r="AA578" s="42"/>
      <c r="AB578" s="42"/>
      <c r="AC578" s="42"/>
      <c r="AD578" s="42"/>
    </row>
    <row r="579">
      <c r="A579" s="70" t="b">
        <v>0</v>
      </c>
      <c r="E579" s="70"/>
      <c r="I579" s="549"/>
      <c r="K579" s="42"/>
      <c r="L579" s="42"/>
      <c r="M579" s="42"/>
      <c r="N579" s="42"/>
      <c r="O579" s="42"/>
      <c r="P579" s="42"/>
      <c r="Q579" s="42"/>
      <c r="R579" s="42"/>
      <c r="S579" s="42"/>
      <c r="T579" s="42"/>
      <c r="U579" s="42"/>
      <c r="V579" s="42"/>
      <c r="W579" s="42"/>
      <c r="X579" s="42"/>
      <c r="Y579" s="42"/>
      <c r="Z579" s="42"/>
      <c r="AA579" s="42"/>
      <c r="AB579" s="42"/>
      <c r="AC579" s="42"/>
      <c r="AD579" s="42"/>
    </row>
    <row r="580">
      <c r="A580" s="70" t="b">
        <v>0</v>
      </c>
      <c r="E580" s="70"/>
      <c r="I580" s="549"/>
      <c r="K580" s="42"/>
      <c r="L580" s="42"/>
      <c r="M580" s="42"/>
      <c r="N580" s="42"/>
      <c r="O580" s="42"/>
      <c r="P580" s="42"/>
      <c r="Q580" s="42"/>
      <c r="R580" s="42"/>
      <c r="S580" s="42"/>
      <c r="T580" s="42"/>
      <c r="U580" s="42"/>
      <c r="V580" s="42"/>
      <c r="W580" s="42"/>
      <c r="X580" s="42"/>
      <c r="Y580" s="42"/>
      <c r="Z580" s="42"/>
      <c r="AA580" s="42"/>
      <c r="AB580" s="42"/>
      <c r="AC580" s="42"/>
      <c r="AD580" s="42"/>
    </row>
    <row r="581">
      <c r="A581" s="70" t="b">
        <v>0</v>
      </c>
      <c r="E581" s="70"/>
      <c r="I581" s="549"/>
      <c r="K581" s="42"/>
      <c r="L581" s="42"/>
      <c r="M581" s="42"/>
      <c r="N581" s="42"/>
      <c r="O581" s="42"/>
      <c r="P581" s="42"/>
      <c r="Q581" s="42"/>
      <c r="R581" s="42"/>
      <c r="S581" s="42"/>
      <c r="T581" s="42"/>
      <c r="U581" s="42"/>
      <c r="V581" s="42"/>
      <c r="W581" s="42"/>
      <c r="X581" s="42"/>
      <c r="Y581" s="42"/>
      <c r="Z581" s="42"/>
      <c r="AA581" s="42"/>
      <c r="AB581" s="42"/>
      <c r="AC581" s="42"/>
      <c r="AD581" s="42"/>
    </row>
    <row r="582">
      <c r="A582" s="70" t="b">
        <v>0</v>
      </c>
      <c r="E582" s="70"/>
      <c r="I582" s="549"/>
      <c r="K582" s="42"/>
      <c r="L582" s="42"/>
      <c r="M582" s="42"/>
      <c r="N582" s="42"/>
      <c r="O582" s="42"/>
      <c r="P582" s="42"/>
      <c r="Q582" s="42"/>
      <c r="R582" s="42"/>
      <c r="S582" s="42"/>
      <c r="T582" s="42"/>
      <c r="U582" s="42"/>
      <c r="V582" s="42"/>
      <c r="W582" s="42"/>
      <c r="X582" s="42"/>
      <c r="Y582" s="42"/>
      <c r="Z582" s="42"/>
      <c r="AA582" s="42"/>
      <c r="AB582" s="42"/>
      <c r="AC582" s="42"/>
      <c r="AD582" s="42"/>
    </row>
    <row r="583">
      <c r="A583" s="70" t="b">
        <v>0</v>
      </c>
      <c r="E583" s="70"/>
      <c r="I583" s="549"/>
      <c r="K583" s="42"/>
      <c r="L583" s="42"/>
      <c r="M583" s="42"/>
      <c r="N583" s="42"/>
      <c r="O583" s="42"/>
      <c r="P583" s="42"/>
      <c r="Q583" s="42"/>
      <c r="R583" s="42"/>
      <c r="S583" s="42"/>
      <c r="T583" s="42"/>
      <c r="U583" s="42"/>
      <c r="V583" s="42"/>
      <c r="W583" s="42"/>
      <c r="X583" s="42"/>
      <c r="Y583" s="42"/>
      <c r="Z583" s="42"/>
      <c r="AA583" s="42"/>
      <c r="AB583" s="42"/>
      <c r="AC583" s="42"/>
      <c r="AD583" s="42"/>
    </row>
    <row r="584">
      <c r="A584" s="70" t="b">
        <v>0</v>
      </c>
      <c r="E584" s="70"/>
      <c r="I584" s="549"/>
      <c r="K584" s="42"/>
      <c r="L584" s="42"/>
      <c r="M584" s="42"/>
      <c r="N584" s="42"/>
      <c r="O584" s="42"/>
      <c r="P584" s="42"/>
      <c r="Q584" s="42"/>
      <c r="R584" s="42"/>
      <c r="S584" s="42"/>
      <c r="T584" s="42"/>
      <c r="U584" s="42"/>
      <c r="V584" s="42"/>
      <c r="W584" s="42"/>
      <c r="X584" s="42"/>
      <c r="Y584" s="42"/>
      <c r="Z584" s="42"/>
      <c r="AA584" s="42"/>
      <c r="AB584" s="42"/>
      <c r="AC584" s="42"/>
      <c r="AD584" s="42"/>
    </row>
    <row r="585">
      <c r="A585" s="70" t="b">
        <v>0</v>
      </c>
      <c r="E585" s="70"/>
      <c r="I585" s="549"/>
      <c r="K585" s="42"/>
      <c r="L585" s="42"/>
      <c r="M585" s="42"/>
      <c r="N585" s="42"/>
      <c r="O585" s="42"/>
      <c r="P585" s="42"/>
      <c r="Q585" s="42"/>
      <c r="R585" s="42"/>
      <c r="S585" s="42"/>
      <c r="T585" s="42"/>
      <c r="U585" s="42"/>
      <c r="V585" s="42"/>
      <c r="W585" s="42"/>
      <c r="X585" s="42"/>
      <c r="Y585" s="42"/>
      <c r="Z585" s="42"/>
      <c r="AA585" s="42"/>
      <c r="AB585" s="42"/>
      <c r="AC585" s="42"/>
      <c r="AD585" s="42"/>
    </row>
    <row r="586">
      <c r="A586" s="70" t="b">
        <v>0</v>
      </c>
      <c r="E586" s="70"/>
      <c r="I586" s="549"/>
      <c r="K586" s="42"/>
      <c r="L586" s="42"/>
      <c r="M586" s="42"/>
      <c r="N586" s="42"/>
      <c r="O586" s="42"/>
      <c r="P586" s="42"/>
      <c r="Q586" s="42"/>
      <c r="R586" s="42"/>
      <c r="S586" s="42"/>
      <c r="T586" s="42"/>
      <c r="U586" s="42"/>
      <c r="V586" s="42"/>
      <c r="W586" s="42"/>
      <c r="X586" s="42"/>
      <c r="Y586" s="42"/>
      <c r="Z586" s="42"/>
      <c r="AA586" s="42"/>
      <c r="AB586" s="42"/>
      <c r="AC586" s="42"/>
      <c r="AD586" s="42"/>
    </row>
    <row r="587">
      <c r="A587" s="70" t="b">
        <v>0</v>
      </c>
      <c r="E587" s="70"/>
      <c r="I587" s="549"/>
      <c r="K587" s="42"/>
      <c r="L587" s="42"/>
      <c r="M587" s="42"/>
      <c r="N587" s="42"/>
      <c r="O587" s="42"/>
      <c r="P587" s="42"/>
      <c r="Q587" s="42"/>
      <c r="R587" s="42"/>
      <c r="S587" s="42"/>
      <c r="T587" s="42"/>
      <c r="U587" s="42"/>
      <c r="V587" s="42"/>
      <c r="W587" s="42"/>
      <c r="X587" s="42"/>
      <c r="Y587" s="42"/>
      <c r="Z587" s="42"/>
      <c r="AA587" s="42"/>
      <c r="AB587" s="42"/>
      <c r="AC587" s="42"/>
      <c r="AD587" s="42"/>
    </row>
    <row r="588">
      <c r="A588" s="70" t="b">
        <v>0</v>
      </c>
      <c r="E588" s="70"/>
      <c r="I588" s="549"/>
      <c r="K588" s="42"/>
      <c r="L588" s="42"/>
      <c r="M588" s="42"/>
      <c r="N588" s="42"/>
      <c r="O588" s="42"/>
      <c r="P588" s="42"/>
      <c r="Q588" s="42"/>
      <c r="R588" s="42"/>
      <c r="S588" s="42"/>
      <c r="T588" s="42"/>
      <c r="U588" s="42"/>
      <c r="V588" s="42"/>
      <c r="W588" s="42"/>
      <c r="X588" s="42"/>
      <c r="Y588" s="42"/>
      <c r="Z588" s="42"/>
      <c r="AA588" s="42"/>
      <c r="AB588" s="42"/>
      <c r="AC588" s="42"/>
      <c r="AD588" s="42"/>
    </row>
    <row r="589">
      <c r="A589" s="70" t="b">
        <v>0</v>
      </c>
      <c r="E589" s="70"/>
      <c r="I589" s="549"/>
      <c r="K589" s="42"/>
      <c r="L589" s="42"/>
      <c r="M589" s="42"/>
      <c r="N589" s="42"/>
      <c r="O589" s="42"/>
      <c r="P589" s="42"/>
      <c r="Q589" s="42"/>
      <c r="R589" s="42"/>
      <c r="S589" s="42"/>
      <c r="T589" s="42"/>
      <c r="U589" s="42"/>
      <c r="V589" s="42"/>
      <c r="W589" s="42"/>
      <c r="X589" s="42"/>
      <c r="Y589" s="42"/>
      <c r="Z589" s="42"/>
      <c r="AA589" s="42"/>
      <c r="AB589" s="42"/>
      <c r="AC589" s="42"/>
      <c r="AD589" s="42"/>
    </row>
    <row r="590">
      <c r="A590" s="70" t="b">
        <v>0</v>
      </c>
      <c r="E590" s="70"/>
      <c r="I590" s="549"/>
      <c r="K590" s="42"/>
      <c r="L590" s="42"/>
      <c r="M590" s="42"/>
      <c r="N590" s="42"/>
      <c r="O590" s="42"/>
      <c r="P590" s="42"/>
      <c r="Q590" s="42"/>
      <c r="R590" s="42"/>
      <c r="S590" s="42"/>
      <c r="T590" s="42"/>
      <c r="U590" s="42"/>
      <c r="V590" s="42"/>
      <c r="W590" s="42"/>
      <c r="X590" s="42"/>
      <c r="Y590" s="42"/>
      <c r="Z590" s="42"/>
      <c r="AA590" s="42"/>
      <c r="AB590" s="42"/>
      <c r="AC590" s="42"/>
      <c r="AD590" s="42"/>
    </row>
    <row r="591">
      <c r="A591" s="70" t="b">
        <v>0</v>
      </c>
      <c r="E591" s="70"/>
      <c r="I591" s="549"/>
      <c r="K591" s="42"/>
      <c r="L591" s="42"/>
      <c r="M591" s="42"/>
      <c r="N591" s="42"/>
      <c r="O591" s="42"/>
      <c r="P591" s="42"/>
      <c r="Q591" s="42"/>
      <c r="R591" s="42"/>
      <c r="S591" s="42"/>
      <c r="T591" s="42"/>
      <c r="U591" s="42"/>
      <c r="V591" s="42"/>
      <c r="W591" s="42"/>
      <c r="X591" s="42"/>
      <c r="Y591" s="42"/>
      <c r="Z591" s="42"/>
      <c r="AA591" s="42"/>
      <c r="AB591" s="42"/>
      <c r="AC591" s="42"/>
      <c r="AD591" s="42"/>
    </row>
    <row r="592">
      <c r="A592" s="70" t="b">
        <v>0</v>
      </c>
      <c r="E592" s="70"/>
      <c r="I592" s="549"/>
      <c r="K592" s="42"/>
      <c r="L592" s="42"/>
      <c r="M592" s="42"/>
      <c r="N592" s="42"/>
      <c r="O592" s="42"/>
      <c r="P592" s="42"/>
      <c r="Q592" s="42"/>
      <c r="R592" s="42"/>
      <c r="S592" s="42"/>
      <c r="T592" s="42"/>
      <c r="U592" s="42"/>
      <c r="V592" s="42"/>
      <c r="W592" s="42"/>
      <c r="X592" s="42"/>
      <c r="Y592" s="42"/>
      <c r="Z592" s="42"/>
      <c r="AA592" s="42"/>
      <c r="AB592" s="42"/>
      <c r="AC592" s="42"/>
      <c r="AD592" s="42"/>
    </row>
    <row r="593">
      <c r="A593" s="70" t="b">
        <v>0</v>
      </c>
      <c r="E593" s="70"/>
      <c r="I593" s="549"/>
      <c r="K593" s="42"/>
      <c r="L593" s="42"/>
      <c r="M593" s="42"/>
      <c r="N593" s="42"/>
      <c r="O593" s="42"/>
      <c r="P593" s="42"/>
      <c r="Q593" s="42"/>
      <c r="R593" s="42"/>
      <c r="S593" s="42"/>
      <c r="T593" s="42"/>
      <c r="U593" s="42"/>
      <c r="V593" s="42"/>
      <c r="W593" s="42"/>
      <c r="X593" s="42"/>
      <c r="Y593" s="42"/>
      <c r="Z593" s="42"/>
      <c r="AA593" s="42"/>
      <c r="AB593" s="42"/>
      <c r="AC593" s="42"/>
      <c r="AD593" s="42"/>
    </row>
    <row r="594">
      <c r="A594" s="70" t="b">
        <v>0</v>
      </c>
      <c r="E594" s="70"/>
      <c r="I594" s="549"/>
      <c r="K594" s="42"/>
      <c r="L594" s="42"/>
      <c r="M594" s="42"/>
      <c r="N594" s="42"/>
      <c r="O594" s="42"/>
      <c r="P594" s="42"/>
      <c r="Q594" s="42"/>
      <c r="R594" s="42"/>
      <c r="S594" s="42"/>
      <c r="T594" s="42"/>
      <c r="U594" s="42"/>
      <c r="V594" s="42"/>
      <c r="W594" s="42"/>
      <c r="X594" s="42"/>
      <c r="Y594" s="42"/>
      <c r="Z594" s="42"/>
      <c r="AA594" s="42"/>
      <c r="AB594" s="42"/>
      <c r="AC594" s="42"/>
      <c r="AD594" s="42"/>
    </row>
    <row r="595">
      <c r="A595" s="70" t="b">
        <v>0</v>
      </c>
      <c r="E595" s="70"/>
      <c r="I595" s="549"/>
      <c r="K595" s="42"/>
      <c r="L595" s="42"/>
      <c r="M595" s="42"/>
      <c r="N595" s="42"/>
      <c r="O595" s="42"/>
      <c r="P595" s="42"/>
      <c r="Q595" s="42"/>
      <c r="R595" s="42"/>
      <c r="S595" s="42"/>
      <c r="T595" s="42"/>
      <c r="U595" s="42"/>
      <c r="V595" s="42"/>
      <c r="W595" s="42"/>
      <c r="X595" s="42"/>
      <c r="Y595" s="42"/>
      <c r="Z595" s="42"/>
      <c r="AA595" s="42"/>
      <c r="AB595" s="42"/>
      <c r="AC595" s="42"/>
      <c r="AD595" s="42"/>
    </row>
    <row r="596">
      <c r="A596" s="70" t="b">
        <v>0</v>
      </c>
      <c r="E596" s="70"/>
      <c r="I596" s="549"/>
      <c r="K596" s="42"/>
      <c r="L596" s="42"/>
      <c r="M596" s="42"/>
      <c r="N596" s="42"/>
      <c r="O596" s="42"/>
      <c r="P596" s="42"/>
      <c r="Q596" s="42"/>
      <c r="R596" s="42"/>
      <c r="S596" s="42"/>
      <c r="T596" s="42"/>
      <c r="U596" s="42"/>
      <c r="V596" s="42"/>
      <c r="W596" s="42"/>
      <c r="X596" s="42"/>
      <c r="Y596" s="42"/>
      <c r="Z596" s="42"/>
      <c r="AA596" s="42"/>
      <c r="AB596" s="42"/>
      <c r="AC596" s="42"/>
      <c r="AD596" s="42"/>
    </row>
    <row r="597">
      <c r="A597" s="70" t="b">
        <v>0</v>
      </c>
      <c r="E597" s="70"/>
      <c r="I597" s="549"/>
      <c r="K597" s="42"/>
      <c r="L597" s="42"/>
      <c r="M597" s="42"/>
      <c r="N597" s="42"/>
      <c r="O597" s="42"/>
      <c r="P597" s="42"/>
      <c r="Q597" s="42"/>
      <c r="R597" s="42"/>
      <c r="S597" s="42"/>
      <c r="T597" s="42"/>
      <c r="U597" s="42"/>
      <c r="V597" s="42"/>
      <c r="W597" s="42"/>
      <c r="X597" s="42"/>
      <c r="Y597" s="42"/>
      <c r="Z597" s="42"/>
      <c r="AA597" s="42"/>
      <c r="AB597" s="42"/>
      <c r="AC597" s="42"/>
      <c r="AD597" s="42"/>
    </row>
    <row r="598">
      <c r="A598" s="70" t="b">
        <v>0</v>
      </c>
      <c r="E598" s="70"/>
      <c r="I598" s="549"/>
      <c r="K598" s="42"/>
      <c r="L598" s="42"/>
      <c r="M598" s="42"/>
      <c r="N598" s="42"/>
      <c r="O598" s="42"/>
      <c r="P598" s="42"/>
      <c r="Q598" s="42"/>
      <c r="R598" s="42"/>
      <c r="S598" s="42"/>
      <c r="T598" s="42"/>
      <c r="U598" s="42"/>
      <c r="V598" s="42"/>
      <c r="W598" s="42"/>
      <c r="X598" s="42"/>
      <c r="Y598" s="42"/>
      <c r="Z598" s="42"/>
      <c r="AA598" s="42"/>
      <c r="AB598" s="42"/>
      <c r="AC598" s="42"/>
      <c r="AD598" s="42"/>
    </row>
    <row r="599">
      <c r="A599" s="70" t="b">
        <v>0</v>
      </c>
      <c r="E599" s="70"/>
      <c r="I599" s="549"/>
      <c r="K599" s="42"/>
      <c r="L599" s="42"/>
      <c r="M599" s="42"/>
      <c r="N599" s="42"/>
      <c r="O599" s="42"/>
      <c r="P599" s="42"/>
      <c r="Q599" s="42"/>
      <c r="R599" s="42"/>
      <c r="S599" s="42"/>
      <c r="T599" s="42"/>
      <c r="U599" s="42"/>
      <c r="V599" s="42"/>
      <c r="W599" s="42"/>
      <c r="X599" s="42"/>
      <c r="Y599" s="42"/>
      <c r="Z599" s="42"/>
      <c r="AA599" s="42"/>
      <c r="AB599" s="42"/>
      <c r="AC599" s="42"/>
      <c r="AD599" s="42"/>
    </row>
    <row r="600">
      <c r="A600" s="70" t="b">
        <v>0</v>
      </c>
      <c r="E600" s="70"/>
      <c r="I600" s="549"/>
      <c r="K600" s="42"/>
      <c r="L600" s="42"/>
      <c r="M600" s="42"/>
      <c r="N600" s="42"/>
      <c r="O600" s="42"/>
      <c r="P600" s="42"/>
      <c r="Q600" s="42"/>
      <c r="R600" s="42"/>
      <c r="S600" s="42"/>
      <c r="T600" s="42"/>
      <c r="U600" s="42"/>
      <c r="V600" s="42"/>
      <c r="W600" s="42"/>
      <c r="X600" s="42"/>
      <c r="Y600" s="42"/>
      <c r="Z600" s="42"/>
      <c r="AA600" s="42"/>
      <c r="AB600" s="42"/>
      <c r="AC600" s="42"/>
      <c r="AD600" s="42"/>
    </row>
    <row r="601">
      <c r="A601" s="70" t="b">
        <v>0</v>
      </c>
      <c r="E601" s="70"/>
      <c r="I601" s="549"/>
      <c r="K601" s="42"/>
      <c r="L601" s="42"/>
      <c r="M601" s="42"/>
      <c r="N601" s="42"/>
      <c r="O601" s="42"/>
      <c r="P601" s="42"/>
      <c r="Q601" s="42"/>
      <c r="R601" s="42"/>
      <c r="S601" s="42"/>
      <c r="T601" s="42"/>
      <c r="U601" s="42"/>
      <c r="V601" s="42"/>
      <c r="W601" s="42"/>
      <c r="X601" s="42"/>
      <c r="Y601" s="42"/>
      <c r="Z601" s="42"/>
      <c r="AA601" s="42"/>
      <c r="AB601" s="42"/>
      <c r="AC601" s="42"/>
      <c r="AD601" s="42"/>
    </row>
    <row r="602">
      <c r="A602" s="70" t="b">
        <v>0</v>
      </c>
      <c r="E602" s="70"/>
      <c r="I602" s="549"/>
      <c r="K602" s="42"/>
      <c r="L602" s="42"/>
      <c r="M602" s="42"/>
      <c r="N602" s="42"/>
      <c r="O602" s="42"/>
      <c r="P602" s="42"/>
      <c r="Q602" s="42"/>
      <c r="R602" s="42"/>
      <c r="S602" s="42"/>
      <c r="T602" s="42"/>
      <c r="U602" s="42"/>
      <c r="V602" s="42"/>
      <c r="W602" s="42"/>
      <c r="X602" s="42"/>
      <c r="Y602" s="42"/>
      <c r="Z602" s="42"/>
      <c r="AA602" s="42"/>
      <c r="AB602" s="42"/>
      <c r="AC602" s="42"/>
      <c r="AD602" s="42"/>
    </row>
    <row r="603">
      <c r="A603" s="70" t="b">
        <v>0</v>
      </c>
      <c r="E603" s="70"/>
      <c r="I603" s="549"/>
      <c r="K603" s="42"/>
      <c r="L603" s="42"/>
      <c r="M603" s="42"/>
      <c r="N603" s="42"/>
      <c r="O603" s="42"/>
      <c r="P603" s="42"/>
      <c r="Q603" s="42"/>
      <c r="R603" s="42"/>
      <c r="S603" s="42"/>
      <c r="T603" s="42"/>
      <c r="U603" s="42"/>
      <c r="V603" s="42"/>
      <c r="W603" s="42"/>
      <c r="X603" s="42"/>
      <c r="Y603" s="42"/>
      <c r="Z603" s="42"/>
      <c r="AA603" s="42"/>
      <c r="AB603" s="42"/>
      <c r="AC603" s="42"/>
      <c r="AD603" s="42"/>
    </row>
    <row r="604">
      <c r="A604" s="70" t="b">
        <v>0</v>
      </c>
      <c r="E604" s="70"/>
      <c r="I604" s="549"/>
      <c r="K604" s="42"/>
      <c r="L604" s="42"/>
      <c r="M604" s="42"/>
      <c r="N604" s="42"/>
      <c r="O604" s="42"/>
      <c r="P604" s="42"/>
      <c r="Q604" s="42"/>
      <c r="R604" s="42"/>
      <c r="S604" s="42"/>
      <c r="T604" s="42"/>
      <c r="U604" s="42"/>
      <c r="V604" s="42"/>
      <c r="W604" s="42"/>
      <c r="X604" s="42"/>
      <c r="Y604" s="42"/>
      <c r="Z604" s="42"/>
      <c r="AA604" s="42"/>
      <c r="AB604" s="42"/>
      <c r="AC604" s="42"/>
      <c r="AD604" s="42"/>
    </row>
    <row r="605">
      <c r="A605" s="70" t="b">
        <v>0</v>
      </c>
      <c r="E605" s="70"/>
      <c r="I605" s="549"/>
      <c r="K605" s="42"/>
      <c r="L605" s="42"/>
      <c r="M605" s="42"/>
      <c r="N605" s="42"/>
      <c r="O605" s="42"/>
      <c r="P605" s="42"/>
      <c r="Q605" s="42"/>
      <c r="R605" s="42"/>
      <c r="S605" s="42"/>
      <c r="T605" s="42"/>
      <c r="U605" s="42"/>
      <c r="V605" s="42"/>
      <c r="W605" s="42"/>
      <c r="X605" s="42"/>
      <c r="Y605" s="42"/>
      <c r="Z605" s="42"/>
      <c r="AA605" s="42"/>
      <c r="AB605" s="42"/>
      <c r="AC605" s="42"/>
      <c r="AD605" s="42"/>
    </row>
    <row r="606">
      <c r="A606" s="70" t="b">
        <v>0</v>
      </c>
      <c r="E606" s="70"/>
      <c r="I606" s="549"/>
      <c r="K606" s="42"/>
      <c r="L606" s="42"/>
      <c r="M606" s="42"/>
      <c r="N606" s="42"/>
      <c r="O606" s="42"/>
      <c r="P606" s="42"/>
      <c r="Q606" s="42"/>
      <c r="R606" s="42"/>
      <c r="S606" s="42"/>
      <c r="T606" s="42"/>
      <c r="U606" s="42"/>
      <c r="V606" s="42"/>
      <c r="W606" s="42"/>
      <c r="X606" s="42"/>
      <c r="Y606" s="42"/>
      <c r="Z606" s="42"/>
      <c r="AA606" s="42"/>
      <c r="AB606" s="42"/>
      <c r="AC606" s="42"/>
      <c r="AD606" s="42"/>
    </row>
    <row r="607">
      <c r="A607" s="70" t="b">
        <v>0</v>
      </c>
      <c r="E607" s="70"/>
      <c r="I607" s="549"/>
      <c r="K607" s="42"/>
      <c r="L607" s="42"/>
      <c r="M607" s="42"/>
      <c r="N607" s="42"/>
      <c r="O607" s="42"/>
      <c r="P607" s="42"/>
      <c r="Q607" s="42"/>
      <c r="R607" s="42"/>
      <c r="S607" s="42"/>
      <c r="T607" s="42"/>
      <c r="U607" s="42"/>
      <c r="V607" s="42"/>
      <c r="W607" s="42"/>
      <c r="X607" s="42"/>
      <c r="Y607" s="42"/>
      <c r="Z607" s="42"/>
      <c r="AA607" s="42"/>
      <c r="AB607" s="42"/>
      <c r="AC607" s="42"/>
      <c r="AD607" s="42"/>
    </row>
    <row r="608">
      <c r="A608" s="70" t="b">
        <v>0</v>
      </c>
      <c r="E608" s="70"/>
      <c r="I608" s="549"/>
      <c r="K608" s="42"/>
      <c r="L608" s="42"/>
      <c r="M608" s="42"/>
      <c r="N608" s="42"/>
      <c r="O608" s="42"/>
      <c r="P608" s="42"/>
      <c r="Q608" s="42"/>
      <c r="R608" s="42"/>
      <c r="S608" s="42"/>
      <c r="T608" s="42"/>
      <c r="U608" s="42"/>
      <c r="V608" s="42"/>
      <c r="W608" s="42"/>
      <c r="X608" s="42"/>
      <c r="Y608" s="42"/>
      <c r="Z608" s="42"/>
      <c r="AA608" s="42"/>
      <c r="AB608" s="42"/>
      <c r="AC608" s="42"/>
      <c r="AD608" s="42"/>
    </row>
    <row r="609">
      <c r="A609" s="70" t="b">
        <v>0</v>
      </c>
      <c r="E609" s="70"/>
      <c r="I609" s="549"/>
      <c r="K609" s="42"/>
      <c r="L609" s="42"/>
      <c r="M609" s="42"/>
      <c r="N609" s="42"/>
      <c r="O609" s="42"/>
      <c r="P609" s="42"/>
      <c r="Q609" s="42"/>
      <c r="R609" s="42"/>
      <c r="S609" s="42"/>
      <c r="T609" s="42"/>
      <c r="U609" s="42"/>
      <c r="V609" s="42"/>
      <c r="W609" s="42"/>
      <c r="X609" s="42"/>
      <c r="Y609" s="42"/>
      <c r="Z609" s="42"/>
      <c r="AA609" s="42"/>
      <c r="AB609" s="42"/>
      <c r="AC609" s="42"/>
      <c r="AD609" s="42"/>
    </row>
    <row r="610">
      <c r="A610" s="70" t="b">
        <v>0</v>
      </c>
      <c r="E610" s="70"/>
      <c r="I610" s="549"/>
      <c r="K610" s="42"/>
      <c r="L610" s="42"/>
      <c r="M610" s="42"/>
      <c r="N610" s="42"/>
      <c r="O610" s="42"/>
      <c r="P610" s="42"/>
      <c r="Q610" s="42"/>
      <c r="R610" s="42"/>
      <c r="S610" s="42"/>
      <c r="T610" s="42"/>
      <c r="U610" s="42"/>
      <c r="V610" s="42"/>
      <c r="W610" s="42"/>
      <c r="X610" s="42"/>
      <c r="Y610" s="42"/>
      <c r="Z610" s="42"/>
      <c r="AA610" s="42"/>
      <c r="AB610" s="42"/>
      <c r="AC610" s="42"/>
      <c r="AD610" s="42"/>
    </row>
    <row r="611">
      <c r="A611" s="70" t="b">
        <v>0</v>
      </c>
      <c r="E611" s="70"/>
      <c r="I611" s="549"/>
      <c r="K611" s="42"/>
      <c r="L611" s="42"/>
      <c r="M611" s="42"/>
      <c r="N611" s="42"/>
      <c r="O611" s="42"/>
      <c r="P611" s="42"/>
      <c r="Q611" s="42"/>
      <c r="R611" s="42"/>
      <c r="S611" s="42"/>
      <c r="T611" s="42"/>
      <c r="U611" s="42"/>
      <c r="V611" s="42"/>
      <c r="W611" s="42"/>
      <c r="X611" s="42"/>
      <c r="Y611" s="42"/>
      <c r="Z611" s="42"/>
      <c r="AA611" s="42"/>
      <c r="AB611" s="42"/>
      <c r="AC611" s="42"/>
      <c r="AD611" s="42"/>
    </row>
    <row r="612">
      <c r="A612" s="70" t="b">
        <v>0</v>
      </c>
      <c r="E612" s="70"/>
      <c r="I612" s="549"/>
      <c r="K612" s="42"/>
      <c r="L612" s="42"/>
      <c r="M612" s="42"/>
      <c r="N612" s="42"/>
      <c r="O612" s="42"/>
      <c r="P612" s="42"/>
      <c r="Q612" s="42"/>
      <c r="R612" s="42"/>
      <c r="S612" s="42"/>
      <c r="T612" s="42"/>
      <c r="U612" s="42"/>
      <c r="V612" s="42"/>
      <c r="W612" s="42"/>
      <c r="X612" s="42"/>
      <c r="Y612" s="42"/>
      <c r="Z612" s="42"/>
      <c r="AA612" s="42"/>
      <c r="AB612" s="42"/>
      <c r="AC612" s="42"/>
      <c r="AD612" s="42"/>
    </row>
    <row r="613">
      <c r="A613" s="70" t="b">
        <v>0</v>
      </c>
      <c r="E613" s="70"/>
      <c r="I613" s="549"/>
      <c r="K613" s="42"/>
      <c r="L613" s="42"/>
      <c r="M613" s="42"/>
      <c r="N613" s="42"/>
      <c r="O613" s="42"/>
      <c r="P613" s="42"/>
      <c r="Q613" s="42"/>
      <c r="R613" s="42"/>
      <c r="S613" s="42"/>
      <c r="T613" s="42"/>
      <c r="U613" s="42"/>
      <c r="V613" s="42"/>
      <c r="W613" s="42"/>
      <c r="X613" s="42"/>
      <c r="Y613" s="42"/>
      <c r="Z613" s="42"/>
      <c r="AA613" s="42"/>
      <c r="AB613" s="42"/>
      <c r="AC613" s="42"/>
      <c r="AD613" s="42"/>
    </row>
    <row r="614">
      <c r="A614" s="70" t="b">
        <v>0</v>
      </c>
      <c r="E614" s="70"/>
      <c r="I614" s="549"/>
      <c r="K614" s="42"/>
      <c r="L614" s="42"/>
      <c r="M614" s="42"/>
      <c r="N614" s="42"/>
      <c r="O614" s="42"/>
      <c r="P614" s="42"/>
      <c r="Q614" s="42"/>
      <c r="R614" s="42"/>
      <c r="S614" s="42"/>
      <c r="T614" s="42"/>
      <c r="U614" s="42"/>
      <c r="V614" s="42"/>
      <c r="W614" s="42"/>
      <c r="X614" s="42"/>
      <c r="Y614" s="42"/>
      <c r="Z614" s="42"/>
      <c r="AA614" s="42"/>
      <c r="AB614" s="42"/>
      <c r="AC614" s="42"/>
      <c r="AD614" s="42"/>
    </row>
    <row r="615">
      <c r="A615" s="70" t="b">
        <v>0</v>
      </c>
      <c r="E615" s="70"/>
      <c r="I615" s="549"/>
      <c r="K615" s="42"/>
      <c r="L615" s="42"/>
      <c r="M615" s="42"/>
      <c r="N615" s="42"/>
      <c r="O615" s="42"/>
      <c r="P615" s="42"/>
      <c r="Q615" s="42"/>
      <c r="R615" s="42"/>
      <c r="S615" s="42"/>
      <c r="T615" s="42"/>
      <c r="U615" s="42"/>
      <c r="V615" s="42"/>
      <c r="W615" s="42"/>
      <c r="X615" s="42"/>
      <c r="Y615" s="42"/>
      <c r="Z615" s="42"/>
      <c r="AA615" s="42"/>
      <c r="AB615" s="42"/>
      <c r="AC615" s="42"/>
      <c r="AD615" s="42"/>
    </row>
    <row r="616">
      <c r="A616" s="70" t="b">
        <v>0</v>
      </c>
      <c r="E616" s="70"/>
      <c r="I616" s="549"/>
      <c r="K616" s="42"/>
      <c r="L616" s="42"/>
      <c r="M616" s="42"/>
      <c r="N616" s="42"/>
      <c r="O616" s="42"/>
      <c r="P616" s="42"/>
      <c r="Q616" s="42"/>
      <c r="R616" s="42"/>
      <c r="S616" s="42"/>
      <c r="T616" s="42"/>
      <c r="U616" s="42"/>
      <c r="V616" s="42"/>
      <c r="W616" s="42"/>
      <c r="X616" s="42"/>
      <c r="Y616" s="42"/>
      <c r="Z616" s="42"/>
      <c r="AA616" s="42"/>
      <c r="AB616" s="42"/>
      <c r="AC616" s="42"/>
      <c r="AD616" s="42"/>
    </row>
    <row r="617">
      <c r="A617" s="70" t="b">
        <v>0</v>
      </c>
      <c r="E617" s="70"/>
      <c r="I617" s="549"/>
      <c r="K617" s="42"/>
      <c r="L617" s="42"/>
      <c r="M617" s="42"/>
      <c r="N617" s="42"/>
      <c r="O617" s="42"/>
      <c r="P617" s="42"/>
      <c r="Q617" s="42"/>
      <c r="R617" s="42"/>
      <c r="S617" s="42"/>
      <c r="T617" s="42"/>
      <c r="U617" s="42"/>
      <c r="V617" s="42"/>
      <c r="W617" s="42"/>
      <c r="X617" s="42"/>
      <c r="Y617" s="42"/>
      <c r="Z617" s="42"/>
      <c r="AA617" s="42"/>
      <c r="AB617" s="42"/>
      <c r="AC617" s="42"/>
      <c r="AD617" s="42"/>
    </row>
    <row r="618">
      <c r="A618" s="70" t="b">
        <v>0</v>
      </c>
      <c r="E618" s="70"/>
      <c r="I618" s="549"/>
      <c r="K618" s="42"/>
      <c r="L618" s="42"/>
      <c r="M618" s="42"/>
      <c r="N618" s="42"/>
      <c r="O618" s="42"/>
      <c r="P618" s="42"/>
      <c r="Q618" s="42"/>
      <c r="R618" s="42"/>
      <c r="S618" s="42"/>
      <c r="T618" s="42"/>
      <c r="U618" s="42"/>
      <c r="V618" s="42"/>
      <c r="W618" s="42"/>
      <c r="X618" s="42"/>
      <c r="Y618" s="42"/>
      <c r="Z618" s="42"/>
      <c r="AA618" s="42"/>
      <c r="AB618" s="42"/>
      <c r="AC618" s="42"/>
      <c r="AD618" s="42"/>
    </row>
    <row r="619">
      <c r="A619" s="70" t="b">
        <v>0</v>
      </c>
      <c r="E619" s="70"/>
      <c r="I619" s="549"/>
      <c r="K619" s="42"/>
      <c r="L619" s="42"/>
      <c r="M619" s="42"/>
      <c r="N619" s="42"/>
      <c r="O619" s="42"/>
      <c r="P619" s="42"/>
      <c r="Q619" s="42"/>
      <c r="R619" s="42"/>
      <c r="S619" s="42"/>
      <c r="T619" s="42"/>
      <c r="U619" s="42"/>
      <c r="V619" s="42"/>
      <c r="W619" s="42"/>
      <c r="X619" s="42"/>
      <c r="Y619" s="42"/>
      <c r="Z619" s="42"/>
      <c r="AA619" s="42"/>
      <c r="AB619" s="42"/>
      <c r="AC619" s="42"/>
      <c r="AD619" s="42"/>
    </row>
    <row r="620">
      <c r="A620" s="70" t="b">
        <v>0</v>
      </c>
      <c r="E620" s="70"/>
      <c r="I620" s="549"/>
      <c r="K620" s="42"/>
      <c r="L620" s="42"/>
      <c r="M620" s="42"/>
      <c r="N620" s="42"/>
      <c r="O620" s="42"/>
      <c r="P620" s="42"/>
      <c r="Q620" s="42"/>
      <c r="R620" s="42"/>
      <c r="S620" s="42"/>
      <c r="T620" s="42"/>
      <c r="U620" s="42"/>
      <c r="V620" s="42"/>
      <c r="W620" s="42"/>
      <c r="X620" s="42"/>
      <c r="Y620" s="42"/>
      <c r="Z620" s="42"/>
      <c r="AA620" s="42"/>
      <c r="AB620" s="42"/>
      <c r="AC620" s="42"/>
      <c r="AD620" s="42"/>
    </row>
    <row r="621">
      <c r="A621" s="70" t="b">
        <v>0</v>
      </c>
      <c r="E621" s="70"/>
      <c r="I621" s="549"/>
      <c r="K621" s="42"/>
      <c r="L621" s="42"/>
      <c r="M621" s="42"/>
      <c r="N621" s="42"/>
      <c r="O621" s="42"/>
      <c r="P621" s="42"/>
      <c r="Q621" s="42"/>
      <c r="R621" s="42"/>
      <c r="S621" s="42"/>
      <c r="T621" s="42"/>
      <c r="U621" s="42"/>
      <c r="V621" s="42"/>
      <c r="W621" s="42"/>
      <c r="X621" s="42"/>
      <c r="Y621" s="42"/>
      <c r="Z621" s="42"/>
      <c r="AA621" s="42"/>
      <c r="AB621" s="42"/>
      <c r="AC621" s="42"/>
      <c r="AD621" s="42"/>
    </row>
    <row r="622">
      <c r="A622" s="70" t="b">
        <v>0</v>
      </c>
      <c r="E622" s="70"/>
      <c r="I622" s="549"/>
      <c r="K622" s="42"/>
      <c r="L622" s="42"/>
      <c r="M622" s="42"/>
      <c r="N622" s="42"/>
      <c r="O622" s="42"/>
      <c r="P622" s="42"/>
      <c r="Q622" s="42"/>
      <c r="R622" s="42"/>
      <c r="S622" s="42"/>
      <c r="T622" s="42"/>
      <c r="U622" s="42"/>
      <c r="V622" s="42"/>
      <c r="W622" s="42"/>
      <c r="X622" s="42"/>
      <c r="Y622" s="42"/>
      <c r="Z622" s="42"/>
      <c r="AA622" s="42"/>
      <c r="AB622" s="42"/>
      <c r="AC622" s="42"/>
      <c r="AD622" s="42"/>
    </row>
    <row r="623">
      <c r="A623" s="70" t="b">
        <v>0</v>
      </c>
      <c r="E623" s="70"/>
      <c r="I623" s="549"/>
      <c r="K623" s="42"/>
      <c r="L623" s="42"/>
      <c r="M623" s="42"/>
      <c r="N623" s="42"/>
      <c r="O623" s="42"/>
      <c r="P623" s="42"/>
      <c r="Q623" s="42"/>
      <c r="R623" s="42"/>
      <c r="S623" s="42"/>
      <c r="T623" s="42"/>
      <c r="U623" s="42"/>
      <c r="V623" s="42"/>
      <c r="W623" s="42"/>
      <c r="X623" s="42"/>
      <c r="Y623" s="42"/>
      <c r="Z623" s="42"/>
      <c r="AA623" s="42"/>
      <c r="AB623" s="42"/>
      <c r="AC623" s="42"/>
      <c r="AD623" s="42"/>
    </row>
    <row r="624">
      <c r="A624" s="70" t="b">
        <v>0</v>
      </c>
      <c r="E624" s="70"/>
      <c r="I624" s="549"/>
      <c r="K624" s="42"/>
      <c r="L624" s="42"/>
      <c r="M624" s="42"/>
      <c r="N624" s="42"/>
      <c r="O624" s="42"/>
      <c r="P624" s="42"/>
      <c r="Q624" s="42"/>
      <c r="R624" s="42"/>
      <c r="S624" s="42"/>
      <c r="T624" s="42"/>
      <c r="U624" s="42"/>
      <c r="V624" s="42"/>
      <c r="W624" s="42"/>
      <c r="X624" s="42"/>
      <c r="Y624" s="42"/>
      <c r="Z624" s="42"/>
      <c r="AA624" s="42"/>
      <c r="AB624" s="42"/>
      <c r="AC624" s="42"/>
      <c r="AD624" s="42"/>
    </row>
    <row r="625">
      <c r="A625" s="70" t="b">
        <v>0</v>
      </c>
      <c r="E625" s="70"/>
      <c r="I625" s="549"/>
      <c r="K625" s="42"/>
      <c r="L625" s="42"/>
      <c r="M625" s="42"/>
      <c r="N625" s="42"/>
      <c r="O625" s="42"/>
      <c r="P625" s="42"/>
      <c r="Q625" s="42"/>
      <c r="R625" s="42"/>
      <c r="S625" s="42"/>
      <c r="T625" s="42"/>
      <c r="U625" s="42"/>
      <c r="V625" s="42"/>
      <c r="W625" s="42"/>
      <c r="X625" s="42"/>
      <c r="Y625" s="42"/>
      <c r="Z625" s="42"/>
      <c r="AA625" s="42"/>
      <c r="AB625" s="42"/>
      <c r="AC625" s="42"/>
      <c r="AD625" s="42"/>
    </row>
    <row r="626">
      <c r="A626" s="70" t="b">
        <v>0</v>
      </c>
      <c r="E626" s="70"/>
      <c r="I626" s="549"/>
      <c r="K626" s="42"/>
      <c r="L626" s="42"/>
      <c r="M626" s="42"/>
      <c r="N626" s="42"/>
      <c r="O626" s="42"/>
      <c r="P626" s="42"/>
      <c r="Q626" s="42"/>
      <c r="R626" s="42"/>
      <c r="S626" s="42"/>
      <c r="T626" s="42"/>
      <c r="U626" s="42"/>
      <c r="V626" s="42"/>
      <c r="W626" s="42"/>
      <c r="X626" s="42"/>
      <c r="Y626" s="42"/>
      <c r="Z626" s="42"/>
      <c r="AA626" s="42"/>
      <c r="AB626" s="42"/>
      <c r="AC626" s="42"/>
      <c r="AD626" s="42"/>
    </row>
    <row r="627">
      <c r="A627" s="70" t="b">
        <v>0</v>
      </c>
      <c r="E627" s="70"/>
      <c r="I627" s="549"/>
      <c r="K627" s="42"/>
      <c r="L627" s="42"/>
      <c r="M627" s="42"/>
      <c r="N627" s="42"/>
      <c r="O627" s="42"/>
      <c r="P627" s="42"/>
      <c r="Q627" s="42"/>
      <c r="R627" s="42"/>
      <c r="S627" s="42"/>
      <c r="T627" s="42"/>
      <c r="U627" s="42"/>
      <c r="V627" s="42"/>
      <c r="W627" s="42"/>
      <c r="X627" s="42"/>
      <c r="Y627" s="42"/>
      <c r="Z627" s="42"/>
      <c r="AA627" s="42"/>
      <c r="AB627" s="42"/>
      <c r="AC627" s="42"/>
      <c r="AD627" s="42"/>
    </row>
    <row r="628">
      <c r="A628" s="70" t="b">
        <v>0</v>
      </c>
      <c r="E628" s="70"/>
      <c r="I628" s="549"/>
      <c r="K628" s="42"/>
      <c r="L628" s="42"/>
      <c r="M628" s="42"/>
      <c r="N628" s="42"/>
      <c r="O628" s="42"/>
      <c r="P628" s="42"/>
      <c r="Q628" s="42"/>
      <c r="R628" s="42"/>
      <c r="S628" s="42"/>
      <c r="T628" s="42"/>
      <c r="U628" s="42"/>
      <c r="V628" s="42"/>
      <c r="W628" s="42"/>
      <c r="X628" s="42"/>
      <c r="Y628" s="42"/>
      <c r="Z628" s="42"/>
      <c r="AA628" s="42"/>
      <c r="AB628" s="42"/>
      <c r="AC628" s="42"/>
      <c r="AD628" s="42"/>
    </row>
    <row r="629">
      <c r="A629" s="70" t="b">
        <v>0</v>
      </c>
      <c r="E629" s="70"/>
      <c r="I629" s="549"/>
      <c r="K629" s="42"/>
      <c r="L629" s="42"/>
      <c r="M629" s="42"/>
      <c r="N629" s="42"/>
      <c r="O629" s="42"/>
      <c r="P629" s="42"/>
      <c r="Q629" s="42"/>
      <c r="R629" s="42"/>
      <c r="S629" s="42"/>
      <c r="T629" s="42"/>
      <c r="U629" s="42"/>
      <c r="V629" s="42"/>
      <c r="W629" s="42"/>
      <c r="X629" s="42"/>
      <c r="Y629" s="42"/>
      <c r="Z629" s="42"/>
      <c r="AA629" s="42"/>
      <c r="AB629" s="42"/>
      <c r="AC629" s="42"/>
      <c r="AD629" s="42"/>
    </row>
    <row r="630">
      <c r="A630" s="70" t="b">
        <v>0</v>
      </c>
      <c r="E630" s="70"/>
      <c r="I630" s="549"/>
      <c r="K630" s="42"/>
      <c r="L630" s="42"/>
      <c r="M630" s="42"/>
      <c r="N630" s="42"/>
      <c r="O630" s="42"/>
      <c r="P630" s="42"/>
      <c r="Q630" s="42"/>
      <c r="R630" s="42"/>
      <c r="S630" s="42"/>
      <c r="T630" s="42"/>
      <c r="U630" s="42"/>
      <c r="V630" s="42"/>
      <c r="W630" s="42"/>
      <c r="X630" s="42"/>
      <c r="Y630" s="42"/>
      <c r="Z630" s="42"/>
      <c r="AA630" s="42"/>
      <c r="AB630" s="42"/>
      <c r="AC630" s="42"/>
      <c r="AD630" s="42"/>
    </row>
    <row r="631">
      <c r="A631" s="70" t="b">
        <v>0</v>
      </c>
      <c r="E631" s="70"/>
      <c r="I631" s="549"/>
      <c r="K631" s="42"/>
      <c r="L631" s="42"/>
      <c r="M631" s="42"/>
      <c r="N631" s="42"/>
      <c r="O631" s="42"/>
      <c r="P631" s="42"/>
      <c r="Q631" s="42"/>
      <c r="R631" s="42"/>
      <c r="S631" s="42"/>
      <c r="T631" s="42"/>
      <c r="U631" s="42"/>
      <c r="V631" s="42"/>
      <c r="W631" s="42"/>
      <c r="X631" s="42"/>
      <c r="Y631" s="42"/>
      <c r="Z631" s="42"/>
      <c r="AA631" s="42"/>
      <c r="AB631" s="42"/>
      <c r="AC631" s="42"/>
      <c r="AD631" s="42"/>
    </row>
    <row r="632">
      <c r="A632" s="70" t="b">
        <v>0</v>
      </c>
      <c r="E632" s="70"/>
      <c r="I632" s="549"/>
      <c r="K632" s="42"/>
      <c r="L632" s="42"/>
      <c r="M632" s="42"/>
      <c r="N632" s="42"/>
      <c r="O632" s="42"/>
      <c r="P632" s="42"/>
      <c r="Q632" s="42"/>
      <c r="R632" s="42"/>
      <c r="S632" s="42"/>
      <c r="T632" s="42"/>
      <c r="U632" s="42"/>
      <c r="V632" s="42"/>
      <c r="W632" s="42"/>
      <c r="X632" s="42"/>
      <c r="Y632" s="42"/>
      <c r="Z632" s="42"/>
      <c r="AA632" s="42"/>
      <c r="AB632" s="42"/>
      <c r="AC632" s="42"/>
      <c r="AD632" s="42"/>
    </row>
    <row r="633">
      <c r="A633" s="70" t="b">
        <v>0</v>
      </c>
      <c r="E633" s="70"/>
      <c r="I633" s="549"/>
      <c r="K633" s="42"/>
      <c r="L633" s="42"/>
      <c r="M633" s="42"/>
      <c r="N633" s="42"/>
      <c r="O633" s="42"/>
      <c r="P633" s="42"/>
      <c r="Q633" s="42"/>
      <c r="R633" s="42"/>
      <c r="S633" s="42"/>
      <c r="T633" s="42"/>
      <c r="U633" s="42"/>
      <c r="V633" s="42"/>
      <c r="W633" s="42"/>
      <c r="X633" s="42"/>
      <c r="Y633" s="42"/>
      <c r="Z633" s="42"/>
      <c r="AA633" s="42"/>
      <c r="AB633" s="42"/>
      <c r="AC633" s="42"/>
      <c r="AD633" s="42"/>
    </row>
    <row r="634">
      <c r="A634" s="70" t="b">
        <v>0</v>
      </c>
      <c r="E634" s="70"/>
      <c r="I634" s="549"/>
      <c r="K634" s="42"/>
      <c r="L634" s="42"/>
      <c r="M634" s="42"/>
      <c r="N634" s="42"/>
      <c r="O634" s="42"/>
      <c r="P634" s="42"/>
      <c r="Q634" s="42"/>
      <c r="R634" s="42"/>
      <c r="S634" s="42"/>
      <c r="T634" s="42"/>
      <c r="U634" s="42"/>
      <c r="V634" s="42"/>
      <c r="W634" s="42"/>
      <c r="X634" s="42"/>
      <c r="Y634" s="42"/>
      <c r="Z634" s="42"/>
      <c r="AA634" s="42"/>
      <c r="AB634" s="42"/>
      <c r="AC634" s="42"/>
      <c r="AD634" s="42"/>
    </row>
    <row r="635">
      <c r="A635" s="70" t="b">
        <v>0</v>
      </c>
      <c r="E635" s="70"/>
      <c r="I635" s="549"/>
      <c r="K635" s="42"/>
      <c r="L635" s="42"/>
      <c r="M635" s="42"/>
      <c r="N635" s="42"/>
      <c r="O635" s="42"/>
      <c r="P635" s="42"/>
      <c r="Q635" s="42"/>
      <c r="R635" s="42"/>
      <c r="S635" s="42"/>
      <c r="T635" s="42"/>
      <c r="U635" s="42"/>
      <c r="V635" s="42"/>
      <c r="W635" s="42"/>
      <c r="X635" s="42"/>
      <c r="Y635" s="42"/>
      <c r="Z635" s="42"/>
      <c r="AA635" s="42"/>
      <c r="AB635" s="42"/>
      <c r="AC635" s="42"/>
      <c r="AD635" s="42"/>
    </row>
    <row r="636">
      <c r="A636" s="70" t="b">
        <v>0</v>
      </c>
      <c r="E636" s="70"/>
      <c r="I636" s="549"/>
      <c r="K636" s="42"/>
      <c r="L636" s="42"/>
      <c r="M636" s="42"/>
      <c r="N636" s="42"/>
      <c r="O636" s="42"/>
      <c r="P636" s="42"/>
      <c r="Q636" s="42"/>
      <c r="R636" s="42"/>
      <c r="S636" s="42"/>
      <c r="T636" s="42"/>
      <c r="U636" s="42"/>
      <c r="V636" s="42"/>
      <c r="W636" s="42"/>
      <c r="X636" s="42"/>
      <c r="Y636" s="42"/>
      <c r="Z636" s="42"/>
      <c r="AA636" s="42"/>
      <c r="AB636" s="42"/>
      <c r="AC636" s="42"/>
      <c r="AD636" s="42"/>
    </row>
    <row r="637">
      <c r="A637" s="70" t="b">
        <v>0</v>
      </c>
      <c r="E637" s="70"/>
      <c r="I637" s="549"/>
      <c r="K637" s="42"/>
      <c r="L637" s="42"/>
      <c r="M637" s="42"/>
      <c r="N637" s="42"/>
      <c r="O637" s="42"/>
      <c r="P637" s="42"/>
      <c r="Q637" s="42"/>
      <c r="R637" s="42"/>
      <c r="S637" s="42"/>
      <c r="T637" s="42"/>
      <c r="U637" s="42"/>
      <c r="V637" s="42"/>
      <c r="W637" s="42"/>
      <c r="X637" s="42"/>
      <c r="Y637" s="42"/>
      <c r="Z637" s="42"/>
      <c r="AA637" s="42"/>
      <c r="AB637" s="42"/>
      <c r="AC637" s="42"/>
      <c r="AD637" s="42"/>
    </row>
    <row r="638">
      <c r="A638" s="70" t="b">
        <v>0</v>
      </c>
      <c r="E638" s="70"/>
      <c r="I638" s="549"/>
      <c r="K638" s="42"/>
      <c r="L638" s="42"/>
      <c r="M638" s="42"/>
      <c r="N638" s="42"/>
      <c r="O638" s="42"/>
      <c r="P638" s="42"/>
      <c r="Q638" s="42"/>
      <c r="R638" s="42"/>
      <c r="S638" s="42"/>
      <c r="T638" s="42"/>
      <c r="U638" s="42"/>
      <c r="V638" s="42"/>
      <c r="W638" s="42"/>
      <c r="X638" s="42"/>
      <c r="Y638" s="42"/>
      <c r="Z638" s="42"/>
      <c r="AA638" s="42"/>
      <c r="AB638" s="42"/>
      <c r="AC638" s="42"/>
      <c r="AD638" s="42"/>
    </row>
    <row r="639">
      <c r="A639" s="70" t="b">
        <v>0</v>
      </c>
      <c r="E639" s="70"/>
      <c r="I639" s="549"/>
      <c r="K639" s="42"/>
      <c r="L639" s="42"/>
      <c r="M639" s="42"/>
      <c r="N639" s="42"/>
      <c r="O639" s="42"/>
      <c r="P639" s="42"/>
      <c r="Q639" s="42"/>
      <c r="R639" s="42"/>
      <c r="S639" s="42"/>
      <c r="T639" s="42"/>
      <c r="U639" s="42"/>
      <c r="V639" s="42"/>
      <c r="W639" s="42"/>
      <c r="X639" s="42"/>
      <c r="Y639" s="42"/>
      <c r="Z639" s="42"/>
      <c r="AA639" s="42"/>
      <c r="AB639" s="42"/>
      <c r="AC639" s="42"/>
      <c r="AD639" s="42"/>
    </row>
    <row r="640">
      <c r="A640" s="70" t="b">
        <v>0</v>
      </c>
      <c r="E640" s="70"/>
      <c r="I640" s="549"/>
      <c r="K640" s="42"/>
      <c r="L640" s="42"/>
      <c r="M640" s="42"/>
      <c r="N640" s="42"/>
      <c r="O640" s="42"/>
      <c r="P640" s="42"/>
      <c r="Q640" s="42"/>
      <c r="R640" s="42"/>
      <c r="S640" s="42"/>
      <c r="T640" s="42"/>
      <c r="U640" s="42"/>
      <c r="V640" s="42"/>
      <c r="W640" s="42"/>
      <c r="X640" s="42"/>
      <c r="Y640" s="42"/>
      <c r="Z640" s="42"/>
      <c r="AA640" s="42"/>
      <c r="AB640" s="42"/>
      <c r="AC640" s="42"/>
      <c r="AD640" s="42"/>
    </row>
    <row r="641">
      <c r="A641" s="70" t="b">
        <v>0</v>
      </c>
      <c r="E641" s="70"/>
      <c r="I641" s="549"/>
      <c r="K641" s="42"/>
      <c r="L641" s="42"/>
      <c r="M641" s="42"/>
      <c r="N641" s="42"/>
      <c r="O641" s="42"/>
      <c r="P641" s="42"/>
      <c r="Q641" s="42"/>
      <c r="R641" s="42"/>
      <c r="S641" s="42"/>
      <c r="T641" s="42"/>
      <c r="U641" s="42"/>
      <c r="V641" s="42"/>
      <c r="W641" s="42"/>
      <c r="X641" s="42"/>
      <c r="Y641" s="42"/>
      <c r="Z641" s="42"/>
      <c r="AA641" s="42"/>
      <c r="AB641" s="42"/>
      <c r="AC641" s="42"/>
      <c r="AD641" s="42"/>
    </row>
    <row r="642">
      <c r="A642" s="70" t="b">
        <v>0</v>
      </c>
      <c r="E642" s="70"/>
      <c r="I642" s="549"/>
      <c r="K642" s="42"/>
      <c r="L642" s="42"/>
      <c r="M642" s="42"/>
      <c r="N642" s="42"/>
      <c r="O642" s="42"/>
      <c r="P642" s="42"/>
      <c r="Q642" s="42"/>
      <c r="R642" s="42"/>
      <c r="S642" s="42"/>
      <c r="T642" s="42"/>
      <c r="U642" s="42"/>
      <c r="V642" s="42"/>
      <c r="W642" s="42"/>
      <c r="X642" s="42"/>
      <c r="Y642" s="42"/>
      <c r="Z642" s="42"/>
      <c r="AA642" s="42"/>
      <c r="AB642" s="42"/>
      <c r="AC642" s="42"/>
      <c r="AD642" s="42"/>
    </row>
    <row r="643">
      <c r="A643" s="70" t="b">
        <v>0</v>
      </c>
      <c r="E643" s="70"/>
      <c r="I643" s="549"/>
      <c r="K643" s="42"/>
      <c r="L643" s="42"/>
      <c r="M643" s="42"/>
      <c r="N643" s="42"/>
      <c r="O643" s="42"/>
      <c r="P643" s="42"/>
      <c r="Q643" s="42"/>
      <c r="R643" s="42"/>
      <c r="S643" s="42"/>
      <c r="T643" s="42"/>
      <c r="U643" s="42"/>
      <c r="V643" s="42"/>
      <c r="W643" s="42"/>
      <c r="X643" s="42"/>
      <c r="Y643" s="42"/>
      <c r="Z643" s="42"/>
      <c r="AA643" s="42"/>
      <c r="AB643" s="42"/>
      <c r="AC643" s="42"/>
      <c r="AD643" s="42"/>
    </row>
    <row r="644">
      <c r="A644" s="70" t="b">
        <v>0</v>
      </c>
      <c r="E644" s="70"/>
      <c r="I644" s="549"/>
      <c r="K644" s="42"/>
      <c r="L644" s="42"/>
      <c r="M644" s="42"/>
      <c r="N644" s="42"/>
      <c r="O644" s="42"/>
      <c r="P644" s="42"/>
      <c r="Q644" s="42"/>
      <c r="R644" s="42"/>
      <c r="S644" s="42"/>
      <c r="T644" s="42"/>
      <c r="U644" s="42"/>
      <c r="V644" s="42"/>
      <c r="W644" s="42"/>
      <c r="X644" s="42"/>
      <c r="Y644" s="42"/>
      <c r="Z644" s="42"/>
      <c r="AA644" s="42"/>
      <c r="AB644" s="42"/>
      <c r="AC644" s="42"/>
      <c r="AD644" s="42"/>
    </row>
    <row r="645">
      <c r="A645" s="70" t="b">
        <v>0</v>
      </c>
      <c r="E645" s="70"/>
      <c r="I645" s="549"/>
      <c r="K645" s="42"/>
      <c r="L645" s="42"/>
      <c r="M645" s="42"/>
      <c r="N645" s="42"/>
      <c r="O645" s="42"/>
      <c r="P645" s="42"/>
      <c r="Q645" s="42"/>
      <c r="R645" s="42"/>
      <c r="S645" s="42"/>
      <c r="T645" s="42"/>
      <c r="U645" s="42"/>
      <c r="V645" s="42"/>
      <c r="W645" s="42"/>
      <c r="X645" s="42"/>
      <c r="Y645" s="42"/>
      <c r="Z645" s="42"/>
      <c r="AA645" s="42"/>
      <c r="AB645" s="42"/>
      <c r="AC645" s="42"/>
      <c r="AD645" s="42"/>
    </row>
    <row r="646">
      <c r="A646" s="70" t="b">
        <v>0</v>
      </c>
      <c r="E646" s="70"/>
      <c r="I646" s="549"/>
      <c r="K646" s="42"/>
      <c r="L646" s="42"/>
      <c r="M646" s="42"/>
      <c r="N646" s="42"/>
      <c r="O646" s="42"/>
      <c r="P646" s="42"/>
      <c r="Q646" s="42"/>
      <c r="R646" s="42"/>
      <c r="S646" s="42"/>
      <c r="T646" s="42"/>
      <c r="U646" s="42"/>
      <c r="V646" s="42"/>
      <c r="W646" s="42"/>
      <c r="X646" s="42"/>
      <c r="Y646" s="42"/>
      <c r="Z646" s="42"/>
      <c r="AA646" s="42"/>
      <c r="AB646" s="42"/>
      <c r="AC646" s="42"/>
      <c r="AD646" s="42"/>
    </row>
    <row r="647">
      <c r="A647" s="70" t="b">
        <v>0</v>
      </c>
      <c r="E647" s="70"/>
      <c r="I647" s="549"/>
      <c r="K647" s="42"/>
      <c r="L647" s="42"/>
      <c r="M647" s="42"/>
      <c r="N647" s="42"/>
      <c r="O647" s="42"/>
      <c r="P647" s="42"/>
      <c r="Q647" s="42"/>
      <c r="R647" s="42"/>
      <c r="S647" s="42"/>
      <c r="T647" s="42"/>
      <c r="U647" s="42"/>
      <c r="V647" s="42"/>
      <c r="W647" s="42"/>
      <c r="X647" s="42"/>
      <c r="Y647" s="42"/>
      <c r="Z647" s="42"/>
      <c r="AA647" s="42"/>
      <c r="AB647" s="42"/>
      <c r="AC647" s="42"/>
      <c r="AD647" s="42"/>
    </row>
    <row r="648">
      <c r="A648" s="70" t="b">
        <v>0</v>
      </c>
      <c r="E648" s="70"/>
      <c r="I648" s="549"/>
      <c r="K648" s="42"/>
      <c r="L648" s="42"/>
      <c r="M648" s="42"/>
      <c r="N648" s="42"/>
      <c r="O648" s="42"/>
      <c r="P648" s="42"/>
      <c r="Q648" s="42"/>
      <c r="R648" s="42"/>
      <c r="S648" s="42"/>
      <c r="T648" s="42"/>
      <c r="U648" s="42"/>
      <c r="V648" s="42"/>
      <c r="W648" s="42"/>
      <c r="X648" s="42"/>
      <c r="Y648" s="42"/>
      <c r="Z648" s="42"/>
      <c r="AA648" s="42"/>
      <c r="AB648" s="42"/>
      <c r="AC648" s="42"/>
      <c r="AD648" s="42"/>
    </row>
    <row r="649">
      <c r="A649" s="70" t="b">
        <v>0</v>
      </c>
      <c r="E649" s="70"/>
      <c r="I649" s="549"/>
      <c r="K649" s="42"/>
      <c r="L649" s="42"/>
      <c r="M649" s="42"/>
      <c r="N649" s="42"/>
      <c r="O649" s="42"/>
      <c r="P649" s="42"/>
      <c r="Q649" s="42"/>
      <c r="R649" s="42"/>
      <c r="S649" s="42"/>
      <c r="T649" s="42"/>
      <c r="U649" s="42"/>
      <c r="V649" s="42"/>
      <c r="W649" s="42"/>
      <c r="X649" s="42"/>
      <c r="Y649" s="42"/>
      <c r="Z649" s="42"/>
      <c r="AA649" s="42"/>
      <c r="AB649" s="42"/>
      <c r="AC649" s="42"/>
      <c r="AD649" s="42"/>
    </row>
    <row r="650">
      <c r="A650" s="70" t="b">
        <v>0</v>
      </c>
      <c r="E650" s="70"/>
      <c r="I650" s="549"/>
      <c r="K650" s="42"/>
      <c r="L650" s="42"/>
      <c r="M650" s="42"/>
      <c r="N650" s="42"/>
      <c r="O650" s="42"/>
      <c r="P650" s="42"/>
      <c r="Q650" s="42"/>
      <c r="R650" s="42"/>
      <c r="S650" s="42"/>
      <c r="T650" s="42"/>
      <c r="U650" s="42"/>
      <c r="V650" s="42"/>
      <c r="W650" s="42"/>
      <c r="X650" s="42"/>
      <c r="Y650" s="42"/>
      <c r="Z650" s="42"/>
      <c r="AA650" s="42"/>
      <c r="AB650" s="42"/>
      <c r="AC650" s="42"/>
      <c r="AD650" s="42"/>
    </row>
    <row r="651">
      <c r="A651" s="70" t="b">
        <v>0</v>
      </c>
      <c r="E651" s="70"/>
      <c r="I651" s="549"/>
      <c r="K651" s="42"/>
      <c r="L651" s="42"/>
      <c r="M651" s="42"/>
      <c r="N651" s="42"/>
      <c r="O651" s="42"/>
      <c r="P651" s="42"/>
      <c r="Q651" s="42"/>
      <c r="R651" s="42"/>
      <c r="S651" s="42"/>
      <c r="T651" s="42"/>
      <c r="U651" s="42"/>
      <c r="V651" s="42"/>
      <c r="W651" s="42"/>
      <c r="X651" s="42"/>
      <c r="Y651" s="42"/>
      <c r="Z651" s="42"/>
      <c r="AA651" s="42"/>
      <c r="AB651" s="42"/>
      <c r="AC651" s="42"/>
      <c r="AD651" s="42"/>
    </row>
    <row r="652">
      <c r="A652" s="70" t="b">
        <v>0</v>
      </c>
      <c r="E652" s="70"/>
      <c r="I652" s="549"/>
      <c r="K652" s="42"/>
      <c r="L652" s="42"/>
      <c r="M652" s="42"/>
      <c r="N652" s="42"/>
      <c r="O652" s="42"/>
      <c r="P652" s="42"/>
      <c r="Q652" s="42"/>
      <c r="R652" s="42"/>
      <c r="S652" s="42"/>
      <c r="T652" s="42"/>
      <c r="U652" s="42"/>
      <c r="V652" s="42"/>
      <c r="W652" s="42"/>
      <c r="X652" s="42"/>
      <c r="Y652" s="42"/>
      <c r="Z652" s="42"/>
      <c r="AA652" s="42"/>
      <c r="AB652" s="42"/>
      <c r="AC652" s="42"/>
      <c r="AD652" s="42"/>
    </row>
    <row r="653">
      <c r="A653" s="70" t="b">
        <v>0</v>
      </c>
      <c r="E653" s="70"/>
      <c r="I653" s="549"/>
      <c r="K653" s="42"/>
      <c r="L653" s="42"/>
      <c r="M653" s="42"/>
      <c r="N653" s="42"/>
      <c r="O653" s="42"/>
      <c r="P653" s="42"/>
      <c r="Q653" s="42"/>
      <c r="R653" s="42"/>
      <c r="S653" s="42"/>
      <c r="T653" s="42"/>
      <c r="U653" s="42"/>
      <c r="V653" s="42"/>
      <c r="W653" s="42"/>
      <c r="X653" s="42"/>
      <c r="Y653" s="42"/>
      <c r="Z653" s="42"/>
      <c r="AA653" s="42"/>
      <c r="AB653" s="42"/>
      <c r="AC653" s="42"/>
      <c r="AD653" s="42"/>
    </row>
    <row r="654">
      <c r="A654" s="70" t="b">
        <v>0</v>
      </c>
      <c r="E654" s="70"/>
      <c r="I654" s="549"/>
      <c r="K654" s="42"/>
      <c r="L654" s="42"/>
      <c r="M654" s="42"/>
      <c r="N654" s="42"/>
      <c r="O654" s="42"/>
      <c r="P654" s="42"/>
      <c r="Q654" s="42"/>
      <c r="R654" s="42"/>
      <c r="S654" s="42"/>
      <c r="T654" s="42"/>
      <c r="U654" s="42"/>
      <c r="V654" s="42"/>
      <c r="W654" s="42"/>
      <c r="X654" s="42"/>
      <c r="Y654" s="42"/>
      <c r="Z654" s="42"/>
      <c r="AA654" s="42"/>
      <c r="AB654" s="42"/>
      <c r="AC654" s="42"/>
      <c r="AD654" s="42"/>
    </row>
    <row r="655">
      <c r="A655" s="70" t="b">
        <v>0</v>
      </c>
      <c r="E655" s="70"/>
      <c r="I655" s="549"/>
      <c r="K655" s="42"/>
      <c r="L655" s="42"/>
      <c r="M655" s="42"/>
      <c r="N655" s="42"/>
      <c r="O655" s="42"/>
      <c r="P655" s="42"/>
      <c r="Q655" s="42"/>
      <c r="R655" s="42"/>
      <c r="S655" s="42"/>
      <c r="T655" s="42"/>
      <c r="U655" s="42"/>
      <c r="V655" s="42"/>
      <c r="W655" s="42"/>
      <c r="X655" s="42"/>
      <c r="Y655" s="42"/>
      <c r="Z655" s="42"/>
      <c r="AA655" s="42"/>
      <c r="AB655" s="42"/>
      <c r="AC655" s="42"/>
      <c r="AD655" s="42"/>
    </row>
    <row r="656">
      <c r="A656" s="70" t="b">
        <v>0</v>
      </c>
      <c r="E656" s="70"/>
      <c r="I656" s="549"/>
      <c r="K656" s="42"/>
      <c r="L656" s="42"/>
      <c r="M656" s="42"/>
      <c r="N656" s="42"/>
      <c r="O656" s="42"/>
      <c r="P656" s="42"/>
      <c r="Q656" s="42"/>
      <c r="R656" s="42"/>
      <c r="S656" s="42"/>
      <c r="T656" s="42"/>
      <c r="U656" s="42"/>
      <c r="V656" s="42"/>
      <c r="W656" s="42"/>
      <c r="X656" s="42"/>
      <c r="Y656" s="42"/>
      <c r="Z656" s="42"/>
      <c r="AA656" s="42"/>
      <c r="AB656" s="42"/>
      <c r="AC656" s="42"/>
      <c r="AD656" s="42"/>
    </row>
    <row r="657">
      <c r="A657" s="70" t="b">
        <v>0</v>
      </c>
      <c r="E657" s="70"/>
      <c r="I657" s="549"/>
      <c r="K657" s="42"/>
      <c r="L657" s="42"/>
      <c r="M657" s="42"/>
      <c r="N657" s="42"/>
      <c r="O657" s="42"/>
      <c r="P657" s="42"/>
      <c r="Q657" s="42"/>
      <c r="R657" s="42"/>
      <c r="S657" s="42"/>
      <c r="T657" s="42"/>
      <c r="U657" s="42"/>
      <c r="V657" s="42"/>
      <c r="W657" s="42"/>
      <c r="X657" s="42"/>
      <c r="Y657" s="42"/>
      <c r="Z657" s="42"/>
      <c r="AA657" s="42"/>
      <c r="AB657" s="42"/>
      <c r="AC657" s="42"/>
      <c r="AD657" s="42"/>
    </row>
    <row r="658">
      <c r="A658" s="70" t="b">
        <v>0</v>
      </c>
      <c r="E658" s="70"/>
      <c r="I658" s="549"/>
      <c r="K658" s="42"/>
      <c r="L658" s="42"/>
      <c r="M658" s="42"/>
      <c r="N658" s="42"/>
      <c r="O658" s="42"/>
      <c r="P658" s="42"/>
      <c r="Q658" s="42"/>
      <c r="R658" s="42"/>
      <c r="S658" s="42"/>
      <c r="T658" s="42"/>
      <c r="U658" s="42"/>
      <c r="V658" s="42"/>
      <c r="W658" s="42"/>
      <c r="X658" s="42"/>
      <c r="Y658" s="42"/>
      <c r="Z658" s="42"/>
      <c r="AA658" s="42"/>
      <c r="AB658" s="42"/>
      <c r="AC658" s="42"/>
      <c r="AD658" s="42"/>
    </row>
    <row r="659">
      <c r="A659" s="70" t="b">
        <v>0</v>
      </c>
      <c r="E659" s="70"/>
      <c r="I659" s="549"/>
      <c r="K659" s="42"/>
      <c r="L659" s="42"/>
      <c r="M659" s="42"/>
      <c r="N659" s="42"/>
      <c r="O659" s="42"/>
      <c r="P659" s="42"/>
      <c r="Q659" s="42"/>
      <c r="R659" s="42"/>
      <c r="S659" s="42"/>
      <c r="T659" s="42"/>
      <c r="U659" s="42"/>
      <c r="V659" s="42"/>
      <c r="W659" s="42"/>
      <c r="X659" s="42"/>
      <c r="Y659" s="42"/>
      <c r="Z659" s="42"/>
      <c r="AA659" s="42"/>
      <c r="AB659" s="42"/>
      <c r="AC659" s="42"/>
      <c r="AD659" s="42"/>
    </row>
    <row r="660">
      <c r="A660" s="70" t="b">
        <v>0</v>
      </c>
      <c r="E660" s="70"/>
      <c r="I660" s="549"/>
      <c r="K660" s="42"/>
      <c r="L660" s="42"/>
      <c r="M660" s="42"/>
      <c r="N660" s="42"/>
      <c r="O660" s="42"/>
      <c r="P660" s="42"/>
      <c r="Q660" s="42"/>
      <c r="R660" s="42"/>
      <c r="S660" s="42"/>
      <c r="T660" s="42"/>
      <c r="U660" s="42"/>
      <c r="V660" s="42"/>
      <c r="W660" s="42"/>
      <c r="X660" s="42"/>
      <c r="Y660" s="42"/>
      <c r="Z660" s="42"/>
      <c r="AA660" s="42"/>
      <c r="AB660" s="42"/>
      <c r="AC660" s="42"/>
      <c r="AD660" s="42"/>
    </row>
    <row r="661">
      <c r="A661" s="70" t="b">
        <v>0</v>
      </c>
      <c r="E661" s="70"/>
      <c r="I661" s="549"/>
      <c r="K661" s="42"/>
      <c r="L661" s="42"/>
      <c r="M661" s="42"/>
      <c r="N661" s="42"/>
      <c r="O661" s="42"/>
      <c r="P661" s="42"/>
      <c r="Q661" s="42"/>
      <c r="R661" s="42"/>
      <c r="S661" s="42"/>
      <c r="T661" s="42"/>
      <c r="U661" s="42"/>
      <c r="V661" s="42"/>
      <c r="W661" s="42"/>
      <c r="X661" s="42"/>
      <c r="Y661" s="42"/>
      <c r="Z661" s="42"/>
      <c r="AA661" s="42"/>
      <c r="AB661" s="42"/>
      <c r="AC661" s="42"/>
      <c r="AD661" s="42"/>
    </row>
    <row r="662">
      <c r="A662" s="70" t="b">
        <v>0</v>
      </c>
      <c r="E662" s="70"/>
      <c r="I662" s="549"/>
      <c r="K662" s="42"/>
      <c r="L662" s="42"/>
      <c r="M662" s="42"/>
      <c r="N662" s="42"/>
      <c r="O662" s="42"/>
      <c r="P662" s="42"/>
      <c r="Q662" s="42"/>
      <c r="R662" s="42"/>
      <c r="S662" s="42"/>
      <c r="T662" s="42"/>
      <c r="U662" s="42"/>
      <c r="V662" s="42"/>
      <c r="W662" s="42"/>
      <c r="X662" s="42"/>
      <c r="Y662" s="42"/>
      <c r="Z662" s="42"/>
      <c r="AA662" s="42"/>
      <c r="AB662" s="42"/>
      <c r="AC662" s="42"/>
      <c r="AD662" s="42"/>
    </row>
    <row r="663">
      <c r="A663" s="70" t="b">
        <v>0</v>
      </c>
      <c r="E663" s="70"/>
      <c r="I663" s="549"/>
      <c r="K663" s="42"/>
      <c r="L663" s="42"/>
      <c r="M663" s="42"/>
      <c r="N663" s="42"/>
      <c r="O663" s="42"/>
      <c r="P663" s="42"/>
      <c r="Q663" s="42"/>
      <c r="R663" s="42"/>
      <c r="S663" s="42"/>
      <c r="T663" s="42"/>
      <c r="U663" s="42"/>
      <c r="V663" s="42"/>
      <c r="W663" s="42"/>
      <c r="X663" s="42"/>
      <c r="Y663" s="42"/>
      <c r="Z663" s="42"/>
      <c r="AA663" s="42"/>
      <c r="AB663" s="42"/>
      <c r="AC663" s="42"/>
      <c r="AD663" s="42"/>
    </row>
    <row r="664">
      <c r="A664" s="70" t="b">
        <v>0</v>
      </c>
      <c r="E664" s="70"/>
      <c r="I664" s="549"/>
      <c r="K664" s="42"/>
      <c r="L664" s="42"/>
      <c r="M664" s="42"/>
      <c r="N664" s="42"/>
      <c r="O664" s="42"/>
      <c r="P664" s="42"/>
      <c r="Q664" s="42"/>
      <c r="R664" s="42"/>
      <c r="S664" s="42"/>
      <c r="T664" s="42"/>
      <c r="U664" s="42"/>
      <c r="V664" s="42"/>
      <c r="W664" s="42"/>
      <c r="X664" s="42"/>
      <c r="Y664" s="42"/>
      <c r="Z664" s="42"/>
      <c r="AA664" s="42"/>
      <c r="AB664" s="42"/>
      <c r="AC664" s="42"/>
      <c r="AD664" s="42"/>
    </row>
    <row r="665">
      <c r="A665" s="70" t="b">
        <v>0</v>
      </c>
      <c r="E665" s="70"/>
      <c r="I665" s="549"/>
      <c r="K665" s="42"/>
      <c r="L665" s="42"/>
      <c r="M665" s="42"/>
      <c r="N665" s="42"/>
      <c r="O665" s="42"/>
      <c r="P665" s="42"/>
      <c r="Q665" s="42"/>
      <c r="R665" s="42"/>
      <c r="S665" s="42"/>
      <c r="T665" s="42"/>
      <c r="U665" s="42"/>
      <c r="V665" s="42"/>
      <c r="W665" s="42"/>
      <c r="X665" s="42"/>
      <c r="Y665" s="42"/>
      <c r="Z665" s="42"/>
      <c r="AA665" s="42"/>
      <c r="AB665" s="42"/>
      <c r="AC665" s="42"/>
      <c r="AD665" s="42"/>
    </row>
    <row r="666">
      <c r="A666" s="70" t="b">
        <v>0</v>
      </c>
      <c r="E666" s="70"/>
      <c r="I666" s="549"/>
      <c r="K666" s="42"/>
      <c r="L666" s="42"/>
      <c r="M666" s="42"/>
      <c r="N666" s="42"/>
      <c r="O666" s="42"/>
      <c r="P666" s="42"/>
      <c r="Q666" s="42"/>
      <c r="R666" s="42"/>
      <c r="S666" s="42"/>
      <c r="T666" s="42"/>
      <c r="U666" s="42"/>
      <c r="V666" s="42"/>
      <c r="W666" s="42"/>
      <c r="X666" s="42"/>
      <c r="Y666" s="42"/>
      <c r="Z666" s="42"/>
      <c r="AA666" s="42"/>
      <c r="AB666" s="42"/>
      <c r="AC666" s="42"/>
      <c r="AD666" s="42"/>
    </row>
    <row r="667">
      <c r="A667" s="70" t="b">
        <v>0</v>
      </c>
      <c r="E667" s="70"/>
      <c r="I667" s="549"/>
      <c r="K667" s="42"/>
      <c r="L667" s="42"/>
      <c r="M667" s="42"/>
      <c r="N667" s="42"/>
      <c r="O667" s="42"/>
      <c r="P667" s="42"/>
      <c r="Q667" s="42"/>
      <c r="R667" s="42"/>
      <c r="S667" s="42"/>
      <c r="T667" s="42"/>
      <c r="U667" s="42"/>
      <c r="V667" s="42"/>
      <c r="W667" s="42"/>
      <c r="X667" s="42"/>
      <c r="Y667" s="42"/>
      <c r="Z667" s="42"/>
      <c r="AA667" s="42"/>
      <c r="AB667" s="42"/>
      <c r="AC667" s="42"/>
      <c r="AD667" s="42"/>
    </row>
    <row r="668">
      <c r="A668" s="70" t="b">
        <v>0</v>
      </c>
      <c r="E668" s="70"/>
      <c r="I668" s="549"/>
      <c r="K668" s="42"/>
      <c r="L668" s="42"/>
      <c r="M668" s="42"/>
      <c r="N668" s="42"/>
      <c r="O668" s="42"/>
      <c r="P668" s="42"/>
      <c r="Q668" s="42"/>
      <c r="R668" s="42"/>
      <c r="S668" s="42"/>
      <c r="T668" s="42"/>
      <c r="U668" s="42"/>
      <c r="V668" s="42"/>
      <c r="W668" s="42"/>
      <c r="X668" s="42"/>
      <c r="Y668" s="42"/>
      <c r="Z668" s="42"/>
      <c r="AA668" s="42"/>
      <c r="AB668" s="42"/>
      <c r="AC668" s="42"/>
      <c r="AD668" s="42"/>
    </row>
    <row r="669">
      <c r="A669" s="70" t="b">
        <v>0</v>
      </c>
      <c r="E669" s="70"/>
      <c r="I669" s="549"/>
      <c r="K669" s="42"/>
      <c r="L669" s="42"/>
      <c r="M669" s="42"/>
      <c r="N669" s="42"/>
      <c r="O669" s="42"/>
      <c r="P669" s="42"/>
      <c r="Q669" s="42"/>
      <c r="R669" s="42"/>
      <c r="S669" s="42"/>
      <c r="T669" s="42"/>
      <c r="U669" s="42"/>
      <c r="V669" s="42"/>
      <c r="W669" s="42"/>
      <c r="X669" s="42"/>
      <c r="Y669" s="42"/>
      <c r="Z669" s="42"/>
      <c r="AA669" s="42"/>
      <c r="AB669" s="42"/>
      <c r="AC669" s="42"/>
      <c r="AD669" s="42"/>
    </row>
    <row r="670">
      <c r="A670" s="70" t="b">
        <v>0</v>
      </c>
      <c r="E670" s="70"/>
      <c r="I670" s="549"/>
      <c r="K670" s="42"/>
      <c r="L670" s="42"/>
      <c r="M670" s="42"/>
      <c r="N670" s="42"/>
      <c r="O670" s="42"/>
      <c r="P670" s="42"/>
      <c r="Q670" s="42"/>
      <c r="R670" s="42"/>
      <c r="S670" s="42"/>
      <c r="T670" s="42"/>
      <c r="U670" s="42"/>
      <c r="V670" s="42"/>
      <c r="W670" s="42"/>
      <c r="X670" s="42"/>
      <c r="Y670" s="42"/>
      <c r="Z670" s="42"/>
      <c r="AA670" s="42"/>
      <c r="AB670" s="42"/>
      <c r="AC670" s="42"/>
      <c r="AD670" s="42"/>
    </row>
    <row r="671">
      <c r="A671" s="70" t="b">
        <v>0</v>
      </c>
      <c r="E671" s="70"/>
      <c r="I671" s="549"/>
      <c r="K671" s="42"/>
      <c r="L671" s="42"/>
      <c r="M671" s="42"/>
      <c r="N671" s="42"/>
      <c r="O671" s="42"/>
      <c r="P671" s="42"/>
      <c r="Q671" s="42"/>
      <c r="R671" s="42"/>
      <c r="S671" s="42"/>
      <c r="T671" s="42"/>
      <c r="U671" s="42"/>
      <c r="V671" s="42"/>
      <c r="W671" s="42"/>
      <c r="X671" s="42"/>
      <c r="Y671" s="42"/>
      <c r="Z671" s="42"/>
      <c r="AA671" s="42"/>
      <c r="AB671" s="42"/>
      <c r="AC671" s="42"/>
      <c r="AD671" s="42"/>
    </row>
    <row r="672">
      <c r="A672" s="70" t="b">
        <v>0</v>
      </c>
      <c r="E672" s="70"/>
      <c r="I672" s="549"/>
      <c r="K672" s="42"/>
      <c r="L672" s="42"/>
      <c r="M672" s="42"/>
      <c r="N672" s="42"/>
      <c r="O672" s="42"/>
      <c r="P672" s="42"/>
      <c r="Q672" s="42"/>
      <c r="R672" s="42"/>
      <c r="S672" s="42"/>
      <c r="T672" s="42"/>
      <c r="U672" s="42"/>
      <c r="V672" s="42"/>
      <c r="W672" s="42"/>
      <c r="X672" s="42"/>
      <c r="Y672" s="42"/>
      <c r="Z672" s="42"/>
      <c r="AA672" s="42"/>
      <c r="AB672" s="42"/>
      <c r="AC672" s="42"/>
      <c r="AD672" s="42"/>
    </row>
    <row r="673">
      <c r="A673" s="70" t="b">
        <v>0</v>
      </c>
      <c r="E673" s="70"/>
      <c r="I673" s="549"/>
      <c r="K673" s="42"/>
      <c r="L673" s="42"/>
      <c r="M673" s="42"/>
      <c r="N673" s="42"/>
      <c r="O673" s="42"/>
      <c r="P673" s="42"/>
      <c r="Q673" s="42"/>
      <c r="R673" s="42"/>
      <c r="S673" s="42"/>
      <c r="T673" s="42"/>
      <c r="U673" s="42"/>
      <c r="V673" s="42"/>
      <c r="W673" s="42"/>
      <c r="X673" s="42"/>
      <c r="Y673" s="42"/>
      <c r="Z673" s="42"/>
      <c r="AA673" s="42"/>
      <c r="AB673" s="42"/>
      <c r="AC673" s="42"/>
      <c r="AD673" s="42"/>
    </row>
    <row r="674">
      <c r="A674" s="70" t="b">
        <v>0</v>
      </c>
      <c r="E674" s="70"/>
      <c r="I674" s="549"/>
      <c r="K674" s="42"/>
      <c r="L674" s="42"/>
      <c r="M674" s="42"/>
      <c r="N674" s="42"/>
      <c r="O674" s="42"/>
      <c r="P674" s="42"/>
      <c r="Q674" s="42"/>
      <c r="R674" s="42"/>
      <c r="S674" s="42"/>
      <c r="T674" s="42"/>
      <c r="U674" s="42"/>
      <c r="V674" s="42"/>
      <c r="W674" s="42"/>
      <c r="X674" s="42"/>
      <c r="Y674" s="42"/>
      <c r="Z674" s="42"/>
      <c r="AA674" s="42"/>
      <c r="AB674" s="42"/>
      <c r="AC674" s="42"/>
      <c r="AD674" s="42"/>
    </row>
    <row r="675">
      <c r="A675" s="70" t="b">
        <v>0</v>
      </c>
      <c r="E675" s="70"/>
      <c r="I675" s="549"/>
      <c r="K675" s="42"/>
      <c r="L675" s="42"/>
      <c r="M675" s="42"/>
      <c r="N675" s="42"/>
      <c r="O675" s="42"/>
      <c r="P675" s="42"/>
      <c r="Q675" s="42"/>
      <c r="R675" s="42"/>
      <c r="S675" s="42"/>
      <c r="T675" s="42"/>
      <c r="U675" s="42"/>
      <c r="V675" s="42"/>
      <c r="W675" s="42"/>
      <c r="X675" s="42"/>
      <c r="Y675" s="42"/>
      <c r="Z675" s="42"/>
      <c r="AA675" s="42"/>
      <c r="AB675" s="42"/>
      <c r="AC675" s="42"/>
      <c r="AD675" s="42"/>
    </row>
    <row r="676">
      <c r="A676" s="70" t="b">
        <v>0</v>
      </c>
      <c r="E676" s="70"/>
      <c r="I676" s="549"/>
      <c r="K676" s="42"/>
      <c r="L676" s="42"/>
      <c r="M676" s="42"/>
      <c r="N676" s="42"/>
      <c r="O676" s="42"/>
      <c r="P676" s="42"/>
      <c r="Q676" s="42"/>
      <c r="R676" s="42"/>
      <c r="S676" s="42"/>
      <c r="T676" s="42"/>
      <c r="U676" s="42"/>
      <c r="V676" s="42"/>
      <c r="W676" s="42"/>
      <c r="X676" s="42"/>
      <c r="Y676" s="42"/>
      <c r="Z676" s="42"/>
      <c r="AA676" s="42"/>
      <c r="AB676" s="42"/>
      <c r="AC676" s="42"/>
      <c r="AD676" s="42"/>
    </row>
    <row r="677">
      <c r="A677" s="70" t="b">
        <v>0</v>
      </c>
      <c r="I677" s="549"/>
      <c r="K677" s="42"/>
      <c r="L677" s="42"/>
      <c r="M677" s="42"/>
      <c r="N677" s="42"/>
      <c r="O677" s="42"/>
      <c r="P677" s="42"/>
      <c r="Q677" s="42"/>
      <c r="R677" s="42"/>
      <c r="S677" s="42"/>
      <c r="T677" s="42"/>
      <c r="U677" s="42"/>
      <c r="V677" s="42"/>
      <c r="W677" s="42"/>
      <c r="X677" s="42"/>
      <c r="Y677" s="42"/>
      <c r="Z677" s="42"/>
      <c r="AA677" s="42"/>
      <c r="AB677" s="42"/>
      <c r="AC677" s="42"/>
      <c r="AD677" s="42"/>
    </row>
    <row r="678">
      <c r="A678" s="70" t="b">
        <v>0</v>
      </c>
      <c r="I678" s="549"/>
      <c r="K678" s="42"/>
      <c r="L678" s="42"/>
      <c r="M678" s="42"/>
      <c r="N678" s="42"/>
      <c r="O678" s="42"/>
      <c r="P678" s="42"/>
      <c r="Q678" s="42"/>
      <c r="R678" s="42"/>
      <c r="S678" s="42"/>
      <c r="T678" s="42"/>
      <c r="U678" s="42"/>
      <c r="V678" s="42"/>
      <c r="W678" s="42"/>
      <c r="X678" s="42"/>
      <c r="Y678" s="42"/>
      <c r="Z678" s="42"/>
      <c r="AA678" s="42"/>
      <c r="AB678" s="42"/>
      <c r="AC678" s="42"/>
      <c r="AD678" s="42"/>
    </row>
    <row r="679">
      <c r="A679" s="70" t="b">
        <v>0</v>
      </c>
      <c r="I679" s="549"/>
      <c r="K679" s="42"/>
      <c r="L679" s="42"/>
      <c r="M679" s="42"/>
      <c r="N679" s="42"/>
      <c r="O679" s="42"/>
      <c r="P679" s="42"/>
      <c r="Q679" s="42"/>
      <c r="R679" s="42"/>
      <c r="S679" s="42"/>
      <c r="T679" s="42"/>
      <c r="U679" s="42"/>
      <c r="V679" s="42"/>
      <c r="W679" s="42"/>
      <c r="X679" s="42"/>
      <c r="Y679" s="42"/>
      <c r="Z679" s="42"/>
      <c r="AA679" s="42"/>
      <c r="AB679" s="42"/>
      <c r="AC679" s="42"/>
      <c r="AD679" s="42"/>
    </row>
    <row r="680">
      <c r="A680" s="70" t="b">
        <v>0</v>
      </c>
      <c r="I680" s="549"/>
      <c r="K680" s="42"/>
      <c r="L680" s="42"/>
      <c r="M680" s="42"/>
      <c r="N680" s="42"/>
      <c r="O680" s="42"/>
      <c r="P680" s="42"/>
      <c r="Q680" s="42"/>
      <c r="R680" s="42"/>
      <c r="S680" s="42"/>
      <c r="T680" s="42"/>
      <c r="U680" s="42"/>
      <c r="V680" s="42"/>
      <c r="W680" s="42"/>
      <c r="X680" s="42"/>
      <c r="Y680" s="42"/>
      <c r="Z680" s="42"/>
      <c r="AA680" s="42"/>
      <c r="AB680" s="42"/>
      <c r="AC680" s="42"/>
      <c r="AD680" s="42"/>
    </row>
    <row r="681">
      <c r="A681" s="70" t="b">
        <v>0</v>
      </c>
      <c r="I681" s="549"/>
      <c r="K681" s="42"/>
      <c r="L681" s="42"/>
      <c r="M681" s="42"/>
      <c r="N681" s="42"/>
      <c r="O681" s="42"/>
      <c r="P681" s="42"/>
      <c r="Q681" s="42"/>
      <c r="R681" s="42"/>
      <c r="S681" s="42"/>
      <c r="T681" s="42"/>
      <c r="U681" s="42"/>
      <c r="V681" s="42"/>
      <c r="W681" s="42"/>
      <c r="X681" s="42"/>
      <c r="Y681" s="42"/>
      <c r="Z681" s="42"/>
      <c r="AA681" s="42"/>
      <c r="AB681" s="42"/>
      <c r="AC681" s="42"/>
      <c r="AD681" s="42"/>
    </row>
    <row r="682">
      <c r="A682" s="70" t="b">
        <v>0</v>
      </c>
      <c r="I682" s="549"/>
      <c r="K682" s="42"/>
      <c r="L682" s="42"/>
      <c r="M682" s="42"/>
      <c r="N682" s="42"/>
      <c r="O682" s="42"/>
      <c r="P682" s="42"/>
      <c r="Q682" s="42"/>
      <c r="R682" s="42"/>
      <c r="S682" s="42"/>
      <c r="T682" s="42"/>
      <c r="U682" s="42"/>
      <c r="V682" s="42"/>
      <c r="W682" s="42"/>
      <c r="X682" s="42"/>
      <c r="Y682" s="42"/>
      <c r="Z682" s="42"/>
      <c r="AA682" s="42"/>
      <c r="AB682" s="42"/>
      <c r="AC682" s="42"/>
      <c r="AD682" s="42"/>
    </row>
    <row r="683">
      <c r="A683" s="70" t="b">
        <v>0</v>
      </c>
      <c r="I683" s="549"/>
      <c r="K683" s="42"/>
      <c r="L683" s="42"/>
      <c r="M683" s="42"/>
      <c r="N683" s="42"/>
      <c r="O683" s="42"/>
      <c r="P683" s="42"/>
      <c r="Q683" s="42"/>
      <c r="R683" s="42"/>
      <c r="S683" s="42"/>
      <c r="T683" s="42"/>
      <c r="U683" s="42"/>
      <c r="V683" s="42"/>
      <c r="W683" s="42"/>
      <c r="X683" s="42"/>
      <c r="Y683" s="42"/>
      <c r="Z683" s="42"/>
      <c r="AA683" s="42"/>
      <c r="AB683" s="42"/>
      <c r="AC683" s="42"/>
      <c r="AD683" s="42"/>
    </row>
    <row r="684">
      <c r="A684" s="70" t="b">
        <v>0</v>
      </c>
      <c r="I684" s="549"/>
      <c r="K684" s="42"/>
      <c r="L684" s="42"/>
      <c r="M684" s="42"/>
      <c r="N684" s="42"/>
      <c r="O684" s="42"/>
      <c r="P684" s="42"/>
      <c r="Q684" s="42"/>
      <c r="R684" s="42"/>
      <c r="S684" s="42"/>
      <c r="T684" s="42"/>
      <c r="U684" s="42"/>
      <c r="V684" s="42"/>
      <c r="W684" s="42"/>
      <c r="X684" s="42"/>
      <c r="Y684" s="42"/>
      <c r="Z684" s="42"/>
      <c r="AA684" s="42"/>
      <c r="AB684" s="42"/>
      <c r="AC684" s="42"/>
      <c r="AD684" s="42"/>
    </row>
    <row r="685">
      <c r="A685" s="70" t="b">
        <v>0</v>
      </c>
      <c r="I685" s="549"/>
      <c r="K685" s="42"/>
      <c r="L685" s="42"/>
      <c r="M685" s="42"/>
      <c r="N685" s="42"/>
      <c r="O685" s="42"/>
      <c r="P685" s="42"/>
      <c r="Q685" s="42"/>
      <c r="R685" s="42"/>
      <c r="S685" s="42"/>
      <c r="T685" s="42"/>
      <c r="U685" s="42"/>
      <c r="V685" s="42"/>
      <c r="W685" s="42"/>
      <c r="X685" s="42"/>
      <c r="Y685" s="42"/>
      <c r="Z685" s="42"/>
      <c r="AA685" s="42"/>
      <c r="AB685" s="42"/>
      <c r="AC685" s="42"/>
      <c r="AD685" s="42"/>
    </row>
    <row r="686">
      <c r="A686" s="70" t="b">
        <v>0</v>
      </c>
      <c r="I686" s="549"/>
      <c r="K686" s="42"/>
      <c r="L686" s="42"/>
      <c r="M686" s="42"/>
      <c r="N686" s="42"/>
      <c r="O686" s="42"/>
      <c r="P686" s="42"/>
      <c r="Q686" s="42"/>
      <c r="R686" s="42"/>
      <c r="S686" s="42"/>
      <c r="T686" s="42"/>
      <c r="U686" s="42"/>
      <c r="V686" s="42"/>
      <c r="W686" s="42"/>
      <c r="X686" s="42"/>
      <c r="Y686" s="42"/>
      <c r="Z686" s="42"/>
      <c r="AA686" s="42"/>
      <c r="AB686" s="42"/>
      <c r="AC686" s="42"/>
      <c r="AD686" s="42"/>
    </row>
    <row r="687">
      <c r="A687" s="70" t="b">
        <v>0</v>
      </c>
      <c r="I687" s="549"/>
      <c r="K687" s="42"/>
      <c r="L687" s="42"/>
      <c r="M687" s="42"/>
      <c r="N687" s="42"/>
      <c r="O687" s="42"/>
      <c r="P687" s="42"/>
      <c r="Q687" s="42"/>
      <c r="R687" s="42"/>
      <c r="S687" s="42"/>
      <c r="T687" s="42"/>
      <c r="U687" s="42"/>
      <c r="V687" s="42"/>
      <c r="W687" s="42"/>
      <c r="X687" s="42"/>
      <c r="Y687" s="42"/>
      <c r="Z687" s="42"/>
      <c r="AA687" s="42"/>
      <c r="AB687" s="42"/>
      <c r="AC687" s="42"/>
      <c r="AD687" s="42"/>
    </row>
    <row r="688">
      <c r="A688" s="70" t="b">
        <v>0</v>
      </c>
      <c r="I688" s="549"/>
      <c r="K688" s="42"/>
      <c r="L688" s="42"/>
      <c r="M688" s="42"/>
      <c r="N688" s="42"/>
      <c r="O688" s="42"/>
      <c r="P688" s="42"/>
      <c r="Q688" s="42"/>
      <c r="R688" s="42"/>
      <c r="S688" s="42"/>
      <c r="T688" s="42"/>
      <c r="U688" s="42"/>
      <c r="V688" s="42"/>
      <c r="W688" s="42"/>
      <c r="X688" s="42"/>
      <c r="Y688" s="42"/>
      <c r="Z688" s="42"/>
      <c r="AA688" s="42"/>
      <c r="AB688" s="42"/>
      <c r="AC688" s="42"/>
      <c r="AD688" s="42"/>
    </row>
    <row r="689">
      <c r="A689" s="70" t="b">
        <v>0</v>
      </c>
      <c r="I689" s="549"/>
      <c r="K689" s="42"/>
      <c r="L689" s="42"/>
      <c r="M689" s="42"/>
      <c r="N689" s="42"/>
      <c r="O689" s="42"/>
      <c r="P689" s="42"/>
      <c r="Q689" s="42"/>
      <c r="R689" s="42"/>
      <c r="S689" s="42"/>
      <c r="T689" s="42"/>
      <c r="U689" s="42"/>
      <c r="V689" s="42"/>
      <c r="W689" s="42"/>
      <c r="X689" s="42"/>
      <c r="Y689" s="42"/>
      <c r="Z689" s="42"/>
      <c r="AA689" s="42"/>
      <c r="AB689" s="42"/>
      <c r="AC689" s="42"/>
      <c r="AD689" s="42"/>
    </row>
    <row r="690">
      <c r="A690" s="70" t="b">
        <v>0</v>
      </c>
      <c r="I690" s="549"/>
      <c r="K690" s="42"/>
      <c r="L690" s="42"/>
      <c r="M690" s="42"/>
      <c r="N690" s="42"/>
      <c r="O690" s="42"/>
      <c r="P690" s="42"/>
      <c r="Q690" s="42"/>
      <c r="R690" s="42"/>
      <c r="S690" s="42"/>
      <c r="T690" s="42"/>
      <c r="U690" s="42"/>
      <c r="V690" s="42"/>
      <c r="W690" s="42"/>
      <c r="X690" s="42"/>
      <c r="Y690" s="42"/>
      <c r="Z690" s="42"/>
      <c r="AA690" s="42"/>
      <c r="AB690" s="42"/>
      <c r="AC690" s="42"/>
      <c r="AD690" s="42"/>
    </row>
    <row r="691">
      <c r="A691" s="70" t="b">
        <v>0</v>
      </c>
      <c r="I691" s="549"/>
      <c r="K691" s="42"/>
      <c r="L691" s="42"/>
      <c r="M691" s="42"/>
      <c r="N691" s="42"/>
      <c r="O691" s="42"/>
      <c r="P691" s="42"/>
      <c r="Q691" s="42"/>
      <c r="R691" s="42"/>
      <c r="S691" s="42"/>
      <c r="T691" s="42"/>
      <c r="U691" s="42"/>
      <c r="V691" s="42"/>
      <c r="W691" s="42"/>
      <c r="X691" s="42"/>
      <c r="Y691" s="42"/>
      <c r="Z691" s="42"/>
      <c r="AA691" s="42"/>
      <c r="AB691" s="42"/>
      <c r="AC691" s="42"/>
      <c r="AD691" s="42"/>
    </row>
    <row r="692">
      <c r="A692" s="70" t="b">
        <v>0</v>
      </c>
      <c r="I692" s="549"/>
      <c r="K692" s="42"/>
      <c r="L692" s="42"/>
      <c r="M692" s="42"/>
      <c r="N692" s="42"/>
      <c r="O692" s="42"/>
      <c r="P692" s="42"/>
      <c r="Q692" s="42"/>
      <c r="R692" s="42"/>
      <c r="S692" s="42"/>
      <c r="T692" s="42"/>
      <c r="U692" s="42"/>
      <c r="V692" s="42"/>
      <c r="W692" s="42"/>
      <c r="X692" s="42"/>
      <c r="Y692" s="42"/>
      <c r="Z692" s="42"/>
      <c r="AA692" s="42"/>
      <c r="AB692" s="42"/>
      <c r="AC692" s="42"/>
      <c r="AD692" s="42"/>
    </row>
    <row r="693">
      <c r="A693" s="70" t="b">
        <v>0</v>
      </c>
      <c r="I693" s="549"/>
      <c r="K693" s="42"/>
      <c r="L693" s="42"/>
      <c r="M693" s="42"/>
      <c r="N693" s="42"/>
      <c r="O693" s="42"/>
      <c r="P693" s="42"/>
      <c r="Q693" s="42"/>
      <c r="R693" s="42"/>
      <c r="S693" s="42"/>
      <c r="T693" s="42"/>
      <c r="U693" s="42"/>
      <c r="V693" s="42"/>
      <c r="W693" s="42"/>
      <c r="X693" s="42"/>
      <c r="Y693" s="42"/>
      <c r="Z693" s="42"/>
      <c r="AA693" s="42"/>
      <c r="AB693" s="42"/>
      <c r="AC693" s="42"/>
      <c r="AD693" s="42"/>
    </row>
    <row r="694">
      <c r="A694" s="70" t="b">
        <v>0</v>
      </c>
      <c r="I694" s="549"/>
      <c r="K694" s="42"/>
      <c r="L694" s="42"/>
      <c r="M694" s="42"/>
      <c r="N694" s="42"/>
      <c r="O694" s="42"/>
      <c r="P694" s="42"/>
      <c r="Q694" s="42"/>
      <c r="R694" s="42"/>
      <c r="S694" s="42"/>
      <c r="T694" s="42"/>
      <c r="U694" s="42"/>
      <c r="V694" s="42"/>
      <c r="W694" s="42"/>
      <c r="X694" s="42"/>
      <c r="Y694" s="42"/>
      <c r="Z694" s="42"/>
      <c r="AA694" s="42"/>
      <c r="AB694" s="42"/>
      <c r="AC694" s="42"/>
      <c r="AD694" s="42"/>
    </row>
    <row r="695">
      <c r="A695" s="70" t="b">
        <v>0</v>
      </c>
      <c r="I695" s="549"/>
      <c r="K695" s="42"/>
      <c r="L695" s="42"/>
      <c r="M695" s="42"/>
      <c r="N695" s="42"/>
      <c r="O695" s="42"/>
      <c r="P695" s="42"/>
      <c r="Q695" s="42"/>
      <c r="R695" s="42"/>
      <c r="S695" s="42"/>
      <c r="T695" s="42"/>
      <c r="U695" s="42"/>
      <c r="V695" s="42"/>
      <c r="W695" s="42"/>
      <c r="X695" s="42"/>
      <c r="Y695" s="42"/>
      <c r="Z695" s="42"/>
      <c r="AA695" s="42"/>
      <c r="AB695" s="42"/>
      <c r="AC695" s="42"/>
      <c r="AD695" s="42"/>
    </row>
    <row r="696">
      <c r="A696" s="70" t="b">
        <v>0</v>
      </c>
      <c r="I696" s="549"/>
      <c r="K696" s="42"/>
      <c r="L696" s="42"/>
      <c r="M696" s="42"/>
      <c r="N696" s="42"/>
      <c r="O696" s="42"/>
      <c r="P696" s="42"/>
      <c r="Q696" s="42"/>
      <c r="R696" s="42"/>
      <c r="S696" s="42"/>
      <c r="T696" s="42"/>
      <c r="U696" s="42"/>
      <c r="V696" s="42"/>
      <c r="W696" s="42"/>
      <c r="X696" s="42"/>
      <c r="Y696" s="42"/>
      <c r="Z696" s="42"/>
      <c r="AA696" s="42"/>
      <c r="AB696" s="42"/>
      <c r="AC696" s="42"/>
      <c r="AD696" s="42"/>
    </row>
    <row r="697">
      <c r="A697" s="70" t="b">
        <v>0</v>
      </c>
      <c r="I697" s="549"/>
      <c r="K697" s="42"/>
      <c r="L697" s="42"/>
      <c r="M697" s="42"/>
      <c r="N697" s="42"/>
      <c r="O697" s="42"/>
      <c r="P697" s="42"/>
      <c r="Q697" s="42"/>
      <c r="R697" s="42"/>
      <c r="S697" s="42"/>
      <c r="T697" s="42"/>
      <c r="U697" s="42"/>
      <c r="V697" s="42"/>
      <c r="W697" s="42"/>
      <c r="X697" s="42"/>
      <c r="Y697" s="42"/>
      <c r="Z697" s="42"/>
      <c r="AA697" s="42"/>
      <c r="AB697" s="42"/>
      <c r="AC697" s="42"/>
      <c r="AD697" s="42"/>
    </row>
    <row r="698">
      <c r="A698" s="70" t="b">
        <v>0</v>
      </c>
      <c r="I698" s="549"/>
      <c r="K698" s="42"/>
      <c r="L698" s="42"/>
      <c r="M698" s="42"/>
      <c r="N698" s="42"/>
      <c r="O698" s="42"/>
      <c r="P698" s="42"/>
      <c r="Q698" s="42"/>
      <c r="R698" s="42"/>
      <c r="S698" s="42"/>
      <c r="T698" s="42"/>
      <c r="U698" s="42"/>
      <c r="V698" s="42"/>
      <c r="W698" s="42"/>
      <c r="X698" s="42"/>
      <c r="Y698" s="42"/>
      <c r="Z698" s="42"/>
      <c r="AA698" s="42"/>
      <c r="AB698" s="42"/>
      <c r="AC698" s="42"/>
      <c r="AD698" s="42"/>
    </row>
    <row r="699">
      <c r="A699" s="70" t="b">
        <v>0</v>
      </c>
      <c r="I699" s="549"/>
      <c r="K699" s="42"/>
      <c r="L699" s="42"/>
      <c r="M699" s="42"/>
      <c r="N699" s="42"/>
      <c r="O699" s="42"/>
      <c r="P699" s="42"/>
      <c r="Q699" s="42"/>
      <c r="R699" s="42"/>
      <c r="S699" s="42"/>
      <c r="T699" s="42"/>
      <c r="U699" s="42"/>
      <c r="V699" s="42"/>
      <c r="W699" s="42"/>
      <c r="X699" s="42"/>
      <c r="Y699" s="42"/>
      <c r="Z699" s="42"/>
      <c r="AA699" s="42"/>
      <c r="AB699" s="42"/>
      <c r="AC699" s="42"/>
      <c r="AD699" s="42"/>
    </row>
    <row r="700">
      <c r="A700" s="70" t="b">
        <v>0</v>
      </c>
      <c r="I700" s="549"/>
      <c r="K700" s="42"/>
      <c r="L700" s="42"/>
      <c r="M700" s="42"/>
      <c r="N700" s="42"/>
      <c r="O700" s="42"/>
      <c r="P700" s="42"/>
      <c r="Q700" s="42"/>
      <c r="R700" s="42"/>
      <c r="S700" s="42"/>
      <c r="T700" s="42"/>
      <c r="U700" s="42"/>
      <c r="V700" s="42"/>
      <c r="W700" s="42"/>
      <c r="X700" s="42"/>
      <c r="Y700" s="42"/>
      <c r="Z700" s="42"/>
      <c r="AA700" s="42"/>
      <c r="AB700" s="42"/>
      <c r="AC700" s="42"/>
      <c r="AD700" s="42"/>
    </row>
    <row r="701">
      <c r="A701" s="70" t="b">
        <v>0</v>
      </c>
      <c r="I701" s="549"/>
      <c r="K701" s="42"/>
      <c r="L701" s="42"/>
      <c r="M701" s="42"/>
      <c r="N701" s="42"/>
      <c r="O701" s="42"/>
      <c r="P701" s="42"/>
      <c r="Q701" s="42"/>
      <c r="R701" s="42"/>
      <c r="S701" s="42"/>
      <c r="T701" s="42"/>
      <c r="U701" s="42"/>
      <c r="V701" s="42"/>
      <c r="W701" s="42"/>
      <c r="X701" s="42"/>
      <c r="Y701" s="42"/>
      <c r="Z701" s="42"/>
      <c r="AA701" s="42"/>
      <c r="AB701" s="42"/>
      <c r="AC701" s="42"/>
      <c r="AD701" s="42"/>
    </row>
    <row r="702">
      <c r="A702" s="70" t="b">
        <v>0</v>
      </c>
      <c r="I702" s="549"/>
      <c r="K702" s="42"/>
      <c r="L702" s="42"/>
      <c r="M702" s="42"/>
      <c r="N702" s="42"/>
      <c r="O702" s="42"/>
      <c r="P702" s="42"/>
      <c r="Q702" s="42"/>
      <c r="R702" s="42"/>
      <c r="S702" s="42"/>
      <c r="T702" s="42"/>
      <c r="U702" s="42"/>
      <c r="V702" s="42"/>
      <c r="W702" s="42"/>
      <c r="X702" s="42"/>
      <c r="Y702" s="42"/>
      <c r="Z702" s="42"/>
      <c r="AA702" s="42"/>
      <c r="AB702" s="42"/>
      <c r="AC702" s="42"/>
      <c r="AD702" s="42"/>
    </row>
    <row r="703">
      <c r="A703" s="70" t="b">
        <v>0</v>
      </c>
      <c r="I703" s="549"/>
      <c r="K703" s="42"/>
      <c r="L703" s="42"/>
      <c r="M703" s="42"/>
      <c r="N703" s="42"/>
      <c r="O703" s="42"/>
      <c r="P703" s="42"/>
      <c r="Q703" s="42"/>
      <c r="R703" s="42"/>
      <c r="S703" s="42"/>
      <c r="T703" s="42"/>
      <c r="U703" s="42"/>
      <c r="V703" s="42"/>
      <c r="W703" s="42"/>
      <c r="X703" s="42"/>
      <c r="Y703" s="42"/>
      <c r="Z703" s="42"/>
      <c r="AA703" s="42"/>
      <c r="AB703" s="42"/>
      <c r="AC703" s="42"/>
      <c r="AD703" s="42"/>
    </row>
    <row r="704">
      <c r="A704" s="70" t="b">
        <v>0</v>
      </c>
      <c r="I704" s="549"/>
      <c r="K704" s="42"/>
      <c r="L704" s="42"/>
      <c r="M704" s="42"/>
      <c r="N704" s="42"/>
      <c r="O704" s="42"/>
      <c r="P704" s="42"/>
      <c r="Q704" s="42"/>
      <c r="R704" s="42"/>
      <c r="S704" s="42"/>
      <c r="T704" s="42"/>
      <c r="U704" s="42"/>
      <c r="V704" s="42"/>
      <c r="W704" s="42"/>
      <c r="X704" s="42"/>
      <c r="Y704" s="42"/>
      <c r="Z704" s="42"/>
      <c r="AA704" s="42"/>
      <c r="AB704" s="42"/>
      <c r="AC704" s="42"/>
      <c r="AD704" s="42"/>
    </row>
    <row r="705">
      <c r="A705" s="70" t="b">
        <v>0</v>
      </c>
      <c r="I705" s="549"/>
      <c r="K705" s="42"/>
      <c r="L705" s="42"/>
      <c r="M705" s="42"/>
      <c r="N705" s="42"/>
      <c r="O705" s="42"/>
      <c r="P705" s="42"/>
      <c r="Q705" s="42"/>
      <c r="R705" s="42"/>
      <c r="S705" s="42"/>
      <c r="T705" s="42"/>
      <c r="U705" s="42"/>
      <c r="V705" s="42"/>
      <c r="W705" s="42"/>
      <c r="X705" s="42"/>
      <c r="Y705" s="42"/>
      <c r="Z705" s="42"/>
      <c r="AA705" s="42"/>
      <c r="AB705" s="42"/>
      <c r="AC705" s="42"/>
      <c r="AD705" s="42"/>
    </row>
    <row r="706">
      <c r="A706" s="70" t="b">
        <v>0</v>
      </c>
      <c r="I706" s="549"/>
      <c r="K706" s="42"/>
      <c r="L706" s="42"/>
      <c r="M706" s="42"/>
      <c r="N706" s="42"/>
      <c r="O706" s="42"/>
      <c r="P706" s="42"/>
      <c r="Q706" s="42"/>
      <c r="R706" s="42"/>
      <c r="S706" s="42"/>
      <c r="T706" s="42"/>
      <c r="U706" s="42"/>
      <c r="V706" s="42"/>
      <c r="W706" s="42"/>
      <c r="X706" s="42"/>
      <c r="Y706" s="42"/>
      <c r="Z706" s="42"/>
      <c r="AA706" s="42"/>
      <c r="AB706" s="42"/>
      <c r="AC706" s="42"/>
      <c r="AD706" s="42"/>
    </row>
    <row r="707">
      <c r="A707" s="70" t="b">
        <v>0</v>
      </c>
      <c r="I707" s="549"/>
      <c r="K707" s="42"/>
      <c r="L707" s="42"/>
      <c r="M707" s="42"/>
      <c r="N707" s="42"/>
      <c r="O707" s="42"/>
      <c r="P707" s="42"/>
      <c r="Q707" s="42"/>
      <c r="R707" s="42"/>
      <c r="S707" s="42"/>
      <c r="T707" s="42"/>
      <c r="U707" s="42"/>
      <c r="V707" s="42"/>
      <c r="W707" s="42"/>
      <c r="X707" s="42"/>
      <c r="Y707" s="42"/>
      <c r="Z707" s="42"/>
      <c r="AA707" s="42"/>
      <c r="AB707" s="42"/>
      <c r="AC707" s="42"/>
      <c r="AD707" s="42"/>
    </row>
    <row r="708">
      <c r="A708" s="70" t="b">
        <v>0</v>
      </c>
      <c r="I708" s="549"/>
      <c r="K708" s="42"/>
      <c r="L708" s="42"/>
      <c r="M708" s="42"/>
      <c r="N708" s="42"/>
      <c r="O708" s="42"/>
      <c r="P708" s="42"/>
      <c r="Q708" s="42"/>
      <c r="R708" s="42"/>
      <c r="S708" s="42"/>
      <c r="T708" s="42"/>
      <c r="U708" s="42"/>
      <c r="V708" s="42"/>
      <c r="W708" s="42"/>
      <c r="X708" s="42"/>
      <c r="Y708" s="42"/>
      <c r="Z708" s="42"/>
      <c r="AA708" s="42"/>
      <c r="AB708" s="42"/>
      <c r="AC708" s="42"/>
      <c r="AD708" s="42"/>
    </row>
    <row r="709">
      <c r="A709" s="70" t="b">
        <v>0</v>
      </c>
      <c r="I709" s="549"/>
      <c r="K709" s="42"/>
      <c r="L709" s="42"/>
      <c r="M709" s="42"/>
      <c r="N709" s="42"/>
      <c r="O709" s="42"/>
      <c r="P709" s="42"/>
      <c r="Q709" s="42"/>
      <c r="R709" s="42"/>
      <c r="S709" s="42"/>
      <c r="T709" s="42"/>
      <c r="U709" s="42"/>
      <c r="V709" s="42"/>
      <c r="W709" s="42"/>
      <c r="X709" s="42"/>
      <c r="Y709" s="42"/>
      <c r="Z709" s="42"/>
      <c r="AA709" s="42"/>
      <c r="AB709" s="42"/>
      <c r="AC709" s="42"/>
      <c r="AD709" s="42"/>
    </row>
    <row r="710">
      <c r="A710" s="70" t="b">
        <v>0</v>
      </c>
      <c r="I710" s="549"/>
      <c r="K710" s="42"/>
      <c r="L710" s="42"/>
      <c r="M710" s="42"/>
      <c r="N710" s="42"/>
      <c r="O710" s="42"/>
      <c r="P710" s="42"/>
      <c r="Q710" s="42"/>
      <c r="R710" s="42"/>
      <c r="S710" s="42"/>
      <c r="T710" s="42"/>
      <c r="U710" s="42"/>
      <c r="V710" s="42"/>
      <c r="W710" s="42"/>
      <c r="X710" s="42"/>
      <c r="Y710" s="42"/>
      <c r="Z710" s="42"/>
      <c r="AA710" s="42"/>
      <c r="AB710" s="42"/>
      <c r="AC710" s="42"/>
      <c r="AD710" s="42"/>
    </row>
    <row r="711">
      <c r="A711" s="70" t="b">
        <v>0</v>
      </c>
      <c r="I711" s="549"/>
      <c r="K711" s="42"/>
      <c r="L711" s="42"/>
      <c r="M711" s="42"/>
      <c r="N711" s="42"/>
      <c r="O711" s="42"/>
      <c r="P711" s="42"/>
      <c r="Q711" s="42"/>
      <c r="R711" s="42"/>
      <c r="S711" s="42"/>
      <c r="T711" s="42"/>
      <c r="U711" s="42"/>
      <c r="V711" s="42"/>
      <c r="W711" s="42"/>
      <c r="X711" s="42"/>
      <c r="Y711" s="42"/>
      <c r="Z711" s="42"/>
      <c r="AA711" s="42"/>
      <c r="AB711" s="42"/>
      <c r="AC711" s="42"/>
      <c r="AD711" s="42"/>
    </row>
    <row r="712">
      <c r="A712" s="70" t="b">
        <v>0</v>
      </c>
      <c r="I712" s="549"/>
      <c r="K712" s="42"/>
      <c r="L712" s="42"/>
      <c r="M712" s="42"/>
      <c r="N712" s="42"/>
      <c r="O712" s="42"/>
      <c r="P712" s="42"/>
      <c r="Q712" s="42"/>
      <c r="R712" s="42"/>
      <c r="S712" s="42"/>
      <c r="T712" s="42"/>
      <c r="U712" s="42"/>
      <c r="V712" s="42"/>
      <c r="W712" s="42"/>
      <c r="X712" s="42"/>
      <c r="Y712" s="42"/>
      <c r="Z712" s="42"/>
      <c r="AA712" s="42"/>
      <c r="AB712" s="42"/>
      <c r="AC712" s="42"/>
      <c r="AD712" s="42"/>
    </row>
    <row r="713">
      <c r="A713" s="70" t="b">
        <v>0</v>
      </c>
      <c r="I713" s="549"/>
      <c r="K713" s="42"/>
      <c r="L713" s="42"/>
      <c r="M713" s="42"/>
      <c r="N713" s="42"/>
      <c r="O713" s="42"/>
      <c r="P713" s="42"/>
      <c r="Q713" s="42"/>
      <c r="R713" s="42"/>
      <c r="S713" s="42"/>
      <c r="T713" s="42"/>
      <c r="U713" s="42"/>
      <c r="V713" s="42"/>
      <c r="W713" s="42"/>
      <c r="X713" s="42"/>
      <c r="Y713" s="42"/>
      <c r="Z713" s="42"/>
      <c r="AA713" s="42"/>
      <c r="AB713" s="42"/>
      <c r="AC713" s="42"/>
      <c r="AD713" s="42"/>
    </row>
    <row r="714">
      <c r="A714" s="70" t="b">
        <v>0</v>
      </c>
      <c r="I714" s="549"/>
      <c r="K714" s="42"/>
      <c r="L714" s="42"/>
      <c r="M714" s="42"/>
      <c r="N714" s="42"/>
      <c r="O714" s="42"/>
      <c r="P714" s="42"/>
      <c r="Q714" s="42"/>
      <c r="R714" s="42"/>
      <c r="S714" s="42"/>
      <c r="T714" s="42"/>
      <c r="U714" s="42"/>
      <c r="V714" s="42"/>
      <c r="W714" s="42"/>
      <c r="X714" s="42"/>
      <c r="Y714" s="42"/>
      <c r="Z714" s="42"/>
      <c r="AA714" s="42"/>
      <c r="AB714" s="42"/>
      <c r="AC714" s="42"/>
      <c r="AD714" s="42"/>
    </row>
    <row r="715">
      <c r="A715" s="70" t="b">
        <v>0</v>
      </c>
      <c r="I715" s="549"/>
      <c r="K715" s="42"/>
      <c r="L715" s="42"/>
      <c r="M715" s="42"/>
      <c r="N715" s="42"/>
      <c r="O715" s="42"/>
      <c r="P715" s="42"/>
      <c r="Q715" s="42"/>
      <c r="R715" s="42"/>
      <c r="S715" s="42"/>
      <c r="T715" s="42"/>
      <c r="U715" s="42"/>
      <c r="V715" s="42"/>
      <c r="W715" s="42"/>
      <c r="X715" s="42"/>
      <c r="Y715" s="42"/>
      <c r="Z715" s="42"/>
      <c r="AA715" s="42"/>
      <c r="AB715" s="42"/>
      <c r="AC715" s="42"/>
      <c r="AD715" s="42"/>
    </row>
    <row r="716">
      <c r="A716" s="70" t="b">
        <v>0</v>
      </c>
      <c r="I716" s="549"/>
      <c r="K716" s="42"/>
      <c r="L716" s="42"/>
      <c r="M716" s="42"/>
      <c r="N716" s="42"/>
      <c r="O716" s="42"/>
      <c r="P716" s="42"/>
      <c r="Q716" s="42"/>
      <c r="R716" s="42"/>
      <c r="S716" s="42"/>
      <c r="T716" s="42"/>
      <c r="U716" s="42"/>
      <c r="V716" s="42"/>
      <c r="W716" s="42"/>
      <c r="X716" s="42"/>
      <c r="Y716" s="42"/>
      <c r="Z716" s="42"/>
      <c r="AA716" s="42"/>
      <c r="AB716" s="42"/>
      <c r="AC716" s="42"/>
      <c r="AD716" s="42"/>
    </row>
    <row r="717">
      <c r="A717" s="70" t="b">
        <v>0</v>
      </c>
      <c r="I717" s="549"/>
      <c r="K717" s="42"/>
      <c r="L717" s="42"/>
      <c r="M717" s="42"/>
      <c r="N717" s="42"/>
      <c r="O717" s="42"/>
      <c r="P717" s="42"/>
      <c r="Q717" s="42"/>
      <c r="R717" s="42"/>
      <c r="S717" s="42"/>
      <c r="T717" s="42"/>
      <c r="U717" s="42"/>
      <c r="V717" s="42"/>
      <c r="W717" s="42"/>
      <c r="X717" s="42"/>
      <c r="Y717" s="42"/>
      <c r="Z717" s="42"/>
      <c r="AA717" s="42"/>
      <c r="AB717" s="42"/>
      <c r="AC717" s="42"/>
      <c r="AD717" s="42"/>
    </row>
    <row r="718">
      <c r="A718" s="70" t="b">
        <v>0</v>
      </c>
      <c r="I718" s="549"/>
      <c r="K718" s="42"/>
      <c r="L718" s="42"/>
      <c r="M718" s="42"/>
      <c r="N718" s="42"/>
      <c r="O718" s="42"/>
      <c r="P718" s="42"/>
      <c r="Q718" s="42"/>
      <c r="R718" s="42"/>
      <c r="S718" s="42"/>
      <c r="T718" s="42"/>
      <c r="U718" s="42"/>
      <c r="V718" s="42"/>
      <c r="W718" s="42"/>
      <c r="X718" s="42"/>
      <c r="Y718" s="42"/>
      <c r="Z718" s="42"/>
      <c r="AA718" s="42"/>
      <c r="AB718" s="42"/>
      <c r="AC718" s="42"/>
      <c r="AD718" s="42"/>
    </row>
    <row r="719">
      <c r="A719" s="70" t="b">
        <v>0</v>
      </c>
      <c r="I719" s="549"/>
      <c r="K719" s="42"/>
      <c r="L719" s="42"/>
      <c r="M719" s="42"/>
      <c r="N719" s="42"/>
      <c r="O719" s="42"/>
      <c r="P719" s="42"/>
      <c r="Q719" s="42"/>
      <c r="R719" s="42"/>
      <c r="S719" s="42"/>
      <c r="T719" s="42"/>
      <c r="U719" s="42"/>
      <c r="V719" s="42"/>
      <c r="W719" s="42"/>
      <c r="X719" s="42"/>
      <c r="Y719" s="42"/>
      <c r="Z719" s="42"/>
      <c r="AA719" s="42"/>
      <c r="AB719" s="42"/>
      <c r="AC719" s="42"/>
      <c r="AD719" s="42"/>
    </row>
    <row r="720">
      <c r="A720" s="70" t="b">
        <v>0</v>
      </c>
      <c r="I720" s="549"/>
      <c r="K720" s="42"/>
      <c r="L720" s="42"/>
      <c r="M720" s="42"/>
      <c r="N720" s="42"/>
      <c r="O720" s="42"/>
      <c r="P720" s="42"/>
      <c r="Q720" s="42"/>
      <c r="R720" s="42"/>
      <c r="S720" s="42"/>
      <c r="T720" s="42"/>
      <c r="U720" s="42"/>
      <c r="V720" s="42"/>
      <c r="W720" s="42"/>
      <c r="X720" s="42"/>
      <c r="Y720" s="42"/>
      <c r="Z720" s="42"/>
      <c r="AA720" s="42"/>
      <c r="AB720" s="42"/>
      <c r="AC720" s="42"/>
      <c r="AD720" s="42"/>
    </row>
    <row r="721">
      <c r="A721" s="70" t="b">
        <v>0</v>
      </c>
      <c r="I721" s="549"/>
      <c r="K721" s="42"/>
      <c r="L721" s="42"/>
      <c r="M721" s="42"/>
      <c r="N721" s="42"/>
      <c r="O721" s="42"/>
      <c r="P721" s="42"/>
      <c r="Q721" s="42"/>
      <c r="R721" s="42"/>
      <c r="S721" s="42"/>
      <c r="T721" s="42"/>
      <c r="U721" s="42"/>
      <c r="V721" s="42"/>
      <c r="W721" s="42"/>
      <c r="X721" s="42"/>
      <c r="Y721" s="42"/>
      <c r="Z721" s="42"/>
      <c r="AA721" s="42"/>
      <c r="AB721" s="42"/>
      <c r="AC721" s="42"/>
      <c r="AD721" s="42"/>
    </row>
    <row r="722">
      <c r="A722" s="70" t="b">
        <v>0</v>
      </c>
      <c r="I722" s="549"/>
      <c r="K722" s="42"/>
      <c r="L722" s="42"/>
      <c r="M722" s="42"/>
      <c r="N722" s="42"/>
      <c r="O722" s="42"/>
      <c r="P722" s="42"/>
      <c r="Q722" s="42"/>
      <c r="R722" s="42"/>
      <c r="S722" s="42"/>
      <c r="T722" s="42"/>
      <c r="U722" s="42"/>
      <c r="V722" s="42"/>
      <c r="W722" s="42"/>
      <c r="X722" s="42"/>
      <c r="Y722" s="42"/>
      <c r="Z722" s="42"/>
      <c r="AA722" s="42"/>
      <c r="AB722" s="42"/>
      <c r="AC722" s="42"/>
      <c r="AD722" s="42"/>
    </row>
    <row r="723">
      <c r="A723" s="70" t="b">
        <v>0</v>
      </c>
      <c r="I723" s="549"/>
      <c r="K723" s="42"/>
      <c r="L723" s="42"/>
      <c r="M723" s="42"/>
      <c r="N723" s="42"/>
      <c r="O723" s="42"/>
      <c r="P723" s="42"/>
      <c r="Q723" s="42"/>
      <c r="R723" s="42"/>
      <c r="S723" s="42"/>
      <c r="T723" s="42"/>
      <c r="U723" s="42"/>
      <c r="V723" s="42"/>
      <c r="W723" s="42"/>
      <c r="X723" s="42"/>
      <c r="Y723" s="42"/>
      <c r="Z723" s="42"/>
      <c r="AA723" s="42"/>
      <c r="AB723" s="42"/>
      <c r="AC723" s="42"/>
      <c r="AD723" s="42"/>
    </row>
    <row r="724">
      <c r="A724" s="70" t="b">
        <v>0</v>
      </c>
      <c r="I724" s="549"/>
      <c r="K724" s="42"/>
      <c r="L724" s="42"/>
      <c r="M724" s="42"/>
      <c r="N724" s="42"/>
      <c r="O724" s="42"/>
      <c r="P724" s="42"/>
      <c r="Q724" s="42"/>
      <c r="R724" s="42"/>
      <c r="S724" s="42"/>
      <c r="T724" s="42"/>
      <c r="U724" s="42"/>
      <c r="V724" s="42"/>
      <c r="W724" s="42"/>
      <c r="X724" s="42"/>
      <c r="Y724" s="42"/>
      <c r="Z724" s="42"/>
      <c r="AA724" s="42"/>
      <c r="AB724" s="42"/>
      <c r="AC724" s="42"/>
      <c r="AD724" s="42"/>
    </row>
    <row r="725">
      <c r="A725" s="70" t="b">
        <v>0</v>
      </c>
      <c r="I725" s="549"/>
      <c r="K725" s="42"/>
      <c r="L725" s="42"/>
      <c r="M725" s="42"/>
      <c r="N725" s="42"/>
      <c r="O725" s="42"/>
      <c r="P725" s="42"/>
      <c r="Q725" s="42"/>
      <c r="R725" s="42"/>
      <c r="S725" s="42"/>
      <c r="T725" s="42"/>
      <c r="U725" s="42"/>
      <c r="V725" s="42"/>
      <c r="W725" s="42"/>
      <c r="X725" s="42"/>
      <c r="Y725" s="42"/>
      <c r="Z725" s="42"/>
      <c r="AA725" s="42"/>
      <c r="AB725" s="42"/>
      <c r="AC725" s="42"/>
      <c r="AD725" s="42"/>
    </row>
    <row r="726">
      <c r="A726" s="70" t="b">
        <v>0</v>
      </c>
      <c r="I726" s="549"/>
      <c r="K726" s="42"/>
      <c r="L726" s="42"/>
      <c r="M726" s="42"/>
      <c r="N726" s="42"/>
      <c r="O726" s="42"/>
      <c r="P726" s="42"/>
      <c r="Q726" s="42"/>
      <c r="R726" s="42"/>
      <c r="S726" s="42"/>
      <c r="T726" s="42"/>
      <c r="U726" s="42"/>
      <c r="V726" s="42"/>
      <c r="W726" s="42"/>
      <c r="X726" s="42"/>
      <c r="Y726" s="42"/>
      <c r="Z726" s="42"/>
      <c r="AA726" s="42"/>
      <c r="AB726" s="42"/>
      <c r="AC726" s="42"/>
      <c r="AD726" s="42"/>
    </row>
    <row r="727">
      <c r="A727" s="70" t="b">
        <v>0</v>
      </c>
      <c r="I727" s="549"/>
      <c r="K727" s="42"/>
      <c r="L727" s="42"/>
      <c r="M727" s="42"/>
      <c r="N727" s="42"/>
      <c r="O727" s="42"/>
      <c r="P727" s="42"/>
      <c r="Q727" s="42"/>
      <c r="R727" s="42"/>
      <c r="S727" s="42"/>
      <c r="T727" s="42"/>
      <c r="U727" s="42"/>
      <c r="V727" s="42"/>
      <c r="W727" s="42"/>
      <c r="X727" s="42"/>
      <c r="Y727" s="42"/>
      <c r="Z727" s="42"/>
      <c r="AA727" s="42"/>
      <c r="AB727" s="42"/>
      <c r="AC727" s="42"/>
      <c r="AD727" s="42"/>
    </row>
    <row r="728">
      <c r="A728" s="70" t="b">
        <v>0</v>
      </c>
      <c r="I728" s="549"/>
      <c r="K728" s="42"/>
      <c r="L728" s="42"/>
      <c r="M728" s="42"/>
      <c r="N728" s="42"/>
      <c r="O728" s="42"/>
      <c r="P728" s="42"/>
      <c r="Q728" s="42"/>
      <c r="R728" s="42"/>
      <c r="S728" s="42"/>
      <c r="T728" s="42"/>
      <c r="U728" s="42"/>
      <c r="V728" s="42"/>
      <c r="W728" s="42"/>
      <c r="X728" s="42"/>
      <c r="Y728" s="42"/>
      <c r="Z728" s="42"/>
      <c r="AA728" s="42"/>
      <c r="AB728" s="42"/>
      <c r="AC728" s="42"/>
      <c r="AD728" s="42"/>
    </row>
    <row r="729">
      <c r="A729" s="70" t="b">
        <v>0</v>
      </c>
      <c r="I729" s="549"/>
      <c r="K729" s="42"/>
      <c r="L729" s="42"/>
      <c r="M729" s="42"/>
      <c r="N729" s="42"/>
      <c r="O729" s="42"/>
      <c r="P729" s="42"/>
      <c r="Q729" s="42"/>
      <c r="R729" s="42"/>
      <c r="S729" s="42"/>
      <c r="T729" s="42"/>
      <c r="U729" s="42"/>
      <c r="V729" s="42"/>
      <c r="W729" s="42"/>
      <c r="X729" s="42"/>
      <c r="Y729" s="42"/>
      <c r="Z729" s="42"/>
      <c r="AA729" s="42"/>
      <c r="AB729" s="42"/>
      <c r="AC729" s="42"/>
      <c r="AD729" s="42"/>
    </row>
    <row r="730">
      <c r="A730" s="70" t="b">
        <v>0</v>
      </c>
      <c r="I730" s="549"/>
      <c r="K730" s="42"/>
      <c r="L730" s="42"/>
      <c r="M730" s="42"/>
      <c r="N730" s="42"/>
      <c r="O730" s="42"/>
      <c r="P730" s="42"/>
      <c r="Q730" s="42"/>
      <c r="R730" s="42"/>
      <c r="S730" s="42"/>
      <c r="T730" s="42"/>
      <c r="U730" s="42"/>
      <c r="V730" s="42"/>
      <c r="W730" s="42"/>
      <c r="X730" s="42"/>
      <c r="Y730" s="42"/>
      <c r="Z730" s="42"/>
      <c r="AA730" s="42"/>
      <c r="AB730" s="42"/>
      <c r="AC730" s="42"/>
      <c r="AD730" s="42"/>
    </row>
    <row r="731">
      <c r="A731" s="70" t="b">
        <v>0</v>
      </c>
      <c r="I731" s="549"/>
      <c r="K731" s="42"/>
      <c r="L731" s="42"/>
      <c r="M731" s="42"/>
      <c r="N731" s="42"/>
      <c r="O731" s="42"/>
      <c r="P731" s="42"/>
      <c r="Q731" s="42"/>
      <c r="R731" s="42"/>
      <c r="S731" s="42"/>
      <c r="T731" s="42"/>
      <c r="U731" s="42"/>
      <c r="V731" s="42"/>
      <c r="W731" s="42"/>
      <c r="X731" s="42"/>
      <c r="Y731" s="42"/>
      <c r="Z731" s="42"/>
      <c r="AA731" s="42"/>
      <c r="AB731" s="42"/>
      <c r="AC731" s="42"/>
      <c r="AD731" s="42"/>
    </row>
    <row r="732">
      <c r="A732" s="70" t="b">
        <v>0</v>
      </c>
      <c r="I732" s="549"/>
      <c r="K732" s="42"/>
      <c r="L732" s="42"/>
      <c r="M732" s="42"/>
      <c r="N732" s="42"/>
      <c r="O732" s="42"/>
      <c r="P732" s="42"/>
      <c r="Q732" s="42"/>
      <c r="R732" s="42"/>
      <c r="S732" s="42"/>
      <c r="T732" s="42"/>
      <c r="U732" s="42"/>
      <c r="V732" s="42"/>
      <c r="W732" s="42"/>
      <c r="X732" s="42"/>
      <c r="Y732" s="42"/>
      <c r="Z732" s="42"/>
      <c r="AA732" s="42"/>
      <c r="AB732" s="42"/>
      <c r="AC732" s="42"/>
      <c r="AD732" s="42"/>
    </row>
    <row r="733">
      <c r="A733" s="70" t="b">
        <v>0</v>
      </c>
      <c r="I733" s="549"/>
      <c r="K733" s="42"/>
      <c r="L733" s="42"/>
      <c r="M733" s="42"/>
      <c r="N733" s="42"/>
      <c r="O733" s="42"/>
      <c r="P733" s="42"/>
      <c r="Q733" s="42"/>
      <c r="R733" s="42"/>
      <c r="S733" s="42"/>
      <c r="T733" s="42"/>
      <c r="U733" s="42"/>
      <c r="V733" s="42"/>
      <c r="W733" s="42"/>
      <c r="X733" s="42"/>
      <c r="Y733" s="42"/>
      <c r="Z733" s="42"/>
      <c r="AA733" s="42"/>
      <c r="AB733" s="42"/>
      <c r="AC733" s="42"/>
      <c r="AD733" s="42"/>
    </row>
    <row r="734">
      <c r="A734" s="70" t="b">
        <v>0</v>
      </c>
      <c r="I734" s="549"/>
      <c r="K734" s="42"/>
      <c r="L734" s="42"/>
      <c r="M734" s="42"/>
      <c r="N734" s="42"/>
      <c r="O734" s="42"/>
      <c r="P734" s="42"/>
      <c r="Q734" s="42"/>
      <c r="R734" s="42"/>
      <c r="S734" s="42"/>
      <c r="T734" s="42"/>
      <c r="U734" s="42"/>
      <c r="V734" s="42"/>
      <c r="W734" s="42"/>
      <c r="X734" s="42"/>
      <c r="Y734" s="42"/>
      <c r="Z734" s="42"/>
      <c r="AA734" s="42"/>
      <c r="AB734" s="42"/>
      <c r="AC734" s="42"/>
      <c r="AD734" s="42"/>
    </row>
    <row r="735">
      <c r="A735" s="70" t="b">
        <v>0</v>
      </c>
      <c r="I735" s="549"/>
      <c r="K735" s="42"/>
      <c r="L735" s="42"/>
      <c r="M735" s="42"/>
      <c r="N735" s="42"/>
      <c r="O735" s="42"/>
      <c r="P735" s="42"/>
      <c r="Q735" s="42"/>
      <c r="R735" s="42"/>
      <c r="S735" s="42"/>
      <c r="T735" s="42"/>
      <c r="U735" s="42"/>
      <c r="V735" s="42"/>
      <c r="W735" s="42"/>
      <c r="X735" s="42"/>
      <c r="Y735" s="42"/>
      <c r="Z735" s="42"/>
      <c r="AA735" s="42"/>
      <c r="AB735" s="42"/>
      <c r="AC735" s="42"/>
      <c r="AD735" s="42"/>
    </row>
    <row r="736">
      <c r="A736" s="70" t="b">
        <v>0</v>
      </c>
      <c r="I736" s="549"/>
      <c r="K736" s="42"/>
      <c r="L736" s="42"/>
      <c r="M736" s="42"/>
      <c r="N736" s="42"/>
      <c r="O736" s="42"/>
      <c r="P736" s="42"/>
      <c r="Q736" s="42"/>
      <c r="R736" s="42"/>
      <c r="S736" s="42"/>
      <c r="T736" s="42"/>
      <c r="U736" s="42"/>
      <c r="V736" s="42"/>
      <c r="W736" s="42"/>
      <c r="X736" s="42"/>
      <c r="Y736" s="42"/>
      <c r="Z736" s="42"/>
      <c r="AA736" s="42"/>
      <c r="AB736" s="42"/>
      <c r="AC736" s="42"/>
      <c r="AD736" s="42"/>
    </row>
    <row r="737">
      <c r="A737" s="70" t="b">
        <v>0</v>
      </c>
      <c r="I737" s="549"/>
      <c r="K737" s="42"/>
      <c r="L737" s="42"/>
      <c r="M737" s="42"/>
      <c r="N737" s="42"/>
      <c r="O737" s="42"/>
      <c r="P737" s="42"/>
      <c r="Q737" s="42"/>
      <c r="R737" s="42"/>
      <c r="S737" s="42"/>
      <c r="T737" s="42"/>
      <c r="U737" s="42"/>
      <c r="V737" s="42"/>
      <c r="W737" s="42"/>
      <c r="X737" s="42"/>
      <c r="Y737" s="42"/>
      <c r="Z737" s="42"/>
      <c r="AA737" s="42"/>
      <c r="AB737" s="42"/>
      <c r="AC737" s="42"/>
      <c r="AD737" s="42"/>
    </row>
    <row r="738">
      <c r="A738" s="70" t="b">
        <v>0</v>
      </c>
      <c r="I738" s="549"/>
      <c r="K738" s="42"/>
      <c r="L738" s="42"/>
      <c r="M738" s="42"/>
      <c r="N738" s="42"/>
      <c r="O738" s="42"/>
      <c r="P738" s="42"/>
      <c r="Q738" s="42"/>
      <c r="R738" s="42"/>
      <c r="S738" s="42"/>
      <c r="T738" s="42"/>
      <c r="U738" s="42"/>
      <c r="V738" s="42"/>
      <c r="W738" s="42"/>
      <c r="X738" s="42"/>
      <c r="Y738" s="42"/>
      <c r="Z738" s="42"/>
      <c r="AA738" s="42"/>
      <c r="AB738" s="42"/>
      <c r="AC738" s="42"/>
      <c r="AD738" s="42"/>
    </row>
    <row r="739">
      <c r="A739" s="70" t="b">
        <v>0</v>
      </c>
      <c r="I739" s="549"/>
      <c r="K739" s="42"/>
      <c r="L739" s="42"/>
      <c r="M739" s="42"/>
      <c r="N739" s="42"/>
      <c r="O739" s="42"/>
      <c r="P739" s="42"/>
      <c r="Q739" s="42"/>
      <c r="R739" s="42"/>
      <c r="S739" s="42"/>
      <c r="T739" s="42"/>
      <c r="U739" s="42"/>
      <c r="V739" s="42"/>
      <c r="W739" s="42"/>
      <c r="X739" s="42"/>
      <c r="Y739" s="42"/>
      <c r="Z739" s="42"/>
      <c r="AA739" s="42"/>
      <c r="AB739" s="42"/>
      <c r="AC739" s="42"/>
      <c r="AD739" s="42"/>
    </row>
    <row r="740">
      <c r="A740" s="70" t="b">
        <v>0</v>
      </c>
      <c r="I740" s="549"/>
      <c r="K740" s="42"/>
      <c r="L740" s="42"/>
      <c r="M740" s="42"/>
      <c r="N740" s="42"/>
      <c r="O740" s="42"/>
      <c r="P740" s="42"/>
      <c r="Q740" s="42"/>
      <c r="R740" s="42"/>
      <c r="S740" s="42"/>
      <c r="T740" s="42"/>
      <c r="U740" s="42"/>
      <c r="V740" s="42"/>
      <c r="W740" s="42"/>
      <c r="X740" s="42"/>
      <c r="Y740" s="42"/>
      <c r="Z740" s="42"/>
      <c r="AA740" s="42"/>
      <c r="AB740" s="42"/>
      <c r="AC740" s="42"/>
      <c r="AD740" s="42"/>
    </row>
    <row r="741">
      <c r="A741" s="70" t="b">
        <v>0</v>
      </c>
      <c r="I741" s="549"/>
      <c r="K741" s="42"/>
      <c r="L741" s="42"/>
      <c r="M741" s="42"/>
      <c r="N741" s="42"/>
      <c r="O741" s="42"/>
      <c r="P741" s="42"/>
      <c r="Q741" s="42"/>
      <c r="R741" s="42"/>
      <c r="S741" s="42"/>
      <c r="T741" s="42"/>
      <c r="U741" s="42"/>
      <c r="V741" s="42"/>
      <c r="W741" s="42"/>
      <c r="X741" s="42"/>
      <c r="Y741" s="42"/>
      <c r="Z741" s="42"/>
      <c r="AA741" s="42"/>
      <c r="AB741" s="42"/>
      <c r="AC741" s="42"/>
      <c r="AD741" s="42"/>
    </row>
    <row r="742">
      <c r="A742" s="70" t="b">
        <v>0</v>
      </c>
      <c r="I742" s="549"/>
      <c r="K742" s="42"/>
      <c r="L742" s="42"/>
      <c r="M742" s="42"/>
      <c r="N742" s="42"/>
      <c r="O742" s="42"/>
      <c r="P742" s="42"/>
      <c r="Q742" s="42"/>
      <c r="R742" s="42"/>
      <c r="S742" s="42"/>
      <c r="T742" s="42"/>
      <c r="U742" s="42"/>
      <c r="V742" s="42"/>
      <c r="W742" s="42"/>
      <c r="X742" s="42"/>
      <c r="Y742" s="42"/>
      <c r="Z742" s="42"/>
      <c r="AA742" s="42"/>
      <c r="AB742" s="42"/>
      <c r="AC742" s="42"/>
      <c r="AD742" s="42"/>
    </row>
    <row r="743">
      <c r="A743" s="70" t="b">
        <v>0</v>
      </c>
      <c r="I743" s="549"/>
      <c r="K743" s="42"/>
      <c r="L743" s="42"/>
      <c r="M743" s="42"/>
      <c r="N743" s="42"/>
      <c r="O743" s="42"/>
      <c r="P743" s="42"/>
      <c r="Q743" s="42"/>
      <c r="R743" s="42"/>
      <c r="S743" s="42"/>
      <c r="T743" s="42"/>
      <c r="U743" s="42"/>
      <c r="V743" s="42"/>
      <c r="W743" s="42"/>
      <c r="X743" s="42"/>
      <c r="Y743" s="42"/>
      <c r="Z743" s="42"/>
      <c r="AA743" s="42"/>
      <c r="AB743" s="42"/>
      <c r="AC743" s="42"/>
      <c r="AD743" s="42"/>
    </row>
    <row r="744">
      <c r="A744" s="70" t="b">
        <v>0</v>
      </c>
      <c r="I744" s="549"/>
      <c r="K744" s="42"/>
      <c r="L744" s="42"/>
      <c r="M744" s="42"/>
      <c r="N744" s="42"/>
      <c r="O744" s="42"/>
      <c r="P744" s="42"/>
      <c r="Q744" s="42"/>
      <c r="R744" s="42"/>
      <c r="S744" s="42"/>
      <c r="T744" s="42"/>
      <c r="U744" s="42"/>
      <c r="V744" s="42"/>
      <c r="W744" s="42"/>
      <c r="X744" s="42"/>
      <c r="Y744" s="42"/>
      <c r="Z744" s="42"/>
      <c r="AA744" s="42"/>
      <c r="AB744" s="42"/>
      <c r="AC744" s="42"/>
      <c r="AD744" s="42"/>
    </row>
    <row r="745">
      <c r="A745" s="70" t="b">
        <v>0</v>
      </c>
      <c r="I745" s="549"/>
      <c r="K745" s="42"/>
      <c r="L745" s="42"/>
      <c r="M745" s="42"/>
      <c r="N745" s="42"/>
      <c r="O745" s="42"/>
      <c r="P745" s="42"/>
      <c r="Q745" s="42"/>
      <c r="R745" s="42"/>
      <c r="S745" s="42"/>
      <c r="T745" s="42"/>
      <c r="U745" s="42"/>
      <c r="V745" s="42"/>
      <c r="W745" s="42"/>
      <c r="X745" s="42"/>
      <c r="Y745" s="42"/>
      <c r="Z745" s="42"/>
      <c r="AA745" s="42"/>
      <c r="AB745" s="42"/>
      <c r="AC745" s="42"/>
      <c r="AD745" s="42"/>
    </row>
    <row r="746">
      <c r="A746" s="70" t="b">
        <v>0</v>
      </c>
      <c r="I746" s="549"/>
      <c r="K746" s="42"/>
      <c r="L746" s="42"/>
      <c r="M746" s="42"/>
      <c r="N746" s="42"/>
      <c r="O746" s="42"/>
      <c r="P746" s="42"/>
      <c r="Q746" s="42"/>
      <c r="R746" s="42"/>
      <c r="S746" s="42"/>
      <c r="T746" s="42"/>
      <c r="U746" s="42"/>
      <c r="V746" s="42"/>
      <c r="W746" s="42"/>
      <c r="X746" s="42"/>
      <c r="Y746" s="42"/>
      <c r="Z746" s="42"/>
      <c r="AA746" s="42"/>
      <c r="AB746" s="42"/>
      <c r="AC746" s="42"/>
      <c r="AD746" s="42"/>
    </row>
    <row r="747">
      <c r="A747" s="70" t="b">
        <v>0</v>
      </c>
      <c r="I747" s="549"/>
      <c r="K747" s="42"/>
      <c r="L747" s="42"/>
      <c r="M747" s="42"/>
      <c r="N747" s="42"/>
      <c r="O747" s="42"/>
      <c r="P747" s="42"/>
      <c r="Q747" s="42"/>
      <c r="R747" s="42"/>
      <c r="S747" s="42"/>
      <c r="T747" s="42"/>
      <c r="U747" s="42"/>
      <c r="V747" s="42"/>
      <c r="W747" s="42"/>
      <c r="X747" s="42"/>
      <c r="Y747" s="42"/>
      <c r="Z747" s="42"/>
      <c r="AA747" s="42"/>
      <c r="AB747" s="42"/>
      <c r="AC747" s="42"/>
      <c r="AD747" s="42"/>
    </row>
    <row r="748">
      <c r="A748" s="70" t="b">
        <v>0</v>
      </c>
      <c r="I748" s="549"/>
      <c r="K748" s="42"/>
      <c r="L748" s="42"/>
      <c r="M748" s="42"/>
      <c r="N748" s="42"/>
      <c r="O748" s="42"/>
      <c r="P748" s="42"/>
      <c r="Q748" s="42"/>
      <c r="R748" s="42"/>
      <c r="S748" s="42"/>
      <c r="T748" s="42"/>
      <c r="U748" s="42"/>
      <c r="V748" s="42"/>
      <c r="W748" s="42"/>
      <c r="X748" s="42"/>
      <c r="Y748" s="42"/>
      <c r="Z748" s="42"/>
      <c r="AA748" s="42"/>
      <c r="AB748" s="42"/>
      <c r="AC748" s="42"/>
      <c r="AD748" s="42"/>
    </row>
    <row r="749">
      <c r="A749" s="70" t="b">
        <v>0</v>
      </c>
      <c r="I749" s="549"/>
      <c r="K749" s="42"/>
      <c r="L749" s="42"/>
      <c r="M749" s="42"/>
      <c r="N749" s="42"/>
      <c r="O749" s="42"/>
      <c r="P749" s="42"/>
      <c r="Q749" s="42"/>
      <c r="R749" s="42"/>
      <c r="S749" s="42"/>
      <c r="T749" s="42"/>
      <c r="U749" s="42"/>
      <c r="V749" s="42"/>
      <c r="W749" s="42"/>
      <c r="X749" s="42"/>
      <c r="Y749" s="42"/>
      <c r="Z749" s="42"/>
      <c r="AA749" s="42"/>
      <c r="AB749" s="42"/>
      <c r="AC749" s="42"/>
      <c r="AD749" s="42"/>
    </row>
    <row r="750">
      <c r="A750" s="70" t="b">
        <v>0</v>
      </c>
      <c r="I750" s="549"/>
      <c r="K750" s="42"/>
      <c r="L750" s="42"/>
      <c r="M750" s="42"/>
      <c r="N750" s="42"/>
      <c r="O750" s="42"/>
      <c r="P750" s="42"/>
      <c r="Q750" s="42"/>
      <c r="R750" s="42"/>
      <c r="S750" s="42"/>
      <c r="T750" s="42"/>
      <c r="U750" s="42"/>
      <c r="V750" s="42"/>
      <c r="W750" s="42"/>
      <c r="X750" s="42"/>
      <c r="Y750" s="42"/>
      <c r="Z750" s="42"/>
      <c r="AA750" s="42"/>
      <c r="AB750" s="42"/>
      <c r="AC750" s="42"/>
      <c r="AD750" s="42"/>
    </row>
    <row r="751">
      <c r="A751" s="70" t="b">
        <v>0</v>
      </c>
      <c r="I751" s="549"/>
      <c r="K751" s="42"/>
      <c r="L751" s="42"/>
      <c r="M751" s="42"/>
      <c r="N751" s="42"/>
      <c r="O751" s="42"/>
      <c r="P751" s="42"/>
      <c r="Q751" s="42"/>
      <c r="R751" s="42"/>
      <c r="S751" s="42"/>
      <c r="T751" s="42"/>
      <c r="U751" s="42"/>
      <c r="V751" s="42"/>
      <c r="W751" s="42"/>
      <c r="X751" s="42"/>
      <c r="Y751" s="42"/>
      <c r="Z751" s="42"/>
      <c r="AA751" s="42"/>
      <c r="AB751" s="42"/>
      <c r="AC751" s="42"/>
      <c r="AD751" s="42"/>
    </row>
    <row r="752">
      <c r="A752" s="70" t="b">
        <v>0</v>
      </c>
      <c r="I752" s="549"/>
      <c r="K752" s="42"/>
      <c r="L752" s="42"/>
      <c r="M752" s="42"/>
      <c r="N752" s="42"/>
      <c r="O752" s="42"/>
      <c r="P752" s="42"/>
      <c r="Q752" s="42"/>
      <c r="R752" s="42"/>
      <c r="S752" s="42"/>
      <c r="T752" s="42"/>
      <c r="U752" s="42"/>
      <c r="V752" s="42"/>
      <c r="W752" s="42"/>
      <c r="X752" s="42"/>
      <c r="Y752" s="42"/>
      <c r="Z752" s="42"/>
      <c r="AA752" s="42"/>
      <c r="AB752" s="42"/>
      <c r="AC752" s="42"/>
      <c r="AD752" s="42"/>
    </row>
    <row r="753">
      <c r="A753" s="70" t="b">
        <v>0</v>
      </c>
      <c r="I753" s="549"/>
      <c r="K753" s="42"/>
      <c r="L753" s="42"/>
      <c r="M753" s="42"/>
      <c r="N753" s="42"/>
      <c r="O753" s="42"/>
      <c r="P753" s="42"/>
      <c r="Q753" s="42"/>
      <c r="R753" s="42"/>
      <c r="S753" s="42"/>
      <c r="T753" s="42"/>
      <c r="U753" s="42"/>
      <c r="V753" s="42"/>
      <c r="W753" s="42"/>
      <c r="X753" s="42"/>
      <c r="Y753" s="42"/>
      <c r="Z753" s="42"/>
      <c r="AA753" s="42"/>
      <c r="AB753" s="42"/>
      <c r="AC753" s="42"/>
      <c r="AD753" s="42"/>
    </row>
    <row r="754">
      <c r="A754" s="70" t="b">
        <v>0</v>
      </c>
      <c r="I754" s="549"/>
      <c r="K754" s="42"/>
      <c r="L754" s="42"/>
      <c r="M754" s="42"/>
      <c r="N754" s="42"/>
      <c r="O754" s="42"/>
      <c r="P754" s="42"/>
      <c r="Q754" s="42"/>
      <c r="R754" s="42"/>
      <c r="S754" s="42"/>
      <c r="T754" s="42"/>
      <c r="U754" s="42"/>
      <c r="V754" s="42"/>
      <c r="W754" s="42"/>
      <c r="X754" s="42"/>
      <c r="Y754" s="42"/>
      <c r="Z754" s="42"/>
      <c r="AA754" s="42"/>
      <c r="AB754" s="42"/>
      <c r="AC754" s="42"/>
      <c r="AD754" s="42"/>
    </row>
    <row r="755">
      <c r="A755" s="70" t="b">
        <v>0</v>
      </c>
      <c r="I755" s="549"/>
      <c r="K755" s="42"/>
      <c r="L755" s="42"/>
      <c r="M755" s="42"/>
      <c r="N755" s="42"/>
      <c r="O755" s="42"/>
      <c r="P755" s="42"/>
      <c r="Q755" s="42"/>
      <c r="R755" s="42"/>
      <c r="S755" s="42"/>
      <c r="T755" s="42"/>
      <c r="U755" s="42"/>
      <c r="V755" s="42"/>
      <c r="W755" s="42"/>
      <c r="X755" s="42"/>
      <c r="Y755" s="42"/>
      <c r="Z755" s="42"/>
      <c r="AA755" s="42"/>
      <c r="AB755" s="42"/>
      <c r="AC755" s="42"/>
      <c r="AD755" s="42"/>
    </row>
    <row r="756">
      <c r="A756" s="70" t="b">
        <v>0</v>
      </c>
      <c r="I756" s="549"/>
      <c r="K756" s="42"/>
      <c r="L756" s="42"/>
      <c r="M756" s="42"/>
      <c r="N756" s="42"/>
      <c r="O756" s="42"/>
      <c r="P756" s="42"/>
      <c r="Q756" s="42"/>
      <c r="R756" s="42"/>
      <c r="S756" s="42"/>
      <c r="T756" s="42"/>
      <c r="U756" s="42"/>
      <c r="V756" s="42"/>
      <c r="W756" s="42"/>
      <c r="X756" s="42"/>
      <c r="Y756" s="42"/>
      <c r="Z756" s="42"/>
      <c r="AA756" s="42"/>
      <c r="AB756" s="42"/>
      <c r="AC756" s="42"/>
      <c r="AD756" s="42"/>
    </row>
    <row r="757">
      <c r="A757" s="70" t="b">
        <v>0</v>
      </c>
      <c r="I757" s="549"/>
      <c r="K757" s="42"/>
      <c r="L757" s="42"/>
      <c r="M757" s="42"/>
      <c r="N757" s="42"/>
      <c r="O757" s="42"/>
      <c r="P757" s="42"/>
      <c r="Q757" s="42"/>
      <c r="R757" s="42"/>
      <c r="S757" s="42"/>
      <c r="T757" s="42"/>
      <c r="U757" s="42"/>
      <c r="V757" s="42"/>
      <c r="W757" s="42"/>
      <c r="X757" s="42"/>
      <c r="Y757" s="42"/>
      <c r="Z757" s="42"/>
      <c r="AA757" s="42"/>
      <c r="AB757" s="42"/>
      <c r="AC757" s="42"/>
      <c r="AD757" s="42"/>
    </row>
    <row r="758">
      <c r="A758" s="70" t="b">
        <v>0</v>
      </c>
      <c r="I758" s="549"/>
      <c r="K758" s="42"/>
      <c r="L758" s="42"/>
      <c r="M758" s="42"/>
      <c r="N758" s="42"/>
      <c r="O758" s="42"/>
      <c r="P758" s="42"/>
      <c r="Q758" s="42"/>
      <c r="R758" s="42"/>
      <c r="S758" s="42"/>
      <c r="T758" s="42"/>
      <c r="U758" s="42"/>
      <c r="V758" s="42"/>
      <c r="W758" s="42"/>
      <c r="X758" s="42"/>
      <c r="Y758" s="42"/>
      <c r="Z758" s="42"/>
      <c r="AA758" s="42"/>
      <c r="AB758" s="42"/>
      <c r="AC758" s="42"/>
      <c r="AD758" s="42"/>
    </row>
    <row r="759">
      <c r="A759" s="70" t="b">
        <v>0</v>
      </c>
      <c r="I759" s="549"/>
      <c r="K759" s="42"/>
      <c r="L759" s="42"/>
      <c r="M759" s="42"/>
      <c r="N759" s="42"/>
      <c r="O759" s="42"/>
      <c r="P759" s="42"/>
      <c r="Q759" s="42"/>
      <c r="R759" s="42"/>
      <c r="S759" s="42"/>
      <c r="T759" s="42"/>
      <c r="U759" s="42"/>
      <c r="V759" s="42"/>
      <c r="W759" s="42"/>
      <c r="X759" s="42"/>
      <c r="Y759" s="42"/>
      <c r="Z759" s="42"/>
      <c r="AA759" s="42"/>
      <c r="AB759" s="42"/>
      <c r="AC759" s="42"/>
      <c r="AD759" s="42"/>
    </row>
    <row r="760">
      <c r="A760" s="70" t="b">
        <v>0</v>
      </c>
      <c r="I760" s="549"/>
      <c r="K760" s="42"/>
      <c r="L760" s="42"/>
      <c r="M760" s="42"/>
      <c r="N760" s="42"/>
      <c r="O760" s="42"/>
      <c r="P760" s="42"/>
      <c r="Q760" s="42"/>
      <c r="R760" s="42"/>
      <c r="S760" s="42"/>
      <c r="T760" s="42"/>
      <c r="U760" s="42"/>
      <c r="V760" s="42"/>
      <c r="W760" s="42"/>
      <c r="X760" s="42"/>
      <c r="Y760" s="42"/>
      <c r="Z760" s="42"/>
      <c r="AA760" s="42"/>
      <c r="AB760" s="42"/>
      <c r="AC760" s="42"/>
      <c r="AD760" s="42"/>
    </row>
    <row r="761">
      <c r="A761" s="70" t="b">
        <v>0</v>
      </c>
      <c r="I761" s="549"/>
      <c r="K761" s="42"/>
      <c r="L761" s="42"/>
      <c r="M761" s="42"/>
      <c r="N761" s="42"/>
      <c r="O761" s="42"/>
      <c r="P761" s="42"/>
      <c r="Q761" s="42"/>
      <c r="R761" s="42"/>
      <c r="S761" s="42"/>
      <c r="T761" s="42"/>
      <c r="U761" s="42"/>
      <c r="V761" s="42"/>
      <c r="W761" s="42"/>
      <c r="X761" s="42"/>
      <c r="Y761" s="42"/>
      <c r="Z761" s="42"/>
      <c r="AA761" s="42"/>
      <c r="AB761" s="42"/>
      <c r="AC761" s="42"/>
      <c r="AD761" s="42"/>
    </row>
    <row r="762">
      <c r="A762" s="70" t="b">
        <v>0</v>
      </c>
      <c r="I762" s="549"/>
      <c r="K762" s="42"/>
      <c r="L762" s="42"/>
      <c r="M762" s="42"/>
      <c r="N762" s="42"/>
      <c r="O762" s="42"/>
      <c r="P762" s="42"/>
      <c r="Q762" s="42"/>
      <c r="R762" s="42"/>
      <c r="S762" s="42"/>
      <c r="T762" s="42"/>
      <c r="U762" s="42"/>
      <c r="V762" s="42"/>
      <c r="W762" s="42"/>
      <c r="X762" s="42"/>
      <c r="Y762" s="42"/>
      <c r="Z762" s="42"/>
      <c r="AA762" s="42"/>
      <c r="AB762" s="42"/>
      <c r="AC762" s="42"/>
      <c r="AD762" s="42"/>
    </row>
    <row r="763">
      <c r="A763" s="70" t="b">
        <v>0</v>
      </c>
      <c r="I763" s="549"/>
      <c r="K763" s="42"/>
      <c r="L763" s="42"/>
      <c r="M763" s="42"/>
      <c r="N763" s="42"/>
      <c r="O763" s="42"/>
      <c r="P763" s="42"/>
      <c r="Q763" s="42"/>
      <c r="R763" s="42"/>
      <c r="S763" s="42"/>
      <c r="T763" s="42"/>
      <c r="U763" s="42"/>
      <c r="V763" s="42"/>
      <c r="W763" s="42"/>
      <c r="X763" s="42"/>
      <c r="Y763" s="42"/>
      <c r="Z763" s="42"/>
      <c r="AA763" s="42"/>
      <c r="AB763" s="42"/>
      <c r="AC763" s="42"/>
      <c r="AD763" s="42"/>
    </row>
    <row r="764">
      <c r="A764" s="70" t="b">
        <v>0</v>
      </c>
      <c r="I764" s="549"/>
      <c r="K764" s="42"/>
      <c r="L764" s="42"/>
      <c r="M764" s="42"/>
      <c r="N764" s="42"/>
      <c r="O764" s="42"/>
      <c r="P764" s="42"/>
      <c r="Q764" s="42"/>
      <c r="R764" s="42"/>
      <c r="S764" s="42"/>
      <c r="T764" s="42"/>
      <c r="U764" s="42"/>
      <c r="V764" s="42"/>
      <c r="W764" s="42"/>
      <c r="X764" s="42"/>
      <c r="Y764" s="42"/>
      <c r="Z764" s="42"/>
      <c r="AA764" s="42"/>
      <c r="AB764" s="42"/>
      <c r="AC764" s="42"/>
      <c r="AD764" s="42"/>
    </row>
    <row r="765">
      <c r="A765" s="70" t="b">
        <v>0</v>
      </c>
      <c r="I765" s="549"/>
      <c r="K765" s="42"/>
      <c r="L765" s="42"/>
      <c r="M765" s="42"/>
      <c r="N765" s="42"/>
      <c r="O765" s="42"/>
      <c r="P765" s="42"/>
      <c r="Q765" s="42"/>
      <c r="R765" s="42"/>
      <c r="S765" s="42"/>
      <c r="T765" s="42"/>
      <c r="U765" s="42"/>
      <c r="V765" s="42"/>
      <c r="W765" s="42"/>
      <c r="X765" s="42"/>
      <c r="Y765" s="42"/>
      <c r="Z765" s="42"/>
      <c r="AA765" s="42"/>
      <c r="AB765" s="42"/>
      <c r="AC765" s="42"/>
      <c r="AD765" s="42"/>
    </row>
    <row r="766">
      <c r="A766" s="70" t="b">
        <v>0</v>
      </c>
      <c r="I766" s="549"/>
      <c r="K766" s="42"/>
      <c r="L766" s="42"/>
      <c r="M766" s="42"/>
      <c r="N766" s="42"/>
      <c r="O766" s="42"/>
      <c r="P766" s="42"/>
      <c r="Q766" s="42"/>
      <c r="R766" s="42"/>
      <c r="S766" s="42"/>
      <c r="T766" s="42"/>
      <c r="U766" s="42"/>
      <c r="V766" s="42"/>
      <c r="W766" s="42"/>
      <c r="X766" s="42"/>
      <c r="Y766" s="42"/>
      <c r="Z766" s="42"/>
      <c r="AA766" s="42"/>
      <c r="AB766" s="42"/>
      <c r="AC766" s="42"/>
      <c r="AD766" s="42"/>
    </row>
    <row r="767">
      <c r="A767" s="70" t="b">
        <v>0</v>
      </c>
      <c r="I767" s="549"/>
      <c r="K767" s="42"/>
      <c r="L767" s="42"/>
      <c r="M767" s="42"/>
      <c r="N767" s="42"/>
      <c r="O767" s="42"/>
      <c r="P767" s="42"/>
      <c r="Q767" s="42"/>
      <c r="R767" s="42"/>
      <c r="S767" s="42"/>
      <c r="T767" s="42"/>
      <c r="U767" s="42"/>
      <c r="V767" s="42"/>
      <c r="W767" s="42"/>
      <c r="X767" s="42"/>
      <c r="Y767" s="42"/>
      <c r="Z767" s="42"/>
      <c r="AA767" s="42"/>
      <c r="AB767" s="42"/>
      <c r="AC767" s="42"/>
      <c r="AD767" s="42"/>
    </row>
    <row r="768">
      <c r="A768" s="70" t="b">
        <v>0</v>
      </c>
      <c r="I768" s="549"/>
      <c r="K768" s="42"/>
      <c r="L768" s="42"/>
      <c r="M768" s="42"/>
      <c r="N768" s="42"/>
      <c r="O768" s="42"/>
      <c r="P768" s="42"/>
      <c r="Q768" s="42"/>
      <c r="R768" s="42"/>
      <c r="S768" s="42"/>
      <c r="T768" s="42"/>
      <c r="U768" s="42"/>
      <c r="V768" s="42"/>
      <c r="W768" s="42"/>
      <c r="X768" s="42"/>
      <c r="Y768" s="42"/>
      <c r="Z768" s="42"/>
      <c r="AA768" s="42"/>
      <c r="AB768" s="42"/>
      <c r="AC768" s="42"/>
      <c r="AD768" s="42"/>
    </row>
    <row r="769">
      <c r="A769" s="70" t="b">
        <v>0</v>
      </c>
      <c r="I769" s="549"/>
      <c r="K769" s="42"/>
      <c r="L769" s="42"/>
      <c r="M769" s="42"/>
      <c r="N769" s="42"/>
      <c r="O769" s="42"/>
      <c r="P769" s="42"/>
      <c r="Q769" s="42"/>
      <c r="R769" s="42"/>
      <c r="S769" s="42"/>
      <c r="T769" s="42"/>
      <c r="U769" s="42"/>
      <c r="V769" s="42"/>
      <c r="W769" s="42"/>
      <c r="X769" s="42"/>
      <c r="Y769" s="42"/>
      <c r="Z769" s="42"/>
      <c r="AA769" s="42"/>
      <c r="AB769" s="42"/>
      <c r="AC769" s="42"/>
      <c r="AD769" s="42"/>
    </row>
    <row r="770">
      <c r="A770" s="70" t="b">
        <v>0</v>
      </c>
      <c r="I770" s="549"/>
      <c r="K770" s="42"/>
      <c r="L770" s="42"/>
      <c r="M770" s="42"/>
      <c r="N770" s="42"/>
      <c r="O770" s="42"/>
      <c r="P770" s="42"/>
      <c r="Q770" s="42"/>
      <c r="R770" s="42"/>
      <c r="S770" s="42"/>
      <c r="T770" s="42"/>
      <c r="U770" s="42"/>
      <c r="V770" s="42"/>
      <c r="W770" s="42"/>
      <c r="X770" s="42"/>
      <c r="Y770" s="42"/>
      <c r="Z770" s="42"/>
      <c r="AA770" s="42"/>
      <c r="AB770" s="42"/>
      <c r="AC770" s="42"/>
      <c r="AD770" s="42"/>
    </row>
    <row r="771">
      <c r="A771" s="70" t="b">
        <v>0</v>
      </c>
      <c r="I771" s="549"/>
      <c r="K771" s="42"/>
      <c r="L771" s="42"/>
      <c r="M771" s="42"/>
      <c r="N771" s="42"/>
      <c r="O771" s="42"/>
      <c r="P771" s="42"/>
      <c r="Q771" s="42"/>
      <c r="R771" s="42"/>
      <c r="S771" s="42"/>
      <c r="T771" s="42"/>
      <c r="U771" s="42"/>
      <c r="V771" s="42"/>
      <c r="W771" s="42"/>
      <c r="X771" s="42"/>
      <c r="Y771" s="42"/>
      <c r="Z771" s="42"/>
      <c r="AA771" s="42"/>
      <c r="AB771" s="42"/>
      <c r="AC771" s="42"/>
      <c r="AD771" s="42"/>
    </row>
    <row r="772">
      <c r="A772" s="70" t="b">
        <v>0</v>
      </c>
      <c r="I772" s="549"/>
      <c r="K772" s="42"/>
      <c r="L772" s="42"/>
      <c r="M772" s="42"/>
      <c r="N772" s="42"/>
      <c r="O772" s="42"/>
      <c r="P772" s="42"/>
      <c r="Q772" s="42"/>
      <c r="R772" s="42"/>
      <c r="S772" s="42"/>
      <c r="T772" s="42"/>
      <c r="U772" s="42"/>
      <c r="V772" s="42"/>
      <c r="W772" s="42"/>
      <c r="X772" s="42"/>
      <c r="Y772" s="42"/>
      <c r="Z772" s="42"/>
      <c r="AA772" s="42"/>
      <c r="AB772" s="42"/>
      <c r="AC772" s="42"/>
      <c r="AD772" s="42"/>
    </row>
    <row r="773">
      <c r="A773" s="70" t="b">
        <v>0</v>
      </c>
      <c r="I773" s="549"/>
      <c r="K773" s="42"/>
      <c r="L773" s="42"/>
      <c r="M773" s="42"/>
      <c r="N773" s="42"/>
      <c r="O773" s="42"/>
      <c r="P773" s="42"/>
      <c r="Q773" s="42"/>
      <c r="R773" s="42"/>
      <c r="S773" s="42"/>
      <c r="T773" s="42"/>
      <c r="U773" s="42"/>
      <c r="V773" s="42"/>
      <c r="W773" s="42"/>
      <c r="X773" s="42"/>
      <c r="Y773" s="42"/>
      <c r="Z773" s="42"/>
      <c r="AA773" s="42"/>
      <c r="AB773" s="42"/>
      <c r="AC773" s="42"/>
      <c r="AD773" s="42"/>
    </row>
    <row r="774">
      <c r="A774" s="70" t="b">
        <v>0</v>
      </c>
      <c r="I774" s="549"/>
      <c r="K774" s="42"/>
      <c r="L774" s="42"/>
      <c r="M774" s="42"/>
      <c r="N774" s="42"/>
      <c r="O774" s="42"/>
      <c r="P774" s="42"/>
      <c r="Q774" s="42"/>
      <c r="R774" s="42"/>
      <c r="S774" s="42"/>
      <c r="T774" s="42"/>
      <c r="U774" s="42"/>
      <c r="V774" s="42"/>
      <c r="W774" s="42"/>
      <c r="X774" s="42"/>
      <c r="Y774" s="42"/>
      <c r="Z774" s="42"/>
      <c r="AA774" s="42"/>
      <c r="AB774" s="42"/>
      <c r="AC774" s="42"/>
      <c r="AD774" s="42"/>
    </row>
    <row r="775">
      <c r="A775" s="70" t="b">
        <v>0</v>
      </c>
      <c r="I775" s="549"/>
      <c r="K775" s="42"/>
      <c r="L775" s="42"/>
      <c r="M775" s="42"/>
      <c r="N775" s="42"/>
      <c r="O775" s="42"/>
      <c r="P775" s="42"/>
      <c r="Q775" s="42"/>
      <c r="R775" s="42"/>
      <c r="S775" s="42"/>
      <c r="T775" s="42"/>
      <c r="U775" s="42"/>
      <c r="V775" s="42"/>
      <c r="W775" s="42"/>
      <c r="X775" s="42"/>
      <c r="Y775" s="42"/>
      <c r="Z775" s="42"/>
      <c r="AA775" s="42"/>
      <c r="AB775" s="42"/>
      <c r="AC775" s="42"/>
      <c r="AD775" s="42"/>
    </row>
    <row r="776">
      <c r="A776" s="70" t="b">
        <v>0</v>
      </c>
      <c r="I776" s="549"/>
      <c r="K776" s="42"/>
      <c r="L776" s="42"/>
      <c r="M776" s="42"/>
      <c r="N776" s="42"/>
      <c r="O776" s="42"/>
      <c r="P776" s="42"/>
      <c r="Q776" s="42"/>
      <c r="R776" s="42"/>
      <c r="S776" s="42"/>
      <c r="T776" s="42"/>
      <c r="U776" s="42"/>
      <c r="V776" s="42"/>
      <c r="W776" s="42"/>
      <c r="X776" s="42"/>
      <c r="Y776" s="42"/>
      <c r="Z776" s="42"/>
      <c r="AA776" s="42"/>
      <c r="AB776" s="42"/>
      <c r="AC776" s="42"/>
      <c r="AD776" s="42"/>
    </row>
    <row r="777">
      <c r="A777" s="70" t="b">
        <v>0</v>
      </c>
      <c r="I777" s="549"/>
      <c r="K777" s="42"/>
      <c r="L777" s="42"/>
      <c r="M777" s="42"/>
      <c r="N777" s="42"/>
      <c r="O777" s="42"/>
      <c r="P777" s="42"/>
      <c r="Q777" s="42"/>
      <c r="R777" s="42"/>
      <c r="S777" s="42"/>
      <c r="T777" s="42"/>
      <c r="U777" s="42"/>
      <c r="V777" s="42"/>
      <c r="W777" s="42"/>
      <c r="X777" s="42"/>
      <c r="Y777" s="42"/>
      <c r="Z777" s="42"/>
      <c r="AA777" s="42"/>
      <c r="AB777" s="42"/>
      <c r="AC777" s="42"/>
      <c r="AD777" s="42"/>
    </row>
    <row r="778">
      <c r="A778" s="70" t="b">
        <v>0</v>
      </c>
      <c r="I778" s="549"/>
      <c r="K778" s="42"/>
      <c r="L778" s="42"/>
      <c r="M778" s="42"/>
      <c r="N778" s="42"/>
      <c r="O778" s="42"/>
      <c r="P778" s="42"/>
      <c r="Q778" s="42"/>
      <c r="R778" s="42"/>
      <c r="S778" s="42"/>
      <c r="T778" s="42"/>
      <c r="U778" s="42"/>
      <c r="V778" s="42"/>
      <c r="W778" s="42"/>
      <c r="X778" s="42"/>
      <c r="Y778" s="42"/>
      <c r="Z778" s="42"/>
      <c r="AA778" s="42"/>
      <c r="AB778" s="42"/>
      <c r="AC778" s="42"/>
      <c r="AD778" s="42"/>
    </row>
    <row r="779">
      <c r="A779" s="70" t="b">
        <v>0</v>
      </c>
      <c r="I779" s="549"/>
      <c r="K779" s="42"/>
      <c r="L779" s="42"/>
      <c r="M779" s="42"/>
      <c r="N779" s="42"/>
      <c r="O779" s="42"/>
      <c r="P779" s="42"/>
      <c r="Q779" s="42"/>
      <c r="R779" s="42"/>
      <c r="S779" s="42"/>
      <c r="T779" s="42"/>
      <c r="U779" s="42"/>
      <c r="V779" s="42"/>
      <c r="W779" s="42"/>
      <c r="X779" s="42"/>
      <c r="Y779" s="42"/>
      <c r="Z779" s="42"/>
      <c r="AA779" s="42"/>
      <c r="AB779" s="42"/>
      <c r="AC779" s="42"/>
      <c r="AD779" s="42"/>
    </row>
    <row r="780">
      <c r="A780" s="70" t="b">
        <v>0</v>
      </c>
      <c r="I780" s="549"/>
      <c r="K780" s="42"/>
      <c r="L780" s="42"/>
      <c r="M780" s="42"/>
      <c r="N780" s="42"/>
      <c r="O780" s="42"/>
      <c r="P780" s="42"/>
      <c r="Q780" s="42"/>
      <c r="R780" s="42"/>
      <c r="S780" s="42"/>
      <c r="T780" s="42"/>
      <c r="U780" s="42"/>
      <c r="V780" s="42"/>
      <c r="W780" s="42"/>
      <c r="X780" s="42"/>
      <c r="Y780" s="42"/>
      <c r="Z780" s="42"/>
      <c r="AA780" s="42"/>
      <c r="AB780" s="42"/>
      <c r="AC780" s="42"/>
      <c r="AD780" s="42"/>
    </row>
    <row r="781">
      <c r="A781" s="70" t="b">
        <v>0</v>
      </c>
      <c r="I781" s="549"/>
      <c r="K781" s="42"/>
      <c r="L781" s="42"/>
      <c r="M781" s="42"/>
      <c r="N781" s="42"/>
      <c r="O781" s="42"/>
      <c r="P781" s="42"/>
      <c r="Q781" s="42"/>
      <c r="R781" s="42"/>
      <c r="S781" s="42"/>
      <c r="T781" s="42"/>
      <c r="U781" s="42"/>
      <c r="V781" s="42"/>
      <c r="W781" s="42"/>
      <c r="X781" s="42"/>
      <c r="Y781" s="42"/>
      <c r="Z781" s="42"/>
      <c r="AA781" s="42"/>
      <c r="AB781" s="42"/>
      <c r="AC781" s="42"/>
      <c r="AD781" s="42"/>
    </row>
    <row r="782">
      <c r="A782" s="70" t="b">
        <v>0</v>
      </c>
      <c r="I782" s="549"/>
      <c r="K782" s="42"/>
      <c r="L782" s="42"/>
      <c r="M782" s="42"/>
      <c r="N782" s="42"/>
      <c r="O782" s="42"/>
      <c r="P782" s="42"/>
      <c r="Q782" s="42"/>
      <c r="R782" s="42"/>
      <c r="S782" s="42"/>
      <c r="T782" s="42"/>
      <c r="U782" s="42"/>
      <c r="V782" s="42"/>
      <c r="W782" s="42"/>
      <c r="X782" s="42"/>
      <c r="Y782" s="42"/>
      <c r="Z782" s="42"/>
      <c r="AA782" s="42"/>
      <c r="AB782" s="42"/>
      <c r="AC782" s="42"/>
      <c r="AD782" s="42"/>
    </row>
    <row r="783">
      <c r="A783" s="70" t="b">
        <v>0</v>
      </c>
      <c r="I783" s="549"/>
      <c r="K783" s="42"/>
      <c r="L783" s="42"/>
      <c r="M783" s="42"/>
      <c r="N783" s="42"/>
      <c r="O783" s="42"/>
      <c r="P783" s="42"/>
      <c r="Q783" s="42"/>
      <c r="R783" s="42"/>
      <c r="S783" s="42"/>
      <c r="T783" s="42"/>
      <c r="U783" s="42"/>
      <c r="V783" s="42"/>
      <c r="W783" s="42"/>
      <c r="X783" s="42"/>
      <c r="Y783" s="42"/>
      <c r="Z783" s="42"/>
      <c r="AA783" s="42"/>
      <c r="AB783" s="42"/>
      <c r="AC783" s="42"/>
      <c r="AD783" s="42"/>
    </row>
    <row r="784">
      <c r="A784" s="70" t="b">
        <v>0</v>
      </c>
      <c r="I784" s="549"/>
      <c r="K784" s="42"/>
      <c r="L784" s="42"/>
      <c r="M784" s="42"/>
      <c r="N784" s="42"/>
      <c r="O784" s="42"/>
      <c r="P784" s="42"/>
      <c r="Q784" s="42"/>
      <c r="R784" s="42"/>
      <c r="S784" s="42"/>
      <c r="T784" s="42"/>
      <c r="U784" s="42"/>
      <c r="V784" s="42"/>
      <c r="W784" s="42"/>
      <c r="X784" s="42"/>
      <c r="Y784" s="42"/>
      <c r="Z784" s="42"/>
      <c r="AA784" s="42"/>
      <c r="AB784" s="42"/>
      <c r="AC784" s="42"/>
      <c r="AD784" s="42"/>
    </row>
    <row r="785">
      <c r="A785" s="70" t="b">
        <v>0</v>
      </c>
      <c r="I785" s="549"/>
      <c r="K785" s="42"/>
      <c r="L785" s="42"/>
      <c r="M785" s="42"/>
      <c r="N785" s="42"/>
      <c r="O785" s="42"/>
      <c r="P785" s="42"/>
      <c r="Q785" s="42"/>
      <c r="R785" s="42"/>
      <c r="S785" s="42"/>
      <c r="T785" s="42"/>
      <c r="U785" s="42"/>
      <c r="V785" s="42"/>
      <c r="W785" s="42"/>
      <c r="X785" s="42"/>
      <c r="Y785" s="42"/>
      <c r="Z785" s="42"/>
      <c r="AA785" s="42"/>
      <c r="AB785" s="42"/>
      <c r="AC785" s="42"/>
      <c r="AD785" s="42"/>
    </row>
    <row r="786">
      <c r="A786" s="70" t="b">
        <v>0</v>
      </c>
      <c r="I786" s="549"/>
      <c r="K786" s="42"/>
      <c r="L786" s="42"/>
      <c r="M786" s="42"/>
      <c r="N786" s="42"/>
      <c r="O786" s="42"/>
      <c r="P786" s="42"/>
      <c r="Q786" s="42"/>
      <c r="R786" s="42"/>
      <c r="S786" s="42"/>
      <c r="T786" s="42"/>
      <c r="U786" s="42"/>
      <c r="V786" s="42"/>
      <c r="W786" s="42"/>
      <c r="X786" s="42"/>
      <c r="Y786" s="42"/>
      <c r="Z786" s="42"/>
      <c r="AA786" s="42"/>
      <c r="AB786" s="42"/>
      <c r="AC786" s="42"/>
      <c r="AD786" s="42"/>
    </row>
    <row r="787">
      <c r="A787" s="70" t="b">
        <v>0</v>
      </c>
      <c r="I787" s="549"/>
      <c r="K787" s="42"/>
      <c r="L787" s="42"/>
      <c r="M787" s="42"/>
      <c r="N787" s="42"/>
      <c r="O787" s="42"/>
      <c r="P787" s="42"/>
      <c r="Q787" s="42"/>
      <c r="R787" s="42"/>
      <c r="S787" s="42"/>
      <c r="T787" s="42"/>
      <c r="U787" s="42"/>
      <c r="V787" s="42"/>
      <c r="W787" s="42"/>
      <c r="X787" s="42"/>
      <c r="Y787" s="42"/>
      <c r="Z787" s="42"/>
      <c r="AA787" s="42"/>
      <c r="AB787" s="42"/>
      <c r="AC787" s="42"/>
      <c r="AD787" s="42"/>
    </row>
    <row r="788">
      <c r="A788" s="70" t="b">
        <v>0</v>
      </c>
      <c r="I788" s="549"/>
      <c r="K788" s="42"/>
      <c r="L788" s="42"/>
      <c r="M788" s="42"/>
      <c r="N788" s="42"/>
      <c r="O788" s="42"/>
      <c r="P788" s="42"/>
      <c r="Q788" s="42"/>
      <c r="R788" s="42"/>
      <c r="S788" s="42"/>
      <c r="T788" s="42"/>
      <c r="U788" s="42"/>
      <c r="V788" s="42"/>
      <c r="W788" s="42"/>
      <c r="X788" s="42"/>
      <c r="Y788" s="42"/>
      <c r="Z788" s="42"/>
      <c r="AA788" s="42"/>
      <c r="AB788" s="42"/>
      <c r="AC788" s="42"/>
      <c r="AD788" s="42"/>
    </row>
    <row r="789">
      <c r="A789" s="70" t="b">
        <v>0</v>
      </c>
      <c r="I789" s="549"/>
      <c r="K789" s="42"/>
      <c r="L789" s="42"/>
      <c r="M789" s="42"/>
      <c r="N789" s="42"/>
      <c r="O789" s="42"/>
      <c r="P789" s="42"/>
      <c r="Q789" s="42"/>
      <c r="R789" s="42"/>
      <c r="S789" s="42"/>
      <c r="T789" s="42"/>
      <c r="U789" s="42"/>
      <c r="V789" s="42"/>
      <c r="W789" s="42"/>
      <c r="X789" s="42"/>
      <c r="Y789" s="42"/>
      <c r="Z789" s="42"/>
      <c r="AA789" s="42"/>
      <c r="AB789" s="42"/>
      <c r="AC789" s="42"/>
      <c r="AD789" s="42"/>
    </row>
    <row r="790">
      <c r="A790" s="70" t="b">
        <v>0</v>
      </c>
      <c r="I790" s="549"/>
      <c r="K790" s="42"/>
      <c r="L790" s="42"/>
      <c r="M790" s="42"/>
      <c r="N790" s="42"/>
      <c r="O790" s="42"/>
      <c r="P790" s="42"/>
      <c r="Q790" s="42"/>
      <c r="R790" s="42"/>
      <c r="S790" s="42"/>
      <c r="T790" s="42"/>
      <c r="U790" s="42"/>
      <c r="V790" s="42"/>
      <c r="W790" s="42"/>
      <c r="X790" s="42"/>
      <c r="Y790" s="42"/>
      <c r="Z790" s="42"/>
      <c r="AA790" s="42"/>
      <c r="AB790" s="42"/>
      <c r="AC790" s="42"/>
      <c r="AD790" s="42"/>
    </row>
    <row r="791">
      <c r="A791" s="70" t="b">
        <v>0</v>
      </c>
      <c r="I791" s="549"/>
      <c r="K791" s="42"/>
      <c r="L791" s="42"/>
      <c r="M791" s="42"/>
      <c r="N791" s="42"/>
      <c r="O791" s="42"/>
      <c r="P791" s="42"/>
      <c r="Q791" s="42"/>
      <c r="R791" s="42"/>
      <c r="S791" s="42"/>
      <c r="T791" s="42"/>
      <c r="U791" s="42"/>
      <c r="V791" s="42"/>
      <c r="W791" s="42"/>
      <c r="X791" s="42"/>
      <c r="Y791" s="42"/>
      <c r="Z791" s="42"/>
      <c r="AA791" s="42"/>
      <c r="AB791" s="42"/>
      <c r="AC791" s="42"/>
      <c r="AD791" s="42"/>
    </row>
    <row r="792">
      <c r="A792" s="70" t="b">
        <v>0</v>
      </c>
      <c r="I792" s="549"/>
      <c r="K792" s="42"/>
      <c r="L792" s="42"/>
      <c r="M792" s="42"/>
      <c r="N792" s="42"/>
      <c r="O792" s="42"/>
      <c r="P792" s="42"/>
      <c r="Q792" s="42"/>
      <c r="R792" s="42"/>
      <c r="S792" s="42"/>
      <c r="T792" s="42"/>
      <c r="U792" s="42"/>
      <c r="V792" s="42"/>
      <c r="W792" s="42"/>
      <c r="X792" s="42"/>
      <c r="Y792" s="42"/>
      <c r="Z792" s="42"/>
      <c r="AA792" s="42"/>
      <c r="AB792" s="42"/>
      <c r="AC792" s="42"/>
      <c r="AD792" s="42"/>
    </row>
    <row r="793">
      <c r="A793" s="70" t="b">
        <v>0</v>
      </c>
      <c r="I793" s="549"/>
      <c r="K793" s="42"/>
      <c r="L793" s="42"/>
      <c r="M793" s="42"/>
      <c r="N793" s="42"/>
      <c r="O793" s="42"/>
      <c r="P793" s="42"/>
      <c r="Q793" s="42"/>
      <c r="R793" s="42"/>
      <c r="S793" s="42"/>
      <c r="T793" s="42"/>
      <c r="U793" s="42"/>
      <c r="V793" s="42"/>
      <c r="W793" s="42"/>
      <c r="X793" s="42"/>
      <c r="Y793" s="42"/>
      <c r="Z793" s="42"/>
      <c r="AA793" s="42"/>
      <c r="AB793" s="42"/>
      <c r="AC793" s="42"/>
      <c r="AD793" s="42"/>
    </row>
    <row r="794">
      <c r="A794" s="70" t="b">
        <v>0</v>
      </c>
      <c r="I794" s="549"/>
      <c r="K794" s="42"/>
      <c r="L794" s="42"/>
      <c r="M794" s="42"/>
      <c r="N794" s="42"/>
      <c r="O794" s="42"/>
      <c r="P794" s="42"/>
      <c r="Q794" s="42"/>
      <c r="R794" s="42"/>
      <c r="S794" s="42"/>
      <c r="T794" s="42"/>
      <c r="U794" s="42"/>
      <c r="V794" s="42"/>
      <c r="W794" s="42"/>
      <c r="X794" s="42"/>
      <c r="Y794" s="42"/>
      <c r="Z794" s="42"/>
      <c r="AA794" s="42"/>
      <c r="AB794" s="42"/>
      <c r="AC794" s="42"/>
      <c r="AD794" s="42"/>
    </row>
    <row r="795">
      <c r="A795" s="70" t="b">
        <v>0</v>
      </c>
      <c r="I795" s="549"/>
      <c r="K795" s="42"/>
      <c r="L795" s="42"/>
      <c r="M795" s="42"/>
      <c r="N795" s="42"/>
      <c r="O795" s="42"/>
      <c r="P795" s="42"/>
      <c r="Q795" s="42"/>
      <c r="R795" s="42"/>
      <c r="S795" s="42"/>
      <c r="T795" s="42"/>
      <c r="U795" s="42"/>
      <c r="V795" s="42"/>
      <c r="W795" s="42"/>
      <c r="X795" s="42"/>
      <c r="Y795" s="42"/>
      <c r="Z795" s="42"/>
      <c r="AA795" s="42"/>
      <c r="AB795" s="42"/>
      <c r="AC795" s="42"/>
      <c r="AD795" s="42"/>
    </row>
    <row r="796">
      <c r="A796" s="70" t="b">
        <v>0</v>
      </c>
      <c r="I796" s="549"/>
      <c r="K796" s="42"/>
      <c r="L796" s="42"/>
      <c r="M796" s="42"/>
      <c r="N796" s="42"/>
      <c r="O796" s="42"/>
      <c r="P796" s="42"/>
      <c r="Q796" s="42"/>
      <c r="R796" s="42"/>
      <c r="S796" s="42"/>
      <c r="T796" s="42"/>
      <c r="U796" s="42"/>
      <c r="V796" s="42"/>
      <c r="W796" s="42"/>
      <c r="X796" s="42"/>
      <c r="Y796" s="42"/>
      <c r="Z796" s="42"/>
      <c r="AA796" s="42"/>
      <c r="AB796" s="42"/>
      <c r="AC796" s="42"/>
      <c r="AD796" s="42"/>
    </row>
    <row r="797">
      <c r="A797" s="70" t="b">
        <v>0</v>
      </c>
      <c r="I797" s="549"/>
      <c r="K797" s="42"/>
      <c r="L797" s="42"/>
      <c r="M797" s="42"/>
      <c r="N797" s="42"/>
      <c r="O797" s="42"/>
      <c r="P797" s="42"/>
      <c r="Q797" s="42"/>
      <c r="R797" s="42"/>
      <c r="S797" s="42"/>
      <c r="T797" s="42"/>
      <c r="U797" s="42"/>
      <c r="V797" s="42"/>
      <c r="W797" s="42"/>
      <c r="X797" s="42"/>
      <c r="Y797" s="42"/>
      <c r="Z797" s="42"/>
      <c r="AA797" s="42"/>
      <c r="AB797" s="42"/>
      <c r="AC797" s="42"/>
      <c r="AD797" s="42"/>
    </row>
    <row r="798">
      <c r="A798" s="70" t="b">
        <v>0</v>
      </c>
      <c r="I798" s="549"/>
      <c r="K798" s="42"/>
      <c r="L798" s="42"/>
      <c r="M798" s="42"/>
      <c r="N798" s="42"/>
      <c r="O798" s="42"/>
      <c r="P798" s="42"/>
      <c r="Q798" s="42"/>
      <c r="R798" s="42"/>
      <c r="S798" s="42"/>
      <c r="T798" s="42"/>
      <c r="U798" s="42"/>
      <c r="V798" s="42"/>
      <c r="W798" s="42"/>
      <c r="X798" s="42"/>
      <c r="Y798" s="42"/>
      <c r="Z798" s="42"/>
      <c r="AA798" s="42"/>
      <c r="AB798" s="42"/>
      <c r="AC798" s="42"/>
      <c r="AD798" s="42"/>
    </row>
    <row r="799">
      <c r="A799" s="70" t="b">
        <v>0</v>
      </c>
      <c r="I799" s="549"/>
      <c r="K799" s="42"/>
      <c r="L799" s="42"/>
      <c r="M799" s="42"/>
      <c r="N799" s="42"/>
      <c r="O799" s="42"/>
      <c r="P799" s="42"/>
      <c r="Q799" s="42"/>
      <c r="R799" s="42"/>
      <c r="S799" s="42"/>
      <c r="T799" s="42"/>
      <c r="U799" s="42"/>
      <c r="V799" s="42"/>
      <c r="W799" s="42"/>
      <c r="X799" s="42"/>
      <c r="Y799" s="42"/>
      <c r="Z799" s="42"/>
      <c r="AA799" s="42"/>
      <c r="AB799" s="42"/>
      <c r="AC799" s="42"/>
      <c r="AD799" s="42"/>
    </row>
    <row r="800">
      <c r="A800" s="70" t="b">
        <v>0</v>
      </c>
      <c r="I800" s="549"/>
      <c r="K800" s="42"/>
      <c r="L800" s="42"/>
      <c r="M800" s="42"/>
      <c r="N800" s="42"/>
      <c r="O800" s="42"/>
      <c r="P800" s="42"/>
      <c r="Q800" s="42"/>
      <c r="R800" s="42"/>
      <c r="S800" s="42"/>
      <c r="T800" s="42"/>
      <c r="U800" s="42"/>
      <c r="V800" s="42"/>
      <c r="W800" s="42"/>
      <c r="X800" s="42"/>
      <c r="Y800" s="42"/>
      <c r="Z800" s="42"/>
      <c r="AA800" s="42"/>
      <c r="AB800" s="42"/>
      <c r="AC800" s="42"/>
      <c r="AD800" s="42"/>
    </row>
    <row r="801">
      <c r="A801" s="70" t="b">
        <v>0</v>
      </c>
      <c r="I801" s="549"/>
      <c r="K801" s="42"/>
      <c r="L801" s="42"/>
      <c r="M801" s="42"/>
      <c r="N801" s="42"/>
      <c r="O801" s="42"/>
      <c r="P801" s="42"/>
      <c r="Q801" s="42"/>
      <c r="R801" s="42"/>
      <c r="S801" s="42"/>
      <c r="T801" s="42"/>
      <c r="U801" s="42"/>
      <c r="V801" s="42"/>
      <c r="W801" s="42"/>
      <c r="X801" s="42"/>
      <c r="Y801" s="42"/>
      <c r="Z801" s="42"/>
      <c r="AA801" s="42"/>
      <c r="AB801" s="42"/>
      <c r="AC801" s="42"/>
      <c r="AD801" s="42"/>
    </row>
    <row r="802">
      <c r="A802" s="70" t="b">
        <v>0</v>
      </c>
      <c r="I802" s="549"/>
      <c r="K802" s="42"/>
      <c r="L802" s="42"/>
      <c r="M802" s="42"/>
      <c r="N802" s="42"/>
      <c r="O802" s="42"/>
      <c r="P802" s="42"/>
      <c r="Q802" s="42"/>
      <c r="R802" s="42"/>
      <c r="S802" s="42"/>
      <c r="T802" s="42"/>
      <c r="U802" s="42"/>
      <c r="V802" s="42"/>
      <c r="W802" s="42"/>
      <c r="X802" s="42"/>
      <c r="Y802" s="42"/>
      <c r="Z802" s="42"/>
      <c r="AA802" s="42"/>
      <c r="AB802" s="42"/>
      <c r="AC802" s="42"/>
      <c r="AD802" s="42"/>
    </row>
    <row r="803">
      <c r="A803" s="70" t="b">
        <v>0</v>
      </c>
      <c r="I803" s="549"/>
      <c r="K803" s="42"/>
      <c r="L803" s="42"/>
      <c r="M803" s="42"/>
      <c r="N803" s="42"/>
      <c r="O803" s="42"/>
      <c r="P803" s="42"/>
      <c r="Q803" s="42"/>
      <c r="R803" s="42"/>
      <c r="S803" s="42"/>
      <c r="T803" s="42"/>
      <c r="U803" s="42"/>
      <c r="V803" s="42"/>
      <c r="W803" s="42"/>
      <c r="X803" s="42"/>
      <c r="Y803" s="42"/>
      <c r="Z803" s="42"/>
      <c r="AA803" s="42"/>
      <c r="AB803" s="42"/>
      <c r="AC803" s="42"/>
      <c r="AD803" s="42"/>
    </row>
    <row r="804">
      <c r="A804" s="70" t="b">
        <v>0</v>
      </c>
      <c r="I804" s="549"/>
      <c r="K804" s="42"/>
      <c r="L804" s="42"/>
      <c r="M804" s="42"/>
      <c r="N804" s="42"/>
      <c r="O804" s="42"/>
      <c r="P804" s="42"/>
      <c r="Q804" s="42"/>
      <c r="R804" s="42"/>
      <c r="S804" s="42"/>
      <c r="T804" s="42"/>
      <c r="U804" s="42"/>
      <c r="V804" s="42"/>
      <c r="W804" s="42"/>
      <c r="X804" s="42"/>
      <c r="Y804" s="42"/>
      <c r="Z804" s="42"/>
      <c r="AA804" s="42"/>
      <c r="AB804" s="42"/>
      <c r="AC804" s="42"/>
      <c r="AD804" s="42"/>
    </row>
    <row r="805">
      <c r="A805" s="70" t="b">
        <v>0</v>
      </c>
      <c r="I805" s="549"/>
      <c r="K805" s="42"/>
      <c r="L805" s="42"/>
      <c r="M805" s="42"/>
      <c r="N805" s="42"/>
      <c r="O805" s="42"/>
      <c r="P805" s="42"/>
      <c r="Q805" s="42"/>
      <c r="R805" s="42"/>
      <c r="S805" s="42"/>
      <c r="T805" s="42"/>
      <c r="U805" s="42"/>
      <c r="V805" s="42"/>
      <c r="W805" s="42"/>
      <c r="X805" s="42"/>
      <c r="Y805" s="42"/>
      <c r="Z805" s="42"/>
      <c r="AA805" s="42"/>
      <c r="AB805" s="42"/>
      <c r="AC805" s="42"/>
      <c r="AD805" s="42"/>
    </row>
    <row r="806">
      <c r="A806" s="70" t="b">
        <v>0</v>
      </c>
      <c r="I806" s="549"/>
      <c r="K806" s="42"/>
      <c r="L806" s="42"/>
      <c r="M806" s="42"/>
      <c r="N806" s="42"/>
      <c r="O806" s="42"/>
      <c r="P806" s="42"/>
      <c r="Q806" s="42"/>
      <c r="R806" s="42"/>
      <c r="S806" s="42"/>
      <c r="T806" s="42"/>
      <c r="U806" s="42"/>
      <c r="V806" s="42"/>
      <c r="W806" s="42"/>
      <c r="X806" s="42"/>
      <c r="Y806" s="42"/>
      <c r="Z806" s="42"/>
      <c r="AA806" s="42"/>
      <c r="AB806" s="42"/>
      <c r="AC806" s="42"/>
      <c r="AD806" s="42"/>
    </row>
    <row r="807">
      <c r="A807" s="70" t="b">
        <v>0</v>
      </c>
      <c r="I807" s="549"/>
      <c r="K807" s="42"/>
      <c r="L807" s="42"/>
      <c r="M807" s="42"/>
      <c r="N807" s="42"/>
      <c r="O807" s="42"/>
      <c r="P807" s="42"/>
      <c r="Q807" s="42"/>
      <c r="R807" s="42"/>
      <c r="S807" s="42"/>
      <c r="T807" s="42"/>
      <c r="U807" s="42"/>
      <c r="V807" s="42"/>
      <c r="W807" s="42"/>
      <c r="X807" s="42"/>
      <c r="Y807" s="42"/>
      <c r="Z807" s="42"/>
      <c r="AA807" s="42"/>
      <c r="AB807" s="42"/>
      <c r="AC807" s="42"/>
      <c r="AD807" s="42"/>
    </row>
    <row r="808">
      <c r="A808" s="70" t="b">
        <v>0</v>
      </c>
      <c r="I808" s="549"/>
      <c r="K808" s="42"/>
      <c r="L808" s="42"/>
      <c r="M808" s="42"/>
      <c r="N808" s="42"/>
      <c r="O808" s="42"/>
      <c r="P808" s="42"/>
      <c r="Q808" s="42"/>
      <c r="R808" s="42"/>
      <c r="S808" s="42"/>
      <c r="T808" s="42"/>
      <c r="U808" s="42"/>
      <c r="V808" s="42"/>
      <c r="W808" s="42"/>
      <c r="X808" s="42"/>
      <c r="Y808" s="42"/>
      <c r="Z808" s="42"/>
      <c r="AA808" s="42"/>
      <c r="AB808" s="42"/>
      <c r="AC808" s="42"/>
      <c r="AD808" s="42"/>
    </row>
    <row r="809">
      <c r="A809" s="70" t="b">
        <v>0</v>
      </c>
      <c r="I809" s="549"/>
      <c r="K809" s="42"/>
      <c r="L809" s="42"/>
      <c r="M809" s="42"/>
      <c r="N809" s="42"/>
      <c r="O809" s="42"/>
      <c r="P809" s="42"/>
      <c r="Q809" s="42"/>
      <c r="R809" s="42"/>
      <c r="S809" s="42"/>
      <c r="T809" s="42"/>
      <c r="U809" s="42"/>
      <c r="V809" s="42"/>
      <c r="W809" s="42"/>
      <c r="X809" s="42"/>
      <c r="Y809" s="42"/>
      <c r="Z809" s="42"/>
      <c r="AA809" s="42"/>
      <c r="AB809" s="42"/>
      <c r="AC809" s="42"/>
      <c r="AD809" s="42"/>
    </row>
    <row r="810">
      <c r="A810" s="70" t="b">
        <v>0</v>
      </c>
      <c r="I810" s="549"/>
      <c r="K810" s="42"/>
      <c r="L810" s="42"/>
      <c r="M810" s="42"/>
      <c r="N810" s="42"/>
      <c r="O810" s="42"/>
      <c r="P810" s="42"/>
      <c r="Q810" s="42"/>
      <c r="R810" s="42"/>
      <c r="S810" s="42"/>
      <c r="T810" s="42"/>
      <c r="U810" s="42"/>
      <c r="V810" s="42"/>
      <c r="W810" s="42"/>
      <c r="X810" s="42"/>
      <c r="Y810" s="42"/>
      <c r="Z810" s="42"/>
      <c r="AA810" s="42"/>
      <c r="AB810" s="42"/>
      <c r="AC810" s="42"/>
      <c r="AD810" s="42"/>
    </row>
    <row r="811">
      <c r="A811" s="70" t="b">
        <v>0</v>
      </c>
      <c r="I811" s="549"/>
      <c r="K811" s="42"/>
      <c r="L811" s="42"/>
      <c r="M811" s="42"/>
      <c r="N811" s="42"/>
      <c r="O811" s="42"/>
      <c r="P811" s="42"/>
      <c r="Q811" s="42"/>
      <c r="R811" s="42"/>
      <c r="S811" s="42"/>
      <c r="T811" s="42"/>
      <c r="U811" s="42"/>
      <c r="V811" s="42"/>
      <c r="W811" s="42"/>
      <c r="X811" s="42"/>
      <c r="Y811" s="42"/>
      <c r="Z811" s="42"/>
      <c r="AA811" s="42"/>
      <c r="AB811" s="42"/>
      <c r="AC811" s="42"/>
      <c r="AD811" s="42"/>
    </row>
    <row r="812">
      <c r="A812" s="70" t="b">
        <v>0</v>
      </c>
      <c r="I812" s="549"/>
      <c r="K812" s="42"/>
      <c r="L812" s="42"/>
      <c r="M812" s="42"/>
      <c r="N812" s="42"/>
      <c r="O812" s="42"/>
      <c r="P812" s="42"/>
      <c r="Q812" s="42"/>
      <c r="R812" s="42"/>
      <c r="S812" s="42"/>
      <c r="T812" s="42"/>
      <c r="U812" s="42"/>
      <c r="V812" s="42"/>
      <c r="W812" s="42"/>
      <c r="X812" s="42"/>
      <c r="Y812" s="42"/>
      <c r="Z812" s="42"/>
      <c r="AA812" s="42"/>
      <c r="AB812" s="42"/>
      <c r="AC812" s="42"/>
      <c r="AD812" s="42"/>
    </row>
    <row r="813">
      <c r="A813" s="70" t="b">
        <v>0</v>
      </c>
      <c r="I813" s="549"/>
      <c r="K813" s="42"/>
      <c r="L813" s="42"/>
      <c r="M813" s="42"/>
      <c r="N813" s="42"/>
      <c r="O813" s="42"/>
      <c r="P813" s="42"/>
      <c r="Q813" s="42"/>
      <c r="R813" s="42"/>
      <c r="S813" s="42"/>
      <c r="T813" s="42"/>
      <c r="U813" s="42"/>
      <c r="V813" s="42"/>
      <c r="W813" s="42"/>
      <c r="X813" s="42"/>
      <c r="Y813" s="42"/>
      <c r="Z813" s="42"/>
      <c r="AA813" s="42"/>
      <c r="AB813" s="42"/>
      <c r="AC813" s="42"/>
      <c r="AD813" s="42"/>
    </row>
    <row r="814">
      <c r="A814" s="70" t="b">
        <v>0</v>
      </c>
      <c r="I814" s="549"/>
      <c r="K814" s="42"/>
      <c r="L814" s="42"/>
      <c r="M814" s="42"/>
      <c r="N814" s="42"/>
      <c r="O814" s="42"/>
      <c r="P814" s="42"/>
      <c r="Q814" s="42"/>
      <c r="R814" s="42"/>
      <c r="S814" s="42"/>
      <c r="T814" s="42"/>
      <c r="U814" s="42"/>
      <c r="V814" s="42"/>
      <c r="W814" s="42"/>
      <c r="X814" s="42"/>
      <c r="Y814" s="42"/>
      <c r="Z814" s="42"/>
      <c r="AA814" s="42"/>
      <c r="AB814" s="42"/>
      <c r="AC814" s="42"/>
      <c r="AD814" s="42"/>
    </row>
    <row r="815">
      <c r="A815" s="70" t="b">
        <v>0</v>
      </c>
      <c r="I815" s="549"/>
      <c r="K815" s="42"/>
      <c r="L815" s="42"/>
      <c r="M815" s="42"/>
      <c r="N815" s="42"/>
      <c r="O815" s="42"/>
      <c r="P815" s="42"/>
      <c r="Q815" s="42"/>
      <c r="R815" s="42"/>
      <c r="S815" s="42"/>
      <c r="T815" s="42"/>
      <c r="U815" s="42"/>
      <c r="V815" s="42"/>
      <c r="W815" s="42"/>
      <c r="X815" s="42"/>
      <c r="Y815" s="42"/>
      <c r="Z815" s="42"/>
      <c r="AA815" s="42"/>
      <c r="AB815" s="42"/>
      <c r="AC815" s="42"/>
      <c r="AD815" s="42"/>
    </row>
    <row r="816">
      <c r="A816" s="70" t="b">
        <v>0</v>
      </c>
      <c r="I816" s="549"/>
      <c r="K816" s="42"/>
      <c r="L816" s="42"/>
      <c r="M816" s="42"/>
      <c r="N816" s="42"/>
      <c r="O816" s="42"/>
      <c r="P816" s="42"/>
      <c r="Q816" s="42"/>
      <c r="R816" s="42"/>
      <c r="S816" s="42"/>
      <c r="T816" s="42"/>
      <c r="U816" s="42"/>
      <c r="V816" s="42"/>
      <c r="W816" s="42"/>
      <c r="X816" s="42"/>
      <c r="Y816" s="42"/>
      <c r="Z816" s="42"/>
      <c r="AA816" s="42"/>
      <c r="AB816" s="42"/>
      <c r="AC816" s="42"/>
      <c r="AD816" s="42"/>
    </row>
    <row r="817">
      <c r="A817" s="70" t="b">
        <v>0</v>
      </c>
      <c r="I817" s="549"/>
      <c r="K817" s="42"/>
      <c r="L817" s="42"/>
      <c r="M817" s="42"/>
      <c r="N817" s="42"/>
      <c r="O817" s="42"/>
      <c r="P817" s="42"/>
      <c r="Q817" s="42"/>
      <c r="R817" s="42"/>
      <c r="S817" s="42"/>
      <c r="T817" s="42"/>
      <c r="U817" s="42"/>
      <c r="V817" s="42"/>
      <c r="W817" s="42"/>
      <c r="X817" s="42"/>
      <c r="Y817" s="42"/>
      <c r="Z817" s="42"/>
      <c r="AA817" s="42"/>
      <c r="AB817" s="42"/>
      <c r="AC817" s="42"/>
      <c r="AD817" s="42"/>
    </row>
    <row r="818">
      <c r="A818" s="70" t="b">
        <v>0</v>
      </c>
      <c r="I818" s="549"/>
      <c r="K818" s="42"/>
      <c r="L818" s="42"/>
      <c r="M818" s="42"/>
      <c r="N818" s="42"/>
      <c r="O818" s="42"/>
      <c r="P818" s="42"/>
      <c r="Q818" s="42"/>
      <c r="R818" s="42"/>
      <c r="S818" s="42"/>
      <c r="T818" s="42"/>
      <c r="U818" s="42"/>
      <c r="V818" s="42"/>
      <c r="W818" s="42"/>
      <c r="X818" s="42"/>
      <c r="Y818" s="42"/>
      <c r="Z818" s="42"/>
      <c r="AA818" s="42"/>
      <c r="AB818" s="42"/>
      <c r="AC818" s="42"/>
      <c r="AD818" s="42"/>
    </row>
    <row r="819">
      <c r="A819" s="70" t="b">
        <v>0</v>
      </c>
      <c r="I819" s="549"/>
      <c r="K819" s="42"/>
      <c r="L819" s="42"/>
      <c r="M819" s="42"/>
      <c r="N819" s="42"/>
      <c r="O819" s="42"/>
      <c r="P819" s="42"/>
      <c r="Q819" s="42"/>
      <c r="R819" s="42"/>
      <c r="S819" s="42"/>
      <c r="T819" s="42"/>
      <c r="U819" s="42"/>
      <c r="V819" s="42"/>
      <c r="W819" s="42"/>
      <c r="X819" s="42"/>
      <c r="Y819" s="42"/>
      <c r="Z819" s="42"/>
      <c r="AA819" s="42"/>
      <c r="AB819" s="42"/>
      <c r="AC819" s="42"/>
      <c r="AD819" s="42"/>
    </row>
    <row r="820">
      <c r="A820" s="70" t="b">
        <v>0</v>
      </c>
      <c r="I820" s="549"/>
      <c r="K820" s="42"/>
      <c r="L820" s="42"/>
      <c r="M820" s="42"/>
      <c r="N820" s="42"/>
      <c r="O820" s="42"/>
      <c r="P820" s="42"/>
      <c r="Q820" s="42"/>
      <c r="R820" s="42"/>
      <c r="S820" s="42"/>
      <c r="T820" s="42"/>
      <c r="U820" s="42"/>
      <c r="V820" s="42"/>
      <c r="W820" s="42"/>
      <c r="X820" s="42"/>
      <c r="Y820" s="42"/>
      <c r="Z820" s="42"/>
      <c r="AA820" s="42"/>
      <c r="AB820" s="42"/>
      <c r="AC820" s="42"/>
      <c r="AD820" s="42"/>
    </row>
    <row r="821">
      <c r="A821" s="70" t="b">
        <v>0</v>
      </c>
      <c r="I821" s="549"/>
      <c r="K821" s="42"/>
      <c r="L821" s="42"/>
      <c r="M821" s="42"/>
      <c r="N821" s="42"/>
      <c r="O821" s="42"/>
      <c r="P821" s="42"/>
      <c r="Q821" s="42"/>
      <c r="R821" s="42"/>
      <c r="S821" s="42"/>
      <c r="T821" s="42"/>
      <c r="U821" s="42"/>
      <c r="V821" s="42"/>
      <c r="W821" s="42"/>
      <c r="X821" s="42"/>
      <c r="Y821" s="42"/>
      <c r="Z821" s="42"/>
      <c r="AA821" s="42"/>
      <c r="AB821" s="42"/>
      <c r="AC821" s="42"/>
      <c r="AD821" s="42"/>
    </row>
    <row r="822">
      <c r="A822" s="70" t="b">
        <v>0</v>
      </c>
      <c r="I822" s="549"/>
      <c r="K822" s="42"/>
      <c r="L822" s="42"/>
      <c r="M822" s="42"/>
      <c r="N822" s="42"/>
      <c r="O822" s="42"/>
      <c r="P822" s="42"/>
      <c r="Q822" s="42"/>
      <c r="R822" s="42"/>
      <c r="S822" s="42"/>
      <c r="T822" s="42"/>
      <c r="U822" s="42"/>
      <c r="V822" s="42"/>
      <c r="W822" s="42"/>
      <c r="X822" s="42"/>
      <c r="Y822" s="42"/>
      <c r="Z822" s="42"/>
      <c r="AA822" s="42"/>
      <c r="AB822" s="42"/>
      <c r="AC822" s="42"/>
      <c r="AD822" s="42"/>
    </row>
    <row r="823">
      <c r="A823" s="70" t="b">
        <v>0</v>
      </c>
      <c r="I823" s="549"/>
      <c r="K823" s="42"/>
      <c r="L823" s="42"/>
      <c r="M823" s="42"/>
      <c r="N823" s="42"/>
      <c r="O823" s="42"/>
      <c r="P823" s="42"/>
      <c r="Q823" s="42"/>
      <c r="R823" s="42"/>
      <c r="S823" s="42"/>
      <c r="T823" s="42"/>
      <c r="U823" s="42"/>
      <c r="V823" s="42"/>
      <c r="W823" s="42"/>
      <c r="X823" s="42"/>
      <c r="Y823" s="42"/>
      <c r="Z823" s="42"/>
      <c r="AA823" s="42"/>
      <c r="AB823" s="42"/>
      <c r="AC823" s="42"/>
      <c r="AD823" s="42"/>
    </row>
    <row r="824">
      <c r="A824" s="70" t="b">
        <v>0</v>
      </c>
      <c r="I824" s="549"/>
      <c r="K824" s="42"/>
      <c r="L824" s="42"/>
      <c r="M824" s="42"/>
      <c r="N824" s="42"/>
      <c r="O824" s="42"/>
      <c r="P824" s="42"/>
      <c r="Q824" s="42"/>
      <c r="R824" s="42"/>
      <c r="S824" s="42"/>
      <c r="T824" s="42"/>
      <c r="U824" s="42"/>
      <c r="V824" s="42"/>
      <c r="W824" s="42"/>
      <c r="X824" s="42"/>
      <c r="Y824" s="42"/>
      <c r="Z824" s="42"/>
      <c r="AA824" s="42"/>
      <c r="AB824" s="42"/>
      <c r="AC824" s="42"/>
      <c r="AD824" s="42"/>
    </row>
    <row r="825">
      <c r="A825" s="70" t="b">
        <v>0</v>
      </c>
      <c r="I825" s="549"/>
      <c r="K825" s="42"/>
      <c r="L825" s="42"/>
      <c r="M825" s="42"/>
      <c r="N825" s="42"/>
      <c r="O825" s="42"/>
      <c r="P825" s="42"/>
      <c r="Q825" s="42"/>
      <c r="R825" s="42"/>
      <c r="S825" s="42"/>
      <c r="T825" s="42"/>
      <c r="U825" s="42"/>
      <c r="V825" s="42"/>
      <c r="W825" s="42"/>
      <c r="X825" s="42"/>
      <c r="Y825" s="42"/>
      <c r="Z825" s="42"/>
      <c r="AA825" s="42"/>
      <c r="AB825" s="42"/>
      <c r="AC825" s="42"/>
      <c r="AD825" s="42"/>
    </row>
    <row r="826">
      <c r="A826" s="70" t="b">
        <v>0</v>
      </c>
      <c r="I826" s="549"/>
      <c r="K826" s="42"/>
      <c r="L826" s="42"/>
      <c r="M826" s="42"/>
      <c r="N826" s="42"/>
      <c r="O826" s="42"/>
      <c r="P826" s="42"/>
      <c r="Q826" s="42"/>
      <c r="R826" s="42"/>
      <c r="S826" s="42"/>
      <c r="T826" s="42"/>
      <c r="U826" s="42"/>
      <c r="V826" s="42"/>
      <c r="W826" s="42"/>
      <c r="X826" s="42"/>
      <c r="Y826" s="42"/>
      <c r="Z826" s="42"/>
      <c r="AA826" s="42"/>
      <c r="AB826" s="42"/>
      <c r="AC826" s="42"/>
      <c r="AD826" s="42"/>
    </row>
    <row r="827">
      <c r="A827" s="70" t="b">
        <v>0</v>
      </c>
      <c r="I827" s="549"/>
      <c r="K827" s="42"/>
      <c r="L827" s="42"/>
      <c r="M827" s="42"/>
      <c r="N827" s="42"/>
      <c r="O827" s="42"/>
      <c r="P827" s="42"/>
      <c r="Q827" s="42"/>
      <c r="R827" s="42"/>
      <c r="S827" s="42"/>
      <c r="T827" s="42"/>
      <c r="U827" s="42"/>
      <c r="V827" s="42"/>
      <c r="W827" s="42"/>
      <c r="X827" s="42"/>
      <c r="Y827" s="42"/>
      <c r="Z827" s="42"/>
      <c r="AA827" s="42"/>
      <c r="AB827" s="42"/>
      <c r="AC827" s="42"/>
      <c r="AD827" s="42"/>
    </row>
    <row r="828">
      <c r="A828" s="70" t="b">
        <v>0</v>
      </c>
      <c r="I828" s="549"/>
      <c r="K828" s="42"/>
      <c r="L828" s="42"/>
      <c r="M828" s="42"/>
      <c r="N828" s="42"/>
      <c r="O828" s="42"/>
      <c r="P828" s="42"/>
      <c r="Q828" s="42"/>
      <c r="R828" s="42"/>
      <c r="S828" s="42"/>
      <c r="T828" s="42"/>
      <c r="U828" s="42"/>
      <c r="V828" s="42"/>
      <c r="W828" s="42"/>
      <c r="X828" s="42"/>
      <c r="Y828" s="42"/>
      <c r="Z828" s="42"/>
      <c r="AA828" s="42"/>
      <c r="AB828" s="42"/>
      <c r="AC828" s="42"/>
      <c r="AD828" s="42"/>
    </row>
    <row r="829">
      <c r="A829" s="70" t="b">
        <v>0</v>
      </c>
      <c r="I829" s="549"/>
      <c r="K829" s="42"/>
      <c r="L829" s="42"/>
      <c r="M829" s="42"/>
      <c r="N829" s="42"/>
      <c r="O829" s="42"/>
      <c r="P829" s="42"/>
      <c r="Q829" s="42"/>
      <c r="R829" s="42"/>
      <c r="S829" s="42"/>
      <c r="T829" s="42"/>
      <c r="U829" s="42"/>
      <c r="V829" s="42"/>
      <c r="W829" s="42"/>
      <c r="X829" s="42"/>
      <c r="Y829" s="42"/>
      <c r="Z829" s="42"/>
      <c r="AA829" s="42"/>
      <c r="AB829" s="42"/>
      <c r="AC829" s="42"/>
      <c r="AD829" s="42"/>
    </row>
    <row r="830">
      <c r="A830" s="70" t="b">
        <v>0</v>
      </c>
      <c r="I830" s="549"/>
      <c r="K830" s="42"/>
      <c r="L830" s="42"/>
      <c r="M830" s="42"/>
      <c r="N830" s="42"/>
      <c r="O830" s="42"/>
      <c r="P830" s="42"/>
      <c r="Q830" s="42"/>
      <c r="R830" s="42"/>
      <c r="S830" s="42"/>
      <c r="T830" s="42"/>
      <c r="U830" s="42"/>
      <c r="V830" s="42"/>
      <c r="W830" s="42"/>
      <c r="X830" s="42"/>
      <c r="Y830" s="42"/>
      <c r="Z830" s="42"/>
      <c r="AA830" s="42"/>
      <c r="AB830" s="42"/>
      <c r="AC830" s="42"/>
      <c r="AD830" s="42"/>
    </row>
    <row r="831">
      <c r="A831" s="70" t="b">
        <v>0</v>
      </c>
      <c r="I831" s="549"/>
      <c r="K831" s="42"/>
      <c r="L831" s="42"/>
      <c r="M831" s="42"/>
      <c r="N831" s="42"/>
      <c r="O831" s="42"/>
      <c r="P831" s="42"/>
      <c r="Q831" s="42"/>
      <c r="R831" s="42"/>
      <c r="S831" s="42"/>
      <c r="T831" s="42"/>
      <c r="U831" s="42"/>
      <c r="V831" s="42"/>
      <c r="W831" s="42"/>
      <c r="X831" s="42"/>
      <c r="Y831" s="42"/>
      <c r="Z831" s="42"/>
      <c r="AA831" s="42"/>
      <c r="AB831" s="42"/>
      <c r="AC831" s="42"/>
      <c r="AD831" s="42"/>
    </row>
    <row r="832">
      <c r="A832" s="70" t="b">
        <v>0</v>
      </c>
      <c r="I832" s="549"/>
      <c r="K832" s="42"/>
      <c r="L832" s="42"/>
      <c r="M832" s="42"/>
      <c r="N832" s="42"/>
      <c r="O832" s="42"/>
      <c r="P832" s="42"/>
      <c r="Q832" s="42"/>
      <c r="R832" s="42"/>
      <c r="S832" s="42"/>
      <c r="T832" s="42"/>
      <c r="U832" s="42"/>
      <c r="V832" s="42"/>
      <c r="W832" s="42"/>
      <c r="X832" s="42"/>
      <c r="Y832" s="42"/>
      <c r="Z832" s="42"/>
      <c r="AA832" s="42"/>
      <c r="AB832" s="42"/>
      <c r="AC832" s="42"/>
      <c r="AD832" s="42"/>
    </row>
    <row r="833">
      <c r="A833" s="70" t="b">
        <v>0</v>
      </c>
      <c r="I833" s="549"/>
      <c r="K833" s="42"/>
      <c r="L833" s="42"/>
      <c r="M833" s="42"/>
      <c r="N833" s="42"/>
      <c r="O833" s="42"/>
      <c r="P833" s="42"/>
      <c r="Q833" s="42"/>
      <c r="R833" s="42"/>
      <c r="S833" s="42"/>
      <c r="T833" s="42"/>
      <c r="U833" s="42"/>
      <c r="V833" s="42"/>
      <c r="W833" s="42"/>
      <c r="X833" s="42"/>
      <c r="Y833" s="42"/>
      <c r="Z833" s="42"/>
      <c r="AA833" s="42"/>
      <c r="AB833" s="42"/>
      <c r="AC833" s="42"/>
      <c r="AD833" s="42"/>
    </row>
    <row r="834">
      <c r="A834" s="70" t="b">
        <v>0</v>
      </c>
      <c r="I834" s="549"/>
      <c r="K834" s="42"/>
      <c r="L834" s="42"/>
      <c r="M834" s="42"/>
      <c r="N834" s="42"/>
      <c r="O834" s="42"/>
      <c r="P834" s="42"/>
      <c r="Q834" s="42"/>
      <c r="R834" s="42"/>
      <c r="S834" s="42"/>
      <c r="T834" s="42"/>
      <c r="U834" s="42"/>
      <c r="V834" s="42"/>
      <c r="W834" s="42"/>
      <c r="X834" s="42"/>
      <c r="Y834" s="42"/>
      <c r="Z834" s="42"/>
      <c r="AA834" s="42"/>
      <c r="AB834" s="42"/>
      <c r="AC834" s="42"/>
      <c r="AD834" s="42"/>
    </row>
    <row r="835">
      <c r="A835" s="70" t="b">
        <v>0</v>
      </c>
      <c r="I835" s="549"/>
      <c r="K835" s="42"/>
      <c r="L835" s="42"/>
      <c r="M835" s="42"/>
      <c r="N835" s="42"/>
      <c r="O835" s="42"/>
      <c r="P835" s="42"/>
      <c r="Q835" s="42"/>
      <c r="R835" s="42"/>
      <c r="S835" s="42"/>
      <c r="T835" s="42"/>
      <c r="U835" s="42"/>
      <c r="V835" s="42"/>
      <c r="W835" s="42"/>
      <c r="X835" s="42"/>
      <c r="Y835" s="42"/>
      <c r="Z835" s="42"/>
      <c r="AA835" s="42"/>
      <c r="AB835" s="42"/>
      <c r="AC835" s="42"/>
      <c r="AD835" s="42"/>
    </row>
    <row r="836">
      <c r="A836" s="70" t="b">
        <v>0</v>
      </c>
      <c r="I836" s="549"/>
      <c r="K836" s="42"/>
      <c r="L836" s="42"/>
      <c r="M836" s="42"/>
      <c r="N836" s="42"/>
      <c r="O836" s="42"/>
      <c r="P836" s="42"/>
      <c r="Q836" s="42"/>
      <c r="R836" s="42"/>
      <c r="S836" s="42"/>
      <c r="T836" s="42"/>
      <c r="U836" s="42"/>
      <c r="V836" s="42"/>
      <c r="W836" s="42"/>
      <c r="X836" s="42"/>
      <c r="Y836" s="42"/>
      <c r="Z836" s="42"/>
      <c r="AA836" s="42"/>
      <c r="AB836" s="42"/>
      <c r="AC836" s="42"/>
      <c r="AD836" s="42"/>
    </row>
    <row r="837">
      <c r="A837" s="70" t="b">
        <v>0</v>
      </c>
      <c r="I837" s="549"/>
      <c r="K837" s="42"/>
      <c r="L837" s="42"/>
      <c r="M837" s="42"/>
      <c r="N837" s="42"/>
      <c r="O837" s="42"/>
      <c r="P837" s="42"/>
      <c r="Q837" s="42"/>
      <c r="R837" s="42"/>
      <c r="S837" s="42"/>
      <c r="T837" s="42"/>
      <c r="U837" s="42"/>
      <c r="V837" s="42"/>
      <c r="W837" s="42"/>
      <c r="X837" s="42"/>
      <c r="Y837" s="42"/>
      <c r="Z837" s="42"/>
      <c r="AA837" s="42"/>
      <c r="AB837" s="42"/>
      <c r="AC837" s="42"/>
      <c r="AD837" s="42"/>
    </row>
    <row r="838">
      <c r="A838" s="70" t="b">
        <v>0</v>
      </c>
      <c r="I838" s="549"/>
      <c r="K838" s="42"/>
      <c r="L838" s="42"/>
      <c r="M838" s="42"/>
      <c r="N838" s="42"/>
      <c r="O838" s="42"/>
      <c r="P838" s="42"/>
      <c r="Q838" s="42"/>
      <c r="R838" s="42"/>
      <c r="S838" s="42"/>
      <c r="T838" s="42"/>
      <c r="U838" s="42"/>
      <c r="V838" s="42"/>
      <c r="W838" s="42"/>
      <c r="X838" s="42"/>
      <c r="Y838" s="42"/>
      <c r="Z838" s="42"/>
      <c r="AA838" s="42"/>
      <c r="AB838" s="42"/>
      <c r="AC838" s="42"/>
      <c r="AD838" s="42"/>
    </row>
    <row r="839">
      <c r="A839" s="70" t="b">
        <v>0</v>
      </c>
      <c r="I839" s="549"/>
      <c r="K839" s="42"/>
      <c r="L839" s="42"/>
      <c r="M839" s="42"/>
      <c r="N839" s="42"/>
      <c r="O839" s="42"/>
      <c r="P839" s="42"/>
      <c r="Q839" s="42"/>
      <c r="R839" s="42"/>
      <c r="S839" s="42"/>
      <c r="T839" s="42"/>
      <c r="U839" s="42"/>
      <c r="V839" s="42"/>
      <c r="W839" s="42"/>
      <c r="X839" s="42"/>
      <c r="Y839" s="42"/>
      <c r="Z839" s="42"/>
      <c r="AA839" s="42"/>
      <c r="AB839" s="42"/>
      <c r="AC839" s="42"/>
      <c r="AD839" s="42"/>
    </row>
    <row r="840">
      <c r="A840" s="70" t="b">
        <v>0</v>
      </c>
      <c r="I840" s="549"/>
      <c r="K840" s="42"/>
      <c r="L840" s="42"/>
      <c r="M840" s="42"/>
      <c r="N840" s="42"/>
      <c r="O840" s="42"/>
      <c r="P840" s="42"/>
      <c r="Q840" s="42"/>
      <c r="R840" s="42"/>
      <c r="S840" s="42"/>
      <c r="T840" s="42"/>
      <c r="U840" s="42"/>
      <c r="V840" s="42"/>
      <c r="W840" s="42"/>
      <c r="X840" s="42"/>
      <c r="Y840" s="42"/>
      <c r="Z840" s="42"/>
      <c r="AA840" s="42"/>
      <c r="AB840" s="42"/>
      <c r="AC840" s="42"/>
      <c r="AD840" s="42"/>
    </row>
    <row r="841">
      <c r="A841" s="70" t="b">
        <v>0</v>
      </c>
      <c r="I841" s="549"/>
      <c r="K841" s="42"/>
      <c r="L841" s="42"/>
      <c r="M841" s="42"/>
      <c r="N841" s="42"/>
      <c r="O841" s="42"/>
      <c r="P841" s="42"/>
      <c r="Q841" s="42"/>
      <c r="R841" s="42"/>
      <c r="S841" s="42"/>
      <c r="T841" s="42"/>
      <c r="U841" s="42"/>
      <c r="V841" s="42"/>
      <c r="W841" s="42"/>
      <c r="X841" s="42"/>
      <c r="Y841" s="42"/>
      <c r="Z841" s="42"/>
      <c r="AA841" s="42"/>
      <c r="AB841" s="42"/>
      <c r="AC841" s="42"/>
      <c r="AD841" s="42"/>
    </row>
    <row r="842">
      <c r="A842" s="70" t="b">
        <v>0</v>
      </c>
      <c r="I842" s="549"/>
      <c r="K842" s="42"/>
      <c r="L842" s="42"/>
      <c r="M842" s="42"/>
      <c r="N842" s="42"/>
      <c r="O842" s="42"/>
      <c r="P842" s="42"/>
      <c r="Q842" s="42"/>
      <c r="R842" s="42"/>
      <c r="S842" s="42"/>
      <c r="T842" s="42"/>
      <c r="U842" s="42"/>
      <c r="V842" s="42"/>
      <c r="W842" s="42"/>
      <c r="X842" s="42"/>
      <c r="Y842" s="42"/>
      <c r="Z842" s="42"/>
      <c r="AA842" s="42"/>
      <c r="AB842" s="42"/>
      <c r="AC842" s="42"/>
      <c r="AD842" s="42"/>
    </row>
    <row r="843">
      <c r="A843" s="70" t="b">
        <v>0</v>
      </c>
      <c r="I843" s="549"/>
      <c r="K843" s="42"/>
      <c r="L843" s="42"/>
      <c r="M843" s="42"/>
      <c r="N843" s="42"/>
      <c r="O843" s="42"/>
      <c r="P843" s="42"/>
      <c r="Q843" s="42"/>
      <c r="R843" s="42"/>
      <c r="S843" s="42"/>
      <c r="T843" s="42"/>
      <c r="U843" s="42"/>
      <c r="V843" s="42"/>
      <c r="W843" s="42"/>
      <c r="X843" s="42"/>
      <c r="Y843" s="42"/>
      <c r="Z843" s="42"/>
      <c r="AA843" s="42"/>
      <c r="AB843" s="42"/>
      <c r="AC843" s="42"/>
      <c r="AD843" s="42"/>
    </row>
    <row r="844">
      <c r="A844" s="70" t="b">
        <v>0</v>
      </c>
      <c r="I844" s="549"/>
      <c r="K844" s="42"/>
      <c r="L844" s="42"/>
      <c r="M844" s="42"/>
      <c r="N844" s="42"/>
      <c r="O844" s="42"/>
      <c r="P844" s="42"/>
      <c r="Q844" s="42"/>
      <c r="R844" s="42"/>
      <c r="S844" s="42"/>
      <c r="T844" s="42"/>
      <c r="U844" s="42"/>
      <c r="V844" s="42"/>
      <c r="W844" s="42"/>
      <c r="X844" s="42"/>
      <c r="Y844" s="42"/>
      <c r="Z844" s="42"/>
      <c r="AA844" s="42"/>
      <c r="AB844" s="42"/>
      <c r="AC844" s="42"/>
      <c r="AD844" s="42"/>
    </row>
    <row r="845">
      <c r="A845" s="70" t="b">
        <v>0</v>
      </c>
      <c r="I845" s="549"/>
      <c r="K845" s="42"/>
      <c r="L845" s="42"/>
      <c r="M845" s="42"/>
      <c r="N845" s="42"/>
      <c r="O845" s="42"/>
      <c r="P845" s="42"/>
      <c r="Q845" s="42"/>
      <c r="R845" s="42"/>
      <c r="S845" s="42"/>
      <c r="T845" s="42"/>
      <c r="U845" s="42"/>
      <c r="V845" s="42"/>
      <c r="W845" s="42"/>
      <c r="X845" s="42"/>
      <c r="Y845" s="42"/>
      <c r="Z845" s="42"/>
      <c r="AA845" s="42"/>
      <c r="AB845" s="42"/>
      <c r="AC845" s="42"/>
      <c r="AD845" s="42"/>
    </row>
    <row r="846">
      <c r="A846" s="70" t="b">
        <v>0</v>
      </c>
      <c r="I846" s="549"/>
      <c r="K846" s="42"/>
      <c r="L846" s="42"/>
      <c r="M846" s="42"/>
      <c r="N846" s="42"/>
      <c r="O846" s="42"/>
      <c r="P846" s="42"/>
      <c r="Q846" s="42"/>
      <c r="R846" s="42"/>
      <c r="S846" s="42"/>
      <c r="T846" s="42"/>
      <c r="U846" s="42"/>
      <c r="V846" s="42"/>
      <c r="W846" s="42"/>
      <c r="X846" s="42"/>
      <c r="Y846" s="42"/>
      <c r="Z846" s="42"/>
      <c r="AA846" s="42"/>
      <c r="AB846" s="42"/>
      <c r="AC846" s="42"/>
      <c r="AD846" s="42"/>
    </row>
    <row r="847">
      <c r="A847" s="70" t="b">
        <v>0</v>
      </c>
      <c r="I847" s="549"/>
      <c r="K847" s="42"/>
      <c r="L847" s="42"/>
      <c r="M847" s="42"/>
      <c r="N847" s="42"/>
      <c r="O847" s="42"/>
      <c r="P847" s="42"/>
      <c r="Q847" s="42"/>
      <c r="R847" s="42"/>
      <c r="S847" s="42"/>
      <c r="T847" s="42"/>
      <c r="U847" s="42"/>
      <c r="V847" s="42"/>
      <c r="W847" s="42"/>
      <c r="X847" s="42"/>
      <c r="Y847" s="42"/>
      <c r="Z847" s="42"/>
      <c r="AA847" s="42"/>
      <c r="AB847" s="42"/>
      <c r="AC847" s="42"/>
      <c r="AD847" s="42"/>
    </row>
    <row r="848">
      <c r="A848" s="70" t="b">
        <v>0</v>
      </c>
      <c r="I848" s="549"/>
      <c r="K848" s="42"/>
      <c r="L848" s="42"/>
      <c r="M848" s="42"/>
      <c r="N848" s="42"/>
      <c r="O848" s="42"/>
      <c r="P848" s="42"/>
      <c r="Q848" s="42"/>
      <c r="R848" s="42"/>
      <c r="S848" s="42"/>
      <c r="T848" s="42"/>
      <c r="U848" s="42"/>
      <c r="V848" s="42"/>
      <c r="W848" s="42"/>
      <c r="X848" s="42"/>
      <c r="Y848" s="42"/>
      <c r="Z848" s="42"/>
      <c r="AA848" s="42"/>
      <c r="AB848" s="42"/>
      <c r="AC848" s="42"/>
      <c r="AD848" s="42"/>
    </row>
    <row r="849">
      <c r="A849" s="70" t="b">
        <v>0</v>
      </c>
      <c r="I849" s="549"/>
      <c r="K849" s="42"/>
      <c r="L849" s="42"/>
      <c r="M849" s="42"/>
      <c r="N849" s="42"/>
      <c r="O849" s="42"/>
      <c r="P849" s="42"/>
      <c r="Q849" s="42"/>
      <c r="R849" s="42"/>
      <c r="S849" s="42"/>
      <c r="T849" s="42"/>
      <c r="U849" s="42"/>
      <c r="V849" s="42"/>
      <c r="W849" s="42"/>
      <c r="X849" s="42"/>
      <c r="Y849" s="42"/>
      <c r="Z849" s="42"/>
      <c r="AA849" s="42"/>
      <c r="AB849" s="42"/>
      <c r="AC849" s="42"/>
      <c r="AD849" s="42"/>
    </row>
    <row r="850">
      <c r="A850" s="70" t="b">
        <v>0</v>
      </c>
      <c r="I850" s="549"/>
      <c r="K850" s="42"/>
      <c r="L850" s="42"/>
      <c r="M850" s="42"/>
      <c r="N850" s="42"/>
      <c r="O850" s="42"/>
      <c r="P850" s="42"/>
      <c r="Q850" s="42"/>
      <c r="R850" s="42"/>
      <c r="S850" s="42"/>
      <c r="T850" s="42"/>
      <c r="U850" s="42"/>
      <c r="V850" s="42"/>
      <c r="W850" s="42"/>
      <c r="X850" s="42"/>
      <c r="Y850" s="42"/>
      <c r="Z850" s="42"/>
      <c r="AA850" s="42"/>
      <c r="AB850" s="42"/>
      <c r="AC850" s="42"/>
      <c r="AD850" s="42"/>
    </row>
    <row r="851">
      <c r="A851" s="70" t="b">
        <v>0</v>
      </c>
      <c r="I851" s="549"/>
      <c r="K851" s="42"/>
      <c r="L851" s="42"/>
      <c r="M851" s="42"/>
      <c r="N851" s="42"/>
      <c r="O851" s="42"/>
      <c r="P851" s="42"/>
      <c r="Q851" s="42"/>
      <c r="R851" s="42"/>
      <c r="S851" s="42"/>
      <c r="T851" s="42"/>
      <c r="U851" s="42"/>
      <c r="V851" s="42"/>
      <c r="W851" s="42"/>
      <c r="X851" s="42"/>
      <c r="Y851" s="42"/>
      <c r="Z851" s="42"/>
      <c r="AA851" s="42"/>
      <c r="AB851" s="42"/>
      <c r="AC851" s="42"/>
      <c r="AD851" s="42"/>
    </row>
    <row r="852">
      <c r="A852" s="70" t="b">
        <v>0</v>
      </c>
      <c r="I852" s="549"/>
      <c r="K852" s="42"/>
      <c r="L852" s="42"/>
      <c r="M852" s="42"/>
      <c r="N852" s="42"/>
      <c r="O852" s="42"/>
      <c r="P852" s="42"/>
      <c r="Q852" s="42"/>
      <c r="R852" s="42"/>
      <c r="S852" s="42"/>
      <c r="T852" s="42"/>
      <c r="U852" s="42"/>
      <c r="V852" s="42"/>
      <c r="W852" s="42"/>
      <c r="X852" s="42"/>
      <c r="Y852" s="42"/>
      <c r="Z852" s="42"/>
      <c r="AA852" s="42"/>
      <c r="AB852" s="42"/>
      <c r="AC852" s="42"/>
      <c r="AD852" s="42"/>
    </row>
    <row r="853">
      <c r="A853" s="70" t="b">
        <v>0</v>
      </c>
      <c r="I853" s="549"/>
      <c r="K853" s="42"/>
      <c r="L853" s="42"/>
      <c r="M853" s="42"/>
      <c r="N853" s="42"/>
      <c r="O853" s="42"/>
      <c r="P853" s="42"/>
      <c r="Q853" s="42"/>
      <c r="R853" s="42"/>
      <c r="S853" s="42"/>
      <c r="T853" s="42"/>
      <c r="U853" s="42"/>
      <c r="V853" s="42"/>
      <c r="W853" s="42"/>
      <c r="X853" s="42"/>
      <c r="Y853" s="42"/>
      <c r="Z853" s="42"/>
      <c r="AA853" s="42"/>
      <c r="AB853" s="42"/>
      <c r="AC853" s="42"/>
      <c r="AD853" s="42"/>
    </row>
    <row r="854">
      <c r="A854" s="70" t="b">
        <v>0</v>
      </c>
      <c r="I854" s="549"/>
      <c r="K854" s="42"/>
      <c r="L854" s="42"/>
      <c r="M854" s="42"/>
      <c r="N854" s="42"/>
      <c r="O854" s="42"/>
      <c r="P854" s="42"/>
      <c r="Q854" s="42"/>
      <c r="R854" s="42"/>
      <c r="S854" s="42"/>
      <c r="T854" s="42"/>
      <c r="U854" s="42"/>
      <c r="V854" s="42"/>
      <c r="W854" s="42"/>
      <c r="X854" s="42"/>
      <c r="Y854" s="42"/>
      <c r="Z854" s="42"/>
      <c r="AA854" s="42"/>
      <c r="AB854" s="42"/>
      <c r="AC854" s="42"/>
      <c r="AD854" s="42"/>
    </row>
    <row r="855">
      <c r="A855" s="70" t="b">
        <v>0</v>
      </c>
      <c r="I855" s="549"/>
      <c r="K855" s="42"/>
      <c r="L855" s="42"/>
      <c r="M855" s="42"/>
      <c r="N855" s="42"/>
      <c r="O855" s="42"/>
      <c r="P855" s="42"/>
      <c r="Q855" s="42"/>
      <c r="R855" s="42"/>
      <c r="S855" s="42"/>
      <c r="T855" s="42"/>
      <c r="U855" s="42"/>
      <c r="V855" s="42"/>
      <c r="W855" s="42"/>
      <c r="X855" s="42"/>
      <c r="Y855" s="42"/>
      <c r="Z855" s="42"/>
      <c r="AA855" s="42"/>
      <c r="AB855" s="42"/>
      <c r="AC855" s="42"/>
      <c r="AD855" s="42"/>
    </row>
    <row r="856">
      <c r="A856" s="70" t="b">
        <v>0</v>
      </c>
      <c r="I856" s="549"/>
      <c r="K856" s="42"/>
      <c r="L856" s="42"/>
      <c r="M856" s="42"/>
      <c r="N856" s="42"/>
      <c r="O856" s="42"/>
      <c r="P856" s="42"/>
      <c r="Q856" s="42"/>
      <c r="R856" s="42"/>
      <c r="S856" s="42"/>
      <c r="T856" s="42"/>
      <c r="U856" s="42"/>
      <c r="V856" s="42"/>
      <c r="W856" s="42"/>
      <c r="X856" s="42"/>
      <c r="Y856" s="42"/>
      <c r="Z856" s="42"/>
      <c r="AA856" s="42"/>
      <c r="AB856" s="42"/>
      <c r="AC856" s="42"/>
      <c r="AD856" s="42"/>
    </row>
    <row r="857">
      <c r="A857" s="70" t="b">
        <v>0</v>
      </c>
      <c r="I857" s="549"/>
      <c r="K857" s="42"/>
      <c r="L857" s="42"/>
      <c r="M857" s="42"/>
      <c r="N857" s="42"/>
      <c r="O857" s="42"/>
      <c r="P857" s="42"/>
      <c r="Q857" s="42"/>
      <c r="R857" s="42"/>
      <c r="S857" s="42"/>
      <c r="T857" s="42"/>
      <c r="U857" s="42"/>
      <c r="V857" s="42"/>
      <c r="W857" s="42"/>
      <c r="X857" s="42"/>
      <c r="Y857" s="42"/>
      <c r="Z857" s="42"/>
      <c r="AA857" s="42"/>
      <c r="AB857" s="42"/>
      <c r="AC857" s="42"/>
      <c r="AD857" s="42"/>
    </row>
    <row r="858">
      <c r="A858" s="70" t="b">
        <v>0</v>
      </c>
      <c r="I858" s="549"/>
      <c r="K858" s="42"/>
      <c r="L858" s="42"/>
      <c r="M858" s="42"/>
      <c r="N858" s="42"/>
      <c r="O858" s="42"/>
      <c r="P858" s="42"/>
      <c r="Q858" s="42"/>
      <c r="R858" s="42"/>
      <c r="S858" s="42"/>
      <c r="T858" s="42"/>
      <c r="U858" s="42"/>
      <c r="V858" s="42"/>
      <c r="W858" s="42"/>
      <c r="X858" s="42"/>
      <c r="Y858" s="42"/>
      <c r="Z858" s="42"/>
      <c r="AA858" s="42"/>
      <c r="AB858" s="42"/>
      <c r="AC858" s="42"/>
      <c r="AD858" s="42"/>
    </row>
    <row r="859">
      <c r="A859" s="70" t="b">
        <v>0</v>
      </c>
      <c r="I859" s="549"/>
      <c r="K859" s="42"/>
      <c r="L859" s="42"/>
      <c r="M859" s="42"/>
      <c r="N859" s="42"/>
      <c r="O859" s="42"/>
      <c r="P859" s="42"/>
      <c r="Q859" s="42"/>
      <c r="R859" s="42"/>
      <c r="S859" s="42"/>
      <c r="T859" s="42"/>
      <c r="U859" s="42"/>
      <c r="V859" s="42"/>
      <c r="W859" s="42"/>
      <c r="X859" s="42"/>
      <c r="Y859" s="42"/>
      <c r="Z859" s="42"/>
      <c r="AA859" s="42"/>
      <c r="AB859" s="42"/>
      <c r="AC859" s="42"/>
      <c r="AD859" s="42"/>
    </row>
    <row r="860">
      <c r="A860" s="70" t="b">
        <v>0</v>
      </c>
      <c r="I860" s="549"/>
      <c r="K860" s="42"/>
      <c r="L860" s="42"/>
      <c r="M860" s="42"/>
      <c r="N860" s="42"/>
      <c r="O860" s="42"/>
      <c r="P860" s="42"/>
      <c r="Q860" s="42"/>
      <c r="R860" s="42"/>
      <c r="S860" s="42"/>
      <c r="T860" s="42"/>
      <c r="U860" s="42"/>
      <c r="V860" s="42"/>
      <c r="W860" s="42"/>
      <c r="X860" s="42"/>
      <c r="Y860" s="42"/>
      <c r="Z860" s="42"/>
      <c r="AA860" s="42"/>
      <c r="AB860" s="42"/>
      <c r="AC860" s="42"/>
      <c r="AD860" s="42"/>
    </row>
    <row r="861">
      <c r="A861" s="70" t="b">
        <v>0</v>
      </c>
      <c r="I861" s="549"/>
      <c r="K861" s="42"/>
      <c r="L861" s="42"/>
      <c r="M861" s="42"/>
      <c r="N861" s="42"/>
      <c r="O861" s="42"/>
      <c r="P861" s="42"/>
      <c r="Q861" s="42"/>
      <c r="R861" s="42"/>
      <c r="S861" s="42"/>
      <c r="T861" s="42"/>
      <c r="U861" s="42"/>
      <c r="V861" s="42"/>
      <c r="W861" s="42"/>
      <c r="X861" s="42"/>
      <c r="Y861" s="42"/>
      <c r="Z861" s="42"/>
      <c r="AA861" s="42"/>
      <c r="AB861" s="42"/>
      <c r="AC861" s="42"/>
      <c r="AD861" s="42"/>
    </row>
    <row r="862">
      <c r="A862" s="70" t="b">
        <v>0</v>
      </c>
      <c r="I862" s="549"/>
      <c r="K862" s="42"/>
      <c r="L862" s="42"/>
      <c r="M862" s="42"/>
      <c r="N862" s="42"/>
      <c r="O862" s="42"/>
      <c r="P862" s="42"/>
      <c r="Q862" s="42"/>
      <c r="R862" s="42"/>
      <c r="S862" s="42"/>
      <c r="T862" s="42"/>
      <c r="U862" s="42"/>
      <c r="V862" s="42"/>
      <c r="W862" s="42"/>
      <c r="X862" s="42"/>
      <c r="Y862" s="42"/>
      <c r="Z862" s="42"/>
      <c r="AA862" s="42"/>
      <c r="AB862" s="42"/>
      <c r="AC862" s="42"/>
      <c r="AD862" s="42"/>
    </row>
    <row r="863">
      <c r="A863" s="70" t="b">
        <v>0</v>
      </c>
      <c r="I863" s="549"/>
      <c r="K863" s="42"/>
      <c r="L863" s="42"/>
      <c r="M863" s="42"/>
      <c r="N863" s="42"/>
      <c r="O863" s="42"/>
      <c r="P863" s="42"/>
      <c r="Q863" s="42"/>
      <c r="R863" s="42"/>
      <c r="S863" s="42"/>
      <c r="T863" s="42"/>
      <c r="U863" s="42"/>
      <c r="V863" s="42"/>
      <c r="W863" s="42"/>
      <c r="X863" s="42"/>
      <c r="Y863" s="42"/>
      <c r="Z863" s="42"/>
      <c r="AA863" s="42"/>
      <c r="AB863" s="42"/>
      <c r="AC863" s="42"/>
      <c r="AD863" s="42"/>
    </row>
    <row r="864">
      <c r="A864" s="70" t="b">
        <v>0</v>
      </c>
      <c r="I864" s="549"/>
      <c r="K864" s="42"/>
      <c r="L864" s="42"/>
      <c r="M864" s="42"/>
      <c r="N864" s="42"/>
      <c r="O864" s="42"/>
      <c r="P864" s="42"/>
      <c r="Q864" s="42"/>
      <c r="R864" s="42"/>
      <c r="S864" s="42"/>
      <c r="T864" s="42"/>
      <c r="U864" s="42"/>
      <c r="V864" s="42"/>
      <c r="W864" s="42"/>
      <c r="X864" s="42"/>
      <c r="Y864" s="42"/>
      <c r="Z864" s="42"/>
      <c r="AA864" s="42"/>
      <c r="AB864" s="42"/>
      <c r="AC864" s="42"/>
      <c r="AD864" s="42"/>
    </row>
    <row r="865">
      <c r="A865" s="70" t="b">
        <v>0</v>
      </c>
      <c r="I865" s="549"/>
      <c r="K865" s="42"/>
      <c r="L865" s="42"/>
      <c r="M865" s="42"/>
      <c r="N865" s="42"/>
      <c r="O865" s="42"/>
      <c r="P865" s="42"/>
      <c r="Q865" s="42"/>
      <c r="R865" s="42"/>
      <c r="S865" s="42"/>
      <c r="T865" s="42"/>
      <c r="U865" s="42"/>
      <c r="V865" s="42"/>
      <c r="W865" s="42"/>
      <c r="X865" s="42"/>
      <c r="Y865" s="42"/>
      <c r="Z865" s="42"/>
      <c r="AA865" s="42"/>
      <c r="AB865" s="42"/>
      <c r="AC865" s="42"/>
      <c r="AD865" s="42"/>
    </row>
    <row r="866">
      <c r="A866" s="70" t="b">
        <v>0</v>
      </c>
      <c r="I866" s="549"/>
      <c r="K866" s="42"/>
      <c r="L866" s="42"/>
      <c r="M866" s="42"/>
      <c r="N866" s="42"/>
      <c r="O866" s="42"/>
      <c r="P866" s="42"/>
      <c r="Q866" s="42"/>
      <c r="R866" s="42"/>
      <c r="S866" s="42"/>
      <c r="T866" s="42"/>
      <c r="U866" s="42"/>
      <c r="V866" s="42"/>
      <c r="W866" s="42"/>
      <c r="X866" s="42"/>
      <c r="Y866" s="42"/>
      <c r="Z866" s="42"/>
      <c r="AA866" s="42"/>
      <c r="AB866" s="42"/>
      <c r="AC866" s="42"/>
      <c r="AD866" s="42"/>
    </row>
    <row r="867">
      <c r="A867" s="70" t="b">
        <v>0</v>
      </c>
      <c r="I867" s="549"/>
      <c r="K867" s="42"/>
      <c r="L867" s="42"/>
      <c r="M867" s="42"/>
      <c r="N867" s="42"/>
      <c r="O867" s="42"/>
      <c r="P867" s="42"/>
      <c r="Q867" s="42"/>
      <c r="R867" s="42"/>
      <c r="S867" s="42"/>
      <c r="T867" s="42"/>
      <c r="U867" s="42"/>
      <c r="V867" s="42"/>
      <c r="W867" s="42"/>
      <c r="X867" s="42"/>
      <c r="Y867" s="42"/>
      <c r="Z867" s="42"/>
      <c r="AA867" s="42"/>
      <c r="AB867" s="42"/>
      <c r="AC867" s="42"/>
      <c r="AD867" s="42"/>
    </row>
    <row r="868">
      <c r="A868" s="70" t="b">
        <v>0</v>
      </c>
      <c r="I868" s="549"/>
      <c r="K868" s="42"/>
      <c r="L868" s="42"/>
      <c r="M868" s="42"/>
      <c r="N868" s="42"/>
      <c r="O868" s="42"/>
      <c r="P868" s="42"/>
      <c r="Q868" s="42"/>
      <c r="R868" s="42"/>
      <c r="S868" s="42"/>
      <c r="T868" s="42"/>
      <c r="U868" s="42"/>
      <c r="V868" s="42"/>
      <c r="W868" s="42"/>
      <c r="X868" s="42"/>
      <c r="Y868" s="42"/>
      <c r="Z868" s="42"/>
      <c r="AA868" s="42"/>
      <c r="AB868" s="42"/>
      <c r="AC868" s="42"/>
      <c r="AD868" s="42"/>
    </row>
    <row r="869">
      <c r="A869" s="70" t="b">
        <v>0</v>
      </c>
      <c r="I869" s="549"/>
      <c r="K869" s="42"/>
      <c r="L869" s="42"/>
      <c r="M869" s="42"/>
      <c r="N869" s="42"/>
      <c r="O869" s="42"/>
      <c r="P869" s="42"/>
      <c r="Q869" s="42"/>
      <c r="R869" s="42"/>
      <c r="S869" s="42"/>
      <c r="T869" s="42"/>
      <c r="U869" s="42"/>
      <c r="V869" s="42"/>
      <c r="W869" s="42"/>
      <c r="X869" s="42"/>
      <c r="Y869" s="42"/>
      <c r="Z869" s="42"/>
      <c r="AA869" s="42"/>
      <c r="AB869" s="42"/>
      <c r="AC869" s="42"/>
      <c r="AD869" s="42"/>
    </row>
    <row r="870">
      <c r="A870" s="70" t="b">
        <v>0</v>
      </c>
      <c r="I870" s="549"/>
      <c r="K870" s="42"/>
      <c r="L870" s="42"/>
      <c r="M870" s="42"/>
      <c r="N870" s="42"/>
      <c r="O870" s="42"/>
      <c r="P870" s="42"/>
      <c r="Q870" s="42"/>
      <c r="R870" s="42"/>
      <c r="S870" s="42"/>
      <c r="T870" s="42"/>
      <c r="U870" s="42"/>
      <c r="V870" s="42"/>
      <c r="W870" s="42"/>
      <c r="X870" s="42"/>
      <c r="Y870" s="42"/>
      <c r="Z870" s="42"/>
      <c r="AA870" s="42"/>
      <c r="AB870" s="42"/>
      <c r="AC870" s="42"/>
      <c r="AD870" s="42"/>
    </row>
    <row r="871">
      <c r="A871" s="70" t="b">
        <v>0</v>
      </c>
      <c r="I871" s="549"/>
      <c r="K871" s="42"/>
      <c r="L871" s="42"/>
      <c r="M871" s="42"/>
      <c r="N871" s="42"/>
      <c r="O871" s="42"/>
      <c r="P871" s="42"/>
      <c r="Q871" s="42"/>
      <c r="R871" s="42"/>
      <c r="S871" s="42"/>
      <c r="T871" s="42"/>
      <c r="U871" s="42"/>
      <c r="V871" s="42"/>
      <c r="W871" s="42"/>
      <c r="X871" s="42"/>
      <c r="Y871" s="42"/>
      <c r="Z871" s="42"/>
      <c r="AA871" s="42"/>
      <c r="AB871" s="42"/>
      <c r="AC871" s="42"/>
      <c r="AD871" s="42"/>
    </row>
    <row r="872">
      <c r="A872" s="70" t="b">
        <v>0</v>
      </c>
      <c r="I872" s="549"/>
      <c r="K872" s="42"/>
      <c r="L872" s="42"/>
      <c r="M872" s="42"/>
      <c r="N872" s="42"/>
      <c r="O872" s="42"/>
      <c r="P872" s="42"/>
      <c r="Q872" s="42"/>
      <c r="R872" s="42"/>
      <c r="S872" s="42"/>
      <c r="T872" s="42"/>
      <c r="U872" s="42"/>
      <c r="V872" s="42"/>
      <c r="W872" s="42"/>
      <c r="X872" s="42"/>
      <c r="Y872" s="42"/>
      <c r="Z872" s="42"/>
      <c r="AA872" s="42"/>
      <c r="AB872" s="42"/>
      <c r="AC872" s="42"/>
      <c r="AD872" s="42"/>
    </row>
    <row r="873">
      <c r="A873" s="70" t="b">
        <v>0</v>
      </c>
      <c r="I873" s="549"/>
      <c r="K873" s="42"/>
      <c r="L873" s="42"/>
      <c r="M873" s="42"/>
      <c r="N873" s="42"/>
      <c r="O873" s="42"/>
      <c r="P873" s="42"/>
      <c r="Q873" s="42"/>
      <c r="R873" s="42"/>
      <c r="S873" s="42"/>
      <c r="T873" s="42"/>
      <c r="U873" s="42"/>
      <c r="V873" s="42"/>
      <c r="W873" s="42"/>
      <c r="X873" s="42"/>
      <c r="Y873" s="42"/>
      <c r="Z873" s="42"/>
      <c r="AA873" s="42"/>
      <c r="AB873" s="42"/>
      <c r="AC873" s="42"/>
      <c r="AD873" s="42"/>
    </row>
    <row r="874">
      <c r="A874" s="70" t="b">
        <v>0</v>
      </c>
      <c r="I874" s="549"/>
      <c r="K874" s="42"/>
      <c r="L874" s="42"/>
      <c r="M874" s="42"/>
      <c r="N874" s="42"/>
      <c r="O874" s="42"/>
      <c r="P874" s="42"/>
      <c r="Q874" s="42"/>
      <c r="R874" s="42"/>
      <c r="S874" s="42"/>
      <c r="T874" s="42"/>
      <c r="U874" s="42"/>
      <c r="V874" s="42"/>
      <c r="W874" s="42"/>
      <c r="X874" s="42"/>
      <c r="Y874" s="42"/>
      <c r="Z874" s="42"/>
      <c r="AA874" s="42"/>
      <c r="AB874" s="42"/>
      <c r="AC874" s="42"/>
      <c r="AD874" s="42"/>
    </row>
    <row r="875">
      <c r="A875" s="70" t="b">
        <v>0</v>
      </c>
      <c r="I875" s="549"/>
      <c r="K875" s="42"/>
      <c r="L875" s="42"/>
      <c r="M875" s="42"/>
      <c r="N875" s="42"/>
      <c r="O875" s="42"/>
      <c r="P875" s="42"/>
      <c r="Q875" s="42"/>
      <c r="R875" s="42"/>
      <c r="S875" s="42"/>
      <c r="T875" s="42"/>
      <c r="U875" s="42"/>
      <c r="V875" s="42"/>
      <c r="W875" s="42"/>
      <c r="X875" s="42"/>
      <c r="Y875" s="42"/>
      <c r="Z875" s="42"/>
      <c r="AA875" s="42"/>
      <c r="AB875" s="42"/>
      <c r="AC875" s="42"/>
      <c r="AD875" s="42"/>
    </row>
    <row r="876">
      <c r="A876" s="70" t="b">
        <v>0</v>
      </c>
      <c r="I876" s="549"/>
      <c r="K876" s="42"/>
      <c r="L876" s="42"/>
      <c r="M876" s="42"/>
      <c r="N876" s="42"/>
      <c r="O876" s="42"/>
      <c r="P876" s="42"/>
      <c r="Q876" s="42"/>
      <c r="R876" s="42"/>
      <c r="S876" s="42"/>
      <c r="T876" s="42"/>
      <c r="U876" s="42"/>
      <c r="V876" s="42"/>
      <c r="W876" s="42"/>
      <c r="X876" s="42"/>
      <c r="Y876" s="42"/>
      <c r="Z876" s="42"/>
      <c r="AA876" s="42"/>
      <c r="AB876" s="42"/>
      <c r="AC876" s="42"/>
      <c r="AD876" s="42"/>
    </row>
    <row r="877">
      <c r="A877" s="70" t="b">
        <v>0</v>
      </c>
      <c r="I877" s="549"/>
      <c r="K877" s="42"/>
      <c r="L877" s="42"/>
      <c r="M877" s="42"/>
      <c r="N877" s="42"/>
      <c r="O877" s="42"/>
      <c r="P877" s="42"/>
      <c r="Q877" s="42"/>
      <c r="R877" s="42"/>
      <c r="S877" s="42"/>
      <c r="T877" s="42"/>
      <c r="U877" s="42"/>
      <c r="V877" s="42"/>
      <c r="W877" s="42"/>
      <c r="X877" s="42"/>
      <c r="Y877" s="42"/>
      <c r="Z877" s="42"/>
      <c r="AA877" s="42"/>
      <c r="AB877" s="42"/>
      <c r="AC877" s="42"/>
      <c r="AD877" s="42"/>
    </row>
    <row r="878">
      <c r="A878" s="70" t="b">
        <v>0</v>
      </c>
      <c r="I878" s="549"/>
      <c r="K878" s="42"/>
      <c r="L878" s="42"/>
      <c r="M878" s="42"/>
      <c r="N878" s="42"/>
      <c r="O878" s="42"/>
      <c r="P878" s="42"/>
      <c r="Q878" s="42"/>
      <c r="R878" s="42"/>
      <c r="S878" s="42"/>
      <c r="T878" s="42"/>
      <c r="U878" s="42"/>
      <c r="V878" s="42"/>
      <c r="W878" s="42"/>
      <c r="X878" s="42"/>
      <c r="Y878" s="42"/>
      <c r="Z878" s="42"/>
      <c r="AA878" s="42"/>
      <c r="AB878" s="42"/>
      <c r="AC878" s="42"/>
      <c r="AD878" s="42"/>
    </row>
    <row r="879">
      <c r="A879" s="70" t="b">
        <v>0</v>
      </c>
      <c r="I879" s="549"/>
      <c r="K879" s="42"/>
      <c r="L879" s="42"/>
      <c r="M879" s="42"/>
      <c r="N879" s="42"/>
      <c r="O879" s="42"/>
      <c r="P879" s="42"/>
      <c r="Q879" s="42"/>
      <c r="R879" s="42"/>
      <c r="S879" s="42"/>
      <c r="T879" s="42"/>
      <c r="U879" s="42"/>
      <c r="V879" s="42"/>
      <c r="W879" s="42"/>
      <c r="X879" s="42"/>
      <c r="Y879" s="42"/>
      <c r="Z879" s="42"/>
      <c r="AA879" s="42"/>
      <c r="AB879" s="42"/>
      <c r="AC879" s="42"/>
      <c r="AD879" s="42"/>
    </row>
    <row r="880">
      <c r="A880" s="70" t="b">
        <v>0</v>
      </c>
      <c r="I880" s="549"/>
      <c r="K880" s="42"/>
      <c r="L880" s="42"/>
      <c r="M880" s="42"/>
      <c r="N880" s="42"/>
      <c r="O880" s="42"/>
      <c r="P880" s="42"/>
      <c r="Q880" s="42"/>
      <c r="R880" s="42"/>
      <c r="S880" s="42"/>
      <c r="T880" s="42"/>
      <c r="U880" s="42"/>
      <c r="V880" s="42"/>
      <c r="W880" s="42"/>
      <c r="X880" s="42"/>
      <c r="Y880" s="42"/>
      <c r="Z880" s="42"/>
      <c r="AA880" s="42"/>
      <c r="AB880" s="42"/>
      <c r="AC880" s="42"/>
      <c r="AD880" s="42"/>
    </row>
    <row r="881">
      <c r="A881" s="70" t="b">
        <v>0</v>
      </c>
      <c r="I881" s="549"/>
      <c r="K881" s="42"/>
      <c r="L881" s="42"/>
      <c r="M881" s="42"/>
      <c r="N881" s="42"/>
      <c r="O881" s="42"/>
      <c r="P881" s="42"/>
      <c r="Q881" s="42"/>
      <c r="R881" s="42"/>
      <c r="S881" s="42"/>
      <c r="T881" s="42"/>
      <c r="U881" s="42"/>
      <c r="V881" s="42"/>
      <c r="W881" s="42"/>
      <c r="X881" s="42"/>
      <c r="Y881" s="42"/>
      <c r="Z881" s="42"/>
      <c r="AA881" s="42"/>
      <c r="AB881" s="42"/>
      <c r="AC881" s="42"/>
      <c r="AD881" s="42"/>
    </row>
    <row r="882">
      <c r="A882" s="70" t="b">
        <v>0</v>
      </c>
      <c r="I882" s="549"/>
      <c r="K882" s="42"/>
      <c r="L882" s="42"/>
      <c r="M882" s="42"/>
      <c r="N882" s="42"/>
      <c r="O882" s="42"/>
      <c r="P882" s="42"/>
      <c r="Q882" s="42"/>
      <c r="R882" s="42"/>
      <c r="S882" s="42"/>
      <c r="T882" s="42"/>
      <c r="U882" s="42"/>
      <c r="V882" s="42"/>
      <c r="W882" s="42"/>
      <c r="X882" s="42"/>
      <c r="Y882" s="42"/>
      <c r="Z882" s="42"/>
      <c r="AA882" s="42"/>
      <c r="AB882" s="42"/>
      <c r="AC882" s="42"/>
      <c r="AD882" s="42"/>
    </row>
    <row r="883">
      <c r="A883" s="70" t="b">
        <v>0</v>
      </c>
      <c r="I883" s="549"/>
      <c r="K883" s="42"/>
      <c r="L883" s="42"/>
      <c r="M883" s="42"/>
      <c r="N883" s="42"/>
      <c r="O883" s="42"/>
      <c r="P883" s="42"/>
      <c r="Q883" s="42"/>
      <c r="R883" s="42"/>
      <c r="S883" s="42"/>
      <c r="T883" s="42"/>
      <c r="U883" s="42"/>
      <c r="V883" s="42"/>
      <c r="W883" s="42"/>
      <c r="X883" s="42"/>
      <c r="Y883" s="42"/>
      <c r="Z883" s="42"/>
      <c r="AA883" s="42"/>
      <c r="AB883" s="42"/>
      <c r="AC883" s="42"/>
      <c r="AD883" s="42"/>
    </row>
    <row r="884">
      <c r="A884" s="70" t="b">
        <v>0</v>
      </c>
      <c r="I884" s="549"/>
      <c r="K884" s="42"/>
      <c r="L884" s="42"/>
      <c r="M884" s="42"/>
      <c r="N884" s="42"/>
      <c r="O884" s="42"/>
      <c r="P884" s="42"/>
      <c r="Q884" s="42"/>
      <c r="R884" s="42"/>
      <c r="S884" s="42"/>
      <c r="T884" s="42"/>
      <c r="U884" s="42"/>
      <c r="V884" s="42"/>
      <c r="W884" s="42"/>
      <c r="X884" s="42"/>
      <c r="Y884" s="42"/>
      <c r="Z884" s="42"/>
      <c r="AA884" s="42"/>
      <c r="AB884" s="42"/>
      <c r="AC884" s="42"/>
      <c r="AD884" s="42"/>
    </row>
    <row r="885">
      <c r="A885" s="70" t="b">
        <v>0</v>
      </c>
      <c r="I885" s="549"/>
      <c r="K885" s="42"/>
      <c r="L885" s="42"/>
      <c r="M885" s="42"/>
      <c r="N885" s="42"/>
      <c r="O885" s="42"/>
      <c r="P885" s="42"/>
      <c r="Q885" s="42"/>
      <c r="R885" s="42"/>
      <c r="S885" s="42"/>
      <c r="T885" s="42"/>
      <c r="U885" s="42"/>
      <c r="V885" s="42"/>
      <c r="W885" s="42"/>
      <c r="X885" s="42"/>
      <c r="Y885" s="42"/>
      <c r="Z885" s="42"/>
      <c r="AA885" s="42"/>
      <c r="AB885" s="42"/>
      <c r="AC885" s="42"/>
      <c r="AD885" s="42"/>
    </row>
    <row r="886">
      <c r="A886" s="70" t="b">
        <v>0</v>
      </c>
      <c r="I886" s="549"/>
      <c r="K886" s="42"/>
      <c r="L886" s="42"/>
      <c r="M886" s="42"/>
      <c r="N886" s="42"/>
      <c r="O886" s="42"/>
      <c r="P886" s="42"/>
      <c r="Q886" s="42"/>
      <c r="R886" s="42"/>
      <c r="S886" s="42"/>
      <c r="T886" s="42"/>
      <c r="U886" s="42"/>
      <c r="V886" s="42"/>
      <c r="W886" s="42"/>
      <c r="X886" s="42"/>
      <c r="Y886" s="42"/>
      <c r="Z886" s="42"/>
      <c r="AA886" s="42"/>
      <c r="AB886" s="42"/>
      <c r="AC886" s="42"/>
      <c r="AD886" s="42"/>
    </row>
    <row r="887">
      <c r="A887" s="70" t="b">
        <v>0</v>
      </c>
      <c r="I887" s="549"/>
      <c r="K887" s="42"/>
      <c r="L887" s="42"/>
      <c r="M887" s="42"/>
      <c r="N887" s="42"/>
      <c r="O887" s="42"/>
      <c r="P887" s="42"/>
      <c r="Q887" s="42"/>
      <c r="R887" s="42"/>
      <c r="S887" s="42"/>
      <c r="T887" s="42"/>
      <c r="U887" s="42"/>
      <c r="V887" s="42"/>
      <c r="W887" s="42"/>
      <c r="X887" s="42"/>
      <c r="Y887" s="42"/>
      <c r="Z887" s="42"/>
      <c r="AA887" s="42"/>
      <c r="AB887" s="42"/>
      <c r="AC887" s="42"/>
      <c r="AD887" s="42"/>
    </row>
    <row r="888">
      <c r="A888" s="70" t="b">
        <v>0</v>
      </c>
      <c r="I888" s="549"/>
      <c r="K888" s="42"/>
      <c r="L888" s="42"/>
      <c r="M888" s="42"/>
      <c r="N888" s="42"/>
      <c r="O888" s="42"/>
      <c r="P888" s="42"/>
      <c r="Q888" s="42"/>
      <c r="R888" s="42"/>
      <c r="S888" s="42"/>
      <c r="T888" s="42"/>
      <c r="U888" s="42"/>
      <c r="V888" s="42"/>
      <c r="W888" s="42"/>
      <c r="X888" s="42"/>
      <c r="Y888" s="42"/>
      <c r="Z888" s="42"/>
      <c r="AA888" s="42"/>
      <c r="AB888" s="42"/>
      <c r="AC888" s="42"/>
      <c r="AD888" s="42"/>
    </row>
    <row r="889">
      <c r="A889" s="70" t="b">
        <v>0</v>
      </c>
      <c r="I889" s="549"/>
      <c r="K889" s="42"/>
      <c r="L889" s="42"/>
      <c r="M889" s="42"/>
      <c r="N889" s="42"/>
      <c r="O889" s="42"/>
      <c r="P889" s="42"/>
      <c r="Q889" s="42"/>
      <c r="R889" s="42"/>
      <c r="S889" s="42"/>
      <c r="T889" s="42"/>
      <c r="U889" s="42"/>
      <c r="V889" s="42"/>
      <c r="W889" s="42"/>
      <c r="X889" s="42"/>
      <c r="Y889" s="42"/>
      <c r="Z889" s="42"/>
      <c r="AA889" s="42"/>
      <c r="AB889" s="42"/>
      <c r="AC889" s="42"/>
      <c r="AD889" s="42"/>
    </row>
    <row r="890">
      <c r="A890" s="70" t="b">
        <v>0</v>
      </c>
      <c r="I890" s="549"/>
      <c r="K890" s="42"/>
      <c r="L890" s="42"/>
      <c r="M890" s="42"/>
      <c r="N890" s="42"/>
      <c r="O890" s="42"/>
      <c r="P890" s="42"/>
      <c r="Q890" s="42"/>
      <c r="R890" s="42"/>
      <c r="S890" s="42"/>
      <c r="T890" s="42"/>
      <c r="U890" s="42"/>
      <c r="V890" s="42"/>
      <c r="W890" s="42"/>
      <c r="X890" s="42"/>
      <c r="Y890" s="42"/>
      <c r="Z890" s="42"/>
      <c r="AA890" s="42"/>
      <c r="AB890" s="42"/>
      <c r="AC890" s="42"/>
      <c r="AD890" s="42"/>
    </row>
    <row r="891">
      <c r="A891" s="70" t="b">
        <v>0</v>
      </c>
      <c r="I891" s="549"/>
      <c r="K891" s="42"/>
      <c r="L891" s="42"/>
      <c r="M891" s="42"/>
      <c r="N891" s="42"/>
      <c r="O891" s="42"/>
      <c r="P891" s="42"/>
      <c r="Q891" s="42"/>
      <c r="R891" s="42"/>
      <c r="S891" s="42"/>
      <c r="T891" s="42"/>
      <c r="U891" s="42"/>
      <c r="V891" s="42"/>
      <c r="W891" s="42"/>
      <c r="X891" s="42"/>
      <c r="Y891" s="42"/>
      <c r="Z891" s="42"/>
      <c r="AA891" s="42"/>
      <c r="AB891" s="42"/>
      <c r="AC891" s="42"/>
      <c r="AD891" s="42"/>
    </row>
    <row r="892">
      <c r="A892" s="70" t="b">
        <v>0</v>
      </c>
      <c r="I892" s="549"/>
      <c r="K892" s="42"/>
      <c r="L892" s="42"/>
      <c r="M892" s="42"/>
      <c r="N892" s="42"/>
      <c r="O892" s="42"/>
      <c r="P892" s="42"/>
      <c r="Q892" s="42"/>
      <c r="R892" s="42"/>
      <c r="S892" s="42"/>
      <c r="T892" s="42"/>
      <c r="U892" s="42"/>
      <c r="V892" s="42"/>
      <c r="W892" s="42"/>
      <c r="X892" s="42"/>
      <c r="Y892" s="42"/>
      <c r="Z892" s="42"/>
      <c r="AA892" s="42"/>
      <c r="AB892" s="42"/>
      <c r="AC892" s="42"/>
      <c r="AD892" s="42"/>
    </row>
    <row r="893">
      <c r="A893" s="70" t="b">
        <v>0</v>
      </c>
      <c r="I893" s="549"/>
      <c r="K893" s="42"/>
      <c r="L893" s="42"/>
      <c r="M893" s="42"/>
      <c r="N893" s="42"/>
      <c r="O893" s="42"/>
      <c r="P893" s="42"/>
      <c r="Q893" s="42"/>
      <c r="R893" s="42"/>
      <c r="S893" s="42"/>
      <c r="T893" s="42"/>
      <c r="U893" s="42"/>
      <c r="V893" s="42"/>
      <c r="W893" s="42"/>
      <c r="X893" s="42"/>
      <c r="Y893" s="42"/>
      <c r="Z893" s="42"/>
      <c r="AA893" s="42"/>
      <c r="AB893" s="42"/>
      <c r="AC893" s="42"/>
      <c r="AD893" s="42"/>
    </row>
    <row r="894">
      <c r="A894" s="70" t="b">
        <v>0</v>
      </c>
      <c r="I894" s="549"/>
      <c r="K894" s="42"/>
      <c r="L894" s="42"/>
      <c r="M894" s="42"/>
      <c r="N894" s="42"/>
      <c r="O894" s="42"/>
      <c r="P894" s="42"/>
      <c r="Q894" s="42"/>
      <c r="R894" s="42"/>
      <c r="S894" s="42"/>
      <c r="T894" s="42"/>
      <c r="U894" s="42"/>
      <c r="V894" s="42"/>
      <c r="W894" s="42"/>
      <c r="X894" s="42"/>
      <c r="Y894" s="42"/>
      <c r="Z894" s="42"/>
      <c r="AA894" s="42"/>
      <c r="AB894" s="42"/>
      <c r="AC894" s="42"/>
      <c r="AD894" s="42"/>
    </row>
    <row r="895">
      <c r="A895" s="70" t="b">
        <v>0</v>
      </c>
      <c r="I895" s="549"/>
      <c r="K895" s="42"/>
      <c r="L895" s="42"/>
      <c r="M895" s="42"/>
      <c r="N895" s="42"/>
      <c r="O895" s="42"/>
      <c r="P895" s="42"/>
      <c r="Q895" s="42"/>
      <c r="R895" s="42"/>
      <c r="S895" s="42"/>
      <c r="T895" s="42"/>
      <c r="U895" s="42"/>
      <c r="V895" s="42"/>
      <c r="W895" s="42"/>
      <c r="X895" s="42"/>
      <c r="Y895" s="42"/>
      <c r="Z895" s="42"/>
      <c r="AA895" s="42"/>
      <c r="AB895" s="42"/>
      <c r="AC895" s="42"/>
      <c r="AD895" s="42"/>
    </row>
    <row r="896">
      <c r="A896" s="70" t="b">
        <v>0</v>
      </c>
      <c r="I896" s="549"/>
      <c r="K896" s="42"/>
      <c r="L896" s="42"/>
      <c r="M896" s="42"/>
      <c r="N896" s="42"/>
      <c r="O896" s="42"/>
      <c r="P896" s="42"/>
      <c r="Q896" s="42"/>
      <c r="R896" s="42"/>
      <c r="S896" s="42"/>
      <c r="T896" s="42"/>
      <c r="U896" s="42"/>
      <c r="V896" s="42"/>
      <c r="W896" s="42"/>
      <c r="X896" s="42"/>
      <c r="Y896" s="42"/>
      <c r="Z896" s="42"/>
      <c r="AA896" s="42"/>
      <c r="AB896" s="42"/>
      <c r="AC896" s="42"/>
      <c r="AD896" s="42"/>
    </row>
    <row r="897">
      <c r="A897" s="70" t="b">
        <v>0</v>
      </c>
      <c r="I897" s="549"/>
      <c r="K897" s="42"/>
      <c r="L897" s="42"/>
      <c r="M897" s="42"/>
      <c r="N897" s="42"/>
      <c r="O897" s="42"/>
      <c r="P897" s="42"/>
      <c r="Q897" s="42"/>
      <c r="R897" s="42"/>
      <c r="S897" s="42"/>
      <c r="T897" s="42"/>
      <c r="U897" s="42"/>
      <c r="V897" s="42"/>
      <c r="W897" s="42"/>
      <c r="X897" s="42"/>
      <c r="Y897" s="42"/>
      <c r="Z897" s="42"/>
      <c r="AA897" s="42"/>
      <c r="AB897" s="42"/>
      <c r="AC897" s="42"/>
      <c r="AD897" s="42"/>
    </row>
    <row r="898">
      <c r="A898" s="70" t="b">
        <v>0</v>
      </c>
      <c r="I898" s="549"/>
      <c r="K898" s="42"/>
      <c r="L898" s="42"/>
      <c r="M898" s="42"/>
      <c r="N898" s="42"/>
      <c r="O898" s="42"/>
      <c r="P898" s="42"/>
      <c r="Q898" s="42"/>
      <c r="R898" s="42"/>
      <c r="S898" s="42"/>
      <c r="T898" s="42"/>
      <c r="U898" s="42"/>
      <c r="V898" s="42"/>
      <c r="W898" s="42"/>
      <c r="X898" s="42"/>
      <c r="Y898" s="42"/>
      <c r="Z898" s="42"/>
      <c r="AA898" s="42"/>
      <c r="AB898" s="42"/>
      <c r="AC898" s="42"/>
      <c r="AD898" s="42"/>
    </row>
    <row r="899">
      <c r="A899" s="70" t="b">
        <v>0</v>
      </c>
      <c r="I899" s="549"/>
      <c r="K899" s="42"/>
      <c r="L899" s="42"/>
      <c r="M899" s="42"/>
      <c r="N899" s="42"/>
      <c r="O899" s="42"/>
      <c r="P899" s="42"/>
      <c r="Q899" s="42"/>
      <c r="R899" s="42"/>
      <c r="S899" s="42"/>
      <c r="T899" s="42"/>
      <c r="U899" s="42"/>
      <c r="V899" s="42"/>
      <c r="W899" s="42"/>
      <c r="X899" s="42"/>
      <c r="Y899" s="42"/>
      <c r="Z899" s="42"/>
      <c r="AA899" s="42"/>
      <c r="AB899" s="42"/>
      <c r="AC899" s="42"/>
      <c r="AD899" s="42"/>
    </row>
    <row r="900">
      <c r="A900" s="70" t="b">
        <v>0</v>
      </c>
      <c r="I900" s="549"/>
      <c r="K900" s="42"/>
      <c r="L900" s="42"/>
      <c r="M900" s="42"/>
      <c r="N900" s="42"/>
      <c r="O900" s="42"/>
      <c r="P900" s="42"/>
      <c r="Q900" s="42"/>
      <c r="R900" s="42"/>
      <c r="S900" s="42"/>
      <c r="T900" s="42"/>
      <c r="U900" s="42"/>
      <c r="V900" s="42"/>
      <c r="W900" s="42"/>
      <c r="X900" s="42"/>
      <c r="Y900" s="42"/>
      <c r="Z900" s="42"/>
      <c r="AA900" s="42"/>
      <c r="AB900" s="42"/>
      <c r="AC900" s="42"/>
      <c r="AD900" s="42"/>
    </row>
    <row r="901">
      <c r="A901" s="70" t="b">
        <v>0</v>
      </c>
      <c r="I901" s="549"/>
      <c r="K901" s="42"/>
      <c r="L901" s="42"/>
      <c r="M901" s="42"/>
      <c r="N901" s="42"/>
      <c r="O901" s="42"/>
      <c r="P901" s="42"/>
      <c r="Q901" s="42"/>
      <c r="R901" s="42"/>
      <c r="S901" s="42"/>
      <c r="T901" s="42"/>
      <c r="U901" s="42"/>
      <c r="V901" s="42"/>
      <c r="W901" s="42"/>
      <c r="X901" s="42"/>
      <c r="Y901" s="42"/>
      <c r="Z901" s="42"/>
      <c r="AA901" s="42"/>
      <c r="AB901" s="42"/>
      <c r="AC901" s="42"/>
      <c r="AD901" s="42"/>
    </row>
    <row r="902">
      <c r="A902" s="70" t="b">
        <v>0</v>
      </c>
      <c r="I902" s="549"/>
      <c r="K902" s="42"/>
      <c r="L902" s="42"/>
      <c r="M902" s="42"/>
      <c r="N902" s="42"/>
      <c r="O902" s="42"/>
      <c r="P902" s="42"/>
      <c r="Q902" s="42"/>
      <c r="R902" s="42"/>
      <c r="S902" s="42"/>
      <c r="T902" s="42"/>
      <c r="U902" s="42"/>
      <c r="V902" s="42"/>
      <c r="W902" s="42"/>
      <c r="X902" s="42"/>
      <c r="Y902" s="42"/>
      <c r="Z902" s="42"/>
      <c r="AA902" s="42"/>
      <c r="AB902" s="42"/>
      <c r="AC902" s="42"/>
      <c r="AD902" s="42"/>
    </row>
    <row r="903">
      <c r="A903" s="70" t="b">
        <v>0</v>
      </c>
      <c r="I903" s="549"/>
      <c r="K903" s="42"/>
      <c r="L903" s="42"/>
      <c r="M903" s="42"/>
      <c r="N903" s="42"/>
      <c r="O903" s="42"/>
      <c r="P903" s="42"/>
      <c r="Q903" s="42"/>
      <c r="R903" s="42"/>
      <c r="S903" s="42"/>
      <c r="T903" s="42"/>
      <c r="U903" s="42"/>
      <c r="V903" s="42"/>
      <c r="W903" s="42"/>
      <c r="X903" s="42"/>
      <c r="Y903" s="42"/>
      <c r="Z903" s="42"/>
      <c r="AA903" s="42"/>
      <c r="AB903" s="42"/>
      <c r="AC903" s="42"/>
      <c r="AD903" s="42"/>
    </row>
    <row r="904">
      <c r="A904" s="70" t="b">
        <v>0</v>
      </c>
      <c r="I904" s="549"/>
      <c r="K904" s="42"/>
      <c r="L904" s="42"/>
      <c r="M904" s="42"/>
      <c r="N904" s="42"/>
      <c r="O904" s="42"/>
      <c r="P904" s="42"/>
      <c r="Q904" s="42"/>
      <c r="R904" s="42"/>
      <c r="S904" s="42"/>
      <c r="T904" s="42"/>
      <c r="U904" s="42"/>
      <c r="V904" s="42"/>
      <c r="W904" s="42"/>
      <c r="X904" s="42"/>
      <c r="Y904" s="42"/>
      <c r="Z904" s="42"/>
      <c r="AA904" s="42"/>
      <c r="AB904" s="42"/>
      <c r="AC904" s="42"/>
      <c r="AD904" s="42"/>
    </row>
    <row r="905">
      <c r="A905" s="70" t="b">
        <v>0</v>
      </c>
      <c r="I905" s="549"/>
      <c r="K905" s="42"/>
      <c r="L905" s="42"/>
      <c r="M905" s="42"/>
      <c r="N905" s="42"/>
      <c r="O905" s="42"/>
      <c r="P905" s="42"/>
      <c r="Q905" s="42"/>
      <c r="R905" s="42"/>
      <c r="S905" s="42"/>
      <c r="T905" s="42"/>
      <c r="U905" s="42"/>
      <c r="V905" s="42"/>
      <c r="W905" s="42"/>
      <c r="X905" s="42"/>
      <c r="Y905" s="42"/>
      <c r="Z905" s="42"/>
      <c r="AA905" s="42"/>
      <c r="AB905" s="42"/>
      <c r="AC905" s="42"/>
      <c r="AD905" s="42"/>
    </row>
    <row r="906">
      <c r="A906" s="70" t="b">
        <v>0</v>
      </c>
      <c r="I906" s="549"/>
      <c r="K906" s="42"/>
      <c r="L906" s="42"/>
      <c r="M906" s="42"/>
      <c r="N906" s="42"/>
      <c r="O906" s="42"/>
      <c r="P906" s="42"/>
      <c r="Q906" s="42"/>
      <c r="R906" s="42"/>
      <c r="S906" s="42"/>
      <c r="T906" s="42"/>
      <c r="U906" s="42"/>
      <c r="V906" s="42"/>
      <c r="W906" s="42"/>
      <c r="X906" s="42"/>
      <c r="Y906" s="42"/>
      <c r="Z906" s="42"/>
      <c r="AA906" s="42"/>
      <c r="AB906" s="42"/>
      <c r="AC906" s="42"/>
      <c r="AD906" s="42"/>
    </row>
    <row r="907">
      <c r="A907" s="70" t="b">
        <v>0</v>
      </c>
      <c r="I907" s="549"/>
      <c r="K907" s="42"/>
      <c r="L907" s="42"/>
      <c r="M907" s="42"/>
      <c r="N907" s="42"/>
      <c r="O907" s="42"/>
      <c r="P907" s="42"/>
      <c r="Q907" s="42"/>
      <c r="R907" s="42"/>
      <c r="S907" s="42"/>
      <c r="T907" s="42"/>
      <c r="U907" s="42"/>
      <c r="V907" s="42"/>
      <c r="W907" s="42"/>
      <c r="X907" s="42"/>
      <c r="Y907" s="42"/>
      <c r="Z907" s="42"/>
      <c r="AA907" s="42"/>
      <c r="AB907" s="42"/>
      <c r="AC907" s="42"/>
      <c r="AD907" s="42"/>
    </row>
    <row r="908">
      <c r="A908" s="70" t="b">
        <v>0</v>
      </c>
      <c r="I908" s="549"/>
      <c r="K908" s="42"/>
      <c r="L908" s="42"/>
      <c r="M908" s="42"/>
      <c r="N908" s="42"/>
      <c r="O908" s="42"/>
      <c r="P908" s="42"/>
      <c r="Q908" s="42"/>
      <c r="R908" s="42"/>
      <c r="S908" s="42"/>
      <c r="T908" s="42"/>
      <c r="U908" s="42"/>
      <c r="V908" s="42"/>
      <c r="W908" s="42"/>
      <c r="X908" s="42"/>
      <c r="Y908" s="42"/>
      <c r="Z908" s="42"/>
      <c r="AA908" s="42"/>
      <c r="AB908" s="42"/>
      <c r="AC908" s="42"/>
      <c r="AD908" s="42"/>
    </row>
    <row r="909">
      <c r="A909" s="70" t="b">
        <v>0</v>
      </c>
      <c r="I909" s="549"/>
      <c r="K909" s="42"/>
      <c r="L909" s="42"/>
      <c r="M909" s="42"/>
      <c r="N909" s="42"/>
      <c r="O909" s="42"/>
      <c r="P909" s="42"/>
      <c r="Q909" s="42"/>
      <c r="R909" s="42"/>
      <c r="S909" s="42"/>
      <c r="T909" s="42"/>
      <c r="U909" s="42"/>
      <c r="V909" s="42"/>
      <c r="W909" s="42"/>
      <c r="X909" s="42"/>
      <c r="Y909" s="42"/>
      <c r="Z909" s="42"/>
      <c r="AA909" s="42"/>
      <c r="AB909" s="42"/>
      <c r="AC909" s="42"/>
      <c r="AD909" s="42"/>
    </row>
    <row r="910">
      <c r="A910" s="70" t="b">
        <v>0</v>
      </c>
      <c r="I910" s="549"/>
      <c r="K910" s="42"/>
      <c r="L910" s="42"/>
      <c r="M910" s="42"/>
      <c r="N910" s="42"/>
      <c r="O910" s="42"/>
      <c r="P910" s="42"/>
      <c r="Q910" s="42"/>
      <c r="R910" s="42"/>
      <c r="S910" s="42"/>
      <c r="T910" s="42"/>
      <c r="U910" s="42"/>
      <c r="V910" s="42"/>
      <c r="W910" s="42"/>
      <c r="X910" s="42"/>
      <c r="Y910" s="42"/>
      <c r="Z910" s="42"/>
      <c r="AA910" s="42"/>
      <c r="AB910" s="42"/>
      <c r="AC910" s="42"/>
      <c r="AD910" s="42"/>
    </row>
    <row r="911">
      <c r="A911" s="70" t="b">
        <v>0</v>
      </c>
      <c r="I911" s="549"/>
      <c r="K911" s="42"/>
      <c r="L911" s="42"/>
      <c r="M911" s="42"/>
      <c r="N911" s="42"/>
      <c r="O911" s="42"/>
      <c r="P911" s="42"/>
      <c r="Q911" s="42"/>
      <c r="R911" s="42"/>
      <c r="S911" s="42"/>
      <c r="T911" s="42"/>
      <c r="U911" s="42"/>
      <c r="V911" s="42"/>
      <c r="W911" s="42"/>
      <c r="X911" s="42"/>
      <c r="Y911" s="42"/>
      <c r="Z911" s="42"/>
      <c r="AA911" s="42"/>
      <c r="AB911" s="42"/>
      <c r="AC911" s="42"/>
      <c r="AD911" s="42"/>
    </row>
    <row r="912">
      <c r="A912" s="70" t="b">
        <v>0</v>
      </c>
      <c r="I912" s="549"/>
      <c r="K912" s="42"/>
      <c r="L912" s="42"/>
      <c r="M912" s="42"/>
      <c r="N912" s="42"/>
      <c r="O912" s="42"/>
      <c r="P912" s="42"/>
      <c r="Q912" s="42"/>
      <c r="R912" s="42"/>
      <c r="S912" s="42"/>
      <c r="T912" s="42"/>
      <c r="U912" s="42"/>
      <c r="V912" s="42"/>
      <c r="W912" s="42"/>
      <c r="X912" s="42"/>
      <c r="Y912" s="42"/>
      <c r="Z912" s="42"/>
      <c r="AA912" s="42"/>
      <c r="AB912" s="42"/>
      <c r="AC912" s="42"/>
      <c r="AD912" s="42"/>
    </row>
    <row r="913">
      <c r="A913" s="70" t="b">
        <v>0</v>
      </c>
      <c r="I913" s="549"/>
      <c r="K913" s="42"/>
      <c r="L913" s="42"/>
      <c r="M913" s="42"/>
      <c r="N913" s="42"/>
      <c r="O913" s="42"/>
      <c r="P913" s="42"/>
      <c r="Q913" s="42"/>
      <c r="R913" s="42"/>
      <c r="S913" s="42"/>
      <c r="T913" s="42"/>
      <c r="U913" s="42"/>
      <c r="V913" s="42"/>
      <c r="W913" s="42"/>
      <c r="X913" s="42"/>
      <c r="Y913" s="42"/>
      <c r="Z913" s="42"/>
      <c r="AA913" s="42"/>
      <c r="AB913" s="42"/>
      <c r="AC913" s="42"/>
      <c r="AD913" s="42"/>
    </row>
    <row r="914">
      <c r="A914" s="70" t="b">
        <v>0</v>
      </c>
      <c r="I914" s="549"/>
      <c r="K914" s="42"/>
      <c r="L914" s="42"/>
      <c r="M914" s="42"/>
      <c r="N914" s="42"/>
      <c r="O914" s="42"/>
      <c r="P914" s="42"/>
      <c r="Q914" s="42"/>
      <c r="R914" s="42"/>
      <c r="S914" s="42"/>
      <c r="T914" s="42"/>
      <c r="U914" s="42"/>
      <c r="V914" s="42"/>
      <c r="W914" s="42"/>
      <c r="X914" s="42"/>
      <c r="Y914" s="42"/>
      <c r="Z914" s="42"/>
      <c r="AA914" s="42"/>
      <c r="AB914" s="42"/>
      <c r="AC914" s="42"/>
      <c r="AD914" s="42"/>
    </row>
    <row r="915">
      <c r="A915" s="70" t="b">
        <v>0</v>
      </c>
      <c r="I915" s="549"/>
      <c r="K915" s="42"/>
      <c r="L915" s="42"/>
      <c r="M915" s="42"/>
      <c r="N915" s="42"/>
      <c r="O915" s="42"/>
      <c r="P915" s="42"/>
      <c r="Q915" s="42"/>
      <c r="R915" s="42"/>
      <c r="S915" s="42"/>
      <c r="T915" s="42"/>
      <c r="U915" s="42"/>
      <c r="V915" s="42"/>
      <c r="W915" s="42"/>
      <c r="X915" s="42"/>
      <c r="Y915" s="42"/>
      <c r="Z915" s="42"/>
      <c r="AA915" s="42"/>
      <c r="AB915" s="42"/>
      <c r="AC915" s="42"/>
      <c r="AD915" s="42"/>
    </row>
    <row r="916">
      <c r="A916" s="70" t="b">
        <v>0</v>
      </c>
      <c r="I916" s="549"/>
      <c r="K916" s="42"/>
      <c r="L916" s="42"/>
      <c r="M916" s="42"/>
      <c r="N916" s="42"/>
      <c r="O916" s="42"/>
      <c r="P916" s="42"/>
      <c r="Q916" s="42"/>
      <c r="R916" s="42"/>
      <c r="S916" s="42"/>
      <c r="T916" s="42"/>
      <c r="U916" s="42"/>
      <c r="V916" s="42"/>
      <c r="W916" s="42"/>
      <c r="X916" s="42"/>
      <c r="Y916" s="42"/>
      <c r="Z916" s="42"/>
      <c r="AA916" s="42"/>
      <c r="AB916" s="42"/>
      <c r="AC916" s="42"/>
      <c r="AD916" s="42"/>
    </row>
    <row r="917">
      <c r="A917" s="70" t="b">
        <v>0</v>
      </c>
      <c r="I917" s="549"/>
      <c r="K917" s="42"/>
      <c r="L917" s="42"/>
      <c r="M917" s="42"/>
      <c r="N917" s="42"/>
      <c r="O917" s="42"/>
      <c r="P917" s="42"/>
      <c r="Q917" s="42"/>
      <c r="R917" s="42"/>
      <c r="S917" s="42"/>
      <c r="T917" s="42"/>
      <c r="U917" s="42"/>
      <c r="V917" s="42"/>
      <c r="W917" s="42"/>
      <c r="X917" s="42"/>
      <c r="Y917" s="42"/>
      <c r="Z917" s="42"/>
      <c r="AA917" s="42"/>
      <c r="AB917" s="42"/>
      <c r="AC917" s="42"/>
      <c r="AD917" s="42"/>
    </row>
    <row r="918">
      <c r="A918" s="70" t="b">
        <v>0</v>
      </c>
      <c r="I918" s="549"/>
      <c r="K918" s="42"/>
      <c r="L918" s="42"/>
      <c r="M918" s="42"/>
      <c r="N918" s="42"/>
      <c r="O918" s="42"/>
      <c r="P918" s="42"/>
      <c r="Q918" s="42"/>
      <c r="R918" s="42"/>
      <c r="S918" s="42"/>
      <c r="T918" s="42"/>
      <c r="U918" s="42"/>
      <c r="V918" s="42"/>
      <c r="W918" s="42"/>
      <c r="X918" s="42"/>
      <c r="Y918" s="42"/>
      <c r="Z918" s="42"/>
      <c r="AA918" s="42"/>
      <c r="AB918" s="42"/>
      <c r="AC918" s="42"/>
      <c r="AD918" s="42"/>
    </row>
    <row r="919">
      <c r="A919" s="70" t="b">
        <v>0</v>
      </c>
      <c r="I919" s="549"/>
      <c r="K919" s="42"/>
      <c r="L919" s="42"/>
      <c r="M919" s="42"/>
      <c r="N919" s="42"/>
      <c r="O919" s="42"/>
      <c r="P919" s="42"/>
      <c r="Q919" s="42"/>
      <c r="R919" s="42"/>
      <c r="S919" s="42"/>
      <c r="T919" s="42"/>
      <c r="U919" s="42"/>
      <c r="V919" s="42"/>
      <c r="W919" s="42"/>
      <c r="X919" s="42"/>
      <c r="Y919" s="42"/>
      <c r="Z919" s="42"/>
      <c r="AA919" s="42"/>
      <c r="AB919" s="42"/>
      <c r="AC919" s="42"/>
      <c r="AD919" s="42"/>
    </row>
    <row r="920">
      <c r="A920" s="70" t="b">
        <v>0</v>
      </c>
      <c r="I920" s="549"/>
      <c r="K920" s="42"/>
      <c r="L920" s="42"/>
      <c r="M920" s="42"/>
      <c r="N920" s="42"/>
      <c r="O920" s="42"/>
      <c r="P920" s="42"/>
      <c r="Q920" s="42"/>
      <c r="R920" s="42"/>
      <c r="S920" s="42"/>
      <c r="T920" s="42"/>
      <c r="U920" s="42"/>
      <c r="V920" s="42"/>
      <c r="W920" s="42"/>
      <c r="X920" s="42"/>
      <c r="Y920" s="42"/>
      <c r="Z920" s="42"/>
      <c r="AA920" s="42"/>
      <c r="AB920" s="42"/>
      <c r="AC920" s="42"/>
      <c r="AD920" s="42"/>
    </row>
    <row r="921">
      <c r="A921" s="70" t="b">
        <v>0</v>
      </c>
      <c r="I921" s="549"/>
      <c r="K921" s="42"/>
      <c r="L921" s="42"/>
      <c r="M921" s="42"/>
      <c r="N921" s="42"/>
      <c r="O921" s="42"/>
      <c r="P921" s="42"/>
      <c r="Q921" s="42"/>
      <c r="R921" s="42"/>
      <c r="S921" s="42"/>
      <c r="T921" s="42"/>
      <c r="U921" s="42"/>
      <c r="V921" s="42"/>
      <c r="W921" s="42"/>
      <c r="X921" s="42"/>
      <c r="Y921" s="42"/>
      <c r="Z921" s="42"/>
      <c r="AA921" s="42"/>
      <c r="AB921" s="42"/>
      <c r="AC921" s="42"/>
      <c r="AD921" s="42"/>
    </row>
    <row r="922">
      <c r="A922" s="70" t="b">
        <v>0</v>
      </c>
      <c r="I922" s="549"/>
      <c r="K922" s="42"/>
      <c r="L922" s="42"/>
      <c r="M922" s="42"/>
      <c r="N922" s="42"/>
      <c r="O922" s="42"/>
      <c r="P922" s="42"/>
      <c r="Q922" s="42"/>
      <c r="R922" s="42"/>
      <c r="S922" s="42"/>
      <c r="T922" s="42"/>
      <c r="U922" s="42"/>
      <c r="V922" s="42"/>
      <c r="W922" s="42"/>
      <c r="X922" s="42"/>
      <c r="Y922" s="42"/>
      <c r="Z922" s="42"/>
      <c r="AA922" s="42"/>
      <c r="AB922" s="42"/>
      <c r="AC922" s="42"/>
      <c r="AD922" s="42"/>
    </row>
    <row r="923">
      <c r="A923" s="70" t="b">
        <v>0</v>
      </c>
      <c r="I923" s="549"/>
      <c r="K923" s="42"/>
      <c r="L923" s="42"/>
      <c r="M923" s="42"/>
      <c r="N923" s="42"/>
      <c r="O923" s="42"/>
      <c r="P923" s="42"/>
      <c r="Q923" s="42"/>
      <c r="R923" s="42"/>
      <c r="S923" s="42"/>
      <c r="T923" s="42"/>
      <c r="U923" s="42"/>
      <c r="V923" s="42"/>
      <c r="W923" s="42"/>
      <c r="X923" s="42"/>
      <c r="Y923" s="42"/>
      <c r="Z923" s="42"/>
      <c r="AA923" s="42"/>
      <c r="AB923" s="42"/>
      <c r="AC923" s="42"/>
      <c r="AD923" s="42"/>
    </row>
    <row r="924">
      <c r="A924" s="70" t="b">
        <v>0</v>
      </c>
      <c r="I924" s="549"/>
      <c r="K924" s="42"/>
      <c r="L924" s="42"/>
      <c r="M924" s="42"/>
      <c r="N924" s="42"/>
      <c r="O924" s="42"/>
      <c r="P924" s="42"/>
      <c r="Q924" s="42"/>
      <c r="R924" s="42"/>
      <c r="S924" s="42"/>
      <c r="T924" s="42"/>
      <c r="U924" s="42"/>
      <c r="V924" s="42"/>
      <c r="W924" s="42"/>
      <c r="X924" s="42"/>
      <c r="Y924" s="42"/>
      <c r="Z924" s="42"/>
      <c r="AA924" s="42"/>
      <c r="AB924" s="42"/>
      <c r="AC924" s="42"/>
      <c r="AD924" s="42"/>
    </row>
    <row r="925">
      <c r="A925" s="70" t="b">
        <v>0</v>
      </c>
      <c r="I925" s="549"/>
      <c r="K925" s="42"/>
      <c r="L925" s="42"/>
      <c r="M925" s="42"/>
      <c r="N925" s="42"/>
      <c r="O925" s="42"/>
      <c r="P925" s="42"/>
      <c r="Q925" s="42"/>
      <c r="R925" s="42"/>
      <c r="S925" s="42"/>
      <c r="T925" s="42"/>
      <c r="U925" s="42"/>
      <c r="V925" s="42"/>
      <c r="W925" s="42"/>
      <c r="X925" s="42"/>
      <c r="Y925" s="42"/>
      <c r="Z925" s="42"/>
      <c r="AA925" s="42"/>
      <c r="AB925" s="42"/>
      <c r="AC925" s="42"/>
      <c r="AD925" s="42"/>
    </row>
    <row r="926">
      <c r="A926" s="70" t="b">
        <v>0</v>
      </c>
      <c r="I926" s="549"/>
      <c r="K926" s="42"/>
      <c r="L926" s="42"/>
      <c r="M926" s="42"/>
      <c r="N926" s="42"/>
      <c r="O926" s="42"/>
      <c r="P926" s="42"/>
      <c r="Q926" s="42"/>
      <c r="R926" s="42"/>
      <c r="S926" s="42"/>
      <c r="T926" s="42"/>
      <c r="U926" s="42"/>
      <c r="V926" s="42"/>
      <c r="W926" s="42"/>
      <c r="X926" s="42"/>
      <c r="Y926" s="42"/>
      <c r="Z926" s="42"/>
      <c r="AA926" s="42"/>
      <c r="AB926" s="42"/>
      <c r="AC926" s="42"/>
      <c r="AD926" s="42"/>
    </row>
    <row r="927">
      <c r="A927" s="70" t="b">
        <v>0</v>
      </c>
      <c r="I927" s="549"/>
      <c r="K927" s="42"/>
      <c r="L927" s="42"/>
      <c r="M927" s="42"/>
      <c r="N927" s="42"/>
      <c r="O927" s="42"/>
      <c r="P927" s="42"/>
      <c r="Q927" s="42"/>
      <c r="R927" s="42"/>
      <c r="S927" s="42"/>
      <c r="T927" s="42"/>
      <c r="U927" s="42"/>
      <c r="V927" s="42"/>
      <c r="W927" s="42"/>
      <c r="X927" s="42"/>
      <c r="Y927" s="42"/>
      <c r="Z927" s="42"/>
      <c r="AA927" s="42"/>
      <c r="AB927" s="42"/>
      <c r="AC927" s="42"/>
      <c r="AD927" s="42"/>
    </row>
    <row r="928">
      <c r="A928" s="70" t="b">
        <v>0</v>
      </c>
      <c r="I928" s="549"/>
      <c r="K928" s="42"/>
      <c r="L928" s="42"/>
      <c r="M928" s="42"/>
      <c r="N928" s="42"/>
      <c r="O928" s="42"/>
      <c r="P928" s="42"/>
      <c r="Q928" s="42"/>
      <c r="R928" s="42"/>
      <c r="S928" s="42"/>
      <c r="T928" s="42"/>
      <c r="U928" s="42"/>
      <c r="V928" s="42"/>
      <c r="W928" s="42"/>
      <c r="X928" s="42"/>
      <c r="Y928" s="42"/>
      <c r="Z928" s="42"/>
      <c r="AA928" s="42"/>
      <c r="AB928" s="42"/>
      <c r="AC928" s="42"/>
      <c r="AD928" s="42"/>
    </row>
    <row r="929">
      <c r="A929" s="70" t="b">
        <v>0</v>
      </c>
      <c r="I929" s="549"/>
      <c r="K929" s="42"/>
      <c r="L929" s="42"/>
      <c r="M929" s="42"/>
      <c r="N929" s="42"/>
      <c r="O929" s="42"/>
      <c r="P929" s="42"/>
      <c r="Q929" s="42"/>
      <c r="R929" s="42"/>
      <c r="S929" s="42"/>
      <c r="T929" s="42"/>
      <c r="U929" s="42"/>
      <c r="V929" s="42"/>
      <c r="W929" s="42"/>
      <c r="X929" s="42"/>
      <c r="Y929" s="42"/>
      <c r="Z929" s="42"/>
      <c r="AA929" s="42"/>
      <c r="AB929" s="42"/>
      <c r="AC929" s="42"/>
      <c r="AD929" s="42"/>
    </row>
    <row r="930">
      <c r="A930" s="70" t="b">
        <v>0</v>
      </c>
      <c r="I930" s="549"/>
      <c r="K930" s="42"/>
      <c r="L930" s="42"/>
      <c r="M930" s="42"/>
      <c r="N930" s="42"/>
      <c r="O930" s="42"/>
      <c r="P930" s="42"/>
      <c r="Q930" s="42"/>
      <c r="R930" s="42"/>
      <c r="S930" s="42"/>
      <c r="T930" s="42"/>
      <c r="U930" s="42"/>
      <c r="V930" s="42"/>
      <c r="W930" s="42"/>
      <c r="X930" s="42"/>
      <c r="Y930" s="42"/>
      <c r="Z930" s="42"/>
      <c r="AA930" s="42"/>
      <c r="AB930" s="42"/>
      <c r="AC930" s="42"/>
      <c r="AD930" s="42"/>
    </row>
    <row r="931">
      <c r="A931" s="70" t="b">
        <v>0</v>
      </c>
      <c r="I931" s="549"/>
      <c r="K931" s="42"/>
      <c r="L931" s="42"/>
      <c r="M931" s="42"/>
      <c r="N931" s="42"/>
      <c r="O931" s="42"/>
      <c r="P931" s="42"/>
      <c r="Q931" s="42"/>
      <c r="R931" s="42"/>
      <c r="S931" s="42"/>
      <c r="T931" s="42"/>
      <c r="U931" s="42"/>
      <c r="V931" s="42"/>
      <c r="W931" s="42"/>
      <c r="X931" s="42"/>
      <c r="Y931" s="42"/>
      <c r="Z931" s="42"/>
      <c r="AA931" s="42"/>
      <c r="AB931" s="42"/>
      <c r="AC931" s="42"/>
      <c r="AD931" s="42"/>
    </row>
    <row r="932">
      <c r="A932" s="70" t="b">
        <v>0</v>
      </c>
      <c r="I932" s="549"/>
      <c r="K932" s="42"/>
      <c r="L932" s="42"/>
      <c r="M932" s="42"/>
      <c r="N932" s="42"/>
      <c r="O932" s="42"/>
      <c r="P932" s="42"/>
      <c r="Q932" s="42"/>
      <c r="R932" s="42"/>
      <c r="S932" s="42"/>
      <c r="T932" s="42"/>
      <c r="U932" s="42"/>
      <c r="V932" s="42"/>
      <c r="W932" s="42"/>
      <c r="X932" s="42"/>
      <c r="Y932" s="42"/>
      <c r="Z932" s="42"/>
      <c r="AA932" s="42"/>
      <c r="AB932" s="42"/>
      <c r="AC932" s="42"/>
      <c r="AD932" s="42"/>
    </row>
    <row r="933">
      <c r="A933" s="70" t="b">
        <v>0</v>
      </c>
      <c r="I933" s="549"/>
      <c r="K933" s="42"/>
      <c r="L933" s="42"/>
      <c r="M933" s="42"/>
      <c r="N933" s="42"/>
      <c r="O933" s="42"/>
      <c r="P933" s="42"/>
      <c r="Q933" s="42"/>
      <c r="R933" s="42"/>
      <c r="S933" s="42"/>
      <c r="T933" s="42"/>
      <c r="U933" s="42"/>
      <c r="V933" s="42"/>
      <c r="W933" s="42"/>
      <c r="X933" s="42"/>
      <c r="Y933" s="42"/>
      <c r="Z933" s="42"/>
      <c r="AA933" s="42"/>
      <c r="AB933" s="42"/>
      <c r="AC933" s="42"/>
      <c r="AD933" s="42"/>
    </row>
    <row r="934">
      <c r="A934" s="70" t="b">
        <v>0</v>
      </c>
      <c r="I934" s="549"/>
      <c r="K934" s="42"/>
      <c r="L934" s="42"/>
      <c r="M934" s="42"/>
      <c r="N934" s="42"/>
      <c r="O934" s="42"/>
      <c r="P934" s="42"/>
      <c r="Q934" s="42"/>
      <c r="R934" s="42"/>
      <c r="S934" s="42"/>
      <c r="T934" s="42"/>
      <c r="U934" s="42"/>
      <c r="V934" s="42"/>
      <c r="W934" s="42"/>
      <c r="X934" s="42"/>
      <c r="Y934" s="42"/>
      <c r="Z934" s="42"/>
      <c r="AA934" s="42"/>
      <c r="AB934" s="42"/>
      <c r="AC934" s="42"/>
      <c r="AD934" s="42"/>
    </row>
    <row r="935">
      <c r="A935" s="70" t="b">
        <v>0</v>
      </c>
      <c r="I935" s="549"/>
      <c r="K935" s="42"/>
      <c r="L935" s="42"/>
      <c r="M935" s="42"/>
      <c r="N935" s="42"/>
      <c r="O935" s="42"/>
      <c r="P935" s="42"/>
      <c r="Q935" s="42"/>
      <c r="R935" s="42"/>
      <c r="S935" s="42"/>
      <c r="T935" s="42"/>
      <c r="U935" s="42"/>
      <c r="V935" s="42"/>
      <c r="W935" s="42"/>
      <c r="X935" s="42"/>
      <c r="Y935" s="42"/>
      <c r="Z935" s="42"/>
      <c r="AA935" s="42"/>
      <c r="AB935" s="42"/>
      <c r="AC935" s="42"/>
      <c r="AD935" s="42"/>
    </row>
    <row r="936">
      <c r="A936" s="70" t="b">
        <v>0</v>
      </c>
      <c r="I936" s="549"/>
      <c r="K936" s="42"/>
      <c r="L936" s="42"/>
      <c r="M936" s="42"/>
      <c r="N936" s="42"/>
      <c r="O936" s="42"/>
      <c r="P936" s="42"/>
      <c r="Q936" s="42"/>
      <c r="R936" s="42"/>
      <c r="S936" s="42"/>
      <c r="T936" s="42"/>
      <c r="U936" s="42"/>
      <c r="V936" s="42"/>
      <c r="W936" s="42"/>
      <c r="X936" s="42"/>
      <c r="Y936" s="42"/>
      <c r="Z936" s="42"/>
      <c r="AA936" s="42"/>
      <c r="AB936" s="42"/>
      <c r="AC936" s="42"/>
      <c r="AD936" s="42"/>
    </row>
    <row r="937">
      <c r="A937" s="70" t="b">
        <v>0</v>
      </c>
      <c r="I937" s="549"/>
      <c r="K937" s="42"/>
      <c r="L937" s="42"/>
      <c r="M937" s="42"/>
      <c r="N937" s="42"/>
      <c r="O937" s="42"/>
      <c r="P937" s="42"/>
      <c r="Q937" s="42"/>
      <c r="R937" s="42"/>
      <c r="S937" s="42"/>
      <c r="T937" s="42"/>
      <c r="U937" s="42"/>
      <c r="V937" s="42"/>
      <c r="W937" s="42"/>
      <c r="X937" s="42"/>
      <c r="Y937" s="42"/>
      <c r="Z937" s="42"/>
      <c r="AA937" s="42"/>
      <c r="AB937" s="42"/>
      <c r="AC937" s="42"/>
      <c r="AD937" s="42"/>
    </row>
    <row r="938">
      <c r="A938" s="70" t="b">
        <v>0</v>
      </c>
      <c r="I938" s="549"/>
      <c r="K938" s="42"/>
      <c r="L938" s="42"/>
      <c r="M938" s="42"/>
      <c r="N938" s="42"/>
      <c r="O938" s="42"/>
      <c r="P938" s="42"/>
      <c r="Q938" s="42"/>
      <c r="R938" s="42"/>
      <c r="S938" s="42"/>
      <c r="T938" s="42"/>
      <c r="U938" s="42"/>
      <c r="V938" s="42"/>
      <c r="W938" s="42"/>
      <c r="X938" s="42"/>
      <c r="Y938" s="42"/>
      <c r="Z938" s="42"/>
      <c r="AA938" s="42"/>
      <c r="AB938" s="42"/>
      <c r="AC938" s="42"/>
      <c r="AD938" s="42"/>
    </row>
    <row r="939">
      <c r="A939" s="70" t="b">
        <v>0</v>
      </c>
      <c r="I939" s="549"/>
      <c r="K939" s="42"/>
      <c r="L939" s="42"/>
      <c r="M939" s="42"/>
      <c r="N939" s="42"/>
      <c r="O939" s="42"/>
      <c r="P939" s="42"/>
      <c r="Q939" s="42"/>
      <c r="R939" s="42"/>
      <c r="S939" s="42"/>
      <c r="T939" s="42"/>
      <c r="U939" s="42"/>
      <c r="V939" s="42"/>
      <c r="W939" s="42"/>
      <c r="X939" s="42"/>
      <c r="Y939" s="42"/>
      <c r="Z939" s="42"/>
      <c r="AA939" s="42"/>
      <c r="AB939" s="42"/>
      <c r="AC939" s="42"/>
      <c r="AD939" s="42"/>
    </row>
    <row r="940">
      <c r="A940" s="70" t="b">
        <v>0</v>
      </c>
      <c r="I940" s="549"/>
      <c r="K940" s="42"/>
      <c r="L940" s="42"/>
      <c r="M940" s="42"/>
      <c r="N940" s="42"/>
      <c r="O940" s="42"/>
      <c r="P940" s="42"/>
      <c r="Q940" s="42"/>
      <c r="R940" s="42"/>
      <c r="S940" s="42"/>
      <c r="T940" s="42"/>
      <c r="U940" s="42"/>
      <c r="V940" s="42"/>
      <c r="W940" s="42"/>
      <c r="X940" s="42"/>
      <c r="Y940" s="42"/>
      <c r="Z940" s="42"/>
      <c r="AA940" s="42"/>
      <c r="AB940" s="42"/>
      <c r="AC940" s="42"/>
      <c r="AD940" s="42"/>
    </row>
    <row r="941">
      <c r="A941" s="70" t="b">
        <v>0</v>
      </c>
      <c r="I941" s="549"/>
      <c r="K941" s="42"/>
      <c r="L941" s="42"/>
      <c r="M941" s="42"/>
      <c r="N941" s="42"/>
      <c r="O941" s="42"/>
      <c r="P941" s="42"/>
      <c r="Q941" s="42"/>
      <c r="R941" s="42"/>
      <c r="S941" s="42"/>
      <c r="T941" s="42"/>
      <c r="U941" s="42"/>
      <c r="V941" s="42"/>
      <c r="W941" s="42"/>
      <c r="X941" s="42"/>
      <c r="Y941" s="42"/>
      <c r="Z941" s="42"/>
      <c r="AA941" s="42"/>
      <c r="AB941" s="42"/>
      <c r="AC941" s="42"/>
      <c r="AD941" s="42"/>
    </row>
    <row r="942">
      <c r="A942" s="70" t="b">
        <v>0</v>
      </c>
      <c r="I942" s="549"/>
      <c r="K942" s="42"/>
      <c r="L942" s="42"/>
      <c r="M942" s="42"/>
      <c r="N942" s="42"/>
      <c r="O942" s="42"/>
      <c r="P942" s="42"/>
      <c r="Q942" s="42"/>
      <c r="R942" s="42"/>
      <c r="S942" s="42"/>
      <c r="T942" s="42"/>
      <c r="U942" s="42"/>
      <c r="V942" s="42"/>
      <c r="W942" s="42"/>
      <c r="X942" s="42"/>
      <c r="Y942" s="42"/>
      <c r="Z942" s="42"/>
      <c r="AA942" s="42"/>
      <c r="AB942" s="42"/>
      <c r="AC942" s="42"/>
      <c r="AD942" s="42"/>
    </row>
    <row r="943">
      <c r="A943" s="70" t="b">
        <v>0</v>
      </c>
      <c r="I943" s="549"/>
      <c r="K943" s="42"/>
      <c r="L943" s="42"/>
      <c r="M943" s="42"/>
      <c r="N943" s="42"/>
      <c r="O943" s="42"/>
      <c r="P943" s="42"/>
      <c r="Q943" s="42"/>
      <c r="R943" s="42"/>
      <c r="S943" s="42"/>
      <c r="T943" s="42"/>
      <c r="U943" s="42"/>
      <c r="V943" s="42"/>
      <c r="W943" s="42"/>
      <c r="X943" s="42"/>
      <c r="Y943" s="42"/>
      <c r="Z943" s="42"/>
      <c r="AA943" s="42"/>
      <c r="AB943" s="42"/>
      <c r="AC943" s="42"/>
      <c r="AD943" s="42"/>
    </row>
    <row r="944">
      <c r="A944" s="70" t="b">
        <v>0</v>
      </c>
      <c r="I944" s="549"/>
      <c r="K944" s="42"/>
      <c r="L944" s="42"/>
      <c r="M944" s="42"/>
      <c r="N944" s="42"/>
      <c r="O944" s="42"/>
      <c r="P944" s="42"/>
      <c r="Q944" s="42"/>
      <c r="R944" s="42"/>
      <c r="S944" s="42"/>
      <c r="T944" s="42"/>
      <c r="U944" s="42"/>
      <c r="V944" s="42"/>
      <c r="W944" s="42"/>
      <c r="X944" s="42"/>
      <c r="Y944" s="42"/>
      <c r="Z944" s="42"/>
      <c r="AA944" s="42"/>
      <c r="AB944" s="42"/>
      <c r="AC944" s="42"/>
      <c r="AD944" s="42"/>
    </row>
    <row r="945">
      <c r="A945" s="70" t="b">
        <v>0</v>
      </c>
      <c r="I945" s="549"/>
      <c r="K945" s="42"/>
      <c r="L945" s="42"/>
      <c r="M945" s="42"/>
      <c r="N945" s="42"/>
      <c r="O945" s="42"/>
      <c r="P945" s="42"/>
      <c r="Q945" s="42"/>
      <c r="R945" s="42"/>
      <c r="S945" s="42"/>
      <c r="T945" s="42"/>
      <c r="U945" s="42"/>
      <c r="V945" s="42"/>
      <c r="W945" s="42"/>
      <c r="X945" s="42"/>
      <c r="Y945" s="42"/>
      <c r="Z945" s="42"/>
      <c r="AA945" s="42"/>
      <c r="AB945" s="42"/>
      <c r="AC945" s="42"/>
      <c r="AD945" s="42"/>
    </row>
    <row r="946">
      <c r="A946" s="70" t="b">
        <v>0</v>
      </c>
      <c r="I946" s="549"/>
      <c r="K946" s="42"/>
      <c r="L946" s="42"/>
      <c r="M946" s="42"/>
      <c r="N946" s="42"/>
      <c r="O946" s="42"/>
      <c r="P946" s="42"/>
      <c r="Q946" s="42"/>
      <c r="R946" s="42"/>
      <c r="S946" s="42"/>
      <c r="T946" s="42"/>
      <c r="U946" s="42"/>
      <c r="V946" s="42"/>
      <c r="W946" s="42"/>
      <c r="X946" s="42"/>
      <c r="Y946" s="42"/>
      <c r="Z946" s="42"/>
      <c r="AA946" s="42"/>
      <c r="AB946" s="42"/>
      <c r="AC946" s="42"/>
      <c r="AD946" s="42"/>
    </row>
    <row r="947">
      <c r="A947" s="70" t="b">
        <v>0</v>
      </c>
      <c r="I947" s="549"/>
      <c r="K947" s="42"/>
      <c r="L947" s="42"/>
      <c r="M947" s="42"/>
      <c r="N947" s="42"/>
      <c r="O947" s="42"/>
      <c r="P947" s="42"/>
      <c r="Q947" s="42"/>
      <c r="R947" s="42"/>
      <c r="S947" s="42"/>
      <c r="T947" s="42"/>
      <c r="U947" s="42"/>
      <c r="V947" s="42"/>
      <c r="W947" s="42"/>
      <c r="X947" s="42"/>
      <c r="Y947" s="42"/>
      <c r="Z947" s="42"/>
      <c r="AA947" s="42"/>
      <c r="AB947" s="42"/>
      <c r="AC947" s="42"/>
      <c r="AD947" s="42"/>
    </row>
    <row r="948">
      <c r="A948" s="70" t="b">
        <v>0</v>
      </c>
      <c r="I948" s="549"/>
      <c r="K948" s="42"/>
      <c r="L948" s="42"/>
      <c r="M948" s="42"/>
      <c r="N948" s="42"/>
      <c r="O948" s="42"/>
      <c r="P948" s="42"/>
      <c r="Q948" s="42"/>
      <c r="R948" s="42"/>
      <c r="S948" s="42"/>
      <c r="T948" s="42"/>
      <c r="U948" s="42"/>
      <c r="V948" s="42"/>
      <c r="W948" s="42"/>
      <c r="X948" s="42"/>
      <c r="Y948" s="42"/>
      <c r="Z948" s="42"/>
      <c r="AA948" s="42"/>
      <c r="AB948" s="42"/>
      <c r="AC948" s="42"/>
      <c r="AD948" s="42"/>
    </row>
    <row r="949">
      <c r="A949" s="70" t="b">
        <v>0</v>
      </c>
      <c r="I949" s="549"/>
      <c r="K949" s="42"/>
      <c r="L949" s="42"/>
      <c r="M949" s="42"/>
      <c r="N949" s="42"/>
      <c r="O949" s="42"/>
      <c r="P949" s="42"/>
      <c r="Q949" s="42"/>
      <c r="R949" s="42"/>
      <c r="S949" s="42"/>
      <c r="T949" s="42"/>
      <c r="U949" s="42"/>
      <c r="V949" s="42"/>
      <c r="W949" s="42"/>
      <c r="X949" s="42"/>
      <c r="Y949" s="42"/>
      <c r="Z949" s="42"/>
      <c r="AA949" s="42"/>
      <c r="AB949" s="42"/>
      <c r="AC949" s="42"/>
      <c r="AD949" s="42"/>
    </row>
    <row r="950">
      <c r="A950" s="70" t="b">
        <v>0</v>
      </c>
      <c r="I950" s="549"/>
      <c r="K950" s="42"/>
      <c r="L950" s="42"/>
      <c r="M950" s="42"/>
      <c r="N950" s="42"/>
      <c r="O950" s="42"/>
      <c r="P950" s="42"/>
      <c r="Q950" s="42"/>
      <c r="R950" s="42"/>
      <c r="S950" s="42"/>
      <c r="T950" s="42"/>
      <c r="U950" s="42"/>
      <c r="V950" s="42"/>
      <c r="W950" s="42"/>
      <c r="X950" s="42"/>
      <c r="Y950" s="42"/>
      <c r="Z950" s="42"/>
      <c r="AA950" s="42"/>
      <c r="AB950" s="42"/>
      <c r="AC950" s="42"/>
      <c r="AD950" s="42"/>
    </row>
    <row r="951">
      <c r="A951" s="70" t="b">
        <v>0</v>
      </c>
      <c r="I951" s="549"/>
      <c r="K951" s="42"/>
      <c r="L951" s="42"/>
      <c r="M951" s="42"/>
      <c r="N951" s="42"/>
      <c r="O951" s="42"/>
      <c r="P951" s="42"/>
      <c r="Q951" s="42"/>
      <c r="R951" s="42"/>
      <c r="S951" s="42"/>
      <c r="T951" s="42"/>
      <c r="U951" s="42"/>
      <c r="V951" s="42"/>
      <c r="W951" s="42"/>
      <c r="X951" s="42"/>
      <c r="Y951" s="42"/>
      <c r="Z951" s="42"/>
      <c r="AA951" s="42"/>
      <c r="AB951" s="42"/>
      <c r="AC951" s="42"/>
      <c r="AD951" s="42"/>
    </row>
    <row r="952">
      <c r="A952" s="70" t="b">
        <v>0</v>
      </c>
      <c r="I952" s="549"/>
      <c r="K952" s="42"/>
      <c r="L952" s="42"/>
      <c r="M952" s="42"/>
      <c r="N952" s="42"/>
      <c r="O952" s="42"/>
      <c r="P952" s="42"/>
      <c r="Q952" s="42"/>
      <c r="R952" s="42"/>
      <c r="S952" s="42"/>
      <c r="T952" s="42"/>
      <c r="U952" s="42"/>
      <c r="V952" s="42"/>
      <c r="W952" s="42"/>
      <c r="X952" s="42"/>
      <c r="Y952" s="42"/>
      <c r="Z952" s="42"/>
      <c r="AA952" s="42"/>
      <c r="AB952" s="42"/>
      <c r="AC952" s="42"/>
      <c r="AD952" s="42"/>
    </row>
    <row r="953">
      <c r="A953" s="70" t="b">
        <v>0</v>
      </c>
      <c r="I953" s="549"/>
      <c r="K953" s="42"/>
      <c r="L953" s="42"/>
      <c r="M953" s="42"/>
      <c r="N953" s="42"/>
      <c r="O953" s="42"/>
      <c r="P953" s="42"/>
      <c r="Q953" s="42"/>
      <c r="R953" s="42"/>
      <c r="S953" s="42"/>
      <c r="T953" s="42"/>
      <c r="U953" s="42"/>
      <c r="V953" s="42"/>
      <c r="W953" s="42"/>
      <c r="X953" s="42"/>
      <c r="Y953" s="42"/>
      <c r="Z953" s="42"/>
      <c r="AA953" s="42"/>
      <c r="AB953" s="42"/>
      <c r="AC953" s="42"/>
      <c r="AD953" s="42"/>
    </row>
    <row r="954">
      <c r="A954" s="70" t="b">
        <v>0</v>
      </c>
      <c r="I954" s="549"/>
      <c r="K954" s="42"/>
      <c r="L954" s="42"/>
      <c r="M954" s="42"/>
      <c r="N954" s="42"/>
      <c r="O954" s="42"/>
      <c r="P954" s="42"/>
      <c r="Q954" s="42"/>
      <c r="R954" s="42"/>
      <c r="S954" s="42"/>
      <c r="T954" s="42"/>
      <c r="U954" s="42"/>
      <c r="V954" s="42"/>
      <c r="W954" s="42"/>
      <c r="X954" s="42"/>
      <c r="Y954" s="42"/>
      <c r="Z954" s="42"/>
      <c r="AA954" s="42"/>
      <c r="AB954" s="42"/>
      <c r="AC954" s="42"/>
      <c r="AD954" s="42"/>
    </row>
    <row r="955">
      <c r="A955" s="70" t="b">
        <v>0</v>
      </c>
      <c r="I955" s="549"/>
      <c r="K955" s="42"/>
      <c r="L955" s="42"/>
      <c r="M955" s="42"/>
      <c r="N955" s="42"/>
      <c r="O955" s="42"/>
      <c r="P955" s="42"/>
      <c r="Q955" s="42"/>
      <c r="R955" s="42"/>
      <c r="S955" s="42"/>
      <c r="T955" s="42"/>
      <c r="U955" s="42"/>
      <c r="V955" s="42"/>
      <c r="W955" s="42"/>
      <c r="X955" s="42"/>
      <c r="Y955" s="42"/>
      <c r="Z955" s="42"/>
      <c r="AA955" s="42"/>
      <c r="AB955" s="42"/>
      <c r="AC955" s="42"/>
      <c r="AD955" s="42"/>
    </row>
    <row r="956">
      <c r="A956" s="70" t="b">
        <v>0</v>
      </c>
      <c r="I956" s="549"/>
      <c r="K956" s="42"/>
      <c r="L956" s="42"/>
      <c r="M956" s="42"/>
      <c r="N956" s="42"/>
      <c r="O956" s="42"/>
      <c r="P956" s="42"/>
      <c r="Q956" s="42"/>
      <c r="R956" s="42"/>
      <c r="S956" s="42"/>
      <c r="T956" s="42"/>
      <c r="U956" s="42"/>
      <c r="V956" s="42"/>
      <c r="W956" s="42"/>
      <c r="X956" s="42"/>
      <c r="Y956" s="42"/>
      <c r="Z956" s="42"/>
      <c r="AA956" s="42"/>
      <c r="AB956" s="42"/>
      <c r="AC956" s="42"/>
      <c r="AD956" s="42"/>
    </row>
    <row r="957">
      <c r="A957" s="70" t="b">
        <v>0</v>
      </c>
      <c r="I957" s="549"/>
      <c r="K957" s="42"/>
      <c r="L957" s="42"/>
      <c r="M957" s="42"/>
      <c r="N957" s="42"/>
      <c r="O957" s="42"/>
      <c r="P957" s="42"/>
      <c r="Q957" s="42"/>
      <c r="R957" s="42"/>
      <c r="S957" s="42"/>
      <c r="T957" s="42"/>
      <c r="U957" s="42"/>
      <c r="V957" s="42"/>
      <c r="W957" s="42"/>
      <c r="X957" s="42"/>
      <c r="Y957" s="42"/>
      <c r="Z957" s="42"/>
      <c r="AA957" s="42"/>
      <c r="AB957" s="42"/>
      <c r="AC957" s="42"/>
      <c r="AD957" s="42"/>
    </row>
    <row r="958">
      <c r="A958" s="70" t="b">
        <v>0</v>
      </c>
      <c r="I958" s="549"/>
      <c r="K958" s="42"/>
      <c r="L958" s="42"/>
      <c r="M958" s="42"/>
      <c r="N958" s="42"/>
      <c r="O958" s="42"/>
      <c r="P958" s="42"/>
      <c r="Q958" s="42"/>
      <c r="R958" s="42"/>
      <c r="S958" s="42"/>
      <c r="T958" s="42"/>
      <c r="U958" s="42"/>
      <c r="V958" s="42"/>
      <c r="W958" s="42"/>
      <c r="X958" s="42"/>
      <c r="Y958" s="42"/>
      <c r="Z958" s="42"/>
      <c r="AA958" s="42"/>
      <c r="AB958" s="42"/>
      <c r="AC958" s="42"/>
      <c r="AD958" s="42"/>
    </row>
    <row r="959">
      <c r="A959" s="70" t="b">
        <v>0</v>
      </c>
      <c r="I959" s="549"/>
      <c r="K959" s="42"/>
      <c r="L959" s="42"/>
      <c r="M959" s="42"/>
      <c r="N959" s="42"/>
      <c r="O959" s="42"/>
      <c r="P959" s="42"/>
      <c r="Q959" s="42"/>
      <c r="R959" s="42"/>
      <c r="S959" s="42"/>
      <c r="T959" s="42"/>
      <c r="U959" s="42"/>
      <c r="V959" s="42"/>
      <c r="W959" s="42"/>
      <c r="X959" s="42"/>
      <c r="Y959" s="42"/>
      <c r="Z959" s="42"/>
      <c r="AA959" s="42"/>
      <c r="AB959" s="42"/>
      <c r="AC959" s="42"/>
      <c r="AD959" s="42"/>
    </row>
    <row r="960">
      <c r="A960" s="70" t="b">
        <v>0</v>
      </c>
      <c r="I960" s="549"/>
      <c r="K960" s="42"/>
      <c r="L960" s="42"/>
      <c r="M960" s="42"/>
      <c r="N960" s="42"/>
      <c r="O960" s="42"/>
      <c r="P960" s="42"/>
      <c r="Q960" s="42"/>
      <c r="R960" s="42"/>
      <c r="S960" s="42"/>
      <c r="T960" s="42"/>
      <c r="U960" s="42"/>
      <c r="V960" s="42"/>
      <c r="W960" s="42"/>
      <c r="X960" s="42"/>
      <c r="Y960" s="42"/>
      <c r="Z960" s="42"/>
      <c r="AA960" s="42"/>
      <c r="AB960" s="42"/>
      <c r="AC960" s="42"/>
      <c r="AD960" s="42"/>
    </row>
    <row r="961">
      <c r="A961" s="70" t="b">
        <v>0</v>
      </c>
      <c r="I961" s="549"/>
      <c r="K961" s="42"/>
      <c r="L961" s="42"/>
      <c r="M961" s="42"/>
      <c r="N961" s="42"/>
      <c r="O961" s="42"/>
      <c r="P961" s="42"/>
      <c r="Q961" s="42"/>
      <c r="R961" s="42"/>
      <c r="S961" s="42"/>
      <c r="T961" s="42"/>
      <c r="U961" s="42"/>
      <c r="V961" s="42"/>
      <c r="W961" s="42"/>
      <c r="X961" s="42"/>
      <c r="Y961" s="42"/>
      <c r="Z961" s="42"/>
      <c r="AA961" s="42"/>
      <c r="AB961" s="42"/>
      <c r="AC961" s="42"/>
      <c r="AD961" s="42"/>
    </row>
    <row r="962">
      <c r="A962" s="70" t="b">
        <v>0</v>
      </c>
      <c r="I962" s="549"/>
      <c r="K962" s="42"/>
      <c r="L962" s="42"/>
      <c r="M962" s="42"/>
      <c r="N962" s="42"/>
      <c r="O962" s="42"/>
      <c r="P962" s="42"/>
      <c r="Q962" s="42"/>
      <c r="R962" s="42"/>
      <c r="S962" s="42"/>
      <c r="T962" s="42"/>
      <c r="U962" s="42"/>
      <c r="V962" s="42"/>
      <c r="W962" s="42"/>
      <c r="X962" s="42"/>
      <c r="Y962" s="42"/>
      <c r="Z962" s="42"/>
      <c r="AA962" s="42"/>
      <c r="AB962" s="42"/>
      <c r="AC962" s="42"/>
      <c r="AD962" s="42"/>
    </row>
    <row r="963">
      <c r="A963" s="70" t="b">
        <v>0</v>
      </c>
      <c r="I963" s="549"/>
      <c r="K963" s="42"/>
      <c r="L963" s="42"/>
      <c r="M963" s="42"/>
      <c r="N963" s="42"/>
      <c r="O963" s="42"/>
      <c r="P963" s="42"/>
      <c r="Q963" s="42"/>
      <c r="R963" s="42"/>
      <c r="S963" s="42"/>
      <c r="T963" s="42"/>
      <c r="U963" s="42"/>
      <c r="V963" s="42"/>
      <c r="W963" s="42"/>
      <c r="X963" s="42"/>
      <c r="Y963" s="42"/>
      <c r="Z963" s="42"/>
      <c r="AA963" s="42"/>
      <c r="AB963" s="42"/>
      <c r="AC963" s="42"/>
      <c r="AD963" s="42"/>
    </row>
    <row r="964">
      <c r="A964" s="70" t="b">
        <v>0</v>
      </c>
      <c r="I964" s="549"/>
      <c r="K964" s="42"/>
      <c r="L964" s="42"/>
      <c r="M964" s="42"/>
      <c r="N964" s="42"/>
      <c r="O964" s="42"/>
      <c r="P964" s="42"/>
      <c r="Q964" s="42"/>
      <c r="R964" s="42"/>
      <c r="S964" s="42"/>
      <c r="T964" s="42"/>
      <c r="U964" s="42"/>
      <c r="V964" s="42"/>
      <c r="W964" s="42"/>
      <c r="X964" s="42"/>
      <c r="Y964" s="42"/>
      <c r="Z964" s="42"/>
      <c r="AA964" s="42"/>
      <c r="AB964" s="42"/>
      <c r="AC964" s="42"/>
      <c r="AD964" s="42"/>
    </row>
    <row r="965">
      <c r="A965" s="70" t="b">
        <v>0</v>
      </c>
      <c r="I965" s="549"/>
      <c r="K965" s="42"/>
      <c r="L965" s="42"/>
      <c r="M965" s="42"/>
      <c r="N965" s="42"/>
      <c r="O965" s="42"/>
      <c r="P965" s="42"/>
      <c r="Q965" s="42"/>
      <c r="R965" s="42"/>
      <c r="S965" s="42"/>
      <c r="T965" s="42"/>
      <c r="U965" s="42"/>
      <c r="V965" s="42"/>
      <c r="W965" s="42"/>
      <c r="X965" s="42"/>
      <c r="Y965" s="42"/>
      <c r="Z965" s="42"/>
      <c r="AA965" s="42"/>
      <c r="AB965" s="42"/>
      <c r="AC965" s="42"/>
      <c r="AD965" s="42"/>
    </row>
    <row r="966">
      <c r="A966" s="70" t="b">
        <v>0</v>
      </c>
      <c r="I966" s="549"/>
      <c r="K966" s="42"/>
      <c r="L966" s="42"/>
      <c r="M966" s="42"/>
      <c r="N966" s="42"/>
      <c r="O966" s="42"/>
      <c r="P966" s="42"/>
      <c r="Q966" s="42"/>
      <c r="R966" s="42"/>
      <c r="S966" s="42"/>
      <c r="T966" s="42"/>
      <c r="U966" s="42"/>
      <c r="V966" s="42"/>
      <c r="W966" s="42"/>
      <c r="X966" s="42"/>
      <c r="Y966" s="42"/>
      <c r="Z966" s="42"/>
      <c r="AA966" s="42"/>
      <c r="AB966" s="42"/>
      <c r="AC966" s="42"/>
      <c r="AD966" s="42"/>
    </row>
    <row r="967">
      <c r="A967" s="70" t="b">
        <v>0</v>
      </c>
      <c r="I967" s="549"/>
      <c r="K967" s="42"/>
      <c r="L967" s="42"/>
      <c r="M967" s="42"/>
      <c r="N967" s="42"/>
      <c r="O967" s="42"/>
      <c r="P967" s="42"/>
      <c r="Q967" s="42"/>
      <c r="R967" s="42"/>
      <c r="S967" s="42"/>
      <c r="T967" s="42"/>
      <c r="U967" s="42"/>
      <c r="V967" s="42"/>
      <c r="W967" s="42"/>
      <c r="X967" s="42"/>
      <c r="Y967" s="42"/>
      <c r="Z967" s="42"/>
      <c r="AA967" s="42"/>
      <c r="AB967" s="42"/>
      <c r="AC967" s="42"/>
      <c r="AD967" s="42"/>
    </row>
    <row r="968">
      <c r="A968" s="70" t="b">
        <v>0</v>
      </c>
      <c r="I968" s="549"/>
      <c r="K968" s="42"/>
      <c r="L968" s="42"/>
      <c r="M968" s="42"/>
      <c r="N968" s="42"/>
      <c r="O968" s="42"/>
      <c r="P968" s="42"/>
      <c r="Q968" s="42"/>
      <c r="R968" s="42"/>
      <c r="S968" s="42"/>
      <c r="T968" s="42"/>
      <c r="U968" s="42"/>
      <c r="V968" s="42"/>
      <c r="W968" s="42"/>
      <c r="X968" s="42"/>
      <c r="Y968" s="42"/>
      <c r="Z968" s="42"/>
      <c r="AA968" s="42"/>
      <c r="AB968" s="42"/>
      <c r="AC968" s="42"/>
      <c r="AD968" s="42"/>
    </row>
    <row r="969">
      <c r="A969" s="70" t="b">
        <v>0</v>
      </c>
      <c r="I969" s="549"/>
      <c r="K969" s="42"/>
      <c r="L969" s="42"/>
      <c r="M969" s="42"/>
      <c r="N969" s="42"/>
      <c r="O969" s="42"/>
      <c r="P969" s="42"/>
      <c r="Q969" s="42"/>
      <c r="R969" s="42"/>
      <c r="S969" s="42"/>
      <c r="T969" s="42"/>
      <c r="U969" s="42"/>
      <c r="V969" s="42"/>
      <c r="W969" s="42"/>
      <c r="X969" s="42"/>
      <c r="Y969" s="42"/>
      <c r="Z969" s="42"/>
      <c r="AA969" s="42"/>
      <c r="AB969" s="42"/>
      <c r="AC969" s="42"/>
      <c r="AD969" s="42"/>
    </row>
    <row r="970">
      <c r="A970" s="70" t="b">
        <v>0</v>
      </c>
      <c r="I970" s="549"/>
      <c r="K970" s="42"/>
      <c r="L970" s="42"/>
      <c r="M970" s="42"/>
      <c r="N970" s="42"/>
      <c r="O970" s="42"/>
      <c r="P970" s="42"/>
      <c r="Q970" s="42"/>
      <c r="R970" s="42"/>
      <c r="S970" s="42"/>
      <c r="T970" s="42"/>
      <c r="U970" s="42"/>
      <c r="V970" s="42"/>
      <c r="W970" s="42"/>
      <c r="X970" s="42"/>
      <c r="Y970" s="42"/>
      <c r="Z970" s="42"/>
      <c r="AA970" s="42"/>
      <c r="AB970" s="42"/>
      <c r="AC970" s="42"/>
      <c r="AD970" s="42"/>
    </row>
    <row r="971">
      <c r="A971" s="70" t="b">
        <v>0</v>
      </c>
      <c r="I971" s="549"/>
      <c r="K971" s="42"/>
      <c r="L971" s="42"/>
      <c r="M971" s="42"/>
      <c r="N971" s="42"/>
      <c r="O971" s="42"/>
      <c r="P971" s="42"/>
      <c r="Q971" s="42"/>
      <c r="R971" s="42"/>
      <c r="S971" s="42"/>
      <c r="T971" s="42"/>
      <c r="U971" s="42"/>
      <c r="V971" s="42"/>
      <c r="W971" s="42"/>
      <c r="X971" s="42"/>
      <c r="Y971" s="42"/>
      <c r="Z971" s="42"/>
      <c r="AA971" s="42"/>
      <c r="AB971" s="42"/>
      <c r="AC971" s="42"/>
      <c r="AD971" s="42"/>
    </row>
    <row r="972">
      <c r="A972" s="70" t="b">
        <v>0</v>
      </c>
      <c r="I972" s="549"/>
      <c r="K972" s="42"/>
      <c r="L972" s="42"/>
      <c r="M972" s="42"/>
      <c r="N972" s="42"/>
      <c r="O972" s="42"/>
      <c r="P972" s="42"/>
      <c r="Q972" s="42"/>
      <c r="R972" s="42"/>
      <c r="S972" s="42"/>
      <c r="T972" s="42"/>
      <c r="U972" s="42"/>
      <c r="V972" s="42"/>
      <c r="W972" s="42"/>
      <c r="X972" s="42"/>
      <c r="Y972" s="42"/>
      <c r="Z972" s="42"/>
      <c r="AA972" s="42"/>
      <c r="AB972" s="42"/>
      <c r="AC972" s="42"/>
      <c r="AD972" s="42"/>
    </row>
    <row r="973">
      <c r="A973" s="70" t="b">
        <v>0</v>
      </c>
      <c r="I973" s="549"/>
      <c r="K973" s="42"/>
      <c r="L973" s="42"/>
      <c r="M973" s="42"/>
      <c r="N973" s="42"/>
      <c r="O973" s="42"/>
      <c r="P973" s="42"/>
      <c r="Q973" s="42"/>
      <c r="R973" s="42"/>
      <c r="S973" s="42"/>
      <c r="T973" s="42"/>
      <c r="U973" s="42"/>
      <c r="V973" s="42"/>
      <c r="W973" s="42"/>
      <c r="X973" s="42"/>
      <c r="Y973" s="42"/>
      <c r="Z973" s="42"/>
      <c r="AA973" s="42"/>
      <c r="AB973" s="42"/>
      <c r="AC973" s="42"/>
      <c r="AD973" s="42"/>
    </row>
    <row r="974">
      <c r="A974" s="70" t="b">
        <v>0</v>
      </c>
      <c r="I974" s="549"/>
      <c r="K974" s="42"/>
      <c r="L974" s="42"/>
      <c r="M974" s="42"/>
      <c r="N974" s="42"/>
      <c r="O974" s="42"/>
      <c r="P974" s="42"/>
      <c r="Q974" s="42"/>
      <c r="R974" s="42"/>
      <c r="S974" s="42"/>
      <c r="T974" s="42"/>
      <c r="U974" s="42"/>
      <c r="V974" s="42"/>
      <c r="W974" s="42"/>
      <c r="X974" s="42"/>
      <c r="Y974" s="42"/>
      <c r="Z974" s="42"/>
      <c r="AA974" s="42"/>
      <c r="AB974" s="42"/>
      <c r="AC974" s="42"/>
      <c r="AD974" s="42"/>
    </row>
    <row r="975">
      <c r="A975" s="70" t="b">
        <v>0</v>
      </c>
      <c r="I975" s="549"/>
      <c r="K975" s="42"/>
      <c r="L975" s="42"/>
      <c r="M975" s="42"/>
      <c r="N975" s="42"/>
      <c r="O975" s="42"/>
      <c r="P975" s="42"/>
      <c r="Q975" s="42"/>
      <c r="R975" s="42"/>
      <c r="S975" s="42"/>
      <c r="T975" s="42"/>
      <c r="U975" s="42"/>
      <c r="V975" s="42"/>
      <c r="W975" s="42"/>
      <c r="X975" s="42"/>
      <c r="Y975" s="42"/>
      <c r="Z975" s="42"/>
      <c r="AA975" s="42"/>
      <c r="AB975" s="42"/>
      <c r="AC975" s="42"/>
      <c r="AD975" s="42"/>
    </row>
    <row r="976">
      <c r="A976" s="70" t="b">
        <v>0</v>
      </c>
      <c r="I976" s="549"/>
      <c r="K976" s="42"/>
      <c r="L976" s="42"/>
      <c r="M976" s="42"/>
      <c r="N976" s="42"/>
      <c r="O976" s="42"/>
      <c r="P976" s="42"/>
      <c r="Q976" s="42"/>
      <c r="R976" s="42"/>
      <c r="S976" s="42"/>
      <c r="T976" s="42"/>
      <c r="U976" s="42"/>
      <c r="V976" s="42"/>
      <c r="W976" s="42"/>
      <c r="X976" s="42"/>
      <c r="Y976" s="42"/>
      <c r="Z976" s="42"/>
      <c r="AA976" s="42"/>
      <c r="AB976" s="42"/>
      <c r="AC976" s="42"/>
      <c r="AD976" s="42"/>
    </row>
    <row r="977">
      <c r="A977" s="70" t="b">
        <v>0</v>
      </c>
      <c r="I977" s="549"/>
      <c r="K977" s="42"/>
      <c r="L977" s="42"/>
      <c r="M977" s="42"/>
      <c r="N977" s="42"/>
      <c r="O977" s="42"/>
      <c r="P977" s="42"/>
      <c r="Q977" s="42"/>
      <c r="R977" s="42"/>
      <c r="S977" s="42"/>
      <c r="T977" s="42"/>
      <c r="U977" s="42"/>
      <c r="V977" s="42"/>
      <c r="W977" s="42"/>
      <c r="X977" s="42"/>
      <c r="Y977" s="42"/>
      <c r="Z977" s="42"/>
      <c r="AA977" s="42"/>
      <c r="AB977" s="42"/>
      <c r="AC977" s="42"/>
      <c r="AD977" s="42"/>
    </row>
    <row r="978">
      <c r="A978" s="70" t="b">
        <v>0</v>
      </c>
      <c r="I978" s="549"/>
      <c r="K978" s="42"/>
      <c r="L978" s="42"/>
      <c r="M978" s="42"/>
      <c r="N978" s="42"/>
      <c r="O978" s="42"/>
      <c r="P978" s="42"/>
      <c r="Q978" s="42"/>
      <c r="R978" s="42"/>
      <c r="S978" s="42"/>
      <c r="T978" s="42"/>
      <c r="U978" s="42"/>
      <c r="V978" s="42"/>
      <c r="W978" s="42"/>
      <c r="X978" s="42"/>
      <c r="Y978" s="42"/>
      <c r="Z978" s="42"/>
      <c r="AA978" s="42"/>
      <c r="AB978" s="42"/>
      <c r="AC978" s="42"/>
      <c r="AD978" s="42"/>
    </row>
    <row r="979">
      <c r="A979" s="70" t="b">
        <v>0</v>
      </c>
      <c r="I979" s="549"/>
      <c r="K979" s="42"/>
      <c r="L979" s="42"/>
      <c r="M979" s="42"/>
      <c r="N979" s="42"/>
      <c r="O979" s="42"/>
      <c r="P979" s="42"/>
      <c r="Q979" s="42"/>
      <c r="R979" s="42"/>
      <c r="S979" s="42"/>
      <c r="T979" s="42"/>
      <c r="U979" s="42"/>
      <c r="V979" s="42"/>
      <c r="W979" s="42"/>
      <c r="X979" s="42"/>
      <c r="Y979" s="42"/>
      <c r="Z979" s="42"/>
      <c r="AA979" s="42"/>
      <c r="AB979" s="42"/>
      <c r="AC979" s="42"/>
      <c r="AD979" s="42"/>
    </row>
    <row r="980">
      <c r="A980" s="70" t="b">
        <v>0</v>
      </c>
      <c r="I980" s="549"/>
      <c r="K980" s="42"/>
      <c r="L980" s="42"/>
      <c r="M980" s="42"/>
      <c r="N980" s="42"/>
      <c r="O980" s="42"/>
      <c r="P980" s="42"/>
      <c r="Q980" s="42"/>
      <c r="R980" s="42"/>
      <c r="S980" s="42"/>
      <c r="T980" s="42"/>
      <c r="U980" s="42"/>
      <c r="V980" s="42"/>
      <c r="W980" s="42"/>
      <c r="X980" s="42"/>
      <c r="Y980" s="42"/>
      <c r="Z980" s="42"/>
      <c r="AA980" s="42"/>
      <c r="AB980" s="42"/>
      <c r="AC980" s="42"/>
      <c r="AD980" s="42"/>
    </row>
    <row r="981">
      <c r="A981" s="70" t="b">
        <v>0</v>
      </c>
      <c r="I981" s="549"/>
      <c r="K981" s="42"/>
      <c r="L981" s="42"/>
      <c r="M981" s="42"/>
      <c r="N981" s="42"/>
      <c r="O981" s="42"/>
      <c r="P981" s="42"/>
      <c r="Q981" s="42"/>
      <c r="R981" s="42"/>
      <c r="S981" s="42"/>
      <c r="T981" s="42"/>
      <c r="U981" s="42"/>
      <c r="V981" s="42"/>
      <c r="W981" s="42"/>
      <c r="X981" s="42"/>
      <c r="Y981" s="42"/>
      <c r="Z981" s="42"/>
      <c r="AA981" s="42"/>
      <c r="AB981" s="42"/>
      <c r="AC981" s="42"/>
      <c r="AD981" s="42"/>
    </row>
    <row r="982">
      <c r="A982" s="70" t="b">
        <v>0</v>
      </c>
      <c r="I982" s="549"/>
      <c r="K982" s="42"/>
      <c r="L982" s="42"/>
      <c r="M982" s="42"/>
      <c r="N982" s="42"/>
      <c r="O982" s="42"/>
      <c r="P982" s="42"/>
      <c r="Q982" s="42"/>
      <c r="R982" s="42"/>
      <c r="S982" s="42"/>
      <c r="T982" s="42"/>
      <c r="U982" s="42"/>
      <c r="V982" s="42"/>
      <c r="W982" s="42"/>
      <c r="X982" s="42"/>
      <c r="Y982" s="42"/>
      <c r="Z982" s="42"/>
      <c r="AA982" s="42"/>
      <c r="AB982" s="42"/>
      <c r="AC982" s="42"/>
      <c r="AD982" s="42"/>
    </row>
    <row r="983">
      <c r="A983" s="70" t="b">
        <v>0</v>
      </c>
      <c r="I983" s="549"/>
      <c r="K983" s="42"/>
      <c r="L983" s="42"/>
      <c r="M983" s="42"/>
      <c r="N983" s="42"/>
      <c r="O983" s="42"/>
      <c r="P983" s="42"/>
      <c r="Q983" s="42"/>
      <c r="R983" s="42"/>
      <c r="S983" s="42"/>
      <c r="T983" s="42"/>
      <c r="U983" s="42"/>
      <c r="V983" s="42"/>
      <c r="W983" s="42"/>
      <c r="X983" s="42"/>
      <c r="Y983" s="42"/>
      <c r="Z983" s="42"/>
      <c r="AA983" s="42"/>
      <c r="AB983" s="42"/>
      <c r="AC983" s="42"/>
      <c r="AD983" s="42"/>
    </row>
    <row r="984">
      <c r="A984" s="70" t="b">
        <v>0</v>
      </c>
      <c r="I984" s="549"/>
      <c r="K984" s="42"/>
      <c r="L984" s="42"/>
      <c r="M984" s="42"/>
      <c r="N984" s="42"/>
      <c r="O984" s="42"/>
      <c r="P984" s="42"/>
      <c r="Q984" s="42"/>
      <c r="R984" s="42"/>
      <c r="S984" s="42"/>
      <c r="T984" s="42"/>
      <c r="U984" s="42"/>
      <c r="V984" s="42"/>
      <c r="W984" s="42"/>
      <c r="X984" s="42"/>
      <c r="Y984" s="42"/>
      <c r="Z984" s="42"/>
      <c r="AA984" s="42"/>
      <c r="AB984" s="42"/>
      <c r="AC984" s="42"/>
      <c r="AD984" s="42"/>
    </row>
    <row r="985">
      <c r="A985" s="70" t="b">
        <v>0</v>
      </c>
      <c r="I985" s="549"/>
      <c r="K985" s="42"/>
      <c r="L985" s="42"/>
      <c r="M985" s="42"/>
      <c r="N985" s="42"/>
      <c r="O985" s="42"/>
      <c r="P985" s="42"/>
      <c r="Q985" s="42"/>
      <c r="R985" s="42"/>
      <c r="S985" s="42"/>
      <c r="T985" s="42"/>
      <c r="U985" s="42"/>
      <c r="V985" s="42"/>
      <c r="W985" s="42"/>
      <c r="X985" s="42"/>
      <c r="Y985" s="42"/>
      <c r="Z985" s="42"/>
      <c r="AA985" s="42"/>
      <c r="AB985" s="42"/>
      <c r="AC985" s="42"/>
      <c r="AD985" s="42"/>
    </row>
    <row r="986">
      <c r="A986" s="70" t="b">
        <v>0</v>
      </c>
      <c r="I986" s="549"/>
      <c r="K986" s="42"/>
      <c r="L986" s="42"/>
      <c r="M986" s="42"/>
      <c r="N986" s="42"/>
      <c r="O986" s="42"/>
      <c r="P986" s="42"/>
      <c r="Q986" s="42"/>
      <c r="R986" s="42"/>
      <c r="S986" s="42"/>
      <c r="T986" s="42"/>
      <c r="U986" s="42"/>
      <c r="V986" s="42"/>
      <c r="W986" s="42"/>
      <c r="X986" s="42"/>
      <c r="Y986" s="42"/>
      <c r="Z986" s="42"/>
      <c r="AA986" s="42"/>
      <c r="AB986" s="42"/>
      <c r="AC986" s="42"/>
      <c r="AD986" s="42"/>
    </row>
    <row r="987">
      <c r="A987" s="70" t="b">
        <v>0</v>
      </c>
      <c r="I987" s="549"/>
      <c r="K987" s="42"/>
      <c r="L987" s="42"/>
      <c r="M987" s="42"/>
      <c r="N987" s="42"/>
      <c r="O987" s="42"/>
      <c r="P987" s="42"/>
      <c r="Q987" s="42"/>
      <c r="R987" s="42"/>
      <c r="S987" s="42"/>
      <c r="T987" s="42"/>
      <c r="U987" s="42"/>
      <c r="V987" s="42"/>
      <c r="W987" s="42"/>
      <c r="X987" s="42"/>
      <c r="Y987" s="42"/>
      <c r="Z987" s="42"/>
      <c r="AA987" s="42"/>
      <c r="AB987" s="42"/>
      <c r="AC987" s="42"/>
      <c r="AD987" s="42"/>
    </row>
    <row r="988">
      <c r="A988" s="70" t="b">
        <v>0</v>
      </c>
      <c r="I988" s="549"/>
      <c r="K988" s="42"/>
      <c r="L988" s="42"/>
      <c r="M988" s="42"/>
      <c r="N988" s="42"/>
      <c r="O988" s="42"/>
      <c r="P988" s="42"/>
      <c r="Q988" s="42"/>
      <c r="R988" s="42"/>
      <c r="S988" s="42"/>
      <c r="T988" s="42"/>
      <c r="U988" s="42"/>
      <c r="V988" s="42"/>
      <c r="W988" s="42"/>
      <c r="X988" s="42"/>
      <c r="Y988" s="42"/>
      <c r="Z988" s="42"/>
      <c r="AA988" s="42"/>
      <c r="AB988" s="42"/>
      <c r="AC988" s="42"/>
      <c r="AD988" s="42"/>
    </row>
    <row r="989">
      <c r="A989" s="70" t="b">
        <v>0</v>
      </c>
      <c r="I989" s="549"/>
      <c r="K989" s="42"/>
      <c r="L989" s="42"/>
      <c r="M989" s="42"/>
      <c r="N989" s="42"/>
      <c r="O989" s="42"/>
      <c r="P989" s="42"/>
      <c r="Q989" s="42"/>
      <c r="R989" s="42"/>
      <c r="S989" s="42"/>
      <c r="T989" s="42"/>
      <c r="U989" s="42"/>
      <c r="V989" s="42"/>
      <c r="W989" s="42"/>
      <c r="X989" s="42"/>
      <c r="Y989" s="42"/>
      <c r="Z989" s="42"/>
      <c r="AA989" s="42"/>
      <c r="AB989" s="42"/>
      <c r="AC989" s="42"/>
      <c r="AD989" s="42"/>
    </row>
    <row r="990">
      <c r="A990" s="70" t="b">
        <v>0</v>
      </c>
      <c r="I990" s="549"/>
      <c r="K990" s="42"/>
      <c r="L990" s="42"/>
      <c r="M990" s="42"/>
      <c r="N990" s="42"/>
      <c r="O990" s="42"/>
      <c r="P990" s="42"/>
      <c r="Q990" s="42"/>
      <c r="R990" s="42"/>
      <c r="S990" s="42"/>
      <c r="T990" s="42"/>
      <c r="U990" s="42"/>
      <c r="V990" s="42"/>
      <c r="W990" s="42"/>
      <c r="X990" s="42"/>
      <c r="Y990" s="42"/>
      <c r="Z990" s="42"/>
      <c r="AA990" s="42"/>
      <c r="AB990" s="42"/>
      <c r="AC990" s="42"/>
      <c r="AD990" s="42"/>
    </row>
    <row r="991">
      <c r="A991" s="70" t="b">
        <v>0</v>
      </c>
      <c r="I991" s="549"/>
      <c r="K991" s="42"/>
      <c r="L991" s="42"/>
      <c r="M991" s="42"/>
      <c r="N991" s="42"/>
      <c r="O991" s="42"/>
      <c r="P991" s="42"/>
      <c r="Q991" s="42"/>
      <c r="R991" s="42"/>
      <c r="S991" s="42"/>
      <c r="T991" s="42"/>
      <c r="U991" s="42"/>
      <c r="V991" s="42"/>
      <c r="W991" s="42"/>
      <c r="X991" s="42"/>
      <c r="Y991" s="42"/>
      <c r="Z991" s="42"/>
      <c r="AA991" s="42"/>
      <c r="AB991" s="42"/>
      <c r="AC991" s="42"/>
      <c r="AD991" s="42"/>
    </row>
    <row r="992">
      <c r="A992" s="70" t="b">
        <v>0</v>
      </c>
      <c r="I992" s="549"/>
      <c r="K992" s="42"/>
      <c r="L992" s="42"/>
      <c r="M992" s="42"/>
      <c r="N992" s="42"/>
      <c r="O992" s="42"/>
      <c r="P992" s="42"/>
      <c r="Q992" s="42"/>
      <c r="R992" s="42"/>
      <c r="S992" s="42"/>
      <c r="T992" s="42"/>
      <c r="U992" s="42"/>
      <c r="V992" s="42"/>
      <c r="W992" s="42"/>
      <c r="X992" s="42"/>
      <c r="Y992" s="42"/>
      <c r="Z992" s="42"/>
      <c r="AA992" s="42"/>
      <c r="AB992" s="42"/>
      <c r="AC992" s="42"/>
      <c r="AD992" s="42"/>
    </row>
    <row r="993">
      <c r="A993" s="70" t="b">
        <v>0</v>
      </c>
      <c r="I993" s="549"/>
      <c r="K993" s="42"/>
      <c r="L993" s="42"/>
      <c r="M993" s="42"/>
      <c r="N993" s="42"/>
      <c r="O993" s="42"/>
      <c r="P993" s="42"/>
      <c r="Q993" s="42"/>
      <c r="R993" s="42"/>
      <c r="S993" s="42"/>
      <c r="T993" s="42"/>
      <c r="U993" s="42"/>
      <c r="V993" s="42"/>
      <c r="W993" s="42"/>
      <c r="X993" s="42"/>
      <c r="Y993" s="42"/>
      <c r="Z993" s="42"/>
      <c r="AA993" s="42"/>
      <c r="AB993" s="42"/>
      <c r="AC993" s="42"/>
      <c r="AD993" s="42"/>
    </row>
    <row r="994">
      <c r="A994" s="70" t="b">
        <v>0</v>
      </c>
      <c r="I994" s="549"/>
      <c r="K994" s="42"/>
      <c r="L994" s="42"/>
      <c r="M994" s="42"/>
      <c r="N994" s="42"/>
      <c r="O994" s="42"/>
      <c r="P994" s="42"/>
      <c r="Q994" s="42"/>
      <c r="R994" s="42"/>
      <c r="S994" s="42"/>
      <c r="T994" s="42"/>
      <c r="U994" s="42"/>
      <c r="V994" s="42"/>
      <c r="W994" s="42"/>
      <c r="X994" s="42"/>
      <c r="Y994" s="42"/>
      <c r="Z994" s="42"/>
      <c r="AA994" s="42"/>
      <c r="AB994" s="42"/>
      <c r="AC994" s="42"/>
      <c r="AD994" s="42"/>
    </row>
    <row r="995">
      <c r="A995" s="70" t="b">
        <v>0</v>
      </c>
      <c r="I995" s="549"/>
      <c r="K995" s="42"/>
      <c r="L995" s="42"/>
      <c r="M995" s="42"/>
      <c r="N995" s="42"/>
      <c r="O995" s="42"/>
      <c r="P995" s="42"/>
      <c r="Q995" s="42"/>
      <c r="R995" s="42"/>
      <c r="S995" s="42"/>
      <c r="T995" s="42"/>
      <c r="U995" s="42"/>
      <c r="V995" s="42"/>
      <c r="W995" s="42"/>
      <c r="X995" s="42"/>
      <c r="Y995" s="42"/>
      <c r="Z995" s="42"/>
      <c r="AA995" s="42"/>
      <c r="AB995" s="42"/>
      <c r="AC995" s="42"/>
      <c r="AD995" s="42"/>
    </row>
    <row r="996">
      <c r="A996" s="70" t="b">
        <v>0</v>
      </c>
      <c r="I996" s="549"/>
      <c r="K996" s="42"/>
      <c r="L996" s="42"/>
      <c r="M996" s="42"/>
      <c r="N996" s="42"/>
      <c r="O996" s="42"/>
      <c r="P996" s="42"/>
      <c r="Q996" s="42"/>
      <c r="R996" s="42"/>
      <c r="S996" s="42"/>
      <c r="T996" s="42"/>
      <c r="U996" s="42"/>
      <c r="V996" s="42"/>
      <c r="W996" s="42"/>
      <c r="X996" s="42"/>
      <c r="Y996" s="42"/>
      <c r="Z996" s="42"/>
      <c r="AA996" s="42"/>
      <c r="AB996" s="42"/>
      <c r="AC996" s="42"/>
      <c r="AD996" s="42"/>
    </row>
    <row r="997">
      <c r="A997" s="70" t="b">
        <v>0</v>
      </c>
      <c r="I997" s="549"/>
      <c r="K997" s="42"/>
      <c r="L997" s="42"/>
      <c r="M997" s="42"/>
      <c r="N997" s="42"/>
      <c r="O997" s="42"/>
      <c r="P997" s="42"/>
      <c r="Q997" s="42"/>
      <c r="R997" s="42"/>
      <c r="S997" s="42"/>
      <c r="T997" s="42"/>
      <c r="U997" s="42"/>
      <c r="V997" s="42"/>
      <c r="W997" s="42"/>
      <c r="X997" s="42"/>
      <c r="Y997" s="42"/>
      <c r="Z997" s="42"/>
      <c r="AA997" s="42"/>
      <c r="AB997" s="42"/>
      <c r="AC997" s="42"/>
      <c r="AD997" s="42"/>
    </row>
    <row r="998">
      <c r="A998" s="70" t="b">
        <v>0</v>
      </c>
      <c r="I998" s="549"/>
      <c r="K998" s="42"/>
      <c r="L998" s="42"/>
      <c r="M998" s="42"/>
      <c r="N998" s="42"/>
      <c r="O998" s="42"/>
      <c r="P998" s="42"/>
      <c r="Q998" s="42"/>
      <c r="R998" s="42"/>
      <c r="S998" s="42"/>
      <c r="T998" s="42"/>
      <c r="U998" s="42"/>
      <c r="V998" s="42"/>
      <c r="W998" s="42"/>
      <c r="X998" s="42"/>
      <c r="Y998" s="42"/>
      <c r="Z998" s="42"/>
      <c r="AA998" s="42"/>
      <c r="AB998" s="42"/>
      <c r="AC998" s="42"/>
      <c r="AD998" s="42"/>
    </row>
    <row r="999">
      <c r="A999" s="70" t="b">
        <v>0</v>
      </c>
      <c r="I999" s="549"/>
      <c r="K999" s="42"/>
      <c r="L999" s="42"/>
      <c r="M999" s="42"/>
      <c r="N999" s="42"/>
      <c r="O999" s="42"/>
      <c r="P999" s="42"/>
      <c r="Q999" s="42"/>
      <c r="R999" s="42"/>
      <c r="S999" s="42"/>
      <c r="T999" s="42"/>
      <c r="U999" s="42"/>
      <c r="V999" s="42"/>
      <c r="W999" s="42"/>
      <c r="X999" s="42"/>
      <c r="Y999" s="42"/>
      <c r="Z999" s="42"/>
      <c r="AA999" s="42"/>
      <c r="AB999" s="42"/>
      <c r="AC999" s="42"/>
      <c r="AD999" s="42"/>
    </row>
    <row r="1000">
      <c r="A1000" s="70" t="b">
        <v>0</v>
      </c>
      <c r="I1000" s="549"/>
      <c r="K1000" s="42"/>
      <c r="L1000" s="42"/>
      <c r="M1000" s="42"/>
      <c r="N1000" s="42"/>
      <c r="O1000" s="42"/>
      <c r="P1000" s="42"/>
      <c r="Q1000" s="42"/>
      <c r="R1000" s="42"/>
      <c r="S1000" s="42"/>
      <c r="T1000" s="42"/>
      <c r="U1000" s="42"/>
      <c r="V1000" s="42"/>
      <c r="W1000" s="42"/>
      <c r="X1000" s="42"/>
      <c r="Y1000" s="42"/>
      <c r="Z1000" s="42"/>
      <c r="AA1000" s="42"/>
      <c r="AB1000" s="42"/>
      <c r="AC1000" s="42"/>
      <c r="AD1000" s="42"/>
    </row>
    <row r="1001">
      <c r="A1001" s="70" t="b">
        <v>0</v>
      </c>
      <c r="I1001" s="549"/>
      <c r="K1001" s="42"/>
      <c r="L1001" s="42"/>
      <c r="M1001" s="42"/>
      <c r="N1001" s="42"/>
      <c r="O1001" s="42"/>
      <c r="P1001" s="42"/>
      <c r="Q1001" s="42"/>
      <c r="R1001" s="42"/>
      <c r="S1001" s="42"/>
      <c r="T1001" s="42"/>
      <c r="U1001" s="42"/>
      <c r="V1001" s="42"/>
      <c r="W1001" s="42"/>
      <c r="X1001" s="42"/>
      <c r="Y1001" s="42"/>
      <c r="Z1001" s="42"/>
      <c r="AA1001" s="42"/>
      <c r="AB1001" s="42"/>
      <c r="AC1001" s="42"/>
      <c r="AD1001" s="42"/>
    </row>
  </sheetData>
  <mergeCells count="12">
    <mergeCell ref="U2:V2"/>
    <mergeCell ref="W2:X2"/>
    <mergeCell ref="Y2:Z2"/>
    <mergeCell ref="AA2:AB2"/>
    <mergeCell ref="B1:G2"/>
    <mergeCell ref="K1:AD1"/>
    <mergeCell ref="K2:L2"/>
    <mergeCell ref="M2:N2"/>
    <mergeCell ref="O2:P2"/>
    <mergeCell ref="Q2:R2"/>
    <mergeCell ref="S2:T2"/>
    <mergeCell ref="AC2:AD2"/>
  </mergeCells>
  <conditionalFormatting sqref="B4:G1001">
    <cfRule type="expression" dxfId="0" priority="1">
      <formula>$C4="Rare"</formula>
    </cfRule>
  </conditionalFormatting>
  <conditionalFormatting sqref="B4:G1001">
    <cfRule type="expression" dxfId="1" priority="2">
      <formula>$C4="epic"</formula>
    </cfRule>
  </conditionalFormatting>
  <conditionalFormatting sqref="B4:G1001">
    <cfRule type="expression" dxfId="2" priority="3">
      <formula>$C4="legendary"</formula>
    </cfRule>
  </conditionalFormatting>
  <dataValidations>
    <dataValidation type="list" allowBlank="1" showErrorMessage="1" sqref="K4:K299 M4:M299 O4:O299 Q4:Q299">
      <formula1>'🌳Resource'!$A$3:$A$192</formula1>
    </dataValidation>
    <dataValidation type="list" allowBlank="1" sqref="E33 E43 E53 E153:E676">
      <formula1>'En Configuration'!$E$4:$E$33</formula1>
    </dataValidation>
    <dataValidation type="decimal" operator="greaterThanOrEqual" allowBlank="1" showDropDown="1" showErrorMessage="1" sqref="L4:L299 N4:N299 P4:P299 R4:R299 T4:T299 V4:V299 X4:X299 Z4:Z299 AB4:AB299 AD4:AD299">
      <formula1>0.0</formula1>
    </dataValidation>
    <dataValidation type="list" allowBlank="1" showErrorMessage="1" sqref="C4:C300">
      <formula1>'En Configuration'!$A$4:$A$7</formula1>
    </dataValidation>
    <dataValidation type="list" allowBlank="1" showErrorMessage="1" sqref="D4:D300">
      <formula1>'En Configuration'!$A$11:$A$12</formula1>
    </dataValidation>
    <dataValidation type="list" allowBlank="1" sqref="E4:E32 E34:E42 E44:E52 E54:E152">
      <formula1>'🌳Resource'!$A$5:$A$21</formula1>
    </dataValidation>
    <dataValidation type="list" allowBlank="1" sqref="S4:S299 U4:U299 W4:W299 Y4:Y299 AA4:AA299 AC4:AC299">
      <formula1>'🧱Material'!$B$4:$B1001</formula1>
    </dataValidation>
  </dataValidation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3.0" topLeftCell="H4" activePane="bottomRight" state="frozen"/>
      <selection activeCell="H1" sqref="H1" pane="topRight"/>
      <selection activeCell="A4" sqref="A4" pane="bottomLeft"/>
      <selection activeCell="H4" sqref="H4" pane="bottomRight"/>
    </sheetView>
  </sheetViews>
  <sheetFormatPr customHeight="1" defaultColWidth="14.43" defaultRowHeight="15.75" outlineLevelCol="1"/>
  <cols>
    <col customWidth="1" min="1" max="1" width="4.86"/>
    <col collapsed="1" customWidth="1" min="2" max="2" width="40.71"/>
    <col hidden="1" min="3" max="3" width="14.43" outlineLevel="1"/>
    <col customWidth="1" hidden="1" min="4" max="4" width="11.86" outlineLevel="1"/>
    <col customWidth="1" hidden="1" min="5" max="5" width="15.29" outlineLevel="1"/>
    <col customWidth="1" hidden="1" min="6" max="6" width="11.86" outlineLevel="1"/>
    <col customWidth="1" hidden="1" min="7" max="7" width="22.14" outlineLevel="1"/>
    <col customWidth="1" min="11" max="11" width="10.86"/>
    <col customWidth="1" min="12" max="12" width="8.29"/>
    <col customWidth="1" min="13" max="13" width="13.0"/>
    <col customWidth="1" min="14" max="14" width="9.0"/>
    <col customWidth="1" min="15" max="15" width="11.86"/>
    <col customWidth="1" min="16" max="16" width="7.57"/>
    <col customWidth="1" min="17" max="17" width="15.0"/>
    <col customWidth="1" min="18" max="18" width="7.71"/>
    <col customWidth="1" min="19" max="19" width="25.57"/>
    <col customWidth="1" min="20" max="20" width="7.86"/>
    <col customWidth="1" min="21" max="21" width="21.86"/>
    <col customWidth="1" min="22" max="22" width="7.71"/>
    <col customWidth="1" min="23" max="23" width="22.0"/>
    <col customWidth="1" min="24" max="24" width="7.86"/>
    <col customWidth="1" min="25" max="25" width="21.86"/>
    <col customWidth="1" min="26" max="26" width="7.71"/>
    <col customWidth="1" min="27" max="27" width="22.0"/>
    <col customWidth="1" min="28" max="28" width="7.57"/>
    <col customWidth="1" min="29" max="29" width="21.86"/>
    <col customWidth="1" min="30" max="30" width="7.71"/>
  </cols>
  <sheetData>
    <row r="1">
      <c r="A1" s="511"/>
      <c r="B1" s="511" t="s">
        <v>774</v>
      </c>
      <c r="H1" s="511"/>
      <c r="I1" s="511"/>
      <c r="J1" s="512"/>
      <c r="K1" s="513" t="s">
        <v>436</v>
      </c>
    </row>
    <row r="2">
      <c r="A2" s="511"/>
      <c r="H2" s="511"/>
      <c r="I2" s="511"/>
      <c r="J2" s="512"/>
      <c r="K2" s="66" t="s">
        <v>196</v>
      </c>
      <c r="M2" s="4" t="s">
        <v>197</v>
      </c>
      <c r="O2" s="66" t="s">
        <v>437</v>
      </c>
      <c r="Q2" s="4" t="s">
        <v>438</v>
      </c>
      <c r="S2" s="514" t="s">
        <v>775</v>
      </c>
      <c r="U2" s="515" t="s">
        <v>776</v>
      </c>
      <c r="W2" s="514" t="s">
        <v>777</v>
      </c>
      <c r="Y2" s="515" t="s">
        <v>778</v>
      </c>
      <c r="AA2" s="514" t="s">
        <v>779</v>
      </c>
      <c r="AC2" s="515" t="s">
        <v>780</v>
      </c>
    </row>
    <row r="3">
      <c r="A3" s="516"/>
      <c r="B3" s="516" t="s">
        <v>200</v>
      </c>
      <c r="C3" s="517" t="s">
        <v>9</v>
      </c>
      <c r="D3" s="517" t="s">
        <v>443</v>
      </c>
      <c r="E3" s="517" t="s">
        <v>444</v>
      </c>
      <c r="F3" s="517" t="s">
        <v>75</v>
      </c>
      <c r="G3" s="518" t="s">
        <v>356</v>
      </c>
      <c r="H3" s="517" t="s">
        <v>211</v>
      </c>
      <c r="I3" s="519" t="s">
        <v>24</v>
      </c>
      <c r="J3" s="517" t="s">
        <v>361</v>
      </c>
      <c r="K3" s="18" t="s">
        <v>200</v>
      </c>
      <c r="L3" s="520" t="s">
        <v>201</v>
      </c>
      <c r="M3" s="18" t="s">
        <v>200</v>
      </c>
      <c r="N3" s="520" t="s">
        <v>201</v>
      </c>
      <c r="O3" s="18" t="s">
        <v>200</v>
      </c>
      <c r="P3" s="520" t="s">
        <v>201</v>
      </c>
      <c r="Q3" s="18" t="s">
        <v>200</v>
      </c>
      <c r="R3" s="520" t="s">
        <v>201</v>
      </c>
      <c r="S3" s="59" t="s">
        <v>200</v>
      </c>
      <c r="T3" s="520" t="s">
        <v>201</v>
      </c>
      <c r="U3" s="59" t="s">
        <v>200</v>
      </c>
      <c r="V3" s="520" t="s">
        <v>201</v>
      </c>
      <c r="W3" s="59" t="s">
        <v>200</v>
      </c>
      <c r="X3" s="520" t="s">
        <v>201</v>
      </c>
      <c r="Y3" s="59" t="s">
        <v>200</v>
      </c>
      <c r="Z3" s="520" t="s">
        <v>201</v>
      </c>
      <c r="AA3" s="59" t="s">
        <v>200</v>
      </c>
      <c r="AB3" s="520" t="s">
        <v>201</v>
      </c>
      <c r="AC3" s="59" t="s">
        <v>200</v>
      </c>
      <c r="AD3" s="520" t="s">
        <v>201</v>
      </c>
    </row>
    <row r="4">
      <c r="A4" s="617" t="b">
        <v>1</v>
      </c>
      <c r="B4" s="617" t="s">
        <v>925</v>
      </c>
      <c r="C4" s="617" t="s">
        <v>7</v>
      </c>
      <c r="D4" s="617" t="s">
        <v>56</v>
      </c>
      <c r="E4" s="617" t="s">
        <v>29</v>
      </c>
      <c r="F4" s="617" t="s">
        <v>782</v>
      </c>
      <c r="G4" s="617"/>
      <c r="H4" s="523">
        <f>IF(K4&lt;&gt;"",(VLOOKUP(K4,'🌳Resource'!$A$4:$J1001,10,false)*L4),0)+IF(M4&lt;&gt;"",(VLOOKUP(M4,'🌳Resource'!$A$4:$J1001,10,false)*N4),0)+IF(O4&lt;&gt;"",(VLOOKUP(O4,'🌳Resource'!$A$4:$J1001,10,false)*P4),0) + IF(Q4&lt;&gt;"",(VLOOKUP(Q4,'🌳Resource'!$A$4:$J1001,10,false)*R4),0) + IF(S4&lt;&gt;"",(VLOOKUP(S4,'🧱Material'!$B$4:$H1001,7,false)*T4),0) + IF(U4&lt;&gt;"",(VLOOKUP(U4,'🧱Material'!$B$4:$H1001,7,false)*V4),0) + IF(W4&lt;&gt;"",(VLOOKUP(W4,'🧱Material'!$B$4:$H1001,7,false)*X4),0) + IF(Y4&lt;&gt;"",(VLOOKUP(Y4,'🧱Material'!$B$4:$H1001,7,false)*Z4),0) + IF(AA4&lt;&gt;"",(VLOOKUP(AA4,'🧱Material'!$B$4:$H1001,7,false)*AB4),0) + IF(AC4&lt;&gt;"",(VLOOKUP(AC4,'🧱Material'!$B$4:$H1001,7,false)*AD4),0)</f>
        <v>225</v>
      </c>
      <c r="I4" s="523">
        <f>IF(K4&lt;&gt;"",(VLOOKUP(K4,'🌳Resource'!$A$4:$J1001,8,false)*L4),0)+IF(M4&lt;&gt;"",(VLOOKUP(M4,'🌳Resource'!$A$4:$J1001,8,false)*N4),0)+IF(O4&lt;&gt;"",(VLOOKUP(O4,'🌳Resource'!$A$4:$J1001,8,false)*P4),0) + IF(Q4&lt;&gt;"",(VLOOKUP(Q4,'🌳Resource'!$A$4:$J1001,8,false)*R4),0) + IF(S4&lt;&gt;"",(VLOOKUP(S4,'🧱Material'!$B$4:$H1001,5,false)*T4),0) + IF(U4&lt;&gt;"",(VLOOKUP(U4,'🧱Material'!$B$4:$H1001,5,false)*V4),0) + IF(W4&lt;&gt;"",(VLOOKUP(W4,'🧱Material'!$B$4:$H1001,5,false)*X4),0) + IF(Y4&lt;&gt;"",(VLOOKUP(Y4,'🧱Material'!$B$4:$H1001,5,false)*Z4),0) + IF(AA4&lt;&gt;"",(VLOOKUP(AA4,'🧱Material'!$B$4:$H1001,5,false)*AB4),0) + IF(AC4&lt;&gt;"",(VLOOKUP(AC4,'🧱Material'!$B$4:$H1001,5,false)*AD4),0)</f>
        <v>224.0909091</v>
      </c>
      <c r="J4" s="523">
        <f>IF(K4&lt;&gt;"",(VLOOKUP(K4,'🌳Resource'!$A$5:$J1001,9,false)*L4),0)+IF(M4&lt;&gt;"",(VLOOKUP(M4,'🌳Resource'!$A$5:$J1001,9,false)*N4),0)+IF(O4&lt;&gt;"",(VLOOKUP(O4,'🌳Resource'!$A$5:$J1001,9,false)*P4),0) + IF(Q4&lt;&gt;"",(VLOOKUP(Q4,'🌳Resource'!$A$5:$J1001,9,false)*R4),0) + IF(S4&lt;&gt;"",(VLOOKUP(S4,'🧱Material'!$B$4:$H1001,6,false)*T4),0) + IF(U4&lt;&gt;"",(VLOOKUP(U4,'🧱Material'!$B$4:$H1001,6,false)*V4),0) + IF(W4&lt;&gt;"",(VLOOKUP(W4,'🧱Material'!$B$4:$H1001,6,false)*X4),0) + IF(Y4&lt;&gt;"",(VLOOKUP(Y4,'🧱Material'!$B$4:$H1001,6,false)*Z4),0) + IF(AA4&lt;&gt;"",(VLOOKUP(AA4,'🧱Material'!$B$4:$H1001,6,false)*AB4),0) + IF(AC4&lt;&gt;"",(VLOOKUP(AC4,'🧱Material'!$B$4:$H1001,6,false)*AD4),0)</f>
        <v>850</v>
      </c>
      <c r="K4" s="63" t="s">
        <v>79</v>
      </c>
      <c r="L4" s="3">
        <v>100.0</v>
      </c>
      <c r="M4" s="63" t="s">
        <v>80</v>
      </c>
      <c r="N4" s="3">
        <v>50.0</v>
      </c>
      <c r="O4" s="63" t="s">
        <v>82</v>
      </c>
      <c r="P4" s="3">
        <v>50.0</v>
      </c>
      <c r="Q4" s="63" t="s">
        <v>84</v>
      </c>
      <c r="R4" s="3"/>
      <c r="S4" s="515"/>
      <c r="T4" s="3"/>
      <c r="U4" s="515"/>
      <c r="V4" s="3"/>
      <c r="W4" s="515"/>
      <c r="X4" s="3"/>
      <c r="Y4" s="515"/>
      <c r="Z4" s="3"/>
      <c r="AA4" s="515"/>
      <c r="AB4" s="3"/>
      <c r="AC4" s="515"/>
      <c r="AD4" s="3"/>
    </row>
    <row r="5">
      <c r="A5" s="617" t="b">
        <v>1</v>
      </c>
      <c r="B5" s="617" t="s">
        <v>926</v>
      </c>
      <c r="C5" s="617" t="s">
        <v>7</v>
      </c>
      <c r="D5" s="617" t="s">
        <v>56</v>
      </c>
      <c r="E5" s="617" t="s">
        <v>33</v>
      </c>
      <c r="F5" s="617" t="s">
        <v>782</v>
      </c>
      <c r="G5" s="617"/>
      <c r="H5" s="526">
        <f>IF(K5&lt;&gt;"",(VLOOKUP(K5,'🌳Resource'!$A$4:$J1001,10,false)*L5),0)+IF(M5&lt;&gt;"",(VLOOKUP(M5,'🌳Resource'!$A$4:$J1001,10,false)*N5),0)+IF(O5&lt;&gt;"",(VLOOKUP(O5,'🌳Resource'!$A$4:$J1001,10,false)*P5),0) + IF(Q5&lt;&gt;"",(VLOOKUP(Q5,'🌳Resource'!$A$4:$J1001,10,false)*R5),0) + IF(S5&lt;&gt;"",(VLOOKUP(S5,'🧱Material'!$B$4:$H1001,7,false)*T5),0) + IF(U5&lt;&gt;"",(VLOOKUP(U5,'🧱Material'!$B$4:$H1001,7,false)*V5),0) + IF(W5&lt;&gt;"",(VLOOKUP(W5,'🧱Material'!$B$4:$H1001,7,false)*X5),0) + IF(Y5&lt;&gt;"",(VLOOKUP(Y5,'🧱Material'!$B$4:$H1001,7,false)*Z5),0) + IF(AA5&lt;&gt;"",(VLOOKUP(AA5,'🧱Material'!$B$4:$H1001,7,false)*AB5),0) + IF(AC5&lt;&gt;"",(VLOOKUP(AC5,'🧱Material'!$B$4:$H1001,7,false)*AD5),0)</f>
        <v>225</v>
      </c>
      <c r="I5" s="526">
        <f>IF(K5&lt;&gt;"",(VLOOKUP(K5,'🌳Resource'!$A$4:$J1001,8,false)*L5),0)+IF(M5&lt;&gt;"",(VLOOKUP(M5,'🌳Resource'!$A$4:$J1001,8,false)*N5),0)+IF(O5&lt;&gt;"",(VLOOKUP(O5,'🌳Resource'!$A$4:$J1001,8,false)*P5),0) + IF(Q5&lt;&gt;"",(VLOOKUP(Q5,'🌳Resource'!$A$4:$J1001,8,false)*R5),0) + IF(S5&lt;&gt;"",(VLOOKUP(S5,'🧱Material'!$B$4:$H1001,5,false)*T5),0) + IF(U5&lt;&gt;"",(VLOOKUP(U5,'🧱Material'!$B$4:$H1001,5,false)*V5),0) + IF(W5&lt;&gt;"",(VLOOKUP(W5,'🧱Material'!$B$4:$H1001,5,false)*X5),0) + IF(Y5&lt;&gt;"",(VLOOKUP(Y5,'🧱Material'!$B$4:$H1001,5,false)*Z5),0) + IF(AA5&lt;&gt;"",(VLOOKUP(AA5,'🧱Material'!$B$4:$H1001,5,false)*AB5),0) + IF(AC5&lt;&gt;"",(VLOOKUP(AC5,'🧱Material'!$B$4:$H1001,5,false)*AD5),0)</f>
        <v>224.0909091</v>
      </c>
      <c r="J5" s="526">
        <f>IF(K5&lt;&gt;"",(VLOOKUP(K5,'🌳Resource'!$A$5:$J1001,9,false)*L5),0)+IF(M5&lt;&gt;"",(VLOOKUP(M5,'🌳Resource'!$A$5:$J1001,9,false)*N5),0)+IF(O5&lt;&gt;"",(VLOOKUP(O5,'🌳Resource'!$A$5:$J1001,9,false)*P5),0) + IF(Q5&lt;&gt;"",(VLOOKUP(Q5,'🌳Resource'!$A$5:$J1001,9,false)*R5),0) + IF(S5&lt;&gt;"",(VLOOKUP(S5,'🧱Material'!$B$4:$H1001,6,false)*T5),0) + IF(U5&lt;&gt;"",(VLOOKUP(U5,'🧱Material'!$B$4:$H1001,6,false)*V5),0) + IF(W5&lt;&gt;"",(VLOOKUP(W5,'🧱Material'!$B$4:$H1001,6,false)*X5),0) + IF(Y5&lt;&gt;"",(VLOOKUP(Y5,'🧱Material'!$B$4:$H1001,6,false)*Z5),0) + IF(AA5&lt;&gt;"",(VLOOKUP(AA5,'🧱Material'!$B$4:$H1001,6,false)*AB5),0) + IF(AC5&lt;&gt;"",(VLOOKUP(AC5,'🧱Material'!$B$4:$H1001,6,false)*AD5),0)</f>
        <v>850</v>
      </c>
      <c r="K5" s="18" t="s">
        <v>79</v>
      </c>
      <c r="L5" s="520">
        <v>100.0</v>
      </c>
      <c r="M5" s="18" t="s">
        <v>80</v>
      </c>
      <c r="N5" s="520">
        <v>50.0</v>
      </c>
      <c r="O5" s="18" t="s">
        <v>82</v>
      </c>
      <c r="P5" s="520">
        <v>50.0</v>
      </c>
      <c r="Q5" s="18" t="s">
        <v>84</v>
      </c>
      <c r="R5" s="520"/>
      <c r="S5" s="59"/>
      <c r="T5" s="520"/>
      <c r="U5" s="59"/>
      <c r="V5" s="520"/>
      <c r="W5" s="59"/>
      <c r="X5" s="520"/>
      <c r="Y5" s="59"/>
      <c r="Z5" s="520"/>
      <c r="AA5" s="59"/>
      <c r="AB5" s="520"/>
      <c r="AC5" s="59"/>
      <c r="AD5" s="520"/>
    </row>
    <row r="6">
      <c r="A6" s="617" t="b">
        <v>1</v>
      </c>
      <c r="B6" s="617" t="s">
        <v>927</v>
      </c>
      <c r="C6" s="617" t="s">
        <v>7</v>
      </c>
      <c r="D6" s="617" t="s">
        <v>56</v>
      </c>
      <c r="E6" s="617" t="s">
        <v>37</v>
      </c>
      <c r="F6" s="617" t="s">
        <v>782</v>
      </c>
      <c r="G6" s="617"/>
      <c r="H6" s="523">
        <f>IF(K6&lt;&gt;"",(VLOOKUP(K6,'🌳Resource'!$A$4:$J1001,10,false)*L6),0)+IF(M6&lt;&gt;"",(VLOOKUP(M6,'🌳Resource'!$A$4:$J1001,10,false)*N6),0)+IF(O6&lt;&gt;"",(VLOOKUP(O6,'🌳Resource'!$A$4:$J1001,10,false)*P6),0) + IF(Q6&lt;&gt;"",(VLOOKUP(Q6,'🌳Resource'!$A$4:$J1001,10,false)*R6),0) + IF(S6&lt;&gt;"",(VLOOKUP(S6,'🧱Material'!$B$4:$H1001,7,false)*T6),0) + IF(U6&lt;&gt;"",(VLOOKUP(U6,'🧱Material'!$B$4:$H1001,7,false)*V6),0) + IF(W6&lt;&gt;"",(VLOOKUP(W6,'🧱Material'!$B$4:$H1001,7,false)*X6),0) + IF(Y6&lt;&gt;"",(VLOOKUP(Y6,'🧱Material'!$B$4:$H1001,7,false)*Z6),0) + IF(AA6&lt;&gt;"",(VLOOKUP(AA6,'🧱Material'!$B$4:$H1001,7,false)*AB6),0) + IF(AC6&lt;&gt;"",(VLOOKUP(AC6,'🧱Material'!$B$4:$H1001,7,false)*AD6),0)</f>
        <v>225</v>
      </c>
      <c r="I6" s="523">
        <f>IF(K6&lt;&gt;"",(VLOOKUP(K6,'🌳Resource'!$A$4:$J1001,8,false)*L6),0)+IF(M6&lt;&gt;"",(VLOOKUP(M6,'🌳Resource'!$A$4:$J1001,8,false)*N6),0)+IF(O6&lt;&gt;"",(VLOOKUP(O6,'🌳Resource'!$A$4:$J1001,8,false)*P6),0) + IF(Q6&lt;&gt;"",(VLOOKUP(Q6,'🌳Resource'!$A$4:$J1001,8,false)*R6),0) + IF(S6&lt;&gt;"",(VLOOKUP(S6,'🧱Material'!$B$4:$H1001,5,false)*T6),0) + IF(U6&lt;&gt;"",(VLOOKUP(U6,'🧱Material'!$B$4:$H1001,5,false)*V6),0) + IF(W6&lt;&gt;"",(VLOOKUP(W6,'🧱Material'!$B$4:$H1001,5,false)*X6),0) + IF(Y6&lt;&gt;"",(VLOOKUP(Y6,'🧱Material'!$B$4:$H1001,5,false)*Z6),0) + IF(AA6&lt;&gt;"",(VLOOKUP(AA6,'🧱Material'!$B$4:$H1001,5,false)*AB6),0) + IF(AC6&lt;&gt;"",(VLOOKUP(AC6,'🧱Material'!$B$4:$H1001,5,false)*AD6),0)</f>
        <v>224.0909091</v>
      </c>
      <c r="J6" s="523">
        <f>IF(K6&lt;&gt;"",(VLOOKUP(K6,'🌳Resource'!$A$5:$J1001,9,false)*L6),0)+IF(M6&lt;&gt;"",(VLOOKUP(M6,'🌳Resource'!$A$5:$J1001,9,false)*N6),0)+IF(O6&lt;&gt;"",(VLOOKUP(O6,'🌳Resource'!$A$5:$J1001,9,false)*P6),0) + IF(Q6&lt;&gt;"",(VLOOKUP(Q6,'🌳Resource'!$A$5:$J1001,9,false)*R6),0) + IF(S6&lt;&gt;"",(VLOOKUP(S6,'🧱Material'!$B$4:$H1001,6,false)*T6),0) + IF(U6&lt;&gt;"",(VLOOKUP(U6,'🧱Material'!$B$4:$H1001,6,false)*V6),0) + IF(W6&lt;&gt;"",(VLOOKUP(W6,'🧱Material'!$B$4:$H1001,6,false)*X6),0) + IF(Y6&lt;&gt;"",(VLOOKUP(Y6,'🧱Material'!$B$4:$H1001,6,false)*Z6),0) + IF(AA6&lt;&gt;"",(VLOOKUP(AA6,'🧱Material'!$B$4:$H1001,6,false)*AB6),0) + IF(AC6&lt;&gt;"",(VLOOKUP(AC6,'🧱Material'!$B$4:$H1001,6,false)*AD6),0)</f>
        <v>850</v>
      </c>
      <c r="K6" s="63" t="s">
        <v>79</v>
      </c>
      <c r="L6" s="3">
        <v>100.0</v>
      </c>
      <c r="M6" s="63" t="s">
        <v>80</v>
      </c>
      <c r="N6" s="3">
        <v>50.0</v>
      </c>
      <c r="O6" s="63" t="s">
        <v>82</v>
      </c>
      <c r="P6" s="3">
        <v>50.0</v>
      </c>
      <c r="Q6" s="63" t="s">
        <v>84</v>
      </c>
      <c r="R6" s="3"/>
      <c r="S6" s="515"/>
      <c r="T6" s="3"/>
      <c r="U6" s="515"/>
      <c r="V6" s="3"/>
      <c r="W6" s="515"/>
      <c r="X6" s="3"/>
      <c r="Y6" s="515"/>
      <c r="Z6" s="3"/>
      <c r="AA6" s="515"/>
      <c r="AB6" s="3"/>
      <c r="AC6" s="515"/>
      <c r="AD6" s="3"/>
    </row>
    <row r="7">
      <c r="A7" s="617" t="b">
        <v>1</v>
      </c>
      <c r="B7" s="617" t="s">
        <v>928</v>
      </c>
      <c r="C7" s="617" t="s">
        <v>7</v>
      </c>
      <c r="D7" s="617" t="s">
        <v>56</v>
      </c>
      <c r="E7" s="617" t="s">
        <v>41</v>
      </c>
      <c r="F7" s="617" t="s">
        <v>782</v>
      </c>
      <c r="G7" s="617"/>
      <c r="H7" s="526">
        <f>IF(K7&lt;&gt;"",(VLOOKUP(K7,'🌳Resource'!$A$4:$J1001,10,false)*L7),0)+IF(M7&lt;&gt;"",(VLOOKUP(M7,'🌳Resource'!$A$4:$J1001,10,false)*N7),0)+IF(O7&lt;&gt;"",(VLOOKUP(O7,'🌳Resource'!$A$4:$J1001,10,false)*P7),0) + IF(Q7&lt;&gt;"",(VLOOKUP(Q7,'🌳Resource'!$A$4:$J1001,10,false)*R7),0) + IF(S7&lt;&gt;"",(VLOOKUP(S7,'🧱Material'!$B$4:$H1001,7,false)*T7),0) + IF(U7&lt;&gt;"",(VLOOKUP(U7,'🧱Material'!$B$4:$H1001,7,false)*V7),0) + IF(W7&lt;&gt;"",(VLOOKUP(W7,'🧱Material'!$B$4:$H1001,7,false)*X7),0) + IF(Y7&lt;&gt;"",(VLOOKUP(Y7,'🧱Material'!$B$4:$H1001,7,false)*Z7),0) + IF(AA7&lt;&gt;"",(VLOOKUP(AA7,'🧱Material'!$B$4:$H1001,7,false)*AB7),0) + IF(AC7&lt;&gt;"",(VLOOKUP(AC7,'🧱Material'!$B$4:$H1001,7,false)*AD7),0)</f>
        <v>225</v>
      </c>
      <c r="I7" s="526">
        <f>IF(K7&lt;&gt;"",(VLOOKUP(K7,'🌳Resource'!$A$4:$J1001,8,false)*L7),0)+IF(M7&lt;&gt;"",(VLOOKUP(M7,'🌳Resource'!$A$4:$J1001,8,false)*N7),0)+IF(O7&lt;&gt;"",(VLOOKUP(O7,'🌳Resource'!$A$4:$J1001,8,false)*P7),0) + IF(Q7&lt;&gt;"",(VLOOKUP(Q7,'🌳Resource'!$A$4:$J1001,8,false)*R7),0) + IF(S7&lt;&gt;"",(VLOOKUP(S7,'🧱Material'!$B$4:$H1001,5,false)*T7),0) + IF(U7&lt;&gt;"",(VLOOKUP(U7,'🧱Material'!$B$4:$H1001,5,false)*V7),0) + IF(W7&lt;&gt;"",(VLOOKUP(W7,'🧱Material'!$B$4:$H1001,5,false)*X7),0) + IF(Y7&lt;&gt;"",(VLOOKUP(Y7,'🧱Material'!$B$4:$H1001,5,false)*Z7),0) + IF(AA7&lt;&gt;"",(VLOOKUP(AA7,'🧱Material'!$B$4:$H1001,5,false)*AB7),0) + IF(AC7&lt;&gt;"",(VLOOKUP(AC7,'🧱Material'!$B$4:$H1001,5,false)*AD7),0)</f>
        <v>224.0909091</v>
      </c>
      <c r="J7" s="526">
        <f>IF(K7&lt;&gt;"",(VLOOKUP(K7,'🌳Resource'!$A$5:$J1001,9,false)*L7),0)+IF(M7&lt;&gt;"",(VLOOKUP(M7,'🌳Resource'!$A$5:$J1001,9,false)*N7),0)+IF(O7&lt;&gt;"",(VLOOKUP(O7,'🌳Resource'!$A$5:$J1001,9,false)*P7),0) + IF(Q7&lt;&gt;"",(VLOOKUP(Q7,'🌳Resource'!$A$5:$J1001,9,false)*R7),0) + IF(S7&lt;&gt;"",(VLOOKUP(S7,'🧱Material'!$B$4:$H1001,6,false)*T7),0) + IF(U7&lt;&gt;"",(VLOOKUP(U7,'🧱Material'!$B$4:$H1001,6,false)*V7),0) + IF(W7&lt;&gt;"",(VLOOKUP(W7,'🧱Material'!$B$4:$H1001,6,false)*X7),0) + IF(Y7&lt;&gt;"",(VLOOKUP(Y7,'🧱Material'!$B$4:$H1001,6,false)*Z7),0) + IF(AA7&lt;&gt;"",(VLOOKUP(AA7,'🧱Material'!$B$4:$H1001,6,false)*AB7),0) + IF(AC7&lt;&gt;"",(VLOOKUP(AC7,'🧱Material'!$B$4:$H1001,6,false)*AD7),0)</f>
        <v>850</v>
      </c>
      <c r="K7" s="18" t="s">
        <v>79</v>
      </c>
      <c r="L7" s="520">
        <v>100.0</v>
      </c>
      <c r="M7" s="18" t="s">
        <v>80</v>
      </c>
      <c r="N7" s="520">
        <v>50.0</v>
      </c>
      <c r="O7" s="18" t="s">
        <v>82</v>
      </c>
      <c r="P7" s="520">
        <v>50.0</v>
      </c>
      <c r="Q7" s="18" t="s">
        <v>84</v>
      </c>
      <c r="R7" s="520"/>
      <c r="S7" s="59"/>
      <c r="T7" s="520"/>
      <c r="U7" s="59"/>
      <c r="V7" s="520"/>
      <c r="W7" s="59"/>
      <c r="X7" s="520"/>
      <c r="Y7" s="59"/>
      <c r="Z7" s="520"/>
      <c r="AA7" s="59"/>
      <c r="AB7" s="520"/>
      <c r="AC7" s="59"/>
      <c r="AD7" s="520"/>
    </row>
    <row r="8">
      <c r="A8" s="617" t="b">
        <v>1</v>
      </c>
      <c r="B8" s="617" t="s">
        <v>929</v>
      </c>
      <c r="C8" s="617" t="s">
        <v>7</v>
      </c>
      <c r="D8" s="617" t="s">
        <v>56</v>
      </c>
      <c r="E8" s="617" t="s">
        <v>44</v>
      </c>
      <c r="F8" s="617" t="s">
        <v>782</v>
      </c>
      <c r="G8" s="617"/>
      <c r="H8" s="523">
        <f>IF(K8&lt;&gt;"",(VLOOKUP(K8,'🌳Resource'!$A$4:$J1001,10,false)*L8),0)+IF(M8&lt;&gt;"",(VLOOKUP(M8,'🌳Resource'!$A$4:$J1001,10,false)*N8),0)+IF(O8&lt;&gt;"",(VLOOKUP(O8,'🌳Resource'!$A$4:$J1001,10,false)*P8),0) + IF(Q8&lt;&gt;"",(VLOOKUP(Q8,'🌳Resource'!$A$4:$J1001,10,false)*R8),0) + IF(S8&lt;&gt;"",(VLOOKUP(S8,'🧱Material'!$B$4:$H1001,7,false)*T8),0) + IF(U8&lt;&gt;"",(VLOOKUP(U8,'🧱Material'!$B$4:$H1001,7,false)*V8),0) + IF(W8&lt;&gt;"",(VLOOKUP(W8,'🧱Material'!$B$4:$H1001,7,false)*X8),0) + IF(Y8&lt;&gt;"",(VLOOKUP(Y8,'🧱Material'!$B$4:$H1001,7,false)*Z8),0) + IF(AA8&lt;&gt;"",(VLOOKUP(AA8,'🧱Material'!$B$4:$H1001,7,false)*AB8),0) + IF(AC8&lt;&gt;"",(VLOOKUP(AC8,'🧱Material'!$B$4:$H1001,7,false)*AD8),0)</f>
        <v>225</v>
      </c>
      <c r="I8" s="523">
        <f>IF(K8&lt;&gt;"",(VLOOKUP(K8,'🌳Resource'!$A$4:$J1001,8,false)*L8),0)+IF(M8&lt;&gt;"",(VLOOKUP(M8,'🌳Resource'!$A$4:$J1001,8,false)*N8),0)+IF(O8&lt;&gt;"",(VLOOKUP(O8,'🌳Resource'!$A$4:$J1001,8,false)*P8),0) + IF(Q8&lt;&gt;"",(VLOOKUP(Q8,'🌳Resource'!$A$4:$J1001,8,false)*R8),0) + IF(S8&lt;&gt;"",(VLOOKUP(S8,'🧱Material'!$B$4:$H1001,5,false)*T8),0) + IF(U8&lt;&gt;"",(VLOOKUP(U8,'🧱Material'!$B$4:$H1001,5,false)*V8),0) + IF(W8&lt;&gt;"",(VLOOKUP(W8,'🧱Material'!$B$4:$H1001,5,false)*X8),0) + IF(Y8&lt;&gt;"",(VLOOKUP(Y8,'🧱Material'!$B$4:$H1001,5,false)*Z8),0) + IF(AA8&lt;&gt;"",(VLOOKUP(AA8,'🧱Material'!$B$4:$H1001,5,false)*AB8),0) + IF(AC8&lt;&gt;"",(VLOOKUP(AC8,'🧱Material'!$B$4:$H1001,5,false)*AD8),0)</f>
        <v>224.0909091</v>
      </c>
      <c r="J8" s="523">
        <f>IF(K8&lt;&gt;"",(VLOOKUP(K8,'🌳Resource'!$A$5:$J1001,9,false)*L8),0)+IF(M8&lt;&gt;"",(VLOOKUP(M8,'🌳Resource'!$A$5:$J1001,9,false)*N8),0)+IF(O8&lt;&gt;"",(VLOOKUP(O8,'🌳Resource'!$A$5:$J1001,9,false)*P8),0) + IF(Q8&lt;&gt;"",(VLOOKUP(Q8,'🌳Resource'!$A$5:$J1001,9,false)*R8),0) + IF(S8&lt;&gt;"",(VLOOKUP(S8,'🧱Material'!$B$4:$H1001,6,false)*T8),0) + IF(U8&lt;&gt;"",(VLOOKUP(U8,'🧱Material'!$B$4:$H1001,6,false)*V8),0) + IF(W8&lt;&gt;"",(VLOOKUP(W8,'🧱Material'!$B$4:$H1001,6,false)*X8),0) + IF(Y8&lt;&gt;"",(VLOOKUP(Y8,'🧱Material'!$B$4:$H1001,6,false)*Z8),0) + IF(AA8&lt;&gt;"",(VLOOKUP(AA8,'🧱Material'!$B$4:$H1001,6,false)*AB8),0) + IF(AC8&lt;&gt;"",(VLOOKUP(AC8,'🧱Material'!$B$4:$H1001,6,false)*AD8),0)</f>
        <v>850</v>
      </c>
      <c r="K8" s="63" t="s">
        <v>79</v>
      </c>
      <c r="L8" s="3">
        <v>100.0</v>
      </c>
      <c r="M8" s="63" t="s">
        <v>80</v>
      </c>
      <c r="N8" s="3">
        <v>50.0</v>
      </c>
      <c r="O8" s="63" t="s">
        <v>82</v>
      </c>
      <c r="P8" s="3">
        <v>50.0</v>
      </c>
      <c r="Q8" s="63" t="s">
        <v>84</v>
      </c>
      <c r="R8" s="3"/>
      <c r="S8" s="515"/>
      <c r="T8" s="3"/>
      <c r="U8" s="515"/>
      <c r="V8" s="3"/>
      <c r="W8" s="515"/>
      <c r="X8" s="3"/>
      <c r="Y8" s="515"/>
      <c r="Z8" s="3"/>
      <c r="AA8" s="515"/>
      <c r="AB8" s="3"/>
      <c r="AC8" s="515"/>
      <c r="AD8" s="3"/>
    </row>
    <row r="9">
      <c r="A9" s="617" t="b">
        <v>1</v>
      </c>
      <c r="B9" s="617" t="s">
        <v>930</v>
      </c>
      <c r="C9" s="617" t="s">
        <v>7</v>
      </c>
      <c r="D9" s="617" t="s">
        <v>56</v>
      </c>
      <c r="E9" s="617" t="s">
        <v>48</v>
      </c>
      <c r="F9" s="617" t="s">
        <v>782</v>
      </c>
      <c r="G9" s="617"/>
      <c r="H9" s="526">
        <f>IF(K9&lt;&gt;"",(VLOOKUP(K9,'🌳Resource'!$A$4:$J1001,10,false)*L9),0)+IF(M9&lt;&gt;"",(VLOOKUP(M9,'🌳Resource'!$A$4:$J1001,10,false)*N9),0)+IF(O9&lt;&gt;"",(VLOOKUP(O9,'🌳Resource'!$A$4:$J1001,10,false)*P9),0) + IF(Q9&lt;&gt;"",(VLOOKUP(Q9,'🌳Resource'!$A$4:$J1001,10,false)*R9),0) + IF(S9&lt;&gt;"",(VLOOKUP(S9,'🧱Material'!$B$4:$H1001,7,false)*T9),0) + IF(U9&lt;&gt;"",(VLOOKUP(U9,'🧱Material'!$B$4:$H1001,7,false)*V9),0) + IF(W9&lt;&gt;"",(VLOOKUP(W9,'🧱Material'!$B$4:$H1001,7,false)*X9),0) + IF(Y9&lt;&gt;"",(VLOOKUP(Y9,'🧱Material'!$B$4:$H1001,7,false)*Z9),0) + IF(AA9&lt;&gt;"",(VLOOKUP(AA9,'🧱Material'!$B$4:$H1001,7,false)*AB9),0) + IF(AC9&lt;&gt;"",(VLOOKUP(AC9,'🧱Material'!$B$4:$H1001,7,false)*AD9),0)</f>
        <v>225</v>
      </c>
      <c r="I9" s="526">
        <f>IF(K9&lt;&gt;"",(VLOOKUP(K9,'🌳Resource'!$A$4:$J1001,8,false)*L9),0)+IF(M9&lt;&gt;"",(VLOOKUP(M9,'🌳Resource'!$A$4:$J1001,8,false)*N9),0)+IF(O9&lt;&gt;"",(VLOOKUP(O9,'🌳Resource'!$A$4:$J1001,8,false)*P9),0) + IF(Q9&lt;&gt;"",(VLOOKUP(Q9,'🌳Resource'!$A$4:$J1001,8,false)*R9),0) + IF(S9&lt;&gt;"",(VLOOKUP(S9,'🧱Material'!$B$4:$H1001,5,false)*T9),0) + IF(U9&lt;&gt;"",(VLOOKUP(U9,'🧱Material'!$B$4:$H1001,5,false)*V9),0) + IF(W9&lt;&gt;"",(VLOOKUP(W9,'🧱Material'!$B$4:$H1001,5,false)*X9),0) + IF(Y9&lt;&gt;"",(VLOOKUP(Y9,'🧱Material'!$B$4:$H1001,5,false)*Z9),0) + IF(AA9&lt;&gt;"",(VLOOKUP(AA9,'🧱Material'!$B$4:$H1001,5,false)*AB9),0) + IF(AC9&lt;&gt;"",(VLOOKUP(AC9,'🧱Material'!$B$4:$H1001,5,false)*AD9),0)</f>
        <v>224.0909091</v>
      </c>
      <c r="J9" s="526">
        <f>IF(K9&lt;&gt;"",(VLOOKUP(K9,'🌳Resource'!$A$5:$J1001,9,false)*L9),0)+IF(M9&lt;&gt;"",(VLOOKUP(M9,'🌳Resource'!$A$5:$J1001,9,false)*N9),0)+IF(O9&lt;&gt;"",(VLOOKUP(O9,'🌳Resource'!$A$5:$J1001,9,false)*P9),0) + IF(Q9&lt;&gt;"",(VLOOKUP(Q9,'🌳Resource'!$A$5:$J1001,9,false)*R9),0) + IF(S9&lt;&gt;"",(VLOOKUP(S9,'🧱Material'!$B$4:$H1001,6,false)*T9),0) + IF(U9&lt;&gt;"",(VLOOKUP(U9,'🧱Material'!$B$4:$H1001,6,false)*V9),0) + IF(W9&lt;&gt;"",(VLOOKUP(W9,'🧱Material'!$B$4:$H1001,6,false)*X9),0) + IF(Y9&lt;&gt;"",(VLOOKUP(Y9,'🧱Material'!$B$4:$H1001,6,false)*Z9),0) + IF(AA9&lt;&gt;"",(VLOOKUP(AA9,'🧱Material'!$B$4:$H1001,6,false)*AB9),0) + IF(AC9&lt;&gt;"",(VLOOKUP(AC9,'🧱Material'!$B$4:$H1001,6,false)*AD9),0)</f>
        <v>850</v>
      </c>
      <c r="K9" s="18" t="s">
        <v>79</v>
      </c>
      <c r="L9" s="520">
        <v>100.0</v>
      </c>
      <c r="M9" s="18" t="s">
        <v>80</v>
      </c>
      <c r="N9" s="520">
        <v>50.0</v>
      </c>
      <c r="O9" s="18" t="s">
        <v>82</v>
      </c>
      <c r="P9" s="520">
        <v>50.0</v>
      </c>
      <c r="Q9" s="18" t="s">
        <v>84</v>
      </c>
      <c r="R9" s="520"/>
      <c r="S9" s="59"/>
      <c r="T9" s="520"/>
      <c r="U9" s="59"/>
      <c r="V9" s="520"/>
      <c r="W9" s="59"/>
      <c r="X9" s="520"/>
      <c r="Y9" s="59"/>
      <c r="Z9" s="520"/>
      <c r="AA9" s="59"/>
      <c r="AB9" s="520"/>
      <c r="AC9" s="59"/>
      <c r="AD9" s="520"/>
    </row>
    <row r="10">
      <c r="A10" s="617" t="b">
        <v>1</v>
      </c>
      <c r="B10" s="617" t="s">
        <v>931</v>
      </c>
      <c r="C10" s="617" t="s">
        <v>7</v>
      </c>
      <c r="D10" s="617" t="s">
        <v>56</v>
      </c>
      <c r="E10" s="617" t="s">
        <v>51</v>
      </c>
      <c r="F10" s="617" t="s">
        <v>782</v>
      </c>
      <c r="G10" s="617"/>
      <c r="H10" s="523">
        <f>IF(K10&lt;&gt;"",(VLOOKUP(K10,'🌳Resource'!$A$4:$J1001,10,false)*L10),0)+IF(M10&lt;&gt;"",(VLOOKUP(M10,'🌳Resource'!$A$4:$J1001,10,false)*N10),0)+IF(O10&lt;&gt;"",(VLOOKUP(O10,'🌳Resource'!$A$4:$J1001,10,false)*P10),0) + IF(Q10&lt;&gt;"",(VLOOKUP(Q10,'🌳Resource'!$A$4:$J1001,10,false)*R10),0) + IF(S10&lt;&gt;"",(VLOOKUP(S10,'🧱Material'!$B$4:$H1001,7,false)*T10),0) + IF(U10&lt;&gt;"",(VLOOKUP(U10,'🧱Material'!$B$4:$H1001,7,false)*V10),0) + IF(W10&lt;&gt;"",(VLOOKUP(W10,'🧱Material'!$B$4:$H1001,7,false)*X10),0) + IF(Y10&lt;&gt;"",(VLOOKUP(Y10,'🧱Material'!$B$4:$H1001,7,false)*Z10),0) + IF(AA10&lt;&gt;"",(VLOOKUP(AA10,'🧱Material'!$B$4:$H1001,7,false)*AB10),0) + IF(AC10&lt;&gt;"",(VLOOKUP(AC10,'🧱Material'!$B$4:$H1001,7,false)*AD10),0)</f>
        <v>225</v>
      </c>
      <c r="I10" s="523">
        <f>IF(K10&lt;&gt;"",(VLOOKUP(K10,'🌳Resource'!$A$4:$J1001,8,false)*L10),0)+IF(M10&lt;&gt;"",(VLOOKUP(M10,'🌳Resource'!$A$4:$J1001,8,false)*N10),0)+IF(O10&lt;&gt;"",(VLOOKUP(O10,'🌳Resource'!$A$4:$J1001,8,false)*P10),0) + IF(Q10&lt;&gt;"",(VLOOKUP(Q10,'🌳Resource'!$A$4:$J1001,8,false)*R10),0) + IF(S10&lt;&gt;"",(VLOOKUP(S10,'🧱Material'!$B$4:$H1001,5,false)*T10),0) + IF(U10&lt;&gt;"",(VLOOKUP(U10,'🧱Material'!$B$4:$H1001,5,false)*V10),0) + IF(W10&lt;&gt;"",(VLOOKUP(W10,'🧱Material'!$B$4:$H1001,5,false)*X10),0) + IF(Y10&lt;&gt;"",(VLOOKUP(Y10,'🧱Material'!$B$4:$H1001,5,false)*Z10),0) + IF(AA10&lt;&gt;"",(VLOOKUP(AA10,'🧱Material'!$B$4:$H1001,5,false)*AB10),0) + IF(AC10&lt;&gt;"",(VLOOKUP(AC10,'🧱Material'!$B$4:$H1001,5,false)*AD10),0)</f>
        <v>224.0909091</v>
      </c>
      <c r="J10" s="523">
        <f>IF(K10&lt;&gt;"",(VLOOKUP(K10,'🌳Resource'!$A$5:$J1001,9,false)*L10),0)+IF(M10&lt;&gt;"",(VLOOKUP(M10,'🌳Resource'!$A$5:$J1001,9,false)*N10),0)+IF(O10&lt;&gt;"",(VLOOKUP(O10,'🌳Resource'!$A$5:$J1001,9,false)*P10),0) + IF(Q10&lt;&gt;"",(VLOOKUP(Q10,'🌳Resource'!$A$5:$J1001,9,false)*R10),0) + IF(S10&lt;&gt;"",(VLOOKUP(S10,'🧱Material'!$B$4:$H1001,6,false)*T10),0) + IF(U10&lt;&gt;"",(VLOOKUP(U10,'🧱Material'!$B$4:$H1001,6,false)*V10),0) + IF(W10&lt;&gt;"",(VLOOKUP(W10,'🧱Material'!$B$4:$H1001,6,false)*X10),0) + IF(Y10&lt;&gt;"",(VLOOKUP(Y10,'🧱Material'!$B$4:$H1001,6,false)*Z10),0) + IF(AA10&lt;&gt;"",(VLOOKUP(AA10,'🧱Material'!$B$4:$H1001,6,false)*AB10),0) + IF(AC10&lt;&gt;"",(VLOOKUP(AC10,'🧱Material'!$B$4:$H1001,6,false)*AD10),0)</f>
        <v>850</v>
      </c>
      <c r="K10" s="63" t="s">
        <v>79</v>
      </c>
      <c r="L10" s="3">
        <v>100.0</v>
      </c>
      <c r="M10" s="63" t="s">
        <v>80</v>
      </c>
      <c r="N10" s="3">
        <v>50.0</v>
      </c>
      <c r="O10" s="63" t="s">
        <v>82</v>
      </c>
      <c r="P10" s="3">
        <v>50.0</v>
      </c>
      <c r="Q10" s="63" t="s">
        <v>84</v>
      </c>
      <c r="R10" s="3"/>
      <c r="S10" s="515"/>
      <c r="T10" s="3"/>
      <c r="U10" s="515"/>
      <c r="V10" s="3"/>
      <c r="W10" s="515"/>
      <c r="X10" s="3"/>
      <c r="Y10" s="515"/>
      <c r="Z10" s="3"/>
      <c r="AA10" s="515"/>
      <c r="AB10" s="3"/>
      <c r="AC10" s="515"/>
      <c r="AD10" s="3"/>
      <c r="AE10" s="620"/>
      <c r="AF10" s="620"/>
    </row>
    <row r="11">
      <c r="A11" s="617" t="b">
        <v>1</v>
      </c>
      <c r="B11" s="617" t="s">
        <v>932</v>
      </c>
      <c r="C11" s="617" t="s">
        <v>7</v>
      </c>
      <c r="D11" s="617" t="s">
        <v>56</v>
      </c>
      <c r="E11" s="617" t="s">
        <v>55</v>
      </c>
      <c r="F11" s="617" t="s">
        <v>782</v>
      </c>
      <c r="G11" s="617"/>
      <c r="H11" s="526">
        <f>IF(K11&lt;&gt;"",(VLOOKUP(K11,'🌳Resource'!$A$4:$J1001,10,false)*L11),0)+IF(M11&lt;&gt;"",(VLOOKUP(M11,'🌳Resource'!$A$4:$J1001,10,false)*N11),0)+IF(O11&lt;&gt;"",(VLOOKUP(O11,'🌳Resource'!$A$4:$J1001,10,false)*P11),0) + IF(Q11&lt;&gt;"",(VLOOKUP(Q11,'🌳Resource'!$A$4:$J1001,10,false)*R11),0) + IF(S11&lt;&gt;"",(VLOOKUP(S11,'🧱Material'!$B$4:$H1001,7,false)*T11),0) + IF(U11&lt;&gt;"",(VLOOKUP(U11,'🧱Material'!$B$4:$H1001,7,false)*V11),0) + IF(W11&lt;&gt;"",(VLOOKUP(W11,'🧱Material'!$B$4:$H1001,7,false)*X11),0) + IF(Y11&lt;&gt;"",(VLOOKUP(Y11,'🧱Material'!$B$4:$H1001,7,false)*Z11),0) + IF(AA11&lt;&gt;"",(VLOOKUP(AA11,'🧱Material'!$B$4:$H1001,7,false)*AB11),0) + IF(AC11&lt;&gt;"",(VLOOKUP(AC11,'🧱Material'!$B$4:$H1001,7,false)*AD11),0)</f>
        <v>225</v>
      </c>
      <c r="I11" s="526">
        <f>IF(K11&lt;&gt;"",(VLOOKUP(K11,'🌳Resource'!$A$4:$J1001,8,false)*L11),0)+IF(M11&lt;&gt;"",(VLOOKUP(M11,'🌳Resource'!$A$4:$J1001,8,false)*N11),0)+IF(O11&lt;&gt;"",(VLOOKUP(O11,'🌳Resource'!$A$4:$J1001,8,false)*P11),0) + IF(Q11&lt;&gt;"",(VLOOKUP(Q11,'🌳Resource'!$A$4:$J1001,8,false)*R11),0) + IF(S11&lt;&gt;"",(VLOOKUP(S11,'🧱Material'!$B$4:$H1001,5,false)*T11),0) + IF(U11&lt;&gt;"",(VLOOKUP(U11,'🧱Material'!$B$4:$H1001,5,false)*V11),0) + IF(W11&lt;&gt;"",(VLOOKUP(W11,'🧱Material'!$B$4:$H1001,5,false)*X11),0) + IF(Y11&lt;&gt;"",(VLOOKUP(Y11,'🧱Material'!$B$4:$H1001,5,false)*Z11),0) + IF(AA11&lt;&gt;"",(VLOOKUP(AA11,'🧱Material'!$B$4:$H1001,5,false)*AB11),0) + IF(AC11&lt;&gt;"",(VLOOKUP(AC11,'🧱Material'!$B$4:$H1001,5,false)*AD11),0)</f>
        <v>224.0909091</v>
      </c>
      <c r="J11" s="526">
        <f>IF(K11&lt;&gt;"",(VLOOKUP(K11,'🌳Resource'!$A$5:$J1001,9,false)*L11),0)+IF(M11&lt;&gt;"",(VLOOKUP(M11,'🌳Resource'!$A$5:$J1001,9,false)*N11),0)+IF(O11&lt;&gt;"",(VLOOKUP(O11,'🌳Resource'!$A$5:$J1001,9,false)*P11),0) + IF(Q11&lt;&gt;"",(VLOOKUP(Q11,'🌳Resource'!$A$5:$J1001,9,false)*R11),0) + IF(S11&lt;&gt;"",(VLOOKUP(S11,'🧱Material'!$B$4:$H1001,6,false)*T11),0) + IF(U11&lt;&gt;"",(VLOOKUP(U11,'🧱Material'!$B$4:$H1001,6,false)*V11),0) + IF(W11&lt;&gt;"",(VLOOKUP(W11,'🧱Material'!$B$4:$H1001,6,false)*X11),0) + IF(Y11&lt;&gt;"",(VLOOKUP(Y11,'🧱Material'!$B$4:$H1001,6,false)*Z11),0) + IF(AA11&lt;&gt;"",(VLOOKUP(AA11,'🧱Material'!$B$4:$H1001,6,false)*AB11),0) + IF(AC11&lt;&gt;"",(VLOOKUP(AC11,'🧱Material'!$B$4:$H1001,6,false)*AD11),0)</f>
        <v>850</v>
      </c>
      <c r="K11" s="18" t="s">
        <v>79</v>
      </c>
      <c r="L11" s="520">
        <v>100.0</v>
      </c>
      <c r="M11" s="18" t="s">
        <v>80</v>
      </c>
      <c r="N11" s="520">
        <v>50.0</v>
      </c>
      <c r="O11" s="18" t="s">
        <v>82</v>
      </c>
      <c r="P11" s="520">
        <v>50.0</v>
      </c>
      <c r="Q11" s="18" t="s">
        <v>84</v>
      </c>
      <c r="R11" s="520"/>
      <c r="S11" s="59"/>
      <c r="T11" s="520"/>
      <c r="U11" s="59"/>
      <c r="V11" s="520"/>
      <c r="W11" s="59"/>
      <c r="X11" s="520"/>
      <c r="Y11" s="59"/>
      <c r="Z11" s="520"/>
      <c r="AA11" s="59"/>
      <c r="AB11" s="520"/>
      <c r="AC11" s="59"/>
      <c r="AD11" s="520"/>
      <c r="AE11" s="620"/>
      <c r="AF11" s="620"/>
    </row>
    <row r="12">
      <c r="A12" s="617" t="b">
        <v>1</v>
      </c>
      <c r="B12" s="617" t="s">
        <v>933</v>
      </c>
      <c r="C12" s="617" t="s">
        <v>7</v>
      </c>
      <c r="D12" s="617" t="s">
        <v>56</v>
      </c>
      <c r="E12" s="617" t="s">
        <v>57</v>
      </c>
      <c r="F12" s="617" t="s">
        <v>782</v>
      </c>
      <c r="H12" s="523">
        <f>IF(K12&lt;&gt;"",(VLOOKUP(K12,'🌳Resource'!$A$4:$J1001,10,false)*L12),0)+IF(M12&lt;&gt;"",(VLOOKUP(M12,'🌳Resource'!$A$4:$J1001,10,false)*N12),0)+IF(O12&lt;&gt;"",(VLOOKUP(O12,'🌳Resource'!$A$4:$J1001,10,false)*P12),0) + IF(Q12&lt;&gt;"",(VLOOKUP(Q12,'🌳Resource'!$A$4:$J1001,10,false)*R12),0) + IF(S12&lt;&gt;"",(VLOOKUP(S12,'🧱Material'!$B$4:$H1001,7,false)*T12),0) + IF(U12&lt;&gt;"",(VLOOKUP(U12,'🧱Material'!$B$4:$H1001,7,false)*V12),0) + IF(W12&lt;&gt;"",(VLOOKUP(W12,'🧱Material'!$B$4:$H1001,7,false)*X12),0) + IF(Y12&lt;&gt;"",(VLOOKUP(Y12,'🧱Material'!$B$4:$H1001,7,false)*Z12),0) + IF(AA12&lt;&gt;"",(VLOOKUP(AA12,'🧱Material'!$B$4:$H1001,7,false)*AB12),0) + IF(AC12&lt;&gt;"",(VLOOKUP(AC12,'🧱Material'!$B$4:$H1001,7,false)*AD12),0)</f>
        <v>225</v>
      </c>
      <c r="I12" s="523">
        <f>IF(K12&lt;&gt;"",(VLOOKUP(K12,'🌳Resource'!$A$4:$J1001,8,false)*L12),0)+IF(M12&lt;&gt;"",(VLOOKUP(M12,'🌳Resource'!$A$4:$J1001,8,false)*N12),0)+IF(O12&lt;&gt;"",(VLOOKUP(O12,'🌳Resource'!$A$4:$J1001,8,false)*P12),0) + IF(Q12&lt;&gt;"",(VLOOKUP(Q12,'🌳Resource'!$A$4:$J1001,8,false)*R12),0) + IF(S12&lt;&gt;"",(VLOOKUP(S12,'🧱Material'!$B$4:$H1001,5,false)*T12),0) + IF(U12&lt;&gt;"",(VLOOKUP(U12,'🧱Material'!$B$4:$H1001,5,false)*V12),0) + IF(W12&lt;&gt;"",(VLOOKUP(W12,'🧱Material'!$B$4:$H1001,5,false)*X12),0) + IF(Y12&lt;&gt;"",(VLOOKUP(Y12,'🧱Material'!$B$4:$H1001,5,false)*Z12),0) + IF(AA12&lt;&gt;"",(VLOOKUP(AA12,'🧱Material'!$B$4:$H1001,5,false)*AB12),0) + IF(AC12&lt;&gt;"",(VLOOKUP(AC12,'🧱Material'!$B$4:$H1001,5,false)*AD12),0)</f>
        <v>224.0909091</v>
      </c>
      <c r="J12" s="523">
        <f>IF(K12&lt;&gt;"",(VLOOKUP(K12,'🌳Resource'!$A$5:$J1001,9,false)*L12),0)+IF(M12&lt;&gt;"",(VLOOKUP(M12,'🌳Resource'!$A$5:$J1001,9,false)*N12),0)+IF(O12&lt;&gt;"",(VLOOKUP(O12,'🌳Resource'!$A$5:$J1001,9,false)*P12),0) + IF(Q12&lt;&gt;"",(VLOOKUP(Q12,'🌳Resource'!$A$5:$J1001,9,false)*R12),0) + IF(S12&lt;&gt;"",(VLOOKUP(S12,'🧱Material'!$B$4:$H1001,6,false)*T12),0) + IF(U12&lt;&gt;"",(VLOOKUP(U12,'🧱Material'!$B$4:$H1001,6,false)*V12),0) + IF(W12&lt;&gt;"",(VLOOKUP(W12,'🧱Material'!$B$4:$H1001,6,false)*X12),0) + IF(Y12&lt;&gt;"",(VLOOKUP(Y12,'🧱Material'!$B$4:$H1001,6,false)*Z12),0) + IF(AA12&lt;&gt;"",(VLOOKUP(AA12,'🧱Material'!$B$4:$H1001,6,false)*AB12),0) + IF(AC12&lt;&gt;"",(VLOOKUP(AC12,'🧱Material'!$B$4:$H1001,6,false)*AD12),0)</f>
        <v>850</v>
      </c>
      <c r="K12" s="63" t="s">
        <v>79</v>
      </c>
      <c r="L12" s="3">
        <v>100.0</v>
      </c>
      <c r="M12" s="63" t="s">
        <v>80</v>
      </c>
      <c r="N12" s="3">
        <v>50.0</v>
      </c>
      <c r="O12" s="63" t="s">
        <v>82</v>
      </c>
      <c r="P12" s="3">
        <v>50.0</v>
      </c>
      <c r="Q12" s="63" t="s">
        <v>84</v>
      </c>
      <c r="R12" s="3"/>
      <c r="S12" s="515"/>
      <c r="T12" s="3"/>
      <c r="U12" s="515"/>
      <c r="V12" s="3"/>
      <c r="W12" s="515"/>
      <c r="X12" s="3"/>
      <c r="Y12" s="515"/>
      <c r="Z12" s="3"/>
      <c r="AA12" s="515"/>
      <c r="AB12" s="3"/>
      <c r="AC12" s="515"/>
      <c r="AD12" s="3"/>
      <c r="AE12" s="620"/>
      <c r="AF12" s="620"/>
    </row>
    <row r="13">
      <c r="A13" s="617" t="b">
        <v>1</v>
      </c>
      <c r="B13" s="617" t="s">
        <v>934</v>
      </c>
      <c r="C13" s="617" t="s">
        <v>7</v>
      </c>
      <c r="D13" s="617" t="s">
        <v>56</v>
      </c>
      <c r="E13" s="617" t="s">
        <v>58</v>
      </c>
      <c r="F13" s="617" t="s">
        <v>782</v>
      </c>
      <c r="G13" s="617"/>
      <c r="H13" s="526">
        <f>IF(K13&lt;&gt;"",(VLOOKUP(K13,'🌳Resource'!$A$4:$J1001,10,false)*L13),0)+IF(M13&lt;&gt;"",(VLOOKUP(M13,'🌳Resource'!$A$4:$J1001,10,false)*N13),0)+IF(O13&lt;&gt;"",(VLOOKUP(O13,'🌳Resource'!$A$4:$J1001,10,false)*P13),0) + IF(Q13&lt;&gt;"",(VLOOKUP(Q13,'🌳Resource'!$A$4:$J1001,10,false)*R13),0) + IF(S13&lt;&gt;"",(VLOOKUP(S13,'🧱Material'!$B$4:$H1001,7,false)*T13),0) + IF(U13&lt;&gt;"",(VLOOKUP(U13,'🧱Material'!$B$4:$H1001,7,false)*V13),0) + IF(W13&lt;&gt;"",(VLOOKUP(W13,'🧱Material'!$B$4:$H1001,7,false)*X13),0) + IF(Y13&lt;&gt;"",(VLOOKUP(Y13,'🧱Material'!$B$4:$H1001,7,false)*Z13),0) + IF(AA13&lt;&gt;"",(VLOOKUP(AA13,'🧱Material'!$B$4:$H1001,7,false)*AB13),0) + IF(AC13&lt;&gt;"",(VLOOKUP(AC13,'🧱Material'!$B$4:$H1001,7,false)*AD13),0)</f>
        <v>225</v>
      </c>
      <c r="I13" s="526">
        <f>IF(K13&lt;&gt;"",(VLOOKUP(K13,'🌳Resource'!$A$4:$J1001,8,false)*L13),0)+IF(M13&lt;&gt;"",(VLOOKUP(M13,'🌳Resource'!$A$4:$J1001,8,false)*N13),0)+IF(O13&lt;&gt;"",(VLOOKUP(O13,'🌳Resource'!$A$4:$J1001,8,false)*P13),0) + IF(Q13&lt;&gt;"",(VLOOKUP(Q13,'🌳Resource'!$A$4:$J1001,8,false)*R13),0) + IF(S13&lt;&gt;"",(VLOOKUP(S13,'🧱Material'!$B$4:$H1001,5,false)*T13),0) + IF(U13&lt;&gt;"",(VLOOKUP(U13,'🧱Material'!$B$4:$H1001,5,false)*V13),0) + IF(W13&lt;&gt;"",(VLOOKUP(W13,'🧱Material'!$B$4:$H1001,5,false)*X13),0) + IF(Y13&lt;&gt;"",(VLOOKUP(Y13,'🧱Material'!$B$4:$H1001,5,false)*Z13),0) + IF(AA13&lt;&gt;"",(VLOOKUP(AA13,'🧱Material'!$B$4:$H1001,5,false)*AB13),0) + IF(AC13&lt;&gt;"",(VLOOKUP(AC13,'🧱Material'!$B$4:$H1001,5,false)*AD13),0)</f>
        <v>224.0909091</v>
      </c>
      <c r="J13" s="526">
        <f>IF(K13&lt;&gt;"",(VLOOKUP(K13,'🌳Resource'!$A$5:$J1001,9,false)*L13),0)+IF(M13&lt;&gt;"",(VLOOKUP(M13,'🌳Resource'!$A$5:$J1001,9,false)*N13),0)+IF(O13&lt;&gt;"",(VLOOKUP(O13,'🌳Resource'!$A$5:$J1001,9,false)*P13),0) + IF(Q13&lt;&gt;"",(VLOOKUP(Q13,'🌳Resource'!$A$5:$J1001,9,false)*R13),0) + IF(S13&lt;&gt;"",(VLOOKUP(S13,'🧱Material'!$B$4:$H1001,6,false)*T13),0) + IF(U13&lt;&gt;"",(VLOOKUP(U13,'🧱Material'!$B$4:$H1001,6,false)*V13),0) + IF(W13&lt;&gt;"",(VLOOKUP(W13,'🧱Material'!$B$4:$H1001,6,false)*X13),0) + IF(Y13&lt;&gt;"",(VLOOKUP(Y13,'🧱Material'!$B$4:$H1001,6,false)*Z13),0) + IF(AA13&lt;&gt;"",(VLOOKUP(AA13,'🧱Material'!$B$4:$H1001,6,false)*AB13),0) + IF(AC13&lt;&gt;"",(VLOOKUP(AC13,'🧱Material'!$B$4:$H1001,6,false)*AD13),0)</f>
        <v>850</v>
      </c>
      <c r="K13" s="18" t="s">
        <v>79</v>
      </c>
      <c r="L13" s="520">
        <v>100.0</v>
      </c>
      <c r="M13" s="18" t="s">
        <v>80</v>
      </c>
      <c r="N13" s="520">
        <v>50.0</v>
      </c>
      <c r="O13" s="18" t="s">
        <v>82</v>
      </c>
      <c r="P13" s="520">
        <v>50.0</v>
      </c>
      <c r="Q13" s="18" t="s">
        <v>84</v>
      </c>
      <c r="R13" s="520"/>
      <c r="S13" s="59"/>
      <c r="T13" s="520"/>
      <c r="U13" s="59"/>
      <c r="V13" s="520"/>
      <c r="W13" s="59"/>
      <c r="X13" s="520"/>
      <c r="Y13" s="59"/>
      <c r="Z13" s="520"/>
      <c r="AA13" s="59"/>
      <c r="AB13" s="520"/>
      <c r="AC13" s="59"/>
      <c r="AD13" s="520"/>
    </row>
    <row r="14">
      <c r="A14" s="617" t="b">
        <v>1</v>
      </c>
      <c r="B14" s="617" t="s">
        <v>935</v>
      </c>
      <c r="C14" s="617" t="s">
        <v>7</v>
      </c>
      <c r="D14" s="617" t="s">
        <v>56</v>
      </c>
      <c r="E14" s="617" t="s">
        <v>59</v>
      </c>
      <c r="F14" s="617" t="s">
        <v>782</v>
      </c>
      <c r="G14" s="617"/>
      <c r="H14" s="523">
        <f>IF(K14&lt;&gt;"",(VLOOKUP(K14,'🌳Resource'!$A$4:$J1001,10,false)*L14),0)+IF(M14&lt;&gt;"",(VLOOKUP(M14,'🌳Resource'!$A$4:$J1001,10,false)*N14),0)+IF(O14&lt;&gt;"",(VLOOKUP(O14,'🌳Resource'!$A$4:$J1001,10,false)*P14),0) + IF(Q14&lt;&gt;"",(VLOOKUP(Q14,'🌳Resource'!$A$4:$J1001,10,false)*R14),0) + IF(S14&lt;&gt;"",(VLOOKUP(S14,'🧱Material'!$B$4:$H1001,7,false)*T14),0) + IF(U14&lt;&gt;"",(VLOOKUP(U14,'🧱Material'!$B$4:$H1001,7,false)*V14),0) + IF(W14&lt;&gt;"",(VLOOKUP(W14,'🧱Material'!$B$4:$H1001,7,false)*X14),0) + IF(Y14&lt;&gt;"",(VLOOKUP(Y14,'🧱Material'!$B$4:$H1001,7,false)*Z14),0) + IF(AA14&lt;&gt;"",(VLOOKUP(AA14,'🧱Material'!$B$4:$H1001,7,false)*AB14),0) + IF(AC14&lt;&gt;"",(VLOOKUP(AC14,'🧱Material'!$B$4:$H1001,7,false)*AD14),0)</f>
        <v>225</v>
      </c>
      <c r="I14" s="523">
        <f>IF(K14&lt;&gt;"",(VLOOKUP(K14,'🌳Resource'!$A$4:$J1001,8,false)*L14),0)+IF(M14&lt;&gt;"",(VLOOKUP(M14,'🌳Resource'!$A$4:$J1001,8,false)*N14),0)+IF(O14&lt;&gt;"",(VLOOKUP(O14,'🌳Resource'!$A$4:$J1001,8,false)*P14),0) + IF(Q14&lt;&gt;"",(VLOOKUP(Q14,'🌳Resource'!$A$4:$J1001,8,false)*R14),0) + IF(S14&lt;&gt;"",(VLOOKUP(S14,'🧱Material'!$B$4:$H1001,5,false)*T14),0) + IF(U14&lt;&gt;"",(VLOOKUP(U14,'🧱Material'!$B$4:$H1001,5,false)*V14),0) + IF(W14&lt;&gt;"",(VLOOKUP(W14,'🧱Material'!$B$4:$H1001,5,false)*X14),0) + IF(Y14&lt;&gt;"",(VLOOKUP(Y14,'🧱Material'!$B$4:$H1001,5,false)*Z14),0) + IF(AA14&lt;&gt;"",(VLOOKUP(AA14,'🧱Material'!$B$4:$H1001,5,false)*AB14),0) + IF(AC14&lt;&gt;"",(VLOOKUP(AC14,'🧱Material'!$B$4:$H1001,5,false)*AD14),0)</f>
        <v>224.0909091</v>
      </c>
      <c r="J14" s="523">
        <f>IF(K14&lt;&gt;"",(VLOOKUP(K14,'🌳Resource'!$A$5:$J1001,9,false)*L14),0)+IF(M14&lt;&gt;"",(VLOOKUP(M14,'🌳Resource'!$A$5:$J1001,9,false)*N14),0)+IF(O14&lt;&gt;"",(VLOOKUP(O14,'🌳Resource'!$A$5:$J1001,9,false)*P14),0) + IF(Q14&lt;&gt;"",(VLOOKUP(Q14,'🌳Resource'!$A$5:$J1001,9,false)*R14),0) + IF(S14&lt;&gt;"",(VLOOKUP(S14,'🧱Material'!$B$4:$H1001,6,false)*T14),0) + IF(U14&lt;&gt;"",(VLOOKUP(U14,'🧱Material'!$B$4:$H1001,6,false)*V14),0) + IF(W14&lt;&gt;"",(VLOOKUP(W14,'🧱Material'!$B$4:$H1001,6,false)*X14),0) + IF(Y14&lt;&gt;"",(VLOOKUP(Y14,'🧱Material'!$B$4:$H1001,6,false)*Z14),0) + IF(AA14&lt;&gt;"",(VLOOKUP(AA14,'🧱Material'!$B$4:$H1001,6,false)*AB14),0) + IF(AC14&lt;&gt;"",(VLOOKUP(AC14,'🧱Material'!$B$4:$H1001,6,false)*AD14),0)</f>
        <v>850</v>
      </c>
      <c r="K14" s="63" t="s">
        <v>79</v>
      </c>
      <c r="L14" s="3">
        <v>100.0</v>
      </c>
      <c r="M14" s="63" t="s">
        <v>80</v>
      </c>
      <c r="N14" s="3">
        <v>50.0</v>
      </c>
      <c r="O14" s="63" t="s">
        <v>82</v>
      </c>
      <c r="P14" s="3">
        <v>50.0</v>
      </c>
      <c r="Q14" s="63" t="s">
        <v>84</v>
      </c>
      <c r="R14" s="3"/>
      <c r="S14" s="515"/>
      <c r="T14" s="3"/>
      <c r="U14" s="515"/>
      <c r="V14" s="3"/>
      <c r="W14" s="515"/>
      <c r="X14" s="3"/>
      <c r="Y14" s="515"/>
      <c r="Z14" s="3"/>
      <c r="AA14" s="515"/>
      <c r="AB14" s="3"/>
      <c r="AC14" s="515"/>
      <c r="AD14" s="3"/>
    </row>
    <row r="15">
      <c r="A15" s="617" t="b">
        <v>1</v>
      </c>
      <c r="B15" s="617" t="s">
        <v>936</v>
      </c>
      <c r="C15" s="617" t="s">
        <v>7</v>
      </c>
      <c r="D15" s="617" t="s">
        <v>56</v>
      </c>
      <c r="E15" s="617" t="s">
        <v>60</v>
      </c>
      <c r="F15" s="617" t="s">
        <v>782</v>
      </c>
      <c r="G15" s="617"/>
      <c r="H15" s="526">
        <f>IF(K15&lt;&gt;"",(VLOOKUP(K15,'🌳Resource'!$A$4:$J1001,10,false)*L15),0)+IF(M15&lt;&gt;"",(VLOOKUP(M15,'🌳Resource'!$A$4:$J1001,10,false)*N15),0)+IF(O15&lt;&gt;"",(VLOOKUP(O15,'🌳Resource'!$A$4:$J1001,10,false)*P15),0) + IF(Q15&lt;&gt;"",(VLOOKUP(Q15,'🌳Resource'!$A$4:$J1001,10,false)*R15),0) + IF(S15&lt;&gt;"",(VLOOKUP(S15,'🧱Material'!$B$4:$H1001,7,false)*T15),0) + IF(U15&lt;&gt;"",(VLOOKUP(U15,'🧱Material'!$B$4:$H1001,7,false)*V15),0) + IF(W15&lt;&gt;"",(VLOOKUP(W15,'🧱Material'!$B$4:$H1001,7,false)*X15),0) + IF(Y15&lt;&gt;"",(VLOOKUP(Y15,'🧱Material'!$B$4:$H1001,7,false)*Z15),0) + IF(AA15&lt;&gt;"",(VLOOKUP(AA15,'🧱Material'!$B$4:$H1001,7,false)*AB15),0) + IF(AC15&lt;&gt;"",(VLOOKUP(AC15,'🧱Material'!$B$4:$H1001,7,false)*AD15),0)</f>
        <v>225</v>
      </c>
      <c r="I15" s="526">
        <f>IF(K15&lt;&gt;"",(VLOOKUP(K15,'🌳Resource'!$A$4:$J1001,8,false)*L15),0)+IF(M15&lt;&gt;"",(VLOOKUP(M15,'🌳Resource'!$A$4:$J1001,8,false)*N15),0)+IF(O15&lt;&gt;"",(VLOOKUP(O15,'🌳Resource'!$A$4:$J1001,8,false)*P15),0) + IF(Q15&lt;&gt;"",(VLOOKUP(Q15,'🌳Resource'!$A$4:$J1001,8,false)*R15),0) + IF(S15&lt;&gt;"",(VLOOKUP(S15,'🧱Material'!$B$4:$H1001,5,false)*T15),0) + IF(U15&lt;&gt;"",(VLOOKUP(U15,'🧱Material'!$B$4:$H1001,5,false)*V15),0) + IF(W15&lt;&gt;"",(VLOOKUP(W15,'🧱Material'!$B$4:$H1001,5,false)*X15),0) + IF(Y15&lt;&gt;"",(VLOOKUP(Y15,'🧱Material'!$B$4:$H1001,5,false)*Z15),0) + IF(AA15&lt;&gt;"",(VLOOKUP(AA15,'🧱Material'!$B$4:$H1001,5,false)*AB15),0) + IF(AC15&lt;&gt;"",(VLOOKUP(AC15,'🧱Material'!$B$4:$H1001,5,false)*AD15),0)</f>
        <v>224.0909091</v>
      </c>
      <c r="J15" s="526">
        <f>IF(K15&lt;&gt;"",(VLOOKUP(K15,'🌳Resource'!$A$5:$J1001,9,false)*L15),0)+IF(M15&lt;&gt;"",(VLOOKUP(M15,'🌳Resource'!$A$5:$J1001,9,false)*N15),0)+IF(O15&lt;&gt;"",(VLOOKUP(O15,'🌳Resource'!$A$5:$J1001,9,false)*P15),0) + IF(Q15&lt;&gt;"",(VLOOKUP(Q15,'🌳Resource'!$A$5:$J1001,9,false)*R15),0) + IF(S15&lt;&gt;"",(VLOOKUP(S15,'🧱Material'!$B$4:$H1001,6,false)*T15),0) + IF(U15&lt;&gt;"",(VLOOKUP(U15,'🧱Material'!$B$4:$H1001,6,false)*V15),0) + IF(W15&lt;&gt;"",(VLOOKUP(W15,'🧱Material'!$B$4:$H1001,6,false)*X15),0) + IF(Y15&lt;&gt;"",(VLOOKUP(Y15,'🧱Material'!$B$4:$H1001,6,false)*Z15),0) + IF(AA15&lt;&gt;"",(VLOOKUP(AA15,'🧱Material'!$B$4:$H1001,6,false)*AB15),0) + IF(AC15&lt;&gt;"",(VLOOKUP(AC15,'🧱Material'!$B$4:$H1001,6,false)*AD15),0)</f>
        <v>850</v>
      </c>
      <c r="K15" s="18" t="s">
        <v>79</v>
      </c>
      <c r="L15" s="520">
        <v>100.0</v>
      </c>
      <c r="M15" s="18" t="s">
        <v>80</v>
      </c>
      <c r="N15" s="520">
        <v>50.0</v>
      </c>
      <c r="O15" s="18" t="s">
        <v>82</v>
      </c>
      <c r="P15" s="520">
        <v>50.0</v>
      </c>
      <c r="Q15" s="18" t="s">
        <v>84</v>
      </c>
      <c r="R15" s="520"/>
      <c r="S15" s="59"/>
      <c r="T15" s="520"/>
      <c r="U15" s="59"/>
      <c r="V15" s="520"/>
      <c r="W15" s="59"/>
      <c r="X15" s="520"/>
      <c r="Y15" s="59"/>
      <c r="Z15" s="520"/>
      <c r="AA15" s="59"/>
      <c r="AB15" s="520"/>
      <c r="AC15" s="59"/>
      <c r="AD15" s="520"/>
    </row>
    <row r="16">
      <c r="A16" s="617" t="b">
        <v>1</v>
      </c>
      <c r="B16" s="617" t="s">
        <v>937</v>
      </c>
      <c r="C16" s="617" t="s">
        <v>7</v>
      </c>
      <c r="D16" s="617" t="s">
        <v>56</v>
      </c>
      <c r="E16" s="617" t="s">
        <v>61</v>
      </c>
      <c r="F16" s="617" t="s">
        <v>782</v>
      </c>
      <c r="G16" s="617"/>
      <c r="H16" s="523">
        <f>IF(K16&lt;&gt;"",(VLOOKUP(K16,'🌳Resource'!$A$4:$J1001,10,false)*L16),0)+IF(M16&lt;&gt;"",(VLOOKUP(M16,'🌳Resource'!$A$4:$J1001,10,false)*N16),0)+IF(O16&lt;&gt;"",(VLOOKUP(O16,'🌳Resource'!$A$4:$J1001,10,false)*P16),0) + IF(Q16&lt;&gt;"",(VLOOKUP(Q16,'🌳Resource'!$A$4:$J1001,10,false)*R16),0) + IF(S16&lt;&gt;"",(VLOOKUP(S16,'🧱Material'!$B$4:$H1001,7,false)*T16),0) + IF(U16&lt;&gt;"",(VLOOKUP(U16,'🧱Material'!$B$4:$H1001,7,false)*V16),0) + IF(W16&lt;&gt;"",(VLOOKUP(W16,'🧱Material'!$B$4:$H1001,7,false)*X16),0) + IF(Y16&lt;&gt;"",(VLOOKUP(Y16,'🧱Material'!$B$4:$H1001,7,false)*Z16),0) + IF(AA16&lt;&gt;"",(VLOOKUP(AA16,'🧱Material'!$B$4:$H1001,7,false)*AB16),0) + IF(AC16&lt;&gt;"",(VLOOKUP(AC16,'🧱Material'!$B$4:$H1001,7,false)*AD16),0)</f>
        <v>225</v>
      </c>
      <c r="I16" s="523">
        <f>IF(K16&lt;&gt;"",(VLOOKUP(K16,'🌳Resource'!$A$4:$J1001,8,false)*L16),0)+IF(M16&lt;&gt;"",(VLOOKUP(M16,'🌳Resource'!$A$4:$J1001,8,false)*N16),0)+IF(O16&lt;&gt;"",(VLOOKUP(O16,'🌳Resource'!$A$4:$J1001,8,false)*P16),0) + IF(Q16&lt;&gt;"",(VLOOKUP(Q16,'🌳Resource'!$A$4:$J1001,8,false)*R16),0) + IF(S16&lt;&gt;"",(VLOOKUP(S16,'🧱Material'!$B$4:$H1001,5,false)*T16),0) + IF(U16&lt;&gt;"",(VLOOKUP(U16,'🧱Material'!$B$4:$H1001,5,false)*V16),0) + IF(W16&lt;&gt;"",(VLOOKUP(W16,'🧱Material'!$B$4:$H1001,5,false)*X16),0) + IF(Y16&lt;&gt;"",(VLOOKUP(Y16,'🧱Material'!$B$4:$H1001,5,false)*Z16),0) + IF(AA16&lt;&gt;"",(VLOOKUP(AA16,'🧱Material'!$B$4:$H1001,5,false)*AB16),0) + IF(AC16&lt;&gt;"",(VLOOKUP(AC16,'🧱Material'!$B$4:$H1001,5,false)*AD16),0)</f>
        <v>224.0909091</v>
      </c>
      <c r="J16" s="523">
        <f>IF(K16&lt;&gt;"",(VLOOKUP(K16,'🌳Resource'!$A$5:$J1001,9,false)*L16),0)+IF(M16&lt;&gt;"",(VLOOKUP(M16,'🌳Resource'!$A$5:$J1001,9,false)*N16),0)+IF(O16&lt;&gt;"",(VLOOKUP(O16,'🌳Resource'!$A$5:$J1001,9,false)*P16),0) + IF(Q16&lt;&gt;"",(VLOOKUP(Q16,'🌳Resource'!$A$5:$J1001,9,false)*R16),0) + IF(S16&lt;&gt;"",(VLOOKUP(S16,'🧱Material'!$B$4:$H1001,6,false)*T16),0) + IF(U16&lt;&gt;"",(VLOOKUP(U16,'🧱Material'!$B$4:$H1001,6,false)*V16),0) + IF(W16&lt;&gt;"",(VLOOKUP(W16,'🧱Material'!$B$4:$H1001,6,false)*X16),0) + IF(Y16&lt;&gt;"",(VLOOKUP(Y16,'🧱Material'!$B$4:$H1001,6,false)*Z16),0) + IF(AA16&lt;&gt;"",(VLOOKUP(AA16,'🧱Material'!$B$4:$H1001,6,false)*AB16),0) + IF(AC16&lt;&gt;"",(VLOOKUP(AC16,'🧱Material'!$B$4:$H1001,6,false)*AD16),0)</f>
        <v>850</v>
      </c>
      <c r="K16" s="63" t="s">
        <v>79</v>
      </c>
      <c r="L16" s="3">
        <v>100.0</v>
      </c>
      <c r="M16" s="63" t="s">
        <v>80</v>
      </c>
      <c r="N16" s="3">
        <v>50.0</v>
      </c>
      <c r="O16" s="63" t="s">
        <v>82</v>
      </c>
      <c r="P16" s="3">
        <v>50.0</v>
      </c>
      <c r="Q16" s="63" t="s">
        <v>84</v>
      </c>
      <c r="R16" s="3"/>
      <c r="S16" s="515"/>
      <c r="T16" s="3"/>
      <c r="U16" s="515"/>
      <c r="V16" s="3"/>
      <c r="W16" s="515"/>
      <c r="X16" s="3"/>
      <c r="Y16" s="515"/>
      <c r="Z16" s="3"/>
      <c r="AA16" s="515"/>
      <c r="AB16" s="3"/>
      <c r="AC16" s="515"/>
      <c r="AD16" s="3"/>
    </row>
    <row r="17">
      <c r="A17" s="617" t="b">
        <v>1</v>
      </c>
      <c r="B17" s="617" t="s">
        <v>938</v>
      </c>
      <c r="C17" s="617" t="s">
        <v>7</v>
      </c>
      <c r="D17" s="617" t="s">
        <v>56</v>
      </c>
      <c r="E17" s="617" t="s">
        <v>62</v>
      </c>
      <c r="F17" s="617" t="s">
        <v>782</v>
      </c>
      <c r="G17" s="617"/>
      <c r="H17" s="526">
        <f>IF(K17&lt;&gt;"",(VLOOKUP(K17,'🌳Resource'!$A$4:$J1001,10,false)*L17),0)+IF(M17&lt;&gt;"",(VLOOKUP(M17,'🌳Resource'!$A$4:$J1001,10,false)*N17),0)+IF(O17&lt;&gt;"",(VLOOKUP(O17,'🌳Resource'!$A$4:$J1001,10,false)*P17),0) + IF(Q17&lt;&gt;"",(VLOOKUP(Q17,'🌳Resource'!$A$4:$J1001,10,false)*R17),0) + IF(S17&lt;&gt;"",(VLOOKUP(S17,'🧱Material'!$B$4:$H1001,7,false)*T17),0) + IF(U17&lt;&gt;"",(VLOOKUP(U17,'🧱Material'!$B$4:$H1001,7,false)*V17),0) + IF(W17&lt;&gt;"",(VLOOKUP(W17,'🧱Material'!$B$4:$H1001,7,false)*X17),0) + IF(Y17&lt;&gt;"",(VLOOKUP(Y17,'🧱Material'!$B$4:$H1001,7,false)*Z17),0) + IF(AA17&lt;&gt;"",(VLOOKUP(AA17,'🧱Material'!$B$4:$H1001,7,false)*AB17),0) + IF(AC17&lt;&gt;"",(VLOOKUP(AC17,'🧱Material'!$B$4:$H1001,7,false)*AD17),0)</f>
        <v>225</v>
      </c>
      <c r="I17" s="526">
        <f>IF(K17&lt;&gt;"",(VLOOKUP(K17,'🌳Resource'!$A$4:$J1001,8,false)*L17),0)+IF(M17&lt;&gt;"",(VLOOKUP(M17,'🌳Resource'!$A$4:$J1001,8,false)*N17),0)+IF(O17&lt;&gt;"",(VLOOKUP(O17,'🌳Resource'!$A$4:$J1001,8,false)*P17),0) + IF(Q17&lt;&gt;"",(VLOOKUP(Q17,'🌳Resource'!$A$4:$J1001,8,false)*R17),0) + IF(S17&lt;&gt;"",(VLOOKUP(S17,'🧱Material'!$B$4:$H1001,5,false)*T17),0) + IF(U17&lt;&gt;"",(VLOOKUP(U17,'🧱Material'!$B$4:$H1001,5,false)*V17),0) + IF(W17&lt;&gt;"",(VLOOKUP(W17,'🧱Material'!$B$4:$H1001,5,false)*X17),0) + IF(Y17&lt;&gt;"",(VLOOKUP(Y17,'🧱Material'!$B$4:$H1001,5,false)*Z17),0) + IF(AA17&lt;&gt;"",(VLOOKUP(AA17,'🧱Material'!$B$4:$H1001,5,false)*AB17),0) + IF(AC17&lt;&gt;"",(VLOOKUP(AC17,'🧱Material'!$B$4:$H1001,5,false)*AD17),0)</f>
        <v>224.0909091</v>
      </c>
      <c r="J17" s="526">
        <f>IF(K17&lt;&gt;"",(VLOOKUP(K17,'🌳Resource'!$A$5:$J1001,9,false)*L17),0)+IF(M17&lt;&gt;"",(VLOOKUP(M17,'🌳Resource'!$A$5:$J1001,9,false)*N17),0)+IF(O17&lt;&gt;"",(VLOOKUP(O17,'🌳Resource'!$A$5:$J1001,9,false)*P17),0) + IF(Q17&lt;&gt;"",(VLOOKUP(Q17,'🌳Resource'!$A$5:$J1001,9,false)*R17),0) + IF(S17&lt;&gt;"",(VLOOKUP(S17,'🧱Material'!$B$4:$H1001,6,false)*T17),0) + IF(U17&lt;&gt;"",(VLOOKUP(U17,'🧱Material'!$B$4:$H1001,6,false)*V17),0) + IF(W17&lt;&gt;"",(VLOOKUP(W17,'🧱Material'!$B$4:$H1001,6,false)*X17),0) + IF(Y17&lt;&gt;"",(VLOOKUP(Y17,'🧱Material'!$B$4:$H1001,6,false)*Z17),0) + IF(AA17&lt;&gt;"",(VLOOKUP(AA17,'🧱Material'!$B$4:$H1001,6,false)*AB17),0) + IF(AC17&lt;&gt;"",(VLOOKUP(AC17,'🧱Material'!$B$4:$H1001,6,false)*AD17),0)</f>
        <v>850</v>
      </c>
      <c r="K17" s="18" t="s">
        <v>79</v>
      </c>
      <c r="L17" s="520">
        <v>100.0</v>
      </c>
      <c r="M17" s="18" t="s">
        <v>80</v>
      </c>
      <c r="N17" s="520">
        <v>50.0</v>
      </c>
      <c r="O17" s="18" t="s">
        <v>82</v>
      </c>
      <c r="P17" s="520">
        <v>50.0</v>
      </c>
      <c r="Q17" s="18" t="s">
        <v>84</v>
      </c>
      <c r="R17" s="520"/>
      <c r="S17" s="59"/>
      <c r="T17" s="520"/>
      <c r="U17" s="59"/>
      <c r="V17" s="520"/>
      <c r="W17" s="59"/>
      <c r="X17" s="520"/>
      <c r="Y17" s="59"/>
      <c r="Z17" s="520"/>
      <c r="AA17" s="59"/>
      <c r="AB17" s="520"/>
      <c r="AC17" s="59"/>
      <c r="AD17" s="520"/>
    </row>
    <row r="18">
      <c r="A18" s="617" t="b">
        <v>1</v>
      </c>
      <c r="B18" s="617" t="s">
        <v>939</v>
      </c>
      <c r="C18" s="617" t="s">
        <v>7</v>
      </c>
      <c r="D18" s="617" t="s">
        <v>56</v>
      </c>
      <c r="E18" s="617" t="s">
        <v>63</v>
      </c>
      <c r="F18" s="617" t="s">
        <v>782</v>
      </c>
      <c r="G18" s="618"/>
      <c r="H18" s="523">
        <f>IF(K18&lt;&gt;"",(VLOOKUP(K18,'🌳Resource'!$A$4:$J1001,10,false)*L18),0)+IF(M18&lt;&gt;"",(VLOOKUP(M18,'🌳Resource'!$A$4:$J1001,10,false)*N18),0)+IF(O18&lt;&gt;"",(VLOOKUP(O18,'🌳Resource'!$A$4:$J1001,10,false)*P18),0) + IF(Q18&lt;&gt;"",(VLOOKUP(Q18,'🌳Resource'!$A$4:$J1001,10,false)*R18),0) + IF(S18&lt;&gt;"",(VLOOKUP(S18,'🧱Material'!$B$4:$H1001,7,false)*T18),0) + IF(U18&lt;&gt;"",(VLOOKUP(U18,'🧱Material'!$B$4:$H1001,7,false)*V18),0) + IF(W18&lt;&gt;"",(VLOOKUP(W18,'🧱Material'!$B$4:$H1001,7,false)*X18),0) + IF(Y18&lt;&gt;"",(VLOOKUP(Y18,'🧱Material'!$B$4:$H1001,7,false)*Z18),0) + IF(AA18&lt;&gt;"",(VLOOKUP(AA18,'🧱Material'!$B$4:$H1001,7,false)*AB18),0) + IF(AC18&lt;&gt;"",(VLOOKUP(AC18,'🧱Material'!$B$4:$H1001,7,false)*AD18),0)</f>
        <v>225</v>
      </c>
      <c r="I18" s="523">
        <f>IF(K18&lt;&gt;"",(VLOOKUP(K18,'🌳Resource'!$A$4:$J1001,8,false)*L18),0)+IF(M18&lt;&gt;"",(VLOOKUP(M18,'🌳Resource'!$A$4:$J1001,8,false)*N18),0)+IF(O18&lt;&gt;"",(VLOOKUP(O18,'🌳Resource'!$A$4:$J1001,8,false)*P18),0) + IF(Q18&lt;&gt;"",(VLOOKUP(Q18,'🌳Resource'!$A$4:$J1001,8,false)*R18),0) + IF(S18&lt;&gt;"",(VLOOKUP(S18,'🧱Material'!$B$4:$H1001,5,false)*T18),0) + IF(U18&lt;&gt;"",(VLOOKUP(U18,'🧱Material'!$B$4:$H1001,5,false)*V18),0) + IF(W18&lt;&gt;"",(VLOOKUP(W18,'🧱Material'!$B$4:$H1001,5,false)*X18),0) + IF(Y18&lt;&gt;"",(VLOOKUP(Y18,'🧱Material'!$B$4:$H1001,5,false)*Z18),0) + IF(AA18&lt;&gt;"",(VLOOKUP(AA18,'🧱Material'!$B$4:$H1001,5,false)*AB18),0) + IF(AC18&lt;&gt;"",(VLOOKUP(AC18,'🧱Material'!$B$4:$H1001,5,false)*AD18),0)</f>
        <v>224.0909091</v>
      </c>
      <c r="J18" s="523">
        <f>IF(K18&lt;&gt;"",(VLOOKUP(K18,'🌳Resource'!$A$5:$J1001,9,false)*L18),0)+IF(M18&lt;&gt;"",(VLOOKUP(M18,'🌳Resource'!$A$5:$J1001,9,false)*N18),0)+IF(O18&lt;&gt;"",(VLOOKUP(O18,'🌳Resource'!$A$5:$J1001,9,false)*P18),0) + IF(Q18&lt;&gt;"",(VLOOKUP(Q18,'🌳Resource'!$A$5:$J1001,9,false)*R18),0) + IF(S18&lt;&gt;"",(VLOOKUP(S18,'🧱Material'!$B$4:$H1001,6,false)*T18),0) + IF(U18&lt;&gt;"",(VLOOKUP(U18,'🧱Material'!$B$4:$H1001,6,false)*V18),0) + IF(W18&lt;&gt;"",(VLOOKUP(W18,'🧱Material'!$B$4:$H1001,6,false)*X18),0) + IF(Y18&lt;&gt;"",(VLOOKUP(Y18,'🧱Material'!$B$4:$H1001,6,false)*Z18),0) + IF(AA18&lt;&gt;"",(VLOOKUP(AA18,'🧱Material'!$B$4:$H1001,6,false)*AB18),0) + IF(AC18&lt;&gt;"",(VLOOKUP(AC18,'🧱Material'!$B$4:$H1001,6,false)*AD18),0)</f>
        <v>850</v>
      </c>
      <c r="K18" s="63" t="s">
        <v>79</v>
      </c>
      <c r="L18" s="3">
        <v>100.0</v>
      </c>
      <c r="M18" s="63" t="s">
        <v>80</v>
      </c>
      <c r="N18" s="3">
        <v>50.0</v>
      </c>
      <c r="O18" s="63" t="s">
        <v>82</v>
      </c>
      <c r="P18" s="3">
        <v>50.0</v>
      </c>
      <c r="Q18" s="63" t="s">
        <v>84</v>
      </c>
      <c r="R18" s="3"/>
      <c r="S18" s="515"/>
      <c r="T18" s="3"/>
      <c r="U18" s="515"/>
      <c r="V18" s="3"/>
      <c r="W18" s="515"/>
      <c r="X18" s="3"/>
      <c r="Y18" s="515"/>
      <c r="Z18" s="3"/>
      <c r="AA18" s="515"/>
      <c r="AB18" s="3"/>
      <c r="AC18" s="515"/>
      <c r="AD18" s="3"/>
    </row>
    <row r="19">
      <c r="A19" s="617" t="b">
        <v>1</v>
      </c>
      <c r="B19" s="617" t="s">
        <v>940</v>
      </c>
      <c r="C19" s="617" t="s">
        <v>7</v>
      </c>
      <c r="D19" s="617" t="s">
        <v>56</v>
      </c>
      <c r="E19" s="617" t="s">
        <v>64</v>
      </c>
      <c r="F19" s="617" t="s">
        <v>782</v>
      </c>
      <c r="G19" s="618"/>
      <c r="H19" s="526">
        <f>IF(K19&lt;&gt;"",(VLOOKUP(K19,'🌳Resource'!$A$4:$J1001,10,false)*L19),0)+IF(M19&lt;&gt;"",(VLOOKUP(M19,'🌳Resource'!$A$4:$J1001,10,false)*N19),0)+IF(O19&lt;&gt;"",(VLOOKUP(O19,'🌳Resource'!$A$4:$J1001,10,false)*P19),0) + IF(Q19&lt;&gt;"",(VLOOKUP(Q19,'🌳Resource'!$A$4:$J1001,10,false)*R19),0) + IF(S19&lt;&gt;"",(VLOOKUP(S19,'🧱Material'!$B$4:$H1001,7,false)*T19),0) + IF(U19&lt;&gt;"",(VLOOKUP(U19,'🧱Material'!$B$4:$H1001,7,false)*V19),0) + IF(W19&lt;&gt;"",(VLOOKUP(W19,'🧱Material'!$B$4:$H1001,7,false)*X19),0) + IF(Y19&lt;&gt;"",(VLOOKUP(Y19,'🧱Material'!$B$4:$H1001,7,false)*Z19),0) + IF(AA19&lt;&gt;"",(VLOOKUP(AA19,'🧱Material'!$B$4:$H1001,7,false)*AB19),0) + IF(AC19&lt;&gt;"",(VLOOKUP(AC19,'🧱Material'!$B$4:$H1001,7,false)*AD19),0)</f>
        <v>225</v>
      </c>
      <c r="I19" s="526">
        <f>IF(K19&lt;&gt;"",(VLOOKUP(K19,'🌳Resource'!$A$4:$J1001,8,false)*L19),0)+IF(M19&lt;&gt;"",(VLOOKUP(M19,'🌳Resource'!$A$4:$J1001,8,false)*N19),0)+IF(O19&lt;&gt;"",(VLOOKUP(O19,'🌳Resource'!$A$4:$J1001,8,false)*P19),0) + IF(Q19&lt;&gt;"",(VLOOKUP(Q19,'🌳Resource'!$A$4:$J1001,8,false)*R19),0) + IF(S19&lt;&gt;"",(VLOOKUP(S19,'🧱Material'!$B$4:$H1001,5,false)*T19),0) + IF(U19&lt;&gt;"",(VLOOKUP(U19,'🧱Material'!$B$4:$H1001,5,false)*V19),0) + IF(W19&lt;&gt;"",(VLOOKUP(W19,'🧱Material'!$B$4:$H1001,5,false)*X19),0) + IF(Y19&lt;&gt;"",(VLOOKUP(Y19,'🧱Material'!$B$4:$H1001,5,false)*Z19),0) + IF(AA19&lt;&gt;"",(VLOOKUP(AA19,'🧱Material'!$B$4:$H1001,5,false)*AB19),0) + IF(AC19&lt;&gt;"",(VLOOKUP(AC19,'🧱Material'!$B$4:$H1001,5,false)*AD19),0)</f>
        <v>224.0909091</v>
      </c>
      <c r="J19" s="526">
        <f>IF(K19&lt;&gt;"",(VLOOKUP(K19,'🌳Resource'!$A$5:$J1001,9,false)*L19),0)+IF(M19&lt;&gt;"",(VLOOKUP(M19,'🌳Resource'!$A$5:$J1001,9,false)*N19),0)+IF(O19&lt;&gt;"",(VLOOKUP(O19,'🌳Resource'!$A$5:$J1001,9,false)*P19),0) + IF(Q19&lt;&gt;"",(VLOOKUP(Q19,'🌳Resource'!$A$5:$J1001,9,false)*R19),0) + IF(S19&lt;&gt;"",(VLOOKUP(S19,'🧱Material'!$B$4:$H1001,6,false)*T19),0) + IF(U19&lt;&gt;"",(VLOOKUP(U19,'🧱Material'!$B$4:$H1001,6,false)*V19),0) + IF(W19&lt;&gt;"",(VLOOKUP(W19,'🧱Material'!$B$4:$H1001,6,false)*X19),0) + IF(Y19&lt;&gt;"",(VLOOKUP(Y19,'🧱Material'!$B$4:$H1001,6,false)*Z19),0) + IF(AA19&lt;&gt;"",(VLOOKUP(AA19,'🧱Material'!$B$4:$H1001,6,false)*AB19),0) + IF(AC19&lt;&gt;"",(VLOOKUP(AC19,'🧱Material'!$B$4:$H1001,6,false)*AD19),0)</f>
        <v>850</v>
      </c>
      <c r="K19" s="18" t="s">
        <v>79</v>
      </c>
      <c r="L19" s="520">
        <v>100.0</v>
      </c>
      <c r="M19" s="18" t="s">
        <v>80</v>
      </c>
      <c r="N19" s="520">
        <v>50.0</v>
      </c>
      <c r="O19" s="18" t="s">
        <v>82</v>
      </c>
      <c r="P19" s="520">
        <v>50.0</v>
      </c>
      <c r="Q19" s="18" t="s">
        <v>84</v>
      </c>
      <c r="R19" s="536"/>
      <c r="S19" s="59"/>
      <c r="T19" s="520"/>
      <c r="U19" s="59"/>
      <c r="V19" s="520"/>
      <c r="W19" s="59"/>
      <c r="X19" s="520"/>
      <c r="Y19" s="59"/>
      <c r="Z19" s="520"/>
      <c r="AA19" s="59"/>
      <c r="AB19" s="520"/>
      <c r="AC19" s="59"/>
      <c r="AD19" s="520"/>
    </row>
    <row r="20">
      <c r="A20" s="617" t="b">
        <v>1</v>
      </c>
      <c r="B20" s="617" t="s">
        <v>941</v>
      </c>
      <c r="C20" s="617" t="s">
        <v>7</v>
      </c>
      <c r="D20" s="617" t="s">
        <v>56</v>
      </c>
      <c r="E20" s="617" t="s">
        <v>65</v>
      </c>
      <c r="F20" s="617" t="s">
        <v>782</v>
      </c>
      <c r="G20" s="618"/>
      <c r="H20" s="523">
        <f>IF(K20&lt;&gt;"",(VLOOKUP(K20,'🌳Resource'!$A$4:$J1001,10,false)*L20),0)+IF(M20&lt;&gt;"",(VLOOKUP(M20,'🌳Resource'!$A$4:$J1001,10,false)*N20),0)+IF(O20&lt;&gt;"",(VLOOKUP(O20,'🌳Resource'!$A$4:$J1001,10,false)*P20),0) + IF(Q20&lt;&gt;"",(VLOOKUP(Q20,'🌳Resource'!$A$4:$J1001,10,false)*R20),0) + IF(S20&lt;&gt;"",(VLOOKUP(S20,'🧱Material'!$B$4:$H1001,7,false)*T20),0) + IF(U20&lt;&gt;"",(VLOOKUP(U20,'🧱Material'!$B$4:$H1001,7,false)*V20),0) + IF(W20&lt;&gt;"",(VLOOKUP(W20,'🧱Material'!$B$4:$H1001,7,false)*X20),0) + IF(Y20&lt;&gt;"",(VLOOKUP(Y20,'🧱Material'!$B$4:$H1001,7,false)*Z20),0) + IF(AA20&lt;&gt;"",(VLOOKUP(AA20,'🧱Material'!$B$4:$H1001,7,false)*AB20),0) + IF(AC20&lt;&gt;"",(VLOOKUP(AC20,'🧱Material'!$B$4:$H1001,7,false)*AD20),0)</f>
        <v>225</v>
      </c>
      <c r="I20" s="523">
        <f>IF(K20&lt;&gt;"",(VLOOKUP(K20,'🌳Resource'!$A$4:$J1001,8,false)*L20),0)+IF(M20&lt;&gt;"",(VLOOKUP(M20,'🌳Resource'!$A$4:$J1001,8,false)*N20),0)+IF(O20&lt;&gt;"",(VLOOKUP(O20,'🌳Resource'!$A$4:$J1001,8,false)*P20),0) + IF(Q20&lt;&gt;"",(VLOOKUP(Q20,'🌳Resource'!$A$4:$J1001,8,false)*R20),0) + IF(S20&lt;&gt;"",(VLOOKUP(S20,'🧱Material'!$B$4:$H1001,5,false)*T20),0) + IF(U20&lt;&gt;"",(VLOOKUP(U20,'🧱Material'!$B$4:$H1001,5,false)*V20),0) + IF(W20&lt;&gt;"",(VLOOKUP(W20,'🧱Material'!$B$4:$H1001,5,false)*X20),0) + IF(Y20&lt;&gt;"",(VLOOKUP(Y20,'🧱Material'!$B$4:$H1001,5,false)*Z20),0) + IF(AA20&lt;&gt;"",(VLOOKUP(AA20,'🧱Material'!$B$4:$H1001,5,false)*AB20),0) + IF(AC20&lt;&gt;"",(VLOOKUP(AC20,'🧱Material'!$B$4:$H1001,5,false)*AD20),0)</f>
        <v>224.0909091</v>
      </c>
      <c r="J20" s="523">
        <f>IF(K20&lt;&gt;"",(VLOOKUP(K20,'🌳Resource'!$A$5:$J1001,9,false)*L20),0)+IF(M20&lt;&gt;"",(VLOOKUP(M20,'🌳Resource'!$A$5:$J1001,9,false)*N20),0)+IF(O20&lt;&gt;"",(VLOOKUP(O20,'🌳Resource'!$A$5:$J1001,9,false)*P20),0) + IF(Q20&lt;&gt;"",(VLOOKUP(Q20,'🌳Resource'!$A$5:$J1001,9,false)*R20),0) + IF(S20&lt;&gt;"",(VLOOKUP(S20,'🧱Material'!$B$4:$H1001,6,false)*T20),0) + IF(U20&lt;&gt;"",(VLOOKUP(U20,'🧱Material'!$B$4:$H1001,6,false)*V20),0) + IF(W20&lt;&gt;"",(VLOOKUP(W20,'🧱Material'!$B$4:$H1001,6,false)*X20),0) + IF(Y20&lt;&gt;"",(VLOOKUP(Y20,'🧱Material'!$B$4:$H1001,6,false)*Z20),0) + IF(AA20&lt;&gt;"",(VLOOKUP(AA20,'🧱Material'!$B$4:$H1001,6,false)*AB20),0) + IF(AC20&lt;&gt;"",(VLOOKUP(AC20,'🧱Material'!$B$4:$H1001,6,false)*AD20),0)</f>
        <v>850</v>
      </c>
      <c r="K20" s="63" t="s">
        <v>79</v>
      </c>
      <c r="L20" s="3">
        <v>100.0</v>
      </c>
      <c r="M20" s="63" t="s">
        <v>80</v>
      </c>
      <c r="N20" s="3">
        <v>50.0</v>
      </c>
      <c r="O20" s="63" t="s">
        <v>82</v>
      </c>
      <c r="P20" s="3">
        <v>50.0</v>
      </c>
      <c r="Q20" s="63" t="s">
        <v>84</v>
      </c>
      <c r="R20" s="3"/>
      <c r="S20" s="515"/>
      <c r="T20" s="3"/>
      <c r="U20" s="515"/>
      <c r="V20" s="3"/>
      <c r="W20" s="515"/>
      <c r="X20" s="3"/>
      <c r="Y20" s="515"/>
      <c r="Z20" s="3"/>
      <c r="AA20" s="515"/>
      <c r="AB20" s="3"/>
      <c r="AC20" s="515"/>
      <c r="AD20" s="3"/>
    </row>
    <row r="21">
      <c r="A21" s="617" t="b">
        <v>1</v>
      </c>
      <c r="B21" s="635" t="s">
        <v>942</v>
      </c>
      <c r="C21" s="635" t="s">
        <v>7</v>
      </c>
      <c r="D21" s="635" t="s">
        <v>56</v>
      </c>
      <c r="E21" s="635" t="s">
        <v>66</v>
      </c>
      <c r="F21" s="635" t="s">
        <v>782</v>
      </c>
      <c r="G21" s="636"/>
      <c r="H21" s="526">
        <f>IF(K21&lt;&gt;"",(VLOOKUP(K21,'🌳Resource'!$A$4:$J1001,10,false)*L21),0)+IF(M21&lt;&gt;"",(VLOOKUP(M21,'🌳Resource'!$A$4:$J1001,10,false)*N21),0)+IF(O21&lt;&gt;"",(VLOOKUP(O21,'🌳Resource'!$A$4:$J1001,10,false)*P21),0) + IF(Q21&lt;&gt;"",(VLOOKUP(Q21,'🌳Resource'!$A$4:$J1001,10,false)*R21),0) + IF(S21&lt;&gt;"",(VLOOKUP(S21,'🧱Material'!$B$4:$H1001,7,false)*T21),0) + IF(U21&lt;&gt;"",(VLOOKUP(U21,'🧱Material'!$B$4:$H1001,7,false)*V21),0) + IF(W21&lt;&gt;"",(VLOOKUP(W21,'🧱Material'!$B$4:$H1001,7,false)*X21),0) + IF(Y21&lt;&gt;"",(VLOOKUP(Y21,'🧱Material'!$B$4:$H1001,7,false)*Z21),0) + IF(AA21&lt;&gt;"",(VLOOKUP(AA21,'🧱Material'!$B$4:$H1001,7,false)*AB21),0) + IF(AC21&lt;&gt;"",(VLOOKUP(AC21,'🧱Material'!$B$4:$H1001,7,false)*AD21),0)</f>
        <v>225</v>
      </c>
      <c r="I21" s="526">
        <f>IF(K21&lt;&gt;"",(VLOOKUP(K21,'🌳Resource'!$A$4:$J1001,8,false)*L21),0)+IF(M21&lt;&gt;"",(VLOOKUP(M21,'🌳Resource'!$A$4:$J1001,8,false)*N21),0)+IF(O21&lt;&gt;"",(VLOOKUP(O21,'🌳Resource'!$A$4:$J1001,8,false)*P21),0) + IF(Q21&lt;&gt;"",(VLOOKUP(Q21,'🌳Resource'!$A$4:$J1001,8,false)*R21),0) + IF(S21&lt;&gt;"",(VLOOKUP(S21,'🧱Material'!$B$4:$H1001,5,false)*T21),0) + IF(U21&lt;&gt;"",(VLOOKUP(U21,'🧱Material'!$B$4:$H1001,5,false)*V21),0) + IF(W21&lt;&gt;"",(VLOOKUP(W21,'🧱Material'!$B$4:$H1001,5,false)*X21),0) + IF(Y21&lt;&gt;"",(VLOOKUP(Y21,'🧱Material'!$B$4:$H1001,5,false)*Z21),0) + IF(AA21&lt;&gt;"",(VLOOKUP(AA21,'🧱Material'!$B$4:$H1001,5,false)*AB21),0) + IF(AC21&lt;&gt;"",(VLOOKUP(AC21,'🧱Material'!$B$4:$H1001,5,false)*AD21),0)</f>
        <v>224.0909091</v>
      </c>
      <c r="J21" s="526">
        <f>IF(K21&lt;&gt;"",(VLOOKUP(K21,'🌳Resource'!$A$5:$J1001,9,false)*L21),0)+IF(M21&lt;&gt;"",(VLOOKUP(M21,'🌳Resource'!$A$5:$J1001,9,false)*N21),0)+IF(O21&lt;&gt;"",(VLOOKUP(O21,'🌳Resource'!$A$5:$J1001,9,false)*P21),0) + IF(Q21&lt;&gt;"",(VLOOKUP(Q21,'🌳Resource'!$A$5:$J1001,9,false)*R21),0) + IF(S21&lt;&gt;"",(VLOOKUP(S21,'🧱Material'!$B$4:$H1001,6,false)*T21),0) + IF(U21&lt;&gt;"",(VLOOKUP(U21,'🧱Material'!$B$4:$H1001,6,false)*V21),0) + IF(W21&lt;&gt;"",(VLOOKUP(W21,'🧱Material'!$B$4:$H1001,6,false)*X21),0) + IF(Y21&lt;&gt;"",(VLOOKUP(Y21,'🧱Material'!$B$4:$H1001,6,false)*Z21),0) + IF(AA21&lt;&gt;"",(VLOOKUP(AA21,'🧱Material'!$B$4:$H1001,6,false)*AB21),0) + IF(AC21&lt;&gt;"",(VLOOKUP(AC21,'🧱Material'!$B$4:$H1001,6,false)*AD21),0)</f>
        <v>850</v>
      </c>
      <c r="K21" s="18" t="s">
        <v>79</v>
      </c>
      <c r="L21" s="520">
        <v>100.0</v>
      </c>
      <c r="M21" s="18" t="s">
        <v>80</v>
      </c>
      <c r="N21" s="520">
        <v>50.0</v>
      </c>
      <c r="O21" s="18" t="s">
        <v>82</v>
      </c>
      <c r="P21" s="520">
        <v>50.0</v>
      </c>
      <c r="Q21" s="18" t="s">
        <v>84</v>
      </c>
      <c r="R21" s="536"/>
      <c r="S21" s="59"/>
      <c r="T21" s="520"/>
      <c r="U21" s="59"/>
      <c r="V21" s="520"/>
      <c r="W21" s="59"/>
      <c r="X21" s="520"/>
      <c r="Y21" s="59"/>
      <c r="Z21" s="520"/>
      <c r="AA21" s="59"/>
      <c r="AB21" s="520"/>
      <c r="AC21" s="59"/>
      <c r="AD21" s="520"/>
    </row>
    <row r="22">
      <c r="A22" s="617" t="b">
        <v>1</v>
      </c>
      <c r="B22" s="617" t="s">
        <v>943</v>
      </c>
      <c r="C22" s="617" t="s">
        <v>8</v>
      </c>
      <c r="D22" s="617" t="s">
        <v>56</v>
      </c>
      <c r="E22" s="618" t="s">
        <v>29</v>
      </c>
      <c r="F22" s="618" t="s">
        <v>782</v>
      </c>
      <c r="G22" s="618"/>
      <c r="H22" s="523">
        <f>IF(K22&lt;&gt;"",(VLOOKUP(K22,'🌳Resource'!$A$4:$J1001,10,false)*L22),0)+IF(M22&lt;&gt;"",(VLOOKUP(M22,'🌳Resource'!$A$4:$J1001,10,false)*N22),0)+IF(O22&lt;&gt;"",(VLOOKUP(O22,'🌳Resource'!$A$4:$J1001,10,false)*P22),0) + IF(Q22&lt;&gt;"",(VLOOKUP(Q22,'🌳Resource'!$A$4:$J1001,10,false)*R22),0) + IF(S22&lt;&gt;"",(VLOOKUP(S22,'🧱Material'!$B$4:$H1001,7,false)*T22),0) + IF(U22&lt;&gt;"",(VLOOKUP(U22,'🧱Material'!$B$4:$H1001,7,false)*V22),0) + IF(W22&lt;&gt;"",(VLOOKUP(W22,'🧱Material'!$B$4:$H1001,7,false)*X22),0) + IF(Y22&lt;&gt;"",(VLOOKUP(Y22,'🧱Material'!$B$4:$H1001,7,false)*Z22),0) + IF(AA22&lt;&gt;"",(VLOOKUP(AA22,'🧱Material'!$B$4:$H1001,7,false)*AB22),0) + IF(AC22&lt;&gt;"",(VLOOKUP(AC22,'🧱Material'!$B$4:$H1001,7,false)*AD22),0)</f>
        <v>1010</v>
      </c>
      <c r="I22" s="523">
        <f>IF(K22&lt;&gt;"",(VLOOKUP(K22,'🌳Resource'!$A$4:$J1001,8,false)*L22),0)+IF(M22&lt;&gt;"",(VLOOKUP(M22,'🌳Resource'!$A$4:$J1001,8,false)*N22),0)+IF(O22&lt;&gt;"",(VLOOKUP(O22,'🌳Resource'!$A$4:$J1001,8,false)*P22),0) + IF(Q22&lt;&gt;"",(VLOOKUP(Q22,'🌳Resource'!$A$4:$J1001,8,false)*R22),0) + IF(S22&lt;&gt;"",(VLOOKUP(S22,'🧱Material'!$B$4:$H1001,5,false)*T22),0) + IF(U22&lt;&gt;"",(VLOOKUP(U22,'🧱Material'!$B$4:$H1001,5,false)*V22),0) + IF(W22&lt;&gt;"",(VLOOKUP(W22,'🧱Material'!$B$4:$H1001,5,false)*X22),0) + IF(Y22&lt;&gt;"",(VLOOKUP(Y22,'🧱Material'!$B$4:$H1001,5,false)*Z22),0) + IF(AA22&lt;&gt;"",(VLOOKUP(AA22,'🧱Material'!$B$4:$H1001,5,false)*AB22),0) + IF(AC22&lt;&gt;"",(VLOOKUP(AC22,'🧱Material'!$B$4:$H1001,5,false)*AD22),0)</f>
        <v>823.038961</v>
      </c>
      <c r="J22" s="523">
        <f>IF(K22&lt;&gt;"",(VLOOKUP(K22,'🌳Resource'!$A$5:$J1001,9,false)*L22),0)+IF(M22&lt;&gt;"",(VLOOKUP(M22,'🌳Resource'!$A$5:$J1001,9,false)*N22),0)+IF(O22&lt;&gt;"",(VLOOKUP(O22,'🌳Resource'!$A$5:$J1001,9,false)*P22),0) + IF(Q22&lt;&gt;"",(VLOOKUP(Q22,'🌳Resource'!$A$5:$J1001,9,false)*R22),0) + IF(S22&lt;&gt;"",(VLOOKUP(S22,'🧱Material'!$B$4:$H1001,6,false)*T22),0) + IF(U22&lt;&gt;"",(VLOOKUP(U22,'🧱Material'!$B$4:$H1001,6,false)*V22),0) + IF(W22&lt;&gt;"",(VLOOKUP(W22,'🧱Material'!$B$4:$H1001,6,false)*X22),0) + IF(Y22&lt;&gt;"",(VLOOKUP(Y22,'🧱Material'!$B$4:$H1001,6,false)*Z22),0) + IF(AA22&lt;&gt;"",(VLOOKUP(AA22,'🧱Material'!$B$4:$H1001,6,false)*AB22),0) + IF(AC22&lt;&gt;"",(VLOOKUP(AC22,'🧱Material'!$B$4:$H1001,6,false)*AD22),0)</f>
        <v>3115</v>
      </c>
      <c r="K22" s="63" t="s">
        <v>79</v>
      </c>
      <c r="L22" s="534">
        <v>200.0</v>
      </c>
      <c r="M22" s="63" t="s">
        <v>80</v>
      </c>
      <c r="N22" s="534">
        <v>100.0</v>
      </c>
      <c r="O22" s="63" t="s">
        <v>82</v>
      </c>
      <c r="P22" s="534">
        <v>100.0</v>
      </c>
      <c r="Q22" s="63" t="s">
        <v>84</v>
      </c>
      <c r="R22" s="534">
        <v>100.0</v>
      </c>
      <c r="S22" s="515" t="s">
        <v>555</v>
      </c>
      <c r="T22" s="3">
        <v>5.0</v>
      </c>
      <c r="U22" s="515" t="s">
        <v>674</v>
      </c>
      <c r="V22" s="3">
        <v>5.0</v>
      </c>
      <c r="W22" s="515" t="s">
        <v>670</v>
      </c>
      <c r="X22" s="3">
        <v>1.0</v>
      </c>
      <c r="Y22" s="515"/>
      <c r="Z22" s="3"/>
      <c r="AA22" s="515"/>
      <c r="AB22" s="3"/>
      <c r="AC22" s="515"/>
      <c r="AD22" s="3"/>
    </row>
    <row r="23">
      <c r="A23" s="617" t="b">
        <v>1</v>
      </c>
      <c r="B23" s="617" t="s">
        <v>944</v>
      </c>
      <c r="C23" s="617" t="s">
        <v>8</v>
      </c>
      <c r="D23" s="617" t="s">
        <v>56</v>
      </c>
      <c r="E23" s="618" t="s">
        <v>33</v>
      </c>
      <c r="F23" s="618" t="s">
        <v>782</v>
      </c>
      <c r="G23" s="624"/>
      <c r="H23" s="526">
        <f>IF(K23&lt;&gt;"",(VLOOKUP(K23,'🌳Resource'!$A$4:$J1001,10,false)*L23),0)+IF(M23&lt;&gt;"",(VLOOKUP(M23,'🌳Resource'!$A$4:$J1001,10,false)*N23),0)+IF(O23&lt;&gt;"",(VLOOKUP(O23,'🌳Resource'!$A$4:$J1001,10,false)*P23),0) + IF(Q23&lt;&gt;"",(VLOOKUP(Q23,'🌳Resource'!$A$4:$J1001,10,false)*R23),0) + IF(S23&lt;&gt;"",(VLOOKUP(S23,'🧱Material'!$B$4:$H1001,7,false)*T23),0) + IF(U23&lt;&gt;"",(VLOOKUP(U23,'🧱Material'!$B$4:$H1001,7,false)*V23),0) + IF(W23&lt;&gt;"",(VLOOKUP(W23,'🧱Material'!$B$4:$H1001,7,false)*X23),0) + IF(Y23&lt;&gt;"",(VLOOKUP(Y23,'🧱Material'!$B$4:$H1001,7,false)*Z23),0) + IF(AA23&lt;&gt;"",(VLOOKUP(AA23,'🧱Material'!$B$4:$H1001,7,false)*AB23),0) + IF(AC23&lt;&gt;"",(VLOOKUP(AC23,'🧱Material'!$B$4:$H1001,7,false)*AD23),0)</f>
        <v>1010</v>
      </c>
      <c r="I23" s="526">
        <f>IF(K23&lt;&gt;"",(VLOOKUP(K23,'🌳Resource'!$A$4:$J1001,8,false)*L23),0)+IF(M23&lt;&gt;"",(VLOOKUP(M23,'🌳Resource'!$A$4:$J1001,8,false)*N23),0)+IF(O23&lt;&gt;"",(VLOOKUP(O23,'🌳Resource'!$A$4:$J1001,8,false)*P23),0) + IF(Q23&lt;&gt;"",(VLOOKUP(Q23,'🌳Resource'!$A$4:$J1001,8,false)*R23),0) + IF(S23&lt;&gt;"",(VLOOKUP(S23,'🧱Material'!$B$4:$H1001,5,false)*T23),0) + IF(U23&lt;&gt;"",(VLOOKUP(U23,'🧱Material'!$B$4:$H1001,5,false)*V23),0) + IF(W23&lt;&gt;"",(VLOOKUP(W23,'🧱Material'!$B$4:$H1001,5,false)*X23),0) + IF(Y23&lt;&gt;"",(VLOOKUP(Y23,'🧱Material'!$B$4:$H1001,5,false)*Z23),0) + IF(AA23&lt;&gt;"",(VLOOKUP(AA23,'🧱Material'!$B$4:$H1001,5,false)*AB23),0) + IF(AC23&lt;&gt;"",(VLOOKUP(AC23,'🧱Material'!$B$4:$H1001,5,false)*AD23),0)</f>
        <v>823.038961</v>
      </c>
      <c r="J23" s="526">
        <f>IF(K23&lt;&gt;"",(VLOOKUP(K23,'🌳Resource'!$A$5:$J1001,9,false)*L23),0)+IF(M23&lt;&gt;"",(VLOOKUP(M23,'🌳Resource'!$A$5:$J1001,9,false)*N23),0)+IF(O23&lt;&gt;"",(VLOOKUP(O23,'🌳Resource'!$A$5:$J1001,9,false)*P23),0) + IF(Q23&lt;&gt;"",(VLOOKUP(Q23,'🌳Resource'!$A$5:$J1001,9,false)*R23),0) + IF(S23&lt;&gt;"",(VLOOKUP(S23,'🧱Material'!$B$4:$H1001,6,false)*T23),0) + IF(U23&lt;&gt;"",(VLOOKUP(U23,'🧱Material'!$B$4:$H1001,6,false)*V23),0) + IF(W23&lt;&gt;"",(VLOOKUP(W23,'🧱Material'!$B$4:$H1001,6,false)*X23),0) + IF(Y23&lt;&gt;"",(VLOOKUP(Y23,'🧱Material'!$B$4:$H1001,6,false)*Z23),0) + IF(AA23&lt;&gt;"",(VLOOKUP(AA23,'🧱Material'!$B$4:$H1001,6,false)*AB23),0) + IF(AC23&lt;&gt;"",(VLOOKUP(AC23,'🧱Material'!$B$4:$H1001,6,false)*AD23),0)</f>
        <v>3115</v>
      </c>
      <c r="K23" s="18" t="s">
        <v>79</v>
      </c>
      <c r="L23" s="520">
        <v>200.0</v>
      </c>
      <c r="M23" s="18" t="s">
        <v>80</v>
      </c>
      <c r="N23" s="520">
        <v>100.0</v>
      </c>
      <c r="O23" s="18" t="s">
        <v>82</v>
      </c>
      <c r="P23" s="520">
        <v>100.0</v>
      </c>
      <c r="Q23" s="18" t="s">
        <v>84</v>
      </c>
      <c r="R23" s="520">
        <v>100.0</v>
      </c>
      <c r="S23" s="59" t="s">
        <v>555</v>
      </c>
      <c r="T23" s="520">
        <v>5.0</v>
      </c>
      <c r="U23" s="59" t="s">
        <v>674</v>
      </c>
      <c r="V23" s="520">
        <v>5.0</v>
      </c>
      <c r="W23" s="59" t="s">
        <v>670</v>
      </c>
      <c r="X23" s="520">
        <v>1.0</v>
      </c>
      <c r="Y23" s="59"/>
      <c r="Z23" s="520"/>
      <c r="AA23" s="59"/>
      <c r="AB23" s="520"/>
      <c r="AC23" s="59"/>
      <c r="AD23" s="520"/>
      <c r="AE23" s="13"/>
      <c r="AF23" s="13"/>
    </row>
    <row r="24">
      <c r="A24" s="617" t="b">
        <v>1</v>
      </c>
      <c r="B24" s="617" t="s">
        <v>945</v>
      </c>
      <c r="C24" s="617" t="s">
        <v>8</v>
      </c>
      <c r="D24" s="617" t="s">
        <v>56</v>
      </c>
      <c r="E24" s="617" t="s">
        <v>37</v>
      </c>
      <c r="F24" s="618" t="s">
        <v>782</v>
      </c>
      <c r="G24" s="624"/>
      <c r="H24" s="523">
        <f>IF(K24&lt;&gt;"",(VLOOKUP(K24,'🌳Resource'!$A$4:$J1001,10,false)*L24),0)+IF(M24&lt;&gt;"",(VLOOKUP(M24,'🌳Resource'!$A$4:$J1001,10,false)*N24),0)+IF(O24&lt;&gt;"",(VLOOKUP(O24,'🌳Resource'!$A$4:$J1001,10,false)*P24),0) + IF(Q24&lt;&gt;"",(VLOOKUP(Q24,'🌳Resource'!$A$4:$J1001,10,false)*R24),0) + IF(S24&lt;&gt;"",(VLOOKUP(S24,'🧱Material'!$B$4:$H1001,7,false)*T24),0) + IF(U24&lt;&gt;"",(VLOOKUP(U24,'🧱Material'!$B$4:$H1001,7,false)*V24),0) + IF(W24&lt;&gt;"",(VLOOKUP(W24,'🧱Material'!$B$4:$H1001,7,false)*X24),0) + IF(Y24&lt;&gt;"",(VLOOKUP(Y24,'🧱Material'!$B$4:$H1001,7,false)*Z24),0) + IF(AA24&lt;&gt;"",(VLOOKUP(AA24,'🧱Material'!$B$4:$H1001,7,false)*AB24),0) + IF(AC24&lt;&gt;"",(VLOOKUP(AC24,'🧱Material'!$B$4:$H1001,7,false)*AD24),0)</f>
        <v>1010</v>
      </c>
      <c r="I24" s="523">
        <f>IF(K24&lt;&gt;"",(VLOOKUP(K24,'🌳Resource'!$A$4:$J1001,8,false)*L24),0)+IF(M24&lt;&gt;"",(VLOOKUP(M24,'🌳Resource'!$A$4:$J1001,8,false)*N24),0)+IF(O24&lt;&gt;"",(VLOOKUP(O24,'🌳Resource'!$A$4:$J1001,8,false)*P24),0) + IF(Q24&lt;&gt;"",(VLOOKUP(Q24,'🌳Resource'!$A$4:$J1001,8,false)*R24),0) + IF(S24&lt;&gt;"",(VLOOKUP(S24,'🧱Material'!$B$4:$H1001,5,false)*T24),0) + IF(U24&lt;&gt;"",(VLOOKUP(U24,'🧱Material'!$B$4:$H1001,5,false)*V24),0) + IF(W24&lt;&gt;"",(VLOOKUP(W24,'🧱Material'!$B$4:$H1001,5,false)*X24),0) + IF(Y24&lt;&gt;"",(VLOOKUP(Y24,'🧱Material'!$B$4:$H1001,5,false)*Z24),0) + IF(AA24&lt;&gt;"",(VLOOKUP(AA24,'🧱Material'!$B$4:$H1001,5,false)*AB24),0) + IF(AC24&lt;&gt;"",(VLOOKUP(AC24,'🧱Material'!$B$4:$H1001,5,false)*AD24),0)</f>
        <v>823.038961</v>
      </c>
      <c r="J24" s="523">
        <f>IF(K24&lt;&gt;"",(VLOOKUP(K24,'🌳Resource'!$A$5:$J1001,9,false)*L24),0)+IF(M24&lt;&gt;"",(VLOOKUP(M24,'🌳Resource'!$A$5:$J1001,9,false)*N24),0)+IF(O24&lt;&gt;"",(VLOOKUP(O24,'🌳Resource'!$A$5:$J1001,9,false)*P24),0) + IF(Q24&lt;&gt;"",(VLOOKUP(Q24,'🌳Resource'!$A$5:$J1001,9,false)*R24),0) + IF(S24&lt;&gt;"",(VLOOKUP(S24,'🧱Material'!$B$4:$H1001,6,false)*T24),0) + IF(U24&lt;&gt;"",(VLOOKUP(U24,'🧱Material'!$B$4:$H1001,6,false)*V24),0) + IF(W24&lt;&gt;"",(VLOOKUP(W24,'🧱Material'!$B$4:$H1001,6,false)*X24),0) + IF(Y24&lt;&gt;"",(VLOOKUP(Y24,'🧱Material'!$B$4:$H1001,6,false)*Z24),0) + IF(AA24&lt;&gt;"",(VLOOKUP(AA24,'🧱Material'!$B$4:$H1001,6,false)*AB24),0) + IF(AC24&lt;&gt;"",(VLOOKUP(AC24,'🧱Material'!$B$4:$H1001,6,false)*AD24),0)</f>
        <v>3115</v>
      </c>
      <c r="K24" s="63" t="s">
        <v>79</v>
      </c>
      <c r="L24" s="534">
        <v>200.0</v>
      </c>
      <c r="M24" s="63" t="s">
        <v>80</v>
      </c>
      <c r="N24" s="534">
        <v>100.0</v>
      </c>
      <c r="O24" s="63" t="s">
        <v>82</v>
      </c>
      <c r="P24" s="534">
        <v>100.0</v>
      </c>
      <c r="Q24" s="63" t="s">
        <v>84</v>
      </c>
      <c r="R24" s="534">
        <v>100.0</v>
      </c>
      <c r="S24" s="515" t="s">
        <v>555</v>
      </c>
      <c r="T24" s="3">
        <v>5.0</v>
      </c>
      <c r="U24" s="515" t="s">
        <v>674</v>
      </c>
      <c r="V24" s="3">
        <v>5.0</v>
      </c>
      <c r="W24" s="515" t="s">
        <v>670</v>
      </c>
      <c r="X24" s="3">
        <v>1.0</v>
      </c>
      <c r="Y24" s="515"/>
      <c r="Z24" s="3"/>
      <c r="AA24" s="515"/>
      <c r="AB24" s="3"/>
      <c r="AC24" s="515"/>
      <c r="AD24" s="3"/>
    </row>
    <row r="25">
      <c r="A25" s="617" t="b">
        <v>1</v>
      </c>
      <c r="B25" s="617" t="s">
        <v>946</v>
      </c>
      <c r="C25" s="617" t="s">
        <v>8</v>
      </c>
      <c r="D25" s="617" t="s">
        <v>56</v>
      </c>
      <c r="E25" s="618" t="s">
        <v>41</v>
      </c>
      <c r="F25" s="618" t="s">
        <v>782</v>
      </c>
      <c r="G25" s="618"/>
      <c r="H25" s="526">
        <f>IF(K25&lt;&gt;"",(VLOOKUP(K25,'🌳Resource'!$A$4:$J1001,10,false)*L25),0)+IF(M25&lt;&gt;"",(VLOOKUP(M25,'🌳Resource'!$A$4:$J1001,10,false)*N25),0)+IF(O25&lt;&gt;"",(VLOOKUP(O25,'🌳Resource'!$A$4:$J1001,10,false)*P25),0) + IF(Q25&lt;&gt;"",(VLOOKUP(Q25,'🌳Resource'!$A$4:$J1001,10,false)*R25),0) + IF(S25&lt;&gt;"",(VLOOKUP(S25,'🧱Material'!$B$4:$H1001,7,false)*T25),0) + IF(U25&lt;&gt;"",(VLOOKUP(U25,'🧱Material'!$B$4:$H1001,7,false)*V25),0) + IF(W25&lt;&gt;"",(VLOOKUP(W25,'🧱Material'!$B$4:$H1001,7,false)*X25),0) + IF(Y25&lt;&gt;"",(VLOOKUP(Y25,'🧱Material'!$B$4:$H1001,7,false)*Z25),0) + IF(AA25&lt;&gt;"",(VLOOKUP(AA25,'🧱Material'!$B$4:$H1001,7,false)*AB25),0) + IF(AC25&lt;&gt;"",(VLOOKUP(AC25,'🧱Material'!$B$4:$H1001,7,false)*AD25),0)</f>
        <v>1010</v>
      </c>
      <c r="I25" s="526">
        <f>IF(K25&lt;&gt;"",(VLOOKUP(K25,'🌳Resource'!$A$4:$J1001,8,false)*L25),0)+IF(M25&lt;&gt;"",(VLOOKUP(M25,'🌳Resource'!$A$4:$J1001,8,false)*N25),0)+IF(O25&lt;&gt;"",(VLOOKUP(O25,'🌳Resource'!$A$4:$J1001,8,false)*P25),0) + IF(Q25&lt;&gt;"",(VLOOKUP(Q25,'🌳Resource'!$A$4:$J1001,8,false)*R25),0) + IF(S25&lt;&gt;"",(VLOOKUP(S25,'🧱Material'!$B$4:$H1001,5,false)*T25),0) + IF(U25&lt;&gt;"",(VLOOKUP(U25,'🧱Material'!$B$4:$H1001,5,false)*V25),0) + IF(W25&lt;&gt;"",(VLOOKUP(W25,'🧱Material'!$B$4:$H1001,5,false)*X25),0) + IF(Y25&lt;&gt;"",(VLOOKUP(Y25,'🧱Material'!$B$4:$H1001,5,false)*Z25),0) + IF(AA25&lt;&gt;"",(VLOOKUP(AA25,'🧱Material'!$B$4:$H1001,5,false)*AB25),0) + IF(AC25&lt;&gt;"",(VLOOKUP(AC25,'🧱Material'!$B$4:$H1001,5,false)*AD25),0)</f>
        <v>823.038961</v>
      </c>
      <c r="J25" s="526">
        <f>IF(K25&lt;&gt;"",(VLOOKUP(K25,'🌳Resource'!$A$5:$J1001,9,false)*L25),0)+IF(M25&lt;&gt;"",(VLOOKUP(M25,'🌳Resource'!$A$5:$J1001,9,false)*N25),0)+IF(O25&lt;&gt;"",(VLOOKUP(O25,'🌳Resource'!$A$5:$J1001,9,false)*P25),0) + IF(Q25&lt;&gt;"",(VLOOKUP(Q25,'🌳Resource'!$A$5:$J1001,9,false)*R25),0) + IF(S25&lt;&gt;"",(VLOOKUP(S25,'🧱Material'!$B$4:$H1001,6,false)*T25),0) + IF(U25&lt;&gt;"",(VLOOKUP(U25,'🧱Material'!$B$4:$H1001,6,false)*V25),0) + IF(W25&lt;&gt;"",(VLOOKUP(W25,'🧱Material'!$B$4:$H1001,6,false)*X25),0) + IF(Y25&lt;&gt;"",(VLOOKUP(Y25,'🧱Material'!$B$4:$H1001,6,false)*Z25),0) + IF(AA25&lt;&gt;"",(VLOOKUP(AA25,'🧱Material'!$B$4:$H1001,6,false)*AB25),0) + IF(AC25&lt;&gt;"",(VLOOKUP(AC25,'🧱Material'!$B$4:$H1001,6,false)*AD25),0)</f>
        <v>3115</v>
      </c>
      <c r="K25" s="18" t="s">
        <v>79</v>
      </c>
      <c r="L25" s="520">
        <v>200.0</v>
      </c>
      <c r="M25" s="18" t="s">
        <v>80</v>
      </c>
      <c r="N25" s="520">
        <v>100.0</v>
      </c>
      <c r="O25" s="18" t="s">
        <v>82</v>
      </c>
      <c r="P25" s="520">
        <v>100.0</v>
      </c>
      <c r="Q25" s="18" t="s">
        <v>84</v>
      </c>
      <c r="R25" s="520">
        <v>100.0</v>
      </c>
      <c r="S25" s="59" t="s">
        <v>555</v>
      </c>
      <c r="T25" s="520">
        <v>5.0</v>
      </c>
      <c r="U25" s="59" t="s">
        <v>674</v>
      </c>
      <c r="V25" s="520">
        <v>5.0</v>
      </c>
      <c r="W25" s="59" t="s">
        <v>670</v>
      </c>
      <c r="X25" s="520">
        <v>1.0</v>
      </c>
      <c r="Y25" s="59"/>
      <c r="Z25" s="520"/>
      <c r="AA25" s="59"/>
      <c r="AB25" s="520"/>
      <c r="AC25" s="59"/>
      <c r="AD25" s="520"/>
    </row>
    <row r="26">
      <c r="A26" s="617" t="b">
        <v>1</v>
      </c>
      <c r="B26" s="617" t="s">
        <v>947</v>
      </c>
      <c r="C26" s="617" t="s">
        <v>8</v>
      </c>
      <c r="D26" s="617" t="s">
        <v>56</v>
      </c>
      <c r="E26" s="618" t="s">
        <v>44</v>
      </c>
      <c r="F26" s="618" t="s">
        <v>782</v>
      </c>
      <c r="G26" s="618"/>
      <c r="H26" s="523">
        <f>IF(K26&lt;&gt;"",(VLOOKUP(K26,'🌳Resource'!$A$4:$J1001,10,false)*L26),0)+IF(M26&lt;&gt;"",(VLOOKUP(M26,'🌳Resource'!$A$4:$J1001,10,false)*N26),0)+IF(O26&lt;&gt;"",(VLOOKUP(O26,'🌳Resource'!$A$4:$J1001,10,false)*P26),0) + IF(Q26&lt;&gt;"",(VLOOKUP(Q26,'🌳Resource'!$A$4:$J1001,10,false)*R26),0) + IF(S26&lt;&gt;"",(VLOOKUP(S26,'🧱Material'!$B$4:$H1001,7,false)*T26),0) + IF(U26&lt;&gt;"",(VLOOKUP(U26,'🧱Material'!$B$4:$H1001,7,false)*V26),0) + IF(W26&lt;&gt;"",(VLOOKUP(W26,'🧱Material'!$B$4:$H1001,7,false)*X26),0) + IF(Y26&lt;&gt;"",(VLOOKUP(Y26,'🧱Material'!$B$4:$H1001,7,false)*Z26),0) + IF(AA26&lt;&gt;"",(VLOOKUP(AA26,'🧱Material'!$B$4:$H1001,7,false)*AB26),0) + IF(AC26&lt;&gt;"",(VLOOKUP(AC26,'🧱Material'!$B$4:$H1001,7,false)*AD26),0)</f>
        <v>1010</v>
      </c>
      <c r="I26" s="523">
        <f>IF(K26&lt;&gt;"",(VLOOKUP(K26,'🌳Resource'!$A$4:$J1001,8,false)*L26),0)+IF(M26&lt;&gt;"",(VLOOKUP(M26,'🌳Resource'!$A$4:$J1001,8,false)*N26),0)+IF(O26&lt;&gt;"",(VLOOKUP(O26,'🌳Resource'!$A$4:$J1001,8,false)*P26),0) + IF(Q26&lt;&gt;"",(VLOOKUP(Q26,'🌳Resource'!$A$4:$J1001,8,false)*R26),0) + IF(S26&lt;&gt;"",(VLOOKUP(S26,'🧱Material'!$B$4:$H1001,5,false)*T26),0) + IF(U26&lt;&gt;"",(VLOOKUP(U26,'🧱Material'!$B$4:$H1001,5,false)*V26),0) + IF(W26&lt;&gt;"",(VLOOKUP(W26,'🧱Material'!$B$4:$H1001,5,false)*X26),0) + IF(Y26&lt;&gt;"",(VLOOKUP(Y26,'🧱Material'!$B$4:$H1001,5,false)*Z26),0) + IF(AA26&lt;&gt;"",(VLOOKUP(AA26,'🧱Material'!$B$4:$H1001,5,false)*AB26),0) + IF(AC26&lt;&gt;"",(VLOOKUP(AC26,'🧱Material'!$B$4:$H1001,5,false)*AD26),0)</f>
        <v>823.038961</v>
      </c>
      <c r="J26" s="523">
        <f>IF(K26&lt;&gt;"",(VLOOKUP(K26,'🌳Resource'!$A$5:$J1001,9,false)*L26),0)+IF(M26&lt;&gt;"",(VLOOKUP(M26,'🌳Resource'!$A$5:$J1001,9,false)*N26),0)+IF(O26&lt;&gt;"",(VLOOKUP(O26,'🌳Resource'!$A$5:$J1001,9,false)*P26),0) + IF(Q26&lt;&gt;"",(VLOOKUP(Q26,'🌳Resource'!$A$5:$J1001,9,false)*R26),0) + IF(S26&lt;&gt;"",(VLOOKUP(S26,'🧱Material'!$B$4:$H1001,6,false)*T26),0) + IF(U26&lt;&gt;"",(VLOOKUP(U26,'🧱Material'!$B$4:$H1001,6,false)*V26),0) + IF(W26&lt;&gt;"",(VLOOKUP(W26,'🧱Material'!$B$4:$H1001,6,false)*X26),0) + IF(Y26&lt;&gt;"",(VLOOKUP(Y26,'🧱Material'!$B$4:$H1001,6,false)*Z26),0) + IF(AA26&lt;&gt;"",(VLOOKUP(AA26,'🧱Material'!$B$4:$H1001,6,false)*AB26),0) + IF(AC26&lt;&gt;"",(VLOOKUP(AC26,'🧱Material'!$B$4:$H1001,6,false)*AD26),0)</f>
        <v>3115</v>
      </c>
      <c r="K26" s="63" t="s">
        <v>79</v>
      </c>
      <c r="L26" s="534">
        <v>200.0</v>
      </c>
      <c r="M26" s="63" t="s">
        <v>80</v>
      </c>
      <c r="N26" s="534">
        <v>100.0</v>
      </c>
      <c r="O26" s="63" t="s">
        <v>82</v>
      </c>
      <c r="P26" s="534">
        <v>100.0</v>
      </c>
      <c r="Q26" s="63" t="s">
        <v>84</v>
      </c>
      <c r="R26" s="534">
        <v>100.0</v>
      </c>
      <c r="S26" s="515" t="s">
        <v>555</v>
      </c>
      <c r="T26" s="3">
        <v>5.0</v>
      </c>
      <c r="U26" s="515" t="s">
        <v>674</v>
      </c>
      <c r="V26" s="3">
        <v>5.0</v>
      </c>
      <c r="W26" s="515" t="s">
        <v>670</v>
      </c>
      <c r="X26" s="3">
        <v>1.0</v>
      </c>
      <c r="Y26" s="515"/>
      <c r="Z26" s="3"/>
      <c r="AA26" s="515"/>
      <c r="AB26" s="3"/>
      <c r="AC26" s="515"/>
      <c r="AD26" s="3"/>
    </row>
    <row r="27">
      <c r="A27" s="617" t="b">
        <v>1</v>
      </c>
      <c r="B27" s="617" t="s">
        <v>948</v>
      </c>
      <c r="C27" s="617" t="s">
        <v>8</v>
      </c>
      <c r="D27" s="617" t="s">
        <v>56</v>
      </c>
      <c r="E27" s="618" t="s">
        <v>48</v>
      </c>
      <c r="F27" s="618" t="s">
        <v>782</v>
      </c>
      <c r="G27" s="618"/>
      <c r="H27" s="526">
        <f>IF(K27&lt;&gt;"",(VLOOKUP(K27,'🌳Resource'!$A$4:$J1001,10,false)*L27),0)+IF(M27&lt;&gt;"",(VLOOKUP(M27,'🌳Resource'!$A$4:$J1001,10,false)*N27),0)+IF(O27&lt;&gt;"",(VLOOKUP(O27,'🌳Resource'!$A$4:$J1001,10,false)*P27),0) + IF(Q27&lt;&gt;"",(VLOOKUP(Q27,'🌳Resource'!$A$4:$J1001,10,false)*R27),0) + IF(S27&lt;&gt;"",(VLOOKUP(S27,'🧱Material'!$B$4:$H1001,7,false)*T27),0) + IF(U27&lt;&gt;"",(VLOOKUP(U27,'🧱Material'!$B$4:$H1001,7,false)*V27),0) + IF(W27&lt;&gt;"",(VLOOKUP(W27,'🧱Material'!$B$4:$H1001,7,false)*X27),0) + IF(Y27&lt;&gt;"",(VLOOKUP(Y27,'🧱Material'!$B$4:$H1001,7,false)*Z27),0) + IF(AA27&lt;&gt;"",(VLOOKUP(AA27,'🧱Material'!$B$4:$H1001,7,false)*AB27),0) + IF(AC27&lt;&gt;"",(VLOOKUP(AC27,'🧱Material'!$B$4:$H1001,7,false)*AD27),0)</f>
        <v>1010</v>
      </c>
      <c r="I27" s="526">
        <f>IF(K27&lt;&gt;"",(VLOOKUP(K27,'🌳Resource'!$A$4:$J1001,8,false)*L27),0)+IF(M27&lt;&gt;"",(VLOOKUP(M27,'🌳Resource'!$A$4:$J1001,8,false)*N27),0)+IF(O27&lt;&gt;"",(VLOOKUP(O27,'🌳Resource'!$A$4:$J1001,8,false)*P27),0) + IF(Q27&lt;&gt;"",(VLOOKUP(Q27,'🌳Resource'!$A$4:$J1001,8,false)*R27),0) + IF(S27&lt;&gt;"",(VLOOKUP(S27,'🧱Material'!$B$4:$H1001,5,false)*T27),0) + IF(U27&lt;&gt;"",(VLOOKUP(U27,'🧱Material'!$B$4:$H1001,5,false)*V27),0) + IF(W27&lt;&gt;"",(VLOOKUP(W27,'🧱Material'!$B$4:$H1001,5,false)*X27),0) + IF(Y27&lt;&gt;"",(VLOOKUP(Y27,'🧱Material'!$B$4:$H1001,5,false)*Z27),0) + IF(AA27&lt;&gt;"",(VLOOKUP(AA27,'🧱Material'!$B$4:$H1001,5,false)*AB27),0) + IF(AC27&lt;&gt;"",(VLOOKUP(AC27,'🧱Material'!$B$4:$H1001,5,false)*AD27),0)</f>
        <v>823.038961</v>
      </c>
      <c r="J27" s="526">
        <f>IF(K27&lt;&gt;"",(VLOOKUP(K27,'🌳Resource'!$A$5:$J1001,9,false)*L27),0)+IF(M27&lt;&gt;"",(VLOOKUP(M27,'🌳Resource'!$A$5:$J1001,9,false)*N27),0)+IF(O27&lt;&gt;"",(VLOOKUP(O27,'🌳Resource'!$A$5:$J1001,9,false)*P27),0) + IF(Q27&lt;&gt;"",(VLOOKUP(Q27,'🌳Resource'!$A$5:$J1001,9,false)*R27),0) + IF(S27&lt;&gt;"",(VLOOKUP(S27,'🧱Material'!$B$4:$H1001,6,false)*T27),0) + IF(U27&lt;&gt;"",(VLOOKUP(U27,'🧱Material'!$B$4:$H1001,6,false)*V27),0) + IF(W27&lt;&gt;"",(VLOOKUP(W27,'🧱Material'!$B$4:$H1001,6,false)*X27),0) + IF(Y27&lt;&gt;"",(VLOOKUP(Y27,'🧱Material'!$B$4:$H1001,6,false)*Z27),0) + IF(AA27&lt;&gt;"",(VLOOKUP(AA27,'🧱Material'!$B$4:$H1001,6,false)*AB27),0) + IF(AC27&lt;&gt;"",(VLOOKUP(AC27,'🧱Material'!$B$4:$H1001,6,false)*AD27),0)</f>
        <v>3115</v>
      </c>
      <c r="K27" s="18" t="s">
        <v>79</v>
      </c>
      <c r="L27" s="520">
        <v>200.0</v>
      </c>
      <c r="M27" s="18" t="s">
        <v>80</v>
      </c>
      <c r="N27" s="520">
        <v>100.0</v>
      </c>
      <c r="O27" s="18" t="s">
        <v>82</v>
      </c>
      <c r="P27" s="520">
        <v>100.0</v>
      </c>
      <c r="Q27" s="18" t="s">
        <v>84</v>
      </c>
      <c r="R27" s="520">
        <v>100.0</v>
      </c>
      <c r="S27" s="59" t="s">
        <v>555</v>
      </c>
      <c r="T27" s="520">
        <v>5.0</v>
      </c>
      <c r="U27" s="59" t="s">
        <v>674</v>
      </c>
      <c r="V27" s="520">
        <v>5.0</v>
      </c>
      <c r="W27" s="59" t="s">
        <v>670</v>
      </c>
      <c r="X27" s="520">
        <v>1.0</v>
      </c>
      <c r="Y27" s="59"/>
      <c r="Z27" s="520"/>
      <c r="AA27" s="59"/>
      <c r="AB27" s="520"/>
      <c r="AC27" s="59"/>
      <c r="AD27" s="520"/>
    </row>
    <row r="28">
      <c r="A28" s="617" t="b">
        <v>1</v>
      </c>
      <c r="B28" s="617" t="s">
        <v>949</v>
      </c>
      <c r="C28" s="617" t="s">
        <v>8</v>
      </c>
      <c r="D28" s="617" t="s">
        <v>56</v>
      </c>
      <c r="E28" s="618" t="s">
        <v>51</v>
      </c>
      <c r="F28" s="618" t="s">
        <v>782</v>
      </c>
      <c r="G28" s="618"/>
      <c r="H28" s="523">
        <f>IF(K28&lt;&gt;"",(VLOOKUP(K28,'🌳Resource'!$A$4:$J1001,10,false)*L28),0)+IF(M28&lt;&gt;"",(VLOOKUP(M28,'🌳Resource'!$A$4:$J1001,10,false)*N28),0)+IF(O28&lt;&gt;"",(VLOOKUP(O28,'🌳Resource'!$A$4:$J1001,10,false)*P28),0) + IF(Q28&lt;&gt;"",(VLOOKUP(Q28,'🌳Resource'!$A$4:$J1001,10,false)*R28),0) + IF(S28&lt;&gt;"",(VLOOKUP(S28,'🧱Material'!$B$4:$H1001,7,false)*T28),0) + IF(U28&lt;&gt;"",(VLOOKUP(U28,'🧱Material'!$B$4:$H1001,7,false)*V28),0) + IF(W28&lt;&gt;"",(VLOOKUP(W28,'🧱Material'!$B$4:$H1001,7,false)*X28),0) + IF(Y28&lt;&gt;"",(VLOOKUP(Y28,'🧱Material'!$B$4:$H1001,7,false)*Z28),0) + IF(AA28&lt;&gt;"",(VLOOKUP(AA28,'🧱Material'!$B$4:$H1001,7,false)*AB28),0) + IF(AC28&lt;&gt;"",(VLOOKUP(AC28,'🧱Material'!$B$4:$H1001,7,false)*AD28),0)</f>
        <v>1010</v>
      </c>
      <c r="I28" s="523">
        <f>IF(K28&lt;&gt;"",(VLOOKUP(K28,'🌳Resource'!$A$4:$J1001,8,false)*L28),0)+IF(M28&lt;&gt;"",(VLOOKUP(M28,'🌳Resource'!$A$4:$J1001,8,false)*N28),0)+IF(O28&lt;&gt;"",(VLOOKUP(O28,'🌳Resource'!$A$4:$J1001,8,false)*P28),0) + IF(Q28&lt;&gt;"",(VLOOKUP(Q28,'🌳Resource'!$A$4:$J1001,8,false)*R28),0) + IF(S28&lt;&gt;"",(VLOOKUP(S28,'🧱Material'!$B$4:$H1001,5,false)*T28),0) + IF(U28&lt;&gt;"",(VLOOKUP(U28,'🧱Material'!$B$4:$H1001,5,false)*V28),0) + IF(W28&lt;&gt;"",(VLOOKUP(W28,'🧱Material'!$B$4:$H1001,5,false)*X28),0) + IF(Y28&lt;&gt;"",(VLOOKUP(Y28,'🧱Material'!$B$4:$H1001,5,false)*Z28),0) + IF(AA28&lt;&gt;"",(VLOOKUP(AA28,'🧱Material'!$B$4:$H1001,5,false)*AB28),0) + IF(AC28&lt;&gt;"",(VLOOKUP(AC28,'🧱Material'!$B$4:$H1001,5,false)*AD28),0)</f>
        <v>823.038961</v>
      </c>
      <c r="J28" s="523">
        <f>IF(K28&lt;&gt;"",(VLOOKUP(K28,'🌳Resource'!$A$5:$J1001,9,false)*L28),0)+IF(M28&lt;&gt;"",(VLOOKUP(M28,'🌳Resource'!$A$5:$J1001,9,false)*N28),0)+IF(O28&lt;&gt;"",(VLOOKUP(O28,'🌳Resource'!$A$5:$J1001,9,false)*P28),0) + IF(Q28&lt;&gt;"",(VLOOKUP(Q28,'🌳Resource'!$A$5:$J1001,9,false)*R28),0) + IF(S28&lt;&gt;"",(VLOOKUP(S28,'🧱Material'!$B$4:$H1001,6,false)*T28),0) + IF(U28&lt;&gt;"",(VLOOKUP(U28,'🧱Material'!$B$4:$H1001,6,false)*V28),0) + IF(W28&lt;&gt;"",(VLOOKUP(W28,'🧱Material'!$B$4:$H1001,6,false)*X28),0) + IF(Y28&lt;&gt;"",(VLOOKUP(Y28,'🧱Material'!$B$4:$H1001,6,false)*Z28),0) + IF(AA28&lt;&gt;"",(VLOOKUP(AA28,'🧱Material'!$B$4:$H1001,6,false)*AB28),0) + IF(AC28&lt;&gt;"",(VLOOKUP(AC28,'🧱Material'!$B$4:$H1001,6,false)*AD28),0)</f>
        <v>3115</v>
      </c>
      <c r="K28" s="63" t="s">
        <v>79</v>
      </c>
      <c r="L28" s="534">
        <v>200.0</v>
      </c>
      <c r="M28" s="63" t="s">
        <v>80</v>
      </c>
      <c r="N28" s="534">
        <v>100.0</v>
      </c>
      <c r="O28" s="63" t="s">
        <v>82</v>
      </c>
      <c r="P28" s="534">
        <v>100.0</v>
      </c>
      <c r="Q28" s="63" t="s">
        <v>84</v>
      </c>
      <c r="R28" s="534">
        <v>100.0</v>
      </c>
      <c r="S28" s="515" t="s">
        <v>555</v>
      </c>
      <c r="T28" s="3">
        <v>5.0</v>
      </c>
      <c r="U28" s="515" t="s">
        <v>674</v>
      </c>
      <c r="V28" s="3">
        <v>5.0</v>
      </c>
      <c r="W28" s="515" t="s">
        <v>670</v>
      </c>
      <c r="X28" s="3">
        <v>1.0</v>
      </c>
      <c r="Y28" s="515"/>
      <c r="Z28" s="3"/>
      <c r="AA28" s="515"/>
      <c r="AB28" s="3"/>
      <c r="AC28" s="515"/>
      <c r="AD28" s="3"/>
    </row>
    <row r="29">
      <c r="A29" s="617" t="b">
        <v>1</v>
      </c>
      <c r="B29" s="617" t="s">
        <v>950</v>
      </c>
      <c r="C29" s="617" t="s">
        <v>8</v>
      </c>
      <c r="D29" s="617" t="s">
        <v>56</v>
      </c>
      <c r="E29" s="617" t="s">
        <v>55</v>
      </c>
      <c r="F29" s="618" t="s">
        <v>782</v>
      </c>
      <c r="G29" s="618"/>
      <c r="H29" s="526">
        <f>IF(K29&lt;&gt;"",(VLOOKUP(K29,'🌳Resource'!$A$4:$J1001,10,false)*L29),0)+IF(M29&lt;&gt;"",(VLOOKUP(M29,'🌳Resource'!$A$4:$J1001,10,false)*N29),0)+IF(O29&lt;&gt;"",(VLOOKUP(O29,'🌳Resource'!$A$4:$J1001,10,false)*P29),0) + IF(Q29&lt;&gt;"",(VLOOKUP(Q29,'🌳Resource'!$A$4:$J1001,10,false)*R29),0) + IF(S29&lt;&gt;"",(VLOOKUP(S29,'🧱Material'!$B$4:$H1001,7,false)*T29),0) + IF(U29&lt;&gt;"",(VLOOKUP(U29,'🧱Material'!$B$4:$H1001,7,false)*V29),0) + IF(W29&lt;&gt;"",(VLOOKUP(W29,'🧱Material'!$B$4:$H1001,7,false)*X29),0) + IF(Y29&lt;&gt;"",(VLOOKUP(Y29,'🧱Material'!$B$4:$H1001,7,false)*Z29),0) + IF(AA29&lt;&gt;"",(VLOOKUP(AA29,'🧱Material'!$B$4:$H1001,7,false)*AB29),0) + IF(AC29&lt;&gt;"",(VLOOKUP(AC29,'🧱Material'!$B$4:$H1001,7,false)*AD29),0)</f>
        <v>1010</v>
      </c>
      <c r="I29" s="526">
        <f>IF(K29&lt;&gt;"",(VLOOKUP(K29,'🌳Resource'!$A$4:$J1001,8,false)*L29),0)+IF(M29&lt;&gt;"",(VLOOKUP(M29,'🌳Resource'!$A$4:$J1001,8,false)*N29),0)+IF(O29&lt;&gt;"",(VLOOKUP(O29,'🌳Resource'!$A$4:$J1001,8,false)*P29),0) + IF(Q29&lt;&gt;"",(VLOOKUP(Q29,'🌳Resource'!$A$4:$J1001,8,false)*R29),0) + IF(S29&lt;&gt;"",(VLOOKUP(S29,'🧱Material'!$B$4:$H1001,5,false)*T29),0) + IF(U29&lt;&gt;"",(VLOOKUP(U29,'🧱Material'!$B$4:$H1001,5,false)*V29),0) + IF(W29&lt;&gt;"",(VLOOKUP(W29,'🧱Material'!$B$4:$H1001,5,false)*X29),0) + IF(Y29&lt;&gt;"",(VLOOKUP(Y29,'🧱Material'!$B$4:$H1001,5,false)*Z29),0) + IF(AA29&lt;&gt;"",(VLOOKUP(AA29,'🧱Material'!$B$4:$H1001,5,false)*AB29),0) + IF(AC29&lt;&gt;"",(VLOOKUP(AC29,'🧱Material'!$B$4:$H1001,5,false)*AD29),0)</f>
        <v>823.038961</v>
      </c>
      <c r="J29" s="526">
        <f>IF(K29&lt;&gt;"",(VLOOKUP(K29,'🌳Resource'!$A$5:$J1001,9,false)*L29),0)+IF(M29&lt;&gt;"",(VLOOKUP(M29,'🌳Resource'!$A$5:$J1001,9,false)*N29),0)+IF(O29&lt;&gt;"",(VLOOKUP(O29,'🌳Resource'!$A$5:$J1001,9,false)*P29),0) + IF(Q29&lt;&gt;"",(VLOOKUP(Q29,'🌳Resource'!$A$5:$J1001,9,false)*R29),0) + IF(S29&lt;&gt;"",(VLOOKUP(S29,'🧱Material'!$B$4:$H1001,6,false)*T29),0) + IF(U29&lt;&gt;"",(VLOOKUP(U29,'🧱Material'!$B$4:$H1001,6,false)*V29),0) + IF(W29&lt;&gt;"",(VLOOKUP(W29,'🧱Material'!$B$4:$H1001,6,false)*X29),0) + IF(Y29&lt;&gt;"",(VLOOKUP(Y29,'🧱Material'!$B$4:$H1001,6,false)*Z29),0) + IF(AA29&lt;&gt;"",(VLOOKUP(AA29,'🧱Material'!$B$4:$H1001,6,false)*AB29),0) + IF(AC29&lt;&gt;"",(VLOOKUP(AC29,'🧱Material'!$B$4:$H1001,6,false)*AD29),0)</f>
        <v>3115</v>
      </c>
      <c r="K29" s="18" t="s">
        <v>79</v>
      </c>
      <c r="L29" s="520">
        <v>200.0</v>
      </c>
      <c r="M29" s="18" t="s">
        <v>80</v>
      </c>
      <c r="N29" s="520">
        <v>100.0</v>
      </c>
      <c r="O29" s="18" t="s">
        <v>82</v>
      </c>
      <c r="P29" s="520">
        <v>100.0</v>
      </c>
      <c r="Q29" s="18" t="s">
        <v>84</v>
      </c>
      <c r="R29" s="520">
        <v>100.0</v>
      </c>
      <c r="S29" s="59" t="s">
        <v>555</v>
      </c>
      <c r="T29" s="520">
        <v>5.0</v>
      </c>
      <c r="U29" s="59" t="s">
        <v>674</v>
      </c>
      <c r="V29" s="520">
        <v>5.0</v>
      </c>
      <c r="W29" s="59" t="s">
        <v>670</v>
      </c>
      <c r="X29" s="520">
        <v>1.0</v>
      </c>
      <c r="Y29" s="59"/>
      <c r="Z29" s="520"/>
      <c r="AA29" s="59"/>
      <c r="AB29" s="520"/>
      <c r="AC29" s="59"/>
      <c r="AD29" s="520"/>
    </row>
    <row r="30">
      <c r="A30" s="617" t="b">
        <v>1</v>
      </c>
      <c r="B30" s="617" t="s">
        <v>951</v>
      </c>
      <c r="C30" s="617" t="s">
        <v>8</v>
      </c>
      <c r="D30" s="617" t="s">
        <v>56</v>
      </c>
      <c r="E30" s="617" t="s">
        <v>57</v>
      </c>
      <c r="F30" s="618" t="s">
        <v>782</v>
      </c>
      <c r="G30" s="618"/>
      <c r="H30" s="523">
        <f>IF(K30&lt;&gt;"",(VLOOKUP(K30,'🌳Resource'!$A$4:$J1001,10,false)*L30),0)+IF(M30&lt;&gt;"",(VLOOKUP(M30,'🌳Resource'!$A$4:$J1001,10,false)*N30),0)+IF(O30&lt;&gt;"",(VLOOKUP(O30,'🌳Resource'!$A$4:$J1001,10,false)*P30),0) + IF(Q30&lt;&gt;"",(VLOOKUP(Q30,'🌳Resource'!$A$4:$J1001,10,false)*R30),0) + IF(S30&lt;&gt;"",(VLOOKUP(S30,'🧱Material'!$B$4:$H1001,7,false)*T30),0) + IF(U30&lt;&gt;"",(VLOOKUP(U30,'🧱Material'!$B$4:$H1001,7,false)*V30),0) + IF(W30&lt;&gt;"",(VLOOKUP(W30,'🧱Material'!$B$4:$H1001,7,false)*X30),0) + IF(Y30&lt;&gt;"",(VLOOKUP(Y30,'🧱Material'!$B$4:$H1001,7,false)*Z30),0) + IF(AA30&lt;&gt;"",(VLOOKUP(AA30,'🧱Material'!$B$4:$H1001,7,false)*AB30),0) + IF(AC30&lt;&gt;"",(VLOOKUP(AC30,'🧱Material'!$B$4:$H1001,7,false)*AD30),0)</f>
        <v>1010</v>
      </c>
      <c r="I30" s="523">
        <f>IF(K30&lt;&gt;"",(VLOOKUP(K30,'🌳Resource'!$A$4:$J1001,8,false)*L30),0)+IF(M30&lt;&gt;"",(VLOOKUP(M30,'🌳Resource'!$A$4:$J1001,8,false)*N30),0)+IF(O30&lt;&gt;"",(VLOOKUP(O30,'🌳Resource'!$A$4:$J1001,8,false)*P30),0) + IF(Q30&lt;&gt;"",(VLOOKUP(Q30,'🌳Resource'!$A$4:$J1001,8,false)*R30),0) + IF(S30&lt;&gt;"",(VLOOKUP(S30,'🧱Material'!$B$4:$H1001,5,false)*T30),0) + IF(U30&lt;&gt;"",(VLOOKUP(U30,'🧱Material'!$B$4:$H1001,5,false)*V30),0) + IF(W30&lt;&gt;"",(VLOOKUP(W30,'🧱Material'!$B$4:$H1001,5,false)*X30),0) + IF(Y30&lt;&gt;"",(VLOOKUP(Y30,'🧱Material'!$B$4:$H1001,5,false)*Z30),0) + IF(AA30&lt;&gt;"",(VLOOKUP(AA30,'🧱Material'!$B$4:$H1001,5,false)*AB30),0) + IF(AC30&lt;&gt;"",(VLOOKUP(AC30,'🧱Material'!$B$4:$H1001,5,false)*AD30),0)</f>
        <v>823.038961</v>
      </c>
      <c r="J30" s="523">
        <f>IF(K30&lt;&gt;"",(VLOOKUP(K30,'🌳Resource'!$A$5:$J1001,9,false)*L30),0)+IF(M30&lt;&gt;"",(VLOOKUP(M30,'🌳Resource'!$A$5:$J1001,9,false)*N30),0)+IF(O30&lt;&gt;"",(VLOOKUP(O30,'🌳Resource'!$A$5:$J1001,9,false)*P30),0) + IF(Q30&lt;&gt;"",(VLOOKUP(Q30,'🌳Resource'!$A$5:$J1001,9,false)*R30),0) + IF(S30&lt;&gt;"",(VLOOKUP(S30,'🧱Material'!$B$4:$H1001,6,false)*T30),0) + IF(U30&lt;&gt;"",(VLOOKUP(U30,'🧱Material'!$B$4:$H1001,6,false)*V30),0) + IF(W30&lt;&gt;"",(VLOOKUP(W30,'🧱Material'!$B$4:$H1001,6,false)*X30),0) + IF(Y30&lt;&gt;"",(VLOOKUP(Y30,'🧱Material'!$B$4:$H1001,6,false)*Z30),0) + IF(AA30&lt;&gt;"",(VLOOKUP(AA30,'🧱Material'!$B$4:$H1001,6,false)*AB30),0) + IF(AC30&lt;&gt;"",(VLOOKUP(AC30,'🧱Material'!$B$4:$H1001,6,false)*AD30),0)</f>
        <v>3115</v>
      </c>
      <c r="K30" s="63" t="s">
        <v>79</v>
      </c>
      <c r="L30" s="534">
        <v>200.0</v>
      </c>
      <c r="M30" s="63" t="s">
        <v>80</v>
      </c>
      <c r="N30" s="534">
        <v>100.0</v>
      </c>
      <c r="O30" s="63" t="s">
        <v>82</v>
      </c>
      <c r="P30" s="534">
        <v>100.0</v>
      </c>
      <c r="Q30" s="63" t="s">
        <v>84</v>
      </c>
      <c r="R30" s="534">
        <v>100.0</v>
      </c>
      <c r="S30" s="515" t="s">
        <v>555</v>
      </c>
      <c r="T30" s="3">
        <v>5.0</v>
      </c>
      <c r="U30" s="515" t="s">
        <v>674</v>
      </c>
      <c r="V30" s="3">
        <v>5.0</v>
      </c>
      <c r="W30" s="515" t="s">
        <v>670</v>
      </c>
      <c r="X30" s="3">
        <v>1.0</v>
      </c>
      <c r="Y30" s="515"/>
      <c r="Z30" s="3"/>
      <c r="AA30" s="515"/>
      <c r="AB30" s="3"/>
      <c r="AC30" s="515"/>
      <c r="AD30" s="3"/>
    </row>
    <row r="31">
      <c r="A31" s="617" t="b">
        <v>1</v>
      </c>
      <c r="B31" s="617" t="s">
        <v>952</v>
      </c>
      <c r="C31" s="617" t="s">
        <v>8</v>
      </c>
      <c r="D31" s="617" t="s">
        <v>56</v>
      </c>
      <c r="E31" s="617" t="s">
        <v>58</v>
      </c>
      <c r="F31" s="618" t="s">
        <v>782</v>
      </c>
      <c r="G31" s="618"/>
      <c r="H31" s="526">
        <f>IF(K31&lt;&gt;"",(VLOOKUP(K31,'🌳Resource'!$A$4:$J1001,10,false)*L31),0)+IF(M31&lt;&gt;"",(VLOOKUP(M31,'🌳Resource'!$A$4:$J1001,10,false)*N31),0)+IF(O31&lt;&gt;"",(VLOOKUP(O31,'🌳Resource'!$A$4:$J1001,10,false)*P31),0) + IF(Q31&lt;&gt;"",(VLOOKUP(Q31,'🌳Resource'!$A$4:$J1001,10,false)*R31),0) + IF(S31&lt;&gt;"",(VLOOKUP(S31,'🧱Material'!$B$4:$H1001,7,false)*T31),0) + IF(U31&lt;&gt;"",(VLOOKUP(U31,'🧱Material'!$B$4:$H1001,7,false)*V31),0) + IF(W31&lt;&gt;"",(VLOOKUP(W31,'🧱Material'!$B$4:$H1001,7,false)*X31),0) + IF(Y31&lt;&gt;"",(VLOOKUP(Y31,'🧱Material'!$B$4:$H1001,7,false)*Z31),0) + IF(AA31&lt;&gt;"",(VLOOKUP(AA31,'🧱Material'!$B$4:$H1001,7,false)*AB31),0) + IF(AC31&lt;&gt;"",(VLOOKUP(AC31,'🧱Material'!$B$4:$H1001,7,false)*AD31),0)</f>
        <v>1010</v>
      </c>
      <c r="I31" s="526">
        <f>IF(K31&lt;&gt;"",(VLOOKUP(K31,'🌳Resource'!$A$4:$J1001,8,false)*L31),0)+IF(M31&lt;&gt;"",(VLOOKUP(M31,'🌳Resource'!$A$4:$J1001,8,false)*N31),0)+IF(O31&lt;&gt;"",(VLOOKUP(O31,'🌳Resource'!$A$4:$J1001,8,false)*P31),0) + IF(Q31&lt;&gt;"",(VLOOKUP(Q31,'🌳Resource'!$A$4:$J1001,8,false)*R31),0) + IF(S31&lt;&gt;"",(VLOOKUP(S31,'🧱Material'!$B$4:$H1001,5,false)*T31),0) + IF(U31&lt;&gt;"",(VLOOKUP(U31,'🧱Material'!$B$4:$H1001,5,false)*V31),0) + IF(W31&lt;&gt;"",(VLOOKUP(W31,'🧱Material'!$B$4:$H1001,5,false)*X31),0) + IF(Y31&lt;&gt;"",(VLOOKUP(Y31,'🧱Material'!$B$4:$H1001,5,false)*Z31),0) + IF(AA31&lt;&gt;"",(VLOOKUP(AA31,'🧱Material'!$B$4:$H1001,5,false)*AB31),0) + IF(AC31&lt;&gt;"",(VLOOKUP(AC31,'🧱Material'!$B$4:$H1001,5,false)*AD31),0)</f>
        <v>823.038961</v>
      </c>
      <c r="J31" s="526">
        <f>IF(K31&lt;&gt;"",(VLOOKUP(K31,'🌳Resource'!$A$5:$J1001,9,false)*L31),0)+IF(M31&lt;&gt;"",(VLOOKUP(M31,'🌳Resource'!$A$5:$J1001,9,false)*N31),0)+IF(O31&lt;&gt;"",(VLOOKUP(O31,'🌳Resource'!$A$5:$J1001,9,false)*P31),0) + IF(Q31&lt;&gt;"",(VLOOKUP(Q31,'🌳Resource'!$A$5:$J1001,9,false)*R31),0) + IF(S31&lt;&gt;"",(VLOOKUP(S31,'🧱Material'!$B$4:$H1001,6,false)*T31),0) + IF(U31&lt;&gt;"",(VLOOKUP(U31,'🧱Material'!$B$4:$H1001,6,false)*V31),0) + IF(W31&lt;&gt;"",(VLOOKUP(W31,'🧱Material'!$B$4:$H1001,6,false)*X31),0) + IF(Y31&lt;&gt;"",(VLOOKUP(Y31,'🧱Material'!$B$4:$H1001,6,false)*Z31),0) + IF(AA31&lt;&gt;"",(VLOOKUP(AA31,'🧱Material'!$B$4:$H1001,6,false)*AB31),0) + IF(AC31&lt;&gt;"",(VLOOKUP(AC31,'🧱Material'!$B$4:$H1001,6,false)*AD31),0)</f>
        <v>3115</v>
      </c>
      <c r="K31" s="18" t="s">
        <v>79</v>
      </c>
      <c r="L31" s="520">
        <v>200.0</v>
      </c>
      <c r="M31" s="18" t="s">
        <v>80</v>
      </c>
      <c r="N31" s="520">
        <v>100.0</v>
      </c>
      <c r="O31" s="18" t="s">
        <v>82</v>
      </c>
      <c r="P31" s="520">
        <v>100.0</v>
      </c>
      <c r="Q31" s="18" t="s">
        <v>84</v>
      </c>
      <c r="R31" s="520">
        <v>100.0</v>
      </c>
      <c r="S31" s="59" t="s">
        <v>555</v>
      </c>
      <c r="T31" s="520">
        <v>5.0</v>
      </c>
      <c r="U31" s="59" t="s">
        <v>674</v>
      </c>
      <c r="V31" s="520">
        <v>5.0</v>
      </c>
      <c r="W31" s="59" t="s">
        <v>670</v>
      </c>
      <c r="X31" s="520">
        <v>1.0</v>
      </c>
      <c r="Y31" s="59"/>
      <c r="Z31" s="520"/>
      <c r="AA31" s="59"/>
      <c r="AB31" s="520"/>
      <c r="AC31" s="59"/>
      <c r="AD31" s="520"/>
    </row>
    <row r="32">
      <c r="A32" s="617" t="b">
        <v>1</v>
      </c>
      <c r="B32" s="617" t="s">
        <v>953</v>
      </c>
      <c r="C32" s="617" t="s">
        <v>8</v>
      </c>
      <c r="D32" s="617" t="s">
        <v>56</v>
      </c>
      <c r="E32" s="618" t="s">
        <v>59</v>
      </c>
      <c r="F32" s="618" t="s">
        <v>782</v>
      </c>
      <c r="G32" s="618"/>
      <c r="H32" s="523">
        <f>IF(K32&lt;&gt;"",(VLOOKUP(K32,'🌳Resource'!$A$4:$J1001,10,false)*L32),0)+IF(M32&lt;&gt;"",(VLOOKUP(M32,'🌳Resource'!$A$4:$J1001,10,false)*N32),0)+IF(O32&lt;&gt;"",(VLOOKUP(O32,'🌳Resource'!$A$4:$J1001,10,false)*P32),0) + IF(Q32&lt;&gt;"",(VLOOKUP(Q32,'🌳Resource'!$A$4:$J1001,10,false)*R32),0) + IF(S32&lt;&gt;"",(VLOOKUP(S32,'🧱Material'!$B$4:$H1001,7,false)*T32),0) + IF(U32&lt;&gt;"",(VLOOKUP(U32,'🧱Material'!$B$4:$H1001,7,false)*V32),0) + IF(W32&lt;&gt;"",(VLOOKUP(W32,'🧱Material'!$B$4:$H1001,7,false)*X32),0) + IF(Y32&lt;&gt;"",(VLOOKUP(Y32,'🧱Material'!$B$4:$H1001,7,false)*Z32),0) + IF(AA32&lt;&gt;"",(VLOOKUP(AA32,'🧱Material'!$B$4:$H1001,7,false)*AB32),0) + IF(AC32&lt;&gt;"",(VLOOKUP(AC32,'🧱Material'!$B$4:$H1001,7,false)*AD32),0)</f>
        <v>1010</v>
      </c>
      <c r="I32" s="523">
        <f>IF(K32&lt;&gt;"",(VLOOKUP(K32,'🌳Resource'!$A$4:$J1001,8,false)*L32),0)+IF(M32&lt;&gt;"",(VLOOKUP(M32,'🌳Resource'!$A$4:$J1001,8,false)*N32),0)+IF(O32&lt;&gt;"",(VLOOKUP(O32,'🌳Resource'!$A$4:$J1001,8,false)*P32),0) + IF(Q32&lt;&gt;"",(VLOOKUP(Q32,'🌳Resource'!$A$4:$J1001,8,false)*R32),0) + IF(S32&lt;&gt;"",(VLOOKUP(S32,'🧱Material'!$B$4:$H1001,5,false)*T32),0) + IF(U32&lt;&gt;"",(VLOOKUP(U32,'🧱Material'!$B$4:$H1001,5,false)*V32),0) + IF(W32&lt;&gt;"",(VLOOKUP(W32,'🧱Material'!$B$4:$H1001,5,false)*X32),0) + IF(Y32&lt;&gt;"",(VLOOKUP(Y32,'🧱Material'!$B$4:$H1001,5,false)*Z32),0) + IF(AA32&lt;&gt;"",(VLOOKUP(AA32,'🧱Material'!$B$4:$H1001,5,false)*AB32),0) + IF(AC32&lt;&gt;"",(VLOOKUP(AC32,'🧱Material'!$B$4:$H1001,5,false)*AD32),0)</f>
        <v>823.038961</v>
      </c>
      <c r="J32" s="523">
        <f>IF(K32&lt;&gt;"",(VLOOKUP(K32,'🌳Resource'!$A$5:$J1001,9,false)*L32),0)+IF(M32&lt;&gt;"",(VLOOKUP(M32,'🌳Resource'!$A$5:$J1001,9,false)*N32),0)+IF(O32&lt;&gt;"",(VLOOKUP(O32,'🌳Resource'!$A$5:$J1001,9,false)*P32),0) + IF(Q32&lt;&gt;"",(VLOOKUP(Q32,'🌳Resource'!$A$5:$J1001,9,false)*R32),0) + IF(S32&lt;&gt;"",(VLOOKUP(S32,'🧱Material'!$B$4:$H1001,6,false)*T32),0) + IF(U32&lt;&gt;"",(VLOOKUP(U32,'🧱Material'!$B$4:$H1001,6,false)*V32),0) + IF(W32&lt;&gt;"",(VLOOKUP(W32,'🧱Material'!$B$4:$H1001,6,false)*X32),0) + IF(Y32&lt;&gt;"",(VLOOKUP(Y32,'🧱Material'!$B$4:$H1001,6,false)*Z32),0) + IF(AA32&lt;&gt;"",(VLOOKUP(AA32,'🧱Material'!$B$4:$H1001,6,false)*AB32),0) + IF(AC32&lt;&gt;"",(VLOOKUP(AC32,'🧱Material'!$B$4:$H1001,6,false)*AD32),0)</f>
        <v>3115</v>
      </c>
      <c r="K32" s="63" t="s">
        <v>79</v>
      </c>
      <c r="L32" s="534">
        <v>200.0</v>
      </c>
      <c r="M32" s="63" t="s">
        <v>80</v>
      </c>
      <c r="N32" s="534">
        <v>100.0</v>
      </c>
      <c r="O32" s="63" t="s">
        <v>82</v>
      </c>
      <c r="P32" s="534">
        <v>100.0</v>
      </c>
      <c r="Q32" s="63" t="s">
        <v>84</v>
      </c>
      <c r="R32" s="534">
        <v>100.0</v>
      </c>
      <c r="S32" s="515" t="s">
        <v>555</v>
      </c>
      <c r="T32" s="3">
        <v>5.0</v>
      </c>
      <c r="U32" s="515" t="s">
        <v>674</v>
      </c>
      <c r="V32" s="3">
        <v>5.0</v>
      </c>
      <c r="W32" s="515" t="s">
        <v>670</v>
      </c>
      <c r="X32" s="3">
        <v>1.0</v>
      </c>
      <c r="Y32" s="515"/>
      <c r="Z32" s="3"/>
      <c r="AA32" s="515"/>
      <c r="AB32" s="3"/>
      <c r="AC32" s="515"/>
      <c r="AD32" s="3"/>
    </row>
    <row r="33">
      <c r="A33" s="617" t="b">
        <v>1</v>
      </c>
      <c r="B33" s="617" t="s">
        <v>954</v>
      </c>
      <c r="C33" s="617" t="s">
        <v>8</v>
      </c>
      <c r="D33" s="617" t="s">
        <v>56</v>
      </c>
      <c r="E33" s="618" t="s">
        <v>60</v>
      </c>
      <c r="F33" s="618" t="s">
        <v>782</v>
      </c>
      <c r="G33" s="624"/>
      <c r="H33" s="526">
        <f>IF(K33&lt;&gt;"",(VLOOKUP(K33,'🌳Resource'!$A$4:$J1001,10,false)*L33),0)+IF(M33&lt;&gt;"",(VLOOKUP(M33,'🌳Resource'!$A$4:$J1001,10,false)*N33),0)+IF(O33&lt;&gt;"",(VLOOKUP(O33,'🌳Resource'!$A$4:$J1001,10,false)*P33),0) + IF(Q33&lt;&gt;"",(VLOOKUP(Q33,'🌳Resource'!$A$4:$J1001,10,false)*R33),0) + IF(S33&lt;&gt;"",(VLOOKUP(S33,'🧱Material'!$B$4:$H1001,7,false)*T33),0) + IF(U33&lt;&gt;"",(VLOOKUP(U33,'🧱Material'!$B$4:$H1001,7,false)*V33),0) + IF(W33&lt;&gt;"",(VLOOKUP(W33,'🧱Material'!$B$4:$H1001,7,false)*X33),0) + IF(Y33&lt;&gt;"",(VLOOKUP(Y33,'🧱Material'!$B$4:$H1001,7,false)*Z33),0) + IF(AA33&lt;&gt;"",(VLOOKUP(AA33,'🧱Material'!$B$4:$H1001,7,false)*AB33),0) + IF(AC33&lt;&gt;"",(VLOOKUP(AC33,'🧱Material'!$B$4:$H1001,7,false)*AD33),0)</f>
        <v>1010</v>
      </c>
      <c r="I33" s="526">
        <f>IF(K33&lt;&gt;"",(VLOOKUP(K33,'🌳Resource'!$A$4:$J1001,8,false)*L33),0)+IF(M33&lt;&gt;"",(VLOOKUP(M33,'🌳Resource'!$A$4:$J1001,8,false)*N33),0)+IF(O33&lt;&gt;"",(VLOOKUP(O33,'🌳Resource'!$A$4:$J1001,8,false)*P33),0) + IF(Q33&lt;&gt;"",(VLOOKUP(Q33,'🌳Resource'!$A$4:$J1001,8,false)*R33),0) + IF(S33&lt;&gt;"",(VLOOKUP(S33,'🧱Material'!$B$4:$H1001,5,false)*T33),0) + IF(U33&lt;&gt;"",(VLOOKUP(U33,'🧱Material'!$B$4:$H1001,5,false)*V33),0) + IF(W33&lt;&gt;"",(VLOOKUP(W33,'🧱Material'!$B$4:$H1001,5,false)*X33),0) + IF(Y33&lt;&gt;"",(VLOOKUP(Y33,'🧱Material'!$B$4:$H1001,5,false)*Z33),0) + IF(AA33&lt;&gt;"",(VLOOKUP(AA33,'🧱Material'!$B$4:$H1001,5,false)*AB33),0) + IF(AC33&lt;&gt;"",(VLOOKUP(AC33,'🧱Material'!$B$4:$H1001,5,false)*AD33),0)</f>
        <v>823.038961</v>
      </c>
      <c r="J33" s="526">
        <f>IF(K33&lt;&gt;"",(VLOOKUP(K33,'🌳Resource'!$A$5:$J1001,9,false)*L33),0)+IF(M33&lt;&gt;"",(VLOOKUP(M33,'🌳Resource'!$A$5:$J1001,9,false)*N33),0)+IF(O33&lt;&gt;"",(VLOOKUP(O33,'🌳Resource'!$A$5:$J1001,9,false)*P33),0) + IF(Q33&lt;&gt;"",(VLOOKUP(Q33,'🌳Resource'!$A$5:$J1001,9,false)*R33),0) + IF(S33&lt;&gt;"",(VLOOKUP(S33,'🧱Material'!$B$4:$H1001,6,false)*T33),0) + IF(U33&lt;&gt;"",(VLOOKUP(U33,'🧱Material'!$B$4:$H1001,6,false)*V33),0) + IF(W33&lt;&gt;"",(VLOOKUP(W33,'🧱Material'!$B$4:$H1001,6,false)*X33),0) + IF(Y33&lt;&gt;"",(VLOOKUP(Y33,'🧱Material'!$B$4:$H1001,6,false)*Z33),0) + IF(AA33&lt;&gt;"",(VLOOKUP(AA33,'🧱Material'!$B$4:$H1001,6,false)*AB33),0) + IF(AC33&lt;&gt;"",(VLOOKUP(AC33,'🧱Material'!$B$4:$H1001,6,false)*AD33),0)</f>
        <v>3115</v>
      </c>
      <c r="K33" s="18" t="s">
        <v>79</v>
      </c>
      <c r="L33" s="520">
        <v>200.0</v>
      </c>
      <c r="M33" s="18" t="s">
        <v>80</v>
      </c>
      <c r="N33" s="520">
        <v>100.0</v>
      </c>
      <c r="O33" s="18" t="s">
        <v>82</v>
      </c>
      <c r="P33" s="520">
        <v>100.0</v>
      </c>
      <c r="Q33" s="18" t="s">
        <v>84</v>
      </c>
      <c r="R33" s="520">
        <v>100.0</v>
      </c>
      <c r="S33" s="59" t="s">
        <v>555</v>
      </c>
      <c r="T33" s="520">
        <v>5.0</v>
      </c>
      <c r="U33" s="59" t="s">
        <v>674</v>
      </c>
      <c r="V33" s="520">
        <v>5.0</v>
      </c>
      <c r="W33" s="59" t="s">
        <v>670</v>
      </c>
      <c r="X33" s="520">
        <v>1.0</v>
      </c>
      <c r="Y33" s="59"/>
      <c r="Z33" s="520"/>
      <c r="AA33" s="59"/>
      <c r="AB33" s="520"/>
      <c r="AC33" s="59"/>
      <c r="AD33" s="520"/>
    </row>
    <row r="34">
      <c r="A34" s="617" t="b">
        <v>1</v>
      </c>
      <c r="B34" s="617" t="s">
        <v>955</v>
      </c>
      <c r="C34" s="617" t="s">
        <v>8</v>
      </c>
      <c r="D34" s="617" t="s">
        <v>56</v>
      </c>
      <c r="E34" s="617" t="s">
        <v>61</v>
      </c>
      <c r="F34" s="618" t="s">
        <v>782</v>
      </c>
      <c r="G34" s="624"/>
      <c r="H34" s="523">
        <f>IF(K34&lt;&gt;"",(VLOOKUP(K34,'🌳Resource'!$A$4:$J1001,10,false)*L34),0)+IF(M34&lt;&gt;"",(VLOOKUP(M34,'🌳Resource'!$A$4:$J1001,10,false)*N34),0)+IF(O34&lt;&gt;"",(VLOOKUP(O34,'🌳Resource'!$A$4:$J1001,10,false)*P34),0) + IF(Q34&lt;&gt;"",(VLOOKUP(Q34,'🌳Resource'!$A$4:$J1001,10,false)*R34),0) + IF(S34&lt;&gt;"",(VLOOKUP(S34,'🧱Material'!$B$4:$H1001,7,false)*T34),0) + IF(U34&lt;&gt;"",(VLOOKUP(U34,'🧱Material'!$B$4:$H1001,7,false)*V34),0) + IF(W34&lt;&gt;"",(VLOOKUP(W34,'🧱Material'!$B$4:$H1001,7,false)*X34),0) + IF(Y34&lt;&gt;"",(VLOOKUP(Y34,'🧱Material'!$B$4:$H1001,7,false)*Z34),0) + IF(AA34&lt;&gt;"",(VLOOKUP(AA34,'🧱Material'!$B$4:$H1001,7,false)*AB34),0) + IF(AC34&lt;&gt;"",(VLOOKUP(AC34,'🧱Material'!$B$4:$H1001,7,false)*AD34),0)</f>
        <v>1010</v>
      </c>
      <c r="I34" s="523">
        <f>IF(K34&lt;&gt;"",(VLOOKUP(K34,'🌳Resource'!$A$4:$J1001,8,false)*L34),0)+IF(M34&lt;&gt;"",(VLOOKUP(M34,'🌳Resource'!$A$4:$J1001,8,false)*N34),0)+IF(O34&lt;&gt;"",(VLOOKUP(O34,'🌳Resource'!$A$4:$J1001,8,false)*P34),0) + IF(Q34&lt;&gt;"",(VLOOKUP(Q34,'🌳Resource'!$A$4:$J1001,8,false)*R34),0) + IF(S34&lt;&gt;"",(VLOOKUP(S34,'🧱Material'!$B$4:$H1001,5,false)*T34),0) + IF(U34&lt;&gt;"",(VLOOKUP(U34,'🧱Material'!$B$4:$H1001,5,false)*V34),0) + IF(W34&lt;&gt;"",(VLOOKUP(W34,'🧱Material'!$B$4:$H1001,5,false)*X34),0) + IF(Y34&lt;&gt;"",(VLOOKUP(Y34,'🧱Material'!$B$4:$H1001,5,false)*Z34),0) + IF(AA34&lt;&gt;"",(VLOOKUP(AA34,'🧱Material'!$B$4:$H1001,5,false)*AB34),0) + IF(AC34&lt;&gt;"",(VLOOKUP(AC34,'🧱Material'!$B$4:$H1001,5,false)*AD34),0)</f>
        <v>823.038961</v>
      </c>
      <c r="J34" s="523">
        <f>IF(K34&lt;&gt;"",(VLOOKUP(K34,'🌳Resource'!$A$5:$J1001,9,false)*L34),0)+IF(M34&lt;&gt;"",(VLOOKUP(M34,'🌳Resource'!$A$5:$J1001,9,false)*N34),0)+IF(O34&lt;&gt;"",(VLOOKUP(O34,'🌳Resource'!$A$5:$J1001,9,false)*P34),0) + IF(Q34&lt;&gt;"",(VLOOKUP(Q34,'🌳Resource'!$A$5:$J1001,9,false)*R34),0) + IF(S34&lt;&gt;"",(VLOOKUP(S34,'🧱Material'!$B$4:$H1001,6,false)*T34),0) + IF(U34&lt;&gt;"",(VLOOKUP(U34,'🧱Material'!$B$4:$H1001,6,false)*V34),0) + IF(W34&lt;&gt;"",(VLOOKUP(W34,'🧱Material'!$B$4:$H1001,6,false)*X34),0) + IF(Y34&lt;&gt;"",(VLOOKUP(Y34,'🧱Material'!$B$4:$H1001,6,false)*Z34),0) + IF(AA34&lt;&gt;"",(VLOOKUP(AA34,'🧱Material'!$B$4:$H1001,6,false)*AB34),0) + IF(AC34&lt;&gt;"",(VLOOKUP(AC34,'🧱Material'!$B$4:$H1001,6,false)*AD34),0)</f>
        <v>3115</v>
      </c>
      <c r="K34" s="63" t="s">
        <v>79</v>
      </c>
      <c r="L34" s="534">
        <v>200.0</v>
      </c>
      <c r="M34" s="63" t="s">
        <v>80</v>
      </c>
      <c r="N34" s="534">
        <v>100.0</v>
      </c>
      <c r="O34" s="63" t="s">
        <v>82</v>
      </c>
      <c r="P34" s="534">
        <v>100.0</v>
      </c>
      <c r="Q34" s="63" t="s">
        <v>84</v>
      </c>
      <c r="R34" s="534">
        <v>100.0</v>
      </c>
      <c r="S34" s="515" t="s">
        <v>555</v>
      </c>
      <c r="T34" s="3">
        <v>5.0</v>
      </c>
      <c r="U34" s="515" t="s">
        <v>674</v>
      </c>
      <c r="V34" s="3">
        <v>5.0</v>
      </c>
      <c r="W34" s="515" t="s">
        <v>670</v>
      </c>
      <c r="X34" s="3">
        <v>1.0</v>
      </c>
      <c r="Y34" s="515"/>
      <c r="Z34" s="3"/>
      <c r="AA34" s="515"/>
      <c r="AB34" s="3"/>
      <c r="AC34" s="515"/>
      <c r="AD34" s="3"/>
    </row>
    <row r="35">
      <c r="A35" s="617" t="b">
        <v>1</v>
      </c>
      <c r="B35" s="617" t="s">
        <v>956</v>
      </c>
      <c r="C35" s="617" t="s">
        <v>8</v>
      </c>
      <c r="D35" s="617" t="s">
        <v>56</v>
      </c>
      <c r="E35" s="618" t="s">
        <v>62</v>
      </c>
      <c r="F35" s="618" t="s">
        <v>782</v>
      </c>
      <c r="G35" s="618"/>
      <c r="H35" s="526">
        <f>IF(K35&lt;&gt;"",(VLOOKUP(K35,'🌳Resource'!$A$4:$J1001,10,false)*L35),0)+IF(M35&lt;&gt;"",(VLOOKUP(M35,'🌳Resource'!$A$4:$J1001,10,false)*N35),0)+IF(O35&lt;&gt;"",(VLOOKUP(O35,'🌳Resource'!$A$4:$J1001,10,false)*P35),0) + IF(Q35&lt;&gt;"",(VLOOKUP(Q35,'🌳Resource'!$A$4:$J1001,10,false)*R35),0) + IF(S35&lt;&gt;"",(VLOOKUP(S35,'🧱Material'!$B$4:$H1001,7,false)*T35),0) + IF(U35&lt;&gt;"",(VLOOKUP(U35,'🧱Material'!$B$4:$H1001,7,false)*V35),0) + IF(W35&lt;&gt;"",(VLOOKUP(W35,'🧱Material'!$B$4:$H1001,7,false)*X35),0) + IF(Y35&lt;&gt;"",(VLOOKUP(Y35,'🧱Material'!$B$4:$H1001,7,false)*Z35),0) + IF(AA35&lt;&gt;"",(VLOOKUP(AA35,'🧱Material'!$B$4:$H1001,7,false)*AB35),0) + IF(AC35&lt;&gt;"",(VLOOKUP(AC35,'🧱Material'!$B$4:$H1001,7,false)*AD35),0)</f>
        <v>1010</v>
      </c>
      <c r="I35" s="526">
        <f>IF(K35&lt;&gt;"",(VLOOKUP(K35,'🌳Resource'!$A$4:$J1001,8,false)*L35),0)+IF(M35&lt;&gt;"",(VLOOKUP(M35,'🌳Resource'!$A$4:$J1001,8,false)*N35),0)+IF(O35&lt;&gt;"",(VLOOKUP(O35,'🌳Resource'!$A$4:$J1001,8,false)*P35),0) + IF(Q35&lt;&gt;"",(VLOOKUP(Q35,'🌳Resource'!$A$4:$J1001,8,false)*R35),0) + IF(S35&lt;&gt;"",(VLOOKUP(S35,'🧱Material'!$B$4:$H1001,5,false)*T35),0) + IF(U35&lt;&gt;"",(VLOOKUP(U35,'🧱Material'!$B$4:$H1001,5,false)*V35),0) + IF(W35&lt;&gt;"",(VLOOKUP(W35,'🧱Material'!$B$4:$H1001,5,false)*X35),0) + IF(Y35&lt;&gt;"",(VLOOKUP(Y35,'🧱Material'!$B$4:$H1001,5,false)*Z35),0) + IF(AA35&lt;&gt;"",(VLOOKUP(AA35,'🧱Material'!$B$4:$H1001,5,false)*AB35),0) + IF(AC35&lt;&gt;"",(VLOOKUP(AC35,'🧱Material'!$B$4:$H1001,5,false)*AD35),0)</f>
        <v>823.038961</v>
      </c>
      <c r="J35" s="526">
        <f>IF(K35&lt;&gt;"",(VLOOKUP(K35,'🌳Resource'!$A$5:$J1001,9,false)*L35),0)+IF(M35&lt;&gt;"",(VLOOKUP(M35,'🌳Resource'!$A$5:$J1001,9,false)*N35),0)+IF(O35&lt;&gt;"",(VLOOKUP(O35,'🌳Resource'!$A$5:$J1001,9,false)*P35),0) + IF(Q35&lt;&gt;"",(VLOOKUP(Q35,'🌳Resource'!$A$5:$J1001,9,false)*R35),0) + IF(S35&lt;&gt;"",(VLOOKUP(S35,'🧱Material'!$B$4:$H1001,6,false)*T35),0) + IF(U35&lt;&gt;"",(VLOOKUP(U35,'🧱Material'!$B$4:$H1001,6,false)*V35),0) + IF(W35&lt;&gt;"",(VLOOKUP(W35,'🧱Material'!$B$4:$H1001,6,false)*X35),0) + IF(Y35&lt;&gt;"",(VLOOKUP(Y35,'🧱Material'!$B$4:$H1001,6,false)*Z35),0) + IF(AA35&lt;&gt;"",(VLOOKUP(AA35,'🧱Material'!$B$4:$H1001,6,false)*AB35),0) + IF(AC35&lt;&gt;"",(VLOOKUP(AC35,'🧱Material'!$B$4:$H1001,6,false)*AD35),0)</f>
        <v>3115</v>
      </c>
      <c r="K35" s="18" t="s">
        <v>79</v>
      </c>
      <c r="L35" s="520">
        <v>200.0</v>
      </c>
      <c r="M35" s="18" t="s">
        <v>80</v>
      </c>
      <c r="N35" s="520">
        <v>100.0</v>
      </c>
      <c r="O35" s="18" t="s">
        <v>82</v>
      </c>
      <c r="P35" s="520">
        <v>100.0</v>
      </c>
      <c r="Q35" s="18" t="s">
        <v>84</v>
      </c>
      <c r="R35" s="520">
        <v>100.0</v>
      </c>
      <c r="S35" s="59" t="s">
        <v>555</v>
      </c>
      <c r="T35" s="520">
        <v>5.0</v>
      </c>
      <c r="U35" s="59" t="s">
        <v>674</v>
      </c>
      <c r="V35" s="520">
        <v>5.0</v>
      </c>
      <c r="W35" s="59" t="s">
        <v>670</v>
      </c>
      <c r="X35" s="520">
        <v>1.0</v>
      </c>
      <c r="Y35" s="59"/>
      <c r="Z35" s="520"/>
      <c r="AA35" s="59"/>
      <c r="AB35" s="520"/>
      <c r="AC35" s="59"/>
      <c r="AD35" s="520"/>
    </row>
    <row r="36">
      <c r="A36" s="617" t="b">
        <v>1</v>
      </c>
      <c r="B36" s="617" t="s">
        <v>957</v>
      </c>
      <c r="C36" s="617" t="s">
        <v>8</v>
      </c>
      <c r="D36" s="617" t="s">
        <v>56</v>
      </c>
      <c r="E36" s="618" t="s">
        <v>63</v>
      </c>
      <c r="F36" s="618" t="s">
        <v>782</v>
      </c>
      <c r="G36" s="618"/>
      <c r="H36" s="523">
        <f>IF(K36&lt;&gt;"",(VLOOKUP(K36,'🌳Resource'!$A$4:$J1001,10,false)*L36),0)+IF(M36&lt;&gt;"",(VLOOKUP(M36,'🌳Resource'!$A$4:$J1001,10,false)*N36),0)+IF(O36&lt;&gt;"",(VLOOKUP(O36,'🌳Resource'!$A$4:$J1001,10,false)*P36),0) + IF(Q36&lt;&gt;"",(VLOOKUP(Q36,'🌳Resource'!$A$4:$J1001,10,false)*R36),0) + IF(S36&lt;&gt;"",(VLOOKUP(S36,'🧱Material'!$B$4:$H1001,7,false)*T36),0) + IF(U36&lt;&gt;"",(VLOOKUP(U36,'🧱Material'!$B$4:$H1001,7,false)*V36),0) + IF(W36&lt;&gt;"",(VLOOKUP(W36,'🧱Material'!$B$4:$H1001,7,false)*X36),0) + IF(Y36&lt;&gt;"",(VLOOKUP(Y36,'🧱Material'!$B$4:$H1001,7,false)*Z36),0) + IF(AA36&lt;&gt;"",(VLOOKUP(AA36,'🧱Material'!$B$4:$H1001,7,false)*AB36),0) + IF(AC36&lt;&gt;"",(VLOOKUP(AC36,'🧱Material'!$B$4:$H1001,7,false)*AD36),0)</f>
        <v>1010</v>
      </c>
      <c r="I36" s="523">
        <f>IF(K36&lt;&gt;"",(VLOOKUP(K36,'🌳Resource'!$A$4:$J1001,8,false)*L36),0)+IF(M36&lt;&gt;"",(VLOOKUP(M36,'🌳Resource'!$A$4:$J1001,8,false)*N36),0)+IF(O36&lt;&gt;"",(VLOOKUP(O36,'🌳Resource'!$A$4:$J1001,8,false)*P36),0) + IF(Q36&lt;&gt;"",(VLOOKUP(Q36,'🌳Resource'!$A$4:$J1001,8,false)*R36),0) + IF(S36&lt;&gt;"",(VLOOKUP(S36,'🧱Material'!$B$4:$H1001,5,false)*T36),0) + IF(U36&lt;&gt;"",(VLOOKUP(U36,'🧱Material'!$B$4:$H1001,5,false)*V36),0) + IF(W36&lt;&gt;"",(VLOOKUP(W36,'🧱Material'!$B$4:$H1001,5,false)*X36),0) + IF(Y36&lt;&gt;"",(VLOOKUP(Y36,'🧱Material'!$B$4:$H1001,5,false)*Z36),0) + IF(AA36&lt;&gt;"",(VLOOKUP(AA36,'🧱Material'!$B$4:$H1001,5,false)*AB36),0) + IF(AC36&lt;&gt;"",(VLOOKUP(AC36,'🧱Material'!$B$4:$H1001,5,false)*AD36),0)</f>
        <v>823.038961</v>
      </c>
      <c r="J36" s="523">
        <f>IF(K36&lt;&gt;"",(VLOOKUP(K36,'🌳Resource'!$A$5:$J1001,9,false)*L36),0)+IF(M36&lt;&gt;"",(VLOOKUP(M36,'🌳Resource'!$A$5:$J1001,9,false)*N36),0)+IF(O36&lt;&gt;"",(VLOOKUP(O36,'🌳Resource'!$A$5:$J1001,9,false)*P36),0) + IF(Q36&lt;&gt;"",(VLOOKUP(Q36,'🌳Resource'!$A$5:$J1001,9,false)*R36),0) + IF(S36&lt;&gt;"",(VLOOKUP(S36,'🧱Material'!$B$4:$H1001,6,false)*T36),0) + IF(U36&lt;&gt;"",(VLOOKUP(U36,'🧱Material'!$B$4:$H1001,6,false)*V36),0) + IF(W36&lt;&gt;"",(VLOOKUP(W36,'🧱Material'!$B$4:$H1001,6,false)*X36),0) + IF(Y36&lt;&gt;"",(VLOOKUP(Y36,'🧱Material'!$B$4:$H1001,6,false)*Z36),0) + IF(AA36&lt;&gt;"",(VLOOKUP(AA36,'🧱Material'!$B$4:$H1001,6,false)*AB36),0) + IF(AC36&lt;&gt;"",(VLOOKUP(AC36,'🧱Material'!$B$4:$H1001,6,false)*AD36),0)</f>
        <v>3115</v>
      </c>
      <c r="K36" s="63" t="s">
        <v>79</v>
      </c>
      <c r="L36" s="534">
        <v>200.0</v>
      </c>
      <c r="M36" s="63" t="s">
        <v>80</v>
      </c>
      <c r="N36" s="534">
        <v>100.0</v>
      </c>
      <c r="O36" s="63" t="s">
        <v>82</v>
      </c>
      <c r="P36" s="534">
        <v>100.0</v>
      </c>
      <c r="Q36" s="63" t="s">
        <v>84</v>
      </c>
      <c r="R36" s="534">
        <v>100.0</v>
      </c>
      <c r="S36" s="515" t="s">
        <v>555</v>
      </c>
      <c r="T36" s="3">
        <v>5.0</v>
      </c>
      <c r="U36" s="515" t="s">
        <v>674</v>
      </c>
      <c r="V36" s="3">
        <v>5.0</v>
      </c>
      <c r="W36" s="515" t="s">
        <v>670</v>
      </c>
      <c r="X36" s="3">
        <v>1.0</v>
      </c>
      <c r="Y36" s="515"/>
      <c r="Z36" s="3"/>
      <c r="AA36" s="515"/>
      <c r="AB36" s="3"/>
      <c r="AC36" s="515"/>
      <c r="AD36" s="3"/>
    </row>
    <row r="37">
      <c r="A37" s="617" t="b">
        <v>1</v>
      </c>
      <c r="B37" s="617" t="s">
        <v>958</v>
      </c>
      <c r="C37" s="617" t="s">
        <v>8</v>
      </c>
      <c r="D37" s="617" t="s">
        <v>56</v>
      </c>
      <c r="E37" s="618" t="s">
        <v>64</v>
      </c>
      <c r="F37" s="618" t="s">
        <v>782</v>
      </c>
      <c r="G37" s="618"/>
      <c r="H37" s="526">
        <f>IF(K37&lt;&gt;"",(VLOOKUP(K37,'🌳Resource'!$A$4:$J1001,10,false)*L37),0)+IF(M37&lt;&gt;"",(VLOOKUP(M37,'🌳Resource'!$A$4:$J1001,10,false)*N37),0)+IF(O37&lt;&gt;"",(VLOOKUP(O37,'🌳Resource'!$A$4:$J1001,10,false)*P37),0) + IF(Q37&lt;&gt;"",(VLOOKUP(Q37,'🌳Resource'!$A$4:$J1001,10,false)*R37),0) + IF(S37&lt;&gt;"",(VLOOKUP(S37,'🧱Material'!$B$4:$H1001,7,false)*T37),0) + IF(U37&lt;&gt;"",(VLOOKUP(U37,'🧱Material'!$B$4:$H1001,7,false)*V37),0) + IF(W37&lt;&gt;"",(VLOOKUP(W37,'🧱Material'!$B$4:$H1001,7,false)*X37),0) + IF(Y37&lt;&gt;"",(VLOOKUP(Y37,'🧱Material'!$B$4:$H1001,7,false)*Z37),0) + IF(AA37&lt;&gt;"",(VLOOKUP(AA37,'🧱Material'!$B$4:$H1001,7,false)*AB37),0) + IF(AC37&lt;&gt;"",(VLOOKUP(AC37,'🧱Material'!$B$4:$H1001,7,false)*AD37),0)</f>
        <v>1010</v>
      </c>
      <c r="I37" s="526">
        <f>IF(K37&lt;&gt;"",(VLOOKUP(K37,'🌳Resource'!$A$4:$J1001,8,false)*L37),0)+IF(M37&lt;&gt;"",(VLOOKUP(M37,'🌳Resource'!$A$4:$J1001,8,false)*N37),0)+IF(O37&lt;&gt;"",(VLOOKUP(O37,'🌳Resource'!$A$4:$J1001,8,false)*P37),0) + IF(Q37&lt;&gt;"",(VLOOKUP(Q37,'🌳Resource'!$A$4:$J1001,8,false)*R37),0) + IF(S37&lt;&gt;"",(VLOOKUP(S37,'🧱Material'!$B$4:$H1001,5,false)*T37),0) + IF(U37&lt;&gt;"",(VLOOKUP(U37,'🧱Material'!$B$4:$H1001,5,false)*V37),0) + IF(W37&lt;&gt;"",(VLOOKUP(W37,'🧱Material'!$B$4:$H1001,5,false)*X37),0) + IF(Y37&lt;&gt;"",(VLOOKUP(Y37,'🧱Material'!$B$4:$H1001,5,false)*Z37),0) + IF(AA37&lt;&gt;"",(VLOOKUP(AA37,'🧱Material'!$B$4:$H1001,5,false)*AB37),0) + IF(AC37&lt;&gt;"",(VLOOKUP(AC37,'🧱Material'!$B$4:$H1001,5,false)*AD37),0)</f>
        <v>823.038961</v>
      </c>
      <c r="J37" s="526">
        <f>IF(K37&lt;&gt;"",(VLOOKUP(K37,'🌳Resource'!$A$5:$J1001,9,false)*L37),0)+IF(M37&lt;&gt;"",(VLOOKUP(M37,'🌳Resource'!$A$5:$J1001,9,false)*N37),0)+IF(O37&lt;&gt;"",(VLOOKUP(O37,'🌳Resource'!$A$5:$J1001,9,false)*P37),0) + IF(Q37&lt;&gt;"",(VLOOKUP(Q37,'🌳Resource'!$A$5:$J1001,9,false)*R37),0) + IF(S37&lt;&gt;"",(VLOOKUP(S37,'🧱Material'!$B$4:$H1001,6,false)*T37),0) + IF(U37&lt;&gt;"",(VLOOKUP(U37,'🧱Material'!$B$4:$H1001,6,false)*V37),0) + IF(W37&lt;&gt;"",(VLOOKUP(W37,'🧱Material'!$B$4:$H1001,6,false)*X37),0) + IF(Y37&lt;&gt;"",(VLOOKUP(Y37,'🧱Material'!$B$4:$H1001,6,false)*Z37),0) + IF(AA37&lt;&gt;"",(VLOOKUP(AA37,'🧱Material'!$B$4:$H1001,6,false)*AB37),0) + IF(AC37&lt;&gt;"",(VLOOKUP(AC37,'🧱Material'!$B$4:$H1001,6,false)*AD37),0)</f>
        <v>3115</v>
      </c>
      <c r="K37" s="18" t="s">
        <v>79</v>
      </c>
      <c r="L37" s="520">
        <v>200.0</v>
      </c>
      <c r="M37" s="18" t="s">
        <v>80</v>
      </c>
      <c r="N37" s="520">
        <v>100.0</v>
      </c>
      <c r="O37" s="18" t="s">
        <v>82</v>
      </c>
      <c r="P37" s="520">
        <v>100.0</v>
      </c>
      <c r="Q37" s="18" t="s">
        <v>84</v>
      </c>
      <c r="R37" s="520">
        <v>100.0</v>
      </c>
      <c r="S37" s="59" t="s">
        <v>555</v>
      </c>
      <c r="T37" s="520">
        <v>5.0</v>
      </c>
      <c r="U37" s="59" t="s">
        <v>674</v>
      </c>
      <c r="V37" s="520">
        <v>5.0</v>
      </c>
      <c r="W37" s="59" t="s">
        <v>670</v>
      </c>
      <c r="X37" s="520">
        <v>1.0</v>
      </c>
      <c r="Y37" s="59"/>
      <c r="Z37" s="520"/>
      <c r="AA37" s="59"/>
      <c r="AB37" s="520"/>
      <c r="AC37" s="59"/>
      <c r="AD37" s="520"/>
    </row>
    <row r="38">
      <c r="A38" s="617" t="b">
        <v>1</v>
      </c>
      <c r="B38" s="617" t="s">
        <v>959</v>
      </c>
      <c r="C38" s="617" t="s">
        <v>8</v>
      </c>
      <c r="D38" s="617" t="s">
        <v>56</v>
      </c>
      <c r="E38" s="618" t="s">
        <v>65</v>
      </c>
      <c r="F38" s="618" t="s">
        <v>782</v>
      </c>
      <c r="G38" s="618"/>
      <c r="H38" s="523">
        <f>IF(K38&lt;&gt;"",(VLOOKUP(K38,'🌳Resource'!$A$4:$J1001,10,false)*L38),0)+IF(M38&lt;&gt;"",(VLOOKUP(M38,'🌳Resource'!$A$4:$J1001,10,false)*N38),0)+IF(O38&lt;&gt;"",(VLOOKUP(O38,'🌳Resource'!$A$4:$J1001,10,false)*P38),0) + IF(Q38&lt;&gt;"",(VLOOKUP(Q38,'🌳Resource'!$A$4:$J1001,10,false)*R38),0) + IF(S38&lt;&gt;"",(VLOOKUP(S38,'🧱Material'!$B$4:$H1001,7,false)*T38),0) + IF(U38&lt;&gt;"",(VLOOKUP(U38,'🧱Material'!$B$4:$H1001,7,false)*V38),0) + IF(W38&lt;&gt;"",(VLOOKUP(W38,'🧱Material'!$B$4:$H1001,7,false)*X38),0) + IF(Y38&lt;&gt;"",(VLOOKUP(Y38,'🧱Material'!$B$4:$H1001,7,false)*Z38),0) + IF(AA38&lt;&gt;"",(VLOOKUP(AA38,'🧱Material'!$B$4:$H1001,7,false)*AB38),0) + IF(AC38&lt;&gt;"",(VLOOKUP(AC38,'🧱Material'!$B$4:$H1001,7,false)*AD38),0)</f>
        <v>1010</v>
      </c>
      <c r="I38" s="523">
        <f>IF(K38&lt;&gt;"",(VLOOKUP(K38,'🌳Resource'!$A$4:$J1001,8,false)*L38),0)+IF(M38&lt;&gt;"",(VLOOKUP(M38,'🌳Resource'!$A$4:$J1001,8,false)*N38),0)+IF(O38&lt;&gt;"",(VLOOKUP(O38,'🌳Resource'!$A$4:$J1001,8,false)*P38),0) + IF(Q38&lt;&gt;"",(VLOOKUP(Q38,'🌳Resource'!$A$4:$J1001,8,false)*R38),0) + IF(S38&lt;&gt;"",(VLOOKUP(S38,'🧱Material'!$B$4:$H1001,5,false)*T38),0) + IF(U38&lt;&gt;"",(VLOOKUP(U38,'🧱Material'!$B$4:$H1001,5,false)*V38),0) + IF(W38&lt;&gt;"",(VLOOKUP(W38,'🧱Material'!$B$4:$H1001,5,false)*X38),0) + IF(Y38&lt;&gt;"",(VLOOKUP(Y38,'🧱Material'!$B$4:$H1001,5,false)*Z38),0) + IF(AA38&lt;&gt;"",(VLOOKUP(AA38,'🧱Material'!$B$4:$H1001,5,false)*AB38),0) + IF(AC38&lt;&gt;"",(VLOOKUP(AC38,'🧱Material'!$B$4:$H1001,5,false)*AD38),0)</f>
        <v>823.038961</v>
      </c>
      <c r="J38" s="523">
        <f>IF(K38&lt;&gt;"",(VLOOKUP(K38,'🌳Resource'!$A$5:$J1001,9,false)*L38),0)+IF(M38&lt;&gt;"",(VLOOKUP(M38,'🌳Resource'!$A$5:$J1001,9,false)*N38),0)+IF(O38&lt;&gt;"",(VLOOKUP(O38,'🌳Resource'!$A$5:$J1001,9,false)*P38),0) + IF(Q38&lt;&gt;"",(VLOOKUP(Q38,'🌳Resource'!$A$5:$J1001,9,false)*R38),0) + IF(S38&lt;&gt;"",(VLOOKUP(S38,'🧱Material'!$B$4:$H1001,6,false)*T38),0) + IF(U38&lt;&gt;"",(VLOOKUP(U38,'🧱Material'!$B$4:$H1001,6,false)*V38),0) + IF(W38&lt;&gt;"",(VLOOKUP(W38,'🧱Material'!$B$4:$H1001,6,false)*X38),0) + IF(Y38&lt;&gt;"",(VLOOKUP(Y38,'🧱Material'!$B$4:$H1001,6,false)*Z38),0) + IF(AA38&lt;&gt;"",(VLOOKUP(AA38,'🧱Material'!$B$4:$H1001,6,false)*AB38),0) + IF(AC38&lt;&gt;"",(VLOOKUP(AC38,'🧱Material'!$B$4:$H1001,6,false)*AD38),0)</f>
        <v>3115</v>
      </c>
      <c r="K38" s="63" t="s">
        <v>79</v>
      </c>
      <c r="L38" s="534">
        <v>200.0</v>
      </c>
      <c r="M38" s="63" t="s">
        <v>80</v>
      </c>
      <c r="N38" s="534">
        <v>100.0</v>
      </c>
      <c r="O38" s="63" t="s">
        <v>82</v>
      </c>
      <c r="P38" s="534">
        <v>100.0</v>
      </c>
      <c r="Q38" s="63" t="s">
        <v>84</v>
      </c>
      <c r="R38" s="534">
        <v>100.0</v>
      </c>
      <c r="S38" s="515" t="s">
        <v>555</v>
      </c>
      <c r="T38" s="3">
        <v>5.0</v>
      </c>
      <c r="U38" s="515" t="s">
        <v>674</v>
      </c>
      <c r="V38" s="3">
        <v>5.0</v>
      </c>
      <c r="W38" s="515" t="s">
        <v>670</v>
      </c>
      <c r="X38" s="3">
        <v>1.0</v>
      </c>
      <c r="Y38" s="515"/>
      <c r="Z38" s="3"/>
      <c r="AA38" s="515"/>
      <c r="AB38" s="3"/>
      <c r="AC38" s="515"/>
      <c r="AD38" s="3"/>
    </row>
    <row r="39">
      <c r="A39" s="617" t="b">
        <v>1</v>
      </c>
      <c r="B39" s="617" t="s">
        <v>960</v>
      </c>
      <c r="C39" s="617" t="s">
        <v>8</v>
      </c>
      <c r="D39" s="617" t="s">
        <v>56</v>
      </c>
      <c r="E39" s="617" t="s">
        <v>66</v>
      </c>
      <c r="F39" s="618" t="s">
        <v>782</v>
      </c>
      <c r="G39" s="618"/>
      <c r="H39" s="526">
        <f>IF(K39&lt;&gt;"",(VLOOKUP(K39,'🌳Resource'!$A$4:$J1001,10,false)*L39),0)+IF(M39&lt;&gt;"",(VLOOKUP(M39,'🌳Resource'!$A$4:$J1001,10,false)*N39),0)+IF(O39&lt;&gt;"",(VLOOKUP(O39,'🌳Resource'!$A$4:$J1001,10,false)*P39),0) + IF(Q39&lt;&gt;"",(VLOOKUP(Q39,'🌳Resource'!$A$4:$J1001,10,false)*R39),0) + IF(S39&lt;&gt;"",(VLOOKUP(S39,'🧱Material'!$B$4:$H1001,7,false)*T39),0) + IF(U39&lt;&gt;"",(VLOOKUP(U39,'🧱Material'!$B$4:$H1001,7,false)*V39),0) + IF(W39&lt;&gt;"",(VLOOKUP(W39,'🧱Material'!$B$4:$H1001,7,false)*X39),0) + IF(Y39&lt;&gt;"",(VLOOKUP(Y39,'🧱Material'!$B$4:$H1001,7,false)*Z39),0) + IF(AA39&lt;&gt;"",(VLOOKUP(AA39,'🧱Material'!$B$4:$H1001,7,false)*AB39),0) + IF(AC39&lt;&gt;"",(VLOOKUP(AC39,'🧱Material'!$B$4:$H1001,7,false)*AD39),0)</f>
        <v>1010</v>
      </c>
      <c r="I39" s="526">
        <f>IF(K39&lt;&gt;"",(VLOOKUP(K39,'🌳Resource'!$A$4:$J1001,8,false)*L39),0)+IF(M39&lt;&gt;"",(VLOOKUP(M39,'🌳Resource'!$A$4:$J1001,8,false)*N39),0)+IF(O39&lt;&gt;"",(VLOOKUP(O39,'🌳Resource'!$A$4:$J1001,8,false)*P39),0) + IF(Q39&lt;&gt;"",(VLOOKUP(Q39,'🌳Resource'!$A$4:$J1001,8,false)*R39),0) + IF(S39&lt;&gt;"",(VLOOKUP(S39,'🧱Material'!$B$4:$H1001,5,false)*T39),0) + IF(U39&lt;&gt;"",(VLOOKUP(U39,'🧱Material'!$B$4:$H1001,5,false)*V39),0) + IF(W39&lt;&gt;"",(VLOOKUP(W39,'🧱Material'!$B$4:$H1001,5,false)*X39),0) + IF(Y39&lt;&gt;"",(VLOOKUP(Y39,'🧱Material'!$B$4:$H1001,5,false)*Z39),0) + IF(AA39&lt;&gt;"",(VLOOKUP(AA39,'🧱Material'!$B$4:$H1001,5,false)*AB39),0) + IF(AC39&lt;&gt;"",(VLOOKUP(AC39,'🧱Material'!$B$4:$H1001,5,false)*AD39),0)</f>
        <v>823.038961</v>
      </c>
      <c r="J39" s="526">
        <f>IF(K39&lt;&gt;"",(VLOOKUP(K39,'🌳Resource'!$A$5:$J1001,9,false)*L39),0)+IF(M39&lt;&gt;"",(VLOOKUP(M39,'🌳Resource'!$A$5:$J1001,9,false)*N39),0)+IF(O39&lt;&gt;"",(VLOOKUP(O39,'🌳Resource'!$A$5:$J1001,9,false)*P39),0) + IF(Q39&lt;&gt;"",(VLOOKUP(Q39,'🌳Resource'!$A$5:$J1001,9,false)*R39),0) + IF(S39&lt;&gt;"",(VLOOKUP(S39,'🧱Material'!$B$4:$H1001,6,false)*T39),0) + IF(U39&lt;&gt;"",(VLOOKUP(U39,'🧱Material'!$B$4:$H1001,6,false)*V39),0) + IF(W39&lt;&gt;"",(VLOOKUP(W39,'🧱Material'!$B$4:$H1001,6,false)*X39),0) + IF(Y39&lt;&gt;"",(VLOOKUP(Y39,'🧱Material'!$B$4:$H1001,6,false)*Z39),0) + IF(AA39&lt;&gt;"",(VLOOKUP(AA39,'🧱Material'!$B$4:$H1001,6,false)*AB39),0) + IF(AC39&lt;&gt;"",(VLOOKUP(AC39,'🧱Material'!$B$4:$H1001,6,false)*AD39),0)</f>
        <v>3115</v>
      </c>
      <c r="K39" s="18" t="s">
        <v>79</v>
      </c>
      <c r="L39" s="520">
        <v>200.0</v>
      </c>
      <c r="M39" s="18" t="s">
        <v>80</v>
      </c>
      <c r="N39" s="520">
        <v>100.0</v>
      </c>
      <c r="O39" s="18" t="s">
        <v>82</v>
      </c>
      <c r="P39" s="520">
        <v>100.0</v>
      </c>
      <c r="Q39" s="18" t="s">
        <v>84</v>
      </c>
      <c r="R39" s="520">
        <v>100.0</v>
      </c>
      <c r="S39" s="59" t="s">
        <v>555</v>
      </c>
      <c r="T39" s="520">
        <v>5.0</v>
      </c>
      <c r="U39" s="59" t="s">
        <v>674</v>
      </c>
      <c r="V39" s="520">
        <v>5.0</v>
      </c>
      <c r="W39" s="59" t="s">
        <v>670</v>
      </c>
      <c r="X39" s="520">
        <v>1.0</v>
      </c>
      <c r="Y39" s="59"/>
      <c r="Z39" s="520"/>
      <c r="AA39" s="59"/>
      <c r="AB39" s="520"/>
      <c r="AC39" s="59"/>
      <c r="AD39" s="520"/>
    </row>
    <row r="40">
      <c r="A40" s="617" t="b">
        <v>1</v>
      </c>
      <c r="B40" s="617" t="s">
        <v>961</v>
      </c>
      <c r="C40" s="617" t="s">
        <v>8</v>
      </c>
      <c r="D40" s="617" t="s">
        <v>56</v>
      </c>
      <c r="E40" s="617" t="s">
        <v>29</v>
      </c>
      <c r="F40" s="618" t="s">
        <v>784</v>
      </c>
      <c r="G40" s="618"/>
      <c r="H40" s="523">
        <f>IF(K40&lt;&gt;"",(VLOOKUP(K40,'🌳Resource'!$A$4:$J1001,10,false)*L40),0)+IF(M40&lt;&gt;"",(VLOOKUP(M40,'🌳Resource'!$A$4:$J1001,10,false)*N40),0)+IF(O40&lt;&gt;"",(VLOOKUP(O40,'🌳Resource'!$A$4:$J1001,10,false)*P40),0) + IF(Q40&lt;&gt;"",(VLOOKUP(Q40,'🌳Resource'!$A$4:$J1001,10,false)*R40),0) + IF(S40&lt;&gt;"",(VLOOKUP(S40,'🧱Material'!$B$4:$H1001,7,false)*T40),0) + IF(U40&lt;&gt;"",(VLOOKUP(U40,'🧱Material'!$B$4:$H1001,7,false)*V40),0) + IF(W40&lt;&gt;"",(VLOOKUP(W40,'🧱Material'!$B$4:$H1001,7,false)*X40),0) + IF(Y40&lt;&gt;"",(VLOOKUP(Y40,'🧱Material'!$B$4:$H1001,7,false)*Z40),0) + IF(AA40&lt;&gt;"",(VLOOKUP(AA40,'🧱Material'!$B$4:$H1001,7,false)*AB40),0) + IF(AC40&lt;&gt;"",(VLOOKUP(AC40,'🧱Material'!$B$4:$H1001,7,false)*AD40),0)</f>
        <v>1010</v>
      </c>
      <c r="I40" s="523">
        <f>IF(K40&lt;&gt;"",(VLOOKUP(K40,'🌳Resource'!$A$4:$J1001,8,false)*L40),0)+IF(M40&lt;&gt;"",(VLOOKUP(M40,'🌳Resource'!$A$4:$J1001,8,false)*N40),0)+IF(O40&lt;&gt;"",(VLOOKUP(O40,'🌳Resource'!$A$4:$J1001,8,false)*P40),0) + IF(Q40&lt;&gt;"",(VLOOKUP(Q40,'🌳Resource'!$A$4:$J1001,8,false)*R40),0) + IF(S40&lt;&gt;"",(VLOOKUP(S40,'🧱Material'!$B$4:$H1001,5,false)*T40),0) + IF(U40&lt;&gt;"",(VLOOKUP(U40,'🧱Material'!$B$4:$H1001,5,false)*V40),0) + IF(W40&lt;&gt;"",(VLOOKUP(W40,'🧱Material'!$B$4:$H1001,5,false)*X40),0) + IF(Y40&lt;&gt;"",(VLOOKUP(Y40,'🧱Material'!$B$4:$H1001,5,false)*Z40),0) + IF(AA40&lt;&gt;"",(VLOOKUP(AA40,'🧱Material'!$B$4:$H1001,5,false)*AB40),0) + IF(AC40&lt;&gt;"",(VLOOKUP(AC40,'🧱Material'!$B$4:$H1001,5,false)*AD40),0)</f>
        <v>819.8571429</v>
      </c>
      <c r="J40" s="523">
        <f>IF(K40&lt;&gt;"",(VLOOKUP(K40,'🌳Resource'!$A$5:$J1001,9,false)*L40),0)+IF(M40&lt;&gt;"",(VLOOKUP(M40,'🌳Resource'!$A$5:$J1001,9,false)*N40),0)+IF(O40&lt;&gt;"",(VLOOKUP(O40,'🌳Resource'!$A$5:$J1001,9,false)*P40),0) + IF(Q40&lt;&gt;"",(VLOOKUP(Q40,'🌳Resource'!$A$5:$J1001,9,false)*R40),0) + IF(S40&lt;&gt;"",(VLOOKUP(S40,'🧱Material'!$B$4:$H1001,6,false)*T40),0) + IF(U40&lt;&gt;"",(VLOOKUP(U40,'🧱Material'!$B$4:$H1001,6,false)*V40),0) + IF(W40&lt;&gt;"",(VLOOKUP(W40,'🧱Material'!$B$4:$H1001,6,false)*X40),0) + IF(Y40&lt;&gt;"",(VLOOKUP(Y40,'🧱Material'!$B$4:$H1001,6,false)*Z40),0) + IF(AA40&lt;&gt;"",(VLOOKUP(AA40,'🧱Material'!$B$4:$H1001,6,false)*AB40),0) + IF(AC40&lt;&gt;"",(VLOOKUP(AC40,'🧱Material'!$B$4:$H1001,6,false)*AD40),0)</f>
        <v>3115</v>
      </c>
      <c r="K40" s="63" t="s">
        <v>79</v>
      </c>
      <c r="L40" s="534">
        <v>200.0</v>
      </c>
      <c r="M40" s="63" t="s">
        <v>80</v>
      </c>
      <c r="N40" s="534">
        <v>100.0</v>
      </c>
      <c r="O40" s="63" t="s">
        <v>82</v>
      </c>
      <c r="P40" s="534">
        <v>100.0</v>
      </c>
      <c r="Q40" s="63" t="s">
        <v>84</v>
      </c>
      <c r="R40" s="534">
        <v>100.0</v>
      </c>
      <c r="S40" s="515" t="s">
        <v>555</v>
      </c>
      <c r="T40" s="3">
        <v>5.0</v>
      </c>
      <c r="U40" s="515" t="s">
        <v>672</v>
      </c>
      <c r="V40" s="3">
        <v>5.0</v>
      </c>
      <c r="W40" s="515" t="s">
        <v>670</v>
      </c>
      <c r="X40" s="3">
        <v>1.0</v>
      </c>
      <c r="Y40" s="515"/>
      <c r="Z40" s="3"/>
      <c r="AA40" s="515"/>
      <c r="AB40" s="3"/>
      <c r="AC40" s="515"/>
      <c r="AD40" s="3"/>
    </row>
    <row r="41">
      <c r="A41" s="617" t="b">
        <v>1</v>
      </c>
      <c r="B41" s="617" t="s">
        <v>962</v>
      </c>
      <c r="C41" s="617" t="s">
        <v>8</v>
      </c>
      <c r="D41" s="617" t="s">
        <v>56</v>
      </c>
      <c r="E41" s="617" t="s">
        <v>33</v>
      </c>
      <c r="F41" s="618" t="s">
        <v>784</v>
      </c>
      <c r="G41" s="618"/>
      <c r="H41" s="526">
        <f>IF(K41&lt;&gt;"",(VLOOKUP(K41,'🌳Resource'!$A$4:$J1001,10,false)*L41),0)+IF(M41&lt;&gt;"",(VLOOKUP(M41,'🌳Resource'!$A$4:$J1001,10,false)*N41),0)+IF(O41&lt;&gt;"",(VLOOKUP(O41,'🌳Resource'!$A$4:$J1001,10,false)*P41),0) + IF(Q41&lt;&gt;"",(VLOOKUP(Q41,'🌳Resource'!$A$4:$J1001,10,false)*R41),0) + IF(S41&lt;&gt;"",(VLOOKUP(S41,'🧱Material'!$B$4:$H1001,7,false)*T41),0) + IF(U41&lt;&gt;"",(VLOOKUP(U41,'🧱Material'!$B$4:$H1001,7,false)*V41),0) + IF(W41&lt;&gt;"",(VLOOKUP(W41,'🧱Material'!$B$4:$H1001,7,false)*X41),0) + IF(Y41&lt;&gt;"",(VLOOKUP(Y41,'🧱Material'!$B$4:$H1001,7,false)*Z41),0) + IF(AA41&lt;&gt;"",(VLOOKUP(AA41,'🧱Material'!$B$4:$H1001,7,false)*AB41),0) + IF(AC41&lt;&gt;"",(VLOOKUP(AC41,'🧱Material'!$B$4:$H1001,7,false)*AD41),0)</f>
        <v>1010</v>
      </c>
      <c r="I41" s="526">
        <f>IF(K41&lt;&gt;"",(VLOOKUP(K41,'🌳Resource'!$A$4:$J1001,8,false)*L41),0)+IF(M41&lt;&gt;"",(VLOOKUP(M41,'🌳Resource'!$A$4:$J1001,8,false)*N41),0)+IF(O41&lt;&gt;"",(VLOOKUP(O41,'🌳Resource'!$A$4:$J1001,8,false)*P41),0) + IF(Q41&lt;&gt;"",(VLOOKUP(Q41,'🌳Resource'!$A$4:$J1001,8,false)*R41),0) + IF(S41&lt;&gt;"",(VLOOKUP(S41,'🧱Material'!$B$4:$H1001,5,false)*T41),0) + IF(U41&lt;&gt;"",(VLOOKUP(U41,'🧱Material'!$B$4:$H1001,5,false)*V41),0) + IF(W41&lt;&gt;"",(VLOOKUP(W41,'🧱Material'!$B$4:$H1001,5,false)*X41),0) + IF(Y41&lt;&gt;"",(VLOOKUP(Y41,'🧱Material'!$B$4:$H1001,5,false)*Z41),0) + IF(AA41&lt;&gt;"",(VLOOKUP(AA41,'🧱Material'!$B$4:$H1001,5,false)*AB41),0) + IF(AC41&lt;&gt;"",(VLOOKUP(AC41,'🧱Material'!$B$4:$H1001,5,false)*AD41),0)</f>
        <v>819.8571429</v>
      </c>
      <c r="J41" s="526">
        <f>IF(K41&lt;&gt;"",(VLOOKUP(K41,'🌳Resource'!$A$5:$J1001,9,false)*L41),0)+IF(M41&lt;&gt;"",(VLOOKUP(M41,'🌳Resource'!$A$5:$J1001,9,false)*N41),0)+IF(O41&lt;&gt;"",(VLOOKUP(O41,'🌳Resource'!$A$5:$J1001,9,false)*P41),0) + IF(Q41&lt;&gt;"",(VLOOKUP(Q41,'🌳Resource'!$A$5:$J1001,9,false)*R41),0) + IF(S41&lt;&gt;"",(VLOOKUP(S41,'🧱Material'!$B$4:$H1001,6,false)*T41),0) + IF(U41&lt;&gt;"",(VLOOKUP(U41,'🧱Material'!$B$4:$H1001,6,false)*V41),0) + IF(W41&lt;&gt;"",(VLOOKUP(W41,'🧱Material'!$B$4:$H1001,6,false)*X41),0) + IF(Y41&lt;&gt;"",(VLOOKUP(Y41,'🧱Material'!$B$4:$H1001,6,false)*Z41),0) + IF(AA41&lt;&gt;"",(VLOOKUP(AA41,'🧱Material'!$B$4:$H1001,6,false)*AB41),0) + IF(AC41&lt;&gt;"",(VLOOKUP(AC41,'🧱Material'!$B$4:$H1001,6,false)*AD41),0)</f>
        <v>3115</v>
      </c>
      <c r="K41" s="18" t="s">
        <v>79</v>
      </c>
      <c r="L41" s="520">
        <v>200.0</v>
      </c>
      <c r="M41" s="18" t="s">
        <v>80</v>
      </c>
      <c r="N41" s="520">
        <v>100.0</v>
      </c>
      <c r="O41" s="18" t="s">
        <v>82</v>
      </c>
      <c r="P41" s="520">
        <v>100.0</v>
      </c>
      <c r="Q41" s="18" t="s">
        <v>84</v>
      </c>
      <c r="R41" s="520">
        <v>100.0</v>
      </c>
      <c r="S41" s="59" t="s">
        <v>555</v>
      </c>
      <c r="T41" s="520">
        <v>5.0</v>
      </c>
      <c r="U41" s="59" t="s">
        <v>672</v>
      </c>
      <c r="V41" s="520">
        <v>5.0</v>
      </c>
      <c r="W41" s="59" t="s">
        <v>670</v>
      </c>
      <c r="X41" s="520">
        <v>1.0</v>
      </c>
      <c r="Y41" s="59"/>
      <c r="Z41" s="520"/>
      <c r="AA41" s="59"/>
      <c r="AB41" s="520"/>
      <c r="AC41" s="59"/>
      <c r="AD41" s="520"/>
    </row>
    <row r="42">
      <c r="A42" s="617" t="b">
        <v>1</v>
      </c>
      <c r="B42" s="617" t="s">
        <v>963</v>
      </c>
      <c r="C42" s="617" t="s">
        <v>8</v>
      </c>
      <c r="D42" s="617" t="s">
        <v>56</v>
      </c>
      <c r="E42" s="618" t="s">
        <v>37</v>
      </c>
      <c r="F42" s="618" t="s">
        <v>784</v>
      </c>
      <c r="G42" s="618"/>
      <c r="H42" s="523">
        <f>IF(K42&lt;&gt;"",(VLOOKUP(K42,'🌳Resource'!$A$4:$J1001,10,false)*L42),0)+IF(M42&lt;&gt;"",(VLOOKUP(M42,'🌳Resource'!$A$4:$J1001,10,false)*N42),0)+IF(O42&lt;&gt;"",(VLOOKUP(O42,'🌳Resource'!$A$4:$J1001,10,false)*P42),0) + IF(Q42&lt;&gt;"",(VLOOKUP(Q42,'🌳Resource'!$A$4:$J1001,10,false)*R42),0) + IF(S42&lt;&gt;"",(VLOOKUP(S42,'🧱Material'!$B$4:$H1001,7,false)*T42),0) + IF(U42&lt;&gt;"",(VLOOKUP(U42,'🧱Material'!$B$4:$H1001,7,false)*V42),0) + IF(W42&lt;&gt;"",(VLOOKUP(W42,'🧱Material'!$B$4:$H1001,7,false)*X42),0) + IF(Y42&lt;&gt;"",(VLOOKUP(Y42,'🧱Material'!$B$4:$H1001,7,false)*Z42),0) + IF(AA42&lt;&gt;"",(VLOOKUP(AA42,'🧱Material'!$B$4:$H1001,7,false)*AB42),0) + IF(AC42&lt;&gt;"",(VLOOKUP(AC42,'🧱Material'!$B$4:$H1001,7,false)*AD42),0)</f>
        <v>1010</v>
      </c>
      <c r="I42" s="523">
        <f>IF(K42&lt;&gt;"",(VLOOKUP(K42,'🌳Resource'!$A$4:$J1001,8,false)*L42),0)+IF(M42&lt;&gt;"",(VLOOKUP(M42,'🌳Resource'!$A$4:$J1001,8,false)*N42),0)+IF(O42&lt;&gt;"",(VLOOKUP(O42,'🌳Resource'!$A$4:$J1001,8,false)*P42),0) + IF(Q42&lt;&gt;"",(VLOOKUP(Q42,'🌳Resource'!$A$4:$J1001,8,false)*R42),0) + IF(S42&lt;&gt;"",(VLOOKUP(S42,'🧱Material'!$B$4:$H1001,5,false)*T42),0) + IF(U42&lt;&gt;"",(VLOOKUP(U42,'🧱Material'!$B$4:$H1001,5,false)*V42),0) + IF(W42&lt;&gt;"",(VLOOKUP(W42,'🧱Material'!$B$4:$H1001,5,false)*X42),0) + IF(Y42&lt;&gt;"",(VLOOKUP(Y42,'🧱Material'!$B$4:$H1001,5,false)*Z42),0) + IF(AA42&lt;&gt;"",(VLOOKUP(AA42,'🧱Material'!$B$4:$H1001,5,false)*AB42),0) + IF(AC42&lt;&gt;"",(VLOOKUP(AC42,'🧱Material'!$B$4:$H1001,5,false)*AD42),0)</f>
        <v>819.8571429</v>
      </c>
      <c r="J42" s="523">
        <f>IF(K42&lt;&gt;"",(VLOOKUP(K42,'🌳Resource'!$A$5:$J1001,9,false)*L42),0)+IF(M42&lt;&gt;"",(VLOOKUP(M42,'🌳Resource'!$A$5:$J1001,9,false)*N42),0)+IF(O42&lt;&gt;"",(VLOOKUP(O42,'🌳Resource'!$A$5:$J1001,9,false)*P42),0) + IF(Q42&lt;&gt;"",(VLOOKUP(Q42,'🌳Resource'!$A$5:$J1001,9,false)*R42),0) + IF(S42&lt;&gt;"",(VLOOKUP(S42,'🧱Material'!$B$4:$H1001,6,false)*T42),0) + IF(U42&lt;&gt;"",(VLOOKUP(U42,'🧱Material'!$B$4:$H1001,6,false)*V42),0) + IF(W42&lt;&gt;"",(VLOOKUP(W42,'🧱Material'!$B$4:$H1001,6,false)*X42),0) + IF(Y42&lt;&gt;"",(VLOOKUP(Y42,'🧱Material'!$B$4:$H1001,6,false)*Z42),0) + IF(AA42&lt;&gt;"",(VLOOKUP(AA42,'🧱Material'!$B$4:$H1001,6,false)*AB42),0) + IF(AC42&lt;&gt;"",(VLOOKUP(AC42,'🧱Material'!$B$4:$H1001,6,false)*AD42),0)</f>
        <v>3115</v>
      </c>
      <c r="K42" s="63" t="s">
        <v>79</v>
      </c>
      <c r="L42" s="534">
        <v>200.0</v>
      </c>
      <c r="M42" s="63" t="s">
        <v>80</v>
      </c>
      <c r="N42" s="534">
        <v>100.0</v>
      </c>
      <c r="O42" s="63" t="s">
        <v>82</v>
      </c>
      <c r="P42" s="534">
        <v>100.0</v>
      </c>
      <c r="Q42" s="63" t="s">
        <v>84</v>
      </c>
      <c r="R42" s="534">
        <v>100.0</v>
      </c>
      <c r="S42" s="515" t="s">
        <v>555</v>
      </c>
      <c r="T42" s="3">
        <v>5.0</v>
      </c>
      <c r="U42" s="515" t="s">
        <v>672</v>
      </c>
      <c r="V42" s="3">
        <v>5.0</v>
      </c>
      <c r="W42" s="515" t="s">
        <v>670</v>
      </c>
      <c r="X42" s="3">
        <v>1.0</v>
      </c>
      <c r="Y42" s="515"/>
      <c r="Z42" s="3"/>
      <c r="AA42" s="515"/>
      <c r="AB42" s="3"/>
      <c r="AC42" s="515"/>
      <c r="AD42" s="3"/>
    </row>
    <row r="43">
      <c r="A43" s="617" t="b">
        <v>1</v>
      </c>
      <c r="B43" s="617" t="s">
        <v>964</v>
      </c>
      <c r="C43" s="617" t="s">
        <v>8</v>
      </c>
      <c r="D43" s="617" t="s">
        <v>56</v>
      </c>
      <c r="E43" s="617" t="s">
        <v>41</v>
      </c>
      <c r="F43" s="618" t="s">
        <v>784</v>
      </c>
      <c r="G43" s="624"/>
      <c r="H43" s="526">
        <f>IF(K43&lt;&gt;"",(VLOOKUP(K43,'🌳Resource'!$A$4:$J1001,10,false)*L43),0)+IF(M43&lt;&gt;"",(VLOOKUP(M43,'🌳Resource'!$A$4:$J1001,10,false)*N43),0)+IF(O43&lt;&gt;"",(VLOOKUP(O43,'🌳Resource'!$A$4:$J1001,10,false)*P43),0) + IF(Q43&lt;&gt;"",(VLOOKUP(Q43,'🌳Resource'!$A$4:$J1001,10,false)*R43),0) + IF(S43&lt;&gt;"",(VLOOKUP(S43,'🧱Material'!$B$4:$H1001,7,false)*T43),0) + IF(U43&lt;&gt;"",(VLOOKUP(U43,'🧱Material'!$B$4:$H1001,7,false)*V43),0) + IF(W43&lt;&gt;"",(VLOOKUP(W43,'🧱Material'!$B$4:$H1001,7,false)*X43),0) + IF(Y43&lt;&gt;"",(VLOOKUP(Y43,'🧱Material'!$B$4:$H1001,7,false)*Z43),0) + IF(AA43&lt;&gt;"",(VLOOKUP(AA43,'🧱Material'!$B$4:$H1001,7,false)*AB43),0) + IF(AC43&lt;&gt;"",(VLOOKUP(AC43,'🧱Material'!$B$4:$H1001,7,false)*AD43),0)</f>
        <v>1010</v>
      </c>
      <c r="I43" s="526">
        <f>IF(K43&lt;&gt;"",(VLOOKUP(K43,'🌳Resource'!$A$4:$J1001,8,false)*L43),0)+IF(M43&lt;&gt;"",(VLOOKUP(M43,'🌳Resource'!$A$4:$J1001,8,false)*N43),0)+IF(O43&lt;&gt;"",(VLOOKUP(O43,'🌳Resource'!$A$4:$J1001,8,false)*P43),0) + IF(Q43&lt;&gt;"",(VLOOKUP(Q43,'🌳Resource'!$A$4:$J1001,8,false)*R43),0) + IF(S43&lt;&gt;"",(VLOOKUP(S43,'🧱Material'!$B$4:$H1001,5,false)*T43),0) + IF(U43&lt;&gt;"",(VLOOKUP(U43,'🧱Material'!$B$4:$H1001,5,false)*V43),0) + IF(W43&lt;&gt;"",(VLOOKUP(W43,'🧱Material'!$B$4:$H1001,5,false)*X43),0) + IF(Y43&lt;&gt;"",(VLOOKUP(Y43,'🧱Material'!$B$4:$H1001,5,false)*Z43),0) + IF(AA43&lt;&gt;"",(VLOOKUP(AA43,'🧱Material'!$B$4:$H1001,5,false)*AB43),0) + IF(AC43&lt;&gt;"",(VLOOKUP(AC43,'🧱Material'!$B$4:$H1001,5,false)*AD43),0)</f>
        <v>819.8571429</v>
      </c>
      <c r="J43" s="526">
        <f>IF(K43&lt;&gt;"",(VLOOKUP(K43,'🌳Resource'!$A$5:$J1001,9,false)*L43),0)+IF(M43&lt;&gt;"",(VLOOKUP(M43,'🌳Resource'!$A$5:$J1001,9,false)*N43),0)+IF(O43&lt;&gt;"",(VLOOKUP(O43,'🌳Resource'!$A$5:$J1001,9,false)*P43),0) + IF(Q43&lt;&gt;"",(VLOOKUP(Q43,'🌳Resource'!$A$5:$J1001,9,false)*R43),0) + IF(S43&lt;&gt;"",(VLOOKUP(S43,'🧱Material'!$B$4:$H1001,6,false)*T43),0) + IF(U43&lt;&gt;"",(VLOOKUP(U43,'🧱Material'!$B$4:$H1001,6,false)*V43),0) + IF(W43&lt;&gt;"",(VLOOKUP(W43,'🧱Material'!$B$4:$H1001,6,false)*X43),0) + IF(Y43&lt;&gt;"",(VLOOKUP(Y43,'🧱Material'!$B$4:$H1001,6,false)*Z43),0) + IF(AA43&lt;&gt;"",(VLOOKUP(AA43,'🧱Material'!$B$4:$H1001,6,false)*AB43),0) + IF(AC43&lt;&gt;"",(VLOOKUP(AC43,'🧱Material'!$B$4:$H1001,6,false)*AD43),0)</f>
        <v>3115</v>
      </c>
      <c r="K43" s="18" t="s">
        <v>79</v>
      </c>
      <c r="L43" s="520">
        <v>200.0</v>
      </c>
      <c r="M43" s="18" t="s">
        <v>80</v>
      </c>
      <c r="N43" s="520">
        <v>100.0</v>
      </c>
      <c r="O43" s="18" t="s">
        <v>82</v>
      </c>
      <c r="P43" s="520">
        <v>100.0</v>
      </c>
      <c r="Q43" s="18" t="s">
        <v>84</v>
      </c>
      <c r="R43" s="520">
        <v>100.0</v>
      </c>
      <c r="S43" s="59" t="s">
        <v>555</v>
      </c>
      <c r="T43" s="520">
        <v>5.0</v>
      </c>
      <c r="U43" s="59" t="s">
        <v>672</v>
      </c>
      <c r="V43" s="520">
        <v>5.0</v>
      </c>
      <c r="W43" s="59" t="s">
        <v>670</v>
      </c>
      <c r="X43" s="520">
        <v>1.0</v>
      </c>
      <c r="Y43" s="59"/>
      <c r="Z43" s="520"/>
      <c r="AA43" s="59"/>
      <c r="AB43" s="520"/>
      <c r="AC43" s="59"/>
      <c r="AD43" s="520"/>
    </row>
    <row r="44">
      <c r="A44" s="617" t="b">
        <v>1</v>
      </c>
      <c r="B44" s="625" t="s">
        <v>965</v>
      </c>
      <c r="C44" s="617" t="s">
        <v>8</v>
      </c>
      <c r="D44" s="617" t="s">
        <v>56</v>
      </c>
      <c r="E44" s="617" t="s">
        <v>44</v>
      </c>
      <c r="F44" s="618" t="s">
        <v>784</v>
      </c>
      <c r="G44" s="624"/>
      <c r="H44" s="523">
        <f>IF(K44&lt;&gt;"",(VLOOKUP(K44,'🌳Resource'!$A$4:$J1001,10,false)*L44),0)+IF(M44&lt;&gt;"",(VLOOKUP(M44,'🌳Resource'!$A$4:$J1001,10,false)*N44),0)+IF(O44&lt;&gt;"",(VLOOKUP(O44,'🌳Resource'!$A$4:$J1001,10,false)*P44),0) + IF(Q44&lt;&gt;"",(VLOOKUP(Q44,'🌳Resource'!$A$4:$J1001,10,false)*R44),0) + IF(S44&lt;&gt;"",(VLOOKUP(S44,'🧱Material'!$B$4:$H1001,7,false)*T44),0) + IF(U44&lt;&gt;"",(VLOOKUP(U44,'🧱Material'!$B$4:$H1001,7,false)*V44),0) + IF(W44&lt;&gt;"",(VLOOKUP(W44,'🧱Material'!$B$4:$H1001,7,false)*X44),0) + IF(Y44&lt;&gt;"",(VLOOKUP(Y44,'🧱Material'!$B$4:$H1001,7,false)*Z44),0) + IF(AA44&lt;&gt;"",(VLOOKUP(AA44,'🧱Material'!$B$4:$H1001,7,false)*AB44),0) + IF(AC44&lt;&gt;"",(VLOOKUP(AC44,'🧱Material'!$B$4:$H1001,7,false)*AD44),0)</f>
        <v>1010</v>
      </c>
      <c r="I44" s="523">
        <f>IF(K44&lt;&gt;"",(VLOOKUP(K44,'🌳Resource'!$A$4:$J1001,8,false)*L44),0)+IF(M44&lt;&gt;"",(VLOOKUP(M44,'🌳Resource'!$A$4:$J1001,8,false)*N44),0)+IF(O44&lt;&gt;"",(VLOOKUP(O44,'🌳Resource'!$A$4:$J1001,8,false)*P44),0) + IF(Q44&lt;&gt;"",(VLOOKUP(Q44,'🌳Resource'!$A$4:$J1001,8,false)*R44),0) + IF(S44&lt;&gt;"",(VLOOKUP(S44,'🧱Material'!$B$4:$H1001,5,false)*T44),0) + IF(U44&lt;&gt;"",(VLOOKUP(U44,'🧱Material'!$B$4:$H1001,5,false)*V44),0) + IF(W44&lt;&gt;"",(VLOOKUP(W44,'🧱Material'!$B$4:$H1001,5,false)*X44),0) + IF(Y44&lt;&gt;"",(VLOOKUP(Y44,'🧱Material'!$B$4:$H1001,5,false)*Z44),0) + IF(AA44&lt;&gt;"",(VLOOKUP(AA44,'🧱Material'!$B$4:$H1001,5,false)*AB44),0) + IF(AC44&lt;&gt;"",(VLOOKUP(AC44,'🧱Material'!$B$4:$H1001,5,false)*AD44),0)</f>
        <v>819.8571429</v>
      </c>
      <c r="J44" s="523">
        <f>IF(K44&lt;&gt;"",(VLOOKUP(K44,'🌳Resource'!$A$5:$J1001,9,false)*L44),0)+IF(M44&lt;&gt;"",(VLOOKUP(M44,'🌳Resource'!$A$5:$J1001,9,false)*N44),0)+IF(O44&lt;&gt;"",(VLOOKUP(O44,'🌳Resource'!$A$5:$J1001,9,false)*P44),0) + IF(Q44&lt;&gt;"",(VLOOKUP(Q44,'🌳Resource'!$A$5:$J1001,9,false)*R44),0) + IF(S44&lt;&gt;"",(VLOOKUP(S44,'🧱Material'!$B$4:$H1001,6,false)*T44),0) + IF(U44&lt;&gt;"",(VLOOKUP(U44,'🧱Material'!$B$4:$H1001,6,false)*V44),0) + IF(W44&lt;&gt;"",(VLOOKUP(W44,'🧱Material'!$B$4:$H1001,6,false)*X44),0) + IF(Y44&lt;&gt;"",(VLOOKUP(Y44,'🧱Material'!$B$4:$H1001,6,false)*Z44),0) + IF(AA44&lt;&gt;"",(VLOOKUP(AA44,'🧱Material'!$B$4:$H1001,6,false)*AB44),0) + IF(AC44&lt;&gt;"",(VLOOKUP(AC44,'🧱Material'!$B$4:$H1001,6,false)*AD44),0)</f>
        <v>3115</v>
      </c>
      <c r="K44" s="63" t="s">
        <v>79</v>
      </c>
      <c r="L44" s="534">
        <v>200.0</v>
      </c>
      <c r="M44" s="63" t="s">
        <v>80</v>
      </c>
      <c r="N44" s="534">
        <v>100.0</v>
      </c>
      <c r="O44" s="63" t="s">
        <v>82</v>
      </c>
      <c r="P44" s="534">
        <v>100.0</v>
      </c>
      <c r="Q44" s="63" t="s">
        <v>84</v>
      </c>
      <c r="R44" s="534">
        <v>100.0</v>
      </c>
      <c r="S44" s="515" t="s">
        <v>555</v>
      </c>
      <c r="T44" s="3">
        <v>5.0</v>
      </c>
      <c r="U44" s="515" t="s">
        <v>672</v>
      </c>
      <c r="V44" s="3">
        <v>5.0</v>
      </c>
      <c r="W44" s="515" t="s">
        <v>670</v>
      </c>
      <c r="X44" s="3">
        <v>1.0</v>
      </c>
      <c r="Y44" s="515"/>
      <c r="Z44" s="3"/>
      <c r="AA44" s="515"/>
      <c r="AB44" s="3"/>
      <c r="AC44" s="515"/>
      <c r="AD44" s="3"/>
    </row>
    <row r="45">
      <c r="A45" s="617" t="b">
        <v>1</v>
      </c>
      <c r="B45" s="617" t="s">
        <v>966</v>
      </c>
      <c r="C45" s="617" t="s">
        <v>8</v>
      </c>
      <c r="D45" s="617" t="s">
        <v>56</v>
      </c>
      <c r="E45" s="617" t="s">
        <v>48</v>
      </c>
      <c r="F45" s="618" t="s">
        <v>784</v>
      </c>
      <c r="G45" s="618"/>
      <c r="H45" s="526">
        <f>IF(K45&lt;&gt;"",(VLOOKUP(K45,'🌳Resource'!$A$4:$J1001,10,false)*L45),0)+IF(M45&lt;&gt;"",(VLOOKUP(M45,'🌳Resource'!$A$4:$J1001,10,false)*N45),0)+IF(O45&lt;&gt;"",(VLOOKUP(O45,'🌳Resource'!$A$4:$J1001,10,false)*P45),0) + IF(Q45&lt;&gt;"",(VLOOKUP(Q45,'🌳Resource'!$A$4:$J1001,10,false)*R45),0) + IF(S45&lt;&gt;"",(VLOOKUP(S45,'🧱Material'!$B$4:$H1001,7,false)*T45),0) + IF(U45&lt;&gt;"",(VLOOKUP(U45,'🧱Material'!$B$4:$H1001,7,false)*V45),0) + IF(W45&lt;&gt;"",(VLOOKUP(W45,'🧱Material'!$B$4:$H1001,7,false)*X45),0) + IF(Y45&lt;&gt;"",(VLOOKUP(Y45,'🧱Material'!$B$4:$H1001,7,false)*Z45),0) + IF(AA45&lt;&gt;"",(VLOOKUP(AA45,'🧱Material'!$B$4:$H1001,7,false)*AB45),0) + IF(AC45&lt;&gt;"",(VLOOKUP(AC45,'🧱Material'!$B$4:$H1001,7,false)*AD45),0)</f>
        <v>1010</v>
      </c>
      <c r="I45" s="526">
        <f>IF(K45&lt;&gt;"",(VLOOKUP(K45,'🌳Resource'!$A$4:$J1001,8,false)*L45),0)+IF(M45&lt;&gt;"",(VLOOKUP(M45,'🌳Resource'!$A$4:$J1001,8,false)*N45),0)+IF(O45&lt;&gt;"",(VLOOKUP(O45,'🌳Resource'!$A$4:$J1001,8,false)*P45),0) + IF(Q45&lt;&gt;"",(VLOOKUP(Q45,'🌳Resource'!$A$4:$J1001,8,false)*R45),0) + IF(S45&lt;&gt;"",(VLOOKUP(S45,'🧱Material'!$B$4:$H1001,5,false)*T45),0) + IF(U45&lt;&gt;"",(VLOOKUP(U45,'🧱Material'!$B$4:$H1001,5,false)*V45),0) + IF(W45&lt;&gt;"",(VLOOKUP(W45,'🧱Material'!$B$4:$H1001,5,false)*X45),0) + IF(Y45&lt;&gt;"",(VLOOKUP(Y45,'🧱Material'!$B$4:$H1001,5,false)*Z45),0) + IF(AA45&lt;&gt;"",(VLOOKUP(AA45,'🧱Material'!$B$4:$H1001,5,false)*AB45),0) + IF(AC45&lt;&gt;"",(VLOOKUP(AC45,'🧱Material'!$B$4:$H1001,5,false)*AD45),0)</f>
        <v>819.8571429</v>
      </c>
      <c r="J45" s="526">
        <f>IF(K45&lt;&gt;"",(VLOOKUP(K45,'🌳Resource'!$A$5:$J1001,9,false)*L45),0)+IF(M45&lt;&gt;"",(VLOOKUP(M45,'🌳Resource'!$A$5:$J1001,9,false)*N45),0)+IF(O45&lt;&gt;"",(VLOOKUP(O45,'🌳Resource'!$A$5:$J1001,9,false)*P45),0) + IF(Q45&lt;&gt;"",(VLOOKUP(Q45,'🌳Resource'!$A$5:$J1001,9,false)*R45),0) + IF(S45&lt;&gt;"",(VLOOKUP(S45,'🧱Material'!$B$4:$H1001,6,false)*T45),0) + IF(U45&lt;&gt;"",(VLOOKUP(U45,'🧱Material'!$B$4:$H1001,6,false)*V45),0) + IF(W45&lt;&gt;"",(VLOOKUP(W45,'🧱Material'!$B$4:$H1001,6,false)*X45),0) + IF(Y45&lt;&gt;"",(VLOOKUP(Y45,'🧱Material'!$B$4:$H1001,6,false)*Z45),0) + IF(AA45&lt;&gt;"",(VLOOKUP(AA45,'🧱Material'!$B$4:$H1001,6,false)*AB45),0) + IF(AC45&lt;&gt;"",(VLOOKUP(AC45,'🧱Material'!$B$4:$H1001,6,false)*AD45),0)</f>
        <v>3115</v>
      </c>
      <c r="K45" s="18" t="s">
        <v>79</v>
      </c>
      <c r="L45" s="520">
        <v>200.0</v>
      </c>
      <c r="M45" s="18" t="s">
        <v>80</v>
      </c>
      <c r="N45" s="520">
        <v>100.0</v>
      </c>
      <c r="O45" s="18" t="s">
        <v>82</v>
      </c>
      <c r="P45" s="520">
        <v>100.0</v>
      </c>
      <c r="Q45" s="18" t="s">
        <v>84</v>
      </c>
      <c r="R45" s="520">
        <v>100.0</v>
      </c>
      <c r="S45" s="59" t="s">
        <v>555</v>
      </c>
      <c r="T45" s="520">
        <v>5.0</v>
      </c>
      <c r="U45" s="59" t="s">
        <v>672</v>
      </c>
      <c r="V45" s="520">
        <v>5.0</v>
      </c>
      <c r="W45" s="59" t="s">
        <v>670</v>
      </c>
      <c r="X45" s="520">
        <v>1.0</v>
      </c>
      <c r="Y45" s="59"/>
      <c r="Z45" s="520"/>
      <c r="AA45" s="59"/>
      <c r="AB45" s="520"/>
      <c r="AC45" s="59"/>
      <c r="AD45" s="520"/>
    </row>
    <row r="46">
      <c r="A46" s="617" t="b">
        <v>1</v>
      </c>
      <c r="B46" s="617" t="s">
        <v>967</v>
      </c>
      <c r="C46" s="617" t="s">
        <v>8</v>
      </c>
      <c r="D46" s="617" t="s">
        <v>56</v>
      </c>
      <c r="E46" s="617" t="s">
        <v>51</v>
      </c>
      <c r="F46" s="618" t="s">
        <v>784</v>
      </c>
      <c r="G46" s="617"/>
      <c r="H46" s="523">
        <f>IF(K46&lt;&gt;"",(VLOOKUP(K46,'🌳Resource'!$A$4:$J1001,10,false)*L46),0)+IF(M46&lt;&gt;"",(VLOOKUP(M46,'🌳Resource'!$A$4:$J1001,10,false)*N46),0)+IF(O46&lt;&gt;"",(VLOOKUP(O46,'🌳Resource'!$A$4:$J1001,10,false)*P46),0) + IF(Q46&lt;&gt;"",(VLOOKUP(Q46,'🌳Resource'!$A$4:$J1001,10,false)*R46),0) + IF(S46&lt;&gt;"",(VLOOKUP(S46,'🧱Material'!$B$4:$H1001,7,false)*T46),0) + IF(U46&lt;&gt;"",(VLOOKUP(U46,'🧱Material'!$B$4:$H1001,7,false)*V46),0) + IF(W46&lt;&gt;"",(VLOOKUP(W46,'🧱Material'!$B$4:$H1001,7,false)*X46),0) + IF(Y46&lt;&gt;"",(VLOOKUP(Y46,'🧱Material'!$B$4:$H1001,7,false)*Z46),0) + IF(AA46&lt;&gt;"",(VLOOKUP(AA46,'🧱Material'!$B$4:$H1001,7,false)*AB46),0) + IF(AC46&lt;&gt;"",(VLOOKUP(AC46,'🧱Material'!$B$4:$H1001,7,false)*AD46),0)</f>
        <v>1010</v>
      </c>
      <c r="I46" s="523">
        <f>IF(K46&lt;&gt;"",(VLOOKUP(K46,'🌳Resource'!$A$4:$J1001,8,false)*L46),0)+IF(M46&lt;&gt;"",(VLOOKUP(M46,'🌳Resource'!$A$4:$J1001,8,false)*N46),0)+IF(O46&lt;&gt;"",(VLOOKUP(O46,'🌳Resource'!$A$4:$J1001,8,false)*P46),0) + IF(Q46&lt;&gt;"",(VLOOKUP(Q46,'🌳Resource'!$A$4:$J1001,8,false)*R46),0) + IF(S46&lt;&gt;"",(VLOOKUP(S46,'🧱Material'!$B$4:$H1001,5,false)*T46),0) + IF(U46&lt;&gt;"",(VLOOKUP(U46,'🧱Material'!$B$4:$H1001,5,false)*V46),0) + IF(W46&lt;&gt;"",(VLOOKUP(W46,'🧱Material'!$B$4:$H1001,5,false)*X46),0) + IF(Y46&lt;&gt;"",(VLOOKUP(Y46,'🧱Material'!$B$4:$H1001,5,false)*Z46),0) + IF(AA46&lt;&gt;"",(VLOOKUP(AA46,'🧱Material'!$B$4:$H1001,5,false)*AB46),0) + IF(AC46&lt;&gt;"",(VLOOKUP(AC46,'🧱Material'!$B$4:$H1001,5,false)*AD46),0)</f>
        <v>819.8571429</v>
      </c>
      <c r="J46" s="523">
        <f>IF(K46&lt;&gt;"",(VLOOKUP(K46,'🌳Resource'!$A$5:$J1001,9,false)*L46),0)+IF(M46&lt;&gt;"",(VLOOKUP(M46,'🌳Resource'!$A$5:$J1001,9,false)*N46),0)+IF(O46&lt;&gt;"",(VLOOKUP(O46,'🌳Resource'!$A$5:$J1001,9,false)*P46),0) + IF(Q46&lt;&gt;"",(VLOOKUP(Q46,'🌳Resource'!$A$5:$J1001,9,false)*R46),0) + IF(S46&lt;&gt;"",(VLOOKUP(S46,'🧱Material'!$B$4:$H1001,6,false)*T46),0) + IF(U46&lt;&gt;"",(VLOOKUP(U46,'🧱Material'!$B$4:$H1001,6,false)*V46),0) + IF(W46&lt;&gt;"",(VLOOKUP(W46,'🧱Material'!$B$4:$H1001,6,false)*X46),0) + IF(Y46&lt;&gt;"",(VLOOKUP(Y46,'🧱Material'!$B$4:$H1001,6,false)*Z46),0) + IF(AA46&lt;&gt;"",(VLOOKUP(AA46,'🧱Material'!$B$4:$H1001,6,false)*AB46),0) + IF(AC46&lt;&gt;"",(VLOOKUP(AC46,'🧱Material'!$B$4:$H1001,6,false)*AD46),0)</f>
        <v>3115</v>
      </c>
      <c r="K46" s="63" t="s">
        <v>79</v>
      </c>
      <c r="L46" s="534">
        <v>200.0</v>
      </c>
      <c r="M46" s="63" t="s">
        <v>80</v>
      </c>
      <c r="N46" s="534">
        <v>100.0</v>
      </c>
      <c r="O46" s="63" t="s">
        <v>82</v>
      </c>
      <c r="P46" s="534">
        <v>100.0</v>
      </c>
      <c r="Q46" s="63" t="s">
        <v>84</v>
      </c>
      <c r="R46" s="534">
        <v>100.0</v>
      </c>
      <c r="S46" s="515" t="s">
        <v>555</v>
      </c>
      <c r="T46" s="3">
        <v>5.0</v>
      </c>
      <c r="U46" s="515" t="s">
        <v>672</v>
      </c>
      <c r="V46" s="3">
        <v>5.0</v>
      </c>
      <c r="W46" s="515" t="s">
        <v>670</v>
      </c>
      <c r="X46" s="3">
        <v>1.0</v>
      </c>
      <c r="Y46" s="515"/>
      <c r="Z46" s="3"/>
      <c r="AA46" s="515"/>
      <c r="AB46" s="3"/>
      <c r="AC46" s="515"/>
      <c r="AD46" s="3"/>
    </row>
    <row r="47">
      <c r="A47" s="617" t="b">
        <v>1</v>
      </c>
      <c r="B47" s="617" t="s">
        <v>968</v>
      </c>
      <c r="C47" s="617" t="s">
        <v>8</v>
      </c>
      <c r="D47" s="617" t="s">
        <v>56</v>
      </c>
      <c r="E47" s="617" t="s">
        <v>55</v>
      </c>
      <c r="F47" s="618" t="s">
        <v>784</v>
      </c>
      <c r="G47" s="618"/>
      <c r="H47" s="526">
        <f>IF(K47&lt;&gt;"",(VLOOKUP(K47,'🌳Resource'!$A$4:$J1001,10,false)*L47),0)+IF(M47&lt;&gt;"",(VLOOKUP(M47,'🌳Resource'!$A$4:$J1001,10,false)*N47),0)+IF(O47&lt;&gt;"",(VLOOKUP(O47,'🌳Resource'!$A$4:$J1001,10,false)*P47),0) + IF(Q47&lt;&gt;"",(VLOOKUP(Q47,'🌳Resource'!$A$4:$J1001,10,false)*R47),0) + IF(S47&lt;&gt;"",(VLOOKUP(S47,'🧱Material'!$B$4:$H1001,7,false)*T47),0) + IF(U47&lt;&gt;"",(VLOOKUP(U47,'🧱Material'!$B$4:$H1001,7,false)*V47),0) + IF(W47&lt;&gt;"",(VLOOKUP(W47,'🧱Material'!$B$4:$H1001,7,false)*X47),0) + IF(Y47&lt;&gt;"",(VLOOKUP(Y47,'🧱Material'!$B$4:$H1001,7,false)*Z47),0) + IF(AA47&lt;&gt;"",(VLOOKUP(AA47,'🧱Material'!$B$4:$H1001,7,false)*AB47),0) + IF(AC47&lt;&gt;"",(VLOOKUP(AC47,'🧱Material'!$B$4:$H1001,7,false)*AD47),0)</f>
        <v>1010</v>
      </c>
      <c r="I47" s="526">
        <f>IF(K47&lt;&gt;"",(VLOOKUP(K47,'🌳Resource'!$A$4:$J1001,8,false)*L47),0)+IF(M47&lt;&gt;"",(VLOOKUP(M47,'🌳Resource'!$A$4:$J1001,8,false)*N47),0)+IF(O47&lt;&gt;"",(VLOOKUP(O47,'🌳Resource'!$A$4:$J1001,8,false)*P47),0) + IF(Q47&lt;&gt;"",(VLOOKUP(Q47,'🌳Resource'!$A$4:$J1001,8,false)*R47),0) + IF(S47&lt;&gt;"",(VLOOKUP(S47,'🧱Material'!$B$4:$H1001,5,false)*T47),0) + IF(U47&lt;&gt;"",(VLOOKUP(U47,'🧱Material'!$B$4:$H1001,5,false)*V47),0) + IF(W47&lt;&gt;"",(VLOOKUP(W47,'🧱Material'!$B$4:$H1001,5,false)*X47),0) + IF(Y47&lt;&gt;"",(VLOOKUP(Y47,'🧱Material'!$B$4:$H1001,5,false)*Z47),0) + IF(AA47&lt;&gt;"",(VLOOKUP(AA47,'🧱Material'!$B$4:$H1001,5,false)*AB47),0) + IF(AC47&lt;&gt;"",(VLOOKUP(AC47,'🧱Material'!$B$4:$H1001,5,false)*AD47),0)</f>
        <v>819.8571429</v>
      </c>
      <c r="J47" s="526">
        <f>IF(K47&lt;&gt;"",(VLOOKUP(K47,'🌳Resource'!$A$5:$J1001,9,false)*L47),0)+IF(M47&lt;&gt;"",(VLOOKUP(M47,'🌳Resource'!$A$5:$J1001,9,false)*N47),0)+IF(O47&lt;&gt;"",(VLOOKUP(O47,'🌳Resource'!$A$5:$J1001,9,false)*P47),0) + IF(Q47&lt;&gt;"",(VLOOKUP(Q47,'🌳Resource'!$A$5:$J1001,9,false)*R47),0) + IF(S47&lt;&gt;"",(VLOOKUP(S47,'🧱Material'!$B$4:$H1001,6,false)*T47),0) + IF(U47&lt;&gt;"",(VLOOKUP(U47,'🧱Material'!$B$4:$H1001,6,false)*V47),0) + IF(W47&lt;&gt;"",(VLOOKUP(W47,'🧱Material'!$B$4:$H1001,6,false)*X47),0) + IF(Y47&lt;&gt;"",(VLOOKUP(Y47,'🧱Material'!$B$4:$H1001,6,false)*Z47),0) + IF(AA47&lt;&gt;"",(VLOOKUP(AA47,'🧱Material'!$B$4:$H1001,6,false)*AB47),0) + IF(AC47&lt;&gt;"",(VLOOKUP(AC47,'🧱Material'!$B$4:$H1001,6,false)*AD47),0)</f>
        <v>3115</v>
      </c>
      <c r="K47" s="18" t="s">
        <v>79</v>
      </c>
      <c r="L47" s="520">
        <v>200.0</v>
      </c>
      <c r="M47" s="18" t="s">
        <v>80</v>
      </c>
      <c r="N47" s="520">
        <v>100.0</v>
      </c>
      <c r="O47" s="18" t="s">
        <v>82</v>
      </c>
      <c r="P47" s="520">
        <v>100.0</v>
      </c>
      <c r="Q47" s="18" t="s">
        <v>84</v>
      </c>
      <c r="R47" s="520">
        <v>100.0</v>
      </c>
      <c r="S47" s="59" t="s">
        <v>555</v>
      </c>
      <c r="T47" s="520">
        <v>5.0</v>
      </c>
      <c r="U47" s="59" t="s">
        <v>672</v>
      </c>
      <c r="V47" s="520">
        <v>5.0</v>
      </c>
      <c r="W47" s="59" t="s">
        <v>670</v>
      </c>
      <c r="X47" s="520">
        <v>1.0</v>
      </c>
      <c r="Y47" s="59"/>
      <c r="Z47" s="520"/>
      <c r="AA47" s="59"/>
      <c r="AB47" s="520"/>
      <c r="AC47" s="59"/>
      <c r="AD47" s="520"/>
    </row>
    <row r="48">
      <c r="A48" s="617" t="b">
        <v>1</v>
      </c>
      <c r="B48" s="617" t="s">
        <v>969</v>
      </c>
      <c r="C48" s="617" t="s">
        <v>8</v>
      </c>
      <c r="D48" s="617" t="s">
        <v>56</v>
      </c>
      <c r="E48" s="617" t="s">
        <v>57</v>
      </c>
      <c r="F48" s="618" t="s">
        <v>784</v>
      </c>
      <c r="G48" s="618"/>
      <c r="H48" s="523">
        <f>IF(K48&lt;&gt;"",(VLOOKUP(K48,'🌳Resource'!$A$4:$J1001,10,false)*L48),0)+IF(M48&lt;&gt;"",(VLOOKUP(M48,'🌳Resource'!$A$4:$J1001,10,false)*N48),0)+IF(O48&lt;&gt;"",(VLOOKUP(O48,'🌳Resource'!$A$4:$J1001,10,false)*P48),0) + IF(Q48&lt;&gt;"",(VLOOKUP(Q48,'🌳Resource'!$A$4:$J1001,10,false)*R48),0) + IF(S48&lt;&gt;"",(VLOOKUP(S48,'🧱Material'!$B$4:$H1001,7,false)*T48),0) + IF(U48&lt;&gt;"",(VLOOKUP(U48,'🧱Material'!$B$4:$H1001,7,false)*V48),0) + IF(W48&lt;&gt;"",(VLOOKUP(W48,'🧱Material'!$B$4:$H1001,7,false)*X48),0) + IF(Y48&lt;&gt;"",(VLOOKUP(Y48,'🧱Material'!$B$4:$H1001,7,false)*Z48),0) + IF(AA48&lt;&gt;"",(VLOOKUP(AA48,'🧱Material'!$B$4:$H1001,7,false)*AB48),0) + IF(AC48&lt;&gt;"",(VLOOKUP(AC48,'🧱Material'!$B$4:$H1001,7,false)*AD48),0)</f>
        <v>1010</v>
      </c>
      <c r="I48" s="523">
        <f>IF(K48&lt;&gt;"",(VLOOKUP(K48,'🌳Resource'!$A$4:$J1001,8,false)*L48),0)+IF(M48&lt;&gt;"",(VLOOKUP(M48,'🌳Resource'!$A$4:$J1001,8,false)*N48),0)+IF(O48&lt;&gt;"",(VLOOKUP(O48,'🌳Resource'!$A$4:$J1001,8,false)*P48),0) + IF(Q48&lt;&gt;"",(VLOOKUP(Q48,'🌳Resource'!$A$4:$J1001,8,false)*R48),0) + IF(S48&lt;&gt;"",(VLOOKUP(S48,'🧱Material'!$B$4:$H1001,5,false)*T48),0) + IF(U48&lt;&gt;"",(VLOOKUP(U48,'🧱Material'!$B$4:$H1001,5,false)*V48),0) + IF(W48&lt;&gt;"",(VLOOKUP(W48,'🧱Material'!$B$4:$H1001,5,false)*X48),0) + IF(Y48&lt;&gt;"",(VLOOKUP(Y48,'🧱Material'!$B$4:$H1001,5,false)*Z48),0) + IF(AA48&lt;&gt;"",(VLOOKUP(AA48,'🧱Material'!$B$4:$H1001,5,false)*AB48),0) + IF(AC48&lt;&gt;"",(VLOOKUP(AC48,'🧱Material'!$B$4:$H1001,5,false)*AD48),0)</f>
        <v>819.8571429</v>
      </c>
      <c r="J48" s="523">
        <f>IF(K48&lt;&gt;"",(VLOOKUP(K48,'🌳Resource'!$A$5:$J1001,9,false)*L48),0)+IF(M48&lt;&gt;"",(VLOOKUP(M48,'🌳Resource'!$A$5:$J1001,9,false)*N48),0)+IF(O48&lt;&gt;"",(VLOOKUP(O48,'🌳Resource'!$A$5:$J1001,9,false)*P48),0) + IF(Q48&lt;&gt;"",(VLOOKUP(Q48,'🌳Resource'!$A$5:$J1001,9,false)*R48),0) + IF(S48&lt;&gt;"",(VLOOKUP(S48,'🧱Material'!$B$4:$H1001,6,false)*T48),0) + IF(U48&lt;&gt;"",(VLOOKUP(U48,'🧱Material'!$B$4:$H1001,6,false)*V48),0) + IF(W48&lt;&gt;"",(VLOOKUP(W48,'🧱Material'!$B$4:$H1001,6,false)*X48),0) + IF(Y48&lt;&gt;"",(VLOOKUP(Y48,'🧱Material'!$B$4:$H1001,6,false)*Z48),0) + IF(AA48&lt;&gt;"",(VLOOKUP(AA48,'🧱Material'!$B$4:$H1001,6,false)*AB48),0) + IF(AC48&lt;&gt;"",(VLOOKUP(AC48,'🧱Material'!$B$4:$H1001,6,false)*AD48),0)</f>
        <v>3115</v>
      </c>
      <c r="K48" s="63" t="s">
        <v>79</v>
      </c>
      <c r="L48" s="534">
        <v>200.0</v>
      </c>
      <c r="M48" s="63" t="s">
        <v>80</v>
      </c>
      <c r="N48" s="534">
        <v>100.0</v>
      </c>
      <c r="O48" s="63" t="s">
        <v>82</v>
      </c>
      <c r="P48" s="534">
        <v>100.0</v>
      </c>
      <c r="Q48" s="63" t="s">
        <v>84</v>
      </c>
      <c r="R48" s="534">
        <v>100.0</v>
      </c>
      <c r="S48" s="515" t="s">
        <v>555</v>
      </c>
      <c r="T48" s="3">
        <v>5.0</v>
      </c>
      <c r="U48" s="515" t="s">
        <v>672</v>
      </c>
      <c r="V48" s="3">
        <v>5.0</v>
      </c>
      <c r="W48" s="515" t="s">
        <v>670</v>
      </c>
      <c r="X48" s="3">
        <v>1.0</v>
      </c>
      <c r="Y48" s="515"/>
      <c r="Z48" s="3"/>
      <c r="AA48" s="515"/>
      <c r="AB48" s="3"/>
      <c r="AC48" s="515"/>
      <c r="AD48" s="3"/>
    </row>
    <row r="49">
      <c r="A49" s="617" t="b">
        <v>1</v>
      </c>
      <c r="B49" s="617" t="s">
        <v>970</v>
      </c>
      <c r="C49" s="617" t="s">
        <v>8</v>
      </c>
      <c r="D49" s="617" t="s">
        <v>56</v>
      </c>
      <c r="E49" s="617" t="s">
        <v>58</v>
      </c>
      <c r="F49" s="618" t="s">
        <v>784</v>
      </c>
      <c r="G49" s="618"/>
      <c r="H49" s="526">
        <f>IF(K49&lt;&gt;"",(VLOOKUP(K49,'🌳Resource'!$A$4:$J1001,10,false)*L49),0)+IF(M49&lt;&gt;"",(VLOOKUP(M49,'🌳Resource'!$A$4:$J1001,10,false)*N49),0)+IF(O49&lt;&gt;"",(VLOOKUP(O49,'🌳Resource'!$A$4:$J1001,10,false)*P49),0) + IF(Q49&lt;&gt;"",(VLOOKUP(Q49,'🌳Resource'!$A$4:$J1001,10,false)*R49),0) + IF(S49&lt;&gt;"",(VLOOKUP(S49,'🧱Material'!$B$4:$H1001,7,false)*T49),0) + IF(U49&lt;&gt;"",(VLOOKUP(U49,'🧱Material'!$B$4:$H1001,7,false)*V49),0) + IF(W49&lt;&gt;"",(VLOOKUP(W49,'🧱Material'!$B$4:$H1001,7,false)*X49),0) + IF(Y49&lt;&gt;"",(VLOOKUP(Y49,'🧱Material'!$B$4:$H1001,7,false)*Z49),0) + IF(AA49&lt;&gt;"",(VLOOKUP(AA49,'🧱Material'!$B$4:$H1001,7,false)*AB49),0) + IF(AC49&lt;&gt;"",(VLOOKUP(AC49,'🧱Material'!$B$4:$H1001,7,false)*AD49),0)</f>
        <v>1010</v>
      </c>
      <c r="I49" s="526">
        <f>IF(K49&lt;&gt;"",(VLOOKUP(K49,'🌳Resource'!$A$4:$J1001,8,false)*L49),0)+IF(M49&lt;&gt;"",(VLOOKUP(M49,'🌳Resource'!$A$4:$J1001,8,false)*N49),0)+IF(O49&lt;&gt;"",(VLOOKUP(O49,'🌳Resource'!$A$4:$J1001,8,false)*P49),0) + IF(Q49&lt;&gt;"",(VLOOKUP(Q49,'🌳Resource'!$A$4:$J1001,8,false)*R49),0) + IF(S49&lt;&gt;"",(VLOOKUP(S49,'🧱Material'!$B$4:$H1001,5,false)*T49),0) + IF(U49&lt;&gt;"",(VLOOKUP(U49,'🧱Material'!$B$4:$H1001,5,false)*V49),0) + IF(W49&lt;&gt;"",(VLOOKUP(W49,'🧱Material'!$B$4:$H1001,5,false)*X49),0) + IF(Y49&lt;&gt;"",(VLOOKUP(Y49,'🧱Material'!$B$4:$H1001,5,false)*Z49),0) + IF(AA49&lt;&gt;"",(VLOOKUP(AA49,'🧱Material'!$B$4:$H1001,5,false)*AB49),0) + IF(AC49&lt;&gt;"",(VLOOKUP(AC49,'🧱Material'!$B$4:$H1001,5,false)*AD49),0)</f>
        <v>819.8571429</v>
      </c>
      <c r="J49" s="526">
        <f>IF(K49&lt;&gt;"",(VLOOKUP(K49,'🌳Resource'!$A$5:$J1001,9,false)*L49),0)+IF(M49&lt;&gt;"",(VLOOKUP(M49,'🌳Resource'!$A$5:$J1001,9,false)*N49),0)+IF(O49&lt;&gt;"",(VLOOKUP(O49,'🌳Resource'!$A$5:$J1001,9,false)*P49),0) + IF(Q49&lt;&gt;"",(VLOOKUP(Q49,'🌳Resource'!$A$5:$J1001,9,false)*R49),0) + IF(S49&lt;&gt;"",(VLOOKUP(S49,'🧱Material'!$B$4:$H1001,6,false)*T49),0) + IF(U49&lt;&gt;"",(VLOOKUP(U49,'🧱Material'!$B$4:$H1001,6,false)*V49),0) + IF(W49&lt;&gt;"",(VLOOKUP(W49,'🧱Material'!$B$4:$H1001,6,false)*X49),0) + IF(Y49&lt;&gt;"",(VLOOKUP(Y49,'🧱Material'!$B$4:$H1001,6,false)*Z49),0) + IF(AA49&lt;&gt;"",(VLOOKUP(AA49,'🧱Material'!$B$4:$H1001,6,false)*AB49),0) + IF(AC49&lt;&gt;"",(VLOOKUP(AC49,'🧱Material'!$B$4:$H1001,6,false)*AD49),0)</f>
        <v>3115</v>
      </c>
      <c r="K49" s="18" t="s">
        <v>79</v>
      </c>
      <c r="L49" s="520">
        <v>200.0</v>
      </c>
      <c r="M49" s="18" t="s">
        <v>80</v>
      </c>
      <c r="N49" s="520">
        <v>100.0</v>
      </c>
      <c r="O49" s="18" t="s">
        <v>82</v>
      </c>
      <c r="P49" s="520">
        <v>100.0</v>
      </c>
      <c r="Q49" s="18" t="s">
        <v>84</v>
      </c>
      <c r="R49" s="520">
        <v>100.0</v>
      </c>
      <c r="S49" s="59" t="s">
        <v>555</v>
      </c>
      <c r="T49" s="520">
        <v>5.0</v>
      </c>
      <c r="U49" s="59" t="s">
        <v>672</v>
      </c>
      <c r="V49" s="520">
        <v>5.0</v>
      </c>
      <c r="W49" s="59" t="s">
        <v>670</v>
      </c>
      <c r="X49" s="520">
        <v>1.0</v>
      </c>
      <c r="Y49" s="59"/>
      <c r="Z49" s="520"/>
      <c r="AA49" s="59"/>
      <c r="AB49" s="520"/>
      <c r="AC49" s="59"/>
      <c r="AD49" s="520"/>
    </row>
    <row r="50">
      <c r="A50" s="617" t="b">
        <v>1</v>
      </c>
      <c r="B50" s="617" t="s">
        <v>971</v>
      </c>
      <c r="C50" s="617" t="s">
        <v>8</v>
      </c>
      <c r="D50" s="617" t="s">
        <v>56</v>
      </c>
      <c r="E50" s="617" t="s">
        <v>59</v>
      </c>
      <c r="F50" s="618" t="s">
        <v>784</v>
      </c>
      <c r="G50" s="618"/>
      <c r="H50" s="523">
        <f>IF(K50&lt;&gt;"",(VLOOKUP(K50,'🌳Resource'!$A$4:$J1001,10,false)*L50),0)+IF(M50&lt;&gt;"",(VLOOKUP(M50,'🌳Resource'!$A$4:$J1001,10,false)*N50),0)+IF(O50&lt;&gt;"",(VLOOKUP(O50,'🌳Resource'!$A$4:$J1001,10,false)*P50),0) + IF(Q50&lt;&gt;"",(VLOOKUP(Q50,'🌳Resource'!$A$4:$J1001,10,false)*R50),0) + IF(S50&lt;&gt;"",(VLOOKUP(S50,'🧱Material'!$B$4:$H1001,7,false)*T50),0) + IF(U50&lt;&gt;"",(VLOOKUP(U50,'🧱Material'!$B$4:$H1001,7,false)*V50),0) + IF(W50&lt;&gt;"",(VLOOKUP(W50,'🧱Material'!$B$4:$H1001,7,false)*X50),0) + IF(Y50&lt;&gt;"",(VLOOKUP(Y50,'🧱Material'!$B$4:$H1001,7,false)*Z50),0) + IF(AA50&lt;&gt;"",(VLOOKUP(AA50,'🧱Material'!$B$4:$H1001,7,false)*AB50),0) + IF(AC50&lt;&gt;"",(VLOOKUP(AC50,'🧱Material'!$B$4:$H1001,7,false)*AD50),0)</f>
        <v>1010</v>
      </c>
      <c r="I50" s="523">
        <f>IF(K50&lt;&gt;"",(VLOOKUP(K50,'🌳Resource'!$A$4:$J1001,8,false)*L50),0)+IF(M50&lt;&gt;"",(VLOOKUP(M50,'🌳Resource'!$A$4:$J1001,8,false)*N50),0)+IF(O50&lt;&gt;"",(VLOOKUP(O50,'🌳Resource'!$A$4:$J1001,8,false)*P50),0) + IF(Q50&lt;&gt;"",(VLOOKUP(Q50,'🌳Resource'!$A$4:$J1001,8,false)*R50),0) + IF(S50&lt;&gt;"",(VLOOKUP(S50,'🧱Material'!$B$4:$H1001,5,false)*T50),0) + IF(U50&lt;&gt;"",(VLOOKUP(U50,'🧱Material'!$B$4:$H1001,5,false)*V50),0) + IF(W50&lt;&gt;"",(VLOOKUP(W50,'🧱Material'!$B$4:$H1001,5,false)*X50),0) + IF(Y50&lt;&gt;"",(VLOOKUP(Y50,'🧱Material'!$B$4:$H1001,5,false)*Z50),0) + IF(AA50&lt;&gt;"",(VLOOKUP(AA50,'🧱Material'!$B$4:$H1001,5,false)*AB50),0) + IF(AC50&lt;&gt;"",(VLOOKUP(AC50,'🧱Material'!$B$4:$H1001,5,false)*AD50),0)</f>
        <v>819.8571429</v>
      </c>
      <c r="J50" s="523">
        <f>IF(K50&lt;&gt;"",(VLOOKUP(K50,'🌳Resource'!$A$5:$J1001,9,false)*L50),0)+IF(M50&lt;&gt;"",(VLOOKUP(M50,'🌳Resource'!$A$5:$J1001,9,false)*N50),0)+IF(O50&lt;&gt;"",(VLOOKUP(O50,'🌳Resource'!$A$5:$J1001,9,false)*P50),0) + IF(Q50&lt;&gt;"",(VLOOKUP(Q50,'🌳Resource'!$A$5:$J1001,9,false)*R50),0) + IF(S50&lt;&gt;"",(VLOOKUP(S50,'🧱Material'!$B$4:$H1001,6,false)*T50),0) + IF(U50&lt;&gt;"",(VLOOKUP(U50,'🧱Material'!$B$4:$H1001,6,false)*V50),0) + IF(W50&lt;&gt;"",(VLOOKUP(W50,'🧱Material'!$B$4:$H1001,6,false)*X50),0) + IF(Y50&lt;&gt;"",(VLOOKUP(Y50,'🧱Material'!$B$4:$H1001,6,false)*Z50),0) + IF(AA50&lt;&gt;"",(VLOOKUP(AA50,'🧱Material'!$B$4:$H1001,6,false)*AB50),0) + IF(AC50&lt;&gt;"",(VLOOKUP(AC50,'🧱Material'!$B$4:$H1001,6,false)*AD50),0)</f>
        <v>3115</v>
      </c>
      <c r="K50" s="63" t="s">
        <v>79</v>
      </c>
      <c r="L50" s="534">
        <v>200.0</v>
      </c>
      <c r="M50" s="63" t="s">
        <v>80</v>
      </c>
      <c r="N50" s="534">
        <v>100.0</v>
      </c>
      <c r="O50" s="63" t="s">
        <v>82</v>
      </c>
      <c r="P50" s="534">
        <v>100.0</v>
      </c>
      <c r="Q50" s="63" t="s">
        <v>84</v>
      </c>
      <c r="R50" s="534">
        <v>100.0</v>
      </c>
      <c r="S50" s="515" t="s">
        <v>555</v>
      </c>
      <c r="T50" s="3">
        <v>5.0</v>
      </c>
      <c r="U50" s="515" t="s">
        <v>672</v>
      </c>
      <c r="V50" s="3">
        <v>5.0</v>
      </c>
      <c r="W50" s="515" t="s">
        <v>670</v>
      </c>
      <c r="X50" s="3">
        <v>1.0</v>
      </c>
      <c r="Y50" s="515"/>
      <c r="Z50" s="3"/>
      <c r="AA50" s="515"/>
      <c r="AB50" s="3"/>
      <c r="AC50" s="515"/>
      <c r="AD50" s="3"/>
    </row>
    <row r="51">
      <c r="A51" s="617" t="b">
        <v>1</v>
      </c>
      <c r="B51" s="617" t="s">
        <v>972</v>
      </c>
      <c r="C51" s="617" t="s">
        <v>8</v>
      </c>
      <c r="D51" s="617" t="s">
        <v>56</v>
      </c>
      <c r="E51" s="617" t="s">
        <v>60</v>
      </c>
      <c r="F51" s="618" t="s">
        <v>784</v>
      </c>
      <c r="G51" s="618"/>
      <c r="H51" s="526">
        <f>IF(K51&lt;&gt;"",(VLOOKUP(K51,'🌳Resource'!$A$4:$J1001,10,false)*L51),0)+IF(M51&lt;&gt;"",(VLOOKUP(M51,'🌳Resource'!$A$4:$J1001,10,false)*N51),0)+IF(O51&lt;&gt;"",(VLOOKUP(O51,'🌳Resource'!$A$4:$J1001,10,false)*P51),0) + IF(Q51&lt;&gt;"",(VLOOKUP(Q51,'🌳Resource'!$A$4:$J1001,10,false)*R51),0) + IF(S51&lt;&gt;"",(VLOOKUP(S51,'🧱Material'!$B$4:$H1001,7,false)*T51),0) + IF(U51&lt;&gt;"",(VLOOKUP(U51,'🧱Material'!$B$4:$H1001,7,false)*V51),0) + IF(W51&lt;&gt;"",(VLOOKUP(W51,'🧱Material'!$B$4:$H1001,7,false)*X51),0) + IF(Y51&lt;&gt;"",(VLOOKUP(Y51,'🧱Material'!$B$4:$H1001,7,false)*Z51),0) + IF(AA51&lt;&gt;"",(VLOOKUP(AA51,'🧱Material'!$B$4:$H1001,7,false)*AB51),0) + IF(AC51&lt;&gt;"",(VLOOKUP(AC51,'🧱Material'!$B$4:$H1001,7,false)*AD51),0)</f>
        <v>1010</v>
      </c>
      <c r="I51" s="526">
        <f>IF(K51&lt;&gt;"",(VLOOKUP(K51,'🌳Resource'!$A$4:$J1001,8,false)*L51),0)+IF(M51&lt;&gt;"",(VLOOKUP(M51,'🌳Resource'!$A$4:$J1001,8,false)*N51),0)+IF(O51&lt;&gt;"",(VLOOKUP(O51,'🌳Resource'!$A$4:$J1001,8,false)*P51),0) + IF(Q51&lt;&gt;"",(VLOOKUP(Q51,'🌳Resource'!$A$4:$J1001,8,false)*R51),0) + IF(S51&lt;&gt;"",(VLOOKUP(S51,'🧱Material'!$B$4:$H1001,5,false)*T51),0) + IF(U51&lt;&gt;"",(VLOOKUP(U51,'🧱Material'!$B$4:$H1001,5,false)*V51),0) + IF(W51&lt;&gt;"",(VLOOKUP(W51,'🧱Material'!$B$4:$H1001,5,false)*X51),0) + IF(Y51&lt;&gt;"",(VLOOKUP(Y51,'🧱Material'!$B$4:$H1001,5,false)*Z51),0) + IF(AA51&lt;&gt;"",(VLOOKUP(AA51,'🧱Material'!$B$4:$H1001,5,false)*AB51),0) + IF(AC51&lt;&gt;"",(VLOOKUP(AC51,'🧱Material'!$B$4:$H1001,5,false)*AD51),0)</f>
        <v>819.8571429</v>
      </c>
      <c r="J51" s="526">
        <f>IF(K51&lt;&gt;"",(VLOOKUP(K51,'🌳Resource'!$A$5:$J1001,9,false)*L51),0)+IF(M51&lt;&gt;"",(VLOOKUP(M51,'🌳Resource'!$A$5:$J1001,9,false)*N51),0)+IF(O51&lt;&gt;"",(VLOOKUP(O51,'🌳Resource'!$A$5:$J1001,9,false)*P51),0) + IF(Q51&lt;&gt;"",(VLOOKUP(Q51,'🌳Resource'!$A$5:$J1001,9,false)*R51),0) + IF(S51&lt;&gt;"",(VLOOKUP(S51,'🧱Material'!$B$4:$H1001,6,false)*T51),0) + IF(U51&lt;&gt;"",(VLOOKUP(U51,'🧱Material'!$B$4:$H1001,6,false)*V51),0) + IF(W51&lt;&gt;"",(VLOOKUP(W51,'🧱Material'!$B$4:$H1001,6,false)*X51),0) + IF(Y51&lt;&gt;"",(VLOOKUP(Y51,'🧱Material'!$B$4:$H1001,6,false)*Z51),0) + IF(AA51&lt;&gt;"",(VLOOKUP(AA51,'🧱Material'!$B$4:$H1001,6,false)*AB51),0) + IF(AC51&lt;&gt;"",(VLOOKUP(AC51,'🧱Material'!$B$4:$H1001,6,false)*AD51),0)</f>
        <v>3115</v>
      </c>
      <c r="K51" s="18" t="s">
        <v>79</v>
      </c>
      <c r="L51" s="520">
        <v>200.0</v>
      </c>
      <c r="M51" s="18" t="s">
        <v>80</v>
      </c>
      <c r="N51" s="520">
        <v>100.0</v>
      </c>
      <c r="O51" s="18" t="s">
        <v>82</v>
      </c>
      <c r="P51" s="520">
        <v>100.0</v>
      </c>
      <c r="Q51" s="18" t="s">
        <v>84</v>
      </c>
      <c r="R51" s="520">
        <v>100.0</v>
      </c>
      <c r="S51" s="59" t="s">
        <v>555</v>
      </c>
      <c r="T51" s="520">
        <v>5.0</v>
      </c>
      <c r="U51" s="59" t="s">
        <v>672</v>
      </c>
      <c r="V51" s="520">
        <v>5.0</v>
      </c>
      <c r="W51" s="59" t="s">
        <v>670</v>
      </c>
      <c r="X51" s="520">
        <v>1.0</v>
      </c>
      <c r="Y51" s="59"/>
      <c r="Z51" s="520"/>
      <c r="AA51" s="59"/>
      <c r="AB51" s="520"/>
      <c r="AC51" s="59"/>
      <c r="AD51" s="520"/>
    </row>
    <row r="52">
      <c r="A52" s="617" t="b">
        <v>1</v>
      </c>
      <c r="B52" s="617" t="s">
        <v>973</v>
      </c>
      <c r="C52" s="617" t="s">
        <v>8</v>
      </c>
      <c r="D52" s="617" t="s">
        <v>56</v>
      </c>
      <c r="E52" s="617" t="s">
        <v>61</v>
      </c>
      <c r="F52" s="618" t="s">
        <v>784</v>
      </c>
      <c r="G52" s="618"/>
      <c r="H52" s="523">
        <f>IF(K52&lt;&gt;"",(VLOOKUP(K52,'🌳Resource'!$A$4:$J1001,10,false)*L52),0)+IF(M52&lt;&gt;"",(VLOOKUP(M52,'🌳Resource'!$A$4:$J1001,10,false)*N52),0)+IF(O52&lt;&gt;"",(VLOOKUP(O52,'🌳Resource'!$A$4:$J1001,10,false)*P52),0) + IF(Q52&lt;&gt;"",(VLOOKUP(Q52,'🌳Resource'!$A$4:$J1001,10,false)*R52),0) + IF(S52&lt;&gt;"",(VLOOKUP(S52,'🧱Material'!$B$4:$H1001,7,false)*T52),0) + IF(U52&lt;&gt;"",(VLOOKUP(U52,'🧱Material'!$B$4:$H1001,7,false)*V52),0) + IF(W52&lt;&gt;"",(VLOOKUP(W52,'🧱Material'!$B$4:$H1001,7,false)*X52),0) + IF(Y52&lt;&gt;"",(VLOOKUP(Y52,'🧱Material'!$B$4:$H1001,7,false)*Z52),0) + IF(AA52&lt;&gt;"",(VLOOKUP(AA52,'🧱Material'!$B$4:$H1001,7,false)*AB52),0) + IF(AC52&lt;&gt;"",(VLOOKUP(AC52,'🧱Material'!$B$4:$H1001,7,false)*AD52),0)</f>
        <v>1010</v>
      </c>
      <c r="I52" s="523">
        <f>IF(K52&lt;&gt;"",(VLOOKUP(K52,'🌳Resource'!$A$4:$J1001,8,false)*L52),0)+IF(M52&lt;&gt;"",(VLOOKUP(M52,'🌳Resource'!$A$4:$J1001,8,false)*N52),0)+IF(O52&lt;&gt;"",(VLOOKUP(O52,'🌳Resource'!$A$4:$J1001,8,false)*P52),0) + IF(Q52&lt;&gt;"",(VLOOKUP(Q52,'🌳Resource'!$A$4:$J1001,8,false)*R52),0) + IF(S52&lt;&gt;"",(VLOOKUP(S52,'🧱Material'!$B$4:$H1001,5,false)*T52),0) + IF(U52&lt;&gt;"",(VLOOKUP(U52,'🧱Material'!$B$4:$H1001,5,false)*V52),0) + IF(W52&lt;&gt;"",(VLOOKUP(W52,'🧱Material'!$B$4:$H1001,5,false)*X52),0) + IF(Y52&lt;&gt;"",(VLOOKUP(Y52,'🧱Material'!$B$4:$H1001,5,false)*Z52),0) + IF(AA52&lt;&gt;"",(VLOOKUP(AA52,'🧱Material'!$B$4:$H1001,5,false)*AB52),0) + IF(AC52&lt;&gt;"",(VLOOKUP(AC52,'🧱Material'!$B$4:$H1001,5,false)*AD52),0)</f>
        <v>819.8571429</v>
      </c>
      <c r="J52" s="523">
        <f>IF(K52&lt;&gt;"",(VLOOKUP(K52,'🌳Resource'!$A$5:$J1001,9,false)*L52),0)+IF(M52&lt;&gt;"",(VLOOKUP(M52,'🌳Resource'!$A$5:$J1001,9,false)*N52),0)+IF(O52&lt;&gt;"",(VLOOKUP(O52,'🌳Resource'!$A$5:$J1001,9,false)*P52),0) + IF(Q52&lt;&gt;"",(VLOOKUP(Q52,'🌳Resource'!$A$5:$J1001,9,false)*R52),0) + IF(S52&lt;&gt;"",(VLOOKUP(S52,'🧱Material'!$B$4:$H1001,6,false)*T52),0) + IF(U52&lt;&gt;"",(VLOOKUP(U52,'🧱Material'!$B$4:$H1001,6,false)*V52),0) + IF(W52&lt;&gt;"",(VLOOKUP(W52,'🧱Material'!$B$4:$H1001,6,false)*X52),0) + IF(Y52&lt;&gt;"",(VLOOKUP(Y52,'🧱Material'!$B$4:$H1001,6,false)*Z52),0) + IF(AA52&lt;&gt;"",(VLOOKUP(AA52,'🧱Material'!$B$4:$H1001,6,false)*AB52),0) + IF(AC52&lt;&gt;"",(VLOOKUP(AC52,'🧱Material'!$B$4:$H1001,6,false)*AD52),0)</f>
        <v>3115</v>
      </c>
      <c r="K52" s="63" t="s">
        <v>79</v>
      </c>
      <c r="L52" s="534">
        <v>200.0</v>
      </c>
      <c r="M52" s="63" t="s">
        <v>80</v>
      </c>
      <c r="N52" s="534">
        <v>100.0</v>
      </c>
      <c r="O52" s="63" t="s">
        <v>82</v>
      </c>
      <c r="P52" s="534">
        <v>100.0</v>
      </c>
      <c r="Q52" s="63" t="s">
        <v>84</v>
      </c>
      <c r="R52" s="534">
        <v>100.0</v>
      </c>
      <c r="S52" s="515" t="s">
        <v>555</v>
      </c>
      <c r="T52" s="3">
        <v>5.0</v>
      </c>
      <c r="U52" s="515" t="s">
        <v>672</v>
      </c>
      <c r="V52" s="3">
        <v>5.0</v>
      </c>
      <c r="W52" s="515" t="s">
        <v>670</v>
      </c>
      <c r="X52" s="3">
        <v>1.0</v>
      </c>
      <c r="Y52" s="515"/>
      <c r="Z52" s="3"/>
      <c r="AA52" s="515"/>
      <c r="AB52" s="3"/>
      <c r="AC52" s="515"/>
      <c r="AD52" s="3"/>
    </row>
    <row r="53">
      <c r="A53" s="617" t="b">
        <v>1</v>
      </c>
      <c r="B53" s="617" t="s">
        <v>974</v>
      </c>
      <c r="C53" s="617" t="s">
        <v>8</v>
      </c>
      <c r="D53" s="617" t="s">
        <v>56</v>
      </c>
      <c r="E53" s="618" t="s">
        <v>62</v>
      </c>
      <c r="F53" s="618" t="s">
        <v>784</v>
      </c>
      <c r="G53" s="618"/>
      <c r="H53" s="526">
        <f>IF(K53&lt;&gt;"",(VLOOKUP(K53,'🌳Resource'!$A$4:$J1001,10,false)*L53),0)+IF(M53&lt;&gt;"",(VLOOKUP(M53,'🌳Resource'!$A$4:$J1001,10,false)*N53),0)+IF(O53&lt;&gt;"",(VLOOKUP(O53,'🌳Resource'!$A$4:$J1001,10,false)*P53),0) + IF(Q53&lt;&gt;"",(VLOOKUP(Q53,'🌳Resource'!$A$4:$J1001,10,false)*R53),0) + IF(S53&lt;&gt;"",(VLOOKUP(S53,'🧱Material'!$B$4:$H1001,7,false)*T53),0) + IF(U53&lt;&gt;"",(VLOOKUP(U53,'🧱Material'!$B$4:$H1001,7,false)*V53),0) + IF(W53&lt;&gt;"",(VLOOKUP(W53,'🧱Material'!$B$4:$H1001,7,false)*X53),0) + IF(Y53&lt;&gt;"",(VLOOKUP(Y53,'🧱Material'!$B$4:$H1001,7,false)*Z53),0) + IF(AA53&lt;&gt;"",(VLOOKUP(AA53,'🧱Material'!$B$4:$H1001,7,false)*AB53),0) + IF(AC53&lt;&gt;"",(VLOOKUP(AC53,'🧱Material'!$B$4:$H1001,7,false)*AD53),0)</f>
        <v>1010</v>
      </c>
      <c r="I53" s="526">
        <f>IF(K53&lt;&gt;"",(VLOOKUP(K53,'🌳Resource'!$A$4:$J1001,8,false)*L53),0)+IF(M53&lt;&gt;"",(VLOOKUP(M53,'🌳Resource'!$A$4:$J1001,8,false)*N53),0)+IF(O53&lt;&gt;"",(VLOOKUP(O53,'🌳Resource'!$A$4:$J1001,8,false)*P53),0) + IF(Q53&lt;&gt;"",(VLOOKUP(Q53,'🌳Resource'!$A$4:$J1001,8,false)*R53),0) + IF(S53&lt;&gt;"",(VLOOKUP(S53,'🧱Material'!$B$4:$H1001,5,false)*T53),0) + IF(U53&lt;&gt;"",(VLOOKUP(U53,'🧱Material'!$B$4:$H1001,5,false)*V53),0) + IF(W53&lt;&gt;"",(VLOOKUP(W53,'🧱Material'!$B$4:$H1001,5,false)*X53),0) + IF(Y53&lt;&gt;"",(VLOOKUP(Y53,'🧱Material'!$B$4:$H1001,5,false)*Z53),0) + IF(AA53&lt;&gt;"",(VLOOKUP(AA53,'🧱Material'!$B$4:$H1001,5,false)*AB53),0) + IF(AC53&lt;&gt;"",(VLOOKUP(AC53,'🧱Material'!$B$4:$H1001,5,false)*AD53),0)</f>
        <v>819.8571429</v>
      </c>
      <c r="J53" s="526">
        <f>IF(K53&lt;&gt;"",(VLOOKUP(K53,'🌳Resource'!$A$5:$J1001,9,false)*L53),0)+IF(M53&lt;&gt;"",(VLOOKUP(M53,'🌳Resource'!$A$5:$J1001,9,false)*N53),0)+IF(O53&lt;&gt;"",(VLOOKUP(O53,'🌳Resource'!$A$5:$J1001,9,false)*P53),0) + IF(Q53&lt;&gt;"",(VLOOKUP(Q53,'🌳Resource'!$A$5:$J1001,9,false)*R53),0) + IF(S53&lt;&gt;"",(VLOOKUP(S53,'🧱Material'!$B$4:$H1001,6,false)*T53),0) + IF(U53&lt;&gt;"",(VLOOKUP(U53,'🧱Material'!$B$4:$H1001,6,false)*V53),0) + IF(W53&lt;&gt;"",(VLOOKUP(W53,'🧱Material'!$B$4:$H1001,6,false)*X53),0) + IF(Y53&lt;&gt;"",(VLOOKUP(Y53,'🧱Material'!$B$4:$H1001,6,false)*Z53),0) + IF(AA53&lt;&gt;"",(VLOOKUP(AA53,'🧱Material'!$B$4:$H1001,6,false)*AB53),0) + IF(AC53&lt;&gt;"",(VLOOKUP(AC53,'🧱Material'!$B$4:$H1001,6,false)*AD53),0)</f>
        <v>3115</v>
      </c>
      <c r="K53" s="18" t="s">
        <v>79</v>
      </c>
      <c r="L53" s="520">
        <v>200.0</v>
      </c>
      <c r="M53" s="18" t="s">
        <v>80</v>
      </c>
      <c r="N53" s="520">
        <v>100.0</v>
      </c>
      <c r="O53" s="18" t="s">
        <v>82</v>
      </c>
      <c r="P53" s="520">
        <v>100.0</v>
      </c>
      <c r="Q53" s="18" t="s">
        <v>84</v>
      </c>
      <c r="R53" s="520">
        <v>100.0</v>
      </c>
      <c r="S53" s="59" t="s">
        <v>555</v>
      </c>
      <c r="T53" s="520">
        <v>5.0</v>
      </c>
      <c r="U53" s="59" t="s">
        <v>672</v>
      </c>
      <c r="V53" s="520">
        <v>5.0</v>
      </c>
      <c r="W53" s="59" t="s">
        <v>670</v>
      </c>
      <c r="X53" s="520">
        <v>1.0</v>
      </c>
      <c r="Y53" s="59"/>
      <c r="Z53" s="520"/>
      <c r="AA53" s="59"/>
      <c r="AB53" s="520"/>
      <c r="AC53" s="59"/>
      <c r="AD53" s="520"/>
    </row>
    <row r="54">
      <c r="A54" s="617" t="b">
        <v>1</v>
      </c>
      <c r="B54" s="617" t="s">
        <v>975</v>
      </c>
      <c r="C54" s="617" t="s">
        <v>8</v>
      </c>
      <c r="D54" s="617" t="s">
        <v>56</v>
      </c>
      <c r="E54" s="617" t="s">
        <v>63</v>
      </c>
      <c r="F54" s="618" t="s">
        <v>784</v>
      </c>
      <c r="G54" s="618"/>
      <c r="H54" s="523">
        <f>IF(K54&lt;&gt;"",(VLOOKUP(K54,'🌳Resource'!$A$4:$J1001,10,false)*L54),0)+IF(M54&lt;&gt;"",(VLOOKUP(M54,'🌳Resource'!$A$4:$J1001,10,false)*N54),0)+IF(O54&lt;&gt;"",(VLOOKUP(O54,'🌳Resource'!$A$4:$J1001,10,false)*P54),0) + IF(Q54&lt;&gt;"",(VLOOKUP(Q54,'🌳Resource'!$A$4:$J1001,10,false)*R54),0) + IF(S54&lt;&gt;"",(VLOOKUP(S54,'🧱Material'!$B$4:$H1001,7,false)*T54),0) + IF(U54&lt;&gt;"",(VLOOKUP(U54,'🧱Material'!$B$4:$H1001,7,false)*V54),0) + IF(W54&lt;&gt;"",(VLOOKUP(W54,'🧱Material'!$B$4:$H1001,7,false)*X54),0) + IF(Y54&lt;&gt;"",(VLOOKUP(Y54,'🧱Material'!$B$4:$H1001,7,false)*Z54),0) + IF(AA54&lt;&gt;"",(VLOOKUP(AA54,'🧱Material'!$B$4:$H1001,7,false)*AB54),0) + IF(AC54&lt;&gt;"",(VLOOKUP(AC54,'🧱Material'!$B$4:$H1001,7,false)*AD54),0)</f>
        <v>1010</v>
      </c>
      <c r="I54" s="523">
        <f>IF(K54&lt;&gt;"",(VLOOKUP(K54,'🌳Resource'!$A$4:$J1001,8,false)*L54),0)+IF(M54&lt;&gt;"",(VLOOKUP(M54,'🌳Resource'!$A$4:$J1001,8,false)*N54),0)+IF(O54&lt;&gt;"",(VLOOKUP(O54,'🌳Resource'!$A$4:$J1001,8,false)*P54),0) + IF(Q54&lt;&gt;"",(VLOOKUP(Q54,'🌳Resource'!$A$4:$J1001,8,false)*R54),0) + IF(S54&lt;&gt;"",(VLOOKUP(S54,'🧱Material'!$B$4:$H1001,5,false)*T54),0) + IF(U54&lt;&gt;"",(VLOOKUP(U54,'🧱Material'!$B$4:$H1001,5,false)*V54),0) + IF(W54&lt;&gt;"",(VLOOKUP(W54,'🧱Material'!$B$4:$H1001,5,false)*X54),0) + IF(Y54&lt;&gt;"",(VLOOKUP(Y54,'🧱Material'!$B$4:$H1001,5,false)*Z54),0) + IF(AA54&lt;&gt;"",(VLOOKUP(AA54,'🧱Material'!$B$4:$H1001,5,false)*AB54),0) + IF(AC54&lt;&gt;"",(VLOOKUP(AC54,'🧱Material'!$B$4:$H1001,5,false)*AD54),0)</f>
        <v>819.8571429</v>
      </c>
      <c r="J54" s="523">
        <f>IF(K54&lt;&gt;"",(VLOOKUP(K54,'🌳Resource'!$A$5:$J1001,9,false)*L54),0)+IF(M54&lt;&gt;"",(VLOOKUP(M54,'🌳Resource'!$A$5:$J1001,9,false)*N54),0)+IF(O54&lt;&gt;"",(VLOOKUP(O54,'🌳Resource'!$A$5:$J1001,9,false)*P54),0) + IF(Q54&lt;&gt;"",(VLOOKUP(Q54,'🌳Resource'!$A$5:$J1001,9,false)*R54),0) + IF(S54&lt;&gt;"",(VLOOKUP(S54,'🧱Material'!$B$4:$H1001,6,false)*T54),0) + IF(U54&lt;&gt;"",(VLOOKUP(U54,'🧱Material'!$B$4:$H1001,6,false)*V54),0) + IF(W54&lt;&gt;"",(VLOOKUP(W54,'🧱Material'!$B$4:$H1001,6,false)*X54),0) + IF(Y54&lt;&gt;"",(VLOOKUP(Y54,'🧱Material'!$B$4:$H1001,6,false)*Z54),0) + IF(AA54&lt;&gt;"",(VLOOKUP(AA54,'🧱Material'!$B$4:$H1001,6,false)*AB54),0) + IF(AC54&lt;&gt;"",(VLOOKUP(AC54,'🧱Material'!$B$4:$H1001,6,false)*AD54),0)</f>
        <v>3115</v>
      </c>
      <c r="K54" s="63" t="s">
        <v>79</v>
      </c>
      <c r="L54" s="534">
        <v>200.0</v>
      </c>
      <c r="M54" s="63" t="s">
        <v>80</v>
      </c>
      <c r="N54" s="534">
        <v>100.0</v>
      </c>
      <c r="O54" s="63" t="s">
        <v>82</v>
      </c>
      <c r="P54" s="534">
        <v>100.0</v>
      </c>
      <c r="Q54" s="63" t="s">
        <v>84</v>
      </c>
      <c r="R54" s="534">
        <v>100.0</v>
      </c>
      <c r="S54" s="515" t="s">
        <v>555</v>
      </c>
      <c r="T54" s="3">
        <v>5.0</v>
      </c>
      <c r="U54" s="515" t="s">
        <v>672</v>
      </c>
      <c r="V54" s="3">
        <v>5.0</v>
      </c>
      <c r="W54" s="515" t="s">
        <v>670</v>
      </c>
      <c r="X54" s="3">
        <v>1.0</v>
      </c>
      <c r="Y54" s="515"/>
      <c r="Z54" s="3"/>
      <c r="AA54" s="515"/>
      <c r="AB54" s="3"/>
      <c r="AC54" s="515"/>
      <c r="AD54" s="3"/>
    </row>
    <row r="55">
      <c r="A55" s="617" t="b">
        <v>1</v>
      </c>
      <c r="B55" s="617" t="s">
        <v>976</v>
      </c>
      <c r="C55" s="617" t="s">
        <v>8</v>
      </c>
      <c r="D55" s="617" t="s">
        <v>56</v>
      </c>
      <c r="E55" s="617" t="s">
        <v>64</v>
      </c>
      <c r="F55" s="618" t="s">
        <v>784</v>
      </c>
      <c r="G55" s="618"/>
      <c r="H55" s="526">
        <f>IF(K55&lt;&gt;"",(VLOOKUP(K55,'🌳Resource'!$A$4:$J1001,10,false)*L55),0)+IF(M55&lt;&gt;"",(VLOOKUP(M55,'🌳Resource'!$A$4:$J1001,10,false)*N55),0)+IF(O55&lt;&gt;"",(VLOOKUP(O55,'🌳Resource'!$A$4:$J1001,10,false)*P55),0) + IF(Q55&lt;&gt;"",(VLOOKUP(Q55,'🌳Resource'!$A$4:$J1001,10,false)*R55),0) + IF(S55&lt;&gt;"",(VLOOKUP(S55,'🧱Material'!$B$4:$H1001,7,false)*T55),0) + IF(U55&lt;&gt;"",(VLOOKUP(U55,'🧱Material'!$B$4:$H1001,7,false)*V55),0) + IF(W55&lt;&gt;"",(VLOOKUP(W55,'🧱Material'!$B$4:$H1001,7,false)*X55),0) + IF(Y55&lt;&gt;"",(VLOOKUP(Y55,'🧱Material'!$B$4:$H1001,7,false)*Z55),0) + IF(AA55&lt;&gt;"",(VLOOKUP(AA55,'🧱Material'!$B$4:$H1001,7,false)*AB55),0) + IF(AC55&lt;&gt;"",(VLOOKUP(AC55,'🧱Material'!$B$4:$H1001,7,false)*AD55),0)</f>
        <v>1010</v>
      </c>
      <c r="I55" s="526">
        <f>IF(K55&lt;&gt;"",(VLOOKUP(K55,'🌳Resource'!$A$4:$J1001,8,false)*L55),0)+IF(M55&lt;&gt;"",(VLOOKUP(M55,'🌳Resource'!$A$4:$J1001,8,false)*N55),0)+IF(O55&lt;&gt;"",(VLOOKUP(O55,'🌳Resource'!$A$4:$J1001,8,false)*P55),0) + IF(Q55&lt;&gt;"",(VLOOKUP(Q55,'🌳Resource'!$A$4:$J1001,8,false)*R55),0) + IF(S55&lt;&gt;"",(VLOOKUP(S55,'🧱Material'!$B$4:$H1001,5,false)*T55),0) + IF(U55&lt;&gt;"",(VLOOKUP(U55,'🧱Material'!$B$4:$H1001,5,false)*V55),0) + IF(W55&lt;&gt;"",(VLOOKUP(W55,'🧱Material'!$B$4:$H1001,5,false)*X55),0) + IF(Y55&lt;&gt;"",(VLOOKUP(Y55,'🧱Material'!$B$4:$H1001,5,false)*Z55),0) + IF(AA55&lt;&gt;"",(VLOOKUP(AA55,'🧱Material'!$B$4:$H1001,5,false)*AB55),0) + IF(AC55&lt;&gt;"",(VLOOKUP(AC55,'🧱Material'!$B$4:$H1001,5,false)*AD55),0)</f>
        <v>819.8571429</v>
      </c>
      <c r="J55" s="526">
        <f>IF(K55&lt;&gt;"",(VLOOKUP(K55,'🌳Resource'!$A$5:$J1001,9,false)*L55),0)+IF(M55&lt;&gt;"",(VLOOKUP(M55,'🌳Resource'!$A$5:$J1001,9,false)*N55),0)+IF(O55&lt;&gt;"",(VLOOKUP(O55,'🌳Resource'!$A$5:$J1001,9,false)*P55),0) + IF(Q55&lt;&gt;"",(VLOOKUP(Q55,'🌳Resource'!$A$5:$J1001,9,false)*R55),0) + IF(S55&lt;&gt;"",(VLOOKUP(S55,'🧱Material'!$B$4:$H1001,6,false)*T55),0) + IF(U55&lt;&gt;"",(VLOOKUP(U55,'🧱Material'!$B$4:$H1001,6,false)*V55),0) + IF(W55&lt;&gt;"",(VLOOKUP(W55,'🧱Material'!$B$4:$H1001,6,false)*X55),0) + IF(Y55&lt;&gt;"",(VLOOKUP(Y55,'🧱Material'!$B$4:$H1001,6,false)*Z55),0) + IF(AA55&lt;&gt;"",(VLOOKUP(AA55,'🧱Material'!$B$4:$H1001,6,false)*AB55),0) + IF(AC55&lt;&gt;"",(VLOOKUP(AC55,'🧱Material'!$B$4:$H1001,6,false)*AD55),0)</f>
        <v>3115</v>
      </c>
      <c r="K55" s="18" t="s">
        <v>79</v>
      </c>
      <c r="L55" s="520">
        <v>200.0</v>
      </c>
      <c r="M55" s="18" t="s">
        <v>80</v>
      </c>
      <c r="N55" s="520">
        <v>100.0</v>
      </c>
      <c r="O55" s="18" t="s">
        <v>82</v>
      </c>
      <c r="P55" s="520">
        <v>100.0</v>
      </c>
      <c r="Q55" s="18" t="s">
        <v>84</v>
      </c>
      <c r="R55" s="520">
        <v>100.0</v>
      </c>
      <c r="S55" s="59" t="s">
        <v>555</v>
      </c>
      <c r="T55" s="520">
        <v>5.0</v>
      </c>
      <c r="U55" s="59" t="s">
        <v>672</v>
      </c>
      <c r="V55" s="520">
        <v>5.0</v>
      </c>
      <c r="W55" s="59" t="s">
        <v>670</v>
      </c>
      <c r="X55" s="520">
        <v>1.0</v>
      </c>
      <c r="Y55" s="59"/>
      <c r="Z55" s="520"/>
      <c r="AA55" s="59"/>
      <c r="AB55" s="520"/>
      <c r="AC55" s="59"/>
      <c r="AD55" s="520"/>
    </row>
    <row r="56">
      <c r="A56" s="617" t="b">
        <v>1</v>
      </c>
      <c r="B56" s="617" t="s">
        <v>977</v>
      </c>
      <c r="C56" s="617" t="s">
        <v>8</v>
      </c>
      <c r="D56" s="617" t="s">
        <v>56</v>
      </c>
      <c r="E56" s="617" t="s">
        <v>65</v>
      </c>
      <c r="F56" s="618" t="s">
        <v>784</v>
      </c>
      <c r="G56" s="618"/>
      <c r="H56" s="523">
        <f>IF(K56&lt;&gt;"",(VLOOKUP(K56,'🌳Resource'!$A$4:$J1001,10,false)*L56),0)+IF(M56&lt;&gt;"",(VLOOKUP(M56,'🌳Resource'!$A$4:$J1001,10,false)*N56),0)+IF(O56&lt;&gt;"",(VLOOKUP(O56,'🌳Resource'!$A$4:$J1001,10,false)*P56),0) + IF(Q56&lt;&gt;"",(VLOOKUP(Q56,'🌳Resource'!$A$4:$J1001,10,false)*R56),0) + IF(S56&lt;&gt;"",(VLOOKUP(S56,'🧱Material'!$B$4:$H1001,7,false)*T56),0) + IF(U56&lt;&gt;"",(VLOOKUP(U56,'🧱Material'!$B$4:$H1001,7,false)*V56),0) + IF(W56&lt;&gt;"",(VLOOKUP(W56,'🧱Material'!$B$4:$H1001,7,false)*X56),0) + IF(Y56&lt;&gt;"",(VLOOKUP(Y56,'🧱Material'!$B$4:$H1001,7,false)*Z56),0) + IF(AA56&lt;&gt;"",(VLOOKUP(AA56,'🧱Material'!$B$4:$H1001,7,false)*AB56),0) + IF(AC56&lt;&gt;"",(VLOOKUP(AC56,'🧱Material'!$B$4:$H1001,7,false)*AD56),0)</f>
        <v>1010</v>
      </c>
      <c r="I56" s="523">
        <f>IF(K56&lt;&gt;"",(VLOOKUP(K56,'🌳Resource'!$A$4:$J1001,8,false)*L56),0)+IF(M56&lt;&gt;"",(VLOOKUP(M56,'🌳Resource'!$A$4:$J1001,8,false)*N56),0)+IF(O56&lt;&gt;"",(VLOOKUP(O56,'🌳Resource'!$A$4:$J1001,8,false)*P56),0) + IF(Q56&lt;&gt;"",(VLOOKUP(Q56,'🌳Resource'!$A$4:$J1001,8,false)*R56),0) + IF(S56&lt;&gt;"",(VLOOKUP(S56,'🧱Material'!$B$4:$H1001,5,false)*T56),0) + IF(U56&lt;&gt;"",(VLOOKUP(U56,'🧱Material'!$B$4:$H1001,5,false)*V56),0) + IF(W56&lt;&gt;"",(VLOOKUP(W56,'🧱Material'!$B$4:$H1001,5,false)*X56),0) + IF(Y56&lt;&gt;"",(VLOOKUP(Y56,'🧱Material'!$B$4:$H1001,5,false)*Z56),0) + IF(AA56&lt;&gt;"",(VLOOKUP(AA56,'🧱Material'!$B$4:$H1001,5,false)*AB56),0) + IF(AC56&lt;&gt;"",(VLOOKUP(AC56,'🧱Material'!$B$4:$H1001,5,false)*AD56),0)</f>
        <v>819.8571429</v>
      </c>
      <c r="J56" s="523">
        <f>IF(K56&lt;&gt;"",(VLOOKUP(K56,'🌳Resource'!$A$5:$J1001,9,false)*L56),0)+IF(M56&lt;&gt;"",(VLOOKUP(M56,'🌳Resource'!$A$5:$J1001,9,false)*N56),0)+IF(O56&lt;&gt;"",(VLOOKUP(O56,'🌳Resource'!$A$5:$J1001,9,false)*P56),0) + IF(Q56&lt;&gt;"",(VLOOKUP(Q56,'🌳Resource'!$A$5:$J1001,9,false)*R56),0) + IF(S56&lt;&gt;"",(VLOOKUP(S56,'🧱Material'!$B$4:$H1001,6,false)*T56),0) + IF(U56&lt;&gt;"",(VLOOKUP(U56,'🧱Material'!$B$4:$H1001,6,false)*V56),0) + IF(W56&lt;&gt;"",(VLOOKUP(W56,'🧱Material'!$B$4:$H1001,6,false)*X56),0) + IF(Y56&lt;&gt;"",(VLOOKUP(Y56,'🧱Material'!$B$4:$H1001,6,false)*Z56),0) + IF(AA56&lt;&gt;"",(VLOOKUP(AA56,'🧱Material'!$B$4:$H1001,6,false)*AB56),0) + IF(AC56&lt;&gt;"",(VLOOKUP(AC56,'🧱Material'!$B$4:$H1001,6,false)*AD56),0)</f>
        <v>3115</v>
      </c>
      <c r="K56" s="63" t="s">
        <v>79</v>
      </c>
      <c r="L56" s="534">
        <v>200.0</v>
      </c>
      <c r="M56" s="63" t="s">
        <v>80</v>
      </c>
      <c r="N56" s="534">
        <v>100.0</v>
      </c>
      <c r="O56" s="63" t="s">
        <v>82</v>
      </c>
      <c r="P56" s="534">
        <v>100.0</v>
      </c>
      <c r="Q56" s="63" t="s">
        <v>84</v>
      </c>
      <c r="R56" s="534">
        <v>100.0</v>
      </c>
      <c r="S56" s="515" t="s">
        <v>555</v>
      </c>
      <c r="T56" s="3">
        <v>5.0</v>
      </c>
      <c r="U56" s="515" t="s">
        <v>672</v>
      </c>
      <c r="V56" s="3">
        <v>5.0</v>
      </c>
      <c r="W56" s="515" t="s">
        <v>670</v>
      </c>
      <c r="X56" s="3">
        <v>1.0</v>
      </c>
      <c r="Y56" s="515"/>
      <c r="Z56" s="3"/>
      <c r="AA56" s="515"/>
      <c r="AB56" s="3"/>
      <c r="AC56" s="515"/>
      <c r="AD56" s="3"/>
    </row>
    <row r="57">
      <c r="A57" s="617" t="b">
        <v>1</v>
      </c>
      <c r="B57" s="617" t="s">
        <v>978</v>
      </c>
      <c r="C57" s="617" t="s">
        <v>8</v>
      </c>
      <c r="D57" s="617" t="s">
        <v>56</v>
      </c>
      <c r="E57" s="617" t="s">
        <v>66</v>
      </c>
      <c r="F57" s="618" t="s">
        <v>784</v>
      </c>
      <c r="G57" s="618"/>
      <c r="H57" s="526">
        <f>IF(K57&lt;&gt;"",(VLOOKUP(K57,'🌳Resource'!$A$4:$J1001,10,false)*L57),0)+IF(M57&lt;&gt;"",(VLOOKUP(M57,'🌳Resource'!$A$4:$J1001,10,false)*N57),0)+IF(O57&lt;&gt;"",(VLOOKUP(O57,'🌳Resource'!$A$4:$J1001,10,false)*P57),0) + IF(Q57&lt;&gt;"",(VLOOKUP(Q57,'🌳Resource'!$A$4:$J1001,10,false)*R57),0) + IF(S57&lt;&gt;"",(VLOOKUP(S57,'🧱Material'!$B$4:$H1001,7,false)*T57),0) + IF(U57&lt;&gt;"",(VLOOKUP(U57,'🧱Material'!$B$4:$H1001,7,false)*V57),0) + IF(W57&lt;&gt;"",(VLOOKUP(W57,'🧱Material'!$B$4:$H1001,7,false)*X57),0) + IF(Y57&lt;&gt;"",(VLOOKUP(Y57,'🧱Material'!$B$4:$H1001,7,false)*Z57),0) + IF(AA57&lt;&gt;"",(VLOOKUP(AA57,'🧱Material'!$B$4:$H1001,7,false)*AB57),0) + IF(AC57&lt;&gt;"",(VLOOKUP(AC57,'🧱Material'!$B$4:$H1001,7,false)*AD57),0)</f>
        <v>1010</v>
      </c>
      <c r="I57" s="526">
        <f>IF(K57&lt;&gt;"",(VLOOKUP(K57,'🌳Resource'!$A$4:$J1001,8,false)*L57),0)+IF(M57&lt;&gt;"",(VLOOKUP(M57,'🌳Resource'!$A$4:$J1001,8,false)*N57),0)+IF(O57&lt;&gt;"",(VLOOKUP(O57,'🌳Resource'!$A$4:$J1001,8,false)*P57),0) + IF(Q57&lt;&gt;"",(VLOOKUP(Q57,'🌳Resource'!$A$4:$J1001,8,false)*R57),0) + IF(S57&lt;&gt;"",(VLOOKUP(S57,'🧱Material'!$B$4:$H1001,5,false)*T57),0) + IF(U57&lt;&gt;"",(VLOOKUP(U57,'🧱Material'!$B$4:$H1001,5,false)*V57),0) + IF(W57&lt;&gt;"",(VLOOKUP(W57,'🧱Material'!$B$4:$H1001,5,false)*X57),0) + IF(Y57&lt;&gt;"",(VLOOKUP(Y57,'🧱Material'!$B$4:$H1001,5,false)*Z57),0) + IF(AA57&lt;&gt;"",(VLOOKUP(AA57,'🧱Material'!$B$4:$H1001,5,false)*AB57),0) + IF(AC57&lt;&gt;"",(VLOOKUP(AC57,'🧱Material'!$B$4:$H1001,5,false)*AD57),0)</f>
        <v>819.8571429</v>
      </c>
      <c r="J57" s="526">
        <f>IF(K57&lt;&gt;"",(VLOOKUP(K57,'🌳Resource'!$A$5:$J1001,9,false)*L57),0)+IF(M57&lt;&gt;"",(VLOOKUP(M57,'🌳Resource'!$A$5:$J1001,9,false)*N57),0)+IF(O57&lt;&gt;"",(VLOOKUP(O57,'🌳Resource'!$A$5:$J1001,9,false)*P57),0) + IF(Q57&lt;&gt;"",(VLOOKUP(Q57,'🌳Resource'!$A$5:$J1001,9,false)*R57),0) + IF(S57&lt;&gt;"",(VLOOKUP(S57,'🧱Material'!$B$4:$H1001,6,false)*T57),0) + IF(U57&lt;&gt;"",(VLOOKUP(U57,'🧱Material'!$B$4:$H1001,6,false)*V57),0) + IF(W57&lt;&gt;"",(VLOOKUP(W57,'🧱Material'!$B$4:$H1001,6,false)*X57),0) + IF(Y57&lt;&gt;"",(VLOOKUP(Y57,'🧱Material'!$B$4:$H1001,6,false)*Z57),0) + IF(AA57&lt;&gt;"",(VLOOKUP(AA57,'🧱Material'!$B$4:$H1001,6,false)*AB57),0) + IF(AC57&lt;&gt;"",(VLOOKUP(AC57,'🧱Material'!$B$4:$H1001,6,false)*AD57),0)</f>
        <v>3115</v>
      </c>
      <c r="K57" s="18" t="s">
        <v>79</v>
      </c>
      <c r="L57" s="520">
        <v>200.0</v>
      </c>
      <c r="M57" s="18" t="s">
        <v>80</v>
      </c>
      <c r="N57" s="520">
        <v>100.0</v>
      </c>
      <c r="O57" s="18" t="s">
        <v>82</v>
      </c>
      <c r="P57" s="520">
        <v>100.0</v>
      </c>
      <c r="Q57" s="18" t="s">
        <v>84</v>
      </c>
      <c r="R57" s="520">
        <v>100.0</v>
      </c>
      <c r="S57" s="59" t="s">
        <v>555</v>
      </c>
      <c r="T57" s="520">
        <v>5.0</v>
      </c>
      <c r="U57" s="59" t="s">
        <v>672</v>
      </c>
      <c r="V57" s="520">
        <v>5.0</v>
      </c>
      <c r="W57" s="59" t="s">
        <v>670</v>
      </c>
      <c r="X57" s="520">
        <v>1.0</v>
      </c>
      <c r="Y57" s="59"/>
      <c r="Z57" s="520"/>
      <c r="AA57" s="59"/>
      <c r="AB57" s="520"/>
      <c r="AC57" s="59"/>
      <c r="AD57" s="520"/>
    </row>
    <row r="58">
      <c r="A58" s="617" t="b">
        <v>1</v>
      </c>
      <c r="B58" s="617" t="s">
        <v>979</v>
      </c>
      <c r="C58" s="617" t="s">
        <v>8</v>
      </c>
      <c r="D58" s="618" t="s">
        <v>56</v>
      </c>
      <c r="E58" s="617" t="s">
        <v>29</v>
      </c>
      <c r="F58" s="618" t="s">
        <v>787</v>
      </c>
      <c r="G58" s="618"/>
      <c r="H58" s="523">
        <f>IF(K58&lt;&gt;"",(VLOOKUP(K58,'🌳Resource'!$A$4:$J1001,10,false)*L58),0)+IF(M58&lt;&gt;"",(VLOOKUP(M58,'🌳Resource'!$A$4:$J1001,10,false)*N58),0)+IF(O58&lt;&gt;"",(VLOOKUP(O58,'🌳Resource'!$A$4:$J1001,10,false)*P58),0) + IF(Q58&lt;&gt;"",(VLOOKUP(Q58,'🌳Resource'!$A$4:$J1001,10,false)*R58),0) + IF(S58&lt;&gt;"",(VLOOKUP(S58,'🧱Material'!$B$4:$H1001,7,false)*T58),0) + IF(U58&lt;&gt;"",(VLOOKUP(U58,'🧱Material'!$B$4:$H1001,7,false)*V58),0) + IF(W58&lt;&gt;"",(VLOOKUP(W58,'🧱Material'!$B$4:$H1001,7,false)*X58),0) + IF(Y58&lt;&gt;"",(VLOOKUP(Y58,'🧱Material'!$B$4:$H1001,7,false)*Z58),0) + IF(AA58&lt;&gt;"",(VLOOKUP(AA58,'🧱Material'!$B$4:$H1001,7,false)*AB58),0) + IF(AC58&lt;&gt;"",(VLOOKUP(AC58,'🧱Material'!$B$4:$H1001,7,false)*AD58),0)</f>
        <v>1005</v>
      </c>
      <c r="I58" s="523">
        <f>IF(K58&lt;&gt;"",(VLOOKUP(K58,'🌳Resource'!$A$4:$J1001,8,false)*L58),0)+IF(M58&lt;&gt;"",(VLOOKUP(M58,'🌳Resource'!$A$4:$J1001,8,false)*N58),0)+IF(O58&lt;&gt;"",(VLOOKUP(O58,'🌳Resource'!$A$4:$J1001,8,false)*P58),0) + IF(Q58&lt;&gt;"",(VLOOKUP(Q58,'🌳Resource'!$A$4:$J1001,8,false)*R58),0) + IF(S58&lt;&gt;"",(VLOOKUP(S58,'🧱Material'!$B$4:$H1001,5,false)*T58),0) + IF(U58&lt;&gt;"",(VLOOKUP(U58,'🧱Material'!$B$4:$H1001,5,false)*V58),0) + IF(W58&lt;&gt;"",(VLOOKUP(W58,'🧱Material'!$B$4:$H1001,5,false)*X58),0) + IF(Y58&lt;&gt;"",(VLOOKUP(Y58,'🧱Material'!$B$4:$H1001,5,false)*Z58),0) + IF(AA58&lt;&gt;"",(VLOOKUP(AA58,'🧱Material'!$B$4:$H1001,5,false)*AB58),0) + IF(AC58&lt;&gt;"",(VLOOKUP(AC58,'🧱Material'!$B$4:$H1001,5,false)*AD58),0)</f>
        <v>821.038961</v>
      </c>
      <c r="J58" s="523">
        <f>IF(K58&lt;&gt;"",(VLOOKUP(K58,'🌳Resource'!$A$5:$J1001,9,false)*L58),0)+IF(M58&lt;&gt;"",(VLOOKUP(M58,'🌳Resource'!$A$5:$J1001,9,false)*N58),0)+IF(O58&lt;&gt;"",(VLOOKUP(O58,'🌳Resource'!$A$5:$J1001,9,false)*P58),0) + IF(Q58&lt;&gt;"",(VLOOKUP(Q58,'🌳Resource'!$A$5:$J1001,9,false)*R58),0) + IF(S58&lt;&gt;"",(VLOOKUP(S58,'🧱Material'!$B$4:$H1001,6,false)*T58),0) + IF(U58&lt;&gt;"",(VLOOKUP(U58,'🧱Material'!$B$4:$H1001,6,false)*V58),0) + IF(W58&lt;&gt;"",(VLOOKUP(W58,'🧱Material'!$B$4:$H1001,6,false)*X58),0) + IF(Y58&lt;&gt;"",(VLOOKUP(Y58,'🧱Material'!$B$4:$H1001,6,false)*Z58),0) + IF(AA58&lt;&gt;"",(VLOOKUP(AA58,'🧱Material'!$B$4:$H1001,6,false)*AB58),0) + IF(AC58&lt;&gt;"",(VLOOKUP(AC58,'🧱Material'!$B$4:$H1001,6,false)*AD58),0)</f>
        <v>3085</v>
      </c>
      <c r="K58" s="63" t="s">
        <v>79</v>
      </c>
      <c r="L58" s="534">
        <v>200.0</v>
      </c>
      <c r="M58" s="63" t="s">
        <v>80</v>
      </c>
      <c r="N58" s="534">
        <v>100.0</v>
      </c>
      <c r="O58" s="63" t="s">
        <v>82</v>
      </c>
      <c r="P58" s="534">
        <v>100.0</v>
      </c>
      <c r="Q58" s="63" t="s">
        <v>84</v>
      </c>
      <c r="R58" s="534">
        <v>100.0</v>
      </c>
      <c r="S58" s="515" t="s">
        <v>555</v>
      </c>
      <c r="T58" s="3">
        <v>5.0</v>
      </c>
      <c r="U58" s="515" t="s">
        <v>676</v>
      </c>
      <c r="V58" s="3">
        <v>5.0</v>
      </c>
      <c r="W58" s="515" t="s">
        <v>670</v>
      </c>
      <c r="X58" s="3">
        <v>1.0</v>
      </c>
      <c r="Y58" s="515"/>
      <c r="Z58" s="3"/>
      <c r="AA58" s="515"/>
      <c r="AB58" s="3"/>
      <c r="AC58" s="515"/>
      <c r="AD58" s="3"/>
    </row>
    <row r="59">
      <c r="A59" s="617" t="b">
        <v>1</v>
      </c>
      <c r="B59" s="617" t="s">
        <v>980</v>
      </c>
      <c r="C59" s="617" t="s">
        <v>8</v>
      </c>
      <c r="D59" s="618" t="s">
        <v>56</v>
      </c>
      <c r="E59" s="617" t="s">
        <v>33</v>
      </c>
      <c r="F59" s="617" t="s">
        <v>787</v>
      </c>
      <c r="G59" s="618"/>
      <c r="H59" s="526">
        <f>IF(K59&lt;&gt;"",(VLOOKUP(K59,'🌳Resource'!$A$4:$J1001,10,false)*L59),0)+IF(M59&lt;&gt;"",(VLOOKUP(M59,'🌳Resource'!$A$4:$J1001,10,false)*N59),0)+IF(O59&lt;&gt;"",(VLOOKUP(O59,'🌳Resource'!$A$4:$J1001,10,false)*P59),0) + IF(Q59&lt;&gt;"",(VLOOKUP(Q59,'🌳Resource'!$A$4:$J1001,10,false)*R59),0) + IF(S59&lt;&gt;"",(VLOOKUP(S59,'🧱Material'!$B$4:$H1001,7,false)*T59),0) + IF(U59&lt;&gt;"",(VLOOKUP(U59,'🧱Material'!$B$4:$H1001,7,false)*V59),0) + IF(W59&lt;&gt;"",(VLOOKUP(W59,'🧱Material'!$B$4:$H1001,7,false)*X59),0) + IF(Y59&lt;&gt;"",(VLOOKUP(Y59,'🧱Material'!$B$4:$H1001,7,false)*Z59),0) + IF(AA59&lt;&gt;"",(VLOOKUP(AA59,'🧱Material'!$B$4:$H1001,7,false)*AB59),0) + IF(AC59&lt;&gt;"",(VLOOKUP(AC59,'🧱Material'!$B$4:$H1001,7,false)*AD59),0)</f>
        <v>1005</v>
      </c>
      <c r="I59" s="526">
        <f>IF(K59&lt;&gt;"",(VLOOKUP(K59,'🌳Resource'!$A$4:$J1001,8,false)*L59),0)+IF(M59&lt;&gt;"",(VLOOKUP(M59,'🌳Resource'!$A$4:$J1001,8,false)*N59),0)+IF(O59&lt;&gt;"",(VLOOKUP(O59,'🌳Resource'!$A$4:$J1001,8,false)*P59),0) + IF(Q59&lt;&gt;"",(VLOOKUP(Q59,'🌳Resource'!$A$4:$J1001,8,false)*R59),0) + IF(S59&lt;&gt;"",(VLOOKUP(S59,'🧱Material'!$B$4:$H1001,5,false)*T59),0) + IF(U59&lt;&gt;"",(VLOOKUP(U59,'🧱Material'!$B$4:$H1001,5,false)*V59),0) + IF(W59&lt;&gt;"",(VLOOKUP(W59,'🧱Material'!$B$4:$H1001,5,false)*X59),0) + IF(Y59&lt;&gt;"",(VLOOKUP(Y59,'🧱Material'!$B$4:$H1001,5,false)*Z59),0) + IF(AA59&lt;&gt;"",(VLOOKUP(AA59,'🧱Material'!$B$4:$H1001,5,false)*AB59),0) + IF(AC59&lt;&gt;"",(VLOOKUP(AC59,'🧱Material'!$B$4:$H1001,5,false)*AD59),0)</f>
        <v>821.038961</v>
      </c>
      <c r="J59" s="526">
        <f>IF(K59&lt;&gt;"",(VLOOKUP(K59,'🌳Resource'!$A$5:$J1001,9,false)*L59),0)+IF(M59&lt;&gt;"",(VLOOKUP(M59,'🌳Resource'!$A$5:$J1001,9,false)*N59),0)+IF(O59&lt;&gt;"",(VLOOKUP(O59,'🌳Resource'!$A$5:$J1001,9,false)*P59),0) + IF(Q59&lt;&gt;"",(VLOOKUP(Q59,'🌳Resource'!$A$5:$J1001,9,false)*R59),0) + IF(S59&lt;&gt;"",(VLOOKUP(S59,'🧱Material'!$B$4:$H1001,6,false)*T59),0) + IF(U59&lt;&gt;"",(VLOOKUP(U59,'🧱Material'!$B$4:$H1001,6,false)*V59),0) + IF(W59&lt;&gt;"",(VLOOKUP(W59,'🧱Material'!$B$4:$H1001,6,false)*X59),0) + IF(Y59&lt;&gt;"",(VLOOKUP(Y59,'🧱Material'!$B$4:$H1001,6,false)*Z59),0) + IF(AA59&lt;&gt;"",(VLOOKUP(AA59,'🧱Material'!$B$4:$H1001,6,false)*AB59),0) + IF(AC59&lt;&gt;"",(VLOOKUP(AC59,'🧱Material'!$B$4:$H1001,6,false)*AD59),0)</f>
        <v>3085</v>
      </c>
      <c r="K59" s="18" t="s">
        <v>79</v>
      </c>
      <c r="L59" s="520">
        <v>200.0</v>
      </c>
      <c r="M59" s="18" t="s">
        <v>80</v>
      </c>
      <c r="N59" s="520">
        <v>100.0</v>
      </c>
      <c r="O59" s="18" t="s">
        <v>82</v>
      </c>
      <c r="P59" s="520">
        <v>100.0</v>
      </c>
      <c r="Q59" s="18" t="s">
        <v>84</v>
      </c>
      <c r="R59" s="520">
        <v>100.0</v>
      </c>
      <c r="S59" s="59" t="s">
        <v>555</v>
      </c>
      <c r="T59" s="520">
        <v>5.0</v>
      </c>
      <c r="U59" s="59" t="s">
        <v>676</v>
      </c>
      <c r="V59" s="520">
        <v>5.0</v>
      </c>
      <c r="W59" s="59" t="s">
        <v>670</v>
      </c>
      <c r="X59" s="520">
        <v>1.0</v>
      </c>
      <c r="Y59" s="59"/>
      <c r="Z59" s="520"/>
      <c r="AA59" s="59"/>
      <c r="AB59" s="520"/>
      <c r="AC59" s="59"/>
      <c r="AD59" s="520"/>
    </row>
    <row r="60">
      <c r="A60" s="617" t="b">
        <v>1</v>
      </c>
      <c r="B60" s="617" t="s">
        <v>981</v>
      </c>
      <c r="C60" s="617" t="s">
        <v>8</v>
      </c>
      <c r="D60" s="618" t="s">
        <v>56</v>
      </c>
      <c r="E60" s="617" t="s">
        <v>37</v>
      </c>
      <c r="F60" s="617" t="s">
        <v>787</v>
      </c>
      <c r="G60" s="618"/>
      <c r="H60" s="523">
        <f>IF(K60&lt;&gt;"",(VLOOKUP(K60,'🌳Resource'!$A$4:$J1001,10,false)*L60),0)+IF(M60&lt;&gt;"",(VLOOKUP(M60,'🌳Resource'!$A$4:$J1001,10,false)*N60),0)+IF(O60&lt;&gt;"",(VLOOKUP(O60,'🌳Resource'!$A$4:$J1001,10,false)*P60),0) + IF(Q60&lt;&gt;"",(VLOOKUP(Q60,'🌳Resource'!$A$4:$J1001,10,false)*R60),0) + IF(S60&lt;&gt;"",(VLOOKUP(S60,'🧱Material'!$B$4:$H1001,7,false)*T60),0) + IF(U60&lt;&gt;"",(VLOOKUP(U60,'🧱Material'!$B$4:$H1001,7,false)*V60),0) + IF(W60&lt;&gt;"",(VLOOKUP(W60,'🧱Material'!$B$4:$H1001,7,false)*X60),0) + IF(Y60&lt;&gt;"",(VLOOKUP(Y60,'🧱Material'!$B$4:$H1001,7,false)*Z60),0) + IF(AA60&lt;&gt;"",(VLOOKUP(AA60,'🧱Material'!$B$4:$H1001,7,false)*AB60),0) + IF(AC60&lt;&gt;"",(VLOOKUP(AC60,'🧱Material'!$B$4:$H1001,7,false)*AD60),0)</f>
        <v>1005</v>
      </c>
      <c r="I60" s="523">
        <f>IF(K60&lt;&gt;"",(VLOOKUP(K60,'🌳Resource'!$A$4:$J1001,8,false)*L60),0)+IF(M60&lt;&gt;"",(VLOOKUP(M60,'🌳Resource'!$A$4:$J1001,8,false)*N60),0)+IF(O60&lt;&gt;"",(VLOOKUP(O60,'🌳Resource'!$A$4:$J1001,8,false)*P60),0) + IF(Q60&lt;&gt;"",(VLOOKUP(Q60,'🌳Resource'!$A$4:$J1001,8,false)*R60),0) + IF(S60&lt;&gt;"",(VLOOKUP(S60,'🧱Material'!$B$4:$H1001,5,false)*T60),0) + IF(U60&lt;&gt;"",(VLOOKUP(U60,'🧱Material'!$B$4:$H1001,5,false)*V60),0) + IF(W60&lt;&gt;"",(VLOOKUP(W60,'🧱Material'!$B$4:$H1001,5,false)*X60),0) + IF(Y60&lt;&gt;"",(VLOOKUP(Y60,'🧱Material'!$B$4:$H1001,5,false)*Z60),0) + IF(AA60&lt;&gt;"",(VLOOKUP(AA60,'🧱Material'!$B$4:$H1001,5,false)*AB60),0) + IF(AC60&lt;&gt;"",(VLOOKUP(AC60,'🧱Material'!$B$4:$H1001,5,false)*AD60),0)</f>
        <v>821.038961</v>
      </c>
      <c r="J60" s="523">
        <f>IF(K60&lt;&gt;"",(VLOOKUP(K60,'🌳Resource'!$A$5:$J1001,9,false)*L60),0)+IF(M60&lt;&gt;"",(VLOOKUP(M60,'🌳Resource'!$A$5:$J1001,9,false)*N60),0)+IF(O60&lt;&gt;"",(VLOOKUP(O60,'🌳Resource'!$A$5:$J1001,9,false)*P60),0) + IF(Q60&lt;&gt;"",(VLOOKUP(Q60,'🌳Resource'!$A$5:$J1001,9,false)*R60),0) + IF(S60&lt;&gt;"",(VLOOKUP(S60,'🧱Material'!$B$4:$H1001,6,false)*T60),0) + IF(U60&lt;&gt;"",(VLOOKUP(U60,'🧱Material'!$B$4:$H1001,6,false)*V60),0) + IF(W60&lt;&gt;"",(VLOOKUP(W60,'🧱Material'!$B$4:$H1001,6,false)*X60),0) + IF(Y60&lt;&gt;"",(VLOOKUP(Y60,'🧱Material'!$B$4:$H1001,6,false)*Z60),0) + IF(AA60&lt;&gt;"",(VLOOKUP(AA60,'🧱Material'!$B$4:$H1001,6,false)*AB60),0) + IF(AC60&lt;&gt;"",(VLOOKUP(AC60,'🧱Material'!$B$4:$H1001,6,false)*AD60),0)</f>
        <v>3085</v>
      </c>
      <c r="K60" s="63" t="s">
        <v>79</v>
      </c>
      <c r="L60" s="534">
        <v>200.0</v>
      </c>
      <c r="M60" s="63" t="s">
        <v>80</v>
      </c>
      <c r="N60" s="534">
        <v>100.0</v>
      </c>
      <c r="O60" s="63" t="s">
        <v>82</v>
      </c>
      <c r="P60" s="534">
        <v>100.0</v>
      </c>
      <c r="Q60" s="63" t="s">
        <v>84</v>
      </c>
      <c r="R60" s="534">
        <v>100.0</v>
      </c>
      <c r="S60" s="515" t="s">
        <v>555</v>
      </c>
      <c r="T60" s="3">
        <v>5.0</v>
      </c>
      <c r="U60" s="515" t="s">
        <v>676</v>
      </c>
      <c r="V60" s="3">
        <v>5.0</v>
      </c>
      <c r="W60" s="515" t="s">
        <v>670</v>
      </c>
      <c r="X60" s="3">
        <v>1.0</v>
      </c>
      <c r="Y60" s="515"/>
      <c r="Z60" s="3"/>
      <c r="AA60" s="515"/>
      <c r="AB60" s="3"/>
      <c r="AC60" s="515"/>
      <c r="AD60" s="3"/>
    </row>
    <row r="61">
      <c r="A61" s="617" t="b">
        <v>1</v>
      </c>
      <c r="B61" s="617" t="s">
        <v>982</v>
      </c>
      <c r="C61" s="617" t="s">
        <v>8</v>
      </c>
      <c r="D61" s="618" t="s">
        <v>56</v>
      </c>
      <c r="E61" s="617" t="s">
        <v>41</v>
      </c>
      <c r="F61" s="617" t="s">
        <v>787</v>
      </c>
      <c r="G61" s="618"/>
      <c r="H61" s="526">
        <f>IF(K61&lt;&gt;"",(VLOOKUP(K61,'🌳Resource'!$A$4:$J1001,10,false)*L61),0)+IF(M61&lt;&gt;"",(VLOOKUP(M61,'🌳Resource'!$A$4:$J1001,10,false)*N61),0)+IF(O61&lt;&gt;"",(VLOOKUP(O61,'🌳Resource'!$A$4:$J1001,10,false)*P61),0) + IF(Q61&lt;&gt;"",(VLOOKUP(Q61,'🌳Resource'!$A$4:$J1001,10,false)*R61),0) + IF(S61&lt;&gt;"",(VLOOKUP(S61,'🧱Material'!$B$4:$H1001,7,false)*T61),0) + IF(U61&lt;&gt;"",(VLOOKUP(U61,'🧱Material'!$B$4:$H1001,7,false)*V61),0) + IF(W61&lt;&gt;"",(VLOOKUP(W61,'🧱Material'!$B$4:$H1001,7,false)*X61),0) + IF(Y61&lt;&gt;"",(VLOOKUP(Y61,'🧱Material'!$B$4:$H1001,7,false)*Z61),0) + IF(AA61&lt;&gt;"",(VLOOKUP(AA61,'🧱Material'!$B$4:$H1001,7,false)*AB61),0) + IF(AC61&lt;&gt;"",(VLOOKUP(AC61,'🧱Material'!$B$4:$H1001,7,false)*AD61),0)</f>
        <v>1005</v>
      </c>
      <c r="I61" s="526">
        <f>IF(K61&lt;&gt;"",(VLOOKUP(K61,'🌳Resource'!$A$4:$J1001,8,false)*L61),0)+IF(M61&lt;&gt;"",(VLOOKUP(M61,'🌳Resource'!$A$4:$J1001,8,false)*N61),0)+IF(O61&lt;&gt;"",(VLOOKUP(O61,'🌳Resource'!$A$4:$J1001,8,false)*P61),0) + IF(Q61&lt;&gt;"",(VLOOKUP(Q61,'🌳Resource'!$A$4:$J1001,8,false)*R61),0) + IF(S61&lt;&gt;"",(VLOOKUP(S61,'🧱Material'!$B$4:$H1001,5,false)*T61),0) + IF(U61&lt;&gt;"",(VLOOKUP(U61,'🧱Material'!$B$4:$H1001,5,false)*V61),0) + IF(W61&lt;&gt;"",(VLOOKUP(W61,'🧱Material'!$B$4:$H1001,5,false)*X61),0) + IF(Y61&lt;&gt;"",(VLOOKUP(Y61,'🧱Material'!$B$4:$H1001,5,false)*Z61),0) + IF(AA61&lt;&gt;"",(VLOOKUP(AA61,'🧱Material'!$B$4:$H1001,5,false)*AB61),0) + IF(AC61&lt;&gt;"",(VLOOKUP(AC61,'🧱Material'!$B$4:$H1001,5,false)*AD61),0)</f>
        <v>821.038961</v>
      </c>
      <c r="J61" s="526">
        <f>IF(K61&lt;&gt;"",(VLOOKUP(K61,'🌳Resource'!$A$5:$J1001,9,false)*L61),0)+IF(M61&lt;&gt;"",(VLOOKUP(M61,'🌳Resource'!$A$5:$J1001,9,false)*N61),0)+IF(O61&lt;&gt;"",(VLOOKUP(O61,'🌳Resource'!$A$5:$J1001,9,false)*P61),0) + IF(Q61&lt;&gt;"",(VLOOKUP(Q61,'🌳Resource'!$A$5:$J1001,9,false)*R61),0) + IF(S61&lt;&gt;"",(VLOOKUP(S61,'🧱Material'!$B$4:$H1001,6,false)*T61),0) + IF(U61&lt;&gt;"",(VLOOKUP(U61,'🧱Material'!$B$4:$H1001,6,false)*V61),0) + IF(W61&lt;&gt;"",(VLOOKUP(W61,'🧱Material'!$B$4:$H1001,6,false)*X61),0) + IF(Y61&lt;&gt;"",(VLOOKUP(Y61,'🧱Material'!$B$4:$H1001,6,false)*Z61),0) + IF(AA61&lt;&gt;"",(VLOOKUP(AA61,'🧱Material'!$B$4:$H1001,6,false)*AB61),0) + IF(AC61&lt;&gt;"",(VLOOKUP(AC61,'🧱Material'!$B$4:$H1001,6,false)*AD61),0)</f>
        <v>3085</v>
      </c>
      <c r="K61" s="18" t="s">
        <v>79</v>
      </c>
      <c r="L61" s="520">
        <v>200.0</v>
      </c>
      <c r="M61" s="18" t="s">
        <v>80</v>
      </c>
      <c r="N61" s="520">
        <v>100.0</v>
      </c>
      <c r="O61" s="18" t="s">
        <v>82</v>
      </c>
      <c r="P61" s="520">
        <v>100.0</v>
      </c>
      <c r="Q61" s="18" t="s">
        <v>84</v>
      </c>
      <c r="R61" s="520">
        <v>100.0</v>
      </c>
      <c r="S61" s="59" t="s">
        <v>555</v>
      </c>
      <c r="T61" s="520">
        <v>5.0</v>
      </c>
      <c r="U61" s="59" t="s">
        <v>676</v>
      </c>
      <c r="V61" s="520">
        <v>5.0</v>
      </c>
      <c r="W61" s="59" t="s">
        <v>670</v>
      </c>
      <c r="X61" s="520">
        <v>1.0</v>
      </c>
      <c r="Y61" s="59"/>
      <c r="Z61" s="520"/>
      <c r="AA61" s="59"/>
      <c r="AB61" s="520"/>
      <c r="AC61" s="59"/>
      <c r="AD61" s="520"/>
    </row>
    <row r="62">
      <c r="A62" s="617" t="b">
        <v>1</v>
      </c>
      <c r="B62" s="617" t="s">
        <v>983</v>
      </c>
      <c r="C62" s="617" t="s">
        <v>8</v>
      </c>
      <c r="D62" s="618" t="s">
        <v>56</v>
      </c>
      <c r="E62" s="617" t="s">
        <v>44</v>
      </c>
      <c r="F62" s="617" t="s">
        <v>787</v>
      </c>
      <c r="G62" s="618"/>
      <c r="H62" s="523">
        <f>IF(K62&lt;&gt;"",(VLOOKUP(K62,'🌳Resource'!$A$4:$J1001,10,false)*L62),0)+IF(M62&lt;&gt;"",(VLOOKUP(M62,'🌳Resource'!$A$4:$J1001,10,false)*N62),0)+IF(O62&lt;&gt;"",(VLOOKUP(O62,'🌳Resource'!$A$4:$J1001,10,false)*P62),0) + IF(Q62&lt;&gt;"",(VLOOKUP(Q62,'🌳Resource'!$A$4:$J1001,10,false)*R62),0) + IF(S62&lt;&gt;"",(VLOOKUP(S62,'🧱Material'!$B$4:$H1001,7,false)*T62),0) + IF(U62&lt;&gt;"",(VLOOKUP(U62,'🧱Material'!$B$4:$H1001,7,false)*V62),0) + IF(W62&lt;&gt;"",(VLOOKUP(W62,'🧱Material'!$B$4:$H1001,7,false)*X62),0) + IF(Y62&lt;&gt;"",(VLOOKUP(Y62,'🧱Material'!$B$4:$H1001,7,false)*Z62),0) + IF(AA62&lt;&gt;"",(VLOOKUP(AA62,'🧱Material'!$B$4:$H1001,7,false)*AB62),0) + IF(AC62&lt;&gt;"",(VLOOKUP(AC62,'🧱Material'!$B$4:$H1001,7,false)*AD62),0)</f>
        <v>1005</v>
      </c>
      <c r="I62" s="523">
        <f>IF(K62&lt;&gt;"",(VLOOKUP(K62,'🌳Resource'!$A$4:$J1001,8,false)*L62),0)+IF(M62&lt;&gt;"",(VLOOKUP(M62,'🌳Resource'!$A$4:$J1001,8,false)*N62),0)+IF(O62&lt;&gt;"",(VLOOKUP(O62,'🌳Resource'!$A$4:$J1001,8,false)*P62),0) + IF(Q62&lt;&gt;"",(VLOOKUP(Q62,'🌳Resource'!$A$4:$J1001,8,false)*R62),0) + IF(S62&lt;&gt;"",(VLOOKUP(S62,'🧱Material'!$B$4:$H1001,5,false)*T62),0) + IF(U62&lt;&gt;"",(VLOOKUP(U62,'🧱Material'!$B$4:$H1001,5,false)*V62),0) + IF(W62&lt;&gt;"",(VLOOKUP(W62,'🧱Material'!$B$4:$H1001,5,false)*X62),0) + IF(Y62&lt;&gt;"",(VLOOKUP(Y62,'🧱Material'!$B$4:$H1001,5,false)*Z62),0) + IF(AA62&lt;&gt;"",(VLOOKUP(AA62,'🧱Material'!$B$4:$H1001,5,false)*AB62),0) + IF(AC62&lt;&gt;"",(VLOOKUP(AC62,'🧱Material'!$B$4:$H1001,5,false)*AD62),0)</f>
        <v>821.038961</v>
      </c>
      <c r="J62" s="523">
        <f>IF(K62&lt;&gt;"",(VLOOKUP(K62,'🌳Resource'!$A$5:$J1001,9,false)*L62),0)+IF(M62&lt;&gt;"",(VLOOKUP(M62,'🌳Resource'!$A$5:$J1001,9,false)*N62),0)+IF(O62&lt;&gt;"",(VLOOKUP(O62,'🌳Resource'!$A$5:$J1001,9,false)*P62),0) + IF(Q62&lt;&gt;"",(VLOOKUP(Q62,'🌳Resource'!$A$5:$J1001,9,false)*R62),0) + IF(S62&lt;&gt;"",(VLOOKUP(S62,'🧱Material'!$B$4:$H1001,6,false)*T62),0) + IF(U62&lt;&gt;"",(VLOOKUP(U62,'🧱Material'!$B$4:$H1001,6,false)*V62),0) + IF(W62&lt;&gt;"",(VLOOKUP(W62,'🧱Material'!$B$4:$H1001,6,false)*X62),0) + IF(Y62&lt;&gt;"",(VLOOKUP(Y62,'🧱Material'!$B$4:$H1001,6,false)*Z62),0) + IF(AA62&lt;&gt;"",(VLOOKUP(AA62,'🧱Material'!$B$4:$H1001,6,false)*AB62),0) + IF(AC62&lt;&gt;"",(VLOOKUP(AC62,'🧱Material'!$B$4:$H1001,6,false)*AD62),0)</f>
        <v>3085</v>
      </c>
      <c r="K62" s="63" t="s">
        <v>79</v>
      </c>
      <c r="L62" s="534">
        <v>200.0</v>
      </c>
      <c r="M62" s="63" t="s">
        <v>80</v>
      </c>
      <c r="N62" s="534">
        <v>100.0</v>
      </c>
      <c r="O62" s="63" t="s">
        <v>82</v>
      </c>
      <c r="P62" s="534">
        <v>100.0</v>
      </c>
      <c r="Q62" s="63" t="s">
        <v>84</v>
      </c>
      <c r="R62" s="534">
        <v>100.0</v>
      </c>
      <c r="S62" s="515" t="s">
        <v>555</v>
      </c>
      <c r="T62" s="3">
        <v>5.0</v>
      </c>
      <c r="U62" s="515" t="s">
        <v>676</v>
      </c>
      <c r="V62" s="3">
        <v>5.0</v>
      </c>
      <c r="W62" s="515" t="s">
        <v>670</v>
      </c>
      <c r="X62" s="3">
        <v>1.0</v>
      </c>
      <c r="Y62" s="515"/>
      <c r="Z62" s="3"/>
      <c r="AA62" s="515"/>
      <c r="AB62" s="3"/>
      <c r="AC62" s="515"/>
      <c r="AD62" s="3"/>
    </row>
    <row r="63">
      <c r="A63" s="617" t="b">
        <v>1</v>
      </c>
      <c r="B63" s="617" t="s">
        <v>984</v>
      </c>
      <c r="C63" s="617" t="s">
        <v>8</v>
      </c>
      <c r="D63" s="618" t="s">
        <v>56</v>
      </c>
      <c r="E63" s="618" t="s">
        <v>48</v>
      </c>
      <c r="F63" s="617" t="s">
        <v>787</v>
      </c>
      <c r="G63" s="624"/>
      <c r="H63" s="526">
        <f>IF(K63&lt;&gt;"",(VLOOKUP(K63,'🌳Resource'!$A$4:$J1001,10,false)*L63),0)+IF(M63&lt;&gt;"",(VLOOKUP(M63,'🌳Resource'!$A$4:$J1001,10,false)*N63),0)+IF(O63&lt;&gt;"",(VLOOKUP(O63,'🌳Resource'!$A$4:$J1001,10,false)*P63),0) + IF(Q63&lt;&gt;"",(VLOOKUP(Q63,'🌳Resource'!$A$4:$J1001,10,false)*R63),0) + IF(S63&lt;&gt;"",(VLOOKUP(S63,'🧱Material'!$B$4:$H1001,7,false)*T63),0) + IF(U63&lt;&gt;"",(VLOOKUP(U63,'🧱Material'!$B$4:$H1001,7,false)*V63),0) + IF(W63&lt;&gt;"",(VLOOKUP(W63,'🧱Material'!$B$4:$H1001,7,false)*X63),0) + IF(Y63&lt;&gt;"",(VLOOKUP(Y63,'🧱Material'!$B$4:$H1001,7,false)*Z63),0) + IF(AA63&lt;&gt;"",(VLOOKUP(AA63,'🧱Material'!$B$4:$H1001,7,false)*AB63),0) + IF(AC63&lt;&gt;"",(VLOOKUP(AC63,'🧱Material'!$B$4:$H1001,7,false)*AD63),0)</f>
        <v>1005</v>
      </c>
      <c r="I63" s="526">
        <f>IF(K63&lt;&gt;"",(VLOOKUP(K63,'🌳Resource'!$A$4:$J1001,8,false)*L63),0)+IF(M63&lt;&gt;"",(VLOOKUP(M63,'🌳Resource'!$A$4:$J1001,8,false)*N63),0)+IF(O63&lt;&gt;"",(VLOOKUP(O63,'🌳Resource'!$A$4:$J1001,8,false)*P63),0) + IF(Q63&lt;&gt;"",(VLOOKUP(Q63,'🌳Resource'!$A$4:$J1001,8,false)*R63),0) + IF(S63&lt;&gt;"",(VLOOKUP(S63,'🧱Material'!$B$4:$H1001,5,false)*T63),0) + IF(U63&lt;&gt;"",(VLOOKUP(U63,'🧱Material'!$B$4:$H1001,5,false)*V63),0) + IF(W63&lt;&gt;"",(VLOOKUP(W63,'🧱Material'!$B$4:$H1001,5,false)*X63),0) + IF(Y63&lt;&gt;"",(VLOOKUP(Y63,'🧱Material'!$B$4:$H1001,5,false)*Z63),0) + IF(AA63&lt;&gt;"",(VLOOKUP(AA63,'🧱Material'!$B$4:$H1001,5,false)*AB63),0) + IF(AC63&lt;&gt;"",(VLOOKUP(AC63,'🧱Material'!$B$4:$H1001,5,false)*AD63),0)</f>
        <v>821.038961</v>
      </c>
      <c r="J63" s="526">
        <f>IF(K63&lt;&gt;"",(VLOOKUP(K63,'🌳Resource'!$A$5:$J1001,9,false)*L63),0)+IF(M63&lt;&gt;"",(VLOOKUP(M63,'🌳Resource'!$A$5:$J1001,9,false)*N63),0)+IF(O63&lt;&gt;"",(VLOOKUP(O63,'🌳Resource'!$A$5:$J1001,9,false)*P63),0) + IF(Q63&lt;&gt;"",(VLOOKUP(Q63,'🌳Resource'!$A$5:$J1001,9,false)*R63),0) + IF(S63&lt;&gt;"",(VLOOKUP(S63,'🧱Material'!$B$4:$H1001,6,false)*T63),0) + IF(U63&lt;&gt;"",(VLOOKUP(U63,'🧱Material'!$B$4:$H1001,6,false)*V63),0) + IF(W63&lt;&gt;"",(VLOOKUP(W63,'🧱Material'!$B$4:$H1001,6,false)*X63),0) + IF(Y63&lt;&gt;"",(VLOOKUP(Y63,'🧱Material'!$B$4:$H1001,6,false)*Z63),0) + IF(AA63&lt;&gt;"",(VLOOKUP(AA63,'🧱Material'!$B$4:$H1001,6,false)*AB63),0) + IF(AC63&lt;&gt;"",(VLOOKUP(AC63,'🧱Material'!$B$4:$H1001,6,false)*AD63),0)</f>
        <v>3085</v>
      </c>
      <c r="K63" s="18" t="s">
        <v>79</v>
      </c>
      <c r="L63" s="520">
        <v>200.0</v>
      </c>
      <c r="M63" s="18" t="s">
        <v>80</v>
      </c>
      <c r="N63" s="520">
        <v>100.0</v>
      </c>
      <c r="O63" s="18" t="s">
        <v>82</v>
      </c>
      <c r="P63" s="520">
        <v>100.0</v>
      </c>
      <c r="Q63" s="18" t="s">
        <v>84</v>
      </c>
      <c r="R63" s="520">
        <v>100.0</v>
      </c>
      <c r="S63" s="59" t="s">
        <v>555</v>
      </c>
      <c r="T63" s="520">
        <v>5.0</v>
      </c>
      <c r="U63" s="59" t="s">
        <v>676</v>
      </c>
      <c r="V63" s="520">
        <v>5.0</v>
      </c>
      <c r="W63" s="59" t="s">
        <v>670</v>
      </c>
      <c r="X63" s="520">
        <v>1.0</v>
      </c>
      <c r="Y63" s="59"/>
      <c r="Z63" s="520"/>
      <c r="AA63" s="59"/>
      <c r="AB63" s="520"/>
      <c r="AC63" s="59"/>
      <c r="AD63" s="520"/>
    </row>
    <row r="64">
      <c r="A64" s="617" t="b">
        <v>1</v>
      </c>
      <c r="B64" s="617" t="s">
        <v>985</v>
      </c>
      <c r="C64" s="617" t="s">
        <v>8</v>
      </c>
      <c r="D64" s="618" t="s">
        <v>56</v>
      </c>
      <c r="E64" s="617" t="s">
        <v>51</v>
      </c>
      <c r="F64" s="617" t="s">
        <v>787</v>
      </c>
      <c r="G64" s="624"/>
      <c r="H64" s="523">
        <f>IF(K64&lt;&gt;"",(VLOOKUP(K64,'🌳Resource'!$A$4:$J1001,10,false)*L64),0)+IF(M64&lt;&gt;"",(VLOOKUP(M64,'🌳Resource'!$A$4:$J1001,10,false)*N64),0)+IF(O64&lt;&gt;"",(VLOOKUP(O64,'🌳Resource'!$A$4:$J1001,10,false)*P64),0) + IF(Q64&lt;&gt;"",(VLOOKUP(Q64,'🌳Resource'!$A$4:$J1001,10,false)*R64),0) + IF(S64&lt;&gt;"",(VLOOKUP(S64,'🧱Material'!$B$4:$H1001,7,false)*T64),0) + IF(U64&lt;&gt;"",(VLOOKUP(U64,'🧱Material'!$B$4:$H1001,7,false)*V64),0) + IF(W64&lt;&gt;"",(VLOOKUP(W64,'🧱Material'!$B$4:$H1001,7,false)*X64),0) + IF(Y64&lt;&gt;"",(VLOOKUP(Y64,'🧱Material'!$B$4:$H1001,7,false)*Z64),0) + IF(AA64&lt;&gt;"",(VLOOKUP(AA64,'🧱Material'!$B$4:$H1001,7,false)*AB64),0) + IF(AC64&lt;&gt;"",(VLOOKUP(AC64,'🧱Material'!$B$4:$H1001,7,false)*AD64),0)</f>
        <v>1005</v>
      </c>
      <c r="I64" s="523">
        <f>IF(K64&lt;&gt;"",(VLOOKUP(K64,'🌳Resource'!$A$4:$J1001,8,false)*L64),0)+IF(M64&lt;&gt;"",(VLOOKUP(M64,'🌳Resource'!$A$4:$J1001,8,false)*N64),0)+IF(O64&lt;&gt;"",(VLOOKUP(O64,'🌳Resource'!$A$4:$J1001,8,false)*P64),0) + IF(Q64&lt;&gt;"",(VLOOKUP(Q64,'🌳Resource'!$A$4:$J1001,8,false)*R64),0) + IF(S64&lt;&gt;"",(VLOOKUP(S64,'🧱Material'!$B$4:$H1001,5,false)*T64),0) + IF(U64&lt;&gt;"",(VLOOKUP(U64,'🧱Material'!$B$4:$H1001,5,false)*V64),0) + IF(W64&lt;&gt;"",(VLOOKUP(W64,'🧱Material'!$B$4:$H1001,5,false)*X64),0) + IF(Y64&lt;&gt;"",(VLOOKUP(Y64,'🧱Material'!$B$4:$H1001,5,false)*Z64),0) + IF(AA64&lt;&gt;"",(VLOOKUP(AA64,'🧱Material'!$B$4:$H1001,5,false)*AB64),0) + IF(AC64&lt;&gt;"",(VLOOKUP(AC64,'🧱Material'!$B$4:$H1001,5,false)*AD64),0)</f>
        <v>821.038961</v>
      </c>
      <c r="J64" s="523">
        <f>IF(K64&lt;&gt;"",(VLOOKUP(K64,'🌳Resource'!$A$5:$J1001,9,false)*L64),0)+IF(M64&lt;&gt;"",(VLOOKUP(M64,'🌳Resource'!$A$5:$J1001,9,false)*N64),0)+IF(O64&lt;&gt;"",(VLOOKUP(O64,'🌳Resource'!$A$5:$J1001,9,false)*P64),0) + IF(Q64&lt;&gt;"",(VLOOKUP(Q64,'🌳Resource'!$A$5:$J1001,9,false)*R64),0) + IF(S64&lt;&gt;"",(VLOOKUP(S64,'🧱Material'!$B$4:$H1001,6,false)*T64),0) + IF(U64&lt;&gt;"",(VLOOKUP(U64,'🧱Material'!$B$4:$H1001,6,false)*V64),0) + IF(W64&lt;&gt;"",(VLOOKUP(W64,'🧱Material'!$B$4:$H1001,6,false)*X64),0) + IF(Y64&lt;&gt;"",(VLOOKUP(Y64,'🧱Material'!$B$4:$H1001,6,false)*Z64),0) + IF(AA64&lt;&gt;"",(VLOOKUP(AA64,'🧱Material'!$B$4:$H1001,6,false)*AB64),0) + IF(AC64&lt;&gt;"",(VLOOKUP(AC64,'🧱Material'!$B$4:$H1001,6,false)*AD64),0)</f>
        <v>3085</v>
      </c>
      <c r="K64" s="63" t="s">
        <v>79</v>
      </c>
      <c r="L64" s="534">
        <v>200.0</v>
      </c>
      <c r="M64" s="63" t="s">
        <v>80</v>
      </c>
      <c r="N64" s="534">
        <v>100.0</v>
      </c>
      <c r="O64" s="63" t="s">
        <v>82</v>
      </c>
      <c r="P64" s="534">
        <v>100.0</v>
      </c>
      <c r="Q64" s="63" t="s">
        <v>84</v>
      </c>
      <c r="R64" s="534">
        <v>100.0</v>
      </c>
      <c r="S64" s="515" t="s">
        <v>555</v>
      </c>
      <c r="T64" s="3">
        <v>5.0</v>
      </c>
      <c r="U64" s="515" t="s">
        <v>676</v>
      </c>
      <c r="V64" s="3">
        <v>5.0</v>
      </c>
      <c r="W64" s="515" t="s">
        <v>670</v>
      </c>
      <c r="X64" s="3">
        <v>1.0</v>
      </c>
      <c r="Y64" s="515"/>
      <c r="Z64" s="3"/>
      <c r="AA64" s="515"/>
      <c r="AB64" s="3"/>
      <c r="AC64" s="515"/>
      <c r="AD64" s="3"/>
    </row>
    <row r="65">
      <c r="A65" s="617" t="b">
        <v>1</v>
      </c>
      <c r="B65" s="617" t="s">
        <v>986</v>
      </c>
      <c r="C65" s="617" t="s">
        <v>8</v>
      </c>
      <c r="D65" s="618" t="s">
        <v>56</v>
      </c>
      <c r="E65" s="617" t="s">
        <v>55</v>
      </c>
      <c r="F65" s="617" t="s">
        <v>787</v>
      </c>
      <c r="G65" s="618"/>
      <c r="H65" s="526">
        <f>IF(K65&lt;&gt;"",(VLOOKUP(K65,'🌳Resource'!$A$4:$J1001,10,false)*L65),0)+IF(M65&lt;&gt;"",(VLOOKUP(M65,'🌳Resource'!$A$4:$J1001,10,false)*N65),0)+IF(O65&lt;&gt;"",(VLOOKUP(O65,'🌳Resource'!$A$4:$J1001,10,false)*P65),0) + IF(Q65&lt;&gt;"",(VLOOKUP(Q65,'🌳Resource'!$A$4:$J1001,10,false)*R65),0) + IF(S65&lt;&gt;"",(VLOOKUP(S65,'🧱Material'!$B$4:$H1001,7,false)*T65),0) + IF(U65&lt;&gt;"",(VLOOKUP(U65,'🧱Material'!$B$4:$H1001,7,false)*V65),0) + IF(W65&lt;&gt;"",(VLOOKUP(W65,'🧱Material'!$B$4:$H1001,7,false)*X65),0) + IF(Y65&lt;&gt;"",(VLOOKUP(Y65,'🧱Material'!$B$4:$H1001,7,false)*Z65),0) + IF(AA65&lt;&gt;"",(VLOOKUP(AA65,'🧱Material'!$B$4:$H1001,7,false)*AB65),0) + IF(AC65&lt;&gt;"",(VLOOKUP(AC65,'🧱Material'!$B$4:$H1001,7,false)*AD65),0)</f>
        <v>1005</v>
      </c>
      <c r="I65" s="526">
        <f>IF(K65&lt;&gt;"",(VLOOKUP(K65,'🌳Resource'!$A$4:$J1001,8,false)*L65),0)+IF(M65&lt;&gt;"",(VLOOKUP(M65,'🌳Resource'!$A$4:$J1001,8,false)*N65),0)+IF(O65&lt;&gt;"",(VLOOKUP(O65,'🌳Resource'!$A$4:$J1001,8,false)*P65),0) + IF(Q65&lt;&gt;"",(VLOOKUP(Q65,'🌳Resource'!$A$4:$J1001,8,false)*R65),0) + IF(S65&lt;&gt;"",(VLOOKUP(S65,'🧱Material'!$B$4:$H1001,5,false)*T65),0) + IF(U65&lt;&gt;"",(VLOOKUP(U65,'🧱Material'!$B$4:$H1001,5,false)*V65),0) + IF(W65&lt;&gt;"",(VLOOKUP(W65,'🧱Material'!$B$4:$H1001,5,false)*X65),0) + IF(Y65&lt;&gt;"",(VLOOKUP(Y65,'🧱Material'!$B$4:$H1001,5,false)*Z65),0) + IF(AA65&lt;&gt;"",(VLOOKUP(AA65,'🧱Material'!$B$4:$H1001,5,false)*AB65),0) + IF(AC65&lt;&gt;"",(VLOOKUP(AC65,'🧱Material'!$B$4:$H1001,5,false)*AD65),0)</f>
        <v>821.038961</v>
      </c>
      <c r="J65" s="526">
        <f>IF(K65&lt;&gt;"",(VLOOKUP(K65,'🌳Resource'!$A$5:$J1001,9,false)*L65),0)+IF(M65&lt;&gt;"",(VLOOKUP(M65,'🌳Resource'!$A$5:$J1001,9,false)*N65),0)+IF(O65&lt;&gt;"",(VLOOKUP(O65,'🌳Resource'!$A$5:$J1001,9,false)*P65),0) + IF(Q65&lt;&gt;"",(VLOOKUP(Q65,'🌳Resource'!$A$5:$J1001,9,false)*R65),0) + IF(S65&lt;&gt;"",(VLOOKUP(S65,'🧱Material'!$B$4:$H1001,6,false)*T65),0) + IF(U65&lt;&gt;"",(VLOOKUP(U65,'🧱Material'!$B$4:$H1001,6,false)*V65),0) + IF(W65&lt;&gt;"",(VLOOKUP(W65,'🧱Material'!$B$4:$H1001,6,false)*X65),0) + IF(Y65&lt;&gt;"",(VLOOKUP(Y65,'🧱Material'!$B$4:$H1001,6,false)*Z65),0) + IF(AA65&lt;&gt;"",(VLOOKUP(AA65,'🧱Material'!$B$4:$H1001,6,false)*AB65),0) + IF(AC65&lt;&gt;"",(VLOOKUP(AC65,'🧱Material'!$B$4:$H1001,6,false)*AD65),0)</f>
        <v>3085</v>
      </c>
      <c r="K65" s="18" t="s">
        <v>79</v>
      </c>
      <c r="L65" s="520">
        <v>200.0</v>
      </c>
      <c r="M65" s="18" t="s">
        <v>80</v>
      </c>
      <c r="N65" s="520">
        <v>100.0</v>
      </c>
      <c r="O65" s="18" t="s">
        <v>82</v>
      </c>
      <c r="P65" s="520">
        <v>100.0</v>
      </c>
      <c r="Q65" s="18" t="s">
        <v>84</v>
      </c>
      <c r="R65" s="520">
        <v>100.0</v>
      </c>
      <c r="S65" s="59" t="s">
        <v>555</v>
      </c>
      <c r="T65" s="520">
        <v>5.0</v>
      </c>
      <c r="U65" s="59" t="s">
        <v>676</v>
      </c>
      <c r="V65" s="520">
        <v>5.0</v>
      </c>
      <c r="W65" s="59" t="s">
        <v>670</v>
      </c>
      <c r="X65" s="520">
        <v>1.0</v>
      </c>
      <c r="Y65" s="59"/>
      <c r="Z65" s="520"/>
      <c r="AA65" s="59"/>
      <c r="AB65" s="520"/>
      <c r="AC65" s="59"/>
      <c r="AD65" s="520"/>
    </row>
    <row r="66">
      <c r="A66" s="617" t="b">
        <v>1</v>
      </c>
      <c r="B66" s="617" t="s">
        <v>987</v>
      </c>
      <c r="C66" s="617" t="s">
        <v>8</v>
      </c>
      <c r="D66" s="618" t="s">
        <v>56</v>
      </c>
      <c r="E66" s="617" t="s">
        <v>57</v>
      </c>
      <c r="F66" s="617" t="s">
        <v>787</v>
      </c>
      <c r="G66" s="618"/>
      <c r="H66" s="523">
        <f>IF(K66&lt;&gt;"",(VLOOKUP(K66,'🌳Resource'!$A$4:$J1001,10,false)*L66),0)+IF(M66&lt;&gt;"",(VLOOKUP(M66,'🌳Resource'!$A$4:$J1001,10,false)*N66),0)+IF(O66&lt;&gt;"",(VLOOKUP(O66,'🌳Resource'!$A$4:$J1001,10,false)*P66),0) + IF(Q66&lt;&gt;"",(VLOOKUP(Q66,'🌳Resource'!$A$4:$J1001,10,false)*R66),0) + IF(S66&lt;&gt;"",(VLOOKUP(S66,'🧱Material'!$B$4:$H1001,7,false)*T66),0) + IF(U66&lt;&gt;"",(VLOOKUP(U66,'🧱Material'!$B$4:$H1001,7,false)*V66),0) + IF(W66&lt;&gt;"",(VLOOKUP(W66,'🧱Material'!$B$4:$H1001,7,false)*X66),0) + IF(Y66&lt;&gt;"",(VLOOKUP(Y66,'🧱Material'!$B$4:$H1001,7,false)*Z66),0) + IF(AA66&lt;&gt;"",(VLOOKUP(AA66,'🧱Material'!$B$4:$H1001,7,false)*AB66),0) + IF(AC66&lt;&gt;"",(VLOOKUP(AC66,'🧱Material'!$B$4:$H1001,7,false)*AD66),0)</f>
        <v>1005</v>
      </c>
      <c r="I66" s="523">
        <f>IF(K66&lt;&gt;"",(VLOOKUP(K66,'🌳Resource'!$A$4:$J1001,8,false)*L66),0)+IF(M66&lt;&gt;"",(VLOOKUP(M66,'🌳Resource'!$A$4:$J1001,8,false)*N66),0)+IF(O66&lt;&gt;"",(VLOOKUP(O66,'🌳Resource'!$A$4:$J1001,8,false)*P66),0) + IF(Q66&lt;&gt;"",(VLOOKUP(Q66,'🌳Resource'!$A$4:$J1001,8,false)*R66),0) + IF(S66&lt;&gt;"",(VLOOKUP(S66,'🧱Material'!$B$4:$H1001,5,false)*T66),0) + IF(U66&lt;&gt;"",(VLOOKUP(U66,'🧱Material'!$B$4:$H1001,5,false)*V66),0) + IF(W66&lt;&gt;"",(VLOOKUP(W66,'🧱Material'!$B$4:$H1001,5,false)*X66),0) + IF(Y66&lt;&gt;"",(VLOOKUP(Y66,'🧱Material'!$B$4:$H1001,5,false)*Z66),0) + IF(AA66&lt;&gt;"",(VLOOKUP(AA66,'🧱Material'!$B$4:$H1001,5,false)*AB66),0) + IF(AC66&lt;&gt;"",(VLOOKUP(AC66,'🧱Material'!$B$4:$H1001,5,false)*AD66),0)</f>
        <v>821.038961</v>
      </c>
      <c r="J66" s="523">
        <f>IF(K66&lt;&gt;"",(VLOOKUP(K66,'🌳Resource'!$A$5:$J1001,9,false)*L66),0)+IF(M66&lt;&gt;"",(VLOOKUP(M66,'🌳Resource'!$A$5:$J1001,9,false)*N66),0)+IF(O66&lt;&gt;"",(VLOOKUP(O66,'🌳Resource'!$A$5:$J1001,9,false)*P66),0) + IF(Q66&lt;&gt;"",(VLOOKUP(Q66,'🌳Resource'!$A$5:$J1001,9,false)*R66),0) + IF(S66&lt;&gt;"",(VLOOKUP(S66,'🧱Material'!$B$4:$H1001,6,false)*T66),0) + IF(U66&lt;&gt;"",(VLOOKUP(U66,'🧱Material'!$B$4:$H1001,6,false)*V66),0) + IF(W66&lt;&gt;"",(VLOOKUP(W66,'🧱Material'!$B$4:$H1001,6,false)*X66),0) + IF(Y66&lt;&gt;"",(VLOOKUP(Y66,'🧱Material'!$B$4:$H1001,6,false)*Z66),0) + IF(AA66&lt;&gt;"",(VLOOKUP(AA66,'🧱Material'!$B$4:$H1001,6,false)*AB66),0) + IF(AC66&lt;&gt;"",(VLOOKUP(AC66,'🧱Material'!$B$4:$H1001,6,false)*AD66),0)</f>
        <v>3085</v>
      </c>
      <c r="K66" s="63" t="s">
        <v>79</v>
      </c>
      <c r="L66" s="534">
        <v>200.0</v>
      </c>
      <c r="M66" s="63" t="s">
        <v>80</v>
      </c>
      <c r="N66" s="534">
        <v>100.0</v>
      </c>
      <c r="O66" s="63" t="s">
        <v>82</v>
      </c>
      <c r="P66" s="534">
        <v>100.0</v>
      </c>
      <c r="Q66" s="63" t="s">
        <v>84</v>
      </c>
      <c r="R66" s="534">
        <v>100.0</v>
      </c>
      <c r="S66" s="515" t="s">
        <v>555</v>
      </c>
      <c r="T66" s="3">
        <v>5.0</v>
      </c>
      <c r="U66" s="515" t="s">
        <v>676</v>
      </c>
      <c r="V66" s="3">
        <v>5.0</v>
      </c>
      <c r="W66" s="515" t="s">
        <v>670</v>
      </c>
      <c r="X66" s="3">
        <v>1.0</v>
      </c>
      <c r="Y66" s="515"/>
      <c r="Z66" s="3"/>
      <c r="AA66" s="515"/>
      <c r="AB66" s="3"/>
      <c r="AC66" s="515"/>
      <c r="AD66" s="3"/>
    </row>
    <row r="67">
      <c r="A67" s="617" t="b">
        <v>1</v>
      </c>
      <c r="B67" s="617" t="s">
        <v>988</v>
      </c>
      <c r="C67" s="617" t="s">
        <v>8</v>
      </c>
      <c r="D67" s="618" t="s">
        <v>56</v>
      </c>
      <c r="E67" s="617" t="s">
        <v>58</v>
      </c>
      <c r="F67" s="617" t="s">
        <v>787</v>
      </c>
      <c r="G67" s="618"/>
      <c r="H67" s="526">
        <f>IF(K67&lt;&gt;"",(VLOOKUP(K67,'🌳Resource'!$A$4:$J1001,10,false)*L67),0)+IF(M67&lt;&gt;"",(VLOOKUP(M67,'🌳Resource'!$A$4:$J1001,10,false)*N67),0)+IF(O67&lt;&gt;"",(VLOOKUP(O67,'🌳Resource'!$A$4:$J1001,10,false)*P67),0) + IF(Q67&lt;&gt;"",(VLOOKUP(Q67,'🌳Resource'!$A$4:$J1001,10,false)*R67),0) + IF(S67&lt;&gt;"",(VLOOKUP(S67,'🧱Material'!$B$4:$H1001,7,false)*T67),0) + IF(U67&lt;&gt;"",(VLOOKUP(U67,'🧱Material'!$B$4:$H1001,7,false)*V67),0) + IF(W67&lt;&gt;"",(VLOOKUP(W67,'🧱Material'!$B$4:$H1001,7,false)*X67),0) + IF(Y67&lt;&gt;"",(VLOOKUP(Y67,'🧱Material'!$B$4:$H1001,7,false)*Z67),0) + IF(AA67&lt;&gt;"",(VLOOKUP(AA67,'🧱Material'!$B$4:$H1001,7,false)*AB67),0) + IF(AC67&lt;&gt;"",(VLOOKUP(AC67,'🧱Material'!$B$4:$H1001,7,false)*AD67),0)</f>
        <v>1005</v>
      </c>
      <c r="I67" s="526">
        <f>IF(K67&lt;&gt;"",(VLOOKUP(K67,'🌳Resource'!$A$4:$J1001,8,false)*L67),0)+IF(M67&lt;&gt;"",(VLOOKUP(M67,'🌳Resource'!$A$4:$J1001,8,false)*N67),0)+IF(O67&lt;&gt;"",(VLOOKUP(O67,'🌳Resource'!$A$4:$J1001,8,false)*P67),0) + IF(Q67&lt;&gt;"",(VLOOKUP(Q67,'🌳Resource'!$A$4:$J1001,8,false)*R67),0) + IF(S67&lt;&gt;"",(VLOOKUP(S67,'🧱Material'!$B$4:$H1001,5,false)*T67),0) + IF(U67&lt;&gt;"",(VLOOKUP(U67,'🧱Material'!$B$4:$H1001,5,false)*V67),0) + IF(W67&lt;&gt;"",(VLOOKUP(W67,'🧱Material'!$B$4:$H1001,5,false)*X67),0) + IF(Y67&lt;&gt;"",(VLOOKUP(Y67,'🧱Material'!$B$4:$H1001,5,false)*Z67),0) + IF(AA67&lt;&gt;"",(VLOOKUP(AA67,'🧱Material'!$B$4:$H1001,5,false)*AB67),0) + IF(AC67&lt;&gt;"",(VLOOKUP(AC67,'🧱Material'!$B$4:$H1001,5,false)*AD67),0)</f>
        <v>821.038961</v>
      </c>
      <c r="J67" s="526">
        <f>IF(K67&lt;&gt;"",(VLOOKUP(K67,'🌳Resource'!$A$5:$J1001,9,false)*L67),0)+IF(M67&lt;&gt;"",(VLOOKUP(M67,'🌳Resource'!$A$5:$J1001,9,false)*N67),0)+IF(O67&lt;&gt;"",(VLOOKUP(O67,'🌳Resource'!$A$5:$J1001,9,false)*P67),0) + IF(Q67&lt;&gt;"",(VLOOKUP(Q67,'🌳Resource'!$A$5:$J1001,9,false)*R67),0) + IF(S67&lt;&gt;"",(VLOOKUP(S67,'🧱Material'!$B$4:$H1001,6,false)*T67),0) + IF(U67&lt;&gt;"",(VLOOKUP(U67,'🧱Material'!$B$4:$H1001,6,false)*V67),0) + IF(W67&lt;&gt;"",(VLOOKUP(W67,'🧱Material'!$B$4:$H1001,6,false)*X67),0) + IF(Y67&lt;&gt;"",(VLOOKUP(Y67,'🧱Material'!$B$4:$H1001,6,false)*Z67),0) + IF(AA67&lt;&gt;"",(VLOOKUP(AA67,'🧱Material'!$B$4:$H1001,6,false)*AB67),0) + IF(AC67&lt;&gt;"",(VLOOKUP(AC67,'🧱Material'!$B$4:$H1001,6,false)*AD67),0)</f>
        <v>3085</v>
      </c>
      <c r="K67" s="18" t="s">
        <v>79</v>
      </c>
      <c r="L67" s="520">
        <v>200.0</v>
      </c>
      <c r="M67" s="18" t="s">
        <v>80</v>
      </c>
      <c r="N67" s="520">
        <v>100.0</v>
      </c>
      <c r="O67" s="18" t="s">
        <v>82</v>
      </c>
      <c r="P67" s="520">
        <v>100.0</v>
      </c>
      <c r="Q67" s="18" t="s">
        <v>84</v>
      </c>
      <c r="R67" s="520">
        <v>100.0</v>
      </c>
      <c r="S67" s="59" t="s">
        <v>555</v>
      </c>
      <c r="T67" s="520">
        <v>5.0</v>
      </c>
      <c r="U67" s="59" t="s">
        <v>676</v>
      </c>
      <c r="V67" s="520">
        <v>5.0</v>
      </c>
      <c r="W67" s="59" t="s">
        <v>670</v>
      </c>
      <c r="X67" s="520">
        <v>1.0</v>
      </c>
      <c r="Y67" s="59"/>
      <c r="Z67" s="520"/>
      <c r="AA67" s="59"/>
      <c r="AB67" s="520"/>
      <c r="AC67" s="59"/>
      <c r="AD67" s="520"/>
    </row>
    <row r="68">
      <c r="A68" s="617" t="b">
        <v>1</v>
      </c>
      <c r="B68" s="617" t="s">
        <v>989</v>
      </c>
      <c r="C68" s="617" t="s">
        <v>8</v>
      </c>
      <c r="D68" s="618" t="s">
        <v>56</v>
      </c>
      <c r="E68" s="617" t="s">
        <v>59</v>
      </c>
      <c r="F68" s="617" t="s">
        <v>787</v>
      </c>
      <c r="G68" s="618"/>
      <c r="H68" s="523">
        <f>IF(K68&lt;&gt;"",(VLOOKUP(K68,'🌳Resource'!$A$4:$J1001,10,false)*L68),0)+IF(M68&lt;&gt;"",(VLOOKUP(M68,'🌳Resource'!$A$4:$J1001,10,false)*N68),0)+IF(O68&lt;&gt;"",(VLOOKUP(O68,'🌳Resource'!$A$4:$J1001,10,false)*P68),0) + IF(Q68&lt;&gt;"",(VLOOKUP(Q68,'🌳Resource'!$A$4:$J1001,10,false)*R68),0) + IF(S68&lt;&gt;"",(VLOOKUP(S68,'🧱Material'!$B$4:$H1001,7,false)*T68),0) + IF(U68&lt;&gt;"",(VLOOKUP(U68,'🧱Material'!$B$4:$H1001,7,false)*V68),0) + IF(W68&lt;&gt;"",(VLOOKUP(W68,'🧱Material'!$B$4:$H1001,7,false)*X68),0) + IF(Y68&lt;&gt;"",(VLOOKUP(Y68,'🧱Material'!$B$4:$H1001,7,false)*Z68),0) + IF(AA68&lt;&gt;"",(VLOOKUP(AA68,'🧱Material'!$B$4:$H1001,7,false)*AB68),0) + IF(AC68&lt;&gt;"",(VLOOKUP(AC68,'🧱Material'!$B$4:$H1001,7,false)*AD68),0)</f>
        <v>1005</v>
      </c>
      <c r="I68" s="523">
        <f>IF(K68&lt;&gt;"",(VLOOKUP(K68,'🌳Resource'!$A$4:$J1001,8,false)*L68),0)+IF(M68&lt;&gt;"",(VLOOKUP(M68,'🌳Resource'!$A$4:$J1001,8,false)*N68),0)+IF(O68&lt;&gt;"",(VLOOKUP(O68,'🌳Resource'!$A$4:$J1001,8,false)*P68),0) + IF(Q68&lt;&gt;"",(VLOOKUP(Q68,'🌳Resource'!$A$4:$J1001,8,false)*R68),0) + IF(S68&lt;&gt;"",(VLOOKUP(S68,'🧱Material'!$B$4:$H1001,5,false)*T68),0) + IF(U68&lt;&gt;"",(VLOOKUP(U68,'🧱Material'!$B$4:$H1001,5,false)*V68),0) + IF(W68&lt;&gt;"",(VLOOKUP(W68,'🧱Material'!$B$4:$H1001,5,false)*X68),0) + IF(Y68&lt;&gt;"",(VLOOKUP(Y68,'🧱Material'!$B$4:$H1001,5,false)*Z68),0) + IF(AA68&lt;&gt;"",(VLOOKUP(AA68,'🧱Material'!$B$4:$H1001,5,false)*AB68),0) + IF(AC68&lt;&gt;"",(VLOOKUP(AC68,'🧱Material'!$B$4:$H1001,5,false)*AD68),0)</f>
        <v>821.038961</v>
      </c>
      <c r="J68" s="523">
        <f>IF(K68&lt;&gt;"",(VLOOKUP(K68,'🌳Resource'!$A$5:$J1001,9,false)*L68),0)+IF(M68&lt;&gt;"",(VLOOKUP(M68,'🌳Resource'!$A$5:$J1001,9,false)*N68),0)+IF(O68&lt;&gt;"",(VLOOKUP(O68,'🌳Resource'!$A$5:$J1001,9,false)*P68),0) + IF(Q68&lt;&gt;"",(VLOOKUP(Q68,'🌳Resource'!$A$5:$J1001,9,false)*R68),0) + IF(S68&lt;&gt;"",(VLOOKUP(S68,'🧱Material'!$B$4:$H1001,6,false)*T68),0) + IF(U68&lt;&gt;"",(VLOOKUP(U68,'🧱Material'!$B$4:$H1001,6,false)*V68),0) + IF(W68&lt;&gt;"",(VLOOKUP(W68,'🧱Material'!$B$4:$H1001,6,false)*X68),0) + IF(Y68&lt;&gt;"",(VLOOKUP(Y68,'🧱Material'!$B$4:$H1001,6,false)*Z68),0) + IF(AA68&lt;&gt;"",(VLOOKUP(AA68,'🧱Material'!$B$4:$H1001,6,false)*AB68),0) + IF(AC68&lt;&gt;"",(VLOOKUP(AC68,'🧱Material'!$B$4:$H1001,6,false)*AD68),0)</f>
        <v>3085</v>
      </c>
      <c r="K68" s="63" t="s">
        <v>79</v>
      </c>
      <c r="L68" s="534">
        <v>200.0</v>
      </c>
      <c r="M68" s="63" t="s">
        <v>80</v>
      </c>
      <c r="N68" s="534">
        <v>100.0</v>
      </c>
      <c r="O68" s="63" t="s">
        <v>82</v>
      </c>
      <c r="P68" s="534">
        <v>100.0</v>
      </c>
      <c r="Q68" s="63" t="s">
        <v>84</v>
      </c>
      <c r="R68" s="534">
        <v>100.0</v>
      </c>
      <c r="S68" s="515" t="s">
        <v>555</v>
      </c>
      <c r="T68" s="3">
        <v>5.0</v>
      </c>
      <c r="U68" s="515" t="s">
        <v>676</v>
      </c>
      <c r="V68" s="3">
        <v>5.0</v>
      </c>
      <c r="W68" s="515" t="s">
        <v>670</v>
      </c>
      <c r="X68" s="3">
        <v>1.0</v>
      </c>
      <c r="Y68" s="515"/>
      <c r="Z68" s="3"/>
      <c r="AA68" s="515"/>
      <c r="AB68" s="3"/>
      <c r="AC68" s="515"/>
      <c r="AD68" s="3"/>
    </row>
    <row r="69">
      <c r="A69" s="617" t="b">
        <v>1</v>
      </c>
      <c r="B69" s="617" t="s">
        <v>990</v>
      </c>
      <c r="C69" s="617" t="s">
        <v>8</v>
      </c>
      <c r="D69" s="618" t="s">
        <v>56</v>
      </c>
      <c r="E69" s="617" t="s">
        <v>60</v>
      </c>
      <c r="F69" s="617" t="s">
        <v>787</v>
      </c>
      <c r="G69" s="618"/>
      <c r="H69" s="526">
        <f>IF(K69&lt;&gt;"",(VLOOKUP(K69,'🌳Resource'!$A$4:$J1001,10,false)*L69),0)+IF(M69&lt;&gt;"",(VLOOKUP(M69,'🌳Resource'!$A$4:$J1001,10,false)*N69),0)+IF(O69&lt;&gt;"",(VLOOKUP(O69,'🌳Resource'!$A$4:$J1001,10,false)*P69),0) + IF(Q69&lt;&gt;"",(VLOOKUP(Q69,'🌳Resource'!$A$4:$J1001,10,false)*R69),0) + IF(S69&lt;&gt;"",(VLOOKUP(S69,'🧱Material'!$B$4:$H1001,7,false)*T69),0) + IF(U69&lt;&gt;"",(VLOOKUP(U69,'🧱Material'!$B$4:$H1001,7,false)*V69),0) + IF(W69&lt;&gt;"",(VLOOKUP(W69,'🧱Material'!$B$4:$H1001,7,false)*X69),0) + IF(Y69&lt;&gt;"",(VLOOKUP(Y69,'🧱Material'!$B$4:$H1001,7,false)*Z69),0) + IF(AA69&lt;&gt;"",(VLOOKUP(AA69,'🧱Material'!$B$4:$H1001,7,false)*AB69),0) + IF(AC69&lt;&gt;"",(VLOOKUP(AC69,'🧱Material'!$B$4:$H1001,7,false)*AD69),0)</f>
        <v>1005</v>
      </c>
      <c r="I69" s="526">
        <f>IF(K69&lt;&gt;"",(VLOOKUP(K69,'🌳Resource'!$A$4:$J1001,8,false)*L69),0)+IF(M69&lt;&gt;"",(VLOOKUP(M69,'🌳Resource'!$A$4:$J1001,8,false)*N69),0)+IF(O69&lt;&gt;"",(VLOOKUP(O69,'🌳Resource'!$A$4:$J1001,8,false)*P69),0) + IF(Q69&lt;&gt;"",(VLOOKUP(Q69,'🌳Resource'!$A$4:$J1001,8,false)*R69),0) + IF(S69&lt;&gt;"",(VLOOKUP(S69,'🧱Material'!$B$4:$H1001,5,false)*T69),0) + IF(U69&lt;&gt;"",(VLOOKUP(U69,'🧱Material'!$B$4:$H1001,5,false)*V69),0) + IF(W69&lt;&gt;"",(VLOOKUP(W69,'🧱Material'!$B$4:$H1001,5,false)*X69),0) + IF(Y69&lt;&gt;"",(VLOOKUP(Y69,'🧱Material'!$B$4:$H1001,5,false)*Z69),0) + IF(AA69&lt;&gt;"",(VLOOKUP(AA69,'🧱Material'!$B$4:$H1001,5,false)*AB69),0) + IF(AC69&lt;&gt;"",(VLOOKUP(AC69,'🧱Material'!$B$4:$H1001,5,false)*AD69),0)</f>
        <v>821.038961</v>
      </c>
      <c r="J69" s="526">
        <f>IF(K69&lt;&gt;"",(VLOOKUP(K69,'🌳Resource'!$A$5:$J1001,9,false)*L69),0)+IF(M69&lt;&gt;"",(VLOOKUP(M69,'🌳Resource'!$A$5:$J1001,9,false)*N69),0)+IF(O69&lt;&gt;"",(VLOOKUP(O69,'🌳Resource'!$A$5:$J1001,9,false)*P69),0) + IF(Q69&lt;&gt;"",(VLOOKUP(Q69,'🌳Resource'!$A$5:$J1001,9,false)*R69),0) + IF(S69&lt;&gt;"",(VLOOKUP(S69,'🧱Material'!$B$4:$H1001,6,false)*T69),0) + IF(U69&lt;&gt;"",(VLOOKUP(U69,'🧱Material'!$B$4:$H1001,6,false)*V69),0) + IF(W69&lt;&gt;"",(VLOOKUP(W69,'🧱Material'!$B$4:$H1001,6,false)*X69),0) + IF(Y69&lt;&gt;"",(VLOOKUP(Y69,'🧱Material'!$B$4:$H1001,6,false)*Z69),0) + IF(AA69&lt;&gt;"",(VLOOKUP(AA69,'🧱Material'!$B$4:$H1001,6,false)*AB69),0) + IF(AC69&lt;&gt;"",(VLOOKUP(AC69,'🧱Material'!$B$4:$H1001,6,false)*AD69),0)</f>
        <v>3085</v>
      </c>
      <c r="K69" s="18" t="s">
        <v>79</v>
      </c>
      <c r="L69" s="520">
        <v>200.0</v>
      </c>
      <c r="M69" s="18" t="s">
        <v>80</v>
      </c>
      <c r="N69" s="520">
        <v>100.0</v>
      </c>
      <c r="O69" s="18" t="s">
        <v>82</v>
      </c>
      <c r="P69" s="520">
        <v>100.0</v>
      </c>
      <c r="Q69" s="18" t="s">
        <v>84</v>
      </c>
      <c r="R69" s="520">
        <v>100.0</v>
      </c>
      <c r="S69" s="59" t="s">
        <v>555</v>
      </c>
      <c r="T69" s="520">
        <v>5.0</v>
      </c>
      <c r="U69" s="59" t="s">
        <v>676</v>
      </c>
      <c r="V69" s="520">
        <v>5.0</v>
      </c>
      <c r="W69" s="59" t="s">
        <v>670</v>
      </c>
      <c r="X69" s="520">
        <v>1.0</v>
      </c>
      <c r="Y69" s="59"/>
      <c r="Z69" s="520"/>
      <c r="AA69" s="59"/>
      <c r="AB69" s="520"/>
      <c r="AC69" s="59"/>
      <c r="AD69" s="520"/>
    </row>
    <row r="70">
      <c r="A70" s="617" t="b">
        <v>1</v>
      </c>
      <c r="B70" s="617" t="s">
        <v>991</v>
      </c>
      <c r="C70" s="617" t="s">
        <v>8</v>
      </c>
      <c r="D70" s="618" t="s">
        <v>56</v>
      </c>
      <c r="E70" s="617" t="s">
        <v>61</v>
      </c>
      <c r="F70" s="617" t="s">
        <v>787</v>
      </c>
      <c r="G70" s="618"/>
      <c r="H70" s="523">
        <f>IF(K70&lt;&gt;"",(VLOOKUP(K70,'🌳Resource'!$A$4:$J1001,10,false)*L70),0)+IF(M70&lt;&gt;"",(VLOOKUP(M70,'🌳Resource'!$A$4:$J1001,10,false)*N70),0)+IF(O70&lt;&gt;"",(VLOOKUP(O70,'🌳Resource'!$A$4:$J1001,10,false)*P70),0) + IF(Q70&lt;&gt;"",(VLOOKUP(Q70,'🌳Resource'!$A$4:$J1001,10,false)*R70),0) + IF(S70&lt;&gt;"",(VLOOKUP(S70,'🧱Material'!$B$4:$H1001,7,false)*T70),0) + IF(U70&lt;&gt;"",(VLOOKUP(U70,'🧱Material'!$B$4:$H1001,7,false)*V70),0) + IF(W70&lt;&gt;"",(VLOOKUP(W70,'🧱Material'!$B$4:$H1001,7,false)*X70),0) + IF(Y70&lt;&gt;"",(VLOOKUP(Y70,'🧱Material'!$B$4:$H1001,7,false)*Z70),0) + IF(AA70&lt;&gt;"",(VLOOKUP(AA70,'🧱Material'!$B$4:$H1001,7,false)*AB70),0) + IF(AC70&lt;&gt;"",(VLOOKUP(AC70,'🧱Material'!$B$4:$H1001,7,false)*AD70),0)</f>
        <v>1005</v>
      </c>
      <c r="I70" s="523">
        <f>IF(K70&lt;&gt;"",(VLOOKUP(K70,'🌳Resource'!$A$4:$J1001,8,false)*L70),0)+IF(M70&lt;&gt;"",(VLOOKUP(M70,'🌳Resource'!$A$4:$J1001,8,false)*N70),0)+IF(O70&lt;&gt;"",(VLOOKUP(O70,'🌳Resource'!$A$4:$J1001,8,false)*P70),0) + IF(Q70&lt;&gt;"",(VLOOKUP(Q70,'🌳Resource'!$A$4:$J1001,8,false)*R70),0) + IF(S70&lt;&gt;"",(VLOOKUP(S70,'🧱Material'!$B$4:$H1001,5,false)*T70),0) + IF(U70&lt;&gt;"",(VLOOKUP(U70,'🧱Material'!$B$4:$H1001,5,false)*V70),0) + IF(W70&lt;&gt;"",(VLOOKUP(W70,'🧱Material'!$B$4:$H1001,5,false)*X70),0) + IF(Y70&lt;&gt;"",(VLOOKUP(Y70,'🧱Material'!$B$4:$H1001,5,false)*Z70),0) + IF(AA70&lt;&gt;"",(VLOOKUP(AA70,'🧱Material'!$B$4:$H1001,5,false)*AB70),0) + IF(AC70&lt;&gt;"",(VLOOKUP(AC70,'🧱Material'!$B$4:$H1001,5,false)*AD70),0)</f>
        <v>821.038961</v>
      </c>
      <c r="J70" s="523">
        <f>IF(K70&lt;&gt;"",(VLOOKUP(K70,'🌳Resource'!$A$5:$J1001,9,false)*L70),0)+IF(M70&lt;&gt;"",(VLOOKUP(M70,'🌳Resource'!$A$5:$J1001,9,false)*N70),0)+IF(O70&lt;&gt;"",(VLOOKUP(O70,'🌳Resource'!$A$5:$J1001,9,false)*P70),0) + IF(Q70&lt;&gt;"",(VLOOKUP(Q70,'🌳Resource'!$A$5:$J1001,9,false)*R70),0) + IF(S70&lt;&gt;"",(VLOOKUP(S70,'🧱Material'!$B$4:$H1001,6,false)*T70),0) + IF(U70&lt;&gt;"",(VLOOKUP(U70,'🧱Material'!$B$4:$H1001,6,false)*V70),0) + IF(W70&lt;&gt;"",(VLOOKUP(W70,'🧱Material'!$B$4:$H1001,6,false)*X70),0) + IF(Y70&lt;&gt;"",(VLOOKUP(Y70,'🧱Material'!$B$4:$H1001,6,false)*Z70),0) + IF(AA70&lt;&gt;"",(VLOOKUP(AA70,'🧱Material'!$B$4:$H1001,6,false)*AB70),0) + IF(AC70&lt;&gt;"",(VLOOKUP(AC70,'🧱Material'!$B$4:$H1001,6,false)*AD70),0)</f>
        <v>3085</v>
      </c>
      <c r="K70" s="63" t="s">
        <v>79</v>
      </c>
      <c r="L70" s="534">
        <v>200.0</v>
      </c>
      <c r="M70" s="63" t="s">
        <v>80</v>
      </c>
      <c r="N70" s="534">
        <v>100.0</v>
      </c>
      <c r="O70" s="63" t="s">
        <v>82</v>
      </c>
      <c r="P70" s="534">
        <v>100.0</v>
      </c>
      <c r="Q70" s="63" t="s">
        <v>84</v>
      </c>
      <c r="R70" s="534">
        <v>100.0</v>
      </c>
      <c r="S70" s="515" t="s">
        <v>555</v>
      </c>
      <c r="T70" s="3">
        <v>5.0</v>
      </c>
      <c r="U70" s="515" t="s">
        <v>676</v>
      </c>
      <c r="V70" s="3">
        <v>5.0</v>
      </c>
      <c r="W70" s="515" t="s">
        <v>670</v>
      </c>
      <c r="X70" s="3">
        <v>1.0</v>
      </c>
      <c r="Y70" s="515"/>
      <c r="Z70" s="3"/>
      <c r="AA70" s="515"/>
      <c r="AB70" s="3"/>
      <c r="AC70" s="515"/>
      <c r="AD70" s="3"/>
    </row>
    <row r="71">
      <c r="A71" s="617" t="b">
        <v>1</v>
      </c>
      <c r="B71" s="617" t="s">
        <v>992</v>
      </c>
      <c r="C71" s="617" t="s">
        <v>8</v>
      </c>
      <c r="D71" s="618" t="s">
        <v>56</v>
      </c>
      <c r="E71" s="617" t="s">
        <v>62</v>
      </c>
      <c r="F71" s="617" t="s">
        <v>787</v>
      </c>
      <c r="G71" s="618"/>
      <c r="H71" s="526">
        <f>IF(K71&lt;&gt;"",(VLOOKUP(K71,'🌳Resource'!$A$4:$J1001,10,false)*L71),0)+IF(M71&lt;&gt;"",(VLOOKUP(M71,'🌳Resource'!$A$4:$J1001,10,false)*N71),0)+IF(O71&lt;&gt;"",(VLOOKUP(O71,'🌳Resource'!$A$4:$J1001,10,false)*P71),0) + IF(Q71&lt;&gt;"",(VLOOKUP(Q71,'🌳Resource'!$A$4:$J1001,10,false)*R71),0) + IF(S71&lt;&gt;"",(VLOOKUP(S71,'🧱Material'!$B$4:$H1001,7,false)*T71),0) + IF(U71&lt;&gt;"",(VLOOKUP(U71,'🧱Material'!$B$4:$H1001,7,false)*V71),0) + IF(W71&lt;&gt;"",(VLOOKUP(W71,'🧱Material'!$B$4:$H1001,7,false)*X71),0) + IF(Y71&lt;&gt;"",(VLOOKUP(Y71,'🧱Material'!$B$4:$H1001,7,false)*Z71),0) + IF(AA71&lt;&gt;"",(VLOOKUP(AA71,'🧱Material'!$B$4:$H1001,7,false)*AB71),0) + IF(AC71&lt;&gt;"",(VLOOKUP(AC71,'🧱Material'!$B$4:$H1001,7,false)*AD71),0)</f>
        <v>1005</v>
      </c>
      <c r="I71" s="526">
        <f>IF(K71&lt;&gt;"",(VLOOKUP(K71,'🌳Resource'!$A$4:$J1001,8,false)*L71),0)+IF(M71&lt;&gt;"",(VLOOKUP(M71,'🌳Resource'!$A$4:$J1001,8,false)*N71),0)+IF(O71&lt;&gt;"",(VLOOKUP(O71,'🌳Resource'!$A$4:$J1001,8,false)*P71),0) + IF(Q71&lt;&gt;"",(VLOOKUP(Q71,'🌳Resource'!$A$4:$J1001,8,false)*R71),0) + IF(S71&lt;&gt;"",(VLOOKUP(S71,'🧱Material'!$B$4:$H1001,5,false)*T71),0) + IF(U71&lt;&gt;"",(VLOOKUP(U71,'🧱Material'!$B$4:$H1001,5,false)*V71),0) + IF(W71&lt;&gt;"",(VLOOKUP(W71,'🧱Material'!$B$4:$H1001,5,false)*X71),0) + IF(Y71&lt;&gt;"",(VLOOKUP(Y71,'🧱Material'!$B$4:$H1001,5,false)*Z71),0) + IF(AA71&lt;&gt;"",(VLOOKUP(AA71,'🧱Material'!$B$4:$H1001,5,false)*AB71),0) + IF(AC71&lt;&gt;"",(VLOOKUP(AC71,'🧱Material'!$B$4:$H1001,5,false)*AD71),0)</f>
        <v>821.038961</v>
      </c>
      <c r="J71" s="526">
        <f>IF(K71&lt;&gt;"",(VLOOKUP(K71,'🌳Resource'!$A$5:$J1001,9,false)*L71),0)+IF(M71&lt;&gt;"",(VLOOKUP(M71,'🌳Resource'!$A$5:$J1001,9,false)*N71),0)+IF(O71&lt;&gt;"",(VLOOKUP(O71,'🌳Resource'!$A$5:$J1001,9,false)*P71),0) + IF(Q71&lt;&gt;"",(VLOOKUP(Q71,'🌳Resource'!$A$5:$J1001,9,false)*R71),0) + IF(S71&lt;&gt;"",(VLOOKUP(S71,'🧱Material'!$B$4:$H1001,6,false)*T71),0) + IF(U71&lt;&gt;"",(VLOOKUP(U71,'🧱Material'!$B$4:$H1001,6,false)*V71),0) + IF(W71&lt;&gt;"",(VLOOKUP(W71,'🧱Material'!$B$4:$H1001,6,false)*X71),0) + IF(Y71&lt;&gt;"",(VLOOKUP(Y71,'🧱Material'!$B$4:$H1001,6,false)*Z71),0) + IF(AA71&lt;&gt;"",(VLOOKUP(AA71,'🧱Material'!$B$4:$H1001,6,false)*AB71),0) + IF(AC71&lt;&gt;"",(VLOOKUP(AC71,'🧱Material'!$B$4:$H1001,6,false)*AD71),0)</f>
        <v>3085</v>
      </c>
      <c r="K71" s="18" t="s">
        <v>79</v>
      </c>
      <c r="L71" s="520">
        <v>200.0</v>
      </c>
      <c r="M71" s="18" t="s">
        <v>80</v>
      </c>
      <c r="N71" s="520">
        <v>100.0</v>
      </c>
      <c r="O71" s="18" t="s">
        <v>82</v>
      </c>
      <c r="P71" s="520">
        <v>100.0</v>
      </c>
      <c r="Q71" s="18" t="s">
        <v>84</v>
      </c>
      <c r="R71" s="520">
        <v>100.0</v>
      </c>
      <c r="S71" s="59" t="s">
        <v>555</v>
      </c>
      <c r="T71" s="520">
        <v>5.0</v>
      </c>
      <c r="U71" s="59" t="s">
        <v>676</v>
      </c>
      <c r="V71" s="520">
        <v>5.0</v>
      </c>
      <c r="W71" s="59" t="s">
        <v>670</v>
      </c>
      <c r="X71" s="520">
        <v>1.0</v>
      </c>
      <c r="Y71" s="59"/>
      <c r="Z71" s="520"/>
      <c r="AA71" s="59"/>
      <c r="AB71" s="520"/>
      <c r="AC71" s="59"/>
      <c r="AD71" s="520"/>
    </row>
    <row r="72">
      <c r="A72" s="617" t="b">
        <v>1</v>
      </c>
      <c r="B72" s="617" t="s">
        <v>993</v>
      </c>
      <c r="C72" s="617" t="s">
        <v>8</v>
      </c>
      <c r="D72" s="618" t="s">
        <v>56</v>
      </c>
      <c r="E72" s="617" t="s">
        <v>63</v>
      </c>
      <c r="F72" s="617" t="s">
        <v>787</v>
      </c>
      <c r="G72" s="618"/>
      <c r="H72" s="523">
        <f>IF(K72&lt;&gt;"",(VLOOKUP(K72,'🌳Resource'!$A$4:$J1001,10,false)*L72),0)+IF(M72&lt;&gt;"",(VLOOKUP(M72,'🌳Resource'!$A$4:$J1001,10,false)*N72),0)+IF(O72&lt;&gt;"",(VLOOKUP(O72,'🌳Resource'!$A$4:$J1001,10,false)*P72),0) + IF(Q72&lt;&gt;"",(VLOOKUP(Q72,'🌳Resource'!$A$4:$J1001,10,false)*R72),0) + IF(S72&lt;&gt;"",(VLOOKUP(S72,'🧱Material'!$B$4:$H1001,7,false)*T72),0) + IF(U72&lt;&gt;"",(VLOOKUP(U72,'🧱Material'!$B$4:$H1001,7,false)*V72),0) + IF(W72&lt;&gt;"",(VLOOKUP(W72,'🧱Material'!$B$4:$H1001,7,false)*X72),0) + IF(Y72&lt;&gt;"",(VLOOKUP(Y72,'🧱Material'!$B$4:$H1001,7,false)*Z72),0) + IF(AA72&lt;&gt;"",(VLOOKUP(AA72,'🧱Material'!$B$4:$H1001,7,false)*AB72),0) + IF(AC72&lt;&gt;"",(VLOOKUP(AC72,'🧱Material'!$B$4:$H1001,7,false)*AD72),0)</f>
        <v>1005</v>
      </c>
      <c r="I72" s="523">
        <f>IF(K72&lt;&gt;"",(VLOOKUP(K72,'🌳Resource'!$A$4:$J1001,8,false)*L72),0)+IF(M72&lt;&gt;"",(VLOOKUP(M72,'🌳Resource'!$A$4:$J1001,8,false)*N72),0)+IF(O72&lt;&gt;"",(VLOOKUP(O72,'🌳Resource'!$A$4:$J1001,8,false)*P72),0) + IF(Q72&lt;&gt;"",(VLOOKUP(Q72,'🌳Resource'!$A$4:$J1001,8,false)*R72),0) + IF(S72&lt;&gt;"",(VLOOKUP(S72,'🧱Material'!$B$4:$H1001,5,false)*T72),0) + IF(U72&lt;&gt;"",(VLOOKUP(U72,'🧱Material'!$B$4:$H1001,5,false)*V72),0) + IF(W72&lt;&gt;"",(VLOOKUP(W72,'🧱Material'!$B$4:$H1001,5,false)*X72),0) + IF(Y72&lt;&gt;"",(VLOOKUP(Y72,'🧱Material'!$B$4:$H1001,5,false)*Z72),0) + IF(AA72&lt;&gt;"",(VLOOKUP(AA72,'🧱Material'!$B$4:$H1001,5,false)*AB72),0) + IF(AC72&lt;&gt;"",(VLOOKUP(AC72,'🧱Material'!$B$4:$H1001,5,false)*AD72),0)</f>
        <v>821.038961</v>
      </c>
      <c r="J72" s="523">
        <f>IF(K72&lt;&gt;"",(VLOOKUP(K72,'🌳Resource'!$A$5:$J1001,9,false)*L72),0)+IF(M72&lt;&gt;"",(VLOOKUP(M72,'🌳Resource'!$A$5:$J1001,9,false)*N72),0)+IF(O72&lt;&gt;"",(VLOOKUP(O72,'🌳Resource'!$A$5:$J1001,9,false)*P72),0) + IF(Q72&lt;&gt;"",(VLOOKUP(Q72,'🌳Resource'!$A$5:$J1001,9,false)*R72),0) + IF(S72&lt;&gt;"",(VLOOKUP(S72,'🧱Material'!$B$4:$H1001,6,false)*T72),0) + IF(U72&lt;&gt;"",(VLOOKUP(U72,'🧱Material'!$B$4:$H1001,6,false)*V72),0) + IF(W72&lt;&gt;"",(VLOOKUP(W72,'🧱Material'!$B$4:$H1001,6,false)*X72),0) + IF(Y72&lt;&gt;"",(VLOOKUP(Y72,'🧱Material'!$B$4:$H1001,6,false)*Z72),0) + IF(AA72&lt;&gt;"",(VLOOKUP(AA72,'🧱Material'!$B$4:$H1001,6,false)*AB72),0) + IF(AC72&lt;&gt;"",(VLOOKUP(AC72,'🧱Material'!$B$4:$H1001,6,false)*AD72),0)</f>
        <v>3085</v>
      </c>
      <c r="K72" s="63" t="s">
        <v>79</v>
      </c>
      <c r="L72" s="534">
        <v>200.0</v>
      </c>
      <c r="M72" s="63" t="s">
        <v>80</v>
      </c>
      <c r="N72" s="534">
        <v>100.0</v>
      </c>
      <c r="O72" s="63" t="s">
        <v>82</v>
      </c>
      <c r="P72" s="534">
        <v>100.0</v>
      </c>
      <c r="Q72" s="63" t="s">
        <v>84</v>
      </c>
      <c r="R72" s="534">
        <v>100.0</v>
      </c>
      <c r="S72" s="515" t="s">
        <v>555</v>
      </c>
      <c r="T72" s="3">
        <v>5.0</v>
      </c>
      <c r="U72" s="515" t="s">
        <v>676</v>
      </c>
      <c r="V72" s="3">
        <v>5.0</v>
      </c>
      <c r="W72" s="515" t="s">
        <v>670</v>
      </c>
      <c r="X72" s="3">
        <v>1.0</v>
      </c>
      <c r="Y72" s="515"/>
      <c r="Z72" s="3"/>
      <c r="AA72" s="515"/>
      <c r="AB72" s="3"/>
      <c r="AC72" s="515"/>
      <c r="AD72" s="3"/>
    </row>
    <row r="73">
      <c r="A73" s="617" t="b">
        <v>1</v>
      </c>
      <c r="B73" s="617" t="s">
        <v>994</v>
      </c>
      <c r="C73" s="617" t="s">
        <v>8</v>
      </c>
      <c r="D73" s="618" t="s">
        <v>56</v>
      </c>
      <c r="E73" s="618" t="s">
        <v>64</v>
      </c>
      <c r="F73" s="617" t="s">
        <v>787</v>
      </c>
      <c r="G73" s="624"/>
      <c r="H73" s="526">
        <f>IF(K73&lt;&gt;"",(VLOOKUP(K73,'🌳Resource'!$A$4:$J1001,10,false)*L73),0)+IF(M73&lt;&gt;"",(VLOOKUP(M73,'🌳Resource'!$A$4:$J1001,10,false)*N73),0)+IF(O73&lt;&gt;"",(VLOOKUP(O73,'🌳Resource'!$A$4:$J1001,10,false)*P73),0) + IF(Q73&lt;&gt;"",(VLOOKUP(Q73,'🌳Resource'!$A$4:$J1001,10,false)*R73),0) + IF(S73&lt;&gt;"",(VLOOKUP(S73,'🧱Material'!$B$4:$H1001,7,false)*T73),0) + IF(U73&lt;&gt;"",(VLOOKUP(U73,'🧱Material'!$B$4:$H1001,7,false)*V73),0) + IF(W73&lt;&gt;"",(VLOOKUP(W73,'🧱Material'!$B$4:$H1001,7,false)*X73),0) + IF(Y73&lt;&gt;"",(VLOOKUP(Y73,'🧱Material'!$B$4:$H1001,7,false)*Z73),0) + IF(AA73&lt;&gt;"",(VLOOKUP(AA73,'🧱Material'!$B$4:$H1001,7,false)*AB73),0) + IF(AC73&lt;&gt;"",(VLOOKUP(AC73,'🧱Material'!$B$4:$H1001,7,false)*AD73),0)</f>
        <v>1005</v>
      </c>
      <c r="I73" s="526">
        <f>IF(K73&lt;&gt;"",(VLOOKUP(K73,'🌳Resource'!$A$4:$J1001,8,false)*L73),0)+IF(M73&lt;&gt;"",(VLOOKUP(M73,'🌳Resource'!$A$4:$J1001,8,false)*N73),0)+IF(O73&lt;&gt;"",(VLOOKUP(O73,'🌳Resource'!$A$4:$J1001,8,false)*P73),0) + IF(Q73&lt;&gt;"",(VLOOKUP(Q73,'🌳Resource'!$A$4:$J1001,8,false)*R73),0) + IF(S73&lt;&gt;"",(VLOOKUP(S73,'🧱Material'!$B$4:$H1001,5,false)*T73),0) + IF(U73&lt;&gt;"",(VLOOKUP(U73,'🧱Material'!$B$4:$H1001,5,false)*V73),0) + IF(W73&lt;&gt;"",(VLOOKUP(W73,'🧱Material'!$B$4:$H1001,5,false)*X73),0) + IF(Y73&lt;&gt;"",(VLOOKUP(Y73,'🧱Material'!$B$4:$H1001,5,false)*Z73),0) + IF(AA73&lt;&gt;"",(VLOOKUP(AA73,'🧱Material'!$B$4:$H1001,5,false)*AB73),0) + IF(AC73&lt;&gt;"",(VLOOKUP(AC73,'🧱Material'!$B$4:$H1001,5,false)*AD73),0)</f>
        <v>821.038961</v>
      </c>
      <c r="J73" s="526">
        <f>IF(K73&lt;&gt;"",(VLOOKUP(K73,'🌳Resource'!$A$5:$J1001,9,false)*L73),0)+IF(M73&lt;&gt;"",(VLOOKUP(M73,'🌳Resource'!$A$5:$J1001,9,false)*N73),0)+IF(O73&lt;&gt;"",(VLOOKUP(O73,'🌳Resource'!$A$5:$J1001,9,false)*P73),0) + IF(Q73&lt;&gt;"",(VLOOKUP(Q73,'🌳Resource'!$A$5:$J1001,9,false)*R73),0) + IF(S73&lt;&gt;"",(VLOOKUP(S73,'🧱Material'!$B$4:$H1001,6,false)*T73),0) + IF(U73&lt;&gt;"",(VLOOKUP(U73,'🧱Material'!$B$4:$H1001,6,false)*V73),0) + IF(W73&lt;&gt;"",(VLOOKUP(W73,'🧱Material'!$B$4:$H1001,6,false)*X73),0) + IF(Y73&lt;&gt;"",(VLOOKUP(Y73,'🧱Material'!$B$4:$H1001,6,false)*Z73),0) + IF(AA73&lt;&gt;"",(VLOOKUP(AA73,'🧱Material'!$B$4:$H1001,6,false)*AB73),0) + IF(AC73&lt;&gt;"",(VLOOKUP(AC73,'🧱Material'!$B$4:$H1001,6,false)*AD73),0)</f>
        <v>3085</v>
      </c>
      <c r="K73" s="18" t="s">
        <v>79</v>
      </c>
      <c r="L73" s="520">
        <v>200.0</v>
      </c>
      <c r="M73" s="18" t="s">
        <v>80</v>
      </c>
      <c r="N73" s="520">
        <v>100.0</v>
      </c>
      <c r="O73" s="18" t="s">
        <v>82</v>
      </c>
      <c r="P73" s="520">
        <v>100.0</v>
      </c>
      <c r="Q73" s="18" t="s">
        <v>84</v>
      </c>
      <c r="R73" s="520">
        <v>100.0</v>
      </c>
      <c r="S73" s="59" t="s">
        <v>555</v>
      </c>
      <c r="T73" s="520">
        <v>5.0</v>
      </c>
      <c r="U73" s="59" t="s">
        <v>676</v>
      </c>
      <c r="V73" s="520">
        <v>5.0</v>
      </c>
      <c r="W73" s="59" t="s">
        <v>670</v>
      </c>
      <c r="X73" s="520">
        <v>1.0</v>
      </c>
      <c r="Y73" s="59"/>
      <c r="Z73" s="520"/>
      <c r="AA73" s="59"/>
      <c r="AB73" s="520"/>
      <c r="AC73" s="59"/>
      <c r="AD73" s="520"/>
    </row>
    <row r="74">
      <c r="A74" s="617" t="b">
        <v>1</v>
      </c>
      <c r="B74" s="617" t="s">
        <v>995</v>
      </c>
      <c r="C74" s="617" t="s">
        <v>8</v>
      </c>
      <c r="D74" s="618" t="s">
        <v>56</v>
      </c>
      <c r="E74" s="617" t="s">
        <v>65</v>
      </c>
      <c r="F74" s="617" t="s">
        <v>787</v>
      </c>
      <c r="G74" s="624"/>
      <c r="H74" s="523">
        <f>IF(K74&lt;&gt;"",(VLOOKUP(K74,'🌳Resource'!$A$4:$J1001,10,false)*L74),0)+IF(M74&lt;&gt;"",(VLOOKUP(M74,'🌳Resource'!$A$4:$J1001,10,false)*N74),0)+IF(O74&lt;&gt;"",(VLOOKUP(O74,'🌳Resource'!$A$4:$J1001,10,false)*P74),0) + IF(Q74&lt;&gt;"",(VLOOKUP(Q74,'🌳Resource'!$A$4:$J1001,10,false)*R74),0) + IF(S74&lt;&gt;"",(VLOOKUP(S74,'🧱Material'!$B$4:$H1001,7,false)*T74),0) + IF(U74&lt;&gt;"",(VLOOKUP(U74,'🧱Material'!$B$4:$H1001,7,false)*V74),0) + IF(W74&lt;&gt;"",(VLOOKUP(W74,'🧱Material'!$B$4:$H1001,7,false)*X74),0) + IF(Y74&lt;&gt;"",(VLOOKUP(Y74,'🧱Material'!$B$4:$H1001,7,false)*Z74),0) + IF(AA74&lt;&gt;"",(VLOOKUP(AA74,'🧱Material'!$B$4:$H1001,7,false)*AB74),0) + IF(AC74&lt;&gt;"",(VLOOKUP(AC74,'🧱Material'!$B$4:$H1001,7,false)*AD74),0)</f>
        <v>1005</v>
      </c>
      <c r="I74" s="523">
        <f>IF(K74&lt;&gt;"",(VLOOKUP(K74,'🌳Resource'!$A$4:$J1001,8,false)*L74),0)+IF(M74&lt;&gt;"",(VLOOKUP(M74,'🌳Resource'!$A$4:$J1001,8,false)*N74),0)+IF(O74&lt;&gt;"",(VLOOKUP(O74,'🌳Resource'!$A$4:$J1001,8,false)*P74),0) + IF(Q74&lt;&gt;"",(VLOOKUP(Q74,'🌳Resource'!$A$4:$J1001,8,false)*R74),0) + IF(S74&lt;&gt;"",(VLOOKUP(S74,'🧱Material'!$B$4:$H1001,5,false)*T74),0) + IF(U74&lt;&gt;"",(VLOOKUP(U74,'🧱Material'!$B$4:$H1001,5,false)*V74),0) + IF(W74&lt;&gt;"",(VLOOKUP(W74,'🧱Material'!$B$4:$H1001,5,false)*X74),0) + IF(Y74&lt;&gt;"",(VLOOKUP(Y74,'🧱Material'!$B$4:$H1001,5,false)*Z74),0) + IF(AA74&lt;&gt;"",(VLOOKUP(AA74,'🧱Material'!$B$4:$H1001,5,false)*AB74),0) + IF(AC74&lt;&gt;"",(VLOOKUP(AC74,'🧱Material'!$B$4:$H1001,5,false)*AD74),0)</f>
        <v>821.038961</v>
      </c>
      <c r="J74" s="523">
        <f>IF(K74&lt;&gt;"",(VLOOKUP(K74,'🌳Resource'!$A$5:$J1001,9,false)*L74),0)+IF(M74&lt;&gt;"",(VLOOKUP(M74,'🌳Resource'!$A$5:$J1001,9,false)*N74),0)+IF(O74&lt;&gt;"",(VLOOKUP(O74,'🌳Resource'!$A$5:$J1001,9,false)*P74),0) + IF(Q74&lt;&gt;"",(VLOOKUP(Q74,'🌳Resource'!$A$5:$J1001,9,false)*R74),0) + IF(S74&lt;&gt;"",(VLOOKUP(S74,'🧱Material'!$B$4:$H1001,6,false)*T74),0) + IF(U74&lt;&gt;"",(VLOOKUP(U74,'🧱Material'!$B$4:$H1001,6,false)*V74),0) + IF(W74&lt;&gt;"",(VLOOKUP(W74,'🧱Material'!$B$4:$H1001,6,false)*X74),0) + IF(Y74&lt;&gt;"",(VLOOKUP(Y74,'🧱Material'!$B$4:$H1001,6,false)*Z74),0) + IF(AA74&lt;&gt;"",(VLOOKUP(AA74,'🧱Material'!$B$4:$H1001,6,false)*AB74),0) + IF(AC74&lt;&gt;"",(VLOOKUP(AC74,'🧱Material'!$B$4:$H1001,6,false)*AD74),0)</f>
        <v>3085</v>
      </c>
      <c r="K74" s="63" t="s">
        <v>79</v>
      </c>
      <c r="L74" s="534">
        <v>200.0</v>
      </c>
      <c r="M74" s="63" t="s">
        <v>80</v>
      </c>
      <c r="N74" s="534">
        <v>100.0</v>
      </c>
      <c r="O74" s="63" t="s">
        <v>82</v>
      </c>
      <c r="P74" s="534">
        <v>100.0</v>
      </c>
      <c r="Q74" s="63" t="s">
        <v>84</v>
      </c>
      <c r="R74" s="534">
        <v>100.0</v>
      </c>
      <c r="S74" s="515" t="s">
        <v>555</v>
      </c>
      <c r="T74" s="3">
        <v>5.0</v>
      </c>
      <c r="U74" s="515" t="s">
        <v>676</v>
      </c>
      <c r="V74" s="3">
        <v>5.0</v>
      </c>
      <c r="W74" s="515" t="s">
        <v>670</v>
      </c>
      <c r="X74" s="3">
        <v>1.0</v>
      </c>
      <c r="Y74" s="515"/>
      <c r="Z74" s="3"/>
      <c r="AA74" s="515"/>
      <c r="AB74" s="3"/>
      <c r="AC74" s="515"/>
      <c r="AD74" s="3"/>
    </row>
    <row r="75">
      <c r="A75" s="617" t="b">
        <v>1</v>
      </c>
      <c r="B75" s="635" t="s">
        <v>996</v>
      </c>
      <c r="C75" s="635" t="s">
        <v>8</v>
      </c>
      <c r="D75" s="636" t="s">
        <v>56</v>
      </c>
      <c r="E75" s="635" t="s">
        <v>66</v>
      </c>
      <c r="F75" s="635" t="s">
        <v>787</v>
      </c>
      <c r="G75" s="636"/>
      <c r="H75" s="526">
        <f>IF(K75&lt;&gt;"",(VLOOKUP(K75,'🌳Resource'!$A$4:$J1001,10,false)*L75),0)+IF(M75&lt;&gt;"",(VLOOKUP(M75,'🌳Resource'!$A$4:$J1001,10,false)*N75),0)+IF(O75&lt;&gt;"",(VLOOKUP(O75,'🌳Resource'!$A$4:$J1001,10,false)*P75),0) + IF(Q75&lt;&gt;"",(VLOOKUP(Q75,'🌳Resource'!$A$4:$J1001,10,false)*R75),0) + IF(S75&lt;&gt;"",(VLOOKUP(S75,'🧱Material'!$B$4:$H1001,7,false)*T75),0) + IF(U75&lt;&gt;"",(VLOOKUP(U75,'🧱Material'!$B$4:$H1001,7,false)*V75),0) + IF(W75&lt;&gt;"",(VLOOKUP(W75,'🧱Material'!$B$4:$H1001,7,false)*X75),0) + IF(Y75&lt;&gt;"",(VLOOKUP(Y75,'🧱Material'!$B$4:$H1001,7,false)*Z75),0) + IF(AA75&lt;&gt;"",(VLOOKUP(AA75,'🧱Material'!$B$4:$H1001,7,false)*AB75),0) + IF(AC75&lt;&gt;"",(VLOOKUP(AC75,'🧱Material'!$B$4:$H1001,7,false)*AD75),0)</f>
        <v>1005</v>
      </c>
      <c r="I75" s="526">
        <f>IF(K75&lt;&gt;"",(VLOOKUP(K75,'🌳Resource'!$A$4:$J1001,8,false)*L75),0)+IF(M75&lt;&gt;"",(VLOOKUP(M75,'🌳Resource'!$A$4:$J1001,8,false)*N75),0)+IF(O75&lt;&gt;"",(VLOOKUP(O75,'🌳Resource'!$A$4:$J1001,8,false)*P75),0) + IF(Q75&lt;&gt;"",(VLOOKUP(Q75,'🌳Resource'!$A$4:$J1001,8,false)*R75),0) + IF(S75&lt;&gt;"",(VLOOKUP(S75,'🧱Material'!$B$4:$H1001,5,false)*T75),0) + IF(U75&lt;&gt;"",(VLOOKUP(U75,'🧱Material'!$B$4:$H1001,5,false)*V75),0) + IF(W75&lt;&gt;"",(VLOOKUP(W75,'🧱Material'!$B$4:$H1001,5,false)*X75),0) + IF(Y75&lt;&gt;"",(VLOOKUP(Y75,'🧱Material'!$B$4:$H1001,5,false)*Z75),0) + IF(AA75&lt;&gt;"",(VLOOKUP(AA75,'🧱Material'!$B$4:$H1001,5,false)*AB75),0) + IF(AC75&lt;&gt;"",(VLOOKUP(AC75,'🧱Material'!$B$4:$H1001,5,false)*AD75),0)</f>
        <v>821.038961</v>
      </c>
      <c r="J75" s="526">
        <f>IF(K75&lt;&gt;"",(VLOOKUP(K75,'🌳Resource'!$A$5:$J1001,9,false)*L75),0)+IF(M75&lt;&gt;"",(VLOOKUP(M75,'🌳Resource'!$A$5:$J1001,9,false)*N75),0)+IF(O75&lt;&gt;"",(VLOOKUP(O75,'🌳Resource'!$A$5:$J1001,9,false)*P75),0) + IF(Q75&lt;&gt;"",(VLOOKUP(Q75,'🌳Resource'!$A$5:$J1001,9,false)*R75),0) + IF(S75&lt;&gt;"",(VLOOKUP(S75,'🧱Material'!$B$4:$H1001,6,false)*T75),0) + IF(U75&lt;&gt;"",(VLOOKUP(U75,'🧱Material'!$B$4:$H1001,6,false)*V75),0) + IF(W75&lt;&gt;"",(VLOOKUP(W75,'🧱Material'!$B$4:$H1001,6,false)*X75),0) + IF(Y75&lt;&gt;"",(VLOOKUP(Y75,'🧱Material'!$B$4:$H1001,6,false)*Z75),0) + IF(AA75&lt;&gt;"",(VLOOKUP(AA75,'🧱Material'!$B$4:$H1001,6,false)*AB75),0) + IF(AC75&lt;&gt;"",(VLOOKUP(AC75,'🧱Material'!$B$4:$H1001,6,false)*AD75),0)</f>
        <v>3085</v>
      </c>
      <c r="K75" s="18" t="s">
        <v>79</v>
      </c>
      <c r="L75" s="520">
        <v>200.0</v>
      </c>
      <c r="M75" s="18" t="s">
        <v>80</v>
      </c>
      <c r="N75" s="520">
        <v>100.0</v>
      </c>
      <c r="O75" s="18" t="s">
        <v>82</v>
      </c>
      <c r="P75" s="520">
        <v>100.0</v>
      </c>
      <c r="Q75" s="18" t="s">
        <v>84</v>
      </c>
      <c r="R75" s="520">
        <v>100.0</v>
      </c>
      <c r="S75" s="59" t="s">
        <v>555</v>
      </c>
      <c r="T75" s="520">
        <v>5.0</v>
      </c>
      <c r="U75" s="59" t="s">
        <v>676</v>
      </c>
      <c r="V75" s="520">
        <v>5.0</v>
      </c>
      <c r="W75" s="59" t="s">
        <v>670</v>
      </c>
      <c r="X75" s="520">
        <v>1.0</v>
      </c>
      <c r="Y75" s="59"/>
      <c r="Z75" s="520"/>
      <c r="AA75" s="59"/>
      <c r="AB75" s="520"/>
      <c r="AC75" s="59"/>
      <c r="AD75" s="520"/>
    </row>
    <row r="76">
      <c r="A76" s="617" t="b">
        <v>1</v>
      </c>
      <c r="B76" s="617" t="s">
        <v>997</v>
      </c>
      <c r="C76" s="617" t="s">
        <v>12</v>
      </c>
      <c r="D76" s="618" t="s">
        <v>56</v>
      </c>
      <c r="E76" s="617" t="s">
        <v>29</v>
      </c>
      <c r="F76" s="618" t="s">
        <v>782</v>
      </c>
      <c r="G76" s="618"/>
      <c r="H76" s="523">
        <f>IF(K76&lt;&gt;"",(VLOOKUP(K76,'🌳Resource'!$A$4:$J1001,10,false)*L76),0)+IF(M76&lt;&gt;"",(VLOOKUP(M76,'🌳Resource'!$A$4:$J1001,10,false)*N76),0)+IF(O76&lt;&gt;"",(VLOOKUP(O76,'🌳Resource'!$A$4:$J1001,10,false)*P76),0) + IF(Q76&lt;&gt;"",(VLOOKUP(Q76,'🌳Resource'!$A$4:$J1001,10,false)*R76),0) + IF(S76&lt;&gt;"",(VLOOKUP(S76,'🧱Material'!$B$4:$H1001,7,false)*T76),0) + IF(U76&lt;&gt;"",(VLOOKUP(U76,'🧱Material'!$B$4:$H1001,7,false)*V76),0) + IF(W76&lt;&gt;"",(VLOOKUP(W76,'🧱Material'!$B$4:$H1001,7,false)*X76),0) + IF(Y76&lt;&gt;"",(VLOOKUP(Y76,'🧱Material'!$B$4:$H1001,7,false)*Z76),0) + IF(AA76&lt;&gt;"",(VLOOKUP(AA76,'🧱Material'!$B$4:$H1001,7,false)*AB76),0) + IF(AC76&lt;&gt;"",(VLOOKUP(AC76,'🧱Material'!$B$4:$H1001,7,false)*AD76),0)</f>
        <v>1616.5</v>
      </c>
      <c r="I76" s="523">
        <f>IF(K76&lt;&gt;"",(VLOOKUP(K76,'🌳Resource'!$A$4:$J1001,8,false)*L76),0)+IF(M76&lt;&gt;"",(VLOOKUP(M76,'🌳Resource'!$A$4:$J1001,8,false)*N76),0)+IF(O76&lt;&gt;"",(VLOOKUP(O76,'🌳Resource'!$A$4:$J1001,8,false)*P76),0) + IF(Q76&lt;&gt;"",(VLOOKUP(Q76,'🌳Resource'!$A$4:$J1001,8,false)*R76),0) + IF(S76&lt;&gt;"",(VLOOKUP(S76,'🧱Material'!$B$4:$H1001,5,false)*T76),0) + IF(U76&lt;&gt;"",(VLOOKUP(U76,'🧱Material'!$B$4:$H1001,5,false)*V76),0) + IF(W76&lt;&gt;"",(VLOOKUP(W76,'🧱Material'!$B$4:$H1001,5,false)*X76),0) + IF(Y76&lt;&gt;"",(VLOOKUP(Y76,'🧱Material'!$B$4:$H1001,5,false)*Z76),0) + IF(AA76&lt;&gt;"",(VLOOKUP(AA76,'🧱Material'!$B$4:$H1001,5,false)*AB76),0) + IF(AC76&lt;&gt;"",(VLOOKUP(AC76,'🧱Material'!$B$4:$H1001,5,false)*AD76),0)</f>
        <v>1393.935065</v>
      </c>
      <c r="J76" s="523">
        <f>IF(K76&lt;&gt;"",(VLOOKUP(K76,'🌳Resource'!$A$5:$J1001,9,false)*L76),0)+IF(M76&lt;&gt;"",(VLOOKUP(M76,'🌳Resource'!$A$5:$J1001,9,false)*N76),0)+IF(O76&lt;&gt;"",(VLOOKUP(O76,'🌳Resource'!$A$5:$J1001,9,false)*P76),0) + IF(Q76&lt;&gt;"",(VLOOKUP(Q76,'🌳Resource'!$A$5:$J1001,9,false)*R76),0) + IF(S76&lt;&gt;"",(VLOOKUP(S76,'🧱Material'!$B$4:$H1001,6,false)*T76),0) + IF(U76&lt;&gt;"",(VLOOKUP(U76,'🧱Material'!$B$4:$H1001,6,false)*V76),0) + IF(W76&lt;&gt;"",(VLOOKUP(W76,'🧱Material'!$B$4:$H1001,6,false)*X76),0) + IF(Y76&lt;&gt;"",(VLOOKUP(Y76,'🧱Material'!$B$4:$H1001,6,false)*Z76),0) + IF(AA76&lt;&gt;"",(VLOOKUP(AA76,'🧱Material'!$B$4:$H1001,6,false)*AB76),0) + IF(AC76&lt;&gt;"",(VLOOKUP(AC76,'🧱Material'!$B$4:$H1001,6,false)*AD76),0)</f>
        <v>4985</v>
      </c>
      <c r="K76" s="63" t="s">
        <v>79</v>
      </c>
      <c r="L76" s="534">
        <v>300.0</v>
      </c>
      <c r="M76" s="63" t="s">
        <v>80</v>
      </c>
      <c r="N76" s="534">
        <v>200.0</v>
      </c>
      <c r="O76" s="63" t="s">
        <v>82</v>
      </c>
      <c r="P76" s="534">
        <v>200.0</v>
      </c>
      <c r="Q76" s="63" t="s">
        <v>84</v>
      </c>
      <c r="R76" s="534">
        <v>200.0</v>
      </c>
      <c r="S76" s="515" t="s">
        <v>555</v>
      </c>
      <c r="T76" s="3">
        <v>5.0</v>
      </c>
      <c r="U76" s="515" t="s">
        <v>680</v>
      </c>
      <c r="V76" s="3">
        <v>5.0</v>
      </c>
      <c r="W76" s="515" t="s">
        <v>671</v>
      </c>
      <c r="X76" s="3">
        <v>1.0</v>
      </c>
      <c r="Y76" s="515"/>
      <c r="Z76" s="3"/>
      <c r="AA76" s="515"/>
      <c r="AB76" s="3"/>
      <c r="AC76" s="515"/>
      <c r="AD76" s="3"/>
    </row>
    <row r="77">
      <c r="A77" s="617" t="b">
        <v>1</v>
      </c>
      <c r="B77" s="617" t="s">
        <v>998</v>
      </c>
      <c r="C77" s="617" t="s">
        <v>12</v>
      </c>
      <c r="D77" s="618" t="s">
        <v>56</v>
      </c>
      <c r="E77" s="617" t="s">
        <v>33</v>
      </c>
      <c r="F77" s="618" t="s">
        <v>782</v>
      </c>
      <c r="G77" s="618"/>
      <c r="H77" s="526">
        <f>IF(K77&lt;&gt;"",(VLOOKUP(K77,'🌳Resource'!$A$4:$J1001,10,false)*L77),0)+IF(M77&lt;&gt;"",(VLOOKUP(M77,'🌳Resource'!$A$4:$J1001,10,false)*N77),0)+IF(O77&lt;&gt;"",(VLOOKUP(O77,'🌳Resource'!$A$4:$J1001,10,false)*P77),0) + IF(Q77&lt;&gt;"",(VLOOKUP(Q77,'🌳Resource'!$A$4:$J1001,10,false)*R77),0) + IF(S77&lt;&gt;"",(VLOOKUP(S77,'🧱Material'!$B$4:$H1001,7,false)*T77),0) + IF(U77&lt;&gt;"",(VLOOKUP(U77,'🧱Material'!$B$4:$H1001,7,false)*V77),0) + IF(W77&lt;&gt;"",(VLOOKUP(W77,'🧱Material'!$B$4:$H1001,7,false)*X77),0) + IF(Y77&lt;&gt;"",(VLOOKUP(Y77,'🧱Material'!$B$4:$H1001,7,false)*Z77),0) + IF(AA77&lt;&gt;"",(VLOOKUP(AA77,'🧱Material'!$B$4:$H1001,7,false)*AB77),0) + IF(AC77&lt;&gt;"",(VLOOKUP(AC77,'🧱Material'!$B$4:$H1001,7,false)*AD77),0)</f>
        <v>1616.5</v>
      </c>
      <c r="I77" s="526">
        <f>IF(K77&lt;&gt;"",(VLOOKUP(K77,'🌳Resource'!$A$4:$J1001,8,false)*L77),0)+IF(M77&lt;&gt;"",(VLOOKUP(M77,'🌳Resource'!$A$4:$J1001,8,false)*N77),0)+IF(O77&lt;&gt;"",(VLOOKUP(O77,'🌳Resource'!$A$4:$J1001,8,false)*P77),0) + IF(Q77&lt;&gt;"",(VLOOKUP(Q77,'🌳Resource'!$A$4:$J1001,8,false)*R77),0) + IF(S77&lt;&gt;"",(VLOOKUP(S77,'🧱Material'!$B$4:$H1001,5,false)*T77),0) + IF(U77&lt;&gt;"",(VLOOKUP(U77,'🧱Material'!$B$4:$H1001,5,false)*V77),0) + IF(W77&lt;&gt;"",(VLOOKUP(W77,'🧱Material'!$B$4:$H1001,5,false)*X77),0) + IF(Y77&lt;&gt;"",(VLOOKUP(Y77,'🧱Material'!$B$4:$H1001,5,false)*Z77),0) + IF(AA77&lt;&gt;"",(VLOOKUP(AA77,'🧱Material'!$B$4:$H1001,5,false)*AB77),0) + IF(AC77&lt;&gt;"",(VLOOKUP(AC77,'🧱Material'!$B$4:$H1001,5,false)*AD77),0)</f>
        <v>1393.935065</v>
      </c>
      <c r="J77" s="526">
        <f>IF(K77&lt;&gt;"",(VLOOKUP(K77,'🌳Resource'!$A$5:$J1001,9,false)*L77),0)+IF(M77&lt;&gt;"",(VLOOKUP(M77,'🌳Resource'!$A$5:$J1001,9,false)*N77),0)+IF(O77&lt;&gt;"",(VLOOKUP(O77,'🌳Resource'!$A$5:$J1001,9,false)*P77),0) + IF(Q77&lt;&gt;"",(VLOOKUP(Q77,'🌳Resource'!$A$5:$J1001,9,false)*R77),0) + IF(S77&lt;&gt;"",(VLOOKUP(S77,'🧱Material'!$B$4:$H1001,6,false)*T77),0) + IF(U77&lt;&gt;"",(VLOOKUP(U77,'🧱Material'!$B$4:$H1001,6,false)*V77),0) + IF(W77&lt;&gt;"",(VLOOKUP(W77,'🧱Material'!$B$4:$H1001,6,false)*X77),0) + IF(Y77&lt;&gt;"",(VLOOKUP(Y77,'🧱Material'!$B$4:$H1001,6,false)*Z77),0) + IF(AA77&lt;&gt;"",(VLOOKUP(AA77,'🧱Material'!$B$4:$H1001,6,false)*AB77),0) + IF(AC77&lt;&gt;"",(VLOOKUP(AC77,'🧱Material'!$B$4:$H1001,6,false)*AD77),0)</f>
        <v>4985</v>
      </c>
      <c r="K77" s="18" t="s">
        <v>79</v>
      </c>
      <c r="L77" s="520">
        <v>300.0</v>
      </c>
      <c r="M77" s="18" t="s">
        <v>80</v>
      </c>
      <c r="N77" s="520">
        <v>200.0</v>
      </c>
      <c r="O77" s="18" t="s">
        <v>82</v>
      </c>
      <c r="P77" s="520">
        <v>200.0</v>
      </c>
      <c r="Q77" s="18" t="s">
        <v>84</v>
      </c>
      <c r="R77" s="520">
        <v>200.0</v>
      </c>
      <c r="S77" s="59" t="s">
        <v>555</v>
      </c>
      <c r="T77" s="520">
        <v>5.0</v>
      </c>
      <c r="U77" s="59" t="s">
        <v>680</v>
      </c>
      <c r="V77" s="520">
        <v>5.0</v>
      </c>
      <c r="W77" s="59" t="s">
        <v>671</v>
      </c>
      <c r="X77" s="520">
        <v>1.0</v>
      </c>
      <c r="Y77" s="59"/>
      <c r="Z77" s="520"/>
      <c r="AA77" s="59"/>
      <c r="AB77" s="520"/>
      <c r="AC77" s="59"/>
      <c r="AD77" s="520"/>
    </row>
    <row r="78">
      <c r="A78" s="617" t="b">
        <v>1</v>
      </c>
      <c r="B78" s="617" t="s">
        <v>999</v>
      </c>
      <c r="C78" s="617" t="s">
        <v>12</v>
      </c>
      <c r="D78" s="618" t="s">
        <v>56</v>
      </c>
      <c r="E78" s="617" t="s">
        <v>37</v>
      </c>
      <c r="F78" s="618" t="s">
        <v>782</v>
      </c>
      <c r="G78" s="618"/>
      <c r="H78" s="523">
        <f>IF(K78&lt;&gt;"",(VLOOKUP(K78,'🌳Resource'!$A$4:$J1001,10,false)*L78),0)+IF(M78&lt;&gt;"",(VLOOKUP(M78,'🌳Resource'!$A$4:$J1001,10,false)*N78),0)+IF(O78&lt;&gt;"",(VLOOKUP(O78,'🌳Resource'!$A$4:$J1001,10,false)*P78),0) + IF(Q78&lt;&gt;"",(VLOOKUP(Q78,'🌳Resource'!$A$4:$J1001,10,false)*R78),0) + IF(S78&lt;&gt;"",(VLOOKUP(S78,'🧱Material'!$B$4:$H1001,7,false)*T78),0) + IF(U78&lt;&gt;"",(VLOOKUP(U78,'🧱Material'!$B$4:$H1001,7,false)*V78),0) + IF(W78&lt;&gt;"",(VLOOKUP(W78,'🧱Material'!$B$4:$H1001,7,false)*X78),0) + IF(Y78&lt;&gt;"",(VLOOKUP(Y78,'🧱Material'!$B$4:$H1001,7,false)*Z78),0) + IF(AA78&lt;&gt;"",(VLOOKUP(AA78,'🧱Material'!$B$4:$H1001,7,false)*AB78),0) + IF(AC78&lt;&gt;"",(VLOOKUP(AC78,'🧱Material'!$B$4:$H1001,7,false)*AD78),0)</f>
        <v>1616.5</v>
      </c>
      <c r="I78" s="523">
        <f>IF(K78&lt;&gt;"",(VLOOKUP(K78,'🌳Resource'!$A$4:$J1001,8,false)*L78),0)+IF(M78&lt;&gt;"",(VLOOKUP(M78,'🌳Resource'!$A$4:$J1001,8,false)*N78),0)+IF(O78&lt;&gt;"",(VLOOKUP(O78,'🌳Resource'!$A$4:$J1001,8,false)*P78),0) + IF(Q78&lt;&gt;"",(VLOOKUP(Q78,'🌳Resource'!$A$4:$J1001,8,false)*R78),0) + IF(S78&lt;&gt;"",(VLOOKUP(S78,'🧱Material'!$B$4:$H1001,5,false)*T78),0) + IF(U78&lt;&gt;"",(VLOOKUP(U78,'🧱Material'!$B$4:$H1001,5,false)*V78),0) + IF(W78&lt;&gt;"",(VLOOKUP(W78,'🧱Material'!$B$4:$H1001,5,false)*X78),0) + IF(Y78&lt;&gt;"",(VLOOKUP(Y78,'🧱Material'!$B$4:$H1001,5,false)*Z78),0) + IF(AA78&lt;&gt;"",(VLOOKUP(AA78,'🧱Material'!$B$4:$H1001,5,false)*AB78),0) + IF(AC78&lt;&gt;"",(VLOOKUP(AC78,'🧱Material'!$B$4:$H1001,5,false)*AD78),0)</f>
        <v>1393.935065</v>
      </c>
      <c r="J78" s="523">
        <f>IF(K78&lt;&gt;"",(VLOOKUP(K78,'🌳Resource'!$A$5:$J1001,9,false)*L78),0)+IF(M78&lt;&gt;"",(VLOOKUP(M78,'🌳Resource'!$A$5:$J1001,9,false)*N78),0)+IF(O78&lt;&gt;"",(VLOOKUP(O78,'🌳Resource'!$A$5:$J1001,9,false)*P78),0) + IF(Q78&lt;&gt;"",(VLOOKUP(Q78,'🌳Resource'!$A$5:$J1001,9,false)*R78),0) + IF(S78&lt;&gt;"",(VLOOKUP(S78,'🧱Material'!$B$4:$H1001,6,false)*T78),0) + IF(U78&lt;&gt;"",(VLOOKUP(U78,'🧱Material'!$B$4:$H1001,6,false)*V78),0) + IF(W78&lt;&gt;"",(VLOOKUP(W78,'🧱Material'!$B$4:$H1001,6,false)*X78),0) + IF(Y78&lt;&gt;"",(VLOOKUP(Y78,'🧱Material'!$B$4:$H1001,6,false)*Z78),0) + IF(AA78&lt;&gt;"",(VLOOKUP(AA78,'🧱Material'!$B$4:$H1001,6,false)*AB78),0) + IF(AC78&lt;&gt;"",(VLOOKUP(AC78,'🧱Material'!$B$4:$H1001,6,false)*AD78),0)</f>
        <v>4985</v>
      </c>
      <c r="K78" s="63" t="s">
        <v>79</v>
      </c>
      <c r="L78" s="534">
        <v>300.0</v>
      </c>
      <c r="M78" s="63" t="s">
        <v>80</v>
      </c>
      <c r="N78" s="534">
        <v>200.0</v>
      </c>
      <c r="O78" s="63" t="s">
        <v>82</v>
      </c>
      <c r="P78" s="534">
        <v>200.0</v>
      </c>
      <c r="Q78" s="63" t="s">
        <v>84</v>
      </c>
      <c r="R78" s="534">
        <v>200.0</v>
      </c>
      <c r="S78" s="515" t="s">
        <v>555</v>
      </c>
      <c r="T78" s="3">
        <v>5.0</v>
      </c>
      <c r="U78" s="515" t="s">
        <v>680</v>
      </c>
      <c r="V78" s="3">
        <v>5.0</v>
      </c>
      <c r="W78" s="515" t="s">
        <v>671</v>
      </c>
      <c r="X78" s="3">
        <v>1.0</v>
      </c>
      <c r="Y78" s="515"/>
      <c r="Z78" s="3"/>
      <c r="AA78" s="515"/>
      <c r="AB78" s="3"/>
      <c r="AC78" s="515"/>
      <c r="AD78" s="3"/>
    </row>
    <row r="79">
      <c r="A79" s="617" t="b">
        <v>1</v>
      </c>
      <c r="B79" s="617" t="s">
        <v>1000</v>
      </c>
      <c r="C79" s="617" t="s">
        <v>12</v>
      </c>
      <c r="D79" s="618" t="s">
        <v>56</v>
      </c>
      <c r="E79" s="617" t="s">
        <v>41</v>
      </c>
      <c r="F79" s="618" t="s">
        <v>782</v>
      </c>
      <c r="G79" s="618"/>
      <c r="H79" s="526">
        <f>IF(K79&lt;&gt;"",(VLOOKUP(K79,'🌳Resource'!$A$4:$J1001,10,false)*L79),0)+IF(M79&lt;&gt;"",(VLOOKUP(M79,'🌳Resource'!$A$4:$J1001,10,false)*N79),0)+IF(O79&lt;&gt;"",(VLOOKUP(O79,'🌳Resource'!$A$4:$J1001,10,false)*P79),0) + IF(Q79&lt;&gt;"",(VLOOKUP(Q79,'🌳Resource'!$A$4:$J1001,10,false)*R79),0) + IF(S79&lt;&gt;"",(VLOOKUP(S79,'🧱Material'!$B$4:$H1001,7,false)*T79),0) + IF(U79&lt;&gt;"",(VLOOKUP(U79,'🧱Material'!$B$4:$H1001,7,false)*V79),0) + IF(W79&lt;&gt;"",(VLOOKUP(W79,'🧱Material'!$B$4:$H1001,7,false)*X79),0) + IF(Y79&lt;&gt;"",(VLOOKUP(Y79,'🧱Material'!$B$4:$H1001,7,false)*Z79),0) + IF(AA79&lt;&gt;"",(VLOOKUP(AA79,'🧱Material'!$B$4:$H1001,7,false)*AB79),0) + IF(AC79&lt;&gt;"",(VLOOKUP(AC79,'🧱Material'!$B$4:$H1001,7,false)*AD79),0)</f>
        <v>1616.5</v>
      </c>
      <c r="I79" s="526">
        <f>IF(K79&lt;&gt;"",(VLOOKUP(K79,'🌳Resource'!$A$4:$J1001,8,false)*L79),0)+IF(M79&lt;&gt;"",(VLOOKUP(M79,'🌳Resource'!$A$4:$J1001,8,false)*N79),0)+IF(O79&lt;&gt;"",(VLOOKUP(O79,'🌳Resource'!$A$4:$J1001,8,false)*P79),0) + IF(Q79&lt;&gt;"",(VLOOKUP(Q79,'🌳Resource'!$A$4:$J1001,8,false)*R79),0) + IF(S79&lt;&gt;"",(VLOOKUP(S79,'🧱Material'!$B$4:$H1001,5,false)*T79),0) + IF(U79&lt;&gt;"",(VLOOKUP(U79,'🧱Material'!$B$4:$H1001,5,false)*V79),0) + IF(W79&lt;&gt;"",(VLOOKUP(W79,'🧱Material'!$B$4:$H1001,5,false)*X79),0) + IF(Y79&lt;&gt;"",(VLOOKUP(Y79,'🧱Material'!$B$4:$H1001,5,false)*Z79),0) + IF(AA79&lt;&gt;"",(VLOOKUP(AA79,'🧱Material'!$B$4:$H1001,5,false)*AB79),0) + IF(AC79&lt;&gt;"",(VLOOKUP(AC79,'🧱Material'!$B$4:$H1001,5,false)*AD79),0)</f>
        <v>1393.935065</v>
      </c>
      <c r="J79" s="526">
        <f>IF(K79&lt;&gt;"",(VLOOKUP(K79,'🌳Resource'!$A$5:$J1001,9,false)*L79),0)+IF(M79&lt;&gt;"",(VLOOKUP(M79,'🌳Resource'!$A$5:$J1001,9,false)*N79),0)+IF(O79&lt;&gt;"",(VLOOKUP(O79,'🌳Resource'!$A$5:$J1001,9,false)*P79),0) + IF(Q79&lt;&gt;"",(VLOOKUP(Q79,'🌳Resource'!$A$5:$J1001,9,false)*R79),0) + IF(S79&lt;&gt;"",(VLOOKUP(S79,'🧱Material'!$B$4:$H1001,6,false)*T79),0) + IF(U79&lt;&gt;"",(VLOOKUP(U79,'🧱Material'!$B$4:$H1001,6,false)*V79),0) + IF(W79&lt;&gt;"",(VLOOKUP(W79,'🧱Material'!$B$4:$H1001,6,false)*X79),0) + IF(Y79&lt;&gt;"",(VLOOKUP(Y79,'🧱Material'!$B$4:$H1001,6,false)*Z79),0) + IF(AA79&lt;&gt;"",(VLOOKUP(AA79,'🧱Material'!$B$4:$H1001,6,false)*AB79),0) + IF(AC79&lt;&gt;"",(VLOOKUP(AC79,'🧱Material'!$B$4:$H1001,6,false)*AD79),0)</f>
        <v>4985</v>
      </c>
      <c r="K79" s="18" t="s">
        <v>79</v>
      </c>
      <c r="L79" s="520">
        <v>300.0</v>
      </c>
      <c r="M79" s="18" t="s">
        <v>80</v>
      </c>
      <c r="N79" s="520">
        <v>200.0</v>
      </c>
      <c r="O79" s="18" t="s">
        <v>82</v>
      </c>
      <c r="P79" s="520">
        <v>200.0</v>
      </c>
      <c r="Q79" s="18" t="s">
        <v>84</v>
      </c>
      <c r="R79" s="520">
        <v>200.0</v>
      </c>
      <c r="S79" s="59" t="s">
        <v>555</v>
      </c>
      <c r="T79" s="520">
        <v>5.0</v>
      </c>
      <c r="U79" s="59" t="s">
        <v>680</v>
      </c>
      <c r="V79" s="520">
        <v>5.0</v>
      </c>
      <c r="W79" s="59" t="s">
        <v>671</v>
      </c>
      <c r="X79" s="520">
        <v>1.0</v>
      </c>
      <c r="Y79" s="59"/>
      <c r="Z79" s="520"/>
      <c r="AA79" s="59"/>
      <c r="AB79" s="520"/>
      <c r="AC79" s="59"/>
      <c r="AD79" s="520"/>
    </row>
    <row r="80">
      <c r="A80" s="617" t="b">
        <v>1</v>
      </c>
      <c r="B80" s="617" t="s">
        <v>1001</v>
      </c>
      <c r="C80" s="617" t="s">
        <v>12</v>
      </c>
      <c r="D80" s="618" t="s">
        <v>56</v>
      </c>
      <c r="E80" s="617" t="s">
        <v>44</v>
      </c>
      <c r="F80" s="618" t="s">
        <v>782</v>
      </c>
      <c r="G80" s="618"/>
      <c r="H80" s="523">
        <f>IF(K80&lt;&gt;"",(VLOOKUP(K80,'🌳Resource'!$A$4:$J1001,10,false)*L80),0)+IF(M80&lt;&gt;"",(VLOOKUP(M80,'🌳Resource'!$A$4:$J1001,10,false)*N80),0)+IF(O80&lt;&gt;"",(VLOOKUP(O80,'🌳Resource'!$A$4:$J1001,10,false)*P80),0) + IF(Q80&lt;&gt;"",(VLOOKUP(Q80,'🌳Resource'!$A$4:$J1001,10,false)*R80),0) + IF(S80&lt;&gt;"",(VLOOKUP(S80,'🧱Material'!$B$4:$H1001,7,false)*T80),0) + IF(U80&lt;&gt;"",(VLOOKUP(U80,'🧱Material'!$B$4:$H1001,7,false)*V80),0) + IF(W80&lt;&gt;"",(VLOOKUP(W80,'🧱Material'!$B$4:$H1001,7,false)*X80),0) + IF(Y80&lt;&gt;"",(VLOOKUP(Y80,'🧱Material'!$B$4:$H1001,7,false)*Z80),0) + IF(AA80&lt;&gt;"",(VLOOKUP(AA80,'🧱Material'!$B$4:$H1001,7,false)*AB80),0) + IF(AC80&lt;&gt;"",(VLOOKUP(AC80,'🧱Material'!$B$4:$H1001,7,false)*AD80),0)</f>
        <v>1616.5</v>
      </c>
      <c r="I80" s="523">
        <f>IF(K80&lt;&gt;"",(VLOOKUP(K80,'🌳Resource'!$A$4:$J1001,8,false)*L80),0)+IF(M80&lt;&gt;"",(VLOOKUP(M80,'🌳Resource'!$A$4:$J1001,8,false)*N80),0)+IF(O80&lt;&gt;"",(VLOOKUP(O80,'🌳Resource'!$A$4:$J1001,8,false)*P80),0) + IF(Q80&lt;&gt;"",(VLOOKUP(Q80,'🌳Resource'!$A$4:$J1001,8,false)*R80),0) + IF(S80&lt;&gt;"",(VLOOKUP(S80,'🧱Material'!$B$4:$H1001,5,false)*T80),0) + IF(U80&lt;&gt;"",(VLOOKUP(U80,'🧱Material'!$B$4:$H1001,5,false)*V80),0) + IF(W80&lt;&gt;"",(VLOOKUP(W80,'🧱Material'!$B$4:$H1001,5,false)*X80),0) + IF(Y80&lt;&gt;"",(VLOOKUP(Y80,'🧱Material'!$B$4:$H1001,5,false)*Z80),0) + IF(AA80&lt;&gt;"",(VLOOKUP(AA80,'🧱Material'!$B$4:$H1001,5,false)*AB80),0) + IF(AC80&lt;&gt;"",(VLOOKUP(AC80,'🧱Material'!$B$4:$H1001,5,false)*AD80),0)</f>
        <v>1393.935065</v>
      </c>
      <c r="J80" s="523">
        <f>IF(K80&lt;&gt;"",(VLOOKUP(K80,'🌳Resource'!$A$5:$J1001,9,false)*L80),0)+IF(M80&lt;&gt;"",(VLOOKUP(M80,'🌳Resource'!$A$5:$J1001,9,false)*N80),0)+IF(O80&lt;&gt;"",(VLOOKUP(O80,'🌳Resource'!$A$5:$J1001,9,false)*P80),0) + IF(Q80&lt;&gt;"",(VLOOKUP(Q80,'🌳Resource'!$A$5:$J1001,9,false)*R80),0) + IF(S80&lt;&gt;"",(VLOOKUP(S80,'🧱Material'!$B$4:$H1001,6,false)*T80),0) + IF(U80&lt;&gt;"",(VLOOKUP(U80,'🧱Material'!$B$4:$H1001,6,false)*V80),0) + IF(W80&lt;&gt;"",(VLOOKUP(W80,'🧱Material'!$B$4:$H1001,6,false)*X80),0) + IF(Y80&lt;&gt;"",(VLOOKUP(Y80,'🧱Material'!$B$4:$H1001,6,false)*Z80),0) + IF(AA80&lt;&gt;"",(VLOOKUP(AA80,'🧱Material'!$B$4:$H1001,6,false)*AB80),0) + IF(AC80&lt;&gt;"",(VLOOKUP(AC80,'🧱Material'!$B$4:$H1001,6,false)*AD80),0)</f>
        <v>4985</v>
      </c>
      <c r="K80" s="63" t="s">
        <v>79</v>
      </c>
      <c r="L80" s="534">
        <v>300.0</v>
      </c>
      <c r="M80" s="63" t="s">
        <v>80</v>
      </c>
      <c r="N80" s="534">
        <v>200.0</v>
      </c>
      <c r="O80" s="63" t="s">
        <v>82</v>
      </c>
      <c r="P80" s="534">
        <v>200.0</v>
      </c>
      <c r="Q80" s="63" t="s">
        <v>84</v>
      </c>
      <c r="R80" s="534">
        <v>200.0</v>
      </c>
      <c r="S80" s="515" t="s">
        <v>555</v>
      </c>
      <c r="T80" s="3">
        <v>5.0</v>
      </c>
      <c r="U80" s="515" t="s">
        <v>680</v>
      </c>
      <c r="V80" s="3">
        <v>5.0</v>
      </c>
      <c r="W80" s="515" t="s">
        <v>671</v>
      </c>
      <c r="X80" s="3">
        <v>1.0</v>
      </c>
      <c r="Y80" s="515"/>
      <c r="Z80" s="3"/>
      <c r="AA80" s="515"/>
      <c r="AB80" s="3"/>
      <c r="AC80" s="515"/>
      <c r="AD80" s="3"/>
    </row>
    <row r="81">
      <c r="A81" s="617" t="b">
        <v>1</v>
      </c>
      <c r="B81" s="617" t="s">
        <v>1002</v>
      </c>
      <c r="C81" s="617" t="s">
        <v>12</v>
      </c>
      <c r="D81" s="618" t="s">
        <v>56</v>
      </c>
      <c r="E81" s="617" t="s">
        <v>48</v>
      </c>
      <c r="F81" s="618" t="s">
        <v>782</v>
      </c>
      <c r="G81" s="618"/>
      <c r="H81" s="526">
        <f>IF(K81&lt;&gt;"",(VLOOKUP(K81,'🌳Resource'!$A$4:$J1001,10,false)*L81),0)+IF(M81&lt;&gt;"",(VLOOKUP(M81,'🌳Resource'!$A$4:$J1001,10,false)*N81),0)+IF(O81&lt;&gt;"",(VLOOKUP(O81,'🌳Resource'!$A$4:$J1001,10,false)*P81),0) + IF(Q81&lt;&gt;"",(VLOOKUP(Q81,'🌳Resource'!$A$4:$J1001,10,false)*R81),0) + IF(S81&lt;&gt;"",(VLOOKUP(S81,'🧱Material'!$B$4:$H1001,7,false)*T81),0) + IF(U81&lt;&gt;"",(VLOOKUP(U81,'🧱Material'!$B$4:$H1001,7,false)*V81),0) + IF(W81&lt;&gt;"",(VLOOKUP(W81,'🧱Material'!$B$4:$H1001,7,false)*X81),0) + IF(Y81&lt;&gt;"",(VLOOKUP(Y81,'🧱Material'!$B$4:$H1001,7,false)*Z81),0) + IF(AA81&lt;&gt;"",(VLOOKUP(AA81,'🧱Material'!$B$4:$H1001,7,false)*AB81),0) + IF(AC81&lt;&gt;"",(VLOOKUP(AC81,'🧱Material'!$B$4:$H1001,7,false)*AD81),0)</f>
        <v>1616.5</v>
      </c>
      <c r="I81" s="526">
        <f>IF(K81&lt;&gt;"",(VLOOKUP(K81,'🌳Resource'!$A$4:$J1001,8,false)*L81),0)+IF(M81&lt;&gt;"",(VLOOKUP(M81,'🌳Resource'!$A$4:$J1001,8,false)*N81),0)+IF(O81&lt;&gt;"",(VLOOKUP(O81,'🌳Resource'!$A$4:$J1001,8,false)*P81),0) + IF(Q81&lt;&gt;"",(VLOOKUP(Q81,'🌳Resource'!$A$4:$J1001,8,false)*R81),0) + IF(S81&lt;&gt;"",(VLOOKUP(S81,'🧱Material'!$B$4:$H1001,5,false)*T81),0) + IF(U81&lt;&gt;"",(VLOOKUP(U81,'🧱Material'!$B$4:$H1001,5,false)*V81),0) + IF(W81&lt;&gt;"",(VLOOKUP(W81,'🧱Material'!$B$4:$H1001,5,false)*X81),0) + IF(Y81&lt;&gt;"",(VLOOKUP(Y81,'🧱Material'!$B$4:$H1001,5,false)*Z81),0) + IF(AA81&lt;&gt;"",(VLOOKUP(AA81,'🧱Material'!$B$4:$H1001,5,false)*AB81),0) + IF(AC81&lt;&gt;"",(VLOOKUP(AC81,'🧱Material'!$B$4:$H1001,5,false)*AD81),0)</f>
        <v>1393.935065</v>
      </c>
      <c r="J81" s="526">
        <f>IF(K81&lt;&gt;"",(VLOOKUP(K81,'🌳Resource'!$A$5:$J1001,9,false)*L81),0)+IF(M81&lt;&gt;"",(VLOOKUP(M81,'🌳Resource'!$A$5:$J1001,9,false)*N81),0)+IF(O81&lt;&gt;"",(VLOOKUP(O81,'🌳Resource'!$A$5:$J1001,9,false)*P81),0) + IF(Q81&lt;&gt;"",(VLOOKUP(Q81,'🌳Resource'!$A$5:$J1001,9,false)*R81),0) + IF(S81&lt;&gt;"",(VLOOKUP(S81,'🧱Material'!$B$4:$H1001,6,false)*T81),0) + IF(U81&lt;&gt;"",(VLOOKUP(U81,'🧱Material'!$B$4:$H1001,6,false)*V81),0) + IF(W81&lt;&gt;"",(VLOOKUP(W81,'🧱Material'!$B$4:$H1001,6,false)*X81),0) + IF(Y81&lt;&gt;"",(VLOOKUP(Y81,'🧱Material'!$B$4:$H1001,6,false)*Z81),0) + IF(AA81&lt;&gt;"",(VLOOKUP(AA81,'🧱Material'!$B$4:$H1001,6,false)*AB81),0) + IF(AC81&lt;&gt;"",(VLOOKUP(AC81,'🧱Material'!$B$4:$H1001,6,false)*AD81),0)</f>
        <v>4985</v>
      </c>
      <c r="K81" s="18" t="s">
        <v>79</v>
      </c>
      <c r="L81" s="520">
        <v>300.0</v>
      </c>
      <c r="M81" s="18" t="s">
        <v>80</v>
      </c>
      <c r="N81" s="520">
        <v>200.0</v>
      </c>
      <c r="O81" s="18" t="s">
        <v>82</v>
      </c>
      <c r="P81" s="520">
        <v>200.0</v>
      </c>
      <c r="Q81" s="18" t="s">
        <v>84</v>
      </c>
      <c r="R81" s="520">
        <v>200.0</v>
      </c>
      <c r="S81" s="59" t="s">
        <v>555</v>
      </c>
      <c r="T81" s="520">
        <v>5.0</v>
      </c>
      <c r="U81" s="59" t="s">
        <v>680</v>
      </c>
      <c r="V81" s="520">
        <v>5.0</v>
      </c>
      <c r="W81" s="59" t="s">
        <v>671</v>
      </c>
      <c r="X81" s="520">
        <v>1.0</v>
      </c>
      <c r="Y81" s="59"/>
      <c r="Z81" s="520"/>
      <c r="AA81" s="59"/>
      <c r="AB81" s="520"/>
      <c r="AC81" s="59"/>
      <c r="AD81" s="520"/>
    </row>
    <row r="82">
      <c r="A82" s="617" t="b">
        <v>1</v>
      </c>
      <c r="B82" s="617" t="s">
        <v>1003</v>
      </c>
      <c r="C82" s="617" t="s">
        <v>12</v>
      </c>
      <c r="D82" s="618" t="s">
        <v>56</v>
      </c>
      <c r="E82" s="617" t="s">
        <v>51</v>
      </c>
      <c r="F82" s="618" t="s">
        <v>782</v>
      </c>
      <c r="G82" s="618"/>
      <c r="H82" s="523">
        <f>IF(K82&lt;&gt;"",(VLOOKUP(K82,'🌳Resource'!$A$4:$J1001,10,false)*L82),0)+IF(M82&lt;&gt;"",(VLOOKUP(M82,'🌳Resource'!$A$4:$J1001,10,false)*N82),0)+IF(O82&lt;&gt;"",(VLOOKUP(O82,'🌳Resource'!$A$4:$J1001,10,false)*P82),0) + IF(Q82&lt;&gt;"",(VLOOKUP(Q82,'🌳Resource'!$A$4:$J1001,10,false)*R82),0) + IF(S82&lt;&gt;"",(VLOOKUP(S82,'🧱Material'!$B$4:$H1001,7,false)*T82),0) + IF(U82&lt;&gt;"",(VLOOKUP(U82,'🧱Material'!$B$4:$H1001,7,false)*V82),0) + IF(W82&lt;&gt;"",(VLOOKUP(W82,'🧱Material'!$B$4:$H1001,7,false)*X82),0) + IF(Y82&lt;&gt;"",(VLOOKUP(Y82,'🧱Material'!$B$4:$H1001,7,false)*Z82),0) + IF(AA82&lt;&gt;"",(VLOOKUP(AA82,'🧱Material'!$B$4:$H1001,7,false)*AB82),0) + IF(AC82&lt;&gt;"",(VLOOKUP(AC82,'🧱Material'!$B$4:$H1001,7,false)*AD82),0)</f>
        <v>1616.5</v>
      </c>
      <c r="I82" s="523">
        <f>IF(K82&lt;&gt;"",(VLOOKUP(K82,'🌳Resource'!$A$4:$J1001,8,false)*L82),0)+IF(M82&lt;&gt;"",(VLOOKUP(M82,'🌳Resource'!$A$4:$J1001,8,false)*N82),0)+IF(O82&lt;&gt;"",(VLOOKUP(O82,'🌳Resource'!$A$4:$J1001,8,false)*P82),0) + IF(Q82&lt;&gt;"",(VLOOKUP(Q82,'🌳Resource'!$A$4:$J1001,8,false)*R82),0) + IF(S82&lt;&gt;"",(VLOOKUP(S82,'🧱Material'!$B$4:$H1001,5,false)*T82),0) + IF(U82&lt;&gt;"",(VLOOKUP(U82,'🧱Material'!$B$4:$H1001,5,false)*V82),0) + IF(W82&lt;&gt;"",(VLOOKUP(W82,'🧱Material'!$B$4:$H1001,5,false)*X82),0) + IF(Y82&lt;&gt;"",(VLOOKUP(Y82,'🧱Material'!$B$4:$H1001,5,false)*Z82),0) + IF(AA82&lt;&gt;"",(VLOOKUP(AA82,'🧱Material'!$B$4:$H1001,5,false)*AB82),0) + IF(AC82&lt;&gt;"",(VLOOKUP(AC82,'🧱Material'!$B$4:$H1001,5,false)*AD82),0)</f>
        <v>1393.935065</v>
      </c>
      <c r="J82" s="523">
        <f>IF(K82&lt;&gt;"",(VLOOKUP(K82,'🌳Resource'!$A$5:$J1001,9,false)*L82),0)+IF(M82&lt;&gt;"",(VLOOKUP(M82,'🌳Resource'!$A$5:$J1001,9,false)*N82),0)+IF(O82&lt;&gt;"",(VLOOKUP(O82,'🌳Resource'!$A$5:$J1001,9,false)*P82),0) + IF(Q82&lt;&gt;"",(VLOOKUP(Q82,'🌳Resource'!$A$5:$J1001,9,false)*R82),0) + IF(S82&lt;&gt;"",(VLOOKUP(S82,'🧱Material'!$B$4:$H1001,6,false)*T82),0) + IF(U82&lt;&gt;"",(VLOOKUP(U82,'🧱Material'!$B$4:$H1001,6,false)*V82),0) + IF(W82&lt;&gt;"",(VLOOKUP(W82,'🧱Material'!$B$4:$H1001,6,false)*X82),0) + IF(Y82&lt;&gt;"",(VLOOKUP(Y82,'🧱Material'!$B$4:$H1001,6,false)*Z82),0) + IF(AA82&lt;&gt;"",(VLOOKUP(AA82,'🧱Material'!$B$4:$H1001,6,false)*AB82),0) + IF(AC82&lt;&gt;"",(VLOOKUP(AC82,'🧱Material'!$B$4:$H1001,6,false)*AD82),0)</f>
        <v>4985</v>
      </c>
      <c r="K82" s="63" t="s">
        <v>79</v>
      </c>
      <c r="L82" s="534">
        <v>300.0</v>
      </c>
      <c r="M82" s="63" t="s">
        <v>80</v>
      </c>
      <c r="N82" s="534">
        <v>200.0</v>
      </c>
      <c r="O82" s="63" t="s">
        <v>82</v>
      </c>
      <c r="P82" s="534">
        <v>200.0</v>
      </c>
      <c r="Q82" s="63" t="s">
        <v>84</v>
      </c>
      <c r="R82" s="534">
        <v>200.0</v>
      </c>
      <c r="S82" s="515" t="s">
        <v>555</v>
      </c>
      <c r="T82" s="3">
        <v>5.0</v>
      </c>
      <c r="U82" s="515" t="s">
        <v>680</v>
      </c>
      <c r="V82" s="3">
        <v>5.0</v>
      </c>
      <c r="W82" s="515" t="s">
        <v>671</v>
      </c>
      <c r="X82" s="3">
        <v>1.0</v>
      </c>
      <c r="Y82" s="515"/>
      <c r="Z82" s="3"/>
      <c r="AA82" s="515"/>
      <c r="AB82" s="3"/>
      <c r="AC82" s="515"/>
      <c r="AD82" s="3"/>
    </row>
    <row r="83">
      <c r="A83" s="617" t="b">
        <v>1</v>
      </c>
      <c r="B83" s="617" t="s">
        <v>1004</v>
      </c>
      <c r="C83" s="617" t="s">
        <v>12</v>
      </c>
      <c r="D83" s="618" t="s">
        <v>56</v>
      </c>
      <c r="E83" s="618" t="s">
        <v>55</v>
      </c>
      <c r="F83" s="618" t="s">
        <v>782</v>
      </c>
      <c r="G83" s="624"/>
      <c r="H83" s="526">
        <f>IF(K83&lt;&gt;"",(VLOOKUP(K83,'🌳Resource'!$A$4:$J1001,10,false)*L83),0)+IF(M83&lt;&gt;"",(VLOOKUP(M83,'🌳Resource'!$A$4:$J1001,10,false)*N83),0)+IF(O83&lt;&gt;"",(VLOOKUP(O83,'🌳Resource'!$A$4:$J1001,10,false)*P83),0) + IF(Q83&lt;&gt;"",(VLOOKUP(Q83,'🌳Resource'!$A$4:$J1001,10,false)*R83),0) + IF(S83&lt;&gt;"",(VLOOKUP(S83,'🧱Material'!$B$4:$H1001,7,false)*T83),0) + IF(U83&lt;&gt;"",(VLOOKUP(U83,'🧱Material'!$B$4:$H1001,7,false)*V83),0) + IF(W83&lt;&gt;"",(VLOOKUP(W83,'🧱Material'!$B$4:$H1001,7,false)*X83),0) + IF(Y83&lt;&gt;"",(VLOOKUP(Y83,'🧱Material'!$B$4:$H1001,7,false)*Z83),0) + IF(AA83&lt;&gt;"",(VLOOKUP(AA83,'🧱Material'!$B$4:$H1001,7,false)*AB83),0) + IF(AC83&lt;&gt;"",(VLOOKUP(AC83,'🧱Material'!$B$4:$H1001,7,false)*AD83),0)</f>
        <v>1616.5</v>
      </c>
      <c r="I83" s="526">
        <f>IF(K83&lt;&gt;"",(VLOOKUP(K83,'🌳Resource'!$A$4:$J1001,8,false)*L83),0)+IF(M83&lt;&gt;"",(VLOOKUP(M83,'🌳Resource'!$A$4:$J1001,8,false)*N83),0)+IF(O83&lt;&gt;"",(VLOOKUP(O83,'🌳Resource'!$A$4:$J1001,8,false)*P83),0) + IF(Q83&lt;&gt;"",(VLOOKUP(Q83,'🌳Resource'!$A$4:$J1001,8,false)*R83),0) + IF(S83&lt;&gt;"",(VLOOKUP(S83,'🧱Material'!$B$4:$H1001,5,false)*T83),0) + IF(U83&lt;&gt;"",(VLOOKUP(U83,'🧱Material'!$B$4:$H1001,5,false)*V83),0) + IF(W83&lt;&gt;"",(VLOOKUP(W83,'🧱Material'!$B$4:$H1001,5,false)*X83),0) + IF(Y83&lt;&gt;"",(VLOOKUP(Y83,'🧱Material'!$B$4:$H1001,5,false)*Z83),0) + IF(AA83&lt;&gt;"",(VLOOKUP(AA83,'🧱Material'!$B$4:$H1001,5,false)*AB83),0) + IF(AC83&lt;&gt;"",(VLOOKUP(AC83,'🧱Material'!$B$4:$H1001,5,false)*AD83),0)</f>
        <v>1393.935065</v>
      </c>
      <c r="J83" s="526">
        <f>IF(K83&lt;&gt;"",(VLOOKUP(K83,'🌳Resource'!$A$5:$J1001,9,false)*L83),0)+IF(M83&lt;&gt;"",(VLOOKUP(M83,'🌳Resource'!$A$5:$J1001,9,false)*N83),0)+IF(O83&lt;&gt;"",(VLOOKUP(O83,'🌳Resource'!$A$5:$J1001,9,false)*P83),0) + IF(Q83&lt;&gt;"",(VLOOKUP(Q83,'🌳Resource'!$A$5:$J1001,9,false)*R83),0) + IF(S83&lt;&gt;"",(VLOOKUP(S83,'🧱Material'!$B$4:$H1001,6,false)*T83),0) + IF(U83&lt;&gt;"",(VLOOKUP(U83,'🧱Material'!$B$4:$H1001,6,false)*V83),0) + IF(W83&lt;&gt;"",(VLOOKUP(W83,'🧱Material'!$B$4:$H1001,6,false)*X83),0) + IF(Y83&lt;&gt;"",(VLOOKUP(Y83,'🧱Material'!$B$4:$H1001,6,false)*Z83),0) + IF(AA83&lt;&gt;"",(VLOOKUP(AA83,'🧱Material'!$B$4:$H1001,6,false)*AB83),0) + IF(AC83&lt;&gt;"",(VLOOKUP(AC83,'🧱Material'!$B$4:$H1001,6,false)*AD83),0)</f>
        <v>4985</v>
      </c>
      <c r="K83" s="18" t="s">
        <v>79</v>
      </c>
      <c r="L83" s="520">
        <v>300.0</v>
      </c>
      <c r="M83" s="18" t="s">
        <v>80</v>
      </c>
      <c r="N83" s="520">
        <v>200.0</v>
      </c>
      <c r="O83" s="18" t="s">
        <v>82</v>
      </c>
      <c r="P83" s="520">
        <v>200.0</v>
      </c>
      <c r="Q83" s="18" t="s">
        <v>84</v>
      </c>
      <c r="R83" s="520">
        <v>200.0</v>
      </c>
      <c r="S83" s="59" t="s">
        <v>555</v>
      </c>
      <c r="T83" s="520">
        <v>5.0</v>
      </c>
      <c r="U83" s="59" t="s">
        <v>680</v>
      </c>
      <c r="V83" s="520">
        <v>5.0</v>
      </c>
      <c r="W83" s="59" t="s">
        <v>671</v>
      </c>
      <c r="X83" s="520">
        <v>1.0</v>
      </c>
      <c r="Y83" s="59"/>
      <c r="Z83" s="520"/>
      <c r="AA83" s="59"/>
      <c r="AB83" s="520"/>
      <c r="AC83" s="59"/>
      <c r="AD83" s="520"/>
    </row>
    <row r="84">
      <c r="A84" s="617" t="b">
        <v>1</v>
      </c>
      <c r="B84" s="617" t="s">
        <v>1005</v>
      </c>
      <c r="C84" s="617" t="s">
        <v>12</v>
      </c>
      <c r="D84" s="618" t="s">
        <v>56</v>
      </c>
      <c r="E84" s="618" t="s">
        <v>57</v>
      </c>
      <c r="F84" s="618" t="s">
        <v>782</v>
      </c>
      <c r="G84" s="624"/>
      <c r="H84" s="523">
        <f>IF(K84&lt;&gt;"",(VLOOKUP(K84,'🌳Resource'!$A$4:$J1001,10,false)*L84),0)+IF(M84&lt;&gt;"",(VLOOKUP(M84,'🌳Resource'!$A$4:$J1001,10,false)*N84),0)+IF(O84&lt;&gt;"",(VLOOKUP(O84,'🌳Resource'!$A$4:$J1001,10,false)*P84),0) + IF(Q84&lt;&gt;"",(VLOOKUP(Q84,'🌳Resource'!$A$4:$J1001,10,false)*R84),0) + IF(S84&lt;&gt;"",(VLOOKUP(S84,'🧱Material'!$B$4:$H1001,7,false)*T84),0) + IF(U84&lt;&gt;"",(VLOOKUP(U84,'🧱Material'!$B$4:$H1001,7,false)*V84),0) + IF(W84&lt;&gt;"",(VLOOKUP(W84,'🧱Material'!$B$4:$H1001,7,false)*X84),0) + IF(Y84&lt;&gt;"",(VLOOKUP(Y84,'🧱Material'!$B$4:$H1001,7,false)*Z84),0) + IF(AA84&lt;&gt;"",(VLOOKUP(AA84,'🧱Material'!$B$4:$H1001,7,false)*AB84),0) + IF(AC84&lt;&gt;"",(VLOOKUP(AC84,'🧱Material'!$B$4:$H1001,7,false)*AD84),0)</f>
        <v>1616.5</v>
      </c>
      <c r="I84" s="523">
        <f>IF(K84&lt;&gt;"",(VLOOKUP(K84,'🌳Resource'!$A$4:$J1001,8,false)*L84),0)+IF(M84&lt;&gt;"",(VLOOKUP(M84,'🌳Resource'!$A$4:$J1001,8,false)*N84),0)+IF(O84&lt;&gt;"",(VLOOKUP(O84,'🌳Resource'!$A$4:$J1001,8,false)*P84),0) + IF(Q84&lt;&gt;"",(VLOOKUP(Q84,'🌳Resource'!$A$4:$J1001,8,false)*R84),0) + IF(S84&lt;&gt;"",(VLOOKUP(S84,'🧱Material'!$B$4:$H1001,5,false)*T84),0) + IF(U84&lt;&gt;"",(VLOOKUP(U84,'🧱Material'!$B$4:$H1001,5,false)*V84),0) + IF(W84&lt;&gt;"",(VLOOKUP(W84,'🧱Material'!$B$4:$H1001,5,false)*X84),0) + IF(Y84&lt;&gt;"",(VLOOKUP(Y84,'🧱Material'!$B$4:$H1001,5,false)*Z84),0) + IF(AA84&lt;&gt;"",(VLOOKUP(AA84,'🧱Material'!$B$4:$H1001,5,false)*AB84),0) + IF(AC84&lt;&gt;"",(VLOOKUP(AC84,'🧱Material'!$B$4:$H1001,5,false)*AD84),0)</f>
        <v>1393.935065</v>
      </c>
      <c r="J84" s="523">
        <f>IF(K84&lt;&gt;"",(VLOOKUP(K84,'🌳Resource'!$A$5:$J1001,9,false)*L84),0)+IF(M84&lt;&gt;"",(VLOOKUP(M84,'🌳Resource'!$A$5:$J1001,9,false)*N84),0)+IF(O84&lt;&gt;"",(VLOOKUP(O84,'🌳Resource'!$A$5:$J1001,9,false)*P84),0) + IF(Q84&lt;&gt;"",(VLOOKUP(Q84,'🌳Resource'!$A$5:$J1001,9,false)*R84),0) + IF(S84&lt;&gt;"",(VLOOKUP(S84,'🧱Material'!$B$4:$H1001,6,false)*T84),0) + IF(U84&lt;&gt;"",(VLOOKUP(U84,'🧱Material'!$B$4:$H1001,6,false)*V84),0) + IF(W84&lt;&gt;"",(VLOOKUP(W84,'🧱Material'!$B$4:$H1001,6,false)*X84),0) + IF(Y84&lt;&gt;"",(VLOOKUP(Y84,'🧱Material'!$B$4:$H1001,6,false)*Z84),0) + IF(AA84&lt;&gt;"",(VLOOKUP(AA84,'🧱Material'!$B$4:$H1001,6,false)*AB84),0) + IF(AC84&lt;&gt;"",(VLOOKUP(AC84,'🧱Material'!$B$4:$H1001,6,false)*AD84),0)</f>
        <v>4985</v>
      </c>
      <c r="K84" s="63" t="s">
        <v>79</v>
      </c>
      <c r="L84" s="534">
        <v>300.0</v>
      </c>
      <c r="M84" s="63" t="s">
        <v>80</v>
      </c>
      <c r="N84" s="534">
        <v>200.0</v>
      </c>
      <c r="O84" s="63" t="s">
        <v>82</v>
      </c>
      <c r="P84" s="534">
        <v>200.0</v>
      </c>
      <c r="Q84" s="63" t="s">
        <v>84</v>
      </c>
      <c r="R84" s="534">
        <v>200.0</v>
      </c>
      <c r="S84" s="515" t="s">
        <v>555</v>
      </c>
      <c r="T84" s="3">
        <v>5.0</v>
      </c>
      <c r="U84" s="515" t="s">
        <v>680</v>
      </c>
      <c r="V84" s="3">
        <v>5.0</v>
      </c>
      <c r="W84" s="515" t="s">
        <v>671</v>
      </c>
      <c r="X84" s="3">
        <v>1.0</v>
      </c>
      <c r="Y84" s="515"/>
      <c r="Z84" s="3"/>
      <c r="AA84" s="515"/>
      <c r="AB84" s="3"/>
      <c r="AC84" s="515"/>
      <c r="AD84" s="3"/>
    </row>
    <row r="85">
      <c r="A85" s="617" t="b">
        <v>1</v>
      </c>
      <c r="B85" s="617" t="s">
        <v>1006</v>
      </c>
      <c r="C85" s="617" t="s">
        <v>12</v>
      </c>
      <c r="D85" s="618" t="s">
        <v>56</v>
      </c>
      <c r="E85" s="618" t="s">
        <v>58</v>
      </c>
      <c r="F85" s="618" t="s">
        <v>782</v>
      </c>
      <c r="G85" s="618"/>
      <c r="H85" s="526">
        <f>IF(K85&lt;&gt;"",(VLOOKUP(K85,'🌳Resource'!$A$4:$J1001,10,false)*L85),0)+IF(M85&lt;&gt;"",(VLOOKUP(M85,'🌳Resource'!$A$4:$J1001,10,false)*N85),0)+IF(O85&lt;&gt;"",(VLOOKUP(O85,'🌳Resource'!$A$4:$J1001,10,false)*P85),0) + IF(Q85&lt;&gt;"",(VLOOKUP(Q85,'🌳Resource'!$A$4:$J1001,10,false)*R85),0) + IF(S85&lt;&gt;"",(VLOOKUP(S85,'🧱Material'!$B$4:$H1001,7,false)*T85),0) + IF(U85&lt;&gt;"",(VLOOKUP(U85,'🧱Material'!$B$4:$H1001,7,false)*V85),0) + IF(W85&lt;&gt;"",(VLOOKUP(W85,'🧱Material'!$B$4:$H1001,7,false)*X85),0) + IF(Y85&lt;&gt;"",(VLOOKUP(Y85,'🧱Material'!$B$4:$H1001,7,false)*Z85),0) + IF(AA85&lt;&gt;"",(VLOOKUP(AA85,'🧱Material'!$B$4:$H1001,7,false)*AB85),0) + IF(AC85&lt;&gt;"",(VLOOKUP(AC85,'🧱Material'!$B$4:$H1001,7,false)*AD85),0)</f>
        <v>1616.5</v>
      </c>
      <c r="I85" s="526">
        <f>IF(K85&lt;&gt;"",(VLOOKUP(K85,'🌳Resource'!$A$4:$J1001,8,false)*L85),0)+IF(M85&lt;&gt;"",(VLOOKUP(M85,'🌳Resource'!$A$4:$J1001,8,false)*N85),0)+IF(O85&lt;&gt;"",(VLOOKUP(O85,'🌳Resource'!$A$4:$J1001,8,false)*P85),0) + IF(Q85&lt;&gt;"",(VLOOKUP(Q85,'🌳Resource'!$A$4:$J1001,8,false)*R85),0) + IF(S85&lt;&gt;"",(VLOOKUP(S85,'🧱Material'!$B$4:$H1001,5,false)*T85),0) + IF(U85&lt;&gt;"",(VLOOKUP(U85,'🧱Material'!$B$4:$H1001,5,false)*V85),0) + IF(W85&lt;&gt;"",(VLOOKUP(W85,'🧱Material'!$B$4:$H1001,5,false)*X85),0) + IF(Y85&lt;&gt;"",(VLOOKUP(Y85,'🧱Material'!$B$4:$H1001,5,false)*Z85),0) + IF(AA85&lt;&gt;"",(VLOOKUP(AA85,'🧱Material'!$B$4:$H1001,5,false)*AB85),0) + IF(AC85&lt;&gt;"",(VLOOKUP(AC85,'🧱Material'!$B$4:$H1001,5,false)*AD85),0)</f>
        <v>1393.935065</v>
      </c>
      <c r="J85" s="526">
        <f>IF(K85&lt;&gt;"",(VLOOKUP(K85,'🌳Resource'!$A$5:$J1001,9,false)*L85),0)+IF(M85&lt;&gt;"",(VLOOKUP(M85,'🌳Resource'!$A$5:$J1001,9,false)*N85),0)+IF(O85&lt;&gt;"",(VLOOKUP(O85,'🌳Resource'!$A$5:$J1001,9,false)*P85),0) + IF(Q85&lt;&gt;"",(VLOOKUP(Q85,'🌳Resource'!$A$5:$J1001,9,false)*R85),0) + IF(S85&lt;&gt;"",(VLOOKUP(S85,'🧱Material'!$B$4:$H1001,6,false)*T85),0) + IF(U85&lt;&gt;"",(VLOOKUP(U85,'🧱Material'!$B$4:$H1001,6,false)*V85),0) + IF(W85&lt;&gt;"",(VLOOKUP(W85,'🧱Material'!$B$4:$H1001,6,false)*X85),0) + IF(Y85&lt;&gt;"",(VLOOKUP(Y85,'🧱Material'!$B$4:$H1001,6,false)*Z85),0) + IF(AA85&lt;&gt;"",(VLOOKUP(AA85,'🧱Material'!$B$4:$H1001,6,false)*AB85),0) + IF(AC85&lt;&gt;"",(VLOOKUP(AC85,'🧱Material'!$B$4:$H1001,6,false)*AD85),0)</f>
        <v>4985</v>
      </c>
      <c r="K85" s="18" t="s">
        <v>79</v>
      </c>
      <c r="L85" s="520">
        <v>300.0</v>
      </c>
      <c r="M85" s="18" t="s">
        <v>80</v>
      </c>
      <c r="N85" s="520">
        <v>200.0</v>
      </c>
      <c r="O85" s="18" t="s">
        <v>82</v>
      </c>
      <c r="P85" s="520">
        <v>200.0</v>
      </c>
      <c r="Q85" s="18" t="s">
        <v>84</v>
      </c>
      <c r="R85" s="520">
        <v>200.0</v>
      </c>
      <c r="S85" s="59" t="s">
        <v>555</v>
      </c>
      <c r="T85" s="520">
        <v>5.0</v>
      </c>
      <c r="U85" s="59" t="s">
        <v>680</v>
      </c>
      <c r="V85" s="520">
        <v>5.0</v>
      </c>
      <c r="W85" s="59" t="s">
        <v>671</v>
      </c>
      <c r="X85" s="520">
        <v>1.0</v>
      </c>
      <c r="Y85" s="59"/>
      <c r="Z85" s="520"/>
      <c r="AA85" s="59"/>
      <c r="AB85" s="520"/>
      <c r="AC85" s="59"/>
      <c r="AD85" s="520"/>
    </row>
    <row r="86">
      <c r="A86" s="617" t="b">
        <v>1</v>
      </c>
      <c r="B86" s="617" t="s">
        <v>1007</v>
      </c>
      <c r="C86" s="617" t="s">
        <v>12</v>
      </c>
      <c r="D86" s="618" t="s">
        <v>56</v>
      </c>
      <c r="E86" s="618" t="s">
        <v>59</v>
      </c>
      <c r="F86" s="618" t="s">
        <v>782</v>
      </c>
      <c r="G86" s="618"/>
      <c r="H86" s="523">
        <f>IF(K86&lt;&gt;"",(VLOOKUP(K86,'🌳Resource'!$A$4:$J1001,10,false)*L86),0)+IF(M86&lt;&gt;"",(VLOOKUP(M86,'🌳Resource'!$A$4:$J1001,10,false)*N86),0)+IF(O86&lt;&gt;"",(VLOOKUP(O86,'🌳Resource'!$A$4:$J1001,10,false)*P86),0) + IF(Q86&lt;&gt;"",(VLOOKUP(Q86,'🌳Resource'!$A$4:$J1001,10,false)*R86),0) + IF(S86&lt;&gt;"",(VLOOKUP(S86,'🧱Material'!$B$4:$H1001,7,false)*T86),0) + IF(U86&lt;&gt;"",(VLOOKUP(U86,'🧱Material'!$B$4:$H1001,7,false)*V86),0) + IF(W86&lt;&gt;"",(VLOOKUP(W86,'🧱Material'!$B$4:$H1001,7,false)*X86),0) + IF(Y86&lt;&gt;"",(VLOOKUP(Y86,'🧱Material'!$B$4:$H1001,7,false)*Z86),0) + IF(AA86&lt;&gt;"",(VLOOKUP(AA86,'🧱Material'!$B$4:$H1001,7,false)*AB86),0) + IF(AC86&lt;&gt;"",(VLOOKUP(AC86,'🧱Material'!$B$4:$H1001,7,false)*AD86),0)</f>
        <v>1616.5</v>
      </c>
      <c r="I86" s="523">
        <f>IF(K86&lt;&gt;"",(VLOOKUP(K86,'🌳Resource'!$A$4:$J1001,8,false)*L86),0)+IF(M86&lt;&gt;"",(VLOOKUP(M86,'🌳Resource'!$A$4:$J1001,8,false)*N86),0)+IF(O86&lt;&gt;"",(VLOOKUP(O86,'🌳Resource'!$A$4:$J1001,8,false)*P86),0) + IF(Q86&lt;&gt;"",(VLOOKUP(Q86,'🌳Resource'!$A$4:$J1001,8,false)*R86),0) + IF(S86&lt;&gt;"",(VLOOKUP(S86,'🧱Material'!$B$4:$H1001,5,false)*T86),0) + IF(U86&lt;&gt;"",(VLOOKUP(U86,'🧱Material'!$B$4:$H1001,5,false)*V86),0) + IF(W86&lt;&gt;"",(VLOOKUP(W86,'🧱Material'!$B$4:$H1001,5,false)*X86),0) + IF(Y86&lt;&gt;"",(VLOOKUP(Y86,'🧱Material'!$B$4:$H1001,5,false)*Z86),0) + IF(AA86&lt;&gt;"",(VLOOKUP(AA86,'🧱Material'!$B$4:$H1001,5,false)*AB86),0) + IF(AC86&lt;&gt;"",(VLOOKUP(AC86,'🧱Material'!$B$4:$H1001,5,false)*AD86),0)</f>
        <v>1393.935065</v>
      </c>
      <c r="J86" s="523">
        <f>IF(K86&lt;&gt;"",(VLOOKUP(K86,'🌳Resource'!$A$5:$J1001,9,false)*L86),0)+IF(M86&lt;&gt;"",(VLOOKUP(M86,'🌳Resource'!$A$5:$J1001,9,false)*N86),0)+IF(O86&lt;&gt;"",(VLOOKUP(O86,'🌳Resource'!$A$5:$J1001,9,false)*P86),0) + IF(Q86&lt;&gt;"",(VLOOKUP(Q86,'🌳Resource'!$A$5:$J1001,9,false)*R86),0) + IF(S86&lt;&gt;"",(VLOOKUP(S86,'🧱Material'!$B$4:$H1001,6,false)*T86),0) + IF(U86&lt;&gt;"",(VLOOKUP(U86,'🧱Material'!$B$4:$H1001,6,false)*V86),0) + IF(W86&lt;&gt;"",(VLOOKUP(W86,'🧱Material'!$B$4:$H1001,6,false)*X86),0) + IF(Y86&lt;&gt;"",(VLOOKUP(Y86,'🧱Material'!$B$4:$H1001,6,false)*Z86),0) + IF(AA86&lt;&gt;"",(VLOOKUP(AA86,'🧱Material'!$B$4:$H1001,6,false)*AB86),0) + IF(AC86&lt;&gt;"",(VLOOKUP(AC86,'🧱Material'!$B$4:$H1001,6,false)*AD86),0)</f>
        <v>4985</v>
      </c>
      <c r="K86" s="63" t="s">
        <v>79</v>
      </c>
      <c r="L86" s="534">
        <v>300.0</v>
      </c>
      <c r="M86" s="63" t="s">
        <v>80</v>
      </c>
      <c r="N86" s="534">
        <v>200.0</v>
      </c>
      <c r="O86" s="63" t="s">
        <v>82</v>
      </c>
      <c r="P86" s="534">
        <v>200.0</v>
      </c>
      <c r="Q86" s="63" t="s">
        <v>84</v>
      </c>
      <c r="R86" s="534">
        <v>200.0</v>
      </c>
      <c r="S86" s="515" t="s">
        <v>555</v>
      </c>
      <c r="T86" s="3">
        <v>5.0</v>
      </c>
      <c r="U86" s="515" t="s">
        <v>680</v>
      </c>
      <c r="V86" s="3">
        <v>5.0</v>
      </c>
      <c r="W86" s="515" t="s">
        <v>671</v>
      </c>
      <c r="X86" s="3">
        <v>1.0</v>
      </c>
      <c r="Y86" s="515"/>
      <c r="Z86" s="3"/>
      <c r="AA86" s="515"/>
      <c r="AB86" s="3"/>
      <c r="AC86" s="515"/>
      <c r="AD86" s="3"/>
    </row>
    <row r="87">
      <c r="A87" s="617" t="b">
        <v>1</v>
      </c>
      <c r="B87" s="617" t="s">
        <v>1008</v>
      </c>
      <c r="C87" s="617" t="s">
        <v>12</v>
      </c>
      <c r="D87" s="618" t="s">
        <v>56</v>
      </c>
      <c r="E87" s="618" t="s">
        <v>60</v>
      </c>
      <c r="F87" s="618" t="s">
        <v>782</v>
      </c>
      <c r="G87" s="618"/>
      <c r="H87" s="526">
        <f>IF(K87&lt;&gt;"",(VLOOKUP(K87,'🌳Resource'!$A$4:$J1001,10,false)*L87),0)+IF(M87&lt;&gt;"",(VLOOKUP(M87,'🌳Resource'!$A$4:$J1001,10,false)*N87),0)+IF(O87&lt;&gt;"",(VLOOKUP(O87,'🌳Resource'!$A$4:$J1001,10,false)*P87),0) + IF(Q87&lt;&gt;"",(VLOOKUP(Q87,'🌳Resource'!$A$4:$J1001,10,false)*R87),0) + IF(S87&lt;&gt;"",(VLOOKUP(S87,'🧱Material'!$B$4:$H1001,7,false)*T87),0) + IF(U87&lt;&gt;"",(VLOOKUP(U87,'🧱Material'!$B$4:$H1001,7,false)*V87),0) + IF(W87&lt;&gt;"",(VLOOKUP(W87,'🧱Material'!$B$4:$H1001,7,false)*X87),0) + IF(Y87&lt;&gt;"",(VLOOKUP(Y87,'🧱Material'!$B$4:$H1001,7,false)*Z87),0) + IF(AA87&lt;&gt;"",(VLOOKUP(AA87,'🧱Material'!$B$4:$H1001,7,false)*AB87),0) + IF(AC87&lt;&gt;"",(VLOOKUP(AC87,'🧱Material'!$B$4:$H1001,7,false)*AD87),0)</f>
        <v>1616.5</v>
      </c>
      <c r="I87" s="526">
        <f>IF(K87&lt;&gt;"",(VLOOKUP(K87,'🌳Resource'!$A$4:$J1001,8,false)*L87),0)+IF(M87&lt;&gt;"",(VLOOKUP(M87,'🌳Resource'!$A$4:$J1001,8,false)*N87),0)+IF(O87&lt;&gt;"",(VLOOKUP(O87,'🌳Resource'!$A$4:$J1001,8,false)*P87),0) + IF(Q87&lt;&gt;"",(VLOOKUP(Q87,'🌳Resource'!$A$4:$J1001,8,false)*R87),0) + IF(S87&lt;&gt;"",(VLOOKUP(S87,'🧱Material'!$B$4:$H1001,5,false)*T87),0) + IF(U87&lt;&gt;"",(VLOOKUP(U87,'🧱Material'!$B$4:$H1001,5,false)*V87),0) + IF(W87&lt;&gt;"",(VLOOKUP(W87,'🧱Material'!$B$4:$H1001,5,false)*X87),0) + IF(Y87&lt;&gt;"",(VLOOKUP(Y87,'🧱Material'!$B$4:$H1001,5,false)*Z87),0) + IF(AA87&lt;&gt;"",(VLOOKUP(AA87,'🧱Material'!$B$4:$H1001,5,false)*AB87),0) + IF(AC87&lt;&gt;"",(VLOOKUP(AC87,'🧱Material'!$B$4:$H1001,5,false)*AD87),0)</f>
        <v>1393.935065</v>
      </c>
      <c r="J87" s="526">
        <f>IF(K87&lt;&gt;"",(VLOOKUP(K87,'🌳Resource'!$A$5:$J1001,9,false)*L87),0)+IF(M87&lt;&gt;"",(VLOOKUP(M87,'🌳Resource'!$A$5:$J1001,9,false)*N87),0)+IF(O87&lt;&gt;"",(VLOOKUP(O87,'🌳Resource'!$A$5:$J1001,9,false)*P87),0) + IF(Q87&lt;&gt;"",(VLOOKUP(Q87,'🌳Resource'!$A$5:$J1001,9,false)*R87),0) + IF(S87&lt;&gt;"",(VLOOKUP(S87,'🧱Material'!$B$4:$H1001,6,false)*T87),0) + IF(U87&lt;&gt;"",(VLOOKUP(U87,'🧱Material'!$B$4:$H1001,6,false)*V87),0) + IF(W87&lt;&gt;"",(VLOOKUP(W87,'🧱Material'!$B$4:$H1001,6,false)*X87),0) + IF(Y87&lt;&gt;"",(VLOOKUP(Y87,'🧱Material'!$B$4:$H1001,6,false)*Z87),0) + IF(AA87&lt;&gt;"",(VLOOKUP(AA87,'🧱Material'!$B$4:$H1001,6,false)*AB87),0) + IF(AC87&lt;&gt;"",(VLOOKUP(AC87,'🧱Material'!$B$4:$H1001,6,false)*AD87),0)</f>
        <v>4985</v>
      </c>
      <c r="K87" s="18" t="s">
        <v>79</v>
      </c>
      <c r="L87" s="520">
        <v>300.0</v>
      </c>
      <c r="M87" s="18" t="s">
        <v>80</v>
      </c>
      <c r="N87" s="520">
        <v>200.0</v>
      </c>
      <c r="O87" s="18" t="s">
        <v>82</v>
      </c>
      <c r="P87" s="520">
        <v>200.0</v>
      </c>
      <c r="Q87" s="18" t="s">
        <v>84</v>
      </c>
      <c r="R87" s="520">
        <v>200.0</v>
      </c>
      <c r="S87" s="59" t="s">
        <v>555</v>
      </c>
      <c r="T87" s="520">
        <v>5.0</v>
      </c>
      <c r="U87" s="59" t="s">
        <v>680</v>
      </c>
      <c r="V87" s="520">
        <v>5.0</v>
      </c>
      <c r="W87" s="59" t="s">
        <v>671</v>
      </c>
      <c r="X87" s="520">
        <v>1.0</v>
      </c>
      <c r="Y87" s="59"/>
      <c r="Z87" s="520"/>
      <c r="AA87" s="59"/>
      <c r="AB87" s="520"/>
      <c r="AC87" s="59"/>
      <c r="AD87" s="520"/>
    </row>
    <row r="88">
      <c r="A88" s="617" t="b">
        <v>1</v>
      </c>
      <c r="B88" s="617" t="s">
        <v>1009</v>
      </c>
      <c r="C88" s="617" t="s">
        <v>12</v>
      </c>
      <c r="D88" s="618" t="s">
        <v>56</v>
      </c>
      <c r="E88" s="618" t="s">
        <v>61</v>
      </c>
      <c r="F88" s="618" t="s">
        <v>782</v>
      </c>
      <c r="G88" s="618"/>
      <c r="H88" s="523">
        <f>IF(K88&lt;&gt;"",(VLOOKUP(K88,'🌳Resource'!$A$4:$J1001,10,false)*L88),0)+IF(M88&lt;&gt;"",(VLOOKUP(M88,'🌳Resource'!$A$4:$J1001,10,false)*N88),0)+IF(O88&lt;&gt;"",(VLOOKUP(O88,'🌳Resource'!$A$4:$J1001,10,false)*P88),0) + IF(Q88&lt;&gt;"",(VLOOKUP(Q88,'🌳Resource'!$A$4:$J1001,10,false)*R88),0) + IF(S88&lt;&gt;"",(VLOOKUP(S88,'🧱Material'!$B$4:$H1001,7,false)*T88),0) + IF(U88&lt;&gt;"",(VLOOKUP(U88,'🧱Material'!$B$4:$H1001,7,false)*V88),0) + IF(W88&lt;&gt;"",(VLOOKUP(W88,'🧱Material'!$B$4:$H1001,7,false)*X88),0) + IF(Y88&lt;&gt;"",(VLOOKUP(Y88,'🧱Material'!$B$4:$H1001,7,false)*Z88),0) + IF(AA88&lt;&gt;"",(VLOOKUP(AA88,'🧱Material'!$B$4:$H1001,7,false)*AB88),0) + IF(AC88&lt;&gt;"",(VLOOKUP(AC88,'🧱Material'!$B$4:$H1001,7,false)*AD88),0)</f>
        <v>1616.5</v>
      </c>
      <c r="I88" s="523">
        <f>IF(K88&lt;&gt;"",(VLOOKUP(K88,'🌳Resource'!$A$4:$J1001,8,false)*L88),0)+IF(M88&lt;&gt;"",(VLOOKUP(M88,'🌳Resource'!$A$4:$J1001,8,false)*N88),0)+IF(O88&lt;&gt;"",(VLOOKUP(O88,'🌳Resource'!$A$4:$J1001,8,false)*P88),0) + IF(Q88&lt;&gt;"",(VLOOKUP(Q88,'🌳Resource'!$A$4:$J1001,8,false)*R88),0) + IF(S88&lt;&gt;"",(VLOOKUP(S88,'🧱Material'!$B$4:$H1001,5,false)*T88),0) + IF(U88&lt;&gt;"",(VLOOKUP(U88,'🧱Material'!$B$4:$H1001,5,false)*V88),0) + IF(W88&lt;&gt;"",(VLOOKUP(W88,'🧱Material'!$B$4:$H1001,5,false)*X88),0) + IF(Y88&lt;&gt;"",(VLOOKUP(Y88,'🧱Material'!$B$4:$H1001,5,false)*Z88),0) + IF(AA88&lt;&gt;"",(VLOOKUP(AA88,'🧱Material'!$B$4:$H1001,5,false)*AB88),0) + IF(AC88&lt;&gt;"",(VLOOKUP(AC88,'🧱Material'!$B$4:$H1001,5,false)*AD88),0)</f>
        <v>1393.935065</v>
      </c>
      <c r="J88" s="523">
        <f>IF(K88&lt;&gt;"",(VLOOKUP(K88,'🌳Resource'!$A$5:$J1001,9,false)*L88),0)+IF(M88&lt;&gt;"",(VLOOKUP(M88,'🌳Resource'!$A$5:$J1001,9,false)*N88),0)+IF(O88&lt;&gt;"",(VLOOKUP(O88,'🌳Resource'!$A$5:$J1001,9,false)*P88),0) + IF(Q88&lt;&gt;"",(VLOOKUP(Q88,'🌳Resource'!$A$5:$J1001,9,false)*R88),0) + IF(S88&lt;&gt;"",(VLOOKUP(S88,'🧱Material'!$B$4:$H1001,6,false)*T88),0) + IF(U88&lt;&gt;"",(VLOOKUP(U88,'🧱Material'!$B$4:$H1001,6,false)*V88),0) + IF(W88&lt;&gt;"",(VLOOKUP(W88,'🧱Material'!$B$4:$H1001,6,false)*X88),0) + IF(Y88&lt;&gt;"",(VLOOKUP(Y88,'🧱Material'!$B$4:$H1001,6,false)*Z88),0) + IF(AA88&lt;&gt;"",(VLOOKUP(AA88,'🧱Material'!$B$4:$H1001,6,false)*AB88),0) + IF(AC88&lt;&gt;"",(VLOOKUP(AC88,'🧱Material'!$B$4:$H1001,6,false)*AD88),0)</f>
        <v>4985</v>
      </c>
      <c r="K88" s="63" t="s">
        <v>79</v>
      </c>
      <c r="L88" s="534">
        <v>300.0</v>
      </c>
      <c r="M88" s="63" t="s">
        <v>80</v>
      </c>
      <c r="N88" s="534">
        <v>200.0</v>
      </c>
      <c r="O88" s="63" t="s">
        <v>82</v>
      </c>
      <c r="P88" s="534">
        <v>200.0</v>
      </c>
      <c r="Q88" s="63" t="s">
        <v>84</v>
      </c>
      <c r="R88" s="534">
        <v>200.0</v>
      </c>
      <c r="S88" s="515" t="s">
        <v>555</v>
      </c>
      <c r="T88" s="3">
        <v>5.0</v>
      </c>
      <c r="U88" s="515" t="s">
        <v>680</v>
      </c>
      <c r="V88" s="3">
        <v>5.0</v>
      </c>
      <c r="W88" s="515" t="s">
        <v>671</v>
      </c>
      <c r="X88" s="3">
        <v>1.0</v>
      </c>
      <c r="Y88" s="515"/>
      <c r="Z88" s="3"/>
      <c r="AA88" s="515"/>
      <c r="AB88" s="3"/>
      <c r="AC88" s="515"/>
      <c r="AD88" s="3"/>
    </row>
    <row r="89">
      <c r="A89" s="617" t="b">
        <v>1</v>
      </c>
      <c r="B89" s="617" t="s">
        <v>1010</v>
      </c>
      <c r="C89" s="617" t="s">
        <v>12</v>
      </c>
      <c r="D89" s="618" t="s">
        <v>56</v>
      </c>
      <c r="E89" s="618" t="s">
        <v>62</v>
      </c>
      <c r="F89" s="618" t="s">
        <v>782</v>
      </c>
      <c r="G89" s="618"/>
      <c r="H89" s="526">
        <f>IF(K89&lt;&gt;"",(VLOOKUP(K89,'🌳Resource'!$A$4:$J1001,10,false)*L89),0)+IF(M89&lt;&gt;"",(VLOOKUP(M89,'🌳Resource'!$A$4:$J1001,10,false)*N89),0)+IF(O89&lt;&gt;"",(VLOOKUP(O89,'🌳Resource'!$A$4:$J1001,10,false)*P89),0) + IF(Q89&lt;&gt;"",(VLOOKUP(Q89,'🌳Resource'!$A$4:$J1001,10,false)*R89),0) + IF(S89&lt;&gt;"",(VLOOKUP(S89,'🧱Material'!$B$4:$H1001,7,false)*T89),0) + IF(U89&lt;&gt;"",(VLOOKUP(U89,'🧱Material'!$B$4:$H1001,7,false)*V89),0) + IF(W89&lt;&gt;"",(VLOOKUP(W89,'🧱Material'!$B$4:$H1001,7,false)*X89),0) + IF(Y89&lt;&gt;"",(VLOOKUP(Y89,'🧱Material'!$B$4:$H1001,7,false)*Z89),0) + IF(AA89&lt;&gt;"",(VLOOKUP(AA89,'🧱Material'!$B$4:$H1001,7,false)*AB89),0) + IF(AC89&lt;&gt;"",(VLOOKUP(AC89,'🧱Material'!$B$4:$H1001,7,false)*AD89),0)</f>
        <v>1616.5</v>
      </c>
      <c r="I89" s="526">
        <f>IF(K89&lt;&gt;"",(VLOOKUP(K89,'🌳Resource'!$A$4:$J1001,8,false)*L89),0)+IF(M89&lt;&gt;"",(VLOOKUP(M89,'🌳Resource'!$A$4:$J1001,8,false)*N89),0)+IF(O89&lt;&gt;"",(VLOOKUP(O89,'🌳Resource'!$A$4:$J1001,8,false)*P89),0) + IF(Q89&lt;&gt;"",(VLOOKUP(Q89,'🌳Resource'!$A$4:$J1001,8,false)*R89),0) + IF(S89&lt;&gt;"",(VLOOKUP(S89,'🧱Material'!$B$4:$H1001,5,false)*T89),0) + IF(U89&lt;&gt;"",(VLOOKUP(U89,'🧱Material'!$B$4:$H1001,5,false)*V89),0) + IF(W89&lt;&gt;"",(VLOOKUP(W89,'🧱Material'!$B$4:$H1001,5,false)*X89),0) + IF(Y89&lt;&gt;"",(VLOOKUP(Y89,'🧱Material'!$B$4:$H1001,5,false)*Z89),0) + IF(AA89&lt;&gt;"",(VLOOKUP(AA89,'🧱Material'!$B$4:$H1001,5,false)*AB89),0) + IF(AC89&lt;&gt;"",(VLOOKUP(AC89,'🧱Material'!$B$4:$H1001,5,false)*AD89),0)</f>
        <v>1393.935065</v>
      </c>
      <c r="J89" s="526">
        <f>IF(K89&lt;&gt;"",(VLOOKUP(K89,'🌳Resource'!$A$5:$J1001,9,false)*L89),0)+IF(M89&lt;&gt;"",(VLOOKUP(M89,'🌳Resource'!$A$5:$J1001,9,false)*N89),0)+IF(O89&lt;&gt;"",(VLOOKUP(O89,'🌳Resource'!$A$5:$J1001,9,false)*P89),0) + IF(Q89&lt;&gt;"",(VLOOKUP(Q89,'🌳Resource'!$A$5:$J1001,9,false)*R89),0) + IF(S89&lt;&gt;"",(VLOOKUP(S89,'🧱Material'!$B$4:$H1001,6,false)*T89),0) + IF(U89&lt;&gt;"",(VLOOKUP(U89,'🧱Material'!$B$4:$H1001,6,false)*V89),0) + IF(W89&lt;&gt;"",(VLOOKUP(W89,'🧱Material'!$B$4:$H1001,6,false)*X89),0) + IF(Y89&lt;&gt;"",(VLOOKUP(Y89,'🧱Material'!$B$4:$H1001,6,false)*Z89),0) + IF(AA89&lt;&gt;"",(VLOOKUP(AA89,'🧱Material'!$B$4:$H1001,6,false)*AB89),0) + IF(AC89&lt;&gt;"",(VLOOKUP(AC89,'🧱Material'!$B$4:$H1001,6,false)*AD89),0)</f>
        <v>4985</v>
      </c>
      <c r="K89" s="18" t="s">
        <v>79</v>
      </c>
      <c r="L89" s="520">
        <v>300.0</v>
      </c>
      <c r="M89" s="18" t="s">
        <v>80</v>
      </c>
      <c r="N89" s="520">
        <v>200.0</v>
      </c>
      <c r="O89" s="18" t="s">
        <v>82</v>
      </c>
      <c r="P89" s="520">
        <v>200.0</v>
      </c>
      <c r="Q89" s="18" t="s">
        <v>84</v>
      </c>
      <c r="R89" s="520">
        <v>200.0</v>
      </c>
      <c r="S89" s="59" t="s">
        <v>555</v>
      </c>
      <c r="T89" s="520">
        <v>5.0</v>
      </c>
      <c r="U89" s="59" t="s">
        <v>680</v>
      </c>
      <c r="V89" s="520">
        <v>5.0</v>
      </c>
      <c r="W89" s="59" t="s">
        <v>671</v>
      </c>
      <c r="X89" s="520">
        <v>1.0</v>
      </c>
      <c r="Y89" s="59"/>
      <c r="Z89" s="520"/>
      <c r="AA89" s="59"/>
      <c r="AB89" s="520"/>
      <c r="AC89" s="59"/>
      <c r="AD89" s="520"/>
    </row>
    <row r="90">
      <c r="A90" s="617" t="b">
        <v>1</v>
      </c>
      <c r="B90" s="617" t="s">
        <v>1011</v>
      </c>
      <c r="C90" s="617" t="s">
        <v>12</v>
      </c>
      <c r="D90" s="618" t="s">
        <v>56</v>
      </c>
      <c r="E90" s="618" t="s">
        <v>63</v>
      </c>
      <c r="F90" s="618" t="s">
        <v>782</v>
      </c>
      <c r="G90" s="618"/>
      <c r="H90" s="523">
        <f>IF(K90&lt;&gt;"",(VLOOKUP(K90,'🌳Resource'!$A$4:$J1001,10,false)*L90),0)+IF(M90&lt;&gt;"",(VLOOKUP(M90,'🌳Resource'!$A$4:$J1001,10,false)*N90),0)+IF(O90&lt;&gt;"",(VLOOKUP(O90,'🌳Resource'!$A$4:$J1001,10,false)*P90),0) + IF(Q90&lt;&gt;"",(VLOOKUP(Q90,'🌳Resource'!$A$4:$J1001,10,false)*R90),0) + IF(S90&lt;&gt;"",(VLOOKUP(S90,'🧱Material'!$B$4:$H1001,7,false)*T90),0) + IF(U90&lt;&gt;"",(VLOOKUP(U90,'🧱Material'!$B$4:$H1001,7,false)*V90),0) + IF(W90&lt;&gt;"",(VLOOKUP(W90,'🧱Material'!$B$4:$H1001,7,false)*X90),0) + IF(Y90&lt;&gt;"",(VLOOKUP(Y90,'🧱Material'!$B$4:$H1001,7,false)*Z90),0) + IF(AA90&lt;&gt;"",(VLOOKUP(AA90,'🧱Material'!$B$4:$H1001,7,false)*AB90),0) + IF(AC90&lt;&gt;"",(VLOOKUP(AC90,'🧱Material'!$B$4:$H1001,7,false)*AD90),0)</f>
        <v>1616.5</v>
      </c>
      <c r="I90" s="523">
        <f>IF(K90&lt;&gt;"",(VLOOKUP(K90,'🌳Resource'!$A$4:$J1001,8,false)*L90),0)+IF(M90&lt;&gt;"",(VLOOKUP(M90,'🌳Resource'!$A$4:$J1001,8,false)*N90),0)+IF(O90&lt;&gt;"",(VLOOKUP(O90,'🌳Resource'!$A$4:$J1001,8,false)*P90),0) + IF(Q90&lt;&gt;"",(VLOOKUP(Q90,'🌳Resource'!$A$4:$J1001,8,false)*R90),0) + IF(S90&lt;&gt;"",(VLOOKUP(S90,'🧱Material'!$B$4:$H1001,5,false)*T90),0) + IF(U90&lt;&gt;"",(VLOOKUP(U90,'🧱Material'!$B$4:$H1001,5,false)*V90),0) + IF(W90&lt;&gt;"",(VLOOKUP(W90,'🧱Material'!$B$4:$H1001,5,false)*X90),0) + IF(Y90&lt;&gt;"",(VLOOKUP(Y90,'🧱Material'!$B$4:$H1001,5,false)*Z90),0) + IF(AA90&lt;&gt;"",(VLOOKUP(AA90,'🧱Material'!$B$4:$H1001,5,false)*AB90),0) + IF(AC90&lt;&gt;"",(VLOOKUP(AC90,'🧱Material'!$B$4:$H1001,5,false)*AD90),0)</f>
        <v>1393.935065</v>
      </c>
      <c r="J90" s="523">
        <f>IF(K90&lt;&gt;"",(VLOOKUP(K90,'🌳Resource'!$A$5:$J1001,9,false)*L90),0)+IF(M90&lt;&gt;"",(VLOOKUP(M90,'🌳Resource'!$A$5:$J1001,9,false)*N90),0)+IF(O90&lt;&gt;"",(VLOOKUP(O90,'🌳Resource'!$A$5:$J1001,9,false)*P90),0) + IF(Q90&lt;&gt;"",(VLOOKUP(Q90,'🌳Resource'!$A$5:$J1001,9,false)*R90),0) + IF(S90&lt;&gt;"",(VLOOKUP(S90,'🧱Material'!$B$4:$H1001,6,false)*T90),0) + IF(U90&lt;&gt;"",(VLOOKUP(U90,'🧱Material'!$B$4:$H1001,6,false)*V90),0) + IF(W90&lt;&gt;"",(VLOOKUP(W90,'🧱Material'!$B$4:$H1001,6,false)*X90),0) + IF(Y90&lt;&gt;"",(VLOOKUP(Y90,'🧱Material'!$B$4:$H1001,6,false)*Z90),0) + IF(AA90&lt;&gt;"",(VLOOKUP(AA90,'🧱Material'!$B$4:$H1001,6,false)*AB90),0) + IF(AC90&lt;&gt;"",(VLOOKUP(AC90,'🧱Material'!$B$4:$H1001,6,false)*AD90),0)</f>
        <v>4985</v>
      </c>
      <c r="K90" s="63" t="s">
        <v>79</v>
      </c>
      <c r="L90" s="534">
        <v>300.0</v>
      </c>
      <c r="M90" s="63" t="s">
        <v>80</v>
      </c>
      <c r="N90" s="534">
        <v>200.0</v>
      </c>
      <c r="O90" s="63" t="s">
        <v>82</v>
      </c>
      <c r="P90" s="534">
        <v>200.0</v>
      </c>
      <c r="Q90" s="63" t="s">
        <v>84</v>
      </c>
      <c r="R90" s="534">
        <v>200.0</v>
      </c>
      <c r="S90" s="515" t="s">
        <v>555</v>
      </c>
      <c r="T90" s="3">
        <v>5.0</v>
      </c>
      <c r="U90" s="515" t="s">
        <v>680</v>
      </c>
      <c r="V90" s="3">
        <v>5.0</v>
      </c>
      <c r="W90" s="515" t="s">
        <v>671</v>
      </c>
      <c r="X90" s="3">
        <v>1.0</v>
      </c>
      <c r="Y90" s="515"/>
      <c r="Z90" s="3"/>
      <c r="AA90" s="515"/>
      <c r="AB90" s="3"/>
      <c r="AC90" s="515"/>
      <c r="AD90" s="3"/>
    </row>
    <row r="91">
      <c r="A91" s="617" t="b">
        <v>1</v>
      </c>
      <c r="B91" s="617" t="s">
        <v>1012</v>
      </c>
      <c r="C91" s="617" t="s">
        <v>12</v>
      </c>
      <c r="D91" s="618" t="s">
        <v>56</v>
      </c>
      <c r="E91" s="618" t="s">
        <v>64</v>
      </c>
      <c r="F91" s="618" t="s">
        <v>782</v>
      </c>
      <c r="G91" s="618"/>
      <c r="H91" s="526">
        <f>IF(K91&lt;&gt;"",(VLOOKUP(K91,'🌳Resource'!$A$4:$J1001,10,false)*L91),0)+IF(M91&lt;&gt;"",(VLOOKUP(M91,'🌳Resource'!$A$4:$J1001,10,false)*N91),0)+IF(O91&lt;&gt;"",(VLOOKUP(O91,'🌳Resource'!$A$4:$J1001,10,false)*P91),0) + IF(Q91&lt;&gt;"",(VLOOKUP(Q91,'🌳Resource'!$A$4:$J1001,10,false)*R91),0) + IF(S91&lt;&gt;"",(VLOOKUP(S91,'🧱Material'!$B$4:$H1001,7,false)*T91),0) + IF(U91&lt;&gt;"",(VLOOKUP(U91,'🧱Material'!$B$4:$H1001,7,false)*V91),0) + IF(W91&lt;&gt;"",(VLOOKUP(W91,'🧱Material'!$B$4:$H1001,7,false)*X91),0) + IF(Y91&lt;&gt;"",(VLOOKUP(Y91,'🧱Material'!$B$4:$H1001,7,false)*Z91),0) + IF(AA91&lt;&gt;"",(VLOOKUP(AA91,'🧱Material'!$B$4:$H1001,7,false)*AB91),0) + IF(AC91&lt;&gt;"",(VLOOKUP(AC91,'🧱Material'!$B$4:$H1001,7,false)*AD91),0)</f>
        <v>1616.5</v>
      </c>
      <c r="I91" s="526">
        <f>IF(K91&lt;&gt;"",(VLOOKUP(K91,'🌳Resource'!$A$4:$J1001,8,false)*L91),0)+IF(M91&lt;&gt;"",(VLOOKUP(M91,'🌳Resource'!$A$4:$J1001,8,false)*N91),0)+IF(O91&lt;&gt;"",(VLOOKUP(O91,'🌳Resource'!$A$4:$J1001,8,false)*P91),0) + IF(Q91&lt;&gt;"",(VLOOKUP(Q91,'🌳Resource'!$A$4:$J1001,8,false)*R91),0) + IF(S91&lt;&gt;"",(VLOOKUP(S91,'🧱Material'!$B$4:$H1001,5,false)*T91),0) + IF(U91&lt;&gt;"",(VLOOKUP(U91,'🧱Material'!$B$4:$H1001,5,false)*V91),0) + IF(W91&lt;&gt;"",(VLOOKUP(W91,'🧱Material'!$B$4:$H1001,5,false)*X91),0) + IF(Y91&lt;&gt;"",(VLOOKUP(Y91,'🧱Material'!$B$4:$H1001,5,false)*Z91),0) + IF(AA91&lt;&gt;"",(VLOOKUP(AA91,'🧱Material'!$B$4:$H1001,5,false)*AB91),0) + IF(AC91&lt;&gt;"",(VLOOKUP(AC91,'🧱Material'!$B$4:$H1001,5,false)*AD91),0)</f>
        <v>1393.935065</v>
      </c>
      <c r="J91" s="526">
        <f>IF(K91&lt;&gt;"",(VLOOKUP(K91,'🌳Resource'!$A$5:$J1001,9,false)*L91),0)+IF(M91&lt;&gt;"",(VLOOKUP(M91,'🌳Resource'!$A$5:$J1001,9,false)*N91),0)+IF(O91&lt;&gt;"",(VLOOKUP(O91,'🌳Resource'!$A$5:$J1001,9,false)*P91),0) + IF(Q91&lt;&gt;"",(VLOOKUP(Q91,'🌳Resource'!$A$5:$J1001,9,false)*R91),0) + IF(S91&lt;&gt;"",(VLOOKUP(S91,'🧱Material'!$B$4:$H1001,6,false)*T91),0) + IF(U91&lt;&gt;"",(VLOOKUP(U91,'🧱Material'!$B$4:$H1001,6,false)*V91),0) + IF(W91&lt;&gt;"",(VLOOKUP(W91,'🧱Material'!$B$4:$H1001,6,false)*X91),0) + IF(Y91&lt;&gt;"",(VLOOKUP(Y91,'🧱Material'!$B$4:$H1001,6,false)*Z91),0) + IF(AA91&lt;&gt;"",(VLOOKUP(AA91,'🧱Material'!$B$4:$H1001,6,false)*AB91),0) + IF(AC91&lt;&gt;"",(VLOOKUP(AC91,'🧱Material'!$B$4:$H1001,6,false)*AD91),0)</f>
        <v>4985</v>
      </c>
      <c r="K91" s="18" t="s">
        <v>79</v>
      </c>
      <c r="L91" s="520">
        <v>300.0</v>
      </c>
      <c r="M91" s="18" t="s">
        <v>80</v>
      </c>
      <c r="N91" s="520">
        <v>200.0</v>
      </c>
      <c r="O91" s="18" t="s">
        <v>82</v>
      </c>
      <c r="P91" s="520">
        <v>200.0</v>
      </c>
      <c r="Q91" s="18" t="s">
        <v>84</v>
      </c>
      <c r="R91" s="520">
        <v>200.0</v>
      </c>
      <c r="S91" s="59" t="s">
        <v>555</v>
      </c>
      <c r="T91" s="520">
        <v>5.0</v>
      </c>
      <c r="U91" s="59" t="s">
        <v>680</v>
      </c>
      <c r="V91" s="520">
        <v>5.0</v>
      </c>
      <c r="W91" s="59" t="s">
        <v>671</v>
      </c>
      <c r="X91" s="520">
        <v>1.0</v>
      </c>
      <c r="Y91" s="59"/>
      <c r="Z91" s="520"/>
      <c r="AA91" s="59"/>
      <c r="AB91" s="520"/>
      <c r="AC91" s="59"/>
      <c r="AD91" s="520"/>
    </row>
    <row r="92">
      <c r="A92" s="617" t="b">
        <v>1</v>
      </c>
      <c r="B92" s="617" t="s">
        <v>1013</v>
      </c>
      <c r="C92" s="617" t="s">
        <v>12</v>
      </c>
      <c r="D92" s="618" t="s">
        <v>56</v>
      </c>
      <c r="E92" s="618" t="s">
        <v>65</v>
      </c>
      <c r="F92" s="618" t="s">
        <v>782</v>
      </c>
      <c r="G92" s="618"/>
      <c r="H92" s="523">
        <f>IF(K92&lt;&gt;"",(VLOOKUP(K92,'🌳Resource'!$A$4:$J1001,10,false)*L92),0)+IF(M92&lt;&gt;"",(VLOOKUP(M92,'🌳Resource'!$A$4:$J1001,10,false)*N92),0)+IF(O92&lt;&gt;"",(VLOOKUP(O92,'🌳Resource'!$A$4:$J1001,10,false)*P92),0) + IF(Q92&lt;&gt;"",(VLOOKUP(Q92,'🌳Resource'!$A$4:$J1001,10,false)*R92),0) + IF(S92&lt;&gt;"",(VLOOKUP(S92,'🧱Material'!$B$4:$H1001,7,false)*T92),0) + IF(U92&lt;&gt;"",(VLOOKUP(U92,'🧱Material'!$B$4:$H1001,7,false)*V92),0) + IF(W92&lt;&gt;"",(VLOOKUP(W92,'🧱Material'!$B$4:$H1001,7,false)*X92),0) + IF(Y92&lt;&gt;"",(VLOOKUP(Y92,'🧱Material'!$B$4:$H1001,7,false)*Z92),0) + IF(AA92&lt;&gt;"",(VLOOKUP(AA92,'🧱Material'!$B$4:$H1001,7,false)*AB92),0) + IF(AC92&lt;&gt;"",(VLOOKUP(AC92,'🧱Material'!$B$4:$H1001,7,false)*AD92),0)</f>
        <v>1616.5</v>
      </c>
      <c r="I92" s="523">
        <f>IF(K92&lt;&gt;"",(VLOOKUP(K92,'🌳Resource'!$A$4:$J1001,8,false)*L92),0)+IF(M92&lt;&gt;"",(VLOOKUP(M92,'🌳Resource'!$A$4:$J1001,8,false)*N92),0)+IF(O92&lt;&gt;"",(VLOOKUP(O92,'🌳Resource'!$A$4:$J1001,8,false)*P92),0) + IF(Q92&lt;&gt;"",(VLOOKUP(Q92,'🌳Resource'!$A$4:$J1001,8,false)*R92),0) + IF(S92&lt;&gt;"",(VLOOKUP(S92,'🧱Material'!$B$4:$H1001,5,false)*T92),0) + IF(U92&lt;&gt;"",(VLOOKUP(U92,'🧱Material'!$B$4:$H1001,5,false)*V92),0) + IF(W92&lt;&gt;"",(VLOOKUP(W92,'🧱Material'!$B$4:$H1001,5,false)*X92),0) + IF(Y92&lt;&gt;"",(VLOOKUP(Y92,'🧱Material'!$B$4:$H1001,5,false)*Z92),0) + IF(AA92&lt;&gt;"",(VLOOKUP(AA92,'🧱Material'!$B$4:$H1001,5,false)*AB92),0) + IF(AC92&lt;&gt;"",(VLOOKUP(AC92,'🧱Material'!$B$4:$H1001,5,false)*AD92),0)</f>
        <v>1393.935065</v>
      </c>
      <c r="J92" s="523">
        <f>IF(K92&lt;&gt;"",(VLOOKUP(K92,'🌳Resource'!$A$5:$J1001,9,false)*L92),0)+IF(M92&lt;&gt;"",(VLOOKUP(M92,'🌳Resource'!$A$5:$J1001,9,false)*N92),0)+IF(O92&lt;&gt;"",(VLOOKUP(O92,'🌳Resource'!$A$5:$J1001,9,false)*P92),0) + IF(Q92&lt;&gt;"",(VLOOKUP(Q92,'🌳Resource'!$A$5:$J1001,9,false)*R92),0) + IF(S92&lt;&gt;"",(VLOOKUP(S92,'🧱Material'!$B$4:$H1001,6,false)*T92),0) + IF(U92&lt;&gt;"",(VLOOKUP(U92,'🧱Material'!$B$4:$H1001,6,false)*V92),0) + IF(W92&lt;&gt;"",(VLOOKUP(W92,'🧱Material'!$B$4:$H1001,6,false)*X92),0) + IF(Y92&lt;&gt;"",(VLOOKUP(Y92,'🧱Material'!$B$4:$H1001,6,false)*Z92),0) + IF(AA92&lt;&gt;"",(VLOOKUP(AA92,'🧱Material'!$B$4:$H1001,6,false)*AB92),0) + IF(AC92&lt;&gt;"",(VLOOKUP(AC92,'🧱Material'!$B$4:$H1001,6,false)*AD92),0)</f>
        <v>4985</v>
      </c>
      <c r="K92" s="63" t="s">
        <v>79</v>
      </c>
      <c r="L92" s="534">
        <v>300.0</v>
      </c>
      <c r="M92" s="63" t="s">
        <v>80</v>
      </c>
      <c r="N92" s="534">
        <v>200.0</v>
      </c>
      <c r="O92" s="63" t="s">
        <v>82</v>
      </c>
      <c r="P92" s="534">
        <v>200.0</v>
      </c>
      <c r="Q92" s="63" t="s">
        <v>84</v>
      </c>
      <c r="R92" s="534">
        <v>200.0</v>
      </c>
      <c r="S92" s="515" t="s">
        <v>555</v>
      </c>
      <c r="T92" s="3">
        <v>5.0</v>
      </c>
      <c r="U92" s="515" t="s">
        <v>680</v>
      </c>
      <c r="V92" s="3">
        <v>5.0</v>
      </c>
      <c r="W92" s="515" t="s">
        <v>671</v>
      </c>
      <c r="X92" s="3">
        <v>1.0</v>
      </c>
      <c r="Y92" s="515"/>
      <c r="Z92" s="3"/>
      <c r="AA92" s="515"/>
      <c r="AB92" s="3"/>
      <c r="AC92" s="515"/>
      <c r="AD92" s="3"/>
    </row>
    <row r="93">
      <c r="A93" s="617" t="b">
        <v>1</v>
      </c>
      <c r="B93" s="617" t="s">
        <v>1014</v>
      </c>
      <c r="C93" s="617" t="s">
        <v>12</v>
      </c>
      <c r="D93" s="618" t="s">
        <v>56</v>
      </c>
      <c r="E93" s="618" t="s">
        <v>66</v>
      </c>
      <c r="F93" s="618" t="s">
        <v>782</v>
      </c>
      <c r="G93" s="624"/>
      <c r="H93" s="526">
        <f>IF(K93&lt;&gt;"",(VLOOKUP(K93,'🌳Resource'!$A$4:$J1001,10,false)*L93),0)+IF(M93&lt;&gt;"",(VLOOKUP(M93,'🌳Resource'!$A$4:$J1001,10,false)*N93),0)+IF(O93&lt;&gt;"",(VLOOKUP(O93,'🌳Resource'!$A$4:$J1001,10,false)*P93),0) + IF(Q93&lt;&gt;"",(VLOOKUP(Q93,'🌳Resource'!$A$4:$J1001,10,false)*R93),0) + IF(S93&lt;&gt;"",(VLOOKUP(S93,'🧱Material'!$B$4:$H1001,7,false)*T93),0) + IF(U93&lt;&gt;"",(VLOOKUP(U93,'🧱Material'!$B$4:$H1001,7,false)*V93),0) + IF(W93&lt;&gt;"",(VLOOKUP(W93,'🧱Material'!$B$4:$H1001,7,false)*X93),0) + IF(Y93&lt;&gt;"",(VLOOKUP(Y93,'🧱Material'!$B$4:$H1001,7,false)*Z93),0) + IF(AA93&lt;&gt;"",(VLOOKUP(AA93,'🧱Material'!$B$4:$H1001,7,false)*AB93),0) + IF(AC93&lt;&gt;"",(VLOOKUP(AC93,'🧱Material'!$B$4:$H1001,7,false)*AD93),0)</f>
        <v>1616.5</v>
      </c>
      <c r="I93" s="526">
        <f>IF(K93&lt;&gt;"",(VLOOKUP(K93,'🌳Resource'!$A$4:$J1001,8,false)*L93),0)+IF(M93&lt;&gt;"",(VLOOKUP(M93,'🌳Resource'!$A$4:$J1001,8,false)*N93),0)+IF(O93&lt;&gt;"",(VLOOKUP(O93,'🌳Resource'!$A$4:$J1001,8,false)*P93),0) + IF(Q93&lt;&gt;"",(VLOOKUP(Q93,'🌳Resource'!$A$4:$J1001,8,false)*R93),0) + IF(S93&lt;&gt;"",(VLOOKUP(S93,'🧱Material'!$B$4:$H1001,5,false)*T93),0) + IF(U93&lt;&gt;"",(VLOOKUP(U93,'🧱Material'!$B$4:$H1001,5,false)*V93),0) + IF(W93&lt;&gt;"",(VLOOKUP(W93,'🧱Material'!$B$4:$H1001,5,false)*X93),0) + IF(Y93&lt;&gt;"",(VLOOKUP(Y93,'🧱Material'!$B$4:$H1001,5,false)*Z93),0) + IF(AA93&lt;&gt;"",(VLOOKUP(AA93,'🧱Material'!$B$4:$H1001,5,false)*AB93),0) + IF(AC93&lt;&gt;"",(VLOOKUP(AC93,'🧱Material'!$B$4:$H1001,5,false)*AD93),0)</f>
        <v>1393.935065</v>
      </c>
      <c r="J93" s="526">
        <f>IF(K93&lt;&gt;"",(VLOOKUP(K93,'🌳Resource'!$A$5:$J1001,9,false)*L93),0)+IF(M93&lt;&gt;"",(VLOOKUP(M93,'🌳Resource'!$A$5:$J1001,9,false)*N93),0)+IF(O93&lt;&gt;"",(VLOOKUP(O93,'🌳Resource'!$A$5:$J1001,9,false)*P93),0) + IF(Q93&lt;&gt;"",(VLOOKUP(Q93,'🌳Resource'!$A$5:$J1001,9,false)*R93),0) + IF(S93&lt;&gt;"",(VLOOKUP(S93,'🧱Material'!$B$4:$H1001,6,false)*T93),0) + IF(U93&lt;&gt;"",(VLOOKUP(U93,'🧱Material'!$B$4:$H1001,6,false)*V93),0) + IF(W93&lt;&gt;"",(VLOOKUP(W93,'🧱Material'!$B$4:$H1001,6,false)*X93),0) + IF(Y93&lt;&gt;"",(VLOOKUP(Y93,'🧱Material'!$B$4:$H1001,6,false)*Z93),0) + IF(AA93&lt;&gt;"",(VLOOKUP(AA93,'🧱Material'!$B$4:$H1001,6,false)*AB93),0) + IF(AC93&lt;&gt;"",(VLOOKUP(AC93,'🧱Material'!$B$4:$H1001,6,false)*AD93),0)</f>
        <v>4985</v>
      </c>
      <c r="K93" s="18" t="s">
        <v>79</v>
      </c>
      <c r="L93" s="520">
        <v>300.0</v>
      </c>
      <c r="M93" s="18" t="s">
        <v>80</v>
      </c>
      <c r="N93" s="520">
        <v>200.0</v>
      </c>
      <c r="O93" s="18" t="s">
        <v>82</v>
      </c>
      <c r="P93" s="520">
        <v>200.0</v>
      </c>
      <c r="Q93" s="18" t="s">
        <v>84</v>
      </c>
      <c r="R93" s="520">
        <v>200.0</v>
      </c>
      <c r="S93" s="59" t="s">
        <v>555</v>
      </c>
      <c r="T93" s="520">
        <v>5.0</v>
      </c>
      <c r="U93" s="59" t="s">
        <v>680</v>
      </c>
      <c r="V93" s="520">
        <v>5.0</v>
      </c>
      <c r="W93" s="59" t="s">
        <v>671</v>
      </c>
      <c r="X93" s="520">
        <v>1.0</v>
      </c>
      <c r="Y93" s="59"/>
      <c r="Z93" s="520"/>
      <c r="AA93" s="59"/>
      <c r="AB93" s="520"/>
      <c r="AC93" s="59"/>
      <c r="AD93" s="520"/>
    </row>
    <row r="94">
      <c r="A94" s="617" t="b">
        <v>1</v>
      </c>
      <c r="B94" s="617" t="s">
        <v>1015</v>
      </c>
      <c r="C94" s="617" t="s">
        <v>12</v>
      </c>
      <c r="D94" s="618" t="s">
        <v>56</v>
      </c>
      <c r="E94" s="617" t="s">
        <v>29</v>
      </c>
      <c r="F94" s="618" t="s">
        <v>784</v>
      </c>
      <c r="G94" s="624"/>
      <c r="H94" s="523">
        <f>IF(K94&lt;&gt;"",(VLOOKUP(K94,'🌳Resource'!$A$4:$J1001,10,false)*L94),0)+IF(M94&lt;&gt;"",(VLOOKUP(M94,'🌳Resource'!$A$4:$J1001,10,false)*N94),0)+IF(O94&lt;&gt;"",(VLOOKUP(O94,'🌳Resource'!$A$4:$J1001,10,false)*P94),0) + IF(Q94&lt;&gt;"",(VLOOKUP(Q94,'🌳Resource'!$A$4:$J1001,10,false)*R94),0) + IF(S94&lt;&gt;"",(VLOOKUP(S94,'🧱Material'!$B$4:$H1001,7,false)*T94),0) + IF(U94&lt;&gt;"",(VLOOKUP(U94,'🧱Material'!$B$4:$H1001,7,false)*V94),0) + IF(W94&lt;&gt;"",(VLOOKUP(W94,'🧱Material'!$B$4:$H1001,7,false)*X94),0) + IF(Y94&lt;&gt;"",(VLOOKUP(Y94,'🧱Material'!$B$4:$H1001,7,false)*Z94),0) + IF(AA94&lt;&gt;"",(VLOOKUP(AA94,'🧱Material'!$B$4:$H1001,7,false)*AB94),0) + IF(AC94&lt;&gt;"",(VLOOKUP(AC94,'🧱Material'!$B$4:$H1001,7,false)*AD94),0)</f>
        <v>1606.5</v>
      </c>
      <c r="I94" s="523">
        <f>IF(K94&lt;&gt;"",(VLOOKUP(K94,'🌳Resource'!$A$4:$J1001,8,false)*L94),0)+IF(M94&lt;&gt;"",(VLOOKUP(M94,'🌳Resource'!$A$4:$J1001,8,false)*N94),0)+IF(O94&lt;&gt;"",(VLOOKUP(O94,'🌳Resource'!$A$4:$J1001,8,false)*P94),0) + IF(Q94&lt;&gt;"",(VLOOKUP(Q94,'🌳Resource'!$A$4:$J1001,8,false)*R94),0) + IF(S94&lt;&gt;"",(VLOOKUP(S94,'🧱Material'!$B$4:$H1001,5,false)*T94),0) + IF(U94&lt;&gt;"",(VLOOKUP(U94,'🧱Material'!$B$4:$H1001,5,false)*V94),0) + IF(W94&lt;&gt;"",(VLOOKUP(W94,'🧱Material'!$B$4:$H1001,5,false)*X94),0) + IF(Y94&lt;&gt;"",(VLOOKUP(Y94,'🧱Material'!$B$4:$H1001,5,false)*Z94),0) + IF(AA94&lt;&gt;"",(VLOOKUP(AA94,'🧱Material'!$B$4:$H1001,5,false)*AB94),0) + IF(AC94&lt;&gt;"",(VLOOKUP(AC94,'🧱Material'!$B$4:$H1001,5,false)*AD94),0)</f>
        <v>1375.363636</v>
      </c>
      <c r="J94" s="523">
        <f>IF(K94&lt;&gt;"",(VLOOKUP(K94,'🌳Resource'!$A$5:$J1001,9,false)*L94),0)+IF(M94&lt;&gt;"",(VLOOKUP(M94,'🌳Resource'!$A$5:$J1001,9,false)*N94),0)+IF(O94&lt;&gt;"",(VLOOKUP(O94,'🌳Resource'!$A$5:$J1001,9,false)*P94),0) + IF(Q94&lt;&gt;"",(VLOOKUP(Q94,'🌳Resource'!$A$5:$J1001,9,false)*R94),0) + IF(S94&lt;&gt;"",(VLOOKUP(S94,'🧱Material'!$B$4:$H1001,6,false)*T94),0) + IF(U94&lt;&gt;"",(VLOOKUP(U94,'🧱Material'!$B$4:$H1001,6,false)*V94),0) + IF(W94&lt;&gt;"",(VLOOKUP(W94,'🧱Material'!$B$4:$H1001,6,false)*X94),0) + IF(Y94&lt;&gt;"",(VLOOKUP(Y94,'🧱Material'!$B$4:$H1001,6,false)*Z94),0) + IF(AA94&lt;&gt;"",(VLOOKUP(AA94,'🧱Material'!$B$4:$H1001,6,false)*AB94),0) + IF(AC94&lt;&gt;"",(VLOOKUP(AC94,'🧱Material'!$B$4:$H1001,6,false)*AD94),0)</f>
        <v>4955</v>
      </c>
      <c r="K94" s="63" t="s">
        <v>79</v>
      </c>
      <c r="L94" s="534">
        <v>300.0</v>
      </c>
      <c r="M94" s="63" t="s">
        <v>80</v>
      </c>
      <c r="N94" s="534">
        <v>200.0</v>
      </c>
      <c r="O94" s="63" t="s">
        <v>82</v>
      </c>
      <c r="P94" s="534">
        <v>200.0</v>
      </c>
      <c r="Q94" s="63" t="s">
        <v>84</v>
      </c>
      <c r="R94" s="534">
        <v>200.0</v>
      </c>
      <c r="S94" s="515" t="s">
        <v>555</v>
      </c>
      <c r="T94" s="3">
        <v>5.0</v>
      </c>
      <c r="U94" s="515" t="s">
        <v>678</v>
      </c>
      <c r="V94" s="3">
        <v>5.0</v>
      </c>
      <c r="W94" s="515" t="s">
        <v>671</v>
      </c>
      <c r="X94" s="3">
        <v>1.0</v>
      </c>
      <c r="Y94" s="515"/>
      <c r="Z94" s="3"/>
      <c r="AA94" s="515"/>
      <c r="AB94" s="3"/>
      <c r="AC94" s="515"/>
      <c r="AD94" s="3"/>
    </row>
    <row r="95">
      <c r="A95" s="617" t="b">
        <v>1</v>
      </c>
      <c r="B95" s="617" t="s">
        <v>1016</v>
      </c>
      <c r="C95" s="617" t="s">
        <v>12</v>
      </c>
      <c r="D95" s="618" t="s">
        <v>56</v>
      </c>
      <c r="E95" s="617" t="s">
        <v>33</v>
      </c>
      <c r="F95" s="618" t="s">
        <v>784</v>
      </c>
      <c r="G95" s="618"/>
      <c r="H95" s="526">
        <f>IF(K95&lt;&gt;"",(VLOOKUP(K95,'🌳Resource'!$A$4:$J1001,10,false)*L95),0)+IF(M95&lt;&gt;"",(VLOOKUP(M95,'🌳Resource'!$A$4:$J1001,10,false)*N95),0)+IF(O95&lt;&gt;"",(VLOOKUP(O95,'🌳Resource'!$A$4:$J1001,10,false)*P95),0) + IF(Q95&lt;&gt;"",(VLOOKUP(Q95,'🌳Resource'!$A$4:$J1001,10,false)*R95),0) + IF(S95&lt;&gt;"",(VLOOKUP(S95,'🧱Material'!$B$4:$H1001,7,false)*T95),0) + IF(U95&lt;&gt;"",(VLOOKUP(U95,'🧱Material'!$B$4:$H1001,7,false)*V95),0) + IF(W95&lt;&gt;"",(VLOOKUP(W95,'🧱Material'!$B$4:$H1001,7,false)*X95),0) + IF(Y95&lt;&gt;"",(VLOOKUP(Y95,'🧱Material'!$B$4:$H1001,7,false)*Z95),0) + IF(AA95&lt;&gt;"",(VLOOKUP(AA95,'🧱Material'!$B$4:$H1001,7,false)*AB95),0) + IF(AC95&lt;&gt;"",(VLOOKUP(AC95,'🧱Material'!$B$4:$H1001,7,false)*AD95),0)</f>
        <v>1606.5</v>
      </c>
      <c r="I95" s="526">
        <f>IF(K95&lt;&gt;"",(VLOOKUP(K95,'🌳Resource'!$A$4:$J1001,8,false)*L95),0)+IF(M95&lt;&gt;"",(VLOOKUP(M95,'🌳Resource'!$A$4:$J1001,8,false)*N95),0)+IF(O95&lt;&gt;"",(VLOOKUP(O95,'🌳Resource'!$A$4:$J1001,8,false)*P95),0) + IF(Q95&lt;&gt;"",(VLOOKUP(Q95,'🌳Resource'!$A$4:$J1001,8,false)*R95),0) + IF(S95&lt;&gt;"",(VLOOKUP(S95,'🧱Material'!$B$4:$H1001,5,false)*T95),0) + IF(U95&lt;&gt;"",(VLOOKUP(U95,'🧱Material'!$B$4:$H1001,5,false)*V95),0) + IF(W95&lt;&gt;"",(VLOOKUP(W95,'🧱Material'!$B$4:$H1001,5,false)*X95),0) + IF(Y95&lt;&gt;"",(VLOOKUP(Y95,'🧱Material'!$B$4:$H1001,5,false)*Z95),0) + IF(AA95&lt;&gt;"",(VLOOKUP(AA95,'🧱Material'!$B$4:$H1001,5,false)*AB95),0) + IF(AC95&lt;&gt;"",(VLOOKUP(AC95,'🧱Material'!$B$4:$H1001,5,false)*AD95),0)</f>
        <v>1375.363636</v>
      </c>
      <c r="J95" s="526">
        <f>IF(K95&lt;&gt;"",(VLOOKUP(K95,'🌳Resource'!$A$5:$J1001,9,false)*L95),0)+IF(M95&lt;&gt;"",(VLOOKUP(M95,'🌳Resource'!$A$5:$J1001,9,false)*N95),0)+IF(O95&lt;&gt;"",(VLOOKUP(O95,'🌳Resource'!$A$5:$J1001,9,false)*P95),0) + IF(Q95&lt;&gt;"",(VLOOKUP(Q95,'🌳Resource'!$A$5:$J1001,9,false)*R95),0) + IF(S95&lt;&gt;"",(VLOOKUP(S95,'🧱Material'!$B$4:$H1001,6,false)*T95),0) + IF(U95&lt;&gt;"",(VLOOKUP(U95,'🧱Material'!$B$4:$H1001,6,false)*V95),0) + IF(W95&lt;&gt;"",(VLOOKUP(W95,'🧱Material'!$B$4:$H1001,6,false)*X95),0) + IF(Y95&lt;&gt;"",(VLOOKUP(Y95,'🧱Material'!$B$4:$H1001,6,false)*Z95),0) + IF(AA95&lt;&gt;"",(VLOOKUP(AA95,'🧱Material'!$B$4:$H1001,6,false)*AB95),0) + IF(AC95&lt;&gt;"",(VLOOKUP(AC95,'🧱Material'!$B$4:$H1001,6,false)*AD95),0)</f>
        <v>4955</v>
      </c>
      <c r="K95" s="18" t="s">
        <v>79</v>
      </c>
      <c r="L95" s="520">
        <v>300.0</v>
      </c>
      <c r="M95" s="18" t="s">
        <v>80</v>
      </c>
      <c r="N95" s="520">
        <v>200.0</v>
      </c>
      <c r="O95" s="18" t="s">
        <v>82</v>
      </c>
      <c r="P95" s="520">
        <v>200.0</v>
      </c>
      <c r="Q95" s="18" t="s">
        <v>84</v>
      </c>
      <c r="R95" s="520">
        <v>200.0</v>
      </c>
      <c r="S95" s="59" t="s">
        <v>555</v>
      </c>
      <c r="T95" s="520">
        <v>5.0</v>
      </c>
      <c r="U95" s="59" t="s">
        <v>678</v>
      </c>
      <c r="V95" s="520">
        <v>5.0</v>
      </c>
      <c r="W95" s="59" t="s">
        <v>671</v>
      </c>
      <c r="X95" s="520">
        <v>1.0</v>
      </c>
      <c r="Y95" s="59"/>
      <c r="Z95" s="520"/>
      <c r="AA95" s="59"/>
      <c r="AB95" s="520"/>
      <c r="AC95" s="59"/>
      <c r="AD95" s="520"/>
    </row>
    <row r="96">
      <c r="A96" s="617" t="b">
        <v>1</v>
      </c>
      <c r="B96" s="617" t="s">
        <v>1017</v>
      </c>
      <c r="C96" s="617" t="s">
        <v>12</v>
      </c>
      <c r="D96" s="618" t="s">
        <v>56</v>
      </c>
      <c r="E96" s="617" t="s">
        <v>37</v>
      </c>
      <c r="F96" s="618" t="s">
        <v>784</v>
      </c>
      <c r="G96" s="618"/>
      <c r="H96" s="523">
        <f>IF(K96&lt;&gt;"",(VLOOKUP(K96,'🌳Resource'!$A$4:$J1001,10,false)*L96),0)+IF(M96&lt;&gt;"",(VLOOKUP(M96,'🌳Resource'!$A$4:$J1001,10,false)*N96),0)+IF(O96&lt;&gt;"",(VLOOKUP(O96,'🌳Resource'!$A$4:$J1001,10,false)*P96),0) + IF(Q96&lt;&gt;"",(VLOOKUP(Q96,'🌳Resource'!$A$4:$J1001,10,false)*R96),0) + IF(S96&lt;&gt;"",(VLOOKUP(S96,'🧱Material'!$B$4:$H1001,7,false)*T96),0) + IF(U96&lt;&gt;"",(VLOOKUP(U96,'🧱Material'!$B$4:$H1001,7,false)*V96),0) + IF(W96&lt;&gt;"",(VLOOKUP(W96,'🧱Material'!$B$4:$H1001,7,false)*X96),0) + IF(Y96&lt;&gt;"",(VLOOKUP(Y96,'🧱Material'!$B$4:$H1001,7,false)*Z96),0) + IF(AA96&lt;&gt;"",(VLOOKUP(AA96,'🧱Material'!$B$4:$H1001,7,false)*AB96),0) + IF(AC96&lt;&gt;"",(VLOOKUP(AC96,'🧱Material'!$B$4:$H1001,7,false)*AD96),0)</f>
        <v>1606.5</v>
      </c>
      <c r="I96" s="523">
        <f>IF(K96&lt;&gt;"",(VLOOKUP(K96,'🌳Resource'!$A$4:$J1001,8,false)*L96),0)+IF(M96&lt;&gt;"",(VLOOKUP(M96,'🌳Resource'!$A$4:$J1001,8,false)*N96),0)+IF(O96&lt;&gt;"",(VLOOKUP(O96,'🌳Resource'!$A$4:$J1001,8,false)*P96),0) + IF(Q96&lt;&gt;"",(VLOOKUP(Q96,'🌳Resource'!$A$4:$J1001,8,false)*R96),0) + IF(S96&lt;&gt;"",(VLOOKUP(S96,'🧱Material'!$B$4:$H1001,5,false)*T96),0) + IF(U96&lt;&gt;"",(VLOOKUP(U96,'🧱Material'!$B$4:$H1001,5,false)*V96),0) + IF(W96&lt;&gt;"",(VLOOKUP(W96,'🧱Material'!$B$4:$H1001,5,false)*X96),0) + IF(Y96&lt;&gt;"",(VLOOKUP(Y96,'🧱Material'!$B$4:$H1001,5,false)*Z96),0) + IF(AA96&lt;&gt;"",(VLOOKUP(AA96,'🧱Material'!$B$4:$H1001,5,false)*AB96),0) + IF(AC96&lt;&gt;"",(VLOOKUP(AC96,'🧱Material'!$B$4:$H1001,5,false)*AD96),0)</f>
        <v>1375.363636</v>
      </c>
      <c r="J96" s="523">
        <f>IF(K96&lt;&gt;"",(VLOOKUP(K96,'🌳Resource'!$A$5:$J1001,9,false)*L96),0)+IF(M96&lt;&gt;"",(VLOOKUP(M96,'🌳Resource'!$A$5:$J1001,9,false)*N96),0)+IF(O96&lt;&gt;"",(VLOOKUP(O96,'🌳Resource'!$A$5:$J1001,9,false)*P96),0) + IF(Q96&lt;&gt;"",(VLOOKUP(Q96,'🌳Resource'!$A$5:$J1001,9,false)*R96),0) + IF(S96&lt;&gt;"",(VLOOKUP(S96,'🧱Material'!$B$4:$H1001,6,false)*T96),0) + IF(U96&lt;&gt;"",(VLOOKUP(U96,'🧱Material'!$B$4:$H1001,6,false)*V96),0) + IF(W96&lt;&gt;"",(VLOOKUP(W96,'🧱Material'!$B$4:$H1001,6,false)*X96),0) + IF(Y96&lt;&gt;"",(VLOOKUP(Y96,'🧱Material'!$B$4:$H1001,6,false)*Z96),0) + IF(AA96&lt;&gt;"",(VLOOKUP(AA96,'🧱Material'!$B$4:$H1001,6,false)*AB96),0) + IF(AC96&lt;&gt;"",(VLOOKUP(AC96,'🧱Material'!$B$4:$H1001,6,false)*AD96),0)</f>
        <v>4955</v>
      </c>
      <c r="K96" s="63" t="s">
        <v>79</v>
      </c>
      <c r="L96" s="534">
        <v>300.0</v>
      </c>
      <c r="M96" s="63" t="s">
        <v>80</v>
      </c>
      <c r="N96" s="534">
        <v>200.0</v>
      </c>
      <c r="O96" s="63" t="s">
        <v>82</v>
      </c>
      <c r="P96" s="534">
        <v>200.0</v>
      </c>
      <c r="Q96" s="63" t="s">
        <v>84</v>
      </c>
      <c r="R96" s="534">
        <v>200.0</v>
      </c>
      <c r="S96" s="515" t="s">
        <v>555</v>
      </c>
      <c r="T96" s="3">
        <v>5.0</v>
      </c>
      <c r="U96" s="515" t="s">
        <v>678</v>
      </c>
      <c r="V96" s="3">
        <v>5.0</v>
      </c>
      <c r="W96" s="515" t="s">
        <v>671</v>
      </c>
      <c r="X96" s="3">
        <v>1.0</v>
      </c>
      <c r="Y96" s="515"/>
      <c r="Z96" s="3"/>
      <c r="AA96" s="515"/>
      <c r="AB96" s="3"/>
      <c r="AC96" s="515"/>
      <c r="AD96" s="3"/>
    </row>
    <row r="97">
      <c r="A97" s="617" t="b">
        <v>1</v>
      </c>
      <c r="B97" s="617" t="s">
        <v>1018</v>
      </c>
      <c r="C97" s="617" t="s">
        <v>12</v>
      </c>
      <c r="D97" s="618" t="s">
        <v>56</v>
      </c>
      <c r="E97" s="617" t="s">
        <v>41</v>
      </c>
      <c r="F97" s="618" t="s">
        <v>784</v>
      </c>
      <c r="G97" s="618"/>
      <c r="H97" s="526">
        <f>IF(K97&lt;&gt;"",(VLOOKUP(K97,'🌳Resource'!$A$4:$J1001,10,false)*L97),0)+IF(M97&lt;&gt;"",(VLOOKUP(M97,'🌳Resource'!$A$4:$J1001,10,false)*N97),0)+IF(O97&lt;&gt;"",(VLOOKUP(O97,'🌳Resource'!$A$4:$J1001,10,false)*P97),0) + IF(Q97&lt;&gt;"",(VLOOKUP(Q97,'🌳Resource'!$A$4:$J1001,10,false)*R97),0) + IF(S97&lt;&gt;"",(VLOOKUP(S97,'🧱Material'!$B$4:$H1001,7,false)*T97),0) + IF(U97&lt;&gt;"",(VLOOKUP(U97,'🧱Material'!$B$4:$H1001,7,false)*V97),0) + IF(W97&lt;&gt;"",(VLOOKUP(W97,'🧱Material'!$B$4:$H1001,7,false)*X97),0) + IF(Y97&lt;&gt;"",(VLOOKUP(Y97,'🧱Material'!$B$4:$H1001,7,false)*Z97),0) + IF(AA97&lt;&gt;"",(VLOOKUP(AA97,'🧱Material'!$B$4:$H1001,7,false)*AB97),0) + IF(AC97&lt;&gt;"",(VLOOKUP(AC97,'🧱Material'!$B$4:$H1001,7,false)*AD97),0)</f>
        <v>1606.5</v>
      </c>
      <c r="I97" s="526">
        <f>IF(K97&lt;&gt;"",(VLOOKUP(K97,'🌳Resource'!$A$4:$J1001,8,false)*L97),0)+IF(M97&lt;&gt;"",(VLOOKUP(M97,'🌳Resource'!$A$4:$J1001,8,false)*N97),0)+IF(O97&lt;&gt;"",(VLOOKUP(O97,'🌳Resource'!$A$4:$J1001,8,false)*P97),0) + IF(Q97&lt;&gt;"",(VLOOKUP(Q97,'🌳Resource'!$A$4:$J1001,8,false)*R97),0) + IF(S97&lt;&gt;"",(VLOOKUP(S97,'🧱Material'!$B$4:$H1001,5,false)*T97),0) + IF(U97&lt;&gt;"",(VLOOKUP(U97,'🧱Material'!$B$4:$H1001,5,false)*V97),0) + IF(W97&lt;&gt;"",(VLOOKUP(W97,'🧱Material'!$B$4:$H1001,5,false)*X97),0) + IF(Y97&lt;&gt;"",(VLOOKUP(Y97,'🧱Material'!$B$4:$H1001,5,false)*Z97),0) + IF(AA97&lt;&gt;"",(VLOOKUP(AA97,'🧱Material'!$B$4:$H1001,5,false)*AB97),0) + IF(AC97&lt;&gt;"",(VLOOKUP(AC97,'🧱Material'!$B$4:$H1001,5,false)*AD97),0)</f>
        <v>1375.363636</v>
      </c>
      <c r="J97" s="526">
        <f>IF(K97&lt;&gt;"",(VLOOKUP(K97,'🌳Resource'!$A$5:$J1001,9,false)*L97),0)+IF(M97&lt;&gt;"",(VLOOKUP(M97,'🌳Resource'!$A$5:$J1001,9,false)*N97),0)+IF(O97&lt;&gt;"",(VLOOKUP(O97,'🌳Resource'!$A$5:$J1001,9,false)*P97),0) + IF(Q97&lt;&gt;"",(VLOOKUP(Q97,'🌳Resource'!$A$5:$J1001,9,false)*R97),0) + IF(S97&lt;&gt;"",(VLOOKUP(S97,'🧱Material'!$B$4:$H1001,6,false)*T97),0) + IF(U97&lt;&gt;"",(VLOOKUP(U97,'🧱Material'!$B$4:$H1001,6,false)*V97),0) + IF(W97&lt;&gt;"",(VLOOKUP(W97,'🧱Material'!$B$4:$H1001,6,false)*X97),0) + IF(Y97&lt;&gt;"",(VLOOKUP(Y97,'🧱Material'!$B$4:$H1001,6,false)*Z97),0) + IF(AA97&lt;&gt;"",(VLOOKUP(AA97,'🧱Material'!$B$4:$H1001,6,false)*AB97),0) + IF(AC97&lt;&gt;"",(VLOOKUP(AC97,'🧱Material'!$B$4:$H1001,6,false)*AD97),0)</f>
        <v>4955</v>
      </c>
      <c r="K97" s="18" t="s">
        <v>79</v>
      </c>
      <c r="L97" s="520">
        <v>300.0</v>
      </c>
      <c r="M97" s="18" t="s">
        <v>80</v>
      </c>
      <c r="N97" s="520">
        <v>200.0</v>
      </c>
      <c r="O97" s="18" t="s">
        <v>82</v>
      </c>
      <c r="P97" s="520">
        <v>200.0</v>
      </c>
      <c r="Q97" s="18" t="s">
        <v>84</v>
      </c>
      <c r="R97" s="520">
        <v>200.0</v>
      </c>
      <c r="S97" s="59" t="s">
        <v>555</v>
      </c>
      <c r="T97" s="520">
        <v>5.0</v>
      </c>
      <c r="U97" s="59" t="s">
        <v>678</v>
      </c>
      <c r="V97" s="520">
        <v>5.0</v>
      </c>
      <c r="W97" s="59" t="s">
        <v>671</v>
      </c>
      <c r="X97" s="520">
        <v>1.0</v>
      </c>
      <c r="Y97" s="59"/>
      <c r="Z97" s="520"/>
      <c r="AA97" s="59"/>
      <c r="AB97" s="520"/>
      <c r="AC97" s="59"/>
      <c r="AD97" s="520"/>
    </row>
    <row r="98">
      <c r="A98" s="617" t="b">
        <v>1</v>
      </c>
      <c r="B98" s="617" t="s">
        <v>1019</v>
      </c>
      <c r="C98" s="617" t="s">
        <v>12</v>
      </c>
      <c r="D98" s="618" t="s">
        <v>56</v>
      </c>
      <c r="E98" s="617" t="s">
        <v>44</v>
      </c>
      <c r="F98" s="618" t="s">
        <v>784</v>
      </c>
      <c r="G98" s="618"/>
      <c r="H98" s="523">
        <f>IF(K98&lt;&gt;"",(VLOOKUP(K98,'🌳Resource'!$A$4:$J1001,10,false)*L98),0)+IF(M98&lt;&gt;"",(VLOOKUP(M98,'🌳Resource'!$A$4:$J1001,10,false)*N98),0)+IF(O98&lt;&gt;"",(VLOOKUP(O98,'🌳Resource'!$A$4:$J1001,10,false)*P98),0) + IF(Q98&lt;&gt;"",(VLOOKUP(Q98,'🌳Resource'!$A$4:$J1001,10,false)*R98),0) + IF(S98&lt;&gt;"",(VLOOKUP(S98,'🧱Material'!$B$4:$H1001,7,false)*T98),0) + IF(U98&lt;&gt;"",(VLOOKUP(U98,'🧱Material'!$B$4:$H1001,7,false)*V98),0) + IF(W98&lt;&gt;"",(VLOOKUP(W98,'🧱Material'!$B$4:$H1001,7,false)*X98),0) + IF(Y98&lt;&gt;"",(VLOOKUP(Y98,'🧱Material'!$B$4:$H1001,7,false)*Z98),0) + IF(AA98&lt;&gt;"",(VLOOKUP(AA98,'🧱Material'!$B$4:$H1001,7,false)*AB98),0) + IF(AC98&lt;&gt;"",(VLOOKUP(AC98,'🧱Material'!$B$4:$H1001,7,false)*AD98),0)</f>
        <v>1606.5</v>
      </c>
      <c r="I98" s="523">
        <f>IF(K98&lt;&gt;"",(VLOOKUP(K98,'🌳Resource'!$A$4:$J1001,8,false)*L98),0)+IF(M98&lt;&gt;"",(VLOOKUP(M98,'🌳Resource'!$A$4:$J1001,8,false)*N98),0)+IF(O98&lt;&gt;"",(VLOOKUP(O98,'🌳Resource'!$A$4:$J1001,8,false)*P98),0) + IF(Q98&lt;&gt;"",(VLOOKUP(Q98,'🌳Resource'!$A$4:$J1001,8,false)*R98),0) + IF(S98&lt;&gt;"",(VLOOKUP(S98,'🧱Material'!$B$4:$H1001,5,false)*T98),0) + IF(U98&lt;&gt;"",(VLOOKUP(U98,'🧱Material'!$B$4:$H1001,5,false)*V98),0) + IF(W98&lt;&gt;"",(VLOOKUP(W98,'🧱Material'!$B$4:$H1001,5,false)*X98),0) + IF(Y98&lt;&gt;"",(VLOOKUP(Y98,'🧱Material'!$B$4:$H1001,5,false)*Z98),0) + IF(AA98&lt;&gt;"",(VLOOKUP(AA98,'🧱Material'!$B$4:$H1001,5,false)*AB98),0) + IF(AC98&lt;&gt;"",(VLOOKUP(AC98,'🧱Material'!$B$4:$H1001,5,false)*AD98),0)</f>
        <v>1375.363636</v>
      </c>
      <c r="J98" s="523">
        <f>IF(K98&lt;&gt;"",(VLOOKUP(K98,'🌳Resource'!$A$5:$J1001,9,false)*L98),0)+IF(M98&lt;&gt;"",(VLOOKUP(M98,'🌳Resource'!$A$5:$J1001,9,false)*N98),0)+IF(O98&lt;&gt;"",(VLOOKUP(O98,'🌳Resource'!$A$5:$J1001,9,false)*P98),0) + IF(Q98&lt;&gt;"",(VLOOKUP(Q98,'🌳Resource'!$A$5:$J1001,9,false)*R98),0) + IF(S98&lt;&gt;"",(VLOOKUP(S98,'🧱Material'!$B$4:$H1001,6,false)*T98),0) + IF(U98&lt;&gt;"",(VLOOKUP(U98,'🧱Material'!$B$4:$H1001,6,false)*V98),0) + IF(W98&lt;&gt;"",(VLOOKUP(W98,'🧱Material'!$B$4:$H1001,6,false)*X98),0) + IF(Y98&lt;&gt;"",(VLOOKUP(Y98,'🧱Material'!$B$4:$H1001,6,false)*Z98),0) + IF(AA98&lt;&gt;"",(VLOOKUP(AA98,'🧱Material'!$B$4:$H1001,6,false)*AB98),0) + IF(AC98&lt;&gt;"",(VLOOKUP(AC98,'🧱Material'!$B$4:$H1001,6,false)*AD98),0)</f>
        <v>4955</v>
      </c>
      <c r="K98" s="63" t="s">
        <v>79</v>
      </c>
      <c r="L98" s="534">
        <v>300.0</v>
      </c>
      <c r="M98" s="63" t="s">
        <v>80</v>
      </c>
      <c r="N98" s="534">
        <v>200.0</v>
      </c>
      <c r="O98" s="63" t="s">
        <v>82</v>
      </c>
      <c r="P98" s="534">
        <v>200.0</v>
      </c>
      <c r="Q98" s="63" t="s">
        <v>84</v>
      </c>
      <c r="R98" s="534">
        <v>200.0</v>
      </c>
      <c r="S98" s="515" t="s">
        <v>555</v>
      </c>
      <c r="T98" s="3">
        <v>5.0</v>
      </c>
      <c r="U98" s="515" t="s">
        <v>678</v>
      </c>
      <c r="V98" s="3">
        <v>5.0</v>
      </c>
      <c r="W98" s="515" t="s">
        <v>671</v>
      </c>
      <c r="X98" s="3">
        <v>1.0</v>
      </c>
      <c r="Y98" s="515"/>
      <c r="Z98" s="3"/>
      <c r="AA98" s="515"/>
      <c r="AB98" s="3"/>
      <c r="AC98" s="515"/>
      <c r="AD98" s="3"/>
    </row>
    <row r="99">
      <c r="A99" s="617" t="b">
        <v>1</v>
      </c>
      <c r="B99" s="617" t="s">
        <v>1020</v>
      </c>
      <c r="C99" s="617" t="s">
        <v>12</v>
      </c>
      <c r="D99" s="618" t="s">
        <v>56</v>
      </c>
      <c r="E99" s="617" t="s">
        <v>48</v>
      </c>
      <c r="F99" s="618" t="s">
        <v>784</v>
      </c>
      <c r="G99" s="618"/>
      <c r="H99" s="526">
        <f>IF(K99&lt;&gt;"",(VLOOKUP(K99,'🌳Resource'!$A$4:$J1001,10,false)*L99),0)+IF(M99&lt;&gt;"",(VLOOKUP(M99,'🌳Resource'!$A$4:$J1001,10,false)*N99),0)+IF(O99&lt;&gt;"",(VLOOKUP(O99,'🌳Resource'!$A$4:$J1001,10,false)*P99),0) + IF(Q99&lt;&gt;"",(VLOOKUP(Q99,'🌳Resource'!$A$4:$J1001,10,false)*R99),0) + IF(S99&lt;&gt;"",(VLOOKUP(S99,'🧱Material'!$B$4:$H1001,7,false)*T99),0) + IF(U99&lt;&gt;"",(VLOOKUP(U99,'🧱Material'!$B$4:$H1001,7,false)*V99),0) + IF(W99&lt;&gt;"",(VLOOKUP(W99,'🧱Material'!$B$4:$H1001,7,false)*X99),0) + IF(Y99&lt;&gt;"",(VLOOKUP(Y99,'🧱Material'!$B$4:$H1001,7,false)*Z99),0) + IF(AA99&lt;&gt;"",(VLOOKUP(AA99,'🧱Material'!$B$4:$H1001,7,false)*AB99),0) + IF(AC99&lt;&gt;"",(VLOOKUP(AC99,'🧱Material'!$B$4:$H1001,7,false)*AD99),0)</f>
        <v>1606.5</v>
      </c>
      <c r="I99" s="526">
        <f>IF(K99&lt;&gt;"",(VLOOKUP(K99,'🌳Resource'!$A$4:$J1001,8,false)*L99),0)+IF(M99&lt;&gt;"",(VLOOKUP(M99,'🌳Resource'!$A$4:$J1001,8,false)*N99),0)+IF(O99&lt;&gt;"",(VLOOKUP(O99,'🌳Resource'!$A$4:$J1001,8,false)*P99),0) + IF(Q99&lt;&gt;"",(VLOOKUP(Q99,'🌳Resource'!$A$4:$J1001,8,false)*R99),0) + IF(S99&lt;&gt;"",(VLOOKUP(S99,'🧱Material'!$B$4:$H1001,5,false)*T99),0) + IF(U99&lt;&gt;"",(VLOOKUP(U99,'🧱Material'!$B$4:$H1001,5,false)*V99),0) + IF(W99&lt;&gt;"",(VLOOKUP(W99,'🧱Material'!$B$4:$H1001,5,false)*X99),0) + IF(Y99&lt;&gt;"",(VLOOKUP(Y99,'🧱Material'!$B$4:$H1001,5,false)*Z99),0) + IF(AA99&lt;&gt;"",(VLOOKUP(AA99,'🧱Material'!$B$4:$H1001,5,false)*AB99),0) + IF(AC99&lt;&gt;"",(VLOOKUP(AC99,'🧱Material'!$B$4:$H1001,5,false)*AD99),0)</f>
        <v>1375.363636</v>
      </c>
      <c r="J99" s="526">
        <f>IF(K99&lt;&gt;"",(VLOOKUP(K99,'🌳Resource'!$A$5:$J1001,9,false)*L99),0)+IF(M99&lt;&gt;"",(VLOOKUP(M99,'🌳Resource'!$A$5:$J1001,9,false)*N99),0)+IF(O99&lt;&gt;"",(VLOOKUP(O99,'🌳Resource'!$A$5:$J1001,9,false)*P99),0) + IF(Q99&lt;&gt;"",(VLOOKUP(Q99,'🌳Resource'!$A$5:$J1001,9,false)*R99),0) + IF(S99&lt;&gt;"",(VLOOKUP(S99,'🧱Material'!$B$4:$H1001,6,false)*T99),0) + IF(U99&lt;&gt;"",(VLOOKUP(U99,'🧱Material'!$B$4:$H1001,6,false)*V99),0) + IF(W99&lt;&gt;"",(VLOOKUP(W99,'🧱Material'!$B$4:$H1001,6,false)*X99),0) + IF(Y99&lt;&gt;"",(VLOOKUP(Y99,'🧱Material'!$B$4:$H1001,6,false)*Z99),0) + IF(AA99&lt;&gt;"",(VLOOKUP(AA99,'🧱Material'!$B$4:$H1001,6,false)*AB99),0) + IF(AC99&lt;&gt;"",(VLOOKUP(AC99,'🧱Material'!$B$4:$H1001,6,false)*AD99),0)</f>
        <v>4955</v>
      </c>
      <c r="K99" s="18" t="s">
        <v>79</v>
      </c>
      <c r="L99" s="520">
        <v>300.0</v>
      </c>
      <c r="M99" s="18" t="s">
        <v>80</v>
      </c>
      <c r="N99" s="520">
        <v>200.0</v>
      </c>
      <c r="O99" s="18" t="s">
        <v>82</v>
      </c>
      <c r="P99" s="520">
        <v>200.0</v>
      </c>
      <c r="Q99" s="18" t="s">
        <v>84</v>
      </c>
      <c r="R99" s="520">
        <v>200.0</v>
      </c>
      <c r="S99" s="59" t="s">
        <v>555</v>
      </c>
      <c r="T99" s="520">
        <v>5.0</v>
      </c>
      <c r="U99" s="59" t="s">
        <v>678</v>
      </c>
      <c r="V99" s="520">
        <v>5.0</v>
      </c>
      <c r="W99" s="59" t="s">
        <v>671</v>
      </c>
      <c r="X99" s="520">
        <v>1.0</v>
      </c>
      <c r="Y99" s="59"/>
      <c r="Z99" s="520"/>
      <c r="AA99" s="59"/>
      <c r="AB99" s="520"/>
      <c r="AC99" s="59"/>
      <c r="AD99" s="520"/>
    </row>
    <row r="100">
      <c r="A100" s="617" t="b">
        <v>1</v>
      </c>
      <c r="B100" s="617" t="s">
        <v>1021</v>
      </c>
      <c r="C100" s="617" t="s">
        <v>12</v>
      </c>
      <c r="D100" s="618" t="s">
        <v>56</v>
      </c>
      <c r="E100" s="617" t="s">
        <v>51</v>
      </c>
      <c r="F100" s="618" t="s">
        <v>784</v>
      </c>
      <c r="G100" s="618"/>
      <c r="H100" s="523">
        <f>IF(K100&lt;&gt;"",(VLOOKUP(K100,'🌳Resource'!$A$4:$J1001,10,false)*L100),0)+IF(M100&lt;&gt;"",(VLOOKUP(M100,'🌳Resource'!$A$4:$J1001,10,false)*N100),0)+IF(O100&lt;&gt;"",(VLOOKUP(O100,'🌳Resource'!$A$4:$J1001,10,false)*P100),0) + IF(Q100&lt;&gt;"",(VLOOKUP(Q100,'🌳Resource'!$A$4:$J1001,10,false)*R100),0) + IF(S100&lt;&gt;"",(VLOOKUP(S100,'🧱Material'!$B$4:$H1001,7,false)*T100),0) + IF(U100&lt;&gt;"",(VLOOKUP(U100,'🧱Material'!$B$4:$H1001,7,false)*V100),0) + IF(W100&lt;&gt;"",(VLOOKUP(W100,'🧱Material'!$B$4:$H1001,7,false)*X100),0) + IF(Y100&lt;&gt;"",(VLOOKUP(Y100,'🧱Material'!$B$4:$H1001,7,false)*Z100),0) + IF(AA100&lt;&gt;"",(VLOOKUP(AA100,'🧱Material'!$B$4:$H1001,7,false)*AB100),0) + IF(AC100&lt;&gt;"",(VLOOKUP(AC100,'🧱Material'!$B$4:$H1001,7,false)*AD100),0)</f>
        <v>1606.5</v>
      </c>
      <c r="I100" s="523">
        <f>IF(K100&lt;&gt;"",(VLOOKUP(K100,'🌳Resource'!$A$4:$J1001,8,false)*L100),0)+IF(M100&lt;&gt;"",(VLOOKUP(M100,'🌳Resource'!$A$4:$J1001,8,false)*N100),0)+IF(O100&lt;&gt;"",(VLOOKUP(O100,'🌳Resource'!$A$4:$J1001,8,false)*P100),0) + IF(Q100&lt;&gt;"",(VLOOKUP(Q100,'🌳Resource'!$A$4:$J1001,8,false)*R100),0) + IF(S100&lt;&gt;"",(VLOOKUP(S100,'🧱Material'!$B$4:$H1001,5,false)*T100),0) + IF(U100&lt;&gt;"",(VLOOKUP(U100,'🧱Material'!$B$4:$H1001,5,false)*V100),0) + IF(W100&lt;&gt;"",(VLOOKUP(W100,'🧱Material'!$B$4:$H1001,5,false)*X100),0) + IF(Y100&lt;&gt;"",(VLOOKUP(Y100,'🧱Material'!$B$4:$H1001,5,false)*Z100),0) + IF(AA100&lt;&gt;"",(VLOOKUP(AA100,'🧱Material'!$B$4:$H1001,5,false)*AB100),0) + IF(AC100&lt;&gt;"",(VLOOKUP(AC100,'🧱Material'!$B$4:$H1001,5,false)*AD100),0)</f>
        <v>1375.363636</v>
      </c>
      <c r="J100" s="523">
        <f>IF(K100&lt;&gt;"",(VLOOKUP(K100,'🌳Resource'!$A$5:$J1001,9,false)*L100),0)+IF(M100&lt;&gt;"",(VLOOKUP(M100,'🌳Resource'!$A$5:$J1001,9,false)*N100),0)+IF(O100&lt;&gt;"",(VLOOKUP(O100,'🌳Resource'!$A$5:$J1001,9,false)*P100),0) + IF(Q100&lt;&gt;"",(VLOOKUP(Q100,'🌳Resource'!$A$5:$J1001,9,false)*R100),0) + IF(S100&lt;&gt;"",(VLOOKUP(S100,'🧱Material'!$B$4:$H1001,6,false)*T100),0) + IF(U100&lt;&gt;"",(VLOOKUP(U100,'🧱Material'!$B$4:$H1001,6,false)*V100),0) + IF(W100&lt;&gt;"",(VLOOKUP(W100,'🧱Material'!$B$4:$H1001,6,false)*X100),0) + IF(Y100&lt;&gt;"",(VLOOKUP(Y100,'🧱Material'!$B$4:$H1001,6,false)*Z100),0) + IF(AA100&lt;&gt;"",(VLOOKUP(AA100,'🧱Material'!$B$4:$H1001,6,false)*AB100),0) + IF(AC100&lt;&gt;"",(VLOOKUP(AC100,'🧱Material'!$B$4:$H1001,6,false)*AD100),0)</f>
        <v>4955</v>
      </c>
      <c r="K100" s="63" t="s">
        <v>79</v>
      </c>
      <c r="L100" s="534">
        <v>300.0</v>
      </c>
      <c r="M100" s="63" t="s">
        <v>80</v>
      </c>
      <c r="N100" s="534">
        <v>200.0</v>
      </c>
      <c r="O100" s="63" t="s">
        <v>82</v>
      </c>
      <c r="P100" s="534">
        <v>200.0</v>
      </c>
      <c r="Q100" s="63" t="s">
        <v>84</v>
      </c>
      <c r="R100" s="534">
        <v>200.0</v>
      </c>
      <c r="S100" s="515" t="s">
        <v>555</v>
      </c>
      <c r="T100" s="3">
        <v>5.0</v>
      </c>
      <c r="U100" s="515" t="s">
        <v>678</v>
      </c>
      <c r="V100" s="3">
        <v>5.0</v>
      </c>
      <c r="W100" s="515" t="s">
        <v>671</v>
      </c>
      <c r="X100" s="3">
        <v>1.0</v>
      </c>
      <c r="Y100" s="515"/>
      <c r="Z100" s="3"/>
      <c r="AA100" s="515"/>
      <c r="AB100" s="3"/>
      <c r="AC100" s="515"/>
      <c r="AD100" s="3"/>
    </row>
    <row r="101">
      <c r="A101" s="617" t="b">
        <v>1</v>
      </c>
      <c r="B101" s="617" t="s">
        <v>1022</v>
      </c>
      <c r="C101" s="617" t="s">
        <v>12</v>
      </c>
      <c r="D101" s="618" t="s">
        <v>56</v>
      </c>
      <c r="E101" s="617" t="s">
        <v>55</v>
      </c>
      <c r="F101" s="618" t="s">
        <v>784</v>
      </c>
      <c r="G101" s="618"/>
      <c r="H101" s="526">
        <f>IF(K101&lt;&gt;"",(VLOOKUP(K101,'🌳Resource'!$A$4:$J1001,10,false)*L101),0)+IF(M101&lt;&gt;"",(VLOOKUP(M101,'🌳Resource'!$A$4:$J1001,10,false)*N101),0)+IF(O101&lt;&gt;"",(VLOOKUP(O101,'🌳Resource'!$A$4:$J1001,10,false)*P101),0) + IF(Q101&lt;&gt;"",(VLOOKUP(Q101,'🌳Resource'!$A$4:$J1001,10,false)*R101),0) + IF(S101&lt;&gt;"",(VLOOKUP(S101,'🧱Material'!$B$4:$H1001,7,false)*T101),0) + IF(U101&lt;&gt;"",(VLOOKUP(U101,'🧱Material'!$B$4:$H1001,7,false)*V101),0) + IF(W101&lt;&gt;"",(VLOOKUP(W101,'🧱Material'!$B$4:$H1001,7,false)*X101),0) + IF(Y101&lt;&gt;"",(VLOOKUP(Y101,'🧱Material'!$B$4:$H1001,7,false)*Z101),0) + IF(AA101&lt;&gt;"",(VLOOKUP(AA101,'🧱Material'!$B$4:$H1001,7,false)*AB101),0) + IF(AC101&lt;&gt;"",(VLOOKUP(AC101,'🧱Material'!$B$4:$H1001,7,false)*AD101),0)</f>
        <v>1606.5</v>
      </c>
      <c r="I101" s="526">
        <f>IF(K101&lt;&gt;"",(VLOOKUP(K101,'🌳Resource'!$A$4:$J1001,8,false)*L101),0)+IF(M101&lt;&gt;"",(VLOOKUP(M101,'🌳Resource'!$A$4:$J1001,8,false)*N101),0)+IF(O101&lt;&gt;"",(VLOOKUP(O101,'🌳Resource'!$A$4:$J1001,8,false)*P101),0) + IF(Q101&lt;&gt;"",(VLOOKUP(Q101,'🌳Resource'!$A$4:$J1001,8,false)*R101),0) + IF(S101&lt;&gt;"",(VLOOKUP(S101,'🧱Material'!$B$4:$H1001,5,false)*T101),0) + IF(U101&lt;&gt;"",(VLOOKUP(U101,'🧱Material'!$B$4:$H1001,5,false)*V101),0) + IF(W101&lt;&gt;"",(VLOOKUP(W101,'🧱Material'!$B$4:$H1001,5,false)*X101),0) + IF(Y101&lt;&gt;"",(VLOOKUP(Y101,'🧱Material'!$B$4:$H1001,5,false)*Z101),0) + IF(AA101&lt;&gt;"",(VLOOKUP(AA101,'🧱Material'!$B$4:$H1001,5,false)*AB101),0) + IF(AC101&lt;&gt;"",(VLOOKUP(AC101,'🧱Material'!$B$4:$H1001,5,false)*AD101),0)</f>
        <v>1375.363636</v>
      </c>
      <c r="J101" s="526">
        <f>IF(K101&lt;&gt;"",(VLOOKUP(K101,'🌳Resource'!$A$5:$J1001,9,false)*L101),0)+IF(M101&lt;&gt;"",(VLOOKUP(M101,'🌳Resource'!$A$5:$J1001,9,false)*N101),0)+IF(O101&lt;&gt;"",(VLOOKUP(O101,'🌳Resource'!$A$5:$J1001,9,false)*P101),0) + IF(Q101&lt;&gt;"",(VLOOKUP(Q101,'🌳Resource'!$A$5:$J1001,9,false)*R101),0) + IF(S101&lt;&gt;"",(VLOOKUP(S101,'🧱Material'!$B$4:$H1001,6,false)*T101),0) + IF(U101&lt;&gt;"",(VLOOKUP(U101,'🧱Material'!$B$4:$H1001,6,false)*V101),0) + IF(W101&lt;&gt;"",(VLOOKUP(W101,'🧱Material'!$B$4:$H1001,6,false)*X101),0) + IF(Y101&lt;&gt;"",(VLOOKUP(Y101,'🧱Material'!$B$4:$H1001,6,false)*Z101),0) + IF(AA101&lt;&gt;"",(VLOOKUP(AA101,'🧱Material'!$B$4:$H1001,6,false)*AB101),0) + IF(AC101&lt;&gt;"",(VLOOKUP(AC101,'🧱Material'!$B$4:$H1001,6,false)*AD101),0)</f>
        <v>4955</v>
      </c>
      <c r="K101" s="18" t="s">
        <v>79</v>
      </c>
      <c r="L101" s="520">
        <v>300.0</v>
      </c>
      <c r="M101" s="18" t="s">
        <v>80</v>
      </c>
      <c r="N101" s="520">
        <v>200.0</v>
      </c>
      <c r="O101" s="18" t="s">
        <v>82</v>
      </c>
      <c r="P101" s="520">
        <v>200.0</v>
      </c>
      <c r="Q101" s="18" t="s">
        <v>84</v>
      </c>
      <c r="R101" s="520">
        <v>200.0</v>
      </c>
      <c r="S101" s="59" t="s">
        <v>555</v>
      </c>
      <c r="T101" s="520">
        <v>5.0</v>
      </c>
      <c r="U101" s="59" t="s">
        <v>678</v>
      </c>
      <c r="V101" s="520">
        <v>5.0</v>
      </c>
      <c r="W101" s="59" t="s">
        <v>671</v>
      </c>
      <c r="X101" s="520">
        <v>1.0</v>
      </c>
      <c r="Y101" s="59"/>
      <c r="Z101" s="520"/>
      <c r="AA101" s="59"/>
      <c r="AB101" s="520"/>
      <c r="AC101" s="59"/>
      <c r="AD101" s="520"/>
    </row>
    <row r="102">
      <c r="A102" s="617" t="b">
        <v>1</v>
      </c>
      <c r="B102" s="617" t="s">
        <v>1023</v>
      </c>
      <c r="C102" s="617" t="s">
        <v>12</v>
      </c>
      <c r="D102" s="618" t="s">
        <v>56</v>
      </c>
      <c r="E102" s="617" t="s">
        <v>57</v>
      </c>
      <c r="F102" s="618" t="s">
        <v>784</v>
      </c>
      <c r="G102" s="618"/>
      <c r="H102" s="523">
        <f>IF(K102&lt;&gt;"",(VLOOKUP(K102,'🌳Resource'!$A$4:$J1001,10,false)*L102),0)+IF(M102&lt;&gt;"",(VLOOKUP(M102,'🌳Resource'!$A$4:$J1001,10,false)*N102),0)+IF(O102&lt;&gt;"",(VLOOKUP(O102,'🌳Resource'!$A$4:$J1001,10,false)*P102),0) + IF(Q102&lt;&gt;"",(VLOOKUP(Q102,'🌳Resource'!$A$4:$J1001,10,false)*R102),0) + IF(S102&lt;&gt;"",(VLOOKUP(S102,'🧱Material'!$B$4:$H1001,7,false)*T102),0) + IF(U102&lt;&gt;"",(VLOOKUP(U102,'🧱Material'!$B$4:$H1001,7,false)*V102),0) + IF(W102&lt;&gt;"",(VLOOKUP(W102,'🧱Material'!$B$4:$H1001,7,false)*X102),0) + IF(Y102&lt;&gt;"",(VLOOKUP(Y102,'🧱Material'!$B$4:$H1001,7,false)*Z102),0) + IF(AA102&lt;&gt;"",(VLOOKUP(AA102,'🧱Material'!$B$4:$H1001,7,false)*AB102),0) + IF(AC102&lt;&gt;"",(VLOOKUP(AC102,'🧱Material'!$B$4:$H1001,7,false)*AD102),0)</f>
        <v>1606.5</v>
      </c>
      <c r="I102" s="523">
        <f>IF(K102&lt;&gt;"",(VLOOKUP(K102,'🌳Resource'!$A$4:$J1001,8,false)*L102),0)+IF(M102&lt;&gt;"",(VLOOKUP(M102,'🌳Resource'!$A$4:$J1001,8,false)*N102),0)+IF(O102&lt;&gt;"",(VLOOKUP(O102,'🌳Resource'!$A$4:$J1001,8,false)*P102),0) + IF(Q102&lt;&gt;"",(VLOOKUP(Q102,'🌳Resource'!$A$4:$J1001,8,false)*R102),0) + IF(S102&lt;&gt;"",(VLOOKUP(S102,'🧱Material'!$B$4:$H1001,5,false)*T102),0) + IF(U102&lt;&gt;"",(VLOOKUP(U102,'🧱Material'!$B$4:$H1001,5,false)*V102),0) + IF(W102&lt;&gt;"",(VLOOKUP(W102,'🧱Material'!$B$4:$H1001,5,false)*X102),0) + IF(Y102&lt;&gt;"",(VLOOKUP(Y102,'🧱Material'!$B$4:$H1001,5,false)*Z102),0) + IF(AA102&lt;&gt;"",(VLOOKUP(AA102,'🧱Material'!$B$4:$H1001,5,false)*AB102),0) + IF(AC102&lt;&gt;"",(VLOOKUP(AC102,'🧱Material'!$B$4:$H1001,5,false)*AD102),0)</f>
        <v>1375.363636</v>
      </c>
      <c r="J102" s="523">
        <f>IF(K102&lt;&gt;"",(VLOOKUP(K102,'🌳Resource'!$A$5:$J1001,9,false)*L102),0)+IF(M102&lt;&gt;"",(VLOOKUP(M102,'🌳Resource'!$A$5:$J1001,9,false)*N102),0)+IF(O102&lt;&gt;"",(VLOOKUP(O102,'🌳Resource'!$A$5:$J1001,9,false)*P102),0) + IF(Q102&lt;&gt;"",(VLOOKUP(Q102,'🌳Resource'!$A$5:$J1001,9,false)*R102),0) + IF(S102&lt;&gt;"",(VLOOKUP(S102,'🧱Material'!$B$4:$H1001,6,false)*T102),0) + IF(U102&lt;&gt;"",(VLOOKUP(U102,'🧱Material'!$B$4:$H1001,6,false)*V102),0) + IF(W102&lt;&gt;"",(VLOOKUP(W102,'🧱Material'!$B$4:$H1001,6,false)*X102),0) + IF(Y102&lt;&gt;"",(VLOOKUP(Y102,'🧱Material'!$B$4:$H1001,6,false)*Z102),0) + IF(AA102&lt;&gt;"",(VLOOKUP(AA102,'🧱Material'!$B$4:$H1001,6,false)*AB102),0) + IF(AC102&lt;&gt;"",(VLOOKUP(AC102,'🧱Material'!$B$4:$H1001,6,false)*AD102),0)</f>
        <v>4955</v>
      </c>
      <c r="K102" s="63" t="s">
        <v>79</v>
      </c>
      <c r="L102" s="534">
        <v>300.0</v>
      </c>
      <c r="M102" s="63" t="s">
        <v>80</v>
      </c>
      <c r="N102" s="534">
        <v>200.0</v>
      </c>
      <c r="O102" s="63" t="s">
        <v>82</v>
      </c>
      <c r="P102" s="534">
        <v>200.0</v>
      </c>
      <c r="Q102" s="63" t="s">
        <v>84</v>
      </c>
      <c r="R102" s="534">
        <v>200.0</v>
      </c>
      <c r="S102" s="515" t="s">
        <v>555</v>
      </c>
      <c r="T102" s="3">
        <v>5.0</v>
      </c>
      <c r="U102" s="515" t="s">
        <v>678</v>
      </c>
      <c r="V102" s="3">
        <v>5.0</v>
      </c>
      <c r="W102" s="515" t="s">
        <v>671</v>
      </c>
      <c r="X102" s="3">
        <v>1.0</v>
      </c>
      <c r="Y102" s="515"/>
      <c r="Z102" s="3"/>
      <c r="AA102" s="515"/>
      <c r="AB102" s="3"/>
      <c r="AC102" s="515"/>
      <c r="AD102" s="3"/>
    </row>
    <row r="103">
      <c r="A103" s="617" t="b">
        <v>1</v>
      </c>
      <c r="B103" s="617" t="s">
        <v>1024</v>
      </c>
      <c r="C103" s="617" t="s">
        <v>12</v>
      </c>
      <c r="D103" s="618" t="s">
        <v>56</v>
      </c>
      <c r="E103" s="618" t="s">
        <v>58</v>
      </c>
      <c r="F103" s="618" t="s">
        <v>784</v>
      </c>
      <c r="G103" s="624"/>
      <c r="H103" s="526">
        <f>IF(K103&lt;&gt;"",(VLOOKUP(K103,'🌳Resource'!$A$4:$J1001,10,false)*L103),0)+IF(M103&lt;&gt;"",(VLOOKUP(M103,'🌳Resource'!$A$4:$J1001,10,false)*N103),0)+IF(O103&lt;&gt;"",(VLOOKUP(O103,'🌳Resource'!$A$4:$J1001,10,false)*P103),0) + IF(Q103&lt;&gt;"",(VLOOKUP(Q103,'🌳Resource'!$A$4:$J1001,10,false)*R103),0) + IF(S103&lt;&gt;"",(VLOOKUP(S103,'🧱Material'!$B$4:$H1001,7,false)*T103),0) + IF(U103&lt;&gt;"",(VLOOKUP(U103,'🧱Material'!$B$4:$H1001,7,false)*V103),0) + IF(W103&lt;&gt;"",(VLOOKUP(W103,'🧱Material'!$B$4:$H1001,7,false)*X103),0) + IF(Y103&lt;&gt;"",(VLOOKUP(Y103,'🧱Material'!$B$4:$H1001,7,false)*Z103),0) + IF(AA103&lt;&gt;"",(VLOOKUP(AA103,'🧱Material'!$B$4:$H1001,7,false)*AB103),0) + IF(AC103&lt;&gt;"",(VLOOKUP(AC103,'🧱Material'!$B$4:$H1001,7,false)*AD103),0)</f>
        <v>1606.5</v>
      </c>
      <c r="I103" s="526">
        <f>IF(K103&lt;&gt;"",(VLOOKUP(K103,'🌳Resource'!$A$4:$J1001,8,false)*L103),0)+IF(M103&lt;&gt;"",(VLOOKUP(M103,'🌳Resource'!$A$4:$J1001,8,false)*N103),0)+IF(O103&lt;&gt;"",(VLOOKUP(O103,'🌳Resource'!$A$4:$J1001,8,false)*P103),0) + IF(Q103&lt;&gt;"",(VLOOKUP(Q103,'🌳Resource'!$A$4:$J1001,8,false)*R103),0) + IF(S103&lt;&gt;"",(VLOOKUP(S103,'🧱Material'!$B$4:$H1001,5,false)*T103),0) + IF(U103&lt;&gt;"",(VLOOKUP(U103,'🧱Material'!$B$4:$H1001,5,false)*V103),0) + IF(W103&lt;&gt;"",(VLOOKUP(W103,'🧱Material'!$B$4:$H1001,5,false)*X103),0) + IF(Y103&lt;&gt;"",(VLOOKUP(Y103,'🧱Material'!$B$4:$H1001,5,false)*Z103),0) + IF(AA103&lt;&gt;"",(VLOOKUP(AA103,'🧱Material'!$B$4:$H1001,5,false)*AB103),0) + IF(AC103&lt;&gt;"",(VLOOKUP(AC103,'🧱Material'!$B$4:$H1001,5,false)*AD103),0)</f>
        <v>1375.363636</v>
      </c>
      <c r="J103" s="526">
        <f>IF(K103&lt;&gt;"",(VLOOKUP(K103,'🌳Resource'!$A$5:$J1001,9,false)*L103),0)+IF(M103&lt;&gt;"",(VLOOKUP(M103,'🌳Resource'!$A$5:$J1001,9,false)*N103),0)+IF(O103&lt;&gt;"",(VLOOKUP(O103,'🌳Resource'!$A$5:$J1001,9,false)*P103),0) + IF(Q103&lt;&gt;"",(VLOOKUP(Q103,'🌳Resource'!$A$5:$J1001,9,false)*R103),0) + IF(S103&lt;&gt;"",(VLOOKUP(S103,'🧱Material'!$B$4:$H1001,6,false)*T103),0) + IF(U103&lt;&gt;"",(VLOOKUP(U103,'🧱Material'!$B$4:$H1001,6,false)*V103),0) + IF(W103&lt;&gt;"",(VLOOKUP(W103,'🧱Material'!$B$4:$H1001,6,false)*X103),0) + IF(Y103&lt;&gt;"",(VLOOKUP(Y103,'🧱Material'!$B$4:$H1001,6,false)*Z103),0) + IF(AA103&lt;&gt;"",(VLOOKUP(AA103,'🧱Material'!$B$4:$H1001,6,false)*AB103),0) + IF(AC103&lt;&gt;"",(VLOOKUP(AC103,'🧱Material'!$B$4:$H1001,6,false)*AD103),0)</f>
        <v>4955</v>
      </c>
      <c r="K103" s="18" t="s">
        <v>79</v>
      </c>
      <c r="L103" s="520">
        <v>300.0</v>
      </c>
      <c r="M103" s="18" t="s">
        <v>80</v>
      </c>
      <c r="N103" s="520">
        <v>200.0</v>
      </c>
      <c r="O103" s="18" t="s">
        <v>82</v>
      </c>
      <c r="P103" s="520">
        <v>200.0</v>
      </c>
      <c r="Q103" s="18" t="s">
        <v>84</v>
      </c>
      <c r="R103" s="520">
        <v>200.0</v>
      </c>
      <c r="S103" s="59" t="s">
        <v>555</v>
      </c>
      <c r="T103" s="520">
        <v>5.0</v>
      </c>
      <c r="U103" s="59" t="s">
        <v>678</v>
      </c>
      <c r="V103" s="520">
        <v>5.0</v>
      </c>
      <c r="W103" s="59" t="s">
        <v>671</v>
      </c>
      <c r="X103" s="520">
        <v>1.0</v>
      </c>
      <c r="Y103" s="59"/>
      <c r="Z103" s="520"/>
      <c r="AA103" s="59"/>
      <c r="AB103" s="520"/>
      <c r="AC103" s="59"/>
      <c r="AD103" s="520"/>
    </row>
    <row r="104">
      <c r="A104" s="617" t="b">
        <v>1</v>
      </c>
      <c r="B104" s="617" t="s">
        <v>1025</v>
      </c>
      <c r="C104" s="617" t="s">
        <v>12</v>
      </c>
      <c r="D104" s="618" t="s">
        <v>56</v>
      </c>
      <c r="E104" s="617" t="s">
        <v>59</v>
      </c>
      <c r="F104" s="618" t="s">
        <v>784</v>
      </c>
      <c r="G104" s="624"/>
      <c r="H104" s="523">
        <f>IF(K104&lt;&gt;"",(VLOOKUP(K104,'🌳Resource'!$A$4:$J1001,10,false)*L104),0)+IF(M104&lt;&gt;"",(VLOOKUP(M104,'🌳Resource'!$A$4:$J1001,10,false)*N104),0)+IF(O104&lt;&gt;"",(VLOOKUP(O104,'🌳Resource'!$A$4:$J1001,10,false)*P104),0) + IF(Q104&lt;&gt;"",(VLOOKUP(Q104,'🌳Resource'!$A$4:$J1001,10,false)*R104),0) + IF(S104&lt;&gt;"",(VLOOKUP(S104,'🧱Material'!$B$4:$H1001,7,false)*T104),0) + IF(U104&lt;&gt;"",(VLOOKUP(U104,'🧱Material'!$B$4:$H1001,7,false)*V104),0) + IF(W104&lt;&gt;"",(VLOOKUP(W104,'🧱Material'!$B$4:$H1001,7,false)*X104),0) + IF(Y104&lt;&gt;"",(VLOOKUP(Y104,'🧱Material'!$B$4:$H1001,7,false)*Z104),0) + IF(AA104&lt;&gt;"",(VLOOKUP(AA104,'🧱Material'!$B$4:$H1001,7,false)*AB104),0) + IF(AC104&lt;&gt;"",(VLOOKUP(AC104,'🧱Material'!$B$4:$H1001,7,false)*AD104),0)</f>
        <v>1606.5</v>
      </c>
      <c r="I104" s="523">
        <f>IF(K104&lt;&gt;"",(VLOOKUP(K104,'🌳Resource'!$A$4:$J1001,8,false)*L104),0)+IF(M104&lt;&gt;"",(VLOOKUP(M104,'🌳Resource'!$A$4:$J1001,8,false)*N104),0)+IF(O104&lt;&gt;"",(VLOOKUP(O104,'🌳Resource'!$A$4:$J1001,8,false)*P104),0) + IF(Q104&lt;&gt;"",(VLOOKUP(Q104,'🌳Resource'!$A$4:$J1001,8,false)*R104),0) + IF(S104&lt;&gt;"",(VLOOKUP(S104,'🧱Material'!$B$4:$H1001,5,false)*T104),0) + IF(U104&lt;&gt;"",(VLOOKUP(U104,'🧱Material'!$B$4:$H1001,5,false)*V104),0) + IF(W104&lt;&gt;"",(VLOOKUP(W104,'🧱Material'!$B$4:$H1001,5,false)*X104),0) + IF(Y104&lt;&gt;"",(VLOOKUP(Y104,'🧱Material'!$B$4:$H1001,5,false)*Z104),0) + IF(AA104&lt;&gt;"",(VLOOKUP(AA104,'🧱Material'!$B$4:$H1001,5,false)*AB104),0) + IF(AC104&lt;&gt;"",(VLOOKUP(AC104,'🧱Material'!$B$4:$H1001,5,false)*AD104),0)</f>
        <v>1375.363636</v>
      </c>
      <c r="J104" s="523">
        <f>IF(K104&lt;&gt;"",(VLOOKUP(K104,'🌳Resource'!$A$5:$J1001,9,false)*L104),0)+IF(M104&lt;&gt;"",(VLOOKUP(M104,'🌳Resource'!$A$5:$J1001,9,false)*N104),0)+IF(O104&lt;&gt;"",(VLOOKUP(O104,'🌳Resource'!$A$5:$J1001,9,false)*P104),0) + IF(Q104&lt;&gt;"",(VLOOKUP(Q104,'🌳Resource'!$A$5:$J1001,9,false)*R104),0) + IF(S104&lt;&gt;"",(VLOOKUP(S104,'🧱Material'!$B$4:$H1001,6,false)*T104),0) + IF(U104&lt;&gt;"",(VLOOKUP(U104,'🧱Material'!$B$4:$H1001,6,false)*V104),0) + IF(W104&lt;&gt;"",(VLOOKUP(W104,'🧱Material'!$B$4:$H1001,6,false)*X104),0) + IF(Y104&lt;&gt;"",(VLOOKUP(Y104,'🧱Material'!$B$4:$H1001,6,false)*Z104),0) + IF(AA104&lt;&gt;"",(VLOOKUP(AA104,'🧱Material'!$B$4:$H1001,6,false)*AB104),0) + IF(AC104&lt;&gt;"",(VLOOKUP(AC104,'🧱Material'!$B$4:$H1001,6,false)*AD104),0)</f>
        <v>4955</v>
      </c>
      <c r="K104" s="63" t="s">
        <v>79</v>
      </c>
      <c r="L104" s="534">
        <v>300.0</v>
      </c>
      <c r="M104" s="63" t="s">
        <v>80</v>
      </c>
      <c r="N104" s="534">
        <v>200.0</v>
      </c>
      <c r="O104" s="63" t="s">
        <v>82</v>
      </c>
      <c r="P104" s="534">
        <v>200.0</v>
      </c>
      <c r="Q104" s="63" t="s">
        <v>84</v>
      </c>
      <c r="R104" s="534">
        <v>200.0</v>
      </c>
      <c r="S104" s="515" t="s">
        <v>555</v>
      </c>
      <c r="T104" s="3">
        <v>5.0</v>
      </c>
      <c r="U104" s="515" t="s">
        <v>678</v>
      </c>
      <c r="V104" s="3">
        <v>5.0</v>
      </c>
      <c r="W104" s="515" t="s">
        <v>671</v>
      </c>
      <c r="X104" s="3">
        <v>1.0</v>
      </c>
      <c r="Y104" s="515"/>
      <c r="Z104" s="3"/>
      <c r="AA104" s="515"/>
      <c r="AB104" s="3"/>
      <c r="AC104" s="515"/>
      <c r="AD104" s="3"/>
    </row>
    <row r="105">
      <c r="A105" s="617" t="b">
        <v>1</v>
      </c>
      <c r="B105" s="617" t="s">
        <v>1026</v>
      </c>
      <c r="C105" s="617" t="s">
        <v>12</v>
      </c>
      <c r="D105" s="618" t="s">
        <v>56</v>
      </c>
      <c r="E105" s="617" t="s">
        <v>60</v>
      </c>
      <c r="F105" s="618" t="s">
        <v>784</v>
      </c>
      <c r="G105" s="618"/>
      <c r="H105" s="526">
        <f>IF(K105&lt;&gt;"",(VLOOKUP(K105,'🌳Resource'!$A$4:$J1001,10,false)*L105),0)+IF(M105&lt;&gt;"",(VLOOKUP(M105,'🌳Resource'!$A$4:$J1001,10,false)*N105),0)+IF(O105&lt;&gt;"",(VLOOKUP(O105,'🌳Resource'!$A$4:$J1001,10,false)*P105),0) + IF(Q105&lt;&gt;"",(VLOOKUP(Q105,'🌳Resource'!$A$4:$J1001,10,false)*R105),0) + IF(S105&lt;&gt;"",(VLOOKUP(S105,'🧱Material'!$B$4:$H1001,7,false)*T105),0) + IF(U105&lt;&gt;"",(VLOOKUP(U105,'🧱Material'!$B$4:$H1001,7,false)*V105),0) + IF(W105&lt;&gt;"",(VLOOKUP(W105,'🧱Material'!$B$4:$H1001,7,false)*X105),0) + IF(Y105&lt;&gt;"",(VLOOKUP(Y105,'🧱Material'!$B$4:$H1001,7,false)*Z105),0) + IF(AA105&lt;&gt;"",(VLOOKUP(AA105,'🧱Material'!$B$4:$H1001,7,false)*AB105),0) + IF(AC105&lt;&gt;"",(VLOOKUP(AC105,'🧱Material'!$B$4:$H1001,7,false)*AD105),0)</f>
        <v>1606.5</v>
      </c>
      <c r="I105" s="526">
        <f>IF(K105&lt;&gt;"",(VLOOKUP(K105,'🌳Resource'!$A$4:$J1001,8,false)*L105),0)+IF(M105&lt;&gt;"",(VLOOKUP(M105,'🌳Resource'!$A$4:$J1001,8,false)*N105),0)+IF(O105&lt;&gt;"",(VLOOKUP(O105,'🌳Resource'!$A$4:$J1001,8,false)*P105),0) + IF(Q105&lt;&gt;"",(VLOOKUP(Q105,'🌳Resource'!$A$4:$J1001,8,false)*R105),0) + IF(S105&lt;&gt;"",(VLOOKUP(S105,'🧱Material'!$B$4:$H1001,5,false)*T105),0) + IF(U105&lt;&gt;"",(VLOOKUP(U105,'🧱Material'!$B$4:$H1001,5,false)*V105),0) + IF(W105&lt;&gt;"",(VLOOKUP(W105,'🧱Material'!$B$4:$H1001,5,false)*X105),0) + IF(Y105&lt;&gt;"",(VLOOKUP(Y105,'🧱Material'!$B$4:$H1001,5,false)*Z105),0) + IF(AA105&lt;&gt;"",(VLOOKUP(AA105,'🧱Material'!$B$4:$H1001,5,false)*AB105),0) + IF(AC105&lt;&gt;"",(VLOOKUP(AC105,'🧱Material'!$B$4:$H1001,5,false)*AD105),0)</f>
        <v>1375.363636</v>
      </c>
      <c r="J105" s="526">
        <f>IF(K105&lt;&gt;"",(VLOOKUP(K105,'🌳Resource'!$A$5:$J1001,9,false)*L105),0)+IF(M105&lt;&gt;"",(VLOOKUP(M105,'🌳Resource'!$A$5:$J1001,9,false)*N105),0)+IF(O105&lt;&gt;"",(VLOOKUP(O105,'🌳Resource'!$A$5:$J1001,9,false)*P105),0) + IF(Q105&lt;&gt;"",(VLOOKUP(Q105,'🌳Resource'!$A$5:$J1001,9,false)*R105),0) + IF(S105&lt;&gt;"",(VLOOKUP(S105,'🧱Material'!$B$4:$H1001,6,false)*T105),0) + IF(U105&lt;&gt;"",(VLOOKUP(U105,'🧱Material'!$B$4:$H1001,6,false)*V105),0) + IF(W105&lt;&gt;"",(VLOOKUP(W105,'🧱Material'!$B$4:$H1001,6,false)*X105),0) + IF(Y105&lt;&gt;"",(VLOOKUP(Y105,'🧱Material'!$B$4:$H1001,6,false)*Z105),0) + IF(AA105&lt;&gt;"",(VLOOKUP(AA105,'🧱Material'!$B$4:$H1001,6,false)*AB105),0) + IF(AC105&lt;&gt;"",(VLOOKUP(AC105,'🧱Material'!$B$4:$H1001,6,false)*AD105),0)</f>
        <v>4955</v>
      </c>
      <c r="K105" s="18" t="s">
        <v>79</v>
      </c>
      <c r="L105" s="520">
        <v>300.0</v>
      </c>
      <c r="M105" s="18" t="s">
        <v>80</v>
      </c>
      <c r="N105" s="520">
        <v>200.0</v>
      </c>
      <c r="O105" s="18" t="s">
        <v>82</v>
      </c>
      <c r="P105" s="520">
        <v>200.0</v>
      </c>
      <c r="Q105" s="18" t="s">
        <v>84</v>
      </c>
      <c r="R105" s="520">
        <v>200.0</v>
      </c>
      <c r="S105" s="59" t="s">
        <v>555</v>
      </c>
      <c r="T105" s="520">
        <v>5.0</v>
      </c>
      <c r="U105" s="59" t="s">
        <v>678</v>
      </c>
      <c r="V105" s="520">
        <v>5.0</v>
      </c>
      <c r="W105" s="59" t="s">
        <v>671</v>
      </c>
      <c r="X105" s="520">
        <v>1.0</v>
      </c>
      <c r="Y105" s="59"/>
      <c r="Z105" s="520"/>
      <c r="AA105" s="59"/>
      <c r="AB105" s="520"/>
      <c r="AC105" s="59"/>
      <c r="AD105" s="520"/>
    </row>
    <row r="106">
      <c r="A106" s="617" t="b">
        <v>1</v>
      </c>
      <c r="B106" s="617" t="s">
        <v>1027</v>
      </c>
      <c r="C106" s="617" t="s">
        <v>12</v>
      </c>
      <c r="D106" s="618" t="s">
        <v>56</v>
      </c>
      <c r="E106" s="617" t="s">
        <v>61</v>
      </c>
      <c r="F106" s="618" t="s">
        <v>784</v>
      </c>
      <c r="G106" s="618"/>
      <c r="H106" s="523">
        <f>IF(K106&lt;&gt;"",(VLOOKUP(K106,'🌳Resource'!$A$4:$J1001,10,false)*L106),0)+IF(M106&lt;&gt;"",(VLOOKUP(M106,'🌳Resource'!$A$4:$J1001,10,false)*N106),0)+IF(O106&lt;&gt;"",(VLOOKUP(O106,'🌳Resource'!$A$4:$J1001,10,false)*P106),0) + IF(Q106&lt;&gt;"",(VLOOKUP(Q106,'🌳Resource'!$A$4:$J1001,10,false)*R106),0) + IF(S106&lt;&gt;"",(VLOOKUP(S106,'🧱Material'!$B$4:$H1001,7,false)*T106),0) + IF(U106&lt;&gt;"",(VLOOKUP(U106,'🧱Material'!$B$4:$H1001,7,false)*V106),0) + IF(W106&lt;&gt;"",(VLOOKUP(W106,'🧱Material'!$B$4:$H1001,7,false)*X106),0) + IF(Y106&lt;&gt;"",(VLOOKUP(Y106,'🧱Material'!$B$4:$H1001,7,false)*Z106),0) + IF(AA106&lt;&gt;"",(VLOOKUP(AA106,'🧱Material'!$B$4:$H1001,7,false)*AB106),0) + IF(AC106&lt;&gt;"",(VLOOKUP(AC106,'🧱Material'!$B$4:$H1001,7,false)*AD106),0)</f>
        <v>1606.5</v>
      </c>
      <c r="I106" s="523">
        <f>IF(K106&lt;&gt;"",(VLOOKUP(K106,'🌳Resource'!$A$4:$J1001,8,false)*L106),0)+IF(M106&lt;&gt;"",(VLOOKUP(M106,'🌳Resource'!$A$4:$J1001,8,false)*N106),0)+IF(O106&lt;&gt;"",(VLOOKUP(O106,'🌳Resource'!$A$4:$J1001,8,false)*P106),0) + IF(Q106&lt;&gt;"",(VLOOKUP(Q106,'🌳Resource'!$A$4:$J1001,8,false)*R106),0) + IF(S106&lt;&gt;"",(VLOOKUP(S106,'🧱Material'!$B$4:$H1001,5,false)*T106),0) + IF(U106&lt;&gt;"",(VLOOKUP(U106,'🧱Material'!$B$4:$H1001,5,false)*V106),0) + IF(W106&lt;&gt;"",(VLOOKUP(W106,'🧱Material'!$B$4:$H1001,5,false)*X106),0) + IF(Y106&lt;&gt;"",(VLOOKUP(Y106,'🧱Material'!$B$4:$H1001,5,false)*Z106),0) + IF(AA106&lt;&gt;"",(VLOOKUP(AA106,'🧱Material'!$B$4:$H1001,5,false)*AB106),0) + IF(AC106&lt;&gt;"",(VLOOKUP(AC106,'🧱Material'!$B$4:$H1001,5,false)*AD106),0)</f>
        <v>1375.363636</v>
      </c>
      <c r="J106" s="523">
        <f>IF(K106&lt;&gt;"",(VLOOKUP(K106,'🌳Resource'!$A$5:$J1001,9,false)*L106),0)+IF(M106&lt;&gt;"",(VLOOKUP(M106,'🌳Resource'!$A$5:$J1001,9,false)*N106),0)+IF(O106&lt;&gt;"",(VLOOKUP(O106,'🌳Resource'!$A$5:$J1001,9,false)*P106),0) + IF(Q106&lt;&gt;"",(VLOOKUP(Q106,'🌳Resource'!$A$5:$J1001,9,false)*R106),0) + IF(S106&lt;&gt;"",(VLOOKUP(S106,'🧱Material'!$B$4:$H1001,6,false)*T106),0) + IF(U106&lt;&gt;"",(VLOOKUP(U106,'🧱Material'!$B$4:$H1001,6,false)*V106),0) + IF(W106&lt;&gt;"",(VLOOKUP(W106,'🧱Material'!$B$4:$H1001,6,false)*X106),0) + IF(Y106&lt;&gt;"",(VLOOKUP(Y106,'🧱Material'!$B$4:$H1001,6,false)*Z106),0) + IF(AA106&lt;&gt;"",(VLOOKUP(AA106,'🧱Material'!$B$4:$H1001,6,false)*AB106),0) + IF(AC106&lt;&gt;"",(VLOOKUP(AC106,'🧱Material'!$B$4:$H1001,6,false)*AD106),0)</f>
        <v>4955</v>
      </c>
      <c r="K106" s="63" t="s">
        <v>79</v>
      </c>
      <c r="L106" s="534">
        <v>300.0</v>
      </c>
      <c r="M106" s="63" t="s">
        <v>80</v>
      </c>
      <c r="N106" s="534">
        <v>200.0</v>
      </c>
      <c r="O106" s="63" t="s">
        <v>82</v>
      </c>
      <c r="P106" s="534">
        <v>200.0</v>
      </c>
      <c r="Q106" s="63" t="s">
        <v>84</v>
      </c>
      <c r="R106" s="534">
        <v>200.0</v>
      </c>
      <c r="S106" s="515" t="s">
        <v>555</v>
      </c>
      <c r="T106" s="3">
        <v>5.0</v>
      </c>
      <c r="U106" s="515" t="s">
        <v>678</v>
      </c>
      <c r="V106" s="3">
        <v>5.0</v>
      </c>
      <c r="W106" s="515" t="s">
        <v>671</v>
      </c>
      <c r="X106" s="3">
        <v>1.0</v>
      </c>
      <c r="Y106" s="515"/>
      <c r="Z106" s="3"/>
      <c r="AA106" s="515"/>
      <c r="AB106" s="3"/>
      <c r="AC106" s="515"/>
      <c r="AD106" s="3"/>
    </row>
    <row r="107">
      <c r="A107" s="617" t="b">
        <v>1</v>
      </c>
      <c r="B107" s="617" t="s">
        <v>1028</v>
      </c>
      <c r="C107" s="617" t="s">
        <v>12</v>
      </c>
      <c r="D107" s="618" t="s">
        <v>56</v>
      </c>
      <c r="E107" s="617" t="s">
        <v>62</v>
      </c>
      <c r="F107" s="618" t="s">
        <v>784</v>
      </c>
      <c r="G107" s="618"/>
      <c r="H107" s="526">
        <f>IF(K107&lt;&gt;"",(VLOOKUP(K107,'🌳Resource'!$A$4:$J1001,10,false)*L107),0)+IF(M107&lt;&gt;"",(VLOOKUP(M107,'🌳Resource'!$A$4:$J1001,10,false)*N107),0)+IF(O107&lt;&gt;"",(VLOOKUP(O107,'🌳Resource'!$A$4:$J1001,10,false)*P107),0) + IF(Q107&lt;&gt;"",(VLOOKUP(Q107,'🌳Resource'!$A$4:$J1001,10,false)*R107),0) + IF(S107&lt;&gt;"",(VLOOKUP(S107,'🧱Material'!$B$4:$H1001,7,false)*T107),0) + IF(U107&lt;&gt;"",(VLOOKUP(U107,'🧱Material'!$B$4:$H1001,7,false)*V107),0) + IF(W107&lt;&gt;"",(VLOOKUP(W107,'🧱Material'!$B$4:$H1001,7,false)*X107),0) + IF(Y107&lt;&gt;"",(VLOOKUP(Y107,'🧱Material'!$B$4:$H1001,7,false)*Z107),0) + IF(AA107&lt;&gt;"",(VLOOKUP(AA107,'🧱Material'!$B$4:$H1001,7,false)*AB107),0) + IF(AC107&lt;&gt;"",(VLOOKUP(AC107,'🧱Material'!$B$4:$H1001,7,false)*AD107),0)</f>
        <v>1606.5</v>
      </c>
      <c r="I107" s="526">
        <f>IF(K107&lt;&gt;"",(VLOOKUP(K107,'🌳Resource'!$A$4:$J1001,8,false)*L107),0)+IF(M107&lt;&gt;"",(VLOOKUP(M107,'🌳Resource'!$A$4:$J1001,8,false)*N107),0)+IF(O107&lt;&gt;"",(VLOOKUP(O107,'🌳Resource'!$A$4:$J1001,8,false)*P107),0) + IF(Q107&lt;&gt;"",(VLOOKUP(Q107,'🌳Resource'!$A$4:$J1001,8,false)*R107),0) + IF(S107&lt;&gt;"",(VLOOKUP(S107,'🧱Material'!$B$4:$H1001,5,false)*T107),0) + IF(U107&lt;&gt;"",(VLOOKUP(U107,'🧱Material'!$B$4:$H1001,5,false)*V107),0) + IF(W107&lt;&gt;"",(VLOOKUP(W107,'🧱Material'!$B$4:$H1001,5,false)*X107),0) + IF(Y107&lt;&gt;"",(VLOOKUP(Y107,'🧱Material'!$B$4:$H1001,5,false)*Z107),0) + IF(AA107&lt;&gt;"",(VLOOKUP(AA107,'🧱Material'!$B$4:$H1001,5,false)*AB107),0) + IF(AC107&lt;&gt;"",(VLOOKUP(AC107,'🧱Material'!$B$4:$H1001,5,false)*AD107),0)</f>
        <v>1375.363636</v>
      </c>
      <c r="J107" s="526">
        <f>IF(K107&lt;&gt;"",(VLOOKUP(K107,'🌳Resource'!$A$5:$J1001,9,false)*L107),0)+IF(M107&lt;&gt;"",(VLOOKUP(M107,'🌳Resource'!$A$5:$J1001,9,false)*N107),0)+IF(O107&lt;&gt;"",(VLOOKUP(O107,'🌳Resource'!$A$5:$J1001,9,false)*P107),0) + IF(Q107&lt;&gt;"",(VLOOKUP(Q107,'🌳Resource'!$A$5:$J1001,9,false)*R107),0) + IF(S107&lt;&gt;"",(VLOOKUP(S107,'🧱Material'!$B$4:$H1001,6,false)*T107),0) + IF(U107&lt;&gt;"",(VLOOKUP(U107,'🧱Material'!$B$4:$H1001,6,false)*V107),0) + IF(W107&lt;&gt;"",(VLOOKUP(W107,'🧱Material'!$B$4:$H1001,6,false)*X107),0) + IF(Y107&lt;&gt;"",(VLOOKUP(Y107,'🧱Material'!$B$4:$H1001,6,false)*Z107),0) + IF(AA107&lt;&gt;"",(VLOOKUP(AA107,'🧱Material'!$B$4:$H1001,6,false)*AB107),0) + IF(AC107&lt;&gt;"",(VLOOKUP(AC107,'🧱Material'!$B$4:$H1001,6,false)*AD107),0)</f>
        <v>4955</v>
      </c>
      <c r="K107" s="18" t="s">
        <v>79</v>
      </c>
      <c r="L107" s="520">
        <v>300.0</v>
      </c>
      <c r="M107" s="18" t="s">
        <v>80</v>
      </c>
      <c r="N107" s="520">
        <v>200.0</v>
      </c>
      <c r="O107" s="18" t="s">
        <v>82</v>
      </c>
      <c r="P107" s="520">
        <v>200.0</v>
      </c>
      <c r="Q107" s="18" t="s">
        <v>84</v>
      </c>
      <c r="R107" s="520">
        <v>200.0</v>
      </c>
      <c r="S107" s="59" t="s">
        <v>555</v>
      </c>
      <c r="T107" s="520">
        <v>5.0</v>
      </c>
      <c r="U107" s="59" t="s">
        <v>678</v>
      </c>
      <c r="V107" s="520">
        <v>5.0</v>
      </c>
      <c r="W107" s="59" t="s">
        <v>671</v>
      </c>
      <c r="X107" s="520">
        <v>1.0</v>
      </c>
      <c r="Y107" s="59"/>
      <c r="Z107" s="520"/>
      <c r="AA107" s="59"/>
      <c r="AB107" s="520"/>
      <c r="AC107" s="59"/>
      <c r="AD107" s="520"/>
    </row>
    <row r="108">
      <c r="A108" s="617" t="b">
        <v>1</v>
      </c>
      <c r="B108" s="617" t="s">
        <v>1029</v>
      </c>
      <c r="C108" s="617" t="s">
        <v>12</v>
      </c>
      <c r="D108" s="618" t="s">
        <v>56</v>
      </c>
      <c r="E108" s="617" t="s">
        <v>63</v>
      </c>
      <c r="F108" s="618" t="s">
        <v>784</v>
      </c>
      <c r="G108" s="618"/>
      <c r="H108" s="523">
        <f>IF(K108&lt;&gt;"",(VLOOKUP(K108,'🌳Resource'!$A$4:$J1001,10,false)*L108),0)+IF(M108&lt;&gt;"",(VLOOKUP(M108,'🌳Resource'!$A$4:$J1001,10,false)*N108),0)+IF(O108&lt;&gt;"",(VLOOKUP(O108,'🌳Resource'!$A$4:$J1001,10,false)*P108),0) + IF(Q108&lt;&gt;"",(VLOOKUP(Q108,'🌳Resource'!$A$4:$J1001,10,false)*R108),0) + IF(S108&lt;&gt;"",(VLOOKUP(S108,'🧱Material'!$B$4:$H1001,7,false)*T108),0) + IF(U108&lt;&gt;"",(VLOOKUP(U108,'🧱Material'!$B$4:$H1001,7,false)*V108),0) + IF(W108&lt;&gt;"",(VLOOKUP(W108,'🧱Material'!$B$4:$H1001,7,false)*X108),0) + IF(Y108&lt;&gt;"",(VLOOKUP(Y108,'🧱Material'!$B$4:$H1001,7,false)*Z108),0) + IF(AA108&lt;&gt;"",(VLOOKUP(AA108,'🧱Material'!$B$4:$H1001,7,false)*AB108),0) + IF(AC108&lt;&gt;"",(VLOOKUP(AC108,'🧱Material'!$B$4:$H1001,7,false)*AD108),0)</f>
        <v>1606.5</v>
      </c>
      <c r="I108" s="523">
        <f>IF(K108&lt;&gt;"",(VLOOKUP(K108,'🌳Resource'!$A$4:$J1001,8,false)*L108),0)+IF(M108&lt;&gt;"",(VLOOKUP(M108,'🌳Resource'!$A$4:$J1001,8,false)*N108),0)+IF(O108&lt;&gt;"",(VLOOKUP(O108,'🌳Resource'!$A$4:$J1001,8,false)*P108),0) + IF(Q108&lt;&gt;"",(VLOOKUP(Q108,'🌳Resource'!$A$4:$J1001,8,false)*R108),0) + IF(S108&lt;&gt;"",(VLOOKUP(S108,'🧱Material'!$B$4:$H1001,5,false)*T108),0) + IF(U108&lt;&gt;"",(VLOOKUP(U108,'🧱Material'!$B$4:$H1001,5,false)*V108),0) + IF(W108&lt;&gt;"",(VLOOKUP(W108,'🧱Material'!$B$4:$H1001,5,false)*X108),0) + IF(Y108&lt;&gt;"",(VLOOKUP(Y108,'🧱Material'!$B$4:$H1001,5,false)*Z108),0) + IF(AA108&lt;&gt;"",(VLOOKUP(AA108,'🧱Material'!$B$4:$H1001,5,false)*AB108),0) + IF(AC108&lt;&gt;"",(VLOOKUP(AC108,'🧱Material'!$B$4:$H1001,5,false)*AD108),0)</f>
        <v>1375.363636</v>
      </c>
      <c r="J108" s="523">
        <f>IF(K108&lt;&gt;"",(VLOOKUP(K108,'🌳Resource'!$A$5:$J1001,9,false)*L108),0)+IF(M108&lt;&gt;"",(VLOOKUP(M108,'🌳Resource'!$A$5:$J1001,9,false)*N108),0)+IF(O108&lt;&gt;"",(VLOOKUP(O108,'🌳Resource'!$A$5:$J1001,9,false)*P108),0) + IF(Q108&lt;&gt;"",(VLOOKUP(Q108,'🌳Resource'!$A$5:$J1001,9,false)*R108),0) + IF(S108&lt;&gt;"",(VLOOKUP(S108,'🧱Material'!$B$4:$H1001,6,false)*T108),0) + IF(U108&lt;&gt;"",(VLOOKUP(U108,'🧱Material'!$B$4:$H1001,6,false)*V108),0) + IF(W108&lt;&gt;"",(VLOOKUP(W108,'🧱Material'!$B$4:$H1001,6,false)*X108),0) + IF(Y108&lt;&gt;"",(VLOOKUP(Y108,'🧱Material'!$B$4:$H1001,6,false)*Z108),0) + IF(AA108&lt;&gt;"",(VLOOKUP(AA108,'🧱Material'!$B$4:$H1001,6,false)*AB108),0) + IF(AC108&lt;&gt;"",(VLOOKUP(AC108,'🧱Material'!$B$4:$H1001,6,false)*AD108),0)</f>
        <v>4955</v>
      </c>
      <c r="K108" s="63" t="s">
        <v>79</v>
      </c>
      <c r="L108" s="534">
        <v>300.0</v>
      </c>
      <c r="M108" s="63" t="s">
        <v>80</v>
      </c>
      <c r="N108" s="534">
        <v>200.0</v>
      </c>
      <c r="O108" s="63" t="s">
        <v>82</v>
      </c>
      <c r="P108" s="534">
        <v>200.0</v>
      </c>
      <c r="Q108" s="63" t="s">
        <v>84</v>
      </c>
      <c r="R108" s="534">
        <v>200.0</v>
      </c>
      <c r="S108" s="515" t="s">
        <v>555</v>
      </c>
      <c r="T108" s="3">
        <v>5.0</v>
      </c>
      <c r="U108" s="515" t="s">
        <v>678</v>
      </c>
      <c r="V108" s="3">
        <v>5.0</v>
      </c>
      <c r="W108" s="515" t="s">
        <v>671</v>
      </c>
      <c r="X108" s="3">
        <v>1.0</v>
      </c>
      <c r="Y108" s="515"/>
      <c r="Z108" s="3"/>
      <c r="AA108" s="515"/>
      <c r="AB108" s="3"/>
      <c r="AC108" s="515"/>
      <c r="AD108" s="3"/>
    </row>
    <row r="109">
      <c r="A109" s="617" t="b">
        <v>1</v>
      </c>
      <c r="B109" s="617" t="s">
        <v>1030</v>
      </c>
      <c r="C109" s="617" t="s">
        <v>12</v>
      </c>
      <c r="D109" s="618" t="s">
        <v>56</v>
      </c>
      <c r="E109" s="617" t="s">
        <v>64</v>
      </c>
      <c r="F109" s="618" t="s">
        <v>784</v>
      </c>
      <c r="G109" s="618"/>
      <c r="H109" s="526">
        <f>IF(K109&lt;&gt;"",(VLOOKUP(K109,'🌳Resource'!$A$4:$J1001,10,false)*L109),0)+IF(M109&lt;&gt;"",(VLOOKUP(M109,'🌳Resource'!$A$4:$J1001,10,false)*N109),0)+IF(O109&lt;&gt;"",(VLOOKUP(O109,'🌳Resource'!$A$4:$J1001,10,false)*P109),0) + IF(Q109&lt;&gt;"",(VLOOKUP(Q109,'🌳Resource'!$A$4:$J1001,10,false)*R109),0) + IF(S109&lt;&gt;"",(VLOOKUP(S109,'🧱Material'!$B$4:$H1001,7,false)*T109),0) + IF(U109&lt;&gt;"",(VLOOKUP(U109,'🧱Material'!$B$4:$H1001,7,false)*V109),0) + IF(W109&lt;&gt;"",(VLOOKUP(W109,'🧱Material'!$B$4:$H1001,7,false)*X109),0) + IF(Y109&lt;&gt;"",(VLOOKUP(Y109,'🧱Material'!$B$4:$H1001,7,false)*Z109),0) + IF(AA109&lt;&gt;"",(VLOOKUP(AA109,'🧱Material'!$B$4:$H1001,7,false)*AB109),0) + IF(AC109&lt;&gt;"",(VLOOKUP(AC109,'🧱Material'!$B$4:$H1001,7,false)*AD109),0)</f>
        <v>1606.5</v>
      </c>
      <c r="I109" s="526">
        <f>IF(K109&lt;&gt;"",(VLOOKUP(K109,'🌳Resource'!$A$4:$J1001,8,false)*L109),0)+IF(M109&lt;&gt;"",(VLOOKUP(M109,'🌳Resource'!$A$4:$J1001,8,false)*N109),0)+IF(O109&lt;&gt;"",(VLOOKUP(O109,'🌳Resource'!$A$4:$J1001,8,false)*P109),0) + IF(Q109&lt;&gt;"",(VLOOKUP(Q109,'🌳Resource'!$A$4:$J1001,8,false)*R109),0) + IF(S109&lt;&gt;"",(VLOOKUP(S109,'🧱Material'!$B$4:$H1001,5,false)*T109),0) + IF(U109&lt;&gt;"",(VLOOKUP(U109,'🧱Material'!$B$4:$H1001,5,false)*V109),0) + IF(W109&lt;&gt;"",(VLOOKUP(W109,'🧱Material'!$B$4:$H1001,5,false)*X109),0) + IF(Y109&lt;&gt;"",(VLOOKUP(Y109,'🧱Material'!$B$4:$H1001,5,false)*Z109),0) + IF(AA109&lt;&gt;"",(VLOOKUP(AA109,'🧱Material'!$B$4:$H1001,5,false)*AB109),0) + IF(AC109&lt;&gt;"",(VLOOKUP(AC109,'🧱Material'!$B$4:$H1001,5,false)*AD109),0)</f>
        <v>1375.363636</v>
      </c>
      <c r="J109" s="526">
        <f>IF(K109&lt;&gt;"",(VLOOKUP(K109,'🌳Resource'!$A$5:$J1001,9,false)*L109),0)+IF(M109&lt;&gt;"",(VLOOKUP(M109,'🌳Resource'!$A$5:$J1001,9,false)*N109),0)+IF(O109&lt;&gt;"",(VLOOKUP(O109,'🌳Resource'!$A$5:$J1001,9,false)*P109),0) + IF(Q109&lt;&gt;"",(VLOOKUP(Q109,'🌳Resource'!$A$5:$J1001,9,false)*R109),0) + IF(S109&lt;&gt;"",(VLOOKUP(S109,'🧱Material'!$B$4:$H1001,6,false)*T109),0) + IF(U109&lt;&gt;"",(VLOOKUP(U109,'🧱Material'!$B$4:$H1001,6,false)*V109),0) + IF(W109&lt;&gt;"",(VLOOKUP(W109,'🧱Material'!$B$4:$H1001,6,false)*X109),0) + IF(Y109&lt;&gt;"",(VLOOKUP(Y109,'🧱Material'!$B$4:$H1001,6,false)*Z109),0) + IF(AA109&lt;&gt;"",(VLOOKUP(AA109,'🧱Material'!$B$4:$H1001,6,false)*AB109),0) + IF(AC109&lt;&gt;"",(VLOOKUP(AC109,'🧱Material'!$B$4:$H1001,6,false)*AD109),0)</f>
        <v>4955</v>
      </c>
      <c r="K109" s="18" t="s">
        <v>79</v>
      </c>
      <c r="L109" s="520">
        <v>300.0</v>
      </c>
      <c r="M109" s="18" t="s">
        <v>80</v>
      </c>
      <c r="N109" s="520">
        <v>200.0</v>
      </c>
      <c r="O109" s="18" t="s">
        <v>82</v>
      </c>
      <c r="P109" s="520">
        <v>200.0</v>
      </c>
      <c r="Q109" s="18" t="s">
        <v>84</v>
      </c>
      <c r="R109" s="520">
        <v>200.0</v>
      </c>
      <c r="S109" s="59" t="s">
        <v>555</v>
      </c>
      <c r="T109" s="520">
        <v>5.0</v>
      </c>
      <c r="U109" s="59" t="s">
        <v>678</v>
      </c>
      <c r="V109" s="520">
        <v>5.0</v>
      </c>
      <c r="W109" s="59" t="s">
        <v>671</v>
      </c>
      <c r="X109" s="520">
        <v>1.0</v>
      </c>
      <c r="Y109" s="59"/>
      <c r="Z109" s="520"/>
      <c r="AA109" s="59"/>
      <c r="AB109" s="520"/>
      <c r="AC109" s="59"/>
      <c r="AD109" s="520"/>
    </row>
    <row r="110">
      <c r="A110" s="617" t="b">
        <v>1</v>
      </c>
      <c r="B110" s="617" t="s">
        <v>1031</v>
      </c>
      <c r="C110" s="617" t="s">
        <v>12</v>
      </c>
      <c r="D110" s="618" t="s">
        <v>56</v>
      </c>
      <c r="E110" s="617" t="s">
        <v>65</v>
      </c>
      <c r="F110" s="618" t="s">
        <v>784</v>
      </c>
      <c r="G110" s="618"/>
      <c r="H110" s="523">
        <f>IF(K110&lt;&gt;"",(VLOOKUP(K110,'🌳Resource'!$A$4:$J1001,10,false)*L110),0)+IF(M110&lt;&gt;"",(VLOOKUP(M110,'🌳Resource'!$A$4:$J1001,10,false)*N110),0)+IF(O110&lt;&gt;"",(VLOOKUP(O110,'🌳Resource'!$A$4:$J1001,10,false)*P110),0) + IF(Q110&lt;&gt;"",(VLOOKUP(Q110,'🌳Resource'!$A$4:$J1001,10,false)*R110),0) + IF(S110&lt;&gt;"",(VLOOKUP(S110,'🧱Material'!$B$4:$H1001,7,false)*T110),0) + IF(U110&lt;&gt;"",(VLOOKUP(U110,'🧱Material'!$B$4:$H1001,7,false)*V110),0) + IF(W110&lt;&gt;"",(VLOOKUP(W110,'🧱Material'!$B$4:$H1001,7,false)*X110),0) + IF(Y110&lt;&gt;"",(VLOOKUP(Y110,'🧱Material'!$B$4:$H1001,7,false)*Z110),0) + IF(AA110&lt;&gt;"",(VLOOKUP(AA110,'🧱Material'!$B$4:$H1001,7,false)*AB110),0) + IF(AC110&lt;&gt;"",(VLOOKUP(AC110,'🧱Material'!$B$4:$H1001,7,false)*AD110),0)</f>
        <v>1606.5</v>
      </c>
      <c r="I110" s="523">
        <f>IF(K110&lt;&gt;"",(VLOOKUP(K110,'🌳Resource'!$A$4:$J1001,8,false)*L110),0)+IF(M110&lt;&gt;"",(VLOOKUP(M110,'🌳Resource'!$A$4:$J1001,8,false)*N110),0)+IF(O110&lt;&gt;"",(VLOOKUP(O110,'🌳Resource'!$A$4:$J1001,8,false)*P110),0) + IF(Q110&lt;&gt;"",(VLOOKUP(Q110,'🌳Resource'!$A$4:$J1001,8,false)*R110),0) + IF(S110&lt;&gt;"",(VLOOKUP(S110,'🧱Material'!$B$4:$H1001,5,false)*T110),0) + IF(U110&lt;&gt;"",(VLOOKUP(U110,'🧱Material'!$B$4:$H1001,5,false)*V110),0) + IF(W110&lt;&gt;"",(VLOOKUP(W110,'🧱Material'!$B$4:$H1001,5,false)*X110),0) + IF(Y110&lt;&gt;"",(VLOOKUP(Y110,'🧱Material'!$B$4:$H1001,5,false)*Z110),0) + IF(AA110&lt;&gt;"",(VLOOKUP(AA110,'🧱Material'!$B$4:$H1001,5,false)*AB110),0) + IF(AC110&lt;&gt;"",(VLOOKUP(AC110,'🧱Material'!$B$4:$H1001,5,false)*AD110),0)</f>
        <v>1375.363636</v>
      </c>
      <c r="J110" s="523">
        <f>IF(K110&lt;&gt;"",(VLOOKUP(K110,'🌳Resource'!$A$5:$J1001,9,false)*L110),0)+IF(M110&lt;&gt;"",(VLOOKUP(M110,'🌳Resource'!$A$5:$J1001,9,false)*N110),0)+IF(O110&lt;&gt;"",(VLOOKUP(O110,'🌳Resource'!$A$5:$J1001,9,false)*P110),0) + IF(Q110&lt;&gt;"",(VLOOKUP(Q110,'🌳Resource'!$A$5:$J1001,9,false)*R110),0) + IF(S110&lt;&gt;"",(VLOOKUP(S110,'🧱Material'!$B$4:$H1001,6,false)*T110),0) + IF(U110&lt;&gt;"",(VLOOKUP(U110,'🧱Material'!$B$4:$H1001,6,false)*V110),0) + IF(W110&lt;&gt;"",(VLOOKUP(W110,'🧱Material'!$B$4:$H1001,6,false)*X110),0) + IF(Y110&lt;&gt;"",(VLOOKUP(Y110,'🧱Material'!$B$4:$H1001,6,false)*Z110),0) + IF(AA110&lt;&gt;"",(VLOOKUP(AA110,'🧱Material'!$B$4:$H1001,6,false)*AB110),0) + IF(AC110&lt;&gt;"",(VLOOKUP(AC110,'🧱Material'!$B$4:$H1001,6,false)*AD110),0)</f>
        <v>4955</v>
      </c>
      <c r="K110" s="63" t="s">
        <v>79</v>
      </c>
      <c r="L110" s="534">
        <v>300.0</v>
      </c>
      <c r="M110" s="63" t="s">
        <v>80</v>
      </c>
      <c r="N110" s="534">
        <v>200.0</v>
      </c>
      <c r="O110" s="63" t="s">
        <v>82</v>
      </c>
      <c r="P110" s="534">
        <v>200.0</v>
      </c>
      <c r="Q110" s="63" t="s">
        <v>84</v>
      </c>
      <c r="R110" s="534">
        <v>200.0</v>
      </c>
      <c r="S110" s="515" t="s">
        <v>555</v>
      </c>
      <c r="T110" s="3">
        <v>5.0</v>
      </c>
      <c r="U110" s="515" t="s">
        <v>678</v>
      </c>
      <c r="V110" s="3">
        <v>5.0</v>
      </c>
      <c r="W110" s="515" t="s">
        <v>671</v>
      </c>
      <c r="X110" s="3">
        <v>1.0</v>
      </c>
      <c r="Y110" s="515"/>
      <c r="Z110" s="3"/>
      <c r="AA110" s="515"/>
      <c r="AB110" s="3"/>
      <c r="AC110" s="515"/>
      <c r="AD110" s="3"/>
    </row>
    <row r="111">
      <c r="A111" s="617" t="b">
        <v>1</v>
      </c>
      <c r="B111" s="617" t="s">
        <v>1032</v>
      </c>
      <c r="C111" s="617" t="s">
        <v>12</v>
      </c>
      <c r="D111" s="618" t="s">
        <v>56</v>
      </c>
      <c r="E111" s="617" t="s">
        <v>66</v>
      </c>
      <c r="F111" s="618" t="s">
        <v>784</v>
      </c>
      <c r="G111" s="618"/>
      <c r="H111" s="526">
        <f>IF(K111&lt;&gt;"",(VLOOKUP(K111,'🌳Resource'!$A$4:$J1001,10,false)*L111),0)+IF(M111&lt;&gt;"",(VLOOKUP(M111,'🌳Resource'!$A$4:$J1001,10,false)*N111),0)+IF(O111&lt;&gt;"",(VLOOKUP(O111,'🌳Resource'!$A$4:$J1001,10,false)*P111),0) + IF(Q111&lt;&gt;"",(VLOOKUP(Q111,'🌳Resource'!$A$4:$J1001,10,false)*R111),0) + IF(S111&lt;&gt;"",(VLOOKUP(S111,'🧱Material'!$B$4:$H1001,7,false)*T111),0) + IF(U111&lt;&gt;"",(VLOOKUP(U111,'🧱Material'!$B$4:$H1001,7,false)*V111),0) + IF(W111&lt;&gt;"",(VLOOKUP(W111,'🧱Material'!$B$4:$H1001,7,false)*X111),0) + IF(Y111&lt;&gt;"",(VLOOKUP(Y111,'🧱Material'!$B$4:$H1001,7,false)*Z111),0) + IF(AA111&lt;&gt;"",(VLOOKUP(AA111,'🧱Material'!$B$4:$H1001,7,false)*AB111),0) + IF(AC111&lt;&gt;"",(VLOOKUP(AC111,'🧱Material'!$B$4:$H1001,7,false)*AD111),0)</f>
        <v>1606.5</v>
      </c>
      <c r="I111" s="526">
        <f>IF(K111&lt;&gt;"",(VLOOKUP(K111,'🌳Resource'!$A$4:$J1001,8,false)*L111),0)+IF(M111&lt;&gt;"",(VLOOKUP(M111,'🌳Resource'!$A$4:$J1001,8,false)*N111),0)+IF(O111&lt;&gt;"",(VLOOKUP(O111,'🌳Resource'!$A$4:$J1001,8,false)*P111),0) + IF(Q111&lt;&gt;"",(VLOOKUP(Q111,'🌳Resource'!$A$4:$J1001,8,false)*R111),0) + IF(S111&lt;&gt;"",(VLOOKUP(S111,'🧱Material'!$B$4:$H1001,5,false)*T111),0) + IF(U111&lt;&gt;"",(VLOOKUP(U111,'🧱Material'!$B$4:$H1001,5,false)*V111),0) + IF(W111&lt;&gt;"",(VLOOKUP(W111,'🧱Material'!$B$4:$H1001,5,false)*X111),0) + IF(Y111&lt;&gt;"",(VLOOKUP(Y111,'🧱Material'!$B$4:$H1001,5,false)*Z111),0) + IF(AA111&lt;&gt;"",(VLOOKUP(AA111,'🧱Material'!$B$4:$H1001,5,false)*AB111),0) + IF(AC111&lt;&gt;"",(VLOOKUP(AC111,'🧱Material'!$B$4:$H1001,5,false)*AD111),0)</f>
        <v>1375.363636</v>
      </c>
      <c r="J111" s="526">
        <f>IF(K111&lt;&gt;"",(VLOOKUP(K111,'🌳Resource'!$A$5:$J1001,9,false)*L111),0)+IF(M111&lt;&gt;"",(VLOOKUP(M111,'🌳Resource'!$A$5:$J1001,9,false)*N111),0)+IF(O111&lt;&gt;"",(VLOOKUP(O111,'🌳Resource'!$A$5:$J1001,9,false)*P111),0) + IF(Q111&lt;&gt;"",(VLOOKUP(Q111,'🌳Resource'!$A$5:$J1001,9,false)*R111),0) + IF(S111&lt;&gt;"",(VLOOKUP(S111,'🧱Material'!$B$4:$H1001,6,false)*T111),0) + IF(U111&lt;&gt;"",(VLOOKUP(U111,'🧱Material'!$B$4:$H1001,6,false)*V111),0) + IF(W111&lt;&gt;"",(VLOOKUP(W111,'🧱Material'!$B$4:$H1001,6,false)*X111),0) + IF(Y111&lt;&gt;"",(VLOOKUP(Y111,'🧱Material'!$B$4:$H1001,6,false)*Z111),0) + IF(AA111&lt;&gt;"",(VLOOKUP(AA111,'🧱Material'!$B$4:$H1001,6,false)*AB111),0) + IF(AC111&lt;&gt;"",(VLOOKUP(AC111,'🧱Material'!$B$4:$H1001,6,false)*AD111),0)</f>
        <v>4955</v>
      </c>
      <c r="K111" s="18" t="s">
        <v>79</v>
      </c>
      <c r="L111" s="520">
        <v>300.0</v>
      </c>
      <c r="M111" s="18" t="s">
        <v>80</v>
      </c>
      <c r="N111" s="520">
        <v>200.0</v>
      </c>
      <c r="O111" s="18" t="s">
        <v>82</v>
      </c>
      <c r="P111" s="520">
        <v>200.0</v>
      </c>
      <c r="Q111" s="18" t="s">
        <v>84</v>
      </c>
      <c r="R111" s="520">
        <v>200.0</v>
      </c>
      <c r="S111" s="59" t="s">
        <v>555</v>
      </c>
      <c r="T111" s="520">
        <v>5.0</v>
      </c>
      <c r="U111" s="59" t="s">
        <v>678</v>
      </c>
      <c r="V111" s="520">
        <v>5.0</v>
      </c>
      <c r="W111" s="59" t="s">
        <v>671</v>
      </c>
      <c r="X111" s="520">
        <v>1.0</v>
      </c>
      <c r="Y111" s="59"/>
      <c r="Z111" s="520"/>
      <c r="AA111" s="59"/>
      <c r="AB111" s="520"/>
      <c r="AC111" s="59"/>
      <c r="AD111" s="520"/>
    </row>
    <row r="112">
      <c r="A112" s="617" t="b">
        <v>1</v>
      </c>
      <c r="B112" s="617" t="s">
        <v>1033</v>
      </c>
      <c r="C112" s="617" t="s">
        <v>12</v>
      </c>
      <c r="D112" s="618" t="s">
        <v>56</v>
      </c>
      <c r="E112" s="617" t="s">
        <v>29</v>
      </c>
      <c r="F112" s="618" t="s">
        <v>787</v>
      </c>
      <c r="G112" s="618"/>
      <c r="H112" s="523">
        <f>IF(K112&lt;&gt;"",(VLOOKUP(K112,'🌳Resource'!$A$4:$J1001,10,false)*L112),0)+IF(M112&lt;&gt;"",(VLOOKUP(M112,'🌳Resource'!$A$4:$J1001,10,false)*N112),0)+IF(O112&lt;&gt;"",(VLOOKUP(O112,'🌳Resource'!$A$4:$J1001,10,false)*P112),0) + IF(Q112&lt;&gt;"",(VLOOKUP(Q112,'🌳Resource'!$A$4:$J1001,10,false)*R112),0) + IF(S112&lt;&gt;"",(VLOOKUP(S112,'🧱Material'!$B$4:$H1001,7,false)*T112),0) + IF(U112&lt;&gt;"",(VLOOKUP(U112,'🧱Material'!$B$4:$H1001,7,false)*V112),0) + IF(W112&lt;&gt;"",(VLOOKUP(W112,'🧱Material'!$B$4:$H1001,7,false)*X112),0) + IF(Y112&lt;&gt;"",(VLOOKUP(Y112,'🧱Material'!$B$4:$H1001,7,false)*Z112),0) + IF(AA112&lt;&gt;"",(VLOOKUP(AA112,'🧱Material'!$B$4:$H1001,7,false)*AB112),0) + IF(AC112&lt;&gt;"",(VLOOKUP(AC112,'🧱Material'!$B$4:$H1001,7,false)*AD112),0)</f>
        <v>1606.5</v>
      </c>
      <c r="I112" s="523">
        <f>IF(K112&lt;&gt;"",(VLOOKUP(K112,'🌳Resource'!$A$4:$J1001,8,false)*L112),0)+IF(M112&lt;&gt;"",(VLOOKUP(M112,'🌳Resource'!$A$4:$J1001,8,false)*N112),0)+IF(O112&lt;&gt;"",(VLOOKUP(O112,'🌳Resource'!$A$4:$J1001,8,false)*P112),0) + IF(Q112&lt;&gt;"",(VLOOKUP(Q112,'🌳Resource'!$A$4:$J1001,8,false)*R112),0) + IF(S112&lt;&gt;"",(VLOOKUP(S112,'🧱Material'!$B$4:$H1001,5,false)*T112),0) + IF(U112&lt;&gt;"",(VLOOKUP(U112,'🧱Material'!$B$4:$H1001,5,false)*V112),0) + IF(W112&lt;&gt;"",(VLOOKUP(W112,'🧱Material'!$B$4:$H1001,5,false)*X112),0) + IF(Y112&lt;&gt;"",(VLOOKUP(Y112,'🧱Material'!$B$4:$H1001,5,false)*Z112),0) + IF(AA112&lt;&gt;"",(VLOOKUP(AA112,'🧱Material'!$B$4:$H1001,5,false)*AB112),0) + IF(AC112&lt;&gt;"",(VLOOKUP(AC112,'🧱Material'!$B$4:$H1001,5,false)*AD112),0)</f>
        <v>1375.363636</v>
      </c>
      <c r="J112" s="523">
        <f>IF(K112&lt;&gt;"",(VLOOKUP(K112,'🌳Resource'!$A$5:$J1001,9,false)*L112),0)+IF(M112&lt;&gt;"",(VLOOKUP(M112,'🌳Resource'!$A$5:$J1001,9,false)*N112),0)+IF(O112&lt;&gt;"",(VLOOKUP(O112,'🌳Resource'!$A$5:$J1001,9,false)*P112),0) + IF(Q112&lt;&gt;"",(VLOOKUP(Q112,'🌳Resource'!$A$5:$J1001,9,false)*R112),0) + IF(S112&lt;&gt;"",(VLOOKUP(S112,'🧱Material'!$B$4:$H1001,6,false)*T112),0) + IF(U112&lt;&gt;"",(VLOOKUP(U112,'🧱Material'!$B$4:$H1001,6,false)*V112),0) + IF(W112&lt;&gt;"",(VLOOKUP(W112,'🧱Material'!$B$4:$H1001,6,false)*X112),0) + IF(Y112&lt;&gt;"",(VLOOKUP(Y112,'🧱Material'!$B$4:$H1001,6,false)*Z112),0) + IF(AA112&lt;&gt;"",(VLOOKUP(AA112,'🧱Material'!$B$4:$H1001,6,false)*AB112),0) + IF(AC112&lt;&gt;"",(VLOOKUP(AC112,'🧱Material'!$B$4:$H1001,6,false)*AD112),0)</f>
        <v>4965</v>
      </c>
      <c r="K112" s="63" t="s">
        <v>79</v>
      </c>
      <c r="L112" s="534">
        <v>300.0</v>
      </c>
      <c r="M112" s="63" t="s">
        <v>80</v>
      </c>
      <c r="N112" s="534">
        <v>200.0</v>
      </c>
      <c r="O112" s="63" t="s">
        <v>82</v>
      </c>
      <c r="P112" s="534">
        <v>200.0</v>
      </c>
      <c r="Q112" s="63" t="s">
        <v>84</v>
      </c>
      <c r="R112" s="534">
        <v>200.0</v>
      </c>
      <c r="S112" s="515" t="s">
        <v>555</v>
      </c>
      <c r="T112" s="3">
        <v>5.0</v>
      </c>
      <c r="U112" s="515" t="s">
        <v>682</v>
      </c>
      <c r="V112" s="3">
        <v>5.0</v>
      </c>
      <c r="W112" s="515" t="s">
        <v>671</v>
      </c>
      <c r="X112" s="3">
        <v>1.0</v>
      </c>
      <c r="Y112" s="515"/>
      <c r="Z112" s="3"/>
      <c r="AA112" s="515"/>
      <c r="AB112" s="3"/>
      <c r="AC112" s="515"/>
      <c r="AD112" s="3"/>
    </row>
    <row r="113">
      <c r="A113" s="617" t="b">
        <v>1</v>
      </c>
      <c r="B113" s="617" t="s">
        <v>1034</v>
      </c>
      <c r="C113" s="617" t="s">
        <v>12</v>
      </c>
      <c r="D113" s="618" t="s">
        <v>56</v>
      </c>
      <c r="E113" s="618" t="s">
        <v>33</v>
      </c>
      <c r="F113" s="618" t="s">
        <v>787</v>
      </c>
      <c r="G113" s="624"/>
      <c r="H113" s="526">
        <f>IF(K113&lt;&gt;"",(VLOOKUP(K113,'🌳Resource'!$A$4:$J1001,10,false)*L113),0)+IF(M113&lt;&gt;"",(VLOOKUP(M113,'🌳Resource'!$A$4:$J1001,10,false)*N113),0)+IF(O113&lt;&gt;"",(VLOOKUP(O113,'🌳Resource'!$A$4:$J1001,10,false)*P113),0) + IF(Q113&lt;&gt;"",(VLOOKUP(Q113,'🌳Resource'!$A$4:$J1001,10,false)*R113),0) + IF(S113&lt;&gt;"",(VLOOKUP(S113,'🧱Material'!$B$4:$H1001,7,false)*T113),0) + IF(U113&lt;&gt;"",(VLOOKUP(U113,'🧱Material'!$B$4:$H1001,7,false)*V113),0) + IF(W113&lt;&gt;"",(VLOOKUP(W113,'🧱Material'!$B$4:$H1001,7,false)*X113),0) + IF(Y113&lt;&gt;"",(VLOOKUP(Y113,'🧱Material'!$B$4:$H1001,7,false)*Z113),0) + IF(AA113&lt;&gt;"",(VLOOKUP(AA113,'🧱Material'!$B$4:$H1001,7,false)*AB113),0) + IF(AC113&lt;&gt;"",(VLOOKUP(AC113,'🧱Material'!$B$4:$H1001,7,false)*AD113),0)</f>
        <v>1606.5</v>
      </c>
      <c r="I113" s="526">
        <f>IF(K113&lt;&gt;"",(VLOOKUP(K113,'🌳Resource'!$A$4:$J1001,8,false)*L113),0)+IF(M113&lt;&gt;"",(VLOOKUP(M113,'🌳Resource'!$A$4:$J1001,8,false)*N113),0)+IF(O113&lt;&gt;"",(VLOOKUP(O113,'🌳Resource'!$A$4:$J1001,8,false)*P113),0) + IF(Q113&lt;&gt;"",(VLOOKUP(Q113,'🌳Resource'!$A$4:$J1001,8,false)*R113),0) + IF(S113&lt;&gt;"",(VLOOKUP(S113,'🧱Material'!$B$4:$H1001,5,false)*T113),0) + IF(U113&lt;&gt;"",(VLOOKUP(U113,'🧱Material'!$B$4:$H1001,5,false)*V113),0) + IF(W113&lt;&gt;"",(VLOOKUP(W113,'🧱Material'!$B$4:$H1001,5,false)*X113),0) + IF(Y113&lt;&gt;"",(VLOOKUP(Y113,'🧱Material'!$B$4:$H1001,5,false)*Z113),0) + IF(AA113&lt;&gt;"",(VLOOKUP(AA113,'🧱Material'!$B$4:$H1001,5,false)*AB113),0) + IF(AC113&lt;&gt;"",(VLOOKUP(AC113,'🧱Material'!$B$4:$H1001,5,false)*AD113),0)</f>
        <v>1375.363636</v>
      </c>
      <c r="J113" s="526">
        <f>IF(K113&lt;&gt;"",(VLOOKUP(K113,'🌳Resource'!$A$5:$J1001,9,false)*L113),0)+IF(M113&lt;&gt;"",(VLOOKUP(M113,'🌳Resource'!$A$5:$J1001,9,false)*N113),0)+IF(O113&lt;&gt;"",(VLOOKUP(O113,'🌳Resource'!$A$5:$J1001,9,false)*P113),0) + IF(Q113&lt;&gt;"",(VLOOKUP(Q113,'🌳Resource'!$A$5:$J1001,9,false)*R113),0) + IF(S113&lt;&gt;"",(VLOOKUP(S113,'🧱Material'!$B$4:$H1001,6,false)*T113),0) + IF(U113&lt;&gt;"",(VLOOKUP(U113,'🧱Material'!$B$4:$H1001,6,false)*V113),0) + IF(W113&lt;&gt;"",(VLOOKUP(W113,'🧱Material'!$B$4:$H1001,6,false)*X113),0) + IF(Y113&lt;&gt;"",(VLOOKUP(Y113,'🧱Material'!$B$4:$H1001,6,false)*Z113),0) + IF(AA113&lt;&gt;"",(VLOOKUP(AA113,'🧱Material'!$B$4:$H1001,6,false)*AB113),0) + IF(AC113&lt;&gt;"",(VLOOKUP(AC113,'🧱Material'!$B$4:$H1001,6,false)*AD113),0)</f>
        <v>4965</v>
      </c>
      <c r="K113" s="18" t="s">
        <v>79</v>
      </c>
      <c r="L113" s="520">
        <v>300.0</v>
      </c>
      <c r="M113" s="18" t="s">
        <v>80</v>
      </c>
      <c r="N113" s="520">
        <v>200.0</v>
      </c>
      <c r="O113" s="18" t="s">
        <v>82</v>
      </c>
      <c r="P113" s="520">
        <v>200.0</v>
      </c>
      <c r="Q113" s="18" t="s">
        <v>84</v>
      </c>
      <c r="R113" s="520">
        <v>200.0</v>
      </c>
      <c r="S113" s="59" t="s">
        <v>555</v>
      </c>
      <c r="T113" s="520">
        <v>5.0</v>
      </c>
      <c r="U113" s="59" t="s">
        <v>682</v>
      </c>
      <c r="V113" s="520">
        <v>5.0</v>
      </c>
      <c r="W113" s="59" t="s">
        <v>671</v>
      </c>
      <c r="X113" s="520">
        <v>1.0</v>
      </c>
      <c r="Y113" s="59"/>
      <c r="Z113" s="520"/>
      <c r="AA113" s="59"/>
      <c r="AB113" s="520"/>
      <c r="AC113" s="59"/>
      <c r="AD113" s="520"/>
    </row>
    <row r="114">
      <c r="A114" s="617" t="b">
        <v>1</v>
      </c>
      <c r="B114" s="617" t="s">
        <v>1035</v>
      </c>
      <c r="C114" s="617" t="s">
        <v>12</v>
      </c>
      <c r="D114" s="618" t="s">
        <v>56</v>
      </c>
      <c r="E114" s="617" t="s">
        <v>37</v>
      </c>
      <c r="F114" s="618" t="s">
        <v>787</v>
      </c>
      <c r="G114" s="618"/>
      <c r="H114" s="523">
        <f>IF(K114&lt;&gt;"",(VLOOKUP(K114,'🌳Resource'!$A$4:$J1001,10,false)*L114),0)+IF(M114&lt;&gt;"",(VLOOKUP(M114,'🌳Resource'!$A$4:$J1001,10,false)*N114),0)+IF(O114&lt;&gt;"",(VLOOKUP(O114,'🌳Resource'!$A$4:$J1001,10,false)*P114),0) + IF(Q114&lt;&gt;"",(VLOOKUP(Q114,'🌳Resource'!$A$4:$J1001,10,false)*R114),0) + IF(S114&lt;&gt;"",(VLOOKUP(S114,'🧱Material'!$B$4:$H1001,7,false)*T114),0) + IF(U114&lt;&gt;"",(VLOOKUP(U114,'🧱Material'!$B$4:$H1001,7,false)*V114),0) + IF(W114&lt;&gt;"",(VLOOKUP(W114,'🧱Material'!$B$4:$H1001,7,false)*X114),0) + IF(Y114&lt;&gt;"",(VLOOKUP(Y114,'🧱Material'!$B$4:$H1001,7,false)*Z114),0) + IF(AA114&lt;&gt;"",(VLOOKUP(AA114,'🧱Material'!$B$4:$H1001,7,false)*AB114),0) + IF(AC114&lt;&gt;"",(VLOOKUP(AC114,'🧱Material'!$B$4:$H1001,7,false)*AD114),0)</f>
        <v>1606.5</v>
      </c>
      <c r="I114" s="523">
        <f>IF(K114&lt;&gt;"",(VLOOKUP(K114,'🌳Resource'!$A$4:$J1001,8,false)*L114),0)+IF(M114&lt;&gt;"",(VLOOKUP(M114,'🌳Resource'!$A$4:$J1001,8,false)*N114),0)+IF(O114&lt;&gt;"",(VLOOKUP(O114,'🌳Resource'!$A$4:$J1001,8,false)*P114),0) + IF(Q114&lt;&gt;"",(VLOOKUP(Q114,'🌳Resource'!$A$4:$J1001,8,false)*R114),0) + IF(S114&lt;&gt;"",(VLOOKUP(S114,'🧱Material'!$B$4:$H1001,5,false)*T114),0) + IF(U114&lt;&gt;"",(VLOOKUP(U114,'🧱Material'!$B$4:$H1001,5,false)*V114),0) + IF(W114&lt;&gt;"",(VLOOKUP(W114,'🧱Material'!$B$4:$H1001,5,false)*X114),0) + IF(Y114&lt;&gt;"",(VLOOKUP(Y114,'🧱Material'!$B$4:$H1001,5,false)*Z114),0) + IF(AA114&lt;&gt;"",(VLOOKUP(AA114,'🧱Material'!$B$4:$H1001,5,false)*AB114),0) + IF(AC114&lt;&gt;"",(VLOOKUP(AC114,'🧱Material'!$B$4:$H1001,5,false)*AD114),0)</f>
        <v>1375.363636</v>
      </c>
      <c r="J114" s="523">
        <f>IF(K114&lt;&gt;"",(VLOOKUP(K114,'🌳Resource'!$A$5:$J1001,9,false)*L114),0)+IF(M114&lt;&gt;"",(VLOOKUP(M114,'🌳Resource'!$A$5:$J1001,9,false)*N114),0)+IF(O114&lt;&gt;"",(VLOOKUP(O114,'🌳Resource'!$A$5:$J1001,9,false)*P114),0) + IF(Q114&lt;&gt;"",(VLOOKUP(Q114,'🌳Resource'!$A$5:$J1001,9,false)*R114),0) + IF(S114&lt;&gt;"",(VLOOKUP(S114,'🧱Material'!$B$4:$H1001,6,false)*T114),0) + IF(U114&lt;&gt;"",(VLOOKUP(U114,'🧱Material'!$B$4:$H1001,6,false)*V114),0) + IF(W114&lt;&gt;"",(VLOOKUP(W114,'🧱Material'!$B$4:$H1001,6,false)*X114),0) + IF(Y114&lt;&gt;"",(VLOOKUP(Y114,'🧱Material'!$B$4:$H1001,6,false)*Z114),0) + IF(AA114&lt;&gt;"",(VLOOKUP(AA114,'🧱Material'!$B$4:$H1001,6,false)*AB114),0) + IF(AC114&lt;&gt;"",(VLOOKUP(AC114,'🧱Material'!$B$4:$H1001,6,false)*AD114),0)</f>
        <v>4965</v>
      </c>
      <c r="K114" s="63" t="s">
        <v>79</v>
      </c>
      <c r="L114" s="534">
        <v>300.0</v>
      </c>
      <c r="M114" s="63" t="s">
        <v>80</v>
      </c>
      <c r="N114" s="534">
        <v>200.0</v>
      </c>
      <c r="O114" s="63" t="s">
        <v>82</v>
      </c>
      <c r="P114" s="534">
        <v>200.0</v>
      </c>
      <c r="Q114" s="63" t="s">
        <v>84</v>
      </c>
      <c r="R114" s="534">
        <v>200.0</v>
      </c>
      <c r="S114" s="515" t="s">
        <v>555</v>
      </c>
      <c r="T114" s="3">
        <v>5.0</v>
      </c>
      <c r="U114" s="515" t="s">
        <v>682</v>
      </c>
      <c r="V114" s="3">
        <v>5.0</v>
      </c>
      <c r="W114" s="515" t="s">
        <v>671</v>
      </c>
      <c r="X114" s="3">
        <v>1.0</v>
      </c>
      <c r="Y114" s="515"/>
      <c r="Z114" s="3"/>
      <c r="AA114" s="515"/>
      <c r="AB114" s="3"/>
      <c r="AC114" s="515"/>
      <c r="AD114" s="3"/>
    </row>
    <row r="115">
      <c r="A115" s="617" t="b">
        <v>1</v>
      </c>
      <c r="B115" s="617" t="s">
        <v>1036</v>
      </c>
      <c r="C115" s="617" t="s">
        <v>12</v>
      </c>
      <c r="D115" s="618" t="s">
        <v>56</v>
      </c>
      <c r="E115" s="617" t="s">
        <v>41</v>
      </c>
      <c r="F115" s="618" t="s">
        <v>787</v>
      </c>
      <c r="G115" s="618"/>
      <c r="H115" s="526">
        <f>IF(K115&lt;&gt;"",(VLOOKUP(K115,'🌳Resource'!$A$4:$J1001,10,false)*L115),0)+IF(M115&lt;&gt;"",(VLOOKUP(M115,'🌳Resource'!$A$4:$J1001,10,false)*N115),0)+IF(O115&lt;&gt;"",(VLOOKUP(O115,'🌳Resource'!$A$4:$J1001,10,false)*P115),0) + IF(Q115&lt;&gt;"",(VLOOKUP(Q115,'🌳Resource'!$A$4:$J1001,10,false)*R115),0) + IF(S115&lt;&gt;"",(VLOOKUP(S115,'🧱Material'!$B$4:$H1001,7,false)*T115),0) + IF(U115&lt;&gt;"",(VLOOKUP(U115,'🧱Material'!$B$4:$H1001,7,false)*V115),0) + IF(W115&lt;&gt;"",(VLOOKUP(W115,'🧱Material'!$B$4:$H1001,7,false)*X115),0) + IF(Y115&lt;&gt;"",(VLOOKUP(Y115,'🧱Material'!$B$4:$H1001,7,false)*Z115),0) + IF(AA115&lt;&gt;"",(VLOOKUP(AA115,'🧱Material'!$B$4:$H1001,7,false)*AB115),0) + IF(AC115&lt;&gt;"",(VLOOKUP(AC115,'🧱Material'!$B$4:$H1001,7,false)*AD115),0)</f>
        <v>1606.5</v>
      </c>
      <c r="I115" s="526">
        <f>IF(K115&lt;&gt;"",(VLOOKUP(K115,'🌳Resource'!$A$4:$J1001,8,false)*L115),0)+IF(M115&lt;&gt;"",(VLOOKUP(M115,'🌳Resource'!$A$4:$J1001,8,false)*N115),0)+IF(O115&lt;&gt;"",(VLOOKUP(O115,'🌳Resource'!$A$4:$J1001,8,false)*P115),0) + IF(Q115&lt;&gt;"",(VLOOKUP(Q115,'🌳Resource'!$A$4:$J1001,8,false)*R115),0) + IF(S115&lt;&gt;"",(VLOOKUP(S115,'🧱Material'!$B$4:$H1001,5,false)*T115),0) + IF(U115&lt;&gt;"",(VLOOKUP(U115,'🧱Material'!$B$4:$H1001,5,false)*V115),0) + IF(W115&lt;&gt;"",(VLOOKUP(W115,'🧱Material'!$B$4:$H1001,5,false)*X115),0) + IF(Y115&lt;&gt;"",(VLOOKUP(Y115,'🧱Material'!$B$4:$H1001,5,false)*Z115),0) + IF(AA115&lt;&gt;"",(VLOOKUP(AA115,'🧱Material'!$B$4:$H1001,5,false)*AB115),0) + IF(AC115&lt;&gt;"",(VLOOKUP(AC115,'🧱Material'!$B$4:$H1001,5,false)*AD115),0)</f>
        <v>1375.363636</v>
      </c>
      <c r="J115" s="526">
        <f>IF(K115&lt;&gt;"",(VLOOKUP(K115,'🌳Resource'!$A$5:$J1001,9,false)*L115),0)+IF(M115&lt;&gt;"",(VLOOKUP(M115,'🌳Resource'!$A$5:$J1001,9,false)*N115),0)+IF(O115&lt;&gt;"",(VLOOKUP(O115,'🌳Resource'!$A$5:$J1001,9,false)*P115),0) + IF(Q115&lt;&gt;"",(VLOOKUP(Q115,'🌳Resource'!$A$5:$J1001,9,false)*R115),0) + IF(S115&lt;&gt;"",(VLOOKUP(S115,'🧱Material'!$B$4:$H1001,6,false)*T115),0) + IF(U115&lt;&gt;"",(VLOOKUP(U115,'🧱Material'!$B$4:$H1001,6,false)*V115),0) + IF(W115&lt;&gt;"",(VLOOKUP(W115,'🧱Material'!$B$4:$H1001,6,false)*X115),0) + IF(Y115&lt;&gt;"",(VLOOKUP(Y115,'🧱Material'!$B$4:$H1001,6,false)*Z115),0) + IF(AA115&lt;&gt;"",(VLOOKUP(AA115,'🧱Material'!$B$4:$H1001,6,false)*AB115),0) + IF(AC115&lt;&gt;"",(VLOOKUP(AC115,'🧱Material'!$B$4:$H1001,6,false)*AD115),0)</f>
        <v>4965</v>
      </c>
      <c r="K115" s="18" t="s">
        <v>79</v>
      </c>
      <c r="L115" s="520">
        <v>300.0</v>
      </c>
      <c r="M115" s="18" t="s">
        <v>80</v>
      </c>
      <c r="N115" s="520">
        <v>200.0</v>
      </c>
      <c r="O115" s="18" t="s">
        <v>82</v>
      </c>
      <c r="P115" s="520">
        <v>200.0</v>
      </c>
      <c r="Q115" s="18" t="s">
        <v>84</v>
      </c>
      <c r="R115" s="520">
        <v>200.0</v>
      </c>
      <c r="S115" s="59" t="s">
        <v>555</v>
      </c>
      <c r="T115" s="520">
        <v>5.0</v>
      </c>
      <c r="U115" s="59" t="s">
        <v>682</v>
      </c>
      <c r="V115" s="520">
        <v>5.0</v>
      </c>
      <c r="W115" s="59" t="s">
        <v>671</v>
      </c>
      <c r="X115" s="520">
        <v>1.0</v>
      </c>
      <c r="Y115" s="59"/>
      <c r="Z115" s="520"/>
      <c r="AA115" s="59"/>
      <c r="AB115" s="520"/>
      <c r="AC115" s="59"/>
      <c r="AD115" s="520"/>
    </row>
    <row r="116">
      <c r="A116" s="617" t="b">
        <v>1</v>
      </c>
      <c r="B116" s="617" t="s">
        <v>1037</v>
      </c>
      <c r="C116" s="617" t="s">
        <v>12</v>
      </c>
      <c r="D116" s="618" t="s">
        <v>56</v>
      </c>
      <c r="E116" s="617" t="s">
        <v>44</v>
      </c>
      <c r="F116" s="618" t="s">
        <v>787</v>
      </c>
      <c r="G116" s="618"/>
      <c r="H116" s="523">
        <f>IF(K116&lt;&gt;"",(VLOOKUP(K116,'🌳Resource'!$A$4:$J1001,10,false)*L116),0)+IF(M116&lt;&gt;"",(VLOOKUP(M116,'🌳Resource'!$A$4:$J1001,10,false)*N116),0)+IF(O116&lt;&gt;"",(VLOOKUP(O116,'🌳Resource'!$A$4:$J1001,10,false)*P116),0) + IF(Q116&lt;&gt;"",(VLOOKUP(Q116,'🌳Resource'!$A$4:$J1001,10,false)*R116),0) + IF(S116&lt;&gt;"",(VLOOKUP(S116,'🧱Material'!$B$4:$H1001,7,false)*T116),0) + IF(U116&lt;&gt;"",(VLOOKUP(U116,'🧱Material'!$B$4:$H1001,7,false)*V116),0) + IF(W116&lt;&gt;"",(VLOOKUP(W116,'🧱Material'!$B$4:$H1001,7,false)*X116),0) + IF(Y116&lt;&gt;"",(VLOOKUP(Y116,'🧱Material'!$B$4:$H1001,7,false)*Z116),0) + IF(AA116&lt;&gt;"",(VLOOKUP(AA116,'🧱Material'!$B$4:$H1001,7,false)*AB116),0) + IF(AC116&lt;&gt;"",(VLOOKUP(AC116,'🧱Material'!$B$4:$H1001,7,false)*AD116),0)</f>
        <v>1606.5</v>
      </c>
      <c r="I116" s="523">
        <f>IF(K116&lt;&gt;"",(VLOOKUP(K116,'🌳Resource'!$A$4:$J1001,8,false)*L116),0)+IF(M116&lt;&gt;"",(VLOOKUP(M116,'🌳Resource'!$A$4:$J1001,8,false)*N116),0)+IF(O116&lt;&gt;"",(VLOOKUP(O116,'🌳Resource'!$A$4:$J1001,8,false)*P116),0) + IF(Q116&lt;&gt;"",(VLOOKUP(Q116,'🌳Resource'!$A$4:$J1001,8,false)*R116),0) + IF(S116&lt;&gt;"",(VLOOKUP(S116,'🧱Material'!$B$4:$H1001,5,false)*T116),0) + IF(U116&lt;&gt;"",(VLOOKUP(U116,'🧱Material'!$B$4:$H1001,5,false)*V116),0) + IF(W116&lt;&gt;"",(VLOOKUP(W116,'🧱Material'!$B$4:$H1001,5,false)*X116),0) + IF(Y116&lt;&gt;"",(VLOOKUP(Y116,'🧱Material'!$B$4:$H1001,5,false)*Z116),0) + IF(AA116&lt;&gt;"",(VLOOKUP(AA116,'🧱Material'!$B$4:$H1001,5,false)*AB116),0) + IF(AC116&lt;&gt;"",(VLOOKUP(AC116,'🧱Material'!$B$4:$H1001,5,false)*AD116),0)</f>
        <v>1375.363636</v>
      </c>
      <c r="J116" s="523">
        <f>IF(K116&lt;&gt;"",(VLOOKUP(K116,'🌳Resource'!$A$5:$J1001,9,false)*L116),0)+IF(M116&lt;&gt;"",(VLOOKUP(M116,'🌳Resource'!$A$5:$J1001,9,false)*N116),0)+IF(O116&lt;&gt;"",(VLOOKUP(O116,'🌳Resource'!$A$5:$J1001,9,false)*P116),0) + IF(Q116&lt;&gt;"",(VLOOKUP(Q116,'🌳Resource'!$A$5:$J1001,9,false)*R116),0) + IF(S116&lt;&gt;"",(VLOOKUP(S116,'🧱Material'!$B$4:$H1001,6,false)*T116),0) + IF(U116&lt;&gt;"",(VLOOKUP(U116,'🧱Material'!$B$4:$H1001,6,false)*V116),0) + IF(W116&lt;&gt;"",(VLOOKUP(W116,'🧱Material'!$B$4:$H1001,6,false)*X116),0) + IF(Y116&lt;&gt;"",(VLOOKUP(Y116,'🧱Material'!$B$4:$H1001,6,false)*Z116),0) + IF(AA116&lt;&gt;"",(VLOOKUP(AA116,'🧱Material'!$B$4:$H1001,6,false)*AB116),0) + IF(AC116&lt;&gt;"",(VLOOKUP(AC116,'🧱Material'!$B$4:$H1001,6,false)*AD116),0)</f>
        <v>4965</v>
      </c>
      <c r="K116" s="63" t="s">
        <v>79</v>
      </c>
      <c r="L116" s="534">
        <v>300.0</v>
      </c>
      <c r="M116" s="63" t="s">
        <v>80</v>
      </c>
      <c r="N116" s="534">
        <v>200.0</v>
      </c>
      <c r="O116" s="63" t="s">
        <v>82</v>
      </c>
      <c r="P116" s="534">
        <v>200.0</v>
      </c>
      <c r="Q116" s="63" t="s">
        <v>84</v>
      </c>
      <c r="R116" s="534">
        <v>200.0</v>
      </c>
      <c r="S116" s="515" t="s">
        <v>555</v>
      </c>
      <c r="T116" s="3">
        <v>5.0</v>
      </c>
      <c r="U116" s="515" t="s">
        <v>682</v>
      </c>
      <c r="V116" s="3">
        <v>5.0</v>
      </c>
      <c r="W116" s="515" t="s">
        <v>671</v>
      </c>
      <c r="X116" s="3">
        <v>1.0</v>
      </c>
      <c r="Y116" s="515"/>
      <c r="Z116" s="3"/>
      <c r="AA116" s="515"/>
      <c r="AB116" s="3"/>
      <c r="AC116" s="515"/>
      <c r="AD116" s="3"/>
    </row>
    <row r="117">
      <c r="A117" s="617" t="b">
        <v>1</v>
      </c>
      <c r="B117" s="617" t="s">
        <v>1038</v>
      </c>
      <c r="C117" s="617" t="s">
        <v>12</v>
      </c>
      <c r="D117" s="618" t="s">
        <v>56</v>
      </c>
      <c r="E117" s="617" t="s">
        <v>48</v>
      </c>
      <c r="F117" s="618" t="s">
        <v>787</v>
      </c>
      <c r="G117" s="618"/>
      <c r="H117" s="526">
        <f>IF(K117&lt;&gt;"",(VLOOKUP(K117,'🌳Resource'!$A$4:$J1001,10,false)*L117),0)+IF(M117&lt;&gt;"",(VLOOKUP(M117,'🌳Resource'!$A$4:$J1001,10,false)*N117),0)+IF(O117&lt;&gt;"",(VLOOKUP(O117,'🌳Resource'!$A$4:$J1001,10,false)*P117),0) + IF(Q117&lt;&gt;"",(VLOOKUP(Q117,'🌳Resource'!$A$4:$J1001,10,false)*R117),0) + IF(S117&lt;&gt;"",(VLOOKUP(S117,'🧱Material'!$B$4:$H1001,7,false)*T117),0) + IF(U117&lt;&gt;"",(VLOOKUP(U117,'🧱Material'!$B$4:$H1001,7,false)*V117),0) + IF(W117&lt;&gt;"",(VLOOKUP(W117,'🧱Material'!$B$4:$H1001,7,false)*X117),0) + IF(Y117&lt;&gt;"",(VLOOKUP(Y117,'🧱Material'!$B$4:$H1001,7,false)*Z117),0) + IF(AA117&lt;&gt;"",(VLOOKUP(AA117,'🧱Material'!$B$4:$H1001,7,false)*AB117),0) + IF(AC117&lt;&gt;"",(VLOOKUP(AC117,'🧱Material'!$B$4:$H1001,7,false)*AD117),0)</f>
        <v>1606.5</v>
      </c>
      <c r="I117" s="526">
        <f>IF(K117&lt;&gt;"",(VLOOKUP(K117,'🌳Resource'!$A$4:$J1001,8,false)*L117),0)+IF(M117&lt;&gt;"",(VLOOKUP(M117,'🌳Resource'!$A$4:$J1001,8,false)*N117),0)+IF(O117&lt;&gt;"",(VLOOKUP(O117,'🌳Resource'!$A$4:$J1001,8,false)*P117),0) + IF(Q117&lt;&gt;"",(VLOOKUP(Q117,'🌳Resource'!$A$4:$J1001,8,false)*R117),0) + IF(S117&lt;&gt;"",(VLOOKUP(S117,'🧱Material'!$B$4:$H1001,5,false)*T117),0) + IF(U117&lt;&gt;"",(VLOOKUP(U117,'🧱Material'!$B$4:$H1001,5,false)*V117),0) + IF(W117&lt;&gt;"",(VLOOKUP(W117,'🧱Material'!$B$4:$H1001,5,false)*X117),0) + IF(Y117&lt;&gt;"",(VLOOKUP(Y117,'🧱Material'!$B$4:$H1001,5,false)*Z117),0) + IF(AA117&lt;&gt;"",(VLOOKUP(AA117,'🧱Material'!$B$4:$H1001,5,false)*AB117),0) + IF(AC117&lt;&gt;"",(VLOOKUP(AC117,'🧱Material'!$B$4:$H1001,5,false)*AD117),0)</f>
        <v>1375.363636</v>
      </c>
      <c r="J117" s="526">
        <f>IF(K117&lt;&gt;"",(VLOOKUP(K117,'🌳Resource'!$A$5:$J1001,9,false)*L117),0)+IF(M117&lt;&gt;"",(VLOOKUP(M117,'🌳Resource'!$A$5:$J1001,9,false)*N117),0)+IF(O117&lt;&gt;"",(VLOOKUP(O117,'🌳Resource'!$A$5:$J1001,9,false)*P117),0) + IF(Q117&lt;&gt;"",(VLOOKUP(Q117,'🌳Resource'!$A$5:$J1001,9,false)*R117),0) + IF(S117&lt;&gt;"",(VLOOKUP(S117,'🧱Material'!$B$4:$H1001,6,false)*T117),0) + IF(U117&lt;&gt;"",(VLOOKUP(U117,'🧱Material'!$B$4:$H1001,6,false)*V117),0) + IF(W117&lt;&gt;"",(VLOOKUP(W117,'🧱Material'!$B$4:$H1001,6,false)*X117),0) + IF(Y117&lt;&gt;"",(VLOOKUP(Y117,'🧱Material'!$B$4:$H1001,6,false)*Z117),0) + IF(AA117&lt;&gt;"",(VLOOKUP(AA117,'🧱Material'!$B$4:$H1001,6,false)*AB117),0) + IF(AC117&lt;&gt;"",(VLOOKUP(AC117,'🧱Material'!$B$4:$H1001,6,false)*AD117),0)</f>
        <v>4965</v>
      </c>
      <c r="K117" s="18" t="s">
        <v>79</v>
      </c>
      <c r="L117" s="520">
        <v>300.0</v>
      </c>
      <c r="M117" s="18" t="s">
        <v>80</v>
      </c>
      <c r="N117" s="520">
        <v>200.0</v>
      </c>
      <c r="O117" s="18" t="s">
        <v>82</v>
      </c>
      <c r="P117" s="520">
        <v>200.0</v>
      </c>
      <c r="Q117" s="18" t="s">
        <v>84</v>
      </c>
      <c r="R117" s="520">
        <v>200.0</v>
      </c>
      <c r="S117" s="59" t="s">
        <v>555</v>
      </c>
      <c r="T117" s="520">
        <v>5.0</v>
      </c>
      <c r="U117" s="59" t="s">
        <v>682</v>
      </c>
      <c r="V117" s="520">
        <v>5.0</v>
      </c>
      <c r="W117" s="59" t="s">
        <v>671</v>
      </c>
      <c r="X117" s="520">
        <v>1.0</v>
      </c>
      <c r="Y117" s="59"/>
      <c r="Z117" s="520"/>
      <c r="AA117" s="59"/>
      <c r="AB117" s="520"/>
      <c r="AC117" s="59"/>
      <c r="AD117" s="520"/>
    </row>
    <row r="118">
      <c r="A118" s="617" t="b">
        <v>1</v>
      </c>
      <c r="B118" s="617" t="s">
        <v>1039</v>
      </c>
      <c r="C118" s="617" t="s">
        <v>12</v>
      </c>
      <c r="D118" s="618" t="s">
        <v>56</v>
      </c>
      <c r="E118" s="617" t="s">
        <v>51</v>
      </c>
      <c r="F118" s="618" t="s">
        <v>787</v>
      </c>
      <c r="G118" s="618"/>
      <c r="H118" s="523">
        <f>IF(K118&lt;&gt;"",(VLOOKUP(K118,'🌳Resource'!$A$4:$J1001,10,false)*L118),0)+IF(M118&lt;&gt;"",(VLOOKUP(M118,'🌳Resource'!$A$4:$J1001,10,false)*N118),0)+IF(O118&lt;&gt;"",(VLOOKUP(O118,'🌳Resource'!$A$4:$J1001,10,false)*P118),0) + IF(Q118&lt;&gt;"",(VLOOKUP(Q118,'🌳Resource'!$A$4:$J1001,10,false)*R118),0) + IF(S118&lt;&gt;"",(VLOOKUP(S118,'🧱Material'!$B$4:$H1001,7,false)*T118),0) + IF(U118&lt;&gt;"",(VLOOKUP(U118,'🧱Material'!$B$4:$H1001,7,false)*V118),0) + IF(W118&lt;&gt;"",(VLOOKUP(W118,'🧱Material'!$B$4:$H1001,7,false)*X118),0) + IF(Y118&lt;&gt;"",(VLOOKUP(Y118,'🧱Material'!$B$4:$H1001,7,false)*Z118),0) + IF(AA118&lt;&gt;"",(VLOOKUP(AA118,'🧱Material'!$B$4:$H1001,7,false)*AB118),0) + IF(AC118&lt;&gt;"",(VLOOKUP(AC118,'🧱Material'!$B$4:$H1001,7,false)*AD118),0)</f>
        <v>1606.5</v>
      </c>
      <c r="I118" s="523">
        <f>IF(K118&lt;&gt;"",(VLOOKUP(K118,'🌳Resource'!$A$4:$J1001,8,false)*L118),0)+IF(M118&lt;&gt;"",(VLOOKUP(M118,'🌳Resource'!$A$4:$J1001,8,false)*N118),0)+IF(O118&lt;&gt;"",(VLOOKUP(O118,'🌳Resource'!$A$4:$J1001,8,false)*P118),0) + IF(Q118&lt;&gt;"",(VLOOKUP(Q118,'🌳Resource'!$A$4:$J1001,8,false)*R118),0) + IF(S118&lt;&gt;"",(VLOOKUP(S118,'🧱Material'!$B$4:$H1001,5,false)*T118),0) + IF(U118&lt;&gt;"",(VLOOKUP(U118,'🧱Material'!$B$4:$H1001,5,false)*V118),0) + IF(W118&lt;&gt;"",(VLOOKUP(W118,'🧱Material'!$B$4:$H1001,5,false)*X118),0) + IF(Y118&lt;&gt;"",(VLOOKUP(Y118,'🧱Material'!$B$4:$H1001,5,false)*Z118),0) + IF(AA118&lt;&gt;"",(VLOOKUP(AA118,'🧱Material'!$B$4:$H1001,5,false)*AB118),0) + IF(AC118&lt;&gt;"",(VLOOKUP(AC118,'🧱Material'!$B$4:$H1001,5,false)*AD118),0)</f>
        <v>1375.363636</v>
      </c>
      <c r="J118" s="523">
        <f>IF(K118&lt;&gt;"",(VLOOKUP(K118,'🌳Resource'!$A$5:$J1001,9,false)*L118),0)+IF(M118&lt;&gt;"",(VLOOKUP(M118,'🌳Resource'!$A$5:$J1001,9,false)*N118),0)+IF(O118&lt;&gt;"",(VLOOKUP(O118,'🌳Resource'!$A$5:$J1001,9,false)*P118),0) + IF(Q118&lt;&gt;"",(VLOOKUP(Q118,'🌳Resource'!$A$5:$J1001,9,false)*R118),0) + IF(S118&lt;&gt;"",(VLOOKUP(S118,'🧱Material'!$B$4:$H1001,6,false)*T118),0) + IF(U118&lt;&gt;"",(VLOOKUP(U118,'🧱Material'!$B$4:$H1001,6,false)*V118),0) + IF(W118&lt;&gt;"",(VLOOKUP(W118,'🧱Material'!$B$4:$H1001,6,false)*X118),0) + IF(Y118&lt;&gt;"",(VLOOKUP(Y118,'🧱Material'!$B$4:$H1001,6,false)*Z118),0) + IF(AA118&lt;&gt;"",(VLOOKUP(AA118,'🧱Material'!$B$4:$H1001,6,false)*AB118),0) + IF(AC118&lt;&gt;"",(VLOOKUP(AC118,'🧱Material'!$B$4:$H1001,6,false)*AD118),0)</f>
        <v>4965</v>
      </c>
      <c r="K118" s="63" t="s">
        <v>79</v>
      </c>
      <c r="L118" s="534">
        <v>300.0</v>
      </c>
      <c r="M118" s="63" t="s">
        <v>80</v>
      </c>
      <c r="N118" s="534">
        <v>200.0</v>
      </c>
      <c r="O118" s="63" t="s">
        <v>82</v>
      </c>
      <c r="P118" s="534">
        <v>200.0</v>
      </c>
      <c r="Q118" s="63" t="s">
        <v>84</v>
      </c>
      <c r="R118" s="534">
        <v>200.0</v>
      </c>
      <c r="S118" s="515" t="s">
        <v>555</v>
      </c>
      <c r="T118" s="3">
        <v>5.0</v>
      </c>
      <c r="U118" s="515" t="s">
        <v>682</v>
      </c>
      <c r="V118" s="3">
        <v>5.0</v>
      </c>
      <c r="W118" s="515" t="s">
        <v>671</v>
      </c>
      <c r="X118" s="3">
        <v>1.0</v>
      </c>
      <c r="Y118" s="515"/>
      <c r="Z118" s="3"/>
      <c r="AA118" s="515"/>
      <c r="AB118" s="3"/>
      <c r="AC118" s="515"/>
      <c r="AD118" s="3"/>
    </row>
    <row r="119">
      <c r="A119" s="617" t="b">
        <v>1</v>
      </c>
      <c r="B119" s="617" t="s">
        <v>1040</v>
      </c>
      <c r="C119" s="617" t="s">
        <v>12</v>
      </c>
      <c r="D119" s="618" t="s">
        <v>56</v>
      </c>
      <c r="E119" s="617" t="s">
        <v>55</v>
      </c>
      <c r="F119" s="618" t="s">
        <v>787</v>
      </c>
      <c r="G119" s="618"/>
      <c r="H119" s="526">
        <f>IF(K119&lt;&gt;"",(VLOOKUP(K119,'🌳Resource'!$A$4:$J1001,10,false)*L119),0)+IF(M119&lt;&gt;"",(VLOOKUP(M119,'🌳Resource'!$A$4:$J1001,10,false)*N119),0)+IF(O119&lt;&gt;"",(VLOOKUP(O119,'🌳Resource'!$A$4:$J1001,10,false)*P119),0) + IF(Q119&lt;&gt;"",(VLOOKUP(Q119,'🌳Resource'!$A$4:$J1001,10,false)*R119),0) + IF(S119&lt;&gt;"",(VLOOKUP(S119,'🧱Material'!$B$4:$H1001,7,false)*T119),0) + IF(U119&lt;&gt;"",(VLOOKUP(U119,'🧱Material'!$B$4:$H1001,7,false)*V119),0) + IF(W119&lt;&gt;"",(VLOOKUP(W119,'🧱Material'!$B$4:$H1001,7,false)*X119),0) + IF(Y119&lt;&gt;"",(VLOOKUP(Y119,'🧱Material'!$B$4:$H1001,7,false)*Z119),0) + IF(AA119&lt;&gt;"",(VLOOKUP(AA119,'🧱Material'!$B$4:$H1001,7,false)*AB119),0) + IF(AC119&lt;&gt;"",(VLOOKUP(AC119,'🧱Material'!$B$4:$H1001,7,false)*AD119),0)</f>
        <v>1606.5</v>
      </c>
      <c r="I119" s="526">
        <f>IF(K119&lt;&gt;"",(VLOOKUP(K119,'🌳Resource'!$A$4:$J1001,8,false)*L119),0)+IF(M119&lt;&gt;"",(VLOOKUP(M119,'🌳Resource'!$A$4:$J1001,8,false)*N119),0)+IF(O119&lt;&gt;"",(VLOOKUP(O119,'🌳Resource'!$A$4:$J1001,8,false)*P119),0) + IF(Q119&lt;&gt;"",(VLOOKUP(Q119,'🌳Resource'!$A$4:$J1001,8,false)*R119),0) + IF(S119&lt;&gt;"",(VLOOKUP(S119,'🧱Material'!$B$4:$H1001,5,false)*T119),0) + IF(U119&lt;&gt;"",(VLOOKUP(U119,'🧱Material'!$B$4:$H1001,5,false)*V119),0) + IF(W119&lt;&gt;"",(VLOOKUP(W119,'🧱Material'!$B$4:$H1001,5,false)*X119),0) + IF(Y119&lt;&gt;"",(VLOOKUP(Y119,'🧱Material'!$B$4:$H1001,5,false)*Z119),0) + IF(AA119&lt;&gt;"",(VLOOKUP(AA119,'🧱Material'!$B$4:$H1001,5,false)*AB119),0) + IF(AC119&lt;&gt;"",(VLOOKUP(AC119,'🧱Material'!$B$4:$H1001,5,false)*AD119),0)</f>
        <v>1375.363636</v>
      </c>
      <c r="J119" s="526">
        <f>IF(K119&lt;&gt;"",(VLOOKUP(K119,'🌳Resource'!$A$5:$J1001,9,false)*L119),0)+IF(M119&lt;&gt;"",(VLOOKUP(M119,'🌳Resource'!$A$5:$J1001,9,false)*N119),0)+IF(O119&lt;&gt;"",(VLOOKUP(O119,'🌳Resource'!$A$5:$J1001,9,false)*P119),0) + IF(Q119&lt;&gt;"",(VLOOKUP(Q119,'🌳Resource'!$A$5:$J1001,9,false)*R119),0) + IF(S119&lt;&gt;"",(VLOOKUP(S119,'🧱Material'!$B$4:$H1001,6,false)*T119),0) + IF(U119&lt;&gt;"",(VLOOKUP(U119,'🧱Material'!$B$4:$H1001,6,false)*V119),0) + IF(W119&lt;&gt;"",(VLOOKUP(W119,'🧱Material'!$B$4:$H1001,6,false)*X119),0) + IF(Y119&lt;&gt;"",(VLOOKUP(Y119,'🧱Material'!$B$4:$H1001,6,false)*Z119),0) + IF(AA119&lt;&gt;"",(VLOOKUP(AA119,'🧱Material'!$B$4:$H1001,6,false)*AB119),0) + IF(AC119&lt;&gt;"",(VLOOKUP(AC119,'🧱Material'!$B$4:$H1001,6,false)*AD119),0)</f>
        <v>4965</v>
      </c>
      <c r="K119" s="18" t="s">
        <v>79</v>
      </c>
      <c r="L119" s="520">
        <v>300.0</v>
      </c>
      <c r="M119" s="18" t="s">
        <v>80</v>
      </c>
      <c r="N119" s="520">
        <v>200.0</v>
      </c>
      <c r="O119" s="18" t="s">
        <v>82</v>
      </c>
      <c r="P119" s="520">
        <v>200.0</v>
      </c>
      <c r="Q119" s="18" t="s">
        <v>84</v>
      </c>
      <c r="R119" s="520">
        <v>200.0</v>
      </c>
      <c r="S119" s="59" t="s">
        <v>555</v>
      </c>
      <c r="T119" s="520">
        <v>5.0</v>
      </c>
      <c r="U119" s="59" t="s">
        <v>682</v>
      </c>
      <c r="V119" s="520">
        <v>5.0</v>
      </c>
      <c r="W119" s="59" t="s">
        <v>671</v>
      </c>
      <c r="X119" s="520">
        <v>1.0</v>
      </c>
      <c r="Y119" s="59"/>
      <c r="Z119" s="520"/>
      <c r="AA119" s="59"/>
      <c r="AB119" s="520"/>
      <c r="AC119" s="59"/>
      <c r="AD119" s="520"/>
    </row>
    <row r="120">
      <c r="A120" s="617" t="b">
        <v>1</v>
      </c>
      <c r="B120" s="617" t="s">
        <v>1041</v>
      </c>
      <c r="C120" s="617" t="s">
        <v>12</v>
      </c>
      <c r="D120" s="618" t="s">
        <v>56</v>
      </c>
      <c r="E120" s="617" t="s">
        <v>57</v>
      </c>
      <c r="F120" s="618" t="s">
        <v>787</v>
      </c>
      <c r="G120" s="618"/>
      <c r="H120" s="523">
        <f>IF(K120&lt;&gt;"",(VLOOKUP(K120,'🌳Resource'!$A$4:$J1001,10,false)*L120),0)+IF(M120&lt;&gt;"",(VLOOKUP(M120,'🌳Resource'!$A$4:$J1001,10,false)*N120),0)+IF(O120&lt;&gt;"",(VLOOKUP(O120,'🌳Resource'!$A$4:$J1001,10,false)*P120),0) + IF(Q120&lt;&gt;"",(VLOOKUP(Q120,'🌳Resource'!$A$4:$J1001,10,false)*R120),0) + IF(S120&lt;&gt;"",(VLOOKUP(S120,'🧱Material'!$B$4:$H1001,7,false)*T120),0) + IF(U120&lt;&gt;"",(VLOOKUP(U120,'🧱Material'!$B$4:$H1001,7,false)*V120),0) + IF(W120&lt;&gt;"",(VLOOKUP(W120,'🧱Material'!$B$4:$H1001,7,false)*X120),0) + IF(Y120&lt;&gt;"",(VLOOKUP(Y120,'🧱Material'!$B$4:$H1001,7,false)*Z120),0) + IF(AA120&lt;&gt;"",(VLOOKUP(AA120,'🧱Material'!$B$4:$H1001,7,false)*AB120),0) + IF(AC120&lt;&gt;"",(VLOOKUP(AC120,'🧱Material'!$B$4:$H1001,7,false)*AD120),0)</f>
        <v>1606.5</v>
      </c>
      <c r="I120" s="523">
        <f>IF(K120&lt;&gt;"",(VLOOKUP(K120,'🌳Resource'!$A$4:$J1001,8,false)*L120),0)+IF(M120&lt;&gt;"",(VLOOKUP(M120,'🌳Resource'!$A$4:$J1001,8,false)*N120),0)+IF(O120&lt;&gt;"",(VLOOKUP(O120,'🌳Resource'!$A$4:$J1001,8,false)*P120),0) + IF(Q120&lt;&gt;"",(VLOOKUP(Q120,'🌳Resource'!$A$4:$J1001,8,false)*R120),0) + IF(S120&lt;&gt;"",(VLOOKUP(S120,'🧱Material'!$B$4:$H1001,5,false)*T120),0) + IF(U120&lt;&gt;"",(VLOOKUP(U120,'🧱Material'!$B$4:$H1001,5,false)*V120),0) + IF(W120&lt;&gt;"",(VLOOKUP(W120,'🧱Material'!$B$4:$H1001,5,false)*X120),0) + IF(Y120&lt;&gt;"",(VLOOKUP(Y120,'🧱Material'!$B$4:$H1001,5,false)*Z120),0) + IF(AA120&lt;&gt;"",(VLOOKUP(AA120,'🧱Material'!$B$4:$H1001,5,false)*AB120),0) + IF(AC120&lt;&gt;"",(VLOOKUP(AC120,'🧱Material'!$B$4:$H1001,5,false)*AD120),0)</f>
        <v>1375.363636</v>
      </c>
      <c r="J120" s="523">
        <f>IF(K120&lt;&gt;"",(VLOOKUP(K120,'🌳Resource'!$A$5:$J1001,9,false)*L120),0)+IF(M120&lt;&gt;"",(VLOOKUP(M120,'🌳Resource'!$A$5:$J1001,9,false)*N120),0)+IF(O120&lt;&gt;"",(VLOOKUP(O120,'🌳Resource'!$A$5:$J1001,9,false)*P120),0) + IF(Q120&lt;&gt;"",(VLOOKUP(Q120,'🌳Resource'!$A$5:$J1001,9,false)*R120),0) + IF(S120&lt;&gt;"",(VLOOKUP(S120,'🧱Material'!$B$4:$H1001,6,false)*T120),0) + IF(U120&lt;&gt;"",(VLOOKUP(U120,'🧱Material'!$B$4:$H1001,6,false)*V120),0) + IF(W120&lt;&gt;"",(VLOOKUP(W120,'🧱Material'!$B$4:$H1001,6,false)*X120),0) + IF(Y120&lt;&gt;"",(VLOOKUP(Y120,'🧱Material'!$B$4:$H1001,6,false)*Z120),0) + IF(AA120&lt;&gt;"",(VLOOKUP(AA120,'🧱Material'!$B$4:$H1001,6,false)*AB120),0) + IF(AC120&lt;&gt;"",(VLOOKUP(AC120,'🧱Material'!$B$4:$H1001,6,false)*AD120),0)</f>
        <v>4965</v>
      </c>
      <c r="K120" s="63" t="s">
        <v>79</v>
      </c>
      <c r="L120" s="534">
        <v>300.0</v>
      </c>
      <c r="M120" s="63" t="s">
        <v>80</v>
      </c>
      <c r="N120" s="534">
        <v>200.0</v>
      </c>
      <c r="O120" s="63" t="s">
        <v>82</v>
      </c>
      <c r="P120" s="534">
        <v>200.0</v>
      </c>
      <c r="Q120" s="63" t="s">
        <v>84</v>
      </c>
      <c r="R120" s="534">
        <v>200.0</v>
      </c>
      <c r="S120" s="515" t="s">
        <v>555</v>
      </c>
      <c r="T120" s="3">
        <v>5.0</v>
      </c>
      <c r="U120" s="515" t="s">
        <v>682</v>
      </c>
      <c r="V120" s="3">
        <v>5.0</v>
      </c>
      <c r="W120" s="515" t="s">
        <v>671</v>
      </c>
      <c r="X120" s="3">
        <v>1.0</v>
      </c>
      <c r="Y120" s="515"/>
      <c r="Z120" s="3"/>
      <c r="AA120" s="515"/>
      <c r="AB120" s="3"/>
      <c r="AC120" s="515"/>
      <c r="AD120" s="3"/>
    </row>
    <row r="121">
      <c r="A121" s="617" t="b">
        <v>1</v>
      </c>
      <c r="B121" s="617" t="s">
        <v>1042</v>
      </c>
      <c r="C121" s="617" t="s">
        <v>12</v>
      </c>
      <c r="D121" s="618" t="s">
        <v>56</v>
      </c>
      <c r="E121" s="617" t="s">
        <v>58</v>
      </c>
      <c r="F121" s="618" t="s">
        <v>787</v>
      </c>
      <c r="G121" s="618"/>
      <c r="H121" s="526">
        <f>IF(K121&lt;&gt;"",(VLOOKUP(K121,'🌳Resource'!$A$4:$J1001,10,false)*L121),0)+IF(M121&lt;&gt;"",(VLOOKUP(M121,'🌳Resource'!$A$4:$J1001,10,false)*N121),0)+IF(O121&lt;&gt;"",(VLOOKUP(O121,'🌳Resource'!$A$4:$J1001,10,false)*P121),0) + IF(Q121&lt;&gt;"",(VLOOKUP(Q121,'🌳Resource'!$A$4:$J1001,10,false)*R121),0) + IF(S121&lt;&gt;"",(VLOOKUP(S121,'🧱Material'!$B$4:$H1001,7,false)*T121),0) + IF(U121&lt;&gt;"",(VLOOKUP(U121,'🧱Material'!$B$4:$H1001,7,false)*V121),0) + IF(W121&lt;&gt;"",(VLOOKUP(W121,'🧱Material'!$B$4:$H1001,7,false)*X121),0) + IF(Y121&lt;&gt;"",(VLOOKUP(Y121,'🧱Material'!$B$4:$H1001,7,false)*Z121),0) + IF(AA121&lt;&gt;"",(VLOOKUP(AA121,'🧱Material'!$B$4:$H1001,7,false)*AB121),0) + IF(AC121&lt;&gt;"",(VLOOKUP(AC121,'🧱Material'!$B$4:$H1001,7,false)*AD121),0)</f>
        <v>1606.5</v>
      </c>
      <c r="I121" s="526">
        <f>IF(K121&lt;&gt;"",(VLOOKUP(K121,'🌳Resource'!$A$4:$J1001,8,false)*L121),0)+IF(M121&lt;&gt;"",(VLOOKUP(M121,'🌳Resource'!$A$4:$J1001,8,false)*N121),0)+IF(O121&lt;&gt;"",(VLOOKUP(O121,'🌳Resource'!$A$4:$J1001,8,false)*P121),0) + IF(Q121&lt;&gt;"",(VLOOKUP(Q121,'🌳Resource'!$A$4:$J1001,8,false)*R121),0) + IF(S121&lt;&gt;"",(VLOOKUP(S121,'🧱Material'!$B$4:$H1001,5,false)*T121),0) + IF(U121&lt;&gt;"",(VLOOKUP(U121,'🧱Material'!$B$4:$H1001,5,false)*V121),0) + IF(W121&lt;&gt;"",(VLOOKUP(W121,'🧱Material'!$B$4:$H1001,5,false)*X121),0) + IF(Y121&lt;&gt;"",(VLOOKUP(Y121,'🧱Material'!$B$4:$H1001,5,false)*Z121),0) + IF(AA121&lt;&gt;"",(VLOOKUP(AA121,'🧱Material'!$B$4:$H1001,5,false)*AB121),0) + IF(AC121&lt;&gt;"",(VLOOKUP(AC121,'🧱Material'!$B$4:$H1001,5,false)*AD121),0)</f>
        <v>1375.363636</v>
      </c>
      <c r="J121" s="526">
        <f>IF(K121&lt;&gt;"",(VLOOKUP(K121,'🌳Resource'!$A$5:$J1001,9,false)*L121),0)+IF(M121&lt;&gt;"",(VLOOKUP(M121,'🌳Resource'!$A$5:$J1001,9,false)*N121),0)+IF(O121&lt;&gt;"",(VLOOKUP(O121,'🌳Resource'!$A$5:$J1001,9,false)*P121),0) + IF(Q121&lt;&gt;"",(VLOOKUP(Q121,'🌳Resource'!$A$5:$J1001,9,false)*R121),0) + IF(S121&lt;&gt;"",(VLOOKUP(S121,'🧱Material'!$B$4:$H1001,6,false)*T121),0) + IF(U121&lt;&gt;"",(VLOOKUP(U121,'🧱Material'!$B$4:$H1001,6,false)*V121),0) + IF(W121&lt;&gt;"",(VLOOKUP(W121,'🧱Material'!$B$4:$H1001,6,false)*X121),0) + IF(Y121&lt;&gt;"",(VLOOKUP(Y121,'🧱Material'!$B$4:$H1001,6,false)*Z121),0) + IF(AA121&lt;&gt;"",(VLOOKUP(AA121,'🧱Material'!$B$4:$H1001,6,false)*AB121),0) + IF(AC121&lt;&gt;"",(VLOOKUP(AC121,'🧱Material'!$B$4:$H1001,6,false)*AD121),0)</f>
        <v>4965</v>
      </c>
      <c r="K121" s="18" t="s">
        <v>79</v>
      </c>
      <c r="L121" s="520">
        <v>300.0</v>
      </c>
      <c r="M121" s="18" t="s">
        <v>80</v>
      </c>
      <c r="N121" s="520">
        <v>200.0</v>
      </c>
      <c r="O121" s="18" t="s">
        <v>82</v>
      </c>
      <c r="P121" s="520">
        <v>200.0</v>
      </c>
      <c r="Q121" s="18" t="s">
        <v>84</v>
      </c>
      <c r="R121" s="520">
        <v>200.0</v>
      </c>
      <c r="S121" s="59" t="s">
        <v>555</v>
      </c>
      <c r="T121" s="520">
        <v>5.0</v>
      </c>
      <c r="U121" s="59" t="s">
        <v>682</v>
      </c>
      <c r="V121" s="520">
        <v>5.0</v>
      </c>
      <c r="W121" s="59" t="s">
        <v>671</v>
      </c>
      <c r="X121" s="520">
        <v>1.0</v>
      </c>
      <c r="Y121" s="59"/>
      <c r="Z121" s="520"/>
      <c r="AA121" s="59"/>
      <c r="AB121" s="520"/>
      <c r="AC121" s="59"/>
      <c r="AD121" s="520"/>
    </row>
    <row r="122">
      <c r="A122" s="617" t="b">
        <v>1</v>
      </c>
      <c r="B122" s="617" t="s">
        <v>1043</v>
      </c>
      <c r="C122" s="617" t="s">
        <v>12</v>
      </c>
      <c r="D122" s="618" t="s">
        <v>56</v>
      </c>
      <c r="E122" s="617" t="s">
        <v>59</v>
      </c>
      <c r="F122" s="618" t="s">
        <v>787</v>
      </c>
      <c r="G122" s="618"/>
      <c r="H122" s="523">
        <f>IF(K122&lt;&gt;"",(VLOOKUP(K122,'🌳Resource'!$A$4:$J1001,10,false)*L122),0)+IF(M122&lt;&gt;"",(VLOOKUP(M122,'🌳Resource'!$A$4:$J1001,10,false)*N122),0)+IF(O122&lt;&gt;"",(VLOOKUP(O122,'🌳Resource'!$A$4:$J1001,10,false)*P122),0) + IF(Q122&lt;&gt;"",(VLOOKUP(Q122,'🌳Resource'!$A$4:$J1001,10,false)*R122),0) + IF(S122&lt;&gt;"",(VLOOKUP(S122,'🧱Material'!$B$4:$H1001,7,false)*T122),0) + IF(U122&lt;&gt;"",(VLOOKUP(U122,'🧱Material'!$B$4:$H1001,7,false)*V122),0) + IF(W122&lt;&gt;"",(VLOOKUP(W122,'🧱Material'!$B$4:$H1001,7,false)*X122),0) + IF(Y122&lt;&gt;"",(VLOOKUP(Y122,'🧱Material'!$B$4:$H1001,7,false)*Z122),0) + IF(AA122&lt;&gt;"",(VLOOKUP(AA122,'🧱Material'!$B$4:$H1001,7,false)*AB122),0) + IF(AC122&lt;&gt;"",(VLOOKUP(AC122,'🧱Material'!$B$4:$H1001,7,false)*AD122),0)</f>
        <v>1606.5</v>
      </c>
      <c r="I122" s="523">
        <f>IF(K122&lt;&gt;"",(VLOOKUP(K122,'🌳Resource'!$A$4:$J1001,8,false)*L122),0)+IF(M122&lt;&gt;"",(VLOOKUP(M122,'🌳Resource'!$A$4:$J1001,8,false)*N122),0)+IF(O122&lt;&gt;"",(VLOOKUP(O122,'🌳Resource'!$A$4:$J1001,8,false)*P122),0) + IF(Q122&lt;&gt;"",(VLOOKUP(Q122,'🌳Resource'!$A$4:$J1001,8,false)*R122),0) + IF(S122&lt;&gt;"",(VLOOKUP(S122,'🧱Material'!$B$4:$H1001,5,false)*T122),0) + IF(U122&lt;&gt;"",(VLOOKUP(U122,'🧱Material'!$B$4:$H1001,5,false)*V122),0) + IF(W122&lt;&gt;"",(VLOOKUP(W122,'🧱Material'!$B$4:$H1001,5,false)*X122),0) + IF(Y122&lt;&gt;"",(VLOOKUP(Y122,'🧱Material'!$B$4:$H1001,5,false)*Z122),0) + IF(AA122&lt;&gt;"",(VLOOKUP(AA122,'🧱Material'!$B$4:$H1001,5,false)*AB122),0) + IF(AC122&lt;&gt;"",(VLOOKUP(AC122,'🧱Material'!$B$4:$H1001,5,false)*AD122),0)</f>
        <v>1375.363636</v>
      </c>
      <c r="J122" s="523">
        <f>IF(K122&lt;&gt;"",(VLOOKUP(K122,'🌳Resource'!$A$5:$J1001,9,false)*L122),0)+IF(M122&lt;&gt;"",(VLOOKUP(M122,'🌳Resource'!$A$5:$J1001,9,false)*N122),0)+IF(O122&lt;&gt;"",(VLOOKUP(O122,'🌳Resource'!$A$5:$J1001,9,false)*P122),0) + IF(Q122&lt;&gt;"",(VLOOKUP(Q122,'🌳Resource'!$A$5:$J1001,9,false)*R122),0) + IF(S122&lt;&gt;"",(VLOOKUP(S122,'🧱Material'!$B$4:$H1001,6,false)*T122),0) + IF(U122&lt;&gt;"",(VLOOKUP(U122,'🧱Material'!$B$4:$H1001,6,false)*V122),0) + IF(W122&lt;&gt;"",(VLOOKUP(W122,'🧱Material'!$B$4:$H1001,6,false)*X122),0) + IF(Y122&lt;&gt;"",(VLOOKUP(Y122,'🧱Material'!$B$4:$H1001,6,false)*Z122),0) + IF(AA122&lt;&gt;"",(VLOOKUP(AA122,'🧱Material'!$B$4:$H1001,6,false)*AB122),0) + IF(AC122&lt;&gt;"",(VLOOKUP(AC122,'🧱Material'!$B$4:$H1001,6,false)*AD122),0)</f>
        <v>4965</v>
      </c>
      <c r="K122" s="63" t="s">
        <v>79</v>
      </c>
      <c r="L122" s="534">
        <v>300.0</v>
      </c>
      <c r="M122" s="63" t="s">
        <v>80</v>
      </c>
      <c r="N122" s="534">
        <v>200.0</v>
      </c>
      <c r="O122" s="63" t="s">
        <v>82</v>
      </c>
      <c r="P122" s="534">
        <v>200.0</v>
      </c>
      <c r="Q122" s="63" t="s">
        <v>84</v>
      </c>
      <c r="R122" s="534">
        <v>200.0</v>
      </c>
      <c r="S122" s="515" t="s">
        <v>555</v>
      </c>
      <c r="T122" s="3">
        <v>5.0</v>
      </c>
      <c r="U122" s="515" t="s">
        <v>682</v>
      </c>
      <c r="V122" s="3">
        <v>5.0</v>
      </c>
      <c r="W122" s="515" t="s">
        <v>671</v>
      </c>
      <c r="X122" s="3">
        <v>1.0</v>
      </c>
      <c r="Y122" s="515"/>
      <c r="Z122" s="3"/>
      <c r="AA122" s="515"/>
      <c r="AB122" s="3"/>
      <c r="AC122" s="515"/>
      <c r="AD122" s="3"/>
    </row>
    <row r="123">
      <c r="A123" s="617" t="b">
        <v>1</v>
      </c>
      <c r="B123" s="617" t="s">
        <v>1044</v>
      </c>
      <c r="C123" s="617" t="s">
        <v>12</v>
      </c>
      <c r="D123" s="618" t="s">
        <v>56</v>
      </c>
      <c r="E123" s="618" t="s">
        <v>60</v>
      </c>
      <c r="F123" s="618" t="s">
        <v>787</v>
      </c>
      <c r="G123" s="624"/>
      <c r="H123" s="526">
        <f>IF(K123&lt;&gt;"",(VLOOKUP(K123,'🌳Resource'!$A$4:$J1001,10,false)*L123),0)+IF(M123&lt;&gt;"",(VLOOKUP(M123,'🌳Resource'!$A$4:$J1001,10,false)*N123),0)+IF(O123&lt;&gt;"",(VLOOKUP(O123,'🌳Resource'!$A$4:$J1001,10,false)*P123),0) + IF(Q123&lt;&gt;"",(VLOOKUP(Q123,'🌳Resource'!$A$4:$J1001,10,false)*R123),0) + IF(S123&lt;&gt;"",(VLOOKUP(S123,'🧱Material'!$B$4:$H1001,7,false)*T123),0) + IF(U123&lt;&gt;"",(VLOOKUP(U123,'🧱Material'!$B$4:$H1001,7,false)*V123),0) + IF(W123&lt;&gt;"",(VLOOKUP(W123,'🧱Material'!$B$4:$H1001,7,false)*X123),0) + IF(Y123&lt;&gt;"",(VLOOKUP(Y123,'🧱Material'!$B$4:$H1001,7,false)*Z123),0) + IF(AA123&lt;&gt;"",(VLOOKUP(AA123,'🧱Material'!$B$4:$H1001,7,false)*AB123),0) + IF(AC123&lt;&gt;"",(VLOOKUP(AC123,'🧱Material'!$B$4:$H1001,7,false)*AD123),0)</f>
        <v>1606.5</v>
      </c>
      <c r="I123" s="526">
        <f>IF(K123&lt;&gt;"",(VLOOKUP(K123,'🌳Resource'!$A$4:$J1001,8,false)*L123),0)+IF(M123&lt;&gt;"",(VLOOKUP(M123,'🌳Resource'!$A$4:$J1001,8,false)*N123),0)+IF(O123&lt;&gt;"",(VLOOKUP(O123,'🌳Resource'!$A$4:$J1001,8,false)*P123),0) + IF(Q123&lt;&gt;"",(VLOOKUP(Q123,'🌳Resource'!$A$4:$J1001,8,false)*R123),0) + IF(S123&lt;&gt;"",(VLOOKUP(S123,'🧱Material'!$B$4:$H1001,5,false)*T123),0) + IF(U123&lt;&gt;"",(VLOOKUP(U123,'🧱Material'!$B$4:$H1001,5,false)*V123),0) + IF(W123&lt;&gt;"",(VLOOKUP(W123,'🧱Material'!$B$4:$H1001,5,false)*X123),0) + IF(Y123&lt;&gt;"",(VLOOKUP(Y123,'🧱Material'!$B$4:$H1001,5,false)*Z123),0) + IF(AA123&lt;&gt;"",(VLOOKUP(AA123,'🧱Material'!$B$4:$H1001,5,false)*AB123),0) + IF(AC123&lt;&gt;"",(VLOOKUP(AC123,'🧱Material'!$B$4:$H1001,5,false)*AD123),0)</f>
        <v>1375.363636</v>
      </c>
      <c r="J123" s="526">
        <f>IF(K123&lt;&gt;"",(VLOOKUP(K123,'🌳Resource'!$A$5:$J1001,9,false)*L123),0)+IF(M123&lt;&gt;"",(VLOOKUP(M123,'🌳Resource'!$A$5:$J1001,9,false)*N123),0)+IF(O123&lt;&gt;"",(VLOOKUP(O123,'🌳Resource'!$A$5:$J1001,9,false)*P123),0) + IF(Q123&lt;&gt;"",(VLOOKUP(Q123,'🌳Resource'!$A$5:$J1001,9,false)*R123),0) + IF(S123&lt;&gt;"",(VLOOKUP(S123,'🧱Material'!$B$4:$H1001,6,false)*T123),0) + IF(U123&lt;&gt;"",(VLOOKUP(U123,'🧱Material'!$B$4:$H1001,6,false)*V123),0) + IF(W123&lt;&gt;"",(VLOOKUP(W123,'🧱Material'!$B$4:$H1001,6,false)*X123),0) + IF(Y123&lt;&gt;"",(VLOOKUP(Y123,'🧱Material'!$B$4:$H1001,6,false)*Z123),0) + IF(AA123&lt;&gt;"",(VLOOKUP(AA123,'🧱Material'!$B$4:$H1001,6,false)*AB123),0) + IF(AC123&lt;&gt;"",(VLOOKUP(AC123,'🧱Material'!$B$4:$H1001,6,false)*AD123),0)</f>
        <v>4965</v>
      </c>
      <c r="K123" s="18" t="s">
        <v>79</v>
      </c>
      <c r="L123" s="520">
        <v>300.0</v>
      </c>
      <c r="M123" s="18" t="s">
        <v>80</v>
      </c>
      <c r="N123" s="520">
        <v>200.0</v>
      </c>
      <c r="O123" s="18" t="s">
        <v>82</v>
      </c>
      <c r="P123" s="520">
        <v>200.0</v>
      </c>
      <c r="Q123" s="18" t="s">
        <v>84</v>
      </c>
      <c r="R123" s="520">
        <v>200.0</v>
      </c>
      <c r="S123" s="59" t="s">
        <v>555</v>
      </c>
      <c r="T123" s="520">
        <v>5.0</v>
      </c>
      <c r="U123" s="59" t="s">
        <v>682</v>
      </c>
      <c r="V123" s="520">
        <v>5.0</v>
      </c>
      <c r="W123" s="59" t="s">
        <v>671</v>
      </c>
      <c r="X123" s="520">
        <v>1.0</v>
      </c>
      <c r="Y123" s="59"/>
      <c r="Z123" s="520"/>
      <c r="AA123" s="59"/>
      <c r="AB123" s="520"/>
      <c r="AC123" s="59"/>
      <c r="AD123" s="520"/>
    </row>
    <row r="124">
      <c r="A124" s="617" t="b">
        <v>1</v>
      </c>
      <c r="B124" s="617" t="s">
        <v>1045</v>
      </c>
      <c r="C124" s="617" t="s">
        <v>12</v>
      </c>
      <c r="D124" s="618" t="s">
        <v>56</v>
      </c>
      <c r="E124" s="617" t="s">
        <v>61</v>
      </c>
      <c r="F124" s="618" t="s">
        <v>787</v>
      </c>
      <c r="G124" s="618"/>
      <c r="H124" s="523">
        <f>IF(K124&lt;&gt;"",(VLOOKUP(K124,'🌳Resource'!$A$4:$J1001,10,false)*L124),0)+IF(M124&lt;&gt;"",(VLOOKUP(M124,'🌳Resource'!$A$4:$J1001,10,false)*N124),0)+IF(O124&lt;&gt;"",(VLOOKUP(O124,'🌳Resource'!$A$4:$J1001,10,false)*P124),0) + IF(Q124&lt;&gt;"",(VLOOKUP(Q124,'🌳Resource'!$A$4:$J1001,10,false)*R124),0) + IF(S124&lt;&gt;"",(VLOOKUP(S124,'🧱Material'!$B$4:$H1001,7,false)*T124),0) + IF(U124&lt;&gt;"",(VLOOKUP(U124,'🧱Material'!$B$4:$H1001,7,false)*V124),0) + IF(W124&lt;&gt;"",(VLOOKUP(W124,'🧱Material'!$B$4:$H1001,7,false)*X124),0) + IF(Y124&lt;&gt;"",(VLOOKUP(Y124,'🧱Material'!$B$4:$H1001,7,false)*Z124),0) + IF(AA124&lt;&gt;"",(VLOOKUP(AA124,'🧱Material'!$B$4:$H1001,7,false)*AB124),0) + IF(AC124&lt;&gt;"",(VLOOKUP(AC124,'🧱Material'!$B$4:$H1001,7,false)*AD124),0)</f>
        <v>1606.5</v>
      </c>
      <c r="I124" s="523">
        <f>IF(K124&lt;&gt;"",(VLOOKUP(K124,'🌳Resource'!$A$4:$J1001,8,false)*L124),0)+IF(M124&lt;&gt;"",(VLOOKUP(M124,'🌳Resource'!$A$4:$J1001,8,false)*N124),0)+IF(O124&lt;&gt;"",(VLOOKUP(O124,'🌳Resource'!$A$4:$J1001,8,false)*P124),0) + IF(Q124&lt;&gt;"",(VLOOKUP(Q124,'🌳Resource'!$A$4:$J1001,8,false)*R124),0) + IF(S124&lt;&gt;"",(VLOOKUP(S124,'🧱Material'!$B$4:$H1001,5,false)*T124),0) + IF(U124&lt;&gt;"",(VLOOKUP(U124,'🧱Material'!$B$4:$H1001,5,false)*V124),0) + IF(W124&lt;&gt;"",(VLOOKUP(W124,'🧱Material'!$B$4:$H1001,5,false)*X124),0) + IF(Y124&lt;&gt;"",(VLOOKUP(Y124,'🧱Material'!$B$4:$H1001,5,false)*Z124),0) + IF(AA124&lt;&gt;"",(VLOOKUP(AA124,'🧱Material'!$B$4:$H1001,5,false)*AB124),0) + IF(AC124&lt;&gt;"",(VLOOKUP(AC124,'🧱Material'!$B$4:$H1001,5,false)*AD124),0)</f>
        <v>1375.363636</v>
      </c>
      <c r="J124" s="523">
        <f>IF(K124&lt;&gt;"",(VLOOKUP(K124,'🌳Resource'!$A$5:$J1001,9,false)*L124),0)+IF(M124&lt;&gt;"",(VLOOKUP(M124,'🌳Resource'!$A$5:$J1001,9,false)*N124),0)+IF(O124&lt;&gt;"",(VLOOKUP(O124,'🌳Resource'!$A$5:$J1001,9,false)*P124),0) + IF(Q124&lt;&gt;"",(VLOOKUP(Q124,'🌳Resource'!$A$5:$J1001,9,false)*R124),0) + IF(S124&lt;&gt;"",(VLOOKUP(S124,'🧱Material'!$B$4:$H1001,6,false)*T124),0) + IF(U124&lt;&gt;"",(VLOOKUP(U124,'🧱Material'!$B$4:$H1001,6,false)*V124),0) + IF(W124&lt;&gt;"",(VLOOKUP(W124,'🧱Material'!$B$4:$H1001,6,false)*X124),0) + IF(Y124&lt;&gt;"",(VLOOKUP(Y124,'🧱Material'!$B$4:$H1001,6,false)*Z124),0) + IF(AA124&lt;&gt;"",(VLOOKUP(AA124,'🧱Material'!$B$4:$H1001,6,false)*AB124),0) + IF(AC124&lt;&gt;"",(VLOOKUP(AC124,'🧱Material'!$B$4:$H1001,6,false)*AD124),0)</f>
        <v>4965</v>
      </c>
      <c r="K124" s="63" t="s">
        <v>79</v>
      </c>
      <c r="L124" s="534">
        <v>300.0</v>
      </c>
      <c r="M124" s="63" t="s">
        <v>80</v>
      </c>
      <c r="N124" s="534">
        <v>200.0</v>
      </c>
      <c r="O124" s="63" t="s">
        <v>82</v>
      </c>
      <c r="P124" s="534">
        <v>200.0</v>
      </c>
      <c r="Q124" s="63" t="s">
        <v>84</v>
      </c>
      <c r="R124" s="534">
        <v>200.0</v>
      </c>
      <c r="S124" s="515" t="s">
        <v>555</v>
      </c>
      <c r="T124" s="3">
        <v>5.0</v>
      </c>
      <c r="U124" s="515" t="s">
        <v>682</v>
      </c>
      <c r="V124" s="3">
        <v>5.0</v>
      </c>
      <c r="W124" s="515" t="s">
        <v>671</v>
      </c>
      <c r="X124" s="3">
        <v>1.0</v>
      </c>
      <c r="Y124" s="515"/>
      <c r="Z124" s="3"/>
      <c r="AA124" s="515"/>
      <c r="AB124" s="3"/>
      <c r="AC124" s="515"/>
      <c r="AD124" s="3"/>
    </row>
    <row r="125">
      <c r="A125" s="617" t="b">
        <v>1</v>
      </c>
      <c r="B125" s="617" t="s">
        <v>1046</v>
      </c>
      <c r="C125" s="617" t="s">
        <v>12</v>
      </c>
      <c r="D125" s="618" t="s">
        <v>56</v>
      </c>
      <c r="E125" s="617" t="s">
        <v>62</v>
      </c>
      <c r="F125" s="618" t="s">
        <v>787</v>
      </c>
      <c r="G125" s="618"/>
      <c r="H125" s="526">
        <f>IF(K125&lt;&gt;"",(VLOOKUP(K125,'🌳Resource'!$A$4:$J1001,10,false)*L125),0)+IF(M125&lt;&gt;"",(VLOOKUP(M125,'🌳Resource'!$A$4:$J1001,10,false)*N125),0)+IF(O125&lt;&gt;"",(VLOOKUP(O125,'🌳Resource'!$A$4:$J1001,10,false)*P125),0) + IF(Q125&lt;&gt;"",(VLOOKUP(Q125,'🌳Resource'!$A$4:$J1001,10,false)*R125),0) + IF(S125&lt;&gt;"",(VLOOKUP(S125,'🧱Material'!$B$4:$H1001,7,false)*T125),0) + IF(U125&lt;&gt;"",(VLOOKUP(U125,'🧱Material'!$B$4:$H1001,7,false)*V125),0) + IF(W125&lt;&gt;"",(VLOOKUP(W125,'🧱Material'!$B$4:$H1001,7,false)*X125),0) + IF(Y125&lt;&gt;"",(VLOOKUP(Y125,'🧱Material'!$B$4:$H1001,7,false)*Z125),0) + IF(AA125&lt;&gt;"",(VLOOKUP(AA125,'🧱Material'!$B$4:$H1001,7,false)*AB125),0) + IF(AC125&lt;&gt;"",(VLOOKUP(AC125,'🧱Material'!$B$4:$H1001,7,false)*AD125),0)</f>
        <v>1606.5</v>
      </c>
      <c r="I125" s="526">
        <f>IF(K125&lt;&gt;"",(VLOOKUP(K125,'🌳Resource'!$A$4:$J1001,8,false)*L125),0)+IF(M125&lt;&gt;"",(VLOOKUP(M125,'🌳Resource'!$A$4:$J1001,8,false)*N125),0)+IF(O125&lt;&gt;"",(VLOOKUP(O125,'🌳Resource'!$A$4:$J1001,8,false)*P125),0) + IF(Q125&lt;&gt;"",(VLOOKUP(Q125,'🌳Resource'!$A$4:$J1001,8,false)*R125),0) + IF(S125&lt;&gt;"",(VLOOKUP(S125,'🧱Material'!$B$4:$H1001,5,false)*T125),0) + IF(U125&lt;&gt;"",(VLOOKUP(U125,'🧱Material'!$B$4:$H1001,5,false)*V125),0) + IF(W125&lt;&gt;"",(VLOOKUP(W125,'🧱Material'!$B$4:$H1001,5,false)*X125),0) + IF(Y125&lt;&gt;"",(VLOOKUP(Y125,'🧱Material'!$B$4:$H1001,5,false)*Z125),0) + IF(AA125&lt;&gt;"",(VLOOKUP(AA125,'🧱Material'!$B$4:$H1001,5,false)*AB125),0) + IF(AC125&lt;&gt;"",(VLOOKUP(AC125,'🧱Material'!$B$4:$H1001,5,false)*AD125),0)</f>
        <v>1375.363636</v>
      </c>
      <c r="J125" s="526">
        <f>IF(K125&lt;&gt;"",(VLOOKUP(K125,'🌳Resource'!$A$5:$J1001,9,false)*L125),0)+IF(M125&lt;&gt;"",(VLOOKUP(M125,'🌳Resource'!$A$5:$J1001,9,false)*N125),0)+IF(O125&lt;&gt;"",(VLOOKUP(O125,'🌳Resource'!$A$5:$J1001,9,false)*P125),0) + IF(Q125&lt;&gt;"",(VLOOKUP(Q125,'🌳Resource'!$A$5:$J1001,9,false)*R125),0) + IF(S125&lt;&gt;"",(VLOOKUP(S125,'🧱Material'!$B$4:$H1001,6,false)*T125),0) + IF(U125&lt;&gt;"",(VLOOKUP(U125,'🧱Material'!$B$4:$H1001,6,false)*V125),0) + IF(W125&lt;&gt;"",(VLOOKUP(W125,'🧱Material'!$B$4:$H1001,6,false)*X125),0) + IF(Y125&lt;&gt;"",(VLOOKUP(Y125,'🧱Material'!$B$4:$H1001,6,false)*Z125),0) + IF(AA125&lt;&gt;"",(VLOOKUP(AA125,'🧱Material'!$B$4:$H1001,6,false)*AB125),0) + IF(AC125&lt;&gt;"",(VLOOKUP(AC125,'🧱Material'!$B$4:$H1001,6,false)*AD125),0)</f>
        <v>4965</v>
      </c>
      <c r="K125" s="18" t="s">
        <v>79</v>
      </c>
      <c r="L125" s="520">
        <v>300.0</v>
      </c>
      <c r="M125" s="18" t="s">
        <v>80</v>
      </c>
      <c r="N125" s="520">
        <v>200.0</v>
      </c>
      <c r="O125" s="18" t="s">
        <v>82</v>
      </c>
      <c r="P125" s="520">
        <v>200.0</v>
      </c>
      <c r="Q125" s="18" t="s">
        <v>84</v>
      </c>
      <c r="R125" s="520">
        <v>200.0</v>
      </c>
      <c r="S125" s="59" t="s">
        <v>555</v>
      </c>
      <c r="T125" s="520">
        <v>5.0</v>
      </c>
      <c r="U125" s="59" t="s">
        <v>682</v>
      </c>
      <c r="V125" s="520">
        <v>5.0</v>
      </c>
      <c r="W125" s="59" t="s">
        <v>671</v>
      </c>
      <c r="X125" s="520">
        <v>1.0</v>
      </c>
      <c r="Y125" s="59"/>
      <c r="Z125" s="520"/>
      <c r="AA125" s="59"/>
      <c r="AB125" s="520"/>
      <c r="AC125" s="59"/>
      <c r="AD125" s="520"/>
    </row>
    <row r="126">
      <c r="A126" s="617" t="b">
        <v>1</v>
      </c>
      <c r="B126" s="617" t="s">
        <v>1047</v>
      </c>
      <c r="C126" s="617" t="s">
        <v>12</v>
      </c>
      <c r="D126" s="618" t="s">
        <v>56</v>
      </c>
      <c r="E126" s="617" t="s">
        <v>63</v>
      </c>
      <c r="F126" s="618" t="s">
        <v>787</v>
      </c>
      <c r="G126" s="618"/>
      <c r="H126" s="523">
        <f>IF(K126&lt;&gt;"",(VLOOKUP(K126,'🌳Resource'!$A$4:$J1001,10,false)*L126),0)+IF(M126&lt;&gt;"",(VLOOKUP(M126,'🌳Resource'!$A$4:$J1001,10,false)*N126),0)+IF(O126&lt;&gt;"",(VLOOKUP(O126,'🌳Resource'!$A$4:$J1001,10,false)*P126),0) + IF(Q126&lt;&gt;"",(VLOOKUP(Q126,'🌳Resource'!$A$4:$J1001,10,false)*R126),0) + IF(S126&lt;&gt;"",(VLOOKUP(S126,'🧱Material'!$B$4:$H1001,7,false)*T126),0) + IF(U126&lt;&gt;"",(VLOOKUP(U126,'🧱Material'!$B$4:$H1001,7,false)*V126),0) + IF(W126&lt;&gt;"",(VLOOKUP(W126,'🧱Material'!$B$4:$H1001,7,false)*X126),0) + IF(Y126&lt;&gt;"",(VLOOKUP(Y126,'🧱Material'!$B$4:$H1001,7,false)*Z126),0) + IF(AA126&lt;&gt;"",(VLOOKUP(AA126,'🧱Material'!$B$4:$H1001,7,false)*AB126),0) + IF(AC126&lt;&gt;"",(VLOOKUP(AC126,'🧱Material'!$B$4:$H1001,7,false)*AD126),0)</f>
        <v>1606.5</v>
      </c>
      <c r="I126" s="523">
        <f>IF(K126&lt;&gt;"",(VLOOKUP(K126,'🌳Resource'!$A$4:$J1001,8,false)*L126),0)+IF(M126&lt;&gt;"",(VLOOKUP(M126,'🌳Resource'!$A$4:$J1001,8,false)*N126),0)+IF(O126&lt;&gt;"",(VLOOKUP(O126,'🌳Resource'!$A$4:$J1001,8,false)*P126),0) + IF(Q126&lt;&gt;"",(VLOOKUP(Q126,'🌳Resource'!$A$4:$J1001,8,false)*R126),0) + IF(S126&lt;&gt;"",(VLOOKUP(S126,'🧱Material'!$B$4:$H1001,5,false)*T126),0) + IF(U126&lt;&gt;"",(VLOOKUP(U126,'🧱Material'!$B$4:$H1001,5,false)*V126),0) + IF(W126&lt;&gt;"",(VLOOKUP(W126,'🧱Material'!$B$4:$H1001,5,false)*X126),0) + IF(Y126&lt;&gt;"",(VLOOKUP(Y126,'🧱Material'!$B$4:$H1001,5,false)*Z126),0) + IF(AA126&lt;&gt;"",(VLOOKUP(AA126,'🧱Material'!$B$4:$H1001,5,false)*AB126),0) + IF(AC126&lt;&gt;"",(VLOOKUP(AC126,'🧱Material'!$B$4:$H1001,5,false)*AD126),0)</f>
        <v>1375.363636</v>
      </c>
      <c r="J126" s="523">
        <f>IF(K126&lt;&gt;"",(VLOOKUP(K126,'🌳Resource'!$A$5:$J1001,9,false)*L126),0)+IF(M126&lt;&gt;"",(VLOOKUP(M126,'🌳Resource'!$A$5:$J1001,9,false)*N126),0)+IF(O126&lt;&gt;"",(VLOOKUP(O126,'🌳Resource'!$A$5:$J1001,9,false)*P126),0) + IF(Q126&lt;&gt;"",(VLOOKUP(Q126,'🌳Resource'!$A$5:$J1001,9,false)*R126),0) + IF(S126&lt;&gt;"",(VLOOKUP(S126,'🧱Material'!$B$4:$H1001,6,false)*T126),0) + IF(U126&lt;&gt;"",(VLOOKUP(U126,'🧱Material'!$B$4:$H1001,6,false)*V126),0) + IF(W126&lt;&gt;"",(VLOOKUP(W126,'🧱Material'!$B$4:$H1001,6,false)*X126),0) + IF(Y126&lt;&gt;"",(VLOOKUP(Y126,'🧱Material'!$B$4:$H1001,6,false)*Z126),0) + IF(AA126&lt;&gt;"",(VLOOKUP(AA126,'🧱Material'!$B$4:$H1001,6,false)*AB126),0) + IF(AC126&lt;&gt;"",(VLOOKUP(AC126,'🧱Material'!$B$4:$H1001,6,false)*AD126),0)</f>
        <v>4965</v>
      </c>
      <c r="K126" s="63" t="s">
        <v>79</v>
      </c>
      <c r="L126" s="534">
        <v>300.0</v>
      </c>
      <c r="M126" s="63" t="s">
        <v>80</v>
      </c>
      <c r="N126" s="534">
        <v>200.0</v>
      </c>
      <c r="O126" s="63" t="s">
        <v>82</v>
      </c>
      <c r="P126" s="534">
        <v>200.0</v>
      </c>
      <c r="Q126" s="63" t="s">
        <v>84</v>
      </c>
      <c r="R126" s="534">
        <v>200.0</v>
      </c>
      <c r="S126" s="515" t="s">
        <v>555</v>
      </c>
      <c r="T126" s="3">
        <v>5.0</v>
      </c>
      <c r="U126" s="515" t="s">
        <v>682</v>
      </c>
      <c r="V126" s="3">
        <v>5.0</v>
      </c>
      <c r="W126" s="515" t="s">
        <v>671</v>
      </c>
      <c r="X126" s="3">
        <v>1.0</v>
      </c>
      <c r="Y126" s="515"/>
      <c r="Z126" s="3"/>
      <c r="AA126" s="515"/>
      <c r="AB126" s="3"/>
      <c r="AC126" s="515"/>
      <c r="AD126" s="3"/>
    </row>
    <row r="127">
      <c r="A127" s="617" t="b">
        <v>1</v>
      </c>
      <c r="B127" s="617" t="s">
        <v>1048</v>
      </c>
      <c r="C127" s="617" t="s">
        <v>12</v>
      </c>
      <c r="D127" s="618" t="s">
        <v>56</v>
      </c>
      <c r="E127" s="617" t="s">
        <v>64</v>
      </c>
      <c r="F127" s="618" t="s">
        <v>787</v>
      </c>
      <c r="G127" s="618"/>
      <c r="H127" s="526">
        <f>IF(K127&lt;&gt;"",(VLOOKUP(K127,'🌳Resource'!$A$4:$J1001,10,false)*L127),0)+IF(M127&lt;&gt;"",(VLOOKUP(M127,'🌳Resource'!$A$4:$J1001,10,false)*N127),0)+IF(O127&lt;&gt;"",(VLOOKUP(O127,'🌳Resource'!$A$4:$J1001,10,false)*P127),0) + IF(Q127&lt;&gt;"",(VLOOKUP(Q127,'🌳Resource'!$A$4:$J1001,10,false)*R127),0) + IF(S127&lt;&gt;"",(VLOOKUP(S127,'🧱Material'!$B$4:$H1001,7,false)*T127),0) + IF(U127&lt;&gt;"",(VLOOKUP(U127,'🧱Material'!$B$4:$H1001,7,false)*V127),0) + IF(W127&lt;&gt;"",(VLOOKUP(W127,'🧱Material'!$B$4:$H1001,7,false)*X127),0) + IF(Y127&lt;&gt;"",(VLOOKUP(Y127,'🧱Material'!$B$4:$H1001,7,false)*Z127),0) + IF(AA127&lt;&gt;"",(VLOOKUP(AA127,'🧱Material'!$B$4:$H1001,7,false)*AB127),0) + IF(AC127&lt;&gt;"",(VLOOKUP(AC127,'🧱Material'!$B$4:$H1001,7,false)*AD127),0)</f>
        <v>1606.5</v>
      </c>
      <c r="I127" s="526">
        <f>IF(K127&lt;&gt;"",(VLOOKUP(K127,'🌳Resource'!$A$4:$J1001,8,false)*L127),0)+IF(M127&lt;&gt;"",(VLOOKUP(M127,'🌳Resource'!$A$4:$J1001,8,false)*N127),0)+IF(O127&lt;&gt;"",(VLOOKUP(O127,'🌳Resource'!$A$4:$J1001,8,false)*P127),0) + IF(Q127&lt;&gt;"",(VLOOKUP(Q127,'🌳Resource'!$A$4:$J1001,8,false)*R127),0) + IF(S127&lt;&gt;"",(VLOOKUP(S127,'🧱Material'!$B$4:$H1001,5,false)*T127),0) + IF(U127&lt;&gt;"",(VLOOKUP(U127,'🧱Material'!$B$4:$H1001,5,false)*V127),0) + IF(W127&lt;&gt;"",(VLOOKUP(W127,'🧱Material'!$B$4:$H1001,5,false)*X127),0) + IF(Y127&lt;&gt;"",(VLOOKUP(Y127,'🧱Material'!$B$4:$H1001,5,false)*Z127),0) + IF(AA127&lt;&gt;"",(VLOOKUP(AA127,'🧱Material'!$B$4:$H1001,5,false)*AB127),0) + IF(AC127&lt;&gt;"",(VLOOKUP(AC127,'🧱Material'!$B$4:$H1001,5,false)*AD127),0)</f>
        <v>1375.363636</v>
      </c>
      <c r="J127" s="526">
        <f>IF(K127&lt;&gt;"",(VLOOKUP(K127,'🌳Resource'!$A$5:$J1001,9,false)*L127),0)+IF(M127&lt;&gt;"",(VLOOKUP(M127,'🌳Resource'!$A$5:$J1001,9,false)*N127),0)+IF(O127&lt;&gt;"",(VLOOKUP(O127,'🌳Resource'!$A$5:$J1001,9,false)*P127),0) + IF(Q127&lt;&gt;"",(VLOOKUP(Q127,'🌳Resource'!$A$5:$J1001,9,false)*R127),0) + IF(S127&lt;&gt;"",(VLOOKUP(S127,'🧱Material'!$B$4:$H1001,6,false)*T127),0) + IF(U127&lt;&gt;"",(VLOOKUP(U127,'🧱Material'!$B$4:$H1001,6,false)*V127),0) + IF(W127&lt;&gt;"",(VLOOKUP(W127,'🧱Material'!$B$4:$H1001,6,false)*X127),0) + IF(Y127&lt;&gt;"",(VLOOKUP(Y127,'🧱Material'!$B$4:$H1001,6,false)*Z127),0) + IF(AA127&lt;&gt;"",(VLOOKUP(AA127,'🧱Material'!$B$4:$H1001,6,false)*AB127),0) + IF(AC127&lt;&gt;"",(VLOOKUP(AC127,'🧱Material'!$B$4:$H1001,6,false)*AD127),0)</f>
        <v>4965</v>
      </c>
      <c r="K127" s="18" t="s">
        <v>79</v>
      </c>
      <c r="L127" s="520">
        <v>300.0</v>
      </c>
      <c r="M127" s="18" t="s">
        <v>80</v>
      </c>
      <c r="N127" s="520">
        <v>200.0</v>
      </c>
      <c r="O127" s="18" t="s">
        <v>82</v>
      </c>
      <c r="P127" s="520">
        <v>200.0</v>
      </c>
      <c r="Q127" s="18" t="s">
        <v>84</v>
      </c>
      <c r="R127" s="520">
        <v>200.0</v>
      </c>
      <c r="S127" s="59" t="s">
        <v>555</v>
      </c>
      <c r="T127" s="520">
        <v>5.0</v>
      </c>
      <c r="U127" s="59" t="s">
        <v>682</v>
      </c>
      <c r="V127" s="520">
        <v>5.0</v>
      </c>
      <c r="W127" s="59" t="s">
        <v>671</v>
      </c>
      <c r="X127" s="520">
        <v>1.0</v>
      </c>
      <c r="Y127" s="59"/>
      <c r="Z127" s="520"/>
      <c r="AA127" s="59"/>
      <c r="AB127" s="520"/>
      <c r="AC127" s="59"/>
      <c r="AD127" s="520"/>
    </row>
    <row r="128">
      <c r="A128" s="617" t="b">
        <v>1</v>
      </c>
      <c r="B128" s="617" t="s">
        <v>1049</v>
      </c>
      <c r="C128" s="617" t="s">
        <v>12</v>
      </c>
      <c r="D128" s="618" t="s">
        <v>56</v>
      </c>
      <c r="E128" s="617" t="s">
        <v>65</v>
      </c>
      <c r="F128" s="618" t="s">
        <v>787</v>
      </c>
      <c r="G128" s="618"/>
      <c r="H128" s="523">
        <f>IF(K128&lt;&gt;"",(VLOOKUP(K128,'🌳Resource'!$A$4:$J1001,10,false)*L128),0)+IF(M128&lt;&gt;"",(VLOOKUP(M128,'🌳Resource'!$A$4:$J1001,10,false)*N128),0)+IF(O128&lt;&gt;"",(VLOOKUP(O128,'🌳Resource'!$A$4:$J1001,10,false)*P128),0) + IF(Q128&lt;&gt;"",(VLOOKUP(Q128,'🌳Resource'!$A$4:$J1001,10,false)*R128),0) + IF(S128&lt;&gt;"",(VLOOKUP(S128,'🧱Material'!$B$4:$H1001,7,false)*T128),0) + IF(U128&lt;&gt;"",(VLOOKUP(U128,'🧱Material'!$B$4:$H1001,7,false)*V128),0) + IF(W128&lt;&gt;"",(VLOOKUP(W128,'🧱Material'!$B$4:$H1001,7,false)*X128),0) + IF(Y128&lt;&gt;"",(VLOOKUP(Y128,'🧱Material'!$B$4:$H1001,7,false)*Z128),0) + IF(AA128&lt;&gt;"",(VLOOKUP(AA128,'🧱Material'!$B$4:$H1001,7,false)*AB128),0) + IF(AC128&lt;&gt;"",(VLOOKUP(AC128,'🧱Material'!$B$4:$H1001,7,false)*AD128),0)</f>
        <v>1606.5</v>
      </c>
      <c r="I128" s="523">
        <f>IF(K128&lt;&gt;"",(VLOOKUP(K128,'🌳Resource'!$A$4:$J1001,8,false)*L128),0)+IF(M128&lt;&gt;"",(VLOOKUP(M128,'🌳Resource'!$A$4:$J1001,8,false)*N128),0)+IF(O128&lt;&gt;"",(VLOOKUP(O128,'🌳Resource'!$A$4:$J1001,8,false)*P128),0) + IF(Q128&lt;&gt;"",(VLOOKUP(Q128,'🌳Resource'!$A$4:$J1001,8,false)*R128),0) + IF(S128&lt;&gt;"",(VLOOKUP(S128,'🧱Material'!$B$4:$H1001,5,false)*T128),0) + IF(U128&lt;&gt;"",(VLOOKUP(U128,'🧱Material'!$B$4:$H1001,5,false)*V128),0) + IF(W128&lt;&gt;"",(VLOOKUP(W128,'🧱Material'!$B$4:$H1001,5,false)*X128),0) + IF(Y128&lt;&gt;"",(VLOOKUP(Y128,'🧱Material'!$B$4:$H1001,5,false)*Z128),0) + IF(AA128&lt;&gt;"",(VLOOKUP(AA128,'🧱Material'!$B$4:$H1001,5,false)*AB128),0) + IF(AC128&lt;&gt;"",(VLOOKUP(AC128,'🧱Material'!$B$4:$H1001,5,false)*AD128),0)</f>
        <v>1375.363636</v>
      </c>
      <c r="J128" s="523">
        <f>IF(K128&lt;&gt;"",(VLOOKUP(K128,'🌳Resource'!$A$5:$J1001,9,false)*L128),0)+IF(M128&lt;&gt;"",(VLOOKUP(M128,'🌳Resource'!$A$5:$J1001,9,false)*N128),0)+IF(O128&lt;&gt;"",(VLOOKUP(O128,'🌳Resource'!$A$5:$J1001,9,false)*P128),0) + IF(Q128&lt;&gt;"",(VLOOKUP(Q128,'🌳Resource'!$A$5:$J1001,9,false)*R128),0) + IF(S128&lt;&gt;"",(VLOOKUP(S128,'🧱Material'!$B$4:$H1001,6,false)*T128),0) + IF(U128&lt;&gt;"",(VLOOKUP(U128,'🧱Material'!$B$4:$H1001,6,false)*V128),0) + IF(W128&lt;&gt;"",(VLOOKUP(W128,'🧱Material'!$B$4:$H1001,6,false)*X128),0) + IF(Y128&lt;&gt;"",(VLOOKUP(Y128,'🧱Material'!$B$4:$H1001,6,false)*Z128),0) + IF(AA128&lt;&gt;"",(VLOOKUP(AA128,'🧱Material'!$B$4:$H1001,6,false)*AB128),0) + IF(AC128&lt;&gt;"",(VLOOKUP(AC128,'🧱Material'!$B$4:$H1001,6,false)*AD128),0)</f>
        <v>4965</v>
      </c>
      <c r="K128" s="63" t="s">
        <v>79</v>
      </c>
      <c r="L128" s="534">
        <v>300.0</v>
      </c>
      <c r="M128" s="63" t="s">
        <v>80</v>
      </c>
      <c r="N128" s="534">
        <v>200.0</v>
      </c>
      <c r="O128" s="63" t="s">
        <v>82</v>
      </c>
      <c r="P128" s="534">
        <v>200.0</v>
      </c>
      <c r="Q128" s="63" t="s">
        <v>84</v>
      </c>
      <c r="R128" s="534">
        <v>200.0</v>
      </c>
      <c r="S128" s="515" t="s">
        <v>555</v>
      </c>
      <c r="T128" s="3">
        <v>5.0</v>
      </c>
      <c r="U128" s="515" t="s">
        <v>682</v>
      </c>
      <c r="V128" s="3">
        <v>5.0</v>
      </c>
      <c r="W128" s="515" t="s">
        <v>671</v>
      </c>
      <c r="X128" s="3">
        <v>1.0</v>
      </c>
      <c r="Y128" s="515"/>
      <c r="Z128" s="3"/>
      <c r="AA128" s="515"/>
      <c r="AB128" s="3"/>
      <c r="AC128" s="515"/>
      <c r="AD128" s="3"/>
    </row>
    <row r="129">
      <c r="A129" s="617" t="b">
        <v>1</v>
      </c>
      <c r="B129" s="617" t="s">
        <v>1050</v>
      </c>
      <c r="C129" s="617" t="s">
        <v>12</v>
      </c>
      <c r="D129" s="618" t="s">
        <v>56</v>
      </c>
      <c r="E129" s="617" t="s">
        <v>66</v>
      </c>
      <c r="F129" s="618" t="s">
        <v>787</v>
      </c>
      <c r="G129" s="618"/>
      <c r="H129" s="526">
        <f>IF(K129&lt;&gt;"",(VLOOKUP(K129,'🌳Resource'!$A$4:$J1001,10,false)*L129),0)+IF(M129&lt;&gt;"",(VLOOKUP(M129,'🌳Resource'!$A$4:$J1001,10,false)*N129),0)+IF(O129&lt;&gt;"",(VLOOKUP(O129,'🌳Resource'!$A$4:$J1001,10,false)*P129),0) + IF(Q129&lt;&gt;"",(VLOOKUP(Q129,'🌳Resource'!$A$4:$J1001,10,false)*R129),0) + IF(S129&lt;&gt;"",(VLOOKUP(S129,'🧱Material'!$B$4:$H1001,7,false)*T129),0) + IF(U129&lt;&gt;"",(VLOOKUP(U129,'🧱Material'!$B$4:$H1001,7,false)*V129),0) + IF(W129&lt;&gt;"",(VLOOKUP(W129,'🧱Material'!$B$4:$H1001,7,false)*X129),0) + IF(Y129&lt;&gt;"",(VLOOKUP(Y129,'🧱Material'!$B$4:$H1001,7,false)*Z129),0) + IF(AA129&lt;&gt;"",(VLOOKUP(AA129,'🧱Material'!$B$4:$H1001,7,false)*AB129),0) + IF(AC129&lt;&gt;"",(VLOOKUP(AC129,'🧱Material'!$B$4:$H1001,7,false)*AD129),0)</f>
        <v>1606.5</v>
      </c>
      <c r="I129" s="526">
        <f>IF(K129&lt;&gt;"",(VLOOKUP(K129,'🌳Resource'!$A$4:$J1001,8,false)*L129),0)+IF(M129&lt;&gt;"",(VLOOKUP(M129,'🌳Resource'!$A$4:$J1001,8,false)*N129),0)+IF(O129&lt;&gt;"",(VLOOKUP(O129,'🌳Resource'!$A$4:$J1001,8,false)*P129),0) + IF(Q129&lt;&gt;"",(VLOOKUP(Q129,'🌳Resource'!$A$4:$J1001,8,false)*R129),0) + IF(S129&lt;&gt;"",(VLOOKUP(S129,'🧱Material'!$B$4:$H1001,5,false)*T129),0) + IF(U129&lt;&gt;"",(VLOOKUP(U129,'🧱Material'!$B$4:$H1001,5,false)*V129),0) + IF(W129&lt;&gt;"",(VLOOKUP(W129,'🧱Material'!$B$4:$H1001,5,false)*X129),0) + IF(Y129&lt;&gt;"",(VLOOKUP(Y129,'🧱Material'!$B$4:$H1001,5,false)*Z129),0) + IF(AA129&lt;&gt;"",(VLOOKUP(AA129,'🧱Material'!$B$4:$H1001,5,false)*AB129),0) + IF(AC129&lt;&gt;"",(VLOOKUP(AC129,'🧱Material'!$B$4:$H1001,5,false)*AD129),0)</f>
        <v>1375.363636</v>
      </c>
      <c r="J129" s="526">
        <f>IF(K129&lt;&gt;"",(VLOOKUP(K129,'🌳Resource'!$A$5:$J1001,9,false)*L129),0)+IF(M129&lt;&gt;"",(VLOOKUP(M129,'🌳Resource'!$A$5:$J1001,9,false)*N129),0)+IF(O129&lt;&gt;"",(VLOOKUP(O129,'🌳Resource'!$A$5:$J1001,9,false)*P129),0) + IF(Q129&lt;&gt;"",(VLOOKUP(Q129,'🌳Resource'!$A$5:$J1001,9,false)*R129),0) + IF(S129&lt;&gt;"",(VLOOKUP(S129,'🧱Material'!$B$4:$H1001,6,false)*T129),0) + IF(U129&lt;&gt;"",(VLOOKUP(U129,'🧱Material'!$B$4:$H1001,6,false)*V129),0) + IF(W129&lt;&gt;"",(VLOOKUP(W129,'🧱Material'!$B$4:$H1001,6,false)*X129),0) + IF(Y129&lt;&gt;"",(VLOOKUP(Y129,'🧱Material'!$B$4:$H1001,6,false)*Z129),0) + IF(AA129&lt;&gt;"",(VLOOKUP(AA129,'🧱Material'!$B$4:$H1001,6,false)*AB129),0) + IF(AC129&lt;&gt;"",(VLOOKUP(AC129,'🧱Material'!$B$4:$H1001,6,false)*AD129),0)</f>
        <v>4965</v>
      </c>
      <c r="K129" s="18" t="s">
        <v>79</v>
      </c>
      <c r="L129" s="520">
        <v>300.0</v>
      </c>
      <c r="M129" s="18" t="s">
        <v>80</v>
      </c>
      <c r="N129" s="520">
        <v>200.0</v>
      </c>
      <c r="O129" s="18" t="s">
        <v>82</v>
      </c>
      <c r="P129" s="520">
        <v>200.0</v>
      </c>
      <c r="Q129" s="18" t="s">
        <v>84</v>
      </c>
      <c r="R129" s="520">
        <v>200.0</v>
      </c>
      <c r="S129" s="59" t="s">
        <v>555</v>
      </c>
      <c r="T129" s="520">
        <v>5.0</v>
      </c>
      <c r="U129" s="59" t="s">
        <v>682</v>
      </c>
      <c r="V129" s="520">
        <v>5.0</v>
      </c>
      <c r="W129" s="59" t="s">
        <v>671</v>
      </c>
      <c r="X129" s="520">
        <v>1.0</v>
      </c>
      <c r="Y129" s="59"/>
      <c r="Z129" s="520"/>
      <c r="AA129" s="59"/>
      <c r="AB129" s="520"/>
      <c r="AC129" s="59"/>
      <c r="AD129" s="520"/>
    </row>
    <row r="130">
      <c r="A130" s="629" t="b">
        <v>0</v>
      </c>
      <c r="B130" s="617"/>
      <c r="C130" s="618"/>
      <c r="D130" s="618"/>
      <c r="E130" s="617"/>
      <c r="F130" s="618"/>
      <c r="G130" s="618"/>
      <c r="H130" s="523">
        <f>IF(K130&lt;&gt;"",(VLOOKUP(K130,'🌳Resource'!$A$4:$J1001,10,false)*L130),0)+IF(M130&lt;&gt;"",(VLOOKUP(M130,'🌳Resource'!$A$4:$J1001,10,false)*N130),0)+IF(O130&lt;&gt;"",(VLOOKUP(O130,'🌳Resource'!$A$4:$J1001,10,false)*P130),0) + IF(Q130&lt;&gt;"",(VLOOKUP(Q130,'🌳Resource'!$A$4:$J1001,10,false)*R130),0) + IF(S130&lt;&gt;"",(VLOOKUP(S130,'🧱Material'!$B$4:$H1001,7,false)*T130),0) + IF(U130&lt;&gt;"",(VLOOKUP(U130,'🧱Material'!$B$4:$H1001,7,false)*V130),0) + IF(W130&lt;&gt;"",(VLOOKUP(W130,'🧱Material'!$B$4:$H1001,7,false)*X130),0) + IF(Y130&lt;&gt;"",(VLOOKUP(Y130,'🧱Material'!$B$4:$H1001,7,false)*Z130),0) + IF(AA130&lt;&gt;"",(VLOOKUP(AA130,'🧱Material'!$B$4:$H1001,7,false)*AB130),0) + IF(AC130&lt;&gt;"",(VLOOKUP(AC130,'🧱Material'!$B$4:$H1001,7,false)*AD130),0)</f>
        <v>0</v>
      </c>
      <c r="I130" s="523">
        <f>IF(K130&lt;&gt;"",(VLOOKUP(K130,'🌳Resource'!$A$4:$J1001,8,false)*L130),0)+IF(M130&lt;&gt;"",(VLOOKUP(M130,'🌳Resource'!$A$4:$J1001,8,false)*N130),0)+IF(O130&lt;&gt;"",(VLOOKUP(O130,'🌳Resource'!$A$4:$J1001,8,false)*P130),0) + IF(Q130&lt;&gt;"",(VLOOKUP(Q130,'🌳Resource'!$A$4:$J1001,8,false)*R130),0) + IF(S130&lt;&gt;"",(VLOOKUP(S130,'🧱Material'!$B$4:$H1001,5,false)*T130),0) + IF(U130&lt;&gt;"",(VLOOKUP(U130,'🧱Material'!$B$4:$H1001,5,false)*V130),0) + IF(W130&lt;&gt;"",(VLOOKUP(W130,'🧱Material'!$B$4:$H1001,5,false)*X130),0) + IF(Y130&lt;&gt;"",(VLOOKUP(Y130,'🧱Material'!$B$4:$H1001,5,false)*Z130),0) + IF(AA130&lt;&gt;"",(VLOOKUP(AA130,'🧱Material'!$B$4:$H1001,5,false)*AB130),0) + IF(AC130&lt;&gt;"",(VLOOKUP(AC130,'🧱Material'!$B$4:$H1001,5,false)*AD130),0)</f>
        <v>0</v>
      </c>
      <c r="J130" s="523">
        <f>IF(K130&lt;&gt;"",(VLOOKUP(K130,'🌳Resource'!$A$5:$J1001,9,false)*L130),0)+IF(M130&lt;&gt;"",(VLOOKUP(M130,'🌳Resource'!$A$5:$J1001,9,false)*N130),0)+IF(O130&lt;&gt;"",(VLOOKUP(O130,'🌳Resource'!$A$5:$J1001,9,false)*P130),0) + IF(Q130&lt;&gt;"",(VLOOKUP(Q130,'🌳Resource'!$A$5:$J1001,9,false)*R130),0) + IF(S130&lt;&gt;"",(VLOOKUP(S130,'🧱Material'!$B$4:$H1001,6,false)*T130),0) + IF(U130&lt;&gt;"",(VLOOKUP(U130,'🧱Material'!$B$4:$H1001,6,false)*V130),0) + IF(W130&lt;&gt;"",(VLOOKUP(W130,'🧱Material'!$B$4:$H1001,6,false)*X130),0) + IF(Y130&lt;&gt;"",(VLOOKUP(Y130,'🧱Material'!$B$4:$H1001,6,false)*Z130),0) + IF(AA130&lt;&gt;"",(VLOOKUP(AA130,'🧱Material'!$B$4:$H1001,6,false)*AB130),0) + IF(AC130&lt;&gt;"",(VLOOKUP(AC130,'🧱Material'!$B$4:$H1001,6,false)*AD130),0)</f>
        <v>0</v>
      </c>
      <c r="K130" s="63"/>
      <c r="L130" s="3"/>
      <c r="M130" s="63"/>
      <c r="N130" s="3"/>
      <c r="O130" s="63"/>
      <c r="P130" s="3"/>
      <c r="Q130" s="63"/>
      <c r="R130" s="3"/>
      <c r="S130" s="515"/>
      <c r="T130" s="3"/>
      <c r="U130" s="515"/>
      <c r="V130" s="3"/>
      <c r="W130" s="515"/>
      <c r="X130" s="3"/>
      <c r="Y130" s="515"/>
      <c r="Z130" s="3"/>
      <c r="AA130" s="515"/>
      <c r="AB130" s="3"/>
      <c r="AC130" s="515"/>
      <c r="AD130" s="3"/>
    </row>
    <row r="131">
      <c r="A131" s="629" t="b">
        <v>0</v>
      </c>
      <c r="B131" s="617"/>
      <c r="C131" s="618"/>
      <c r="D131" s="618"/>
      <c r="E131" s="617"/>
      <c r="F131" s="618"/>
      <c r="G131" s="618"/>
      <c r="H131" s="526">
        <f>IF(K131&lt;&gt;"",(VLOOKUP(K131,'🌳Resource'!$A$4:$J1001,10,false)*L131),0)+IF(M131&lt;&gt;"",(VLOOKUP(M131,'🌳Resource'!$A$4:$J1001,10,false)*N131),0)+IF(O131&lt;&gt;"",(VLOOKUP(O131,'🌳Resource'!$A$4:$J1001,10,false)*P131),0) + IF(Q131&lt;&gt;"",(VLOOKUP(Q131,'🌳Resource'!$A$4:$J1001,10,false)*R131),0) + IF(S131&lt;&gt;"",(VLOOKUP(S131,'🧱Material'!$B$4:$H1001,7,false)*T131),0) + IF(U131&lt;&gt;"",(VLOOKUP(U131,'🧱Material'!$B$4:$H1001,7,false)*V131),0) + IF(W131&lt;&gt;"",(VLOOKUP(W131,'🧱Material'!$B$4:$H1001,7,false)*X131),0) + IF(Y131&lt;&gt;"",(VLOOKUP(Y131,'🧱Material'!$B$4:$H1001,7,false)*Z131),0) + IF(AA131&lt;&gt;"",(VLOOKUP(AA131,'🧱Material'!$B$4:$H1001,7,false)*AB131),0) + IF(AC131&lt;&gt;"",(VLOOKUP(AC131,'🧱Material'!$B$4:$H1001,7,false)*AD131),0)</f>
        <v>0</v>
      </c>
      <c r="I131" s="526">
        <f>IF(K131&lt;&gt;"",(VLOOKUP(K131,'🌳Resource'!$A$4:$J1001,8,false)*L131),0)+IF(M131&lt;&gt;"",(VLOOKUP(M131,'🌳Resource'!$A$4:$J1001,8,false)*N131),0)+IF(O131&lt;&gt;"",(VLOOKUP(O131,'🌳Resource'!$A$4:$J1001,8,false)*P131),0) + IF(Q131&lt;&gt;"",(VLOOKUP(Q131,'🌳Resource'!$A$4:$J1001,8,false)*R131),0) + IF(S131&lt;&gt;"",(VLOOKUP(S131,'🧱Material'!$B$4:$H1001,5,false)*T131),0) + IF(U131&lt;&gt;"",(VLOOKUP(U131,'🧱Material'!$B$4:$H1001,5,false)*V131),0) + IF(W131&lt;&gt;"",(VLOOKUP(W131,'🧱Material'!$B$4:$H1001,5,false)*X131),0) + IF(Y131&lt;&gt;"",(VLOOKUP(Y131,'🧱Material'!$B$4:$H1001,5,false)*Z131),0) + IF(AA131&lt;&gt;"",(VLOOKUP(AA131,'🧱Material'!$B$4:$H1001,5,false)*AB131),0) + IF(AC131&lt;&gt;"",(VLOOKUP(AC131,'🧱Material'!$B$4:$H1001,5,false)*AD131),0)</f>
        <v>0</v>
      </c>
      <c r="J131" s="526">
        <f>IF(K131&lt;&gt;"",(VLOOKUP(K131,'🌳Resource'!$A$5:$J1001,9,false)*L131),0)+IF(M131&lt;&gt;"",(VLOOKUP(M131,'🌳Resource'!$A$5:$J1001,9,false)*N131),0)+IF(O131&lt;&gt;"",(VLOOKUP(O131,'🌳Resource'!$A$5:$J1001,9,false)*P131),0) + IF(Q131&lt;&gt;"",(VLOOKUP(Q131,'🌳Resource'!$A$5:$J1001,9,false)*R131),0) + IF(S131&lt;&gt;"",(VLOOKUP(S131,'🧱Material'!$B$4:$H1001,6,false)*T131),0) + IF(U131&lt;&gt;"",(VLOOKUP(U131,'🧱Material'!$B$4:$H1001,6,false)*V131),0) + IF(W131&lt;&gt;"",(VLOOKUP(W131,'🧱Material'!$B$4:$H1001,6,false)*X131),0) + IF(Y131&lt;&gt;"",(VLOOKUP(Y131,'🧱Material'!$B$4:$H1001,6,false)*Z131),0) + IF(AA131&lt;&gt;"",(VLOOKUP(AA131,'🧱Material'!$B$4:$H1001,6,false)*AB131),0) + IF(AC131&lt;&gt;"",(VLOOKUP(AC131,'🧱Material'!$B$4:$H1001,6,false)*AD131),0)</f>
        <v>0</v>
      </c>
      <c r="K131" s="18"/>
      <c r="L131" s="536"/>
      <c r="M131" s="18"/>
      <c r="N131" s="536"/>
      <c r="O131" s="18"/>
      <c r="P131" s="536"/>
      <c r="Q131" s="18"/>
      <c r="R131" s="536"/>
      <c r="S131" s="59"/>
      <c r="T131" s="520"/>
      <c r="U131" s="59"/>
      <c r="V131" s="520"/>
      <c r="W131" s="59"/>
      <c r="X131" s="520"/>
      <c r="Y131" s="59"/>
      <c r="Z131" s="520"/>
      <c r="AA131" s="59"/>
      <c r="AB131" s="520"/>
      <c r="AC131" s="59"/>
      <c r="AD131" s="520"/>
    </row>
    <row r="132">
      <c r="A132" s="629" t="b">
        <v>0</v>
      </c>
      <c r="B132" s="617"/>
      <c r="C132" s="618"/>
      <c r="D132" s="618"/>
      <c r="E132" s="617"/>
      <c r="F132" s="618"/>
      <c r="G132" s="618"/>
      <c r="H132" s="523">
        <f>IF(K132&lt;&gt;"",(VLOOKUP(K132,'🌳Resource'!$A$4:$J1001,10,false)*L132),0)+IF(M132&lt;&gt;"",(VLOOKUP(M132,'🌳Resource'!$A$4:$J1001,10,false)*N132),0)+IF(O132&lt;&gt;"",(VLOOKUP(O132,'🌳Resource'!$A$4:$J1001,10,false)*P132),0) + IF(Q132&lt;&gt;"",(VLOOKUP(Q132,'🌳Resource'!$A$4:$J1001,10,false)*R132),0) + IF(S132&lt;&gt;"",(VLOOKUP(S132,'🧱Material'!$B$4:$H1001,7,false)*T132),0) + IF(U132&lt;&gt;"",(VLOOKUP(U132,'🧱Material'!$B$4:$H1001,7,false)*V132),0) + IF(W132&lt;&gt;"",(VLOOKUP(W132,'🧱Material'!$B$4:$H1001,7,false)*X132),0) + IF(Y132&lt;&gt;"",(VLOOKUP(Y132,'🧱Material'!$B$4:$H1001,7,false)*Z132),0) + IF(AA132&lt;&gt;"",(VLOOKUP(AA132,'🧱Material'!$B$4:$H1001,7,false)*AB132),0) + IF(AC132&lt;&gt;"",(VLOOKUP(AC132,'🧱Material'!$B$4:$H1001,7,false)*AD132),0)</f>
        <v>0</v>
      </c>
      <c r="I132" s="523">
        <f>IF(K132&lt;&gt;"",(VLOOKUP(K132,'🌳Resource'!$A$4:$J1001,8,false)*L132),0)+IF(M132&lt;&gt;"",(VLOOKUP(M132,'🌳Resource'!$A$4:$J1001,8,false)*N132),0)+IF(O132&lt;&gt;"",(VLOOKUP(O132,'🌳Resource'!$A$4:$J1001,8,false)*P132),0) + IF(Q132&lt;&gt;"",(VLOOKUP(Q132,'🌳Resource'!$A$4:$J1001,8,false)*R132),0) + IF(S132&lt;&gt;"",(VLOOKUP(S132,'🧱Material'!$B$4:$H1001,5,false)*T132),0) + IF(U132&lt;&gt;"",(VLOOKUP(U132,'🧱Material'!$B$4:$H1001,5,false)*V132),0) + IF(W132&lt;&gt;"",(VLOOKUP(W132,'🧱Material'!$B$4:$H1001,5,false)*X132),0) + IF(Y132&lt;&gt;"",(VLOOKUP(Y132,'🧱Material'!$B$4:$H1001,5,false)*Z132),0) + IF(AA132&lt;&gt;"",(VLOOKUP(AA132,'🧱Material'!$B$4:$H1001,5,false)*AB132),0) + IF(AC132&lt;&gt;"",(VLOOKUP(AC132,'🧱Material'!$B$4:$H1001,5,false)*AD132),0)</f>
        <v>0</v>
      </c>
      <c r="J132" s="523">
        <f>IF(K132&lt;&gt;"",(VLOOKUP(K132,'🌳Resource'!$A$5:$J1001,9,false)*L132),0)+IF(M132&lt;&gt;"",(VLOOKUP(M132,'🌳Resource'!$A$5:$J1001,9,false)*N132),0)+IF(O132&lt;&gt;"",(VLOOKUP(O132,'🌳Resource'!$A$5:$J1001,9,false)*P132),0) + IF(Q132&lt;&gt;"",(VLOOKUP(Q132,'🌳Resource'!$A$5:$J1001,9,false)*R132),0) + IF(S132&lt;&gt;"",(VLOOKUP(S132,'🧱Material'!$B$4:$H1001,6,false)*T132),0) + IF(U132&lt;&gt;"",(VLOOKUP(U132,'🧱Material'!$B$4:$H1001,6,false)*V132),0) + IF(W132&lt;&gt;"",(VLOOKUP(W132,'🧱Material'!$B$4:$H1001,6,false)*X132),0) + IF(Y132&lt;&gt;"",(VLOOKUP(Y132,'🧱Material'!$B$4:$H1001,6,false)*Z132),0) + IF(AA132&lt;&gt;"",(VLOOKUP(AA132,'🧱Material'!$B$4:$H1001,6,false)*AB132),0) + IF(AC132&lt;&gt;"",(VLOOKUP(AC132,'🧱Material'!$B$4:$H1001,6,false)*AD132),0)</f>
        <v>0</v>
      </c>
      <c r="K132" s="63"/>
      <c r="L132" s="3"/>
      <c r="M132" s="63"/>
      <c r="N132" s="3"/>
      <c r="O132" s="63"/>
      <c r="P132" s="3"/>
      <c r="Q132" s="63"/>
      <c r="R132" s="3"/>
      <c r="S132" s="515"/>
      <c r="T132" s="3"/>
      <c r="U132" s="515"/>
      <c r="V132" s="3"/>
      <c r="W132" s="515"/>
      <c r="X132" s="3"/>
      <c r="Y132" s="515"/>
      <c r="Z132" s="3"/>
      <c r="AA132" s="515"/>
      <c r="AB132" s="3"/>
      <c r="AC132" s="515"/>
      <c r="AD132" s="3"/>
    </row>
    <row r="133">
      <c r="A133" s="629" t="b">
        <v>0</v>
      </c>
      <c r="B133" s="629"/>
      <c r="C133" s="624"/>
      <c r="D133" s="624"/>
      <c r="E133" s="624"/>
      <c r="F133" s="624"/>
      <c r="G133" s="624"/>
      <c r="H133" s="526">
        <f>IF(K133&lt;&gt;"",(VLOOKUP(K133,'🌳Resource'!$A$4:$J1001,10,false)*L133),0)+IF(M133&lt;&gt;"",(VLOOKUP(M133,'🌳Resource'!$A$4:$J1001,10,false)*N133),0)+IF(O133&lt;&gt;"",(VLOOKUP(O133,'🌳Resource'!$A$4:$J1001,10,false)*P133),0) + IF(Q133&lt;&gt;"",(VLOOKUP(Q133,'🌳Resource'!$A$4:$J1001,10,false)*R133),0) + IF(S133&lt;&gt;"",(VLOOKUP(S133,'🧱Material'!$B$4:$H1001,7,false)*T133),0) + IF(U133&lt;&gt;"",(VLOOKUP(U133,'🧱Material'!$B$4:$H1001,7,false)*V133),0) + IF(W133&lt;&gt;"",(VLOOKUP(W133,'🧱Material'!$B$4:$H1001,7,false)*X133),0) + IF(Y133&lt;&gt;"",(VLOOKUP(Y133,'🧱Material'!$B$4:$H1001,7,false)*Z133),0) + IF(AA133&lt;&gt;"",(VLOOKUP(AA133,'🧱Material'!$B$4:$H1001,7,false)*AB133),0) + IF(AC133&lt;&gt;"",(VLOOKUP(AC133,'🧱Material'!$B$4:$H1001,7,false)*AD133),0)</f>
        <v>0</v>
      </c>
      <c r="I133" s="526">
        <f>IF(K133&lt;&gt;"",(VLOOKUP(K133,'🌳Resource'!$A$4:$J1001,8,false)*L133),0)+IF(M133&lt;&gt;"",(VLOOKUP(M133,'🌳Resource'!$A$4:$J1001,8,false)*N133),0)+IF(O133&lt;&gt;"",(VLOOKUP(O133,'🌳Resource'!$A$4:$J1001,8,false)*P133),0) + IF(Q133&lt;&gt;"",(VLOOKUP(Q133,'🌳Resource'!$A$4:$J1001,8,false)*R133),0) + IF(S133&lt;&gt;"",(VLOOKUP(S133,'🧱Material'!$B$4:$H1001,5,false)*T133),0) + IF(U133&lt;&gt;"",(VLOOKUP(U133,'🧱Material'!$B$4:$H1001,5,false)*V133),0) + IF(W133&lt;&gt;"",(VLOOKUP(W133,'🧱Material'!$B$4:$H1001,5,false)*X133),0) + IF(Y133&lt;&gt;"",(VLOOKUP(Y133,'🧱Material'!$B$4:$H1001,5,false)*Z133),0) + IF(AA133&lt;&gt;"",(VLOOKUP(AA133,'🧱Material'!$B$4:$H1001,5,false)*AB133),0) + IF(AC133&lt;&gt;"",(VLOOKUP(AC133,'🧱Material'!$B$4:$H1001,5,false)*AD133),0)</f>
        <v>0</v>
      </c>
      <c r="J133" s="526">
        <f>IF(K133&lt;&gt;"",(VLOOKUP(K133,'🌳Resource'!$A$5:$J1001,9,false)*L133),0)+IF(M133&lt;&gt;"",(VLOOKUP(M133,'🌳Resource'!$A$5:$J1001,9,false)*N133),0)+IF(O133&lt;&gt;"",(VLOOKUP(O133,'🌳Resource'!$A$5:$J1001,9,false)*P133),0) + IF(Q133&lt;&gt;"",(VLOOKUP(Q133,'🌳Resource'!$A$5:$J1001,9,false)*R133),0) + IF(S133&lt;&gt;"",(VLOOKUP(S133,'🧱Material'!$B$4:$H1001,6,false)*T133),0) + IF(U133&lt;&gt;"",(VLOOKUP(U133,'🧱Material'!$B$4:$H1001,6,false)*V133),0) + IF(W133&lt;&gt;"",(VLOOKUP(W133,'🧱Material'!$B$4:$H1001,6,false)*X133),0) + IF(Y133&lt;&gt;"",(VLOOKUP(Y133,'🧱Material'!$B$4:$H1001,6,false)*Z133),0) + IF(AA133&lt;&gt;"",(VLOOKUP(AA133,'🧱Material'!$B$4:$H1001,6,false)*AB133),0) + IF(AC133&lt;&gt;"",(VLOOKUP(AC133,'🧱Material'!$B$4:$H1001,6,false)*AD133),0)</f>
        <v>0</v>
      </c>
      <c r="K133" s="18"/>
      <c r="L133" s="536"/>
      <c r="M133" s="18"/>
      <c r="N133" s="536"/>
      <c r="O133" s="18"/>
      <c r="P133" s="536"/>
      <c r="Q133" s="18"/>
      <c r="R133" s="536"/>
      <c r="S133" s="59"/>
      <c r="T133" s="520"/>
      <c r="U133" s="59"/>
      <c r="V133" s="520"/>
      <c r="W133" s="59"/>
      <c r="X133" s="520"/>
      <c r="Y133" s="59"/>
      <c r="Z133" s="520"/>
      <c r="AA133" s="59"/>
      <c r="AB133" s="520"/>
      <c r="AC133" s="59"/>
      <c r="AD133" s="520"/>
    </row>
    <row r="134">
      <c r="A134" s="629" t="b">
        <v>0</v>
      </c>
      <c r="B134" s="617"/>
      <c r="C134" s="618"/>
      <c r="D134" s="618"/>
      <c r="E134" s="617"/>
      <c r="F134" s="618"/>
      <c r="G134" s="618"/>
      <c r="H134" s="523">
        <f>IF(K134&lt;&gt;"",(VLOOKUP(K134,'🌳Resource'!$A$4:$J1001,10,false)*L134),0)+IF(M134&lt;&gt;"",(VLOOKUP(M134,'🌳Resource'!$A$4:$J1001,10,false)*N134),0)+IF(O134&lt;&gt;"",(VLOOKUP(O134,'🌳Resource'!$A$4:$J1001,10,false)*P134),0) + IF(Q134&lt;&gt;"",(VLOOKUP(Q134,'🌳Resource'!$A$4:$J1001,10,false)*R134),0) + IF(S134&lt;&gt;"",(VLOOKUP(S134,'🧱Material'!$B$4:$H1001,7,false)*T134),0) + IF(U134&lt;&gt;"",(VLOOKUP(U134,'🧱Material'!$B$4:$H1001,7,false)*V134),0) + IF(W134&lt;&gt;"",(VLOOKUP(W134,'🧱Material'!$B$4:$H1001,7,false)*X134),0) + IF(Y134&lt;&gt;"",(VLOOKUP(Y134,'🧱Material'!$B$4:$H1001,7,false)*Z134),0) + IF(AA134&lt;&gt;"",(VLOOKUP(AA134,'🧱Material'!$B$4:$H1001,7,false)*AB134),0) + IF(AC134&lt;&gt;"",(VLOOKUP(AC134,'🧱Material'!$B$4:$H1001,7,false)*AD134),0)</f>
        <v>0</v>
      </c>
      <c r="I134" s="523">
        <f>IF(K134&lt;&gt;"",(VLOOKUP(K134,'🌳Resource'!$A$4:$J1001,8,false)*L134),0)+IF(M134&lt;&gt;"",(VLOOKUP(M134,'🌳Resource'!$A$4:$J1001,8,false)*N134),0)+IF(O134&lt;&gt;"",(VLOOKUP(O134,'🌳Resource'!$A$4:$J1001,8,false)*P134),0) + IF(Q134&lt;&gt;"",(VLOOKUP(Q134,'🌳Resource'!$A$4:$J1001,8,false)*R134),0) + IF(S134&lt;&gt;"",(VLOOKUP(S134,'🧱Material'!$B$4:$H1001,5,false)*T134),0) + IF(U134&lt;&gt;"",(VLOOKUP(U134,'🧱Material'!$B$4:$H1001,5,false)*V134),0) + IF(W134&lt;&gt;"",(VLOOKUP(W134,'🧱Material'!$B$4:$H1001,5,false)*X134),0) + IF(Y134&lt;&gt;"",(VLOOKUP(Y134,'🧱Material'!$B$4:$H1001,5,false)*Z134),0) + IF(AA134&lt;&gt;"",(VLOOKUP(AA134,'🧱Material'!$B$4:$H1001,5,false)*AB134),0) + IF(AC134&lt;&gt;"",(VLOOKUP(AC134,'🧱Material'!$B$4:$H1001,5,false)*AD134),0)</f>
        <v>0</v>
      </c>
      <c r="J134" s="523">
        <f>IF(K134&lt;&gt;"",(VLOOKUP(K134,'🌳Resource'!$A$5:$J1001,9,false)*L134),0)+IF(M134&lt;&gt;"",(VLOOKUP(M134,'🌳Resource'!$A$5:$J1001,9,false)*N134),0)+IF(O134&lt;&gt;"",(VLOOKUP(O134,'🌳Resource'!$A$5:$J1001,9,false)*P134),0) + IF(Q134&lt;&gt;"",(VLOOKUP(Q134,'🌳Resource'!$A$5:$J1001,9,false)*R134),0) + IF(S134&lt;&gt;"",(VLOOKUP(S134,'🧱Material'!$B$4:$H1001,6,false)*T134),0) + IF(U134&lt;&gt;"",(VLOOKUP(U134,'🧱Material'!$B$4:$H1001,6,false)*V134),0) + IF(W134&lt;&gt;"",(VLOOKUP(W134,'🧱Material'!$B$4:$H1001,6,false)*X134),0) + IF(Y134&lt;&gt;"",(VLOOKUP(Y134,'🧱Material'!$B$4:$H1001,6,false)*Z134),0) + IF(AA134&lt;&gt;"",(VLOOKUP(AA134,'🧱Material'!$B$4:$H1001,6,false)*AB134),0) + IF(AC134&lt;&gt;"",(VLOOKUP(AC134,'🧱Material'!$B$4:$H1001,6,false)*AD134),0)</f>
        <v>0</v>
      </c>
      <c r="K134" s="63"/>
      <c r="L134" s="3"/>
      <c r="M134" s="63"/>
      <c r="N134" s="3"/>
      <c r="O134" s="63"/>
      <c r="P134" s="3"/>
      <c r="Q134" s="63"/>
      <c r="R134" s="3"/>
      <c r="S134" s="515"/>
      <c r="T134" s="3"/>
      <c r="U134" s="515"/>
      <c r="V134" s="3"/>
      <c r="W134" s="515"/>
      <c r="X134" s="3"/>
      <c r="Y134" s="515"/>
      <c r="Z134" s="3"/>
      <c r="AA134" s="515"/>
      <c r="AB134" s="3"/>
      <c r="AC134" s="515"/>
      <c r="AD134" s="3"/>
    </row>
    <row r="135">
      <c r="A135" s="629" t="b">
        <v>0</v>
      </c>
      <c r="B135" s="617"/>
      <c r="C135" s="618"/>
      <c r="D135" s="618"/>
      <c r="E135" s="617"/>
      <c r="F135" s="618"/>
      <c r="G135" s="618"/>
      <c r="H135" s="526">
        <f>IF(K135&lt;&gt;"",(VLOOKUP(K135,'🌳Resource'!$A$4:$J1001,10,false)*L135),0)+IF(M135&lt;&gt;"",(VLOOKUP(M135,'🌳Resource'!$A$4:$J1001,10,false)*N135),0)+IF(O135&lt;&gt;"",(VLOOKUP(O135,'🌳Resource'!$A$4:$J1001,10,false)*P135),0) + IF(Q135&lt;&gt;"",(VLOOKUP(Q135,'🌳Resource'!$A$4:$J1001,10,false)*R135),0) + IF(S135&lt;&gt;"",(VLOOKUP(S135,'🧱Material'!$B$4:$H1001,7,false)*T135),0) + IF(U135&lt;&gt;"",(VLOOKUP(U135,'🧱Material'!$B$4:$H1001,7,false)*V135),0) + IF(W135&lt;&gt;"",(VLOOKUP(W135,'🧱Material'!$B$4:$H1001,7,false)*X135),0) + IF(Y135&lt;&gt;"",(VLOOKUP(Y135,'🧱Material'!$B$4:$H1001,7,false)*Z135),0) + IF(AA135&lt;&gt;"",(VLOOKUP(AA135,'🧱Material'!$B$4:$H1001,7,false)*AB135),0) + IF(AC135&lt;&gt;"",(VLOOKUP(AC135,'🧱Material'!$B$4:$H1001,7,false)*AD135),0)</f>
        <v>0</v>
      </c>
      <c r="I135" s="526">
        <f>IF(K135&lt;&gt;"",(VLOOKUP(K135,'🌳Resource'!$A$4:$J1001,8,false)*L135),0)+IF(M135&lt;&gt;"",(VLOOKUP(M135,'🌳Resource'!$A$4:$J1001,8,false)*N135),0)+IF(O135&lt;&gt;"",(VLOOKUP(O135,'🌳Resource'!$A$4:$J1001,8,false)*P135),0) + IF(Q135&lt;&gt;"",(VLOOKUP(Q135,'🌳Resource'!$A$4:$J1001,8,false)*R135),0) + IF(S135&lt;&gt;"",(VLOOKUP(S135,'🧱Material'!$B$4:$H1001,5,false)*T135),0) + IF(U135&lt;&gt;"",(VLOOKUP(U135,'🧱Material'!$B$4:$H1001,5,false)*V135),0) + IF(W135&lt;&gt;"",(VLOOKUP(W135,'🧱Material'!$B$4:$H1001,5,false)*X135),0) + IF(Y135&lt;&gt;"",(VLOOKUP(Y135,'🧱Material'!$B$4:$H1001,5,false)*Z135),0) + IF(AA135&lt;&gt;"",(VLOOKUP(AA135,'🧱Material'!$B$4:$H1001,5,false)*AB135),0) + IF(AC135&lt;&gt;"",(VLOOKUP(AC135,'🧱Material'!$B$4:$H1001,5,false)*AD135),0)</f>
        <v>0</v>
      </c>
      <c r="J135" s="526">
        <f>IF(K135&lt;&gt;"",(VLOOKUP(K135,'🌳Resource'!$A$5:$J1001,9,false)*L135),0)+IF(M135&lt;&gt;"",(VLOOKUP(M135,'🌳Resource'!$A$5:$J1001,9,false)*N135),0)+IF(O135&lt;&gt;"",(VLOOKUP(O135,'🌳Resource'!$A$5:$J1001,9,false)*P135),0) + IF(Q135&lt;&gt;"",(VLOOKUP(Q135,'🌳Resource'!$A$5:$J1001,9,false)*R135),0) + IF(S135&lt;&gt;"",(VLOOKUP(S135,'🧱Material'!$B$4:$H1001,6,false)*T135),0) + IF(U135&lt;&gt;"",(VLOOKUP(U135,'🧱Material'!$B$4:$H1001,6,false)*V135),0) + IF(W135&lt;&gt;"",(VLOOKUP(W135,'🧱Material'!$B$4:$H1001,6,false)*X135),0) + IF(Y135&lt;&gt;"",(VLOOKUP(Y135,'🧱Material'!$B$4:$H1001,6,false)*Z135),0) + IF(AA135&lt;&gt;"",(VLOOKUP(AA135,'🧱Material'!$B$4:$H1001,6,false)*AB135),0) + IF(AC135&lt;&gt;"",(VLOOKUP(AC135,'🧱Material'!$B$4:$H1001,6,false)*AD135),0)</f>
        <v>0</v>
      </c>
      <c r="K135" s="18"/>
      <c r="L135" s="536"/>
      <c r="M135" s="18"/>
      <c r="N135" s="536"/>
      <c r="O135" s="18"/>
      <c r="P135" s="536"/>
      <c r="Q135" s="18"/>
      <c r="R135" s="536"/>
      <c r="S135" s="59"/>
      <c r="T135" s="520"/>
      <c r="U135" s="59"/>
      <c r="V135" s="520"/>
      <c r="W135" s="59"/>
      <c r="X135" s="520"/>
      <c r="Y135" s="59"/>
      <c r="Z135" s="520"/>
      <c r="AA135" s="59"/>
      <c r="AB135" s="520"/>
      <c r="AC135" s="59"/>
      <c r="AD135" s="520"/>
    </row>
    <row r="136">
      <c r="A136" s="629" t="b">
        <v>0</v>
      </c>
      <c r="B136" s="617"/>
      <c r="C136" s="618"/>
      <c r="D136" s="618"/>
      <c r="E136" s="617"/>
      <c r="F136" s="618"/>
      <c r="G136" s="618"/>
      <c r="H136" s="523">
        <f>IF(K136&lt;&gt;"",(VLOOKUP(K136,'🌳Resource'!$A$4:$J1001,10,false)*L136),0)+IF(M136&lt;&gt;"",(VLOOKUP(M136,'🌳Resource'!$A$4:$J1001,10,false)*N136),0)+IF(O136&lt;&gt;"",(VLOOKUP(O136,'🌳Resource'!$A$4:$J1001,10,false)*P136),0) + IF(Q136&lt;&gt;"",(VLOOKUP(Q136,'🌳Resource'!$A$4:$J1001,10,false)*R136),0) + IF(S136&lt;&gt;"",(VLOOKUP(S136,'🧱Material'!$B$4:$H1001,7,false)*T136),0) + IF(U136&lt;&gt;"",(VLOOKUP(U136,'🧱Material'!$B$4:$H1001,7,false)*V136),0) + IF(W136&lt;&gt;"",(VLOOKUP(W136,'🧱Material'!$B$4:$H1001,7,false)*X136),0) + IF(Y136&lt;&gt;"",(VLOOKUP(Y136,'🧱Material'!$B$4:$H1001,7,false)*Z136),0) + IF(AA136&lt;&gt;"",(VLOOKUP(AA136,'🧱Material'!$B$4:$H1001,7,false)*AB136),0) + IF(AC136&lt;&gt;"",(VLOOKUP(AC136,'🧱Material'!$B$4:$H1001,7,false)*AD136),0)</f>
        <v>0</v>
      </c>
      <c r="I136" s="523">
        <f>IF(K136&lt;&gt;"",(VLOOKUP(K136,'🌳Resource'!$A$4:$J1001,8,false)*L136),0)+IF(M136&lt;&gt;"",(VLOOKUP(M136,'🌳Resource'!$A$4:$J1001,8,false)*N136),0)+IF(O136&lt;&gt;"",(VLOOKUP(O136,'🌳Resource'!$A$4:$J1001,8,false)*P136),0) + IF(Q136&lt;&gt;"",(VLOOKUP(Q136,'🌳Resource'!$A$4:$J1001,8,false)*R136),0) + IF(S136&lt;&gt;"",(VLOOKUP(S136,'🧱Material'!$B$4:$H1001,5,false)*T136),0) + IF(U136&lt;&gt;"",(VLOOKUP(U136,'🧱Material'!$B$4:$H1001,5,false)*V136),0) + IF(W136&lt;&gt;"",(VLOOKUP(W136,'🧱Material'!$B$4:$H1001,5,false)*X136),0) + IF(Y136&lt;&gt;"",(VLOOKUP(Y136,'🧱Material'!$B$4:$H1001,5,false)*Z136),0) + IF(AA136&lt;&gt;"",(VLOOKUP(AA136,'🧱Material'!$B$4:$H1001,5,false)*AB136),0) + IF(AC136&lt;&gt;"",(VLOOKUP(AC136,'🧱Material'!$B$4:$H1001,5,false)*AD136),0)</f>
        <v>0</v>
      </c>
      <c r="J136" s="523">
        <f>IF(K136&lt;&gt;"",(VLOOKUP(K136,'🌳Resource'!$A$5:$J1001,9,false)*L136),0)+IF(M136&lt;&gt;"",(VLOOKUP(M136,'🌳Resource'!$A$5:$J1001,9,false)*N136),0)+IF(O136&lt;&gt;"",(VLOOKUP(O136,'🌳Resource'!$A$5:$J1001,9,false)*P136),0) + IF(Q136&lt;&gt;"",(VLOOKUP(Q136,'🌳Resource'!$A$5:$J1001,9,false)*R136),0) + IF(S136&lt;&gt;"",(VLOOKUP(S136,'🧱Material'!$B$4:$H1001,6,false)*T136),0) + IF(U136&lt;&gt;"",(VLOOKUP(U136,'🧱Material'!$B$4:$H1001,6,false)*V136),0) + IF(W136&lt;&gt;"",(VLOOKUP(W136,'🧱Material'!$B$4:$H1001,6,false)*X136),0) + IF(Y136&lt;&gt;"",(VLOOKUP(Y136,'🧱Material'!$B$4:$H1001,6,false)*Z136),0) + IF(AA136&lt;&gt;"",(VLOOKUP(AA136,'🧱Material'!$B$4:$H1001,6,false)*AB136),0) + IF(AC136&lt;&gt;"",(VLOOKUP(AC136,'🧱Material'!$B$4:$H1001,6,false)*AD136),0)</f>
        <v>0</v>
      </c>
      <c r="K136" s="63"/>
      <c r="L136" s="3"/>
      <c r="M136" s="63"/>
      <c r="N136" s="3"/>
      <c r="O136" s="63"/>
      <c r="P136" s="3"/>
      <c r="Q136" s="63"/>
      <c r="R136" s="3"/>
      <c r="S136" s="515"/>
      <c r="T136" s="3"/>
      <c r="U136" s="515"/>
      <c r="V136" s="3"/>
      <c r="W136" s="515"/>
      <c r="X136" s="3"/>
      <c r="Y136" s="515"/>
      <c r="Z136" s="3"/>
      <c r="AA136" s="515"/>
      <c r="AB136" s="3"/>
      <c r="AC136" s="515"/>
      <c r="AD136" s="3"/>
    </row>
    <row r="137">
      <c r="A137" s="629" t="b">
        <v>0</v>
      </c>
      <c r="B137" s="617"/>
      <c r="C137" s="618"/>
      <c r="D137" s="618"/>
      <c r="E137" s="617"/>
      <c r="F137" s="618"/>
      <c r="G137" s="618"/>
      <c r="H137" s="526">
        <f>IF(K137&lt;&gt;"",(VLOOKUP(K137,'🌳Resource'!$A$4:$J1001,10,false)*L137),0)+IF(M137&lt;&gt;"",(VLOOKUP(M137,'🌳Resource'!$A$4:$J1001,10,false)*N137),0)+IF(O137&lt;&gt;"",(VLOOKUP(O137,'🌳Resource'!$A$4:$J1001,10,false)*P137),0) + IF(Q137&lt;&gt;"",(VLOOKUP(Q137,'🌳Resource'!$A$4:$J1001,10,false)*R137),0) + IF(S137&lt;&gt;"",(VLOOKUP(S137,'🧱Material'!$B$4:$H1001,7,false)*T137),0) + IF(U137&lt;&gt;"",(VLOOKUP(U137,'🧱Material'!$B$4:$H1001,7,false)*V137),0) + IF(W137&lt;&gt;"",(VLOOKUP(W137,'🧱Material'!$B$4:$H1001,7,false)*X137),0) + IF(Y137&lt;&gt;"",(VLOOKUP(Y137,'🧱Material'!$B$4:$H1001,7,false)*Z137),0) + IF(AA137&lt;&gt;"",(VLOOKUP(AA137,'🧱Material'!$B$4:$H1001,7,false)*AB137),0) + IF(AC137&lt;&gt;"",(VLOOKUP(AC137,'🧱Material'!$B$4:$H1001,7,false)*AD137),0)</f>
        <v>0</v>
      </c>
      <c r="I137" s="526">
        <f>IF(K137&lt;&gt;"",(VLOOKUP(K137,'🌳Resource'!$A$4:$J1001,8,false)*L137),0)+IF(M137&lt;&gt;"",(VLOOKUP(M137,'🌳Resource'!$A$4:$J1001,8,false)*N137),0)+IF(O137&lt;&gt;"",(VLOOKUP(O137,'🌳Resource'!$A$4:$J1001,8,false)*P137),0) + IF(Q137&lt;&gt;"",(VLOOKUP(Q137,'🌳Resource'!$A$4:$J1001,8,false)*R137),0) + IF(S137&lt;&gt;"",(VLOOKUP(S137,'🧱Material'!$B$4:$H1001,5,false)*T137),0) + IF(U137&lt;&gt;"",(VLOOKUP(U137,'🧱Material'!$B$4:$H1001,5,false)*V137),0) + IF(W137&lt;&gt;"",(VLOOKUP(W137,'🧱Material'!$B$4:$H1001,5,false)*X137),0) + IF(Y137&lt;&gt;"",(VLOOKUP(Y137,'🧱Material'!$B$4:$H1001,5,false)*Z137),0) + IF(AA137&lt;&gt;"",(VLOOKUP(AA137,'🧱Material'!$B$4:$H1001,5,false)*AB137),0) + IF(AC137&lt;&gt;"",(VLOOKUP(AC137,'🧱Material'!$B$4:$H1001,5,false)*AD137),0)</f>
        <v>0</v>
      </c>
      <c r="J137" s="526">
        <f>IF(K137&lt;&gt;"",(VLOOKUP(K137,'🌳Resource'!$A$5:$J1001,9,false)*L137),0)+IF(M137&lt;&gt;"",(VLOOKUP(M137,'🌳Resource'!$A$5:$J1001,9,false)*N137),0)+IF(O137&lt;&gt;"",(VLOOKUP(O137,'🌳Resource'!$A$5:$J1001,9,false)*P137),0) + IF(Q137&lt;&gt;"",(VLOOKUP(Q137,'🌳Resource'!$A$5:$J1001,9,false)*R137),0) + IF(S137&lt;&gt;"",(VLOOKUP(S137,'🧱Material'!$B$4:$H1001,6,false)*T137),0) + IF(U137&lt;&gt;"",(VLOOKUP(U137,'🧱Material'!$B$4:$H1001,6,false)*V137),0) + IF(W137&lt;&gt;"",(VLOOKUP(W137,'🧱Material'!$B$4:$H1001,6,false)*X137),0) + IF(Y137&lt;&gt;"",(VLOOKUP(Y137,'🧱Material'!$B$4:$H1001,6,false)*Z137),0) + IF(AA137&lt;&gt;"",(VLOOKUP(AA137,'🧱Material'!$B$4:$H1001,6,false)*AB137),0) + IF(AC137&lt;&gt;"",(VLOOKUP(AC137,'🧱Material'!$B$4:$H1001,6,false)*AD137),0)</f>
        <v>0</v>
      </c>
      <c r="K137" s="18"/>
      <c r="L137" s="536"/>
      <c r="M137" s="18"/>
      <c r="N137" s="536"/>
      <c r="O137" s="18"/>
      <c r="P137" s="536"/>
      <c r="Q137" s="18"/>
      <c r="R137" s="536"/>
      <c r="S137" s="59"/>
      <c r="T137" s="520"/>
      <c r="U137" s="59"/>
      <c r="V137" s="520"/>
      <c r="W137" s="59"/>
      <c r="X137" s="520"/>
      <c r="Y137" s="59"/>
      <c r="Z137" s="520"/>
      <c r="AA137" s="59"/>
      <c r="AB137" s="520"/>
      <c r="AC137" s="59"/>
      <c r="AD137" s="520"/>
    </row>
    <row r="138">
      <c r="A138" s="629" t="b">
        <v>0</v>
      </c>
      <c r="B138" s="617"/>
      <c r="C138" s="618"/>
      <c r="D138" s="618"/>
      <c r="E138" s="617"/>
      <c r="F138" s="618"/>
      <c r="G138" s="618"/>
      <c r="H138" s="523">
        <f>IF(K138&lt;&gt;"",(VLOOKUP(K138,'🌳Resource'!$A$4:$J1001,10,false)*L138),0)+IF(M138&lt;&gt;"",(VLOOKUP(M138,'🌳Resource'!$A$4:$J1001,10,false)*N138),0)+IF(O138&lt;&gt;"",(VLOOKUP(O138,'🌳Resource'!$A$4:$J1001,10,false)*P138),0) + IF(Q138&lt;&gt;"",(VLOOKUP(Q138,'🌳Resource'!$A$4:$J1001,10,false)*R138),0) + IF(S138&lt;&gt;"",(VLOOKUP(S138,'🧱Material'!$B$4:$H1001,7,false)*T138),0) + IF(U138&lt;&gt;"",(VLOOKUP(U138,'🧱Material'!$B$4:$H1001,7,false)*V138),0) + IF(W138&lt;&gt;"",(VLOOKUP(W138,'🧱Material'!$B$4:$H1001,7,false)*X138),0) + IF(Y138&lt;&gt;"",(VLOOKUP(Y138,'🧱Material'!$B$4:$H1001,7,false)*Z138),0) + IF(AA138&lt;&gt;"",(VLOOKUP(AA138,'🧱Material'!$B$4:$H1001,7,false)*AB138),0) + IF(AC138&lt;&gt;"",(VLOOKUP(AC138,'🧱Material'!$B$4:$H1001,7,false)*AD138),0)</f>
        <v>0</v>
      </c>
      <c r="I138" s="523">
        <f>IF(K138&lt;&gt;"",(VLOOKUP(K138,'🌳Resource'!$A$4:$J1001,8,false)*L138),0)+IF(M138&lt;&gt;"",(VLOOKUP(M138,'🌳Resource'!$A$4:$J1001,8,false)*N138),0)+IF(O138&lt;&gt;"",(VLOOKUP(O138,'🌳Resource'!$A$4:$J1001,8,false)*P138),0) + IF(Q138&lt;&gt;"",(VLOOKUP(Q138,'🌳Resource'!$A$4:$J1001,8,false)*R138),0) + IF(S138&lt;&gt;"",(VLOOKUP(S138,'🧱Material'!$B$4:$H1001,5,false)*T138),0) + IF(U138&lt;&gt;"",(VLOOKUP(U138,'🧱Material'!$B$4:$H1001,5,false)*V138),0) + IF(W138&lt;&gt;"",(VLOOKUP(W138,'🧱Material'!$B$4:$H1001,5,false)*X138),0) + IF(Y138&lt;&gt;"",(VLOOKUP(Y138,'🧱Material'!$B$4:$H1001,5,false)*Z138),0) + IF(AA138&lt;&gt;"",(VLOOKUP(AA138,'🧱Material'!$B$4:$H1001,5,false)*AB138),0) + IF(AC138&lt;&gt;"",(VLOOKUP(AC138,'🧱Material'!$B$4:$H1001,5,false)*AD138),0)</f>
        <v>0</v>
      </c>
      <c r="J138" s="523">
        <f>IF(K138&lt;&gt;"",(VLOOKUP(K138,'🌳Resource'!$A$5:$J1001,9,false)*L138),0)+IF(M138&lt;&gt;"",(VLOOKUP(M138,'🌳Resource'!$A$5:$J1001,9,false)*N138),0)+IF(O138&lt;&gt;"",(VLOOKUP(O138,'🌳Resource'!$A$5:$J1001,9,false)*P138),0) + IF(Q138&lt;&gt;"",(VLOOKUP(Q138,'🌳Resource'!$A$5:$J1001,9,false)*R138),0) + IF(S138&lt;&gt;"",(VLOOKUP(S138,'🧱Material'!$B$4:$H1001,6,false)*T138),0) + IF(U138&lt;&gt;"",(VLOOKUP(U138,'🧱Material'!$B$4:$H1001,6,false)*V138),0) + IF(W138&lt;&gt;"",(VLOOKUP(W138,'🧱Material'!$B$4:$H1001,6,false)*X138),0) + IF(Y138&lt;&gt;"",(VLOOKUP(Y138,'🧱Material'!$B$4:$H1001,6,false)*Z138),0) + IF(AA138&lt;&gt;"",(VLOOKUP(AA138,'🧱Material'!$B$4:$H1001,6,false)*AB138),0) + IF(AC138&lt;&gt;"",(VLOOKUP(AC138,'🧱Material'!$B$4:$H1001,6,false)*AD138),0)</f>
        <v>0</v>
      </c>
      <c r="K138" s="63"/>
      <c r="L138" s="3"/>
      <c r="M138" s="63"/>
      <c r="N138" s="3"/>
      <c r="O138" s="63"/>
      <c r="P138" s="3"/>
      <c r="Q138" s="63"/>
      <c r="R138" s="3"/>
      <c r="S138" s="515"/>
      <c r="T138" s="3"/>
      <c r="U138" s="515"/>
      <c r="V138" s="3"/>
      <c r="W138" s="515"/>
      <c r="X138" s="3"/>
      <c r="Y138" s="515"/>
      <c r="Z138" s="3"/>
      <c r="AA138" s="515"/>
      <c r="AB138" s="3"/>
      <c r="AC138" s="515"/>
      <c r="AD138" s="3"/>
    </row>
    <row r="139">
      <c r="A139" s="629" t="b">
        <v>0</v>
      </c>
      <c r="B139" s="617"/>
      <c r="C139" s="618"/>
      <c r="D139" s="618"/>
      <c r="E139" s="617"/>
      <c r="F139" s="618"/>
      <c r="G139" s="618"/>
      <c r="H139" s="526">
        <f>IF(K139&lt;&gt;"",(VLOOKUP(K139,'🌳Resource'!$A$4:$J1001,10,false)*L139),0)+IF(M139&lt;&gt;"",(VLOOKUP(M139,'🌳Resource'!$A$4:$J1001,10,false)*N139),0)+IF(O139&lt;&gt;"",(VLOOKUP(O139,'🌳Resource'!$A$4:$J1001,10,false)*P139),0) + IF(Q139&lt;&gt;"",(VLOOKUP(Q139,'🌳Resource'!$A$4:$J1001,10,false)*R139),0) + IF(S139&lt;&gt;"",(VLOOKUP(S139,'🧱Material'!$B$4:$H1001,7,false)*T139),0) + IF(U139&lt;&gt;"",(VLOOKUP(U139,'🧱Material'!$B$4:$H1001,7,false)*V139),0) + IF(W139&lt;&gt;"",(VLOOKUP(W139,'🧱Material'!$B$4:$H1001,7,false)*X139),0) + IF(Y139&lt;&gt;"",(VLOOKUP(Y139,'🧱Material'!$B$4:$H1001,7,false)*Z139),0) + IF(AA139&lt;&gt;"",(VLOOKUP(AA139,'🧱Material'!$B$4:$H1001,7,false)*AB139),0) + IF(AC139&lt;&gt;"",(VLOOKUP(AC139,'🧱Material'!$B$4:$H1001,7,false)*AD139),0)</f>
        <v>0</v>
      </c>
      <c r="I139" s="526">
        <f>IF(K139&lt;&gt;"",(VLOOKUP(K139,'🌳Resource'!$A$4:$J1001,8,false)*L139),0)+IF(M139&lt;&gt;"",(VLOOKUP(M139,'🌳Resource'!$A$4:$J1001,8,false)*N139),0)+IF(O139&lt;&gt;"",(VLOOKUP(O139,'🌳Resource'!$A$4:$J1001,8,false)*P139),0) + IF(Q139&lt;&gt;"",(VLOOKUP(Q139,'🌳Resource'!$A$4:$J1001,8,false)*R139),0) + IF(S139&lt;&gt;"",(VLOOKUP(S139,'🧱Material'!$B$4:$H1001,5,false)*T139),0) + IF(U139&lt;&gt;"",(VLOOKUP(U139,'🧱Material'!$B$4:$H1001,5,false)*V139),0) + IF(W139&lt;&gt;"",(VLOOKUP(W139,'🧱Material'!$B$4:$H1001,5,false)*X139),0) + IF(Y139&lt;&gt;"",(VLOOKUP(Y139,'🧱Material'!$B$4:$H1001,5,false)*Z139),0) + IF(AA139&lt;&gt;"",(VLOOKUP(AA139,'🧱Material'!$B$4:$H1001,5,false)*AB139),0) + IF(AC139&lt;&gt;"",(VLOOKUP(AC139,'🧱Material'!$B$4:$H1001,5,false)*AD139),0)</f>
        <v>0</v>
      </c>
      <c r="J139" s="526">
        <f>IF(K139&lt;&gt;"",(VLOOKUP(K139,'🌳Resource'!$A$5:$J1001,9,false)*L139),0)+IF(M139&lt;&gt;"",(VLOOKUP(M139,'🌳Resource'!$A$5:$J1001,9,false)*N139),0)+IF(O139&lt;&gt;"",(VLOOKUP(O139,'🌳Resource'!$A$5:$J1001,9,false)*P139),0) + IF(Q139&lt;&gt;"",(VLOOKUP(Q139,'🌳Resource'!$A$5:$J1001,9,false)*R139),0) + IF(S139&lt;&gt;"",(VLOOKUP(S139,'🧱Material'!$B$4:$H1001,6,false)*T139),0) + IF(U139&lt;&gt;"",(VLOOKUP(U139,'🧱Material'!$B$4:$H1001,6,false)*V139),0) + IF(W139&lt;&gt;"",(VLOOKUP(W139,'🧱Material'!$B$4:$H1001,6,false)*X139),0) + IF(Y139&lt;&gt;"",(VLOOKUP(Y139,'🧱Material'!$B$4:$H1001,6,false)*Z139),0) + IF(AA139&lt;&gt;"",(VLOOKUP(AA139,'🧱Material'!$B$4:$H1001,6,false)*AB139),0) + IF(AC139&lt;&gt;"",(VLOOKUP(AC139,'🧱Material'!$B$4:$H1001,6,false)*AD139),0)</f>
        <v>0</v>
      </c>
      <c r="K139" s="18"/>
      <c r="L139" s="536"/>
      <c r="M139" s="18"/>
      <c r="N139" s="536"/>
      <c r="O139" s="18"/>
      <c r="P139" s="536"/>
      <c r="Q139" s="18"/>
      <c r="R139" s="536"/>
      <c r="S139" s="59"/>
      <c r="T139" s="520"/>
      <c r="U139" s="59"/>
      <c r="V139" s="520"/>
      <c r="W139" s="59"/>
      <c r="X139" s="520"/>
      <c r="Y139" s="59"/>
      <c r="Z139" s="520"/>
      <c r="AA139" s="59"/>
      <c r="AB139" s="520"/>
      <c r="AC139" s="59"/>
      <c r="AD139" s="520"/>
    </row>
    <row r="140">
      <c r="A140" s="629" t="b">
        <v>0</v>
      </c>
      <c r="B140" s="617"/>
      <c r="C140" s="618"/>
      <c r="D140" s="618"/>
      <c r="E140" s="617"/>
      <c r="F140" s="618"/>
      <c r="G140" s="618"/>
      <c r="H140" s="523">
        <f>IF(K140&lt;&gt;"",(VLOOKUP(K140,'🌳Resource'!$A$4:$J1001,10,false)*L140),0)+IF(M140&lt;&gt;"",(VLOOKUP(M140,'🌳Resource'!$A$4:$J1001,10,false)*N140),0)+IF(O140&lt;&gt;"",(VLOOKUP(O140,'🌳Resource'!$A$4:$J1001,10,false)*P140),0) + IF(Q140&lt;&gt;"",(VLOOKUP(Q140,'🌳Resource'!$A$4:$J1001,10,false)*R140),0) + IF(S140&lt;&gt;"",(VLOOKUP(S140,'🧱Material'!$B$4:$H1001,7,false)*T140),0) + IF(U140&lt;&gt;"",(VLOOKUP(U140,'🧱Material'!$B$4:$H1001,7,false)*V140),0) + IF(W140&lt;&gt;"",(VLOOKUP(W140,'🧱Material'!$B$4:$H1001,7,false)*X140),0) + IF(Y140&lt;&gt;"",(VLOOKUP(Y140,'🧱Material'!$B$4:$H1001,7,false)*Z140),0) + IF(AA140&lt;&gt;"",(VLOOKUP(AA140,'🧱Material'!$B$4:$H1001,7,false)*AB140),0) + IF(AC140&lt;&gt;"",(VLOOKUP(AC140,'🧱Material'!$B$4:$H1001,7,false)*AD140),0)</f>
        <v>0</v>
      </c>
      <c r="I140" s="523">
        <f>IF(K140&lt;&gt;"",(VLOOKUP(K140,'🌳Resource'!$A$4:$J1001,8,false)*L140),0)+IF(M140&lt;&gt;"",(VLOOKUP(M140,'🌳Resource'!$A$4:$J1001,8,false)*N140),0)+IF(O140&lt;&gt;"",(VLOOKUP(O140,'🌳Resource'!$A$4:$J1001,8,false)*P140),0) + IF(Q140&lt;&gt;"",(VLOOKUP(Q140,'🌳Resource'!$A$4:$J1001,8,false)*R140),0) + IF(S140&lt;&gt;"",(VLOOKUP(S140,'🧱Material'!$B$4:$H1001,5,false)*T140),0) + IF(U140&lt;&gt;"",(VLOOKUP(U140,'🧱Material'!$B$4:$H1001,5,false)*V140),0) + IF(W140&lt;&gt;"",(VLOOKUP(W140,'🧱Material'!$B$4:$H1001,5,false)*X140),0) + IF(Y140&lt;&gt;"",(VLOOKUP(Y140,'🧱Material'!$B$4:$H1001,5,false)*Z140),0) + IF(AA140&lt;&gt;"",(VLOOKUP(AA140,'🧱Material'!$B$4:$H1001,5,false)*AB140),0) + IF(AC140&lt;&gt;"",(VLOOKUP(AC140,'🧱Material'!$B$4:$H1001,5,false)*AD140),0)</f>
        <v>0</v>
      </c>
      <c r="J140" s="523">
        <f>IF(K140&lt;&gt;"",(VLOOKUP(K140,'🌳Resource'!$A$5:$J1001,9,false)*L140),0)+IF(M140&lt;&gt;"",(VLOOKUP(M140,'🌳Resource'!$A$5:$J1001,9,false)*N140),0)+IF(O140&lt;&gt;"",(VLOOKUP(O140,'🌳Resource'!$A$5:$J1001,9,false)*P140),0) + IF(Q140&lt;&gt;"",(VLOOKUP(Q140,'🌳Resource'!$A$5:$J1001,9,false)*R140),0) + IF(S140&lt;&gt;"",(VLOOKUP(S140,'🧱Material'!$B$4:$H1001,6,false)*T140),0) + IF(U140&lt;&gt;"",(VLOOKUP(U140,'🧱Material'!$B$4:$H1001,6,false)*V140),0) + IF(W140&lt;&gt;"",(VLOOKUP(W140,'🧱Material'!$B$4:$H1001,6,false)*X140),0) + IF(Y140&lt;&gt;"",(VLOOKUP(Y140,'🧱Material'!$B$4:$H1001,6,false)*Z140),0) + IF(AA140&lt;&gt;"",(VLOOKUP(AA140,'🧱Material'!$B$4:$H1001,6,false)*AB140),0) + IF(AC140&lt;&gt;"",(VLOOKUP(AC140,'🧱Material'!$B$4:$H1001,6,false)*AD140),0)</f>
        <v>0</v>
      </c>
      <c r="K140" s="63"/>
      <c r="L140" s="3"/>
      <c r="M140" s="63"/>
      <c r="N140" s="3"/>
      <c r="O140" s="63"/>
      <c r="P140" s="3"/>
      <c r="Q140" s="63"/>
      <c r="R140" s="3"/>
      <c r="S140" s="515"/>
      <c r="T140" s="3"/>
      <c r="U140" s="515"/>
      <c r="V140" s="3"/>
      <c r="W140" s="515"/>
      <c r="X140" s="3"/>
      <c r="Y140" s="515"/>
      <c r="Z140" s="3"/>
      <c r="AA140" s="515"/>
      <c r="AB140" s="3"/>
      <c r="AC140" s="515"/>
      <c r="AD140" s="3"/>
    </row>
    <row r="141">
      <c r="A141" s="629" t="b">
        <v>0</v>
      </c>
      <c r="B141" s="617"/>
      <c r="C141" s="618"/>
      <c r="D141" s="618"/>
      <c r="E141" s="617"/>
      <c r="F141" s="618"/>
      <c r="G141" s="618"/>
      <c r="H141" s="526">
        <f>IF(K141&lt;&gt;"",(VLOOKUP(K141,'🌳Resource'!$A$4:$J1001,10,false)*L141),0)+IF(M141&lt;&gt;"",(VLOOKUP(M141,'🌳Resource'!$A$4:$J1001,10,false)*N141),0)+IF(O141&lt;&gt;"",(VLOOKUP(O141,'🌳Resource'!$A$4:$J1001,10,false)*P141),0) + IF(Q141&lt;&gt;"",(VLOOKUP(Q141,'🌳Resource'!$A$4:$J1001,10,false)*R141),0) + IF(S141&lt;&gt;"",(VLOOKUP(S141,'🧱Material'!$B$4:$H1001,7,false)*T141),0) + IF(U141&lt;&gt;"",(VLOOKUP(U141,'🧱Material'!$B$4:$H1001,7,false)*V141),0) + IF(W141&lt;&gt;"",(VLOOKUP(W141,'🧱Material'!$B$4:$H1001,7,false)*X141),0) + IF(Y141&lt;&gt;"",(VLOOKUP(Y141,'🧱Material'!$B$4:$H1001,7,false)*Z141),0) + IF(AA141&lt;&gt;"",(VLOOKUP(AA141,'🧱Material'!$B$4:$H1001,7,false)*AB141),0) + IF(AC141&lt;&gt;"",(VLOOKUP(AC141,'🧱Material'!$B$4:$H1001,7,false)*AD141),0)</f>
        <v>0</v>
      </c>
      <c r="I141" s="526">
        <f>IF(K141&lt;&gt;"",(VLOOKUP(K141,'🌳Resource'!$A$4:$J1001,8,false)*L141),0)+IF(M141&lt;&gt;"",(VLOOKUP(M141,'🌳Resource'!$A$4:$J1001,8,false)*N141),0)+IF(O141&lt;&gt;"",(VLOOKUP(O141,'🌳Resource'!$A$4:$J1001,8,false)*P141),0) + IF(Q141&lt;&gt;"",(VLOOKUP(Q141,'🌳Resource'!$A$4:$J1001,8,false)*R141),0) + IF(S141&lt;&gt;"",(VLOOKUP(S141,'🧱Material'!$B$4:$H1001,5,false)*T141),0) + IF(U141&lt;&gt;"",(VLOOKUP(U141,'🧱Material'!$B$4:$H1001,5,false)*V141),0) + IF(W141&lt;&gt;"",(VLOOKUP(W141,'🧱Material'!$B$4:$H1001,5,false)*X141),0) + IF(Y141&lt;&gt;"",(VLOOKUP(Y141,'🧱Material'!$B$4:$H1001,5,false)*Z141),0) + IF(AA141&lt;&gt;"",(VLOOKUP(AA141,'🧱Material'!$B$4:$H1001,5,false)*AB141),0) + IF(AC141&lt;&gt;"",(VLOOKUP(AC141,'🧱Material'!$B$4:$H1001,5,false)*AD141),0)</f>
        <v>0</v>
      </c>
      <c r="J141" s="526">
        <f>IF(K141&lt;&gt;"",(VLOOKUP(K141,'🌳Resource'!$A$5:$J1001,9,false)*L141),0)+IF(M141&lt;&gt;"",(VLOOKUP(M141,'🌳Resource'!$A$5:$J1001,9,false)*N141),0)+IF(O141&lt;&gt;"",(VLOOKUP(O141,'🌳Resource'!$A$5:$J1001,9,false)*P141),0) + IF(Q141&lt;&gt;"",(VLOOKUP(Q141,'🌳Resource'!$A$5:$J1001,9,false)*R141),0) + IF(S141&lt;&gt;"",(VLOOKUP(S141,'🧱Material'!$B$4:$H1001,6,false)*T141),0) + IF(U141&lt;&gt;"",(VLOOKUP(U141,'🧱Material'!$B$4:$H1001,6,false)*V141),0) + IF(W141&lt;&gt;"",(VLOOKUP(W141,'🧱Material'!$B$4:$H1001,6,false)*X141),0) + IF(Y141&lt;&gt;"",(VLOOKUP(Y141,'🧱Material'!$B$4:$H1001,6,false)*Z141),0) + IF(AA141&lt;&gt;"",(VLOOKUP(AA141,'🧱Material'!$B$4:$H1001,6,false)*AB141),0) + IF(AC141&lt;&gt;"",(VLOOKUP(AC141,'🧱Material'!$B$4:$H1001,6,false)*AD141),0)</f>
        <v>0</v>
      </c>
      <c r="K141" s="18"/>
      <c r="L141" s="536"/>
      <c r="M141" s="18"/>
      <c r="N141" s="536"/>
      <c r="O141" s="18"/>
      <c r="P141" s="536"/>
      <c r="Q141" s="18"/>
      <c r="R141" s="536"/>
      <c r="S141" s="59"/>
      <c r="T141" s="520"/>
      <c r="U141" s="59"/>
      <c r="V141" s="520"/>
      <c r="W141" s="59"/>
      <c r="X141" s="520"/>
      <c r="Y141" s="59"/>
      <c r="Z141" s="520"/>
      <c r="AA141" s="59"/>
      <c r="AB141" s="520"/>
      <c r="AC141" s="59"/>
      <c r="AD141" s="520"/>
    </row>
    <row r="142">
      <c r="A142" s="629" t="b">
        <v>0</v>
      </c>
      <c r="B142" s="617"/>
      <c r="C142" s="618"/>
      <c r="D142" s="618"/>
      <c r="E142" s="617"/>
      <c r="F142" s="618"/>
      <c r="G142" s="618"/>
      <c r="H142" s="523">
        <f>IF(K142&lt;&gt;"",(VLOOKUP(K142,'🌳Resource'!$A$4:$J1001,10,false)*L142),0)+IF(M142&lt;&gt;"",(VLOOKUP(M142,'🌳Resource'!$A$4:$J1001,10,false)*N142),0)+IF(O142&lt;&gt;"",(VLOOKUP(O142,'🌳Resource'!$A$4:$J1001,10,false)*P142),0) + IF(Q142&lt;&gt;"",(VLOOKUP(Q142,'🌳Resource'!$A$4:$J1001,10,false)*R142),0) + IF(S142&lt;&gt;"",(VLOOKUP(S142,'🧱Material'!$B$4:$H1001,7,false)*T142),0) + IF(U142&lt;&gt;"",(VLOOKUP(U142,'🧱Material'!$B$4:$H1001,7,false)*V142),0) + IF(W142&lt;&gt;"",(VLOOKUP(W142,'🧱Material'!$B$4:$H1001,7,false)*X142),0) + IF(Y142&lt;&gt;"",(VLOOKUP(Y142,'🧱Material'!$B$4:$H1001,7,false)*Z142),0) + IF(AA142&lt;&gt;"",(VLOOKUP(AA142,'🧱Material'!$B$4:$H1001,7,false)*AB142),0) + IF(AC142&lt;&gt;"",(VLOOKUP(AC142,'🧱Material'!$B$4:$H1001,7,false)*AD142),0)</f>
        <v>0</v>
      </c>
      <c r="I142" s="523">
        <f>IF(K142&lt;&gt;"",(VLOOKUP(K142,'🌳Resource'!$A$4:$J1001,8,false)*L142),0)+IF(M142&lt;&gt;"",(VLOOKUP(M142,'🌳Resource'!$A$4:$J1001,8,false)*N142),0)+IF(O142&lt;&gt;"",(VLOOKUP(O142,'🌳Resource'!$A$4:$J1001,8,false)*P142),0) + IF(Q142&lt;&gt;"",(VLOOKUP(Q142,'🌳Resource'!$A$4:$J1001,8,false)*R142),0) + IF(S142&lt;&gt;"",(VLOOKUP(S142,'🧱Material'!$B$4:$H1001,5,false)*T142),0) + IF(U142&lt;&gt;"",(VLOOKUP(U142,'🧱Material'!$B$4:$H1001,5,false)*V142),0) + IF(W142&lt;&gt;"",(VLOOKUP(W142,'🧱Material'!$B$4:$H1001,5,false)*X142),0) + IF(Y142&lt;&gt;"",(VLOOKUP(Y142,'🧱Material'!$B$4:$H1001,5,false)*Z142),0) + IF(AA142&lt;&gt;"",(VLOOKUP(AA142,'🧱Material'!$B$4:$H1001,5,false)*AB142),0) + IF(AC142&lt;&gt;"",(VLOOKUP(AC142,'🧱Material'!$B$4:$H1001,5,false)*AD142),0)</f>
        <v>0</v>
      </c>
      <c r="J142" s="523">
        <f>IF(K142&lt;&gt;"",(VLOOKUP(K142,'🌳Resource'!$A$5:$J1001,9,false)*L142),0)+IF(M142&lt;&gt;"",(VLOOKUP(M142,'🌳Resource'!$A$5:$J1001,9,false)*N142),0)+IF(O142&lt;&gt;"",(VLOOKUP(O142,'🌳Resource'!$A$5:$J1001,9,false)*P142),0) + IF(Q142&lt;&gt;"",(VLOOKUP(Q142,'🌳Resource'!$A$5:$J1001,9,false)*R142),0) + IF(S142&lt;&gt;"",(VLOOKUP(S142,'🧱Material'!$B$4:$H1001,6,false)*T142),0) + IF(U142&lt;&gt;"",(VLOOKUP(U142,'🧱Material'!$B$4:$H1001,6,false)*V142),0) + IF(W142&lt;&gt;"",(VLOOKUP(W142,'🧱Material'!$B$4:$H1001,6,false)*X142),0) + IF(Y142&lt;&gt;"",(VLOOKUP(Y142,'🧱Material'!$B$4:$H1001,6,false)*Z142),0) + IF(AA142&lt;&gt;"",(VLOOKUP(AA142,'🧱Material'!$B$4:$H1001,6,false)*AB142),0) + IF(AC142&lt;&gt;"",(VLOOKUP(AC142,'🧱Material'!$B$4:$H1001,6,false)*AD142),0)</f>
        <v>0</v>
      </c>
      <c r="K142" s="63"/>
      <c r="L142" s="3"/>
      <c r="M142" s="63"/>
      <c r="N142" s="3"/>
      <c r="O142" s="63"/>
      <c r="P142" s="3"/>
      <c r="Q142" s="63"/>
      <c r="R142" s="3"/>
      <c r="S142" s="515"/>
      <c r="T142" s="3"/>
      <c r="U142" s="515"/>
      <c r="V142" s="3"/>
      <c r="W142" s="515"/>
      <c r="X142" s="3"/>
      <c r="Y142" s="515"/>
      <c r="Z142" s="3"/>
      <c r="AA142" s="515"/>
      <c r="AB142" s="3"/>
      <c r="AC142" s="515"/>
      <c r="AD142" s="3"/>
    </row>
    <row r="143">
      <c r="A143" s="629" t="b">
        <v>0</v>
      </c>
      <c r="B143" s="629"/>
      <c r="C143" s="624"/>
      <c r="D143" s="624"/>
      <c r="E143" s="624"/>
      <c r="F143" s="624"/>
      <c r="G143" s="624"/>
      <c r="H143" s="526">
        <f>IF(K143&lt;&gt;"",(VLOOKUP(K143,'🌳Resource'!$A$4:$J1001,10,false)*L143),0)+IF(M143&lt;&gt;"",(VLOOKUP(M143,'🌳Resource'!$A$4:$J1001,10,false)*N143),0)+IF(O143&lt;&gt;"",(VLOOKUP(O143,'🌳Resource'!$A$4:$J1001,10,false)*P143),0) + IF(Q143&lt;&gt;"",(VLOOKUP(Q143,'🌳Resource'!$A$4:$J1001,10,false)*R143),0) + IF(S143&lt;&gt;"",(VLOOKUP(S143,'🧱Material'!$B$4:$H1001,7,false)*T143),0) + IF(U143&lt;&gt;"",(VLOOKUP(U143,'🧱Material'!$B$4:$H1001,7,false)*V143),0) + IF(W143&lt;&gt;"",(VLOOKUP(W143,'🧱Material'!$B$4:$H1001,7,false)*X143),0) + IF(Y143&lt;&gt;"",(VLOOKUP(Y143,'🧱Material'!$B$4:$H1001,7,false)*Z143),0) + IF(AA143&lt;&gt;"",(VLOOKUP(AA143,'🧱Material'!$B$4:$H1001,7,false)*AB143),0) + IF(AC143&lt;&gt;"",(VLOOKUP(AC143,'🧱Material'!$B$4:$H1001,7,false)*AD143),0)</f>
        <v>0</v>
      </c>
      <c r="I143" s="526">
        <f>IF(K143&lt;&gt;"",(VLOOKUP(K143,'🌳Resource'!$A$4:$J1001,8,false)*L143),0)+IF(M143&lt;&gt;"",(VLOOKUP(M143,'🌳Resource'!$A$4:$J1001,8,false)*N143),0)+IF(O143&lt;&gt;"",(VLOOKUP(O143,'🌳Resource'!$A$4:$J1001,8,false)*P143),0) + IF(Q143&lt;&gt;"",(VLOOKUP(Q143,'🌳Resource'!$A$4:$J1001,8,false)*R143),0) + IF(S143&lt;&gt;"",(VLOOKUP(S143,'🧱Material'!$B$4:$H1001,5,false)*T143),0) + IF(U143&lt;&gt;"",(VLOOKUP(U143,'🧱Material'!$B$4:$H1001,5,false)*V143),0) + IF(W143&lt;&gt;"",(VLOOKUP(W143,'🧱Material'!$B$4:$H1001,5,false)*X143),0) + IF(Y143&lt;&gt;"",(VLOOKUP(Y143,'🧱Material'!$B$4:$H1001,5,false)*Z143),0) + IF(AA143&lt;&gt;"",(VLOOKUP(AA143,'🧱Material'!$B$4:$H1001,5,false)*AB143),0) + IF(AC143&lt;&gt;"",(VLOOKUP(AC143,'🧱Material'!$B$4:$H1001,5,false)*AD143),0)</f>
        <v>0</v>
      </c>
      <c r="J143" s="526">
        <f>IF(K143&lt;&gt;"",(VLOOKUP(K143,'🌳Resource'!$A$5:$J1001,9,false)*L143),0)+IF(M143&lt;&gt;"",(VLOOKUP(M143,'🌳Resource'!$A$5:$J1001,9,false)*N143),0)+IF(O143&lt;&gt;"",(VLOOKUP(O143,'🌳Resource'!$A$5:$J1001,9,false)*P143),0) + IF(Q143&lt;&gt;"",(VLOOKUP(Q143,'🌳Resource'!$A$5:$J1001,9,false)*R143),0) + IF(S143&lt;&gt;"",(VLOOKUP(S143,'🧱Material'!$B$4:$H1001,6,false)*T143),0) + IF(U143&lt;&gt;"",(VLOOKUP(U143,'🧱Material'!$B$4:$H1001,6,false)*V143),0) + IF(W143&lt;&gt;"",(VLOOKUP(W143,'🧱Material'!$B$4:$H1001,6,false)*X143),0) + IF(Y143&lt;&gt;"",(VLOOKUP(Y143,'🧱Material'!$B$4:$H1001,6,false)*Z143),0) + IF(AA143&lt;&gt;"",(VLOOKUP(AA143,'🧱Material'!$B$4:$H1001,6,false)*AB143),0) + IF(AC143&lt;&gt;"",(VLOOKUP(AC143,'🧱Material'!$B$4:$H1001,6,false)*AD143),0)</f>
        <v>0</v>
      </c>
      <c r="K143" s="18"/>
      <c r="L143" s="536"/>
      <c r="M143" s="18"/>
      <c r="N143" s="536"/>
      <c r="O143" s="18"/>
      <c r="P143" s="536"/>
      <c r="Q143" s="18"/>
      <c r="R143" s="536"/>
      <c r="S143" s="59"/>
      <c r="T143" s="520"/>
      <c r="U143" s="59"/>
      <c r="V143" s="520"/>
      <c r="W143" s="59"/>
      <c r="X143" s="520"/>
      <c r="Y143" s="59"/>
      <c r="Z143" s="520"/>
      <c r="AA143" s="59"/>
      <c r="AB143" s="520"/>
      <c r="AC143" s="59"/>
      <c r="AD143" s="520"/>
    </row>
    <row r="144">
      <c r="A144" s="629" t="b">
        <v>0</v>
      </c>
      <c r="B144" s="629"/>
      <c r="C144" s="618"/>
      <c r="D144" s="624"/>
      <c r="E144" s="617"/>
      <c r="F144" s="618"/>
      <c r="G144" s="618"/>
      <c r="H144" s="523">
        <f>IF(K144&lt;&gt;"",(VLOOKUP(K144,'🌳Resource'!$A$4:$J1001,10,false)*L144),0)+IF(M144&lt;&gt;"",(VLOOKUP(M144,'🌳Resource'!$A$4:$J1001,10,false)*N144),0)+IF(O144&lt;&gt;"",(VLOOKUP(O144,'🌳Resource'!$A$4:$J1001,10,false)*P144),0) + IF(Q144&lt;&gt;"",(VLOOKUP(Q144,'🌳Resource'!$A$4:$J1001,10,false)*R144),0) + IF(S144&lt;&gt;"",(VLOOKUP(S144,'🧱Material'!$B$4:$H1001,7,false)*T144),0) + IF(U144&lt;&gt;"",(VLOOKUP(U144,'🧱Material'!$B$4:$H1001,7,false)*V144),0) + IF(W144&lt;&gt;"",(VLOOKUP(W144,'🧱Material'!$B$4:$H1001,7,false)*X144),0) + IF(Y144&lt;&gt;"",(VLOOKUP(Y144,'🧱Material'!$B$4:$H1001,7,false)*Z144),0) + IF(AA144&lt;&gt;"",(VLOOKUP(AA144,'🧱Material'!$B$4:$H1001,7,false)*AB144),0) + IF(AC144&lt;&gt;"",(VLOOKUP(AC144,'🧱Material'!$B$4:$H1001,7,false)*AD144),0)</f>
        <v>0</v>
      </c>
      <c r="I144" s="523">
        <f>IF(K144&lt;&gt;"",(VLOOKUP(K144,'🌳Resource'!$A$4:$J1001,8,false)*L144),0)+IF(M144&lt;&gt;"",(VLOOKUP(M144,'🌳Resource'!$A$4:$J1001,8,false)*N144),0)+IF(O144&lt;&gt;"",(VLOOKUP(O144,'🌳Resource'!$A$4:$J1001,8,false)*P144),0) + IF(Q144&lt;&gt;"",(VLOOKUP(Q144,'🌳Resource'!$A$4:$J1001,8,false)*R144),0) + IF(S144&lt;&gt;"",(VLOOKUP(S144,'🧱Material'!$B$4:$H1001,5,false)*T144),0) + IF(U144&lt;&gt;"",(VLOOKUP(U144,'🧱Material'!$B$4:$H1001,5,false)*V144),0) + IF(W144&lt;&gt;"",(VLOOKUP(W144,'🧱Material'!$B$4:$H1001,5,false)*X144),0) + IF(Y144&lt;&gt;"",(VLOOKUP(Y144,'🧱Material'!$B$4:$H1001,5,false)*Z144),0) + IF(AA144&lt;&gt;"",(VLOOKUP(AA144,'🧱Material'!$B$4:$H1001,5,false)*AB144),0) + IF(AC144&lt;&gt;"",(VLOOKUP(AC144,'🧱Material'!$B$4:$H1001,5,false)*AD144),0)</f>
        <v>0</v>
      </c>
      <c r="J144" s="523">
        <f>IF(K144&lt;&gt;"",(VLOOKUP(K144,'🌳Resource'!$A$5:$J1001,9,false)*L144),0)+IF(M144&lt;&gt;"",(VLOOKUP(M144,'🌳Resource'!$A$5:$J1001,9,false)*N144),0)+IF(O144&lt;&gt;"",(VLOOKUP(O144,'🌳Resource'!$A$5:$J1001,9,false)*P144),0) + IF(Q144&lt;&gt;"",(VLOOKUP(Q144,'🌳Resource'!$A$5:$J1001,9,false)*R144),0) + IF(S144&lt;&gt;"",(VLOOKUP(S144,'🧱Material'!$B$4:$H1001,6,false)*T144),0) + IF(U144&lt;&gt;"",(VLOOKUP(U144,'🧱Material'!$B$4:$H1001,6,false)*V144),0) + IF(W144&lt;&gt;"",(VLOOKUP(W144,'🧱Material'!$B$4:$H1001,6,false)*X144),0) + IF(Y144&lt;&gt;"",(VLOOKUP(Y144,'🧱Material'!$B$4:$H1001,6,false)*Z144),0) + IF(AA144&lt;&gt;"",(VLOOKUP(AA144,'🧱Material'!$B$4:$H1001,6,false)*AB144),0) + IF(AC144&lt;&gt;"",(VLOOKUP(AC144,'🧱Material'!$B$4:$H1001,6,false)*AD144),0)</f>
        <v>0</v>
      </c>
      <c r="K144" s="63"/>
      <c r="L144" s="3"/>
      <c r="M144" s="63"/>
      <c r="N144" s="3"/>
      <c r="O144" s="63"/>
      <c r="P144" s="3"/>
      <c r="Q144" s="63"/>
      <c r="R144" s="3"/>
      <c r="S144" s="515"/>
      <c r="T144" s="3"/>
      <c r="U144" s="515"/>
      <c r="V144" s="3"/>
      <c r="W144" s="515"/>
      <c r="X144" s="3"/>
      <c r="Y144" s="515"/>
      <c r="Z144" s="3"/>
      <c r="AA144" s="515"/>
      <c r="AB144" s="3"/>
      <c r="AC144" s="515"/>
      <c r="AD144" s="3"/>
    </row>
    <row r="145">
      <c r="A145" s="629" t="b">
        <v>0</v>
      </c>
      <c r="B145" s="629"/>
      <c r="C145" s="618"/>
      <c r="D145" s="624"/>
      <c r="E145" s="617"/>
      <c r="F145" s="618"/>
      <c r="G145" s="618"/>
      <c r="H145" s="526">
        <f>IF(K145&lt;&gt;"",(VLOOKUP(K145,'🌳Resource'!$A$4:$J1001,10,false)*L145),0)+IF(M145&lt;&gt;"",(VLOOKUP(M145,'🌳Resource'!$A$4:$J1001,10,false)*N145),0)+IF(O145&lt;&gt;"",(VLOOKUP(O145,'🌳Resource'!$A$4:$J1001,10,false)*P145),0) + IF(Q145&lt;&gt;"",(VLOOKUP(Q145,'🌳Resource'!$A$4:$J1001,10,false)*R145),0) + IF(S145&lt;&gt;"",(VLOOKUP(S145,'🧱Material'!$B$4:$H1001,7,false)*T145),0) + IF(U145&lt;&gt;"",(VLOOKUP(U145,'🧱Material'!$B$4:$H1001,7,false)*V145),0) + IF(W145&lt;&gt;"",(VLOOKUP(W145,'🧱Material'!$B$4:$H1001,7,false)*X145),0) + IF(Y145&lt;&gt;"",(VLOOKUP(Y145,'🧱Material'!$B$4:$H1001,7,false)*Z145),0) + IF(AA145&lt;&gt;"",(VLOOKUP(AA145,'🧱Material'!$B$4:$H1001,7,false)*AB145),0) + IF(AC145&lt;&gt;"",(VLOOKUP(AC145,'🧱Material'!$B$4:$H1001,7,false)*AD145),0)</f>
        <v>0</v>
      </c>
      <c r="I145" s="526">
        <f>IF(K145&lt;&gt;"",(VLOOKUP(K145,'🌳Resource'!$A$4:$J1001,8,false)*L145),0)+IF(M145&lt;&gt;"",(VLOOKUP(M145,'🌳Resource'!$A$4:$J1001,8,false)*N145),0)+IF(O145&lt;&gt;"",(VLOOKUP(O145,'🌳Resource'!$A$4:$J1001,8,false)*P145),0) + IF(Q145&lt;&gt;"",(VLOOKUP(Q145,'🌳Resource'!$A$4:$J1001,8,false)*R145),0) + IF(S145&lt;&gt;"",(VLOOKUP(S145,'🧱Material'!$B$4:$H1001,5,false)*T145),0) + IF(U145&lt;&gt;"",(VLOOKUP(U145,'🧱Material'!$B$4:$H1001,5,false)*V145),0) + IF(W145&lt;&gt;"",(VLOOKUP(W145,'🧱Material'!$B$4:$H1001,5,false)*X145),0) + IF(Y145&lt;&gt;"",(VLOOKUP(Y145,'🧱Material'!$B$4:$H1001,5,false)*Z145),0) + IF(AA145&lt;&gt;"",(VLOOKUP(AA145,'🧱Material'!$B$4:$H1001,5,false)*AB145),0) + IF(AC145&lt;&gt;"",(VLOOKUP(AC145,'🧱Material'!$B$4:$H1001,5,false)*AD145),0)</f>
        <v>0</v>
      </c>
      <c r="J145" s="526">
        <f>IF(K145&lt;&gt;"",(VLOOKUP(K145,'🌳Resource'!$A$5:$J1001,9,false)*L145),0)+IF(M145&lt;&gt;"",(VLOOKUP(M145,'🌳Resource'!$A$5:$J1001,9,false)*N145),0)+IF(O145&lt;&gt;"",(VLOOKUP(O145,'🌳Resource'!$A$5:$J1001,9,false)*P145),0) + IF(Q145&lt;&gt;"",(VLOOKUP(Q145,'🌳Resource'!$A$5:$J1001,9,false)*R145),0) + IF(S145&lt;&gt;"",(VLOOKUP(S145,'🧱Material'!$B$4:$H1001,6,false)*T145),0) + IF(U145&lt;&gt;"",(VLOOKUP(U145,'🧱Material'!$B$4:$H1001,6,false)*V145),0) + IF(W145&lt;&gt;"",(VLOOKUP(W145,'🧱Material'!$B$4:$H1001,6,false)*X145),0) + IF(Y145&lt;&gt;"",(VLOOKUP(Y145,'🧱Material'!$B$4:$H1001,6,false)*Z145),0) + IF(AA145&lt;&gt;"",(VLOOKUP(AA145,'🧱Material'!$B$4:$H1001,6,false)*AB145),0) + IF(AC145&lt;&gt;"",(VLOOKUP(AC145,'🧱Material'!$B$4:$H1001,6,false)*AD145),0)</f>
        <v>0</v>
      </c>
      <c r="K145" s="18"/>
      <c r="L145" s="536"/>
      <c r="M145" s="18"/>
      <c r="N145" s="536"/>
      <c r="O145" s="18"/>
      <c r="P145" s="536"/>
      <c r="Q145" s="18"/>
      <c r="R145" s="536"/>
      <c r="S145" s="59"/>
      <c r="T145" s="520"/>
      <c r="U145" s="59"/>
      <c r="V145" s="520"/>
      <c r="W145" s="59"/>
      <c r="X145" s="520"/>
      <c r="Y145" s="59"/>
      <c r="Z145" s="520"/>
      <c r="AA145" s="59"/>
      <c r="AB145" s="520"/>
      <c r="AC145" s="59"/>
      <c r="AD145" s="520"/>
    </row>
    <row r="146">
      <c r="A146" s="629" t="b">
        <v>0</v>
      </c>
      <c r="B146" s="629"/>
      <c r="C146" s="618"/>
      <c r="D146" s="624"/>
      <c r="E146" s="617"/>
      <c r="F146" s="618"/>
      <c r="G146" s="618"/>
      <c r="H146" s="523">
        <f>IF(K146&lt;&gt;"",(VLOOKUP(K146,'🌳Resource'!$A$4:$J1001,10,false)*L146),0)+IF(M146&lt;&gt;"",(VLOOKUP(M146,'🌳Resource'!$A$4:$J1001,10,false)*N146),0)+IF(O146&lt;&gt;"",(VLOOKUP(O146,'🌳Resource'!$A$4:$J1001,10,false)*P146),0) + IF(Q146&lt;&gt;"",(VLOOKUP(Q146,'🌳Resource'!$A$4:$J1001,10,false)*R146),0) + IF(S146&lt;&gt;"",(VLOOKUP(S146,'🧱Material'!$B$4:$H1001,7,false)*T146),0) + IF(U146&lt;&gt;"",(VLOOKUP(U146,'🧱Material'!$B$4:$H1001,7,false)*V146),0) + IF(W146&lt;&gt;"",(VLOOKUP(W146,'🧱Material'!$B$4:$H1001,7,false)*X146),0) + IF(Y146&lt;&gt;"",(VLOOKUP(Y146,'🧱Material'!$B$4:$H1001,7,false)*Z146),0) + IF(AA146&lt;&gt;"",(VLOOKUP(AA146,'🧱Material'!$B$4:$H1001,7,false)*AB146),0) + IF(AC146&lt;&gt;"",(VLOOKUP(AC146,'🧱Material'!$B$4:$H1001,7,false)*AD146),0)</f>
        <v>0</v>
      </c>
      <c r="I146" s="523">
        <f>IF(K146&lt;&gt;"",(VLOOKUP(K146,'🌳Resource'!$A$4:$J1001,8,false)*L146),0)+IF(M146&lt;&gt;"",(VLOOKUP(M146,'🌳Resource'!$A$4:$J1001,8,false)*N146),0)+IF(O146&lt;&gt;"",(VLOOKUP(O146,'🌳Resource'!$A$4:$J1001,8,false)*P146),0) + IF(Q146&lt;&gt;"",(VLOOKUP(Q146,'🌳Resource'!$A$4:$J1001,8,false)*R146),0) + IF(S146&lt;&gt;"",(VLOOKUP(S146,'🧱Material'!$B$4:$H1001,5,false)*T146),0) + IF(U146&lt;&gt;"",(VLOOKUP(U146,'🧱Material'!$B$4:$H1001,5,false)*V146),0) + IF(W146&lt;&gt;"",(VLOOKUP(W146,'🧱Material'!$B$4:$H1001,5,false)*X146),0) + IF(Y146&lt;&gt;"",(VLOOKUP(Y146,'🧱Material'!$B$4:$H1001,5,false)*Z146),0) + IF(AA146&lt;&gt;"",(VLOOKUP(AA146,'🧱Material'!$B$4:$H1001,5,false)*AB146),0) + IF(AC146&lt;&gt;"",(VLOOKUP(AC146,'🧱Material'!$B$4:$H1001,5,false)*AD146),0)</f>
        <v>0</v>
      </c>
      <c r="J146" s="523">
        <f>IF(K146&lt;&gt;"",(VLOOKUP(K146,'🌳Resource'!$A$5:$J1001,9,false)*L146),0)+IF(M146&lt;&gt;"",(VLOOKUP(M146,'🌳Resource'!$A$5:$J1001,9,false)*N146),0)+IF(O146&lt;&gt;"",(VLOOKUP(O146,'🌳Resource'!$A$5:$J1001,9,false)*P146),0) + IF(Q146&lt;&gt;"",(VLOOKUP(Q146,'🌳Resource'!$A$5:$J1001,9,false)*R146),0) + IF(S146&lt;&gt;"",(VLOOKUP(S146,'🧱Material'!$B$4:$H1001,6,false)*T146),0) + IF(U146&lt;&gt;"",(VLOOKUP(U146,'🧱Material'!$B$4:$H1001,6,false)*V146),0) + IF(W146&lt;&gt;"",(VLOOKUP(W146,'🧱Material'!$B$4:$H1001,6,false)*X146),0) + IF(Y146&lt;&gt;"",(VLOOKUP(Y146,'🧱Material'!$B$4:$H1001,6,false)*Z146),0) + IF(AA146&lt;&gt;"",(VLOOKUP(AA146,'🧱Material'!$B$4:$H1001,6,false)*AB146),0) + IF(AC146&lt;&gt;"",(VLOOKUP(AC146,'🧱Material'!$B$4:$H1001,6,false)*AD146),0)</f>
        <v>0</v>
      </c>
      <c r="K146" s="63"/>
      <c r="L146" s="3"/>
      <c r="M146" s="63"/>
      <c r="N146" s="3"/>
      <c r="O146" s="63"/>
      <c r="P146" s="3"/>
      <c r="Q146" s="63"/>
      <c r="R146" s="3"/>
      <c r="S146" s="515"/>
      <c r="T146" s="3"/>
      <c r="U146" s="515"/>
      <c r="V146" s="3"/>
      <c r="W146" s="515"/>
      <c r="X146" s="3"/>
      <c r="Y146" s="515"/>
      <c r="Z146" s="3"/>
      <c r="AA146" s="515"/>
      <c r="AB146" s="3"/>
      <c r="AC146" s="515"/>
      <c r="AD146" s="3"/>
    </row>
    <row r="147">
      <c r="A147" s="629" t="b">
        <v>0</v>
      </c>
      <c r="B147" s="629"/>
      <c r="C147" s="618"/>
      <c r="D147" s="624"/>
      <c r="E147" s="617"/>
      <c r="F147" s="618"/>
      <c r="G147" s="618"/>
      <c r="H147" s="526">
        <f>IF(K147&lt;&gt;"",(VLOOKUP(K147,'🌳Resource'!$A$4:$J1001,10,false)*L147),0)+IF(M147&lt;&gt;"",(VLOOKUP(M147,'🌳Resource'!$A$4:$J1001,10,false)*N147),0)+IF(O147&lt;&gt;"",(VLOOKUP(O147,'🌳Resource'!$A$4:$J1001,10,false)*P147),0) + IF(Q147&lt;&gt;"",(VLOOKUP(Q147,'🌳Resource'!$A$4:$J1001,10,false)*R147),0) + IF(S147&lt;&gt;"",(VLOOKUP(S147,'🧱Material'!$B$4:$H1001,7,false)*T147),0) + IF(U147&lt;&gt;"",(VLOOKUP(U147,'🧱Material'!$B$4:$H1001,7,false)*V147),0) + IF(W147&lt;&gt;"",(VLOOKUP(W147,'🧱Material'!$B$4:$H1001,7,false)*X147),0) + IF(Y147&lt;&gt;"",(VLOOKUP(Y147,'🧱Material'!$B$4:$H1001,7,false)*Z147),0) + IF(AA147&lt;&gt;"",(VLOOKUP(AA147,'🧱Material'!$B$4:$H1001,7,false)*AB147),0) + IF(AC147&lt;&gt;"",(VLOOKUP(AC147,'🧱Material'!$B$4:$H1001,7,false)*AD147),0)</f>
        <v>0</v>
      </c>
      <c r="I147" s="526">
        <f>IF(K147&lt;&gt;"",(VLOOKUP(K147,'🌳Resource'!$A$4:$J1001,8,false)*L147),0)+IF(M147&lt;&gt;"",(VLOOKUP(M147,'🌳Resource'!$A$4:$J1001,8,false)*N147),0)+IF(O147&lt;&gt;"",(VLOOKUP(O147,'🌳Resource'!$A$4:$J1001,8,false)*P147),0) + IF(Q147&lt;&gt;"",(VLOOKUP(Q147,'🌳Resource'!$A$4:$J1001,8,false)*R147),0) + IF(S147&lt;&gt;"",(VLOOKUP(S147,'🧱Material'!$B$4:$H1001,5,false)*T147),0) + IF(U147&lt;&gt;"",(VLOOKUP(U147,'🧱Material'!$B$4:$H1001,5,false)*V147),0) + IF(W147&lt;&gt;"",(VLOOKUP(W147,'🧱Material'!$B$4:$H1001,5,false)*X147),0) + IF(Y147&lt;&gt;"",(VLOOKUP(Y147,'🧱Material'!$B$4:$H1001,5,false)*Z147),0) + IF(AA147&lt;&gt;"",(VLOOKUP(AA147,'🧱Material'!$B$4:$H1001,5,false)*AB147),0) + IF(AC147&lt;&gt;"",(VLOOKUP(AC147,'🧱Material'!$B$4:$H1001,5,false)*AD147),0)</f>
        <v>0</v>
      </c>
      <c r="J147" s="526">
        <f>IF(K147&lt;&gt;"",(VLOOKUP(K147,'🌳Resource'!$A$5:$J1001,9,false)*L147),0)+IF(M147&lt;&gt;"",(VLOOKUP(M147,'🌳Resource'!$A$5:$J1001,9,false)*N147),0)+IF(O147&lt;&gt;"",(VLOOKUP(O147,'🌳Resource'!$A$5:$J1001,9,false)*P147),0) + IF(Q147&lt;&gt;"",(VLOOKUP(Q147,'🌳Resource'!$A$5:$J1001,9,false)*R147),0) + IF(S147&lt;&gt;"",(VLOOKUP(S147,'🧱Material'!$B$4:$H1001,6,false)*T147),0) + IF(U147&lt;&gt;"",(VLOOKUP(U147,'🧱Material'!$B$4:$H1001,6,false)*V147),0) + IF(W147&lt;&gt;"",(VLOOKUP(W147,'🧱Material'!$B$4:$H1001,6,false)*X147),0) + IF(Y147&lt;&gt;"",(VLOOKUP(Y147,'🧱Material'!$B$4:$H1001,6,false)*Z147),0) + IF(AA147&lt;&gt;"",(VLOOKUP(AA147,'🧱Material'!$B$4:$H1001,6,false)*AB147),0) + IF(AC147&lt;&gt;"",(VLOOKUP(AC147,'🧱Material'!$B$4:$H1001,6,false)*AD147),0)</f>
        <v>0</v>
      </c>
      <c r="K147" s="18"/>
      <c r="L147" s="536"/>
      <c r="M147" s="18"/>
      <c r="N147" s="536"/>
      <c r="O147" s="18"/>
      <c r="P147" s="536"/>
      <c r="Q147" s="18"/>
      <c r="R147" s="536"/>
      <c r="S147" s="59"/>
      <c r="T147" s="520"/>
      <c r="U147" s="59"/>
      <c r="V147" s="520"/>
      <c r="W147" s="59"/>
      <c r="X147" s="520"/>
      <c r="Y147" s="59"/>
      <c r="Z147" s="520"/>
      <c r="AA147" s="59"/>
      <c r="AB147" s="520"/>
      <c r="AC147" s="59"/>
      <c r="AD147" s="520"/>
    </row>
    <row r="148">
      <c r="A148" s="629" t="b">
        <v>0</v>
      </c>
      <c r="B148" s="629"/>
      <c r="C148" s="618"/>
      <c r="D148" s="624"/>
      <c r="E148" s="617"/>
      <c r="F148" s="618"/>
      <c r="G148" s="618"/>
      <c r="H148" s="523">
        <f>IF(K148&lt;&gt;"",(VLOOKUP(K148,'🌳Resource'!$A$4:$J1001,10,false)*L148),0)+IF(M148&lt;&gt;"",(VLOOKUP(M148,'🌳Resource'!$A$4:$J1001,10,false)*N148),0)+IF(O148&lt;&gt;"",(VLOOKUP(O148,'🌳Resource'!$A$4:$J1001,10,false)*P148),0) + IF(Q148&lt;&gt;"",(VLOOKUP(Q148,'🌳Resource'!$A$4:$J1001,10,false)*R148),0) + IF(S148&lt;&gt;"",(VLOOKUP(S148,'🧱Material'!$B$4:$H1001,7,false)*T148),0) + IF(U148&lt;&gt;"",(VLOOKUP(U148,'🧱Material'!$B$4:$H1001,7,false)*V148),0) + IF(W148&lt;&gt;"",(VLOOKUP(W148,'🧱Material'!$B$4:$H1001,7,false)*X148),0) + IF(Y148&lt;&gt;"",(VLOOKUP(Y148,'🧱Material'!$B$4:$H1001,7,false)*Z148),0) + IF(AA148&lt;&gt;"",(VLOOKUP(AA148,'🧱Material'!$B$4:$H1001,7,false)*AB148),0) + IF(AC148&lt;&gt;"",(VLOOKUP(AC148,'🧱Material'!$B$4:$H1001,7,false)*AD148),0)</f>
        <v>0</v>
      </c>
      <c r="I148" s="523">
        <f>IF(K148&lt;&gt;"",(VLOOKUP(K148,'🌳Resource'!$A$4:$J1001,8,false)*L148),0)+IF(M148&lt;&gt;"",(VLOOKUP(M148,'🌳Resource'!$A$4:$J1001,8,false)*N148),0)+IF(O148&lt;&gt;"",(VLOOKUP(O148,'🌳Resource'!$A$4:$J1001,8,false)*P148),0) + IF(Q148&lt;&gt;"",(VLOOKUP(Q148,'🌳Resource'!$A$4:$J1001,8,false)*R148),0) + IF(S148&lt;&gt;"",(VLOOKUP(S148,'🧱Material'!$B$4:$H1001,5,false)*T148),0) + IF(U148&lt;&gt;"",(VLOOKUP(U148,'🧱Material'!$B$4:$H1001,5,false)*V148),0) + IF(W148&lt;&gt;"",(VLOOKUP(W148,'🧱Material'!$B$4:$H1001,5,false)*X148),0) + IF(Y148&lt;&gt;"",(VLOOKUP(Y148,'🧱Material'!$B$4:$H1001,5,false)*Z148),0) + IF(AA148&lt;&gt;"",(VLOOKUP(AA148,'🧱Material'!$B$4:$H1001,5,false)*AB148),0) + IF(AC148&lt;&gt;"",(VLOOKUP(AC148,'🧱Material'!$B$4:$H1001,5,false)*AD148),0)</f>
        <v>0</v>
      </c>
      <c r="J148" s="523">
        <f>IF(K148&lt;&gt;"",(VLOOKUP(K148,'🌳Resource'!$A$5:$J1001,9,false)*L148),0)+IF(M148&lt;&gt;"",(VLOOKUP(M148,'🌳Resource'!$A$5:$J1001,9,false)*N148),0)+IF(O148&lt;&gt;"",(VLOOKUP(O148,'🌳Resource'!$A$5:$J1001,9,false)*P148),0) + IF(Q148&lt;&gt;"",(VLOOKUP(Q148,'🌳Resource'!$A$5:$J1001,9,false)*R148),0) + IF(S148&lt;&gt;"",(VLOOKUP(S148,'🧱Material'!$B$4:$H1001,6,false)*T148),0) + IF(U148&lt;&gt;"",(VLOOKUP(U148,'🧱Material'!$B$4:$H1001,6,false)*V148),0) + IF(W148&lt;&gt;"",(VLOOKUP(W148,'🧱Material'!$B$4:$H1001,6,false)*X148),0) + IF(Y148&lt;&gt;"",(VLOOKUP(Y148,'🧱Material'!$B$4:$H1001,6,false)*Z148),0) + IF(AA148&lt;&gt;"",(VLOOKUP(AA148,'🧱Material'!$B$4:$H1001,6,false)*AB148),0) + IF(AC148&lt;&gt;"",(VLOOKUP(AC148,'🧱Material'!$B$4:$H1001,6,false)*AD148),0)</f>
        <v>0</v>
      </c>
      <c r="K148" s="63"/>
      <c r="L148" s="3"/>
      <c r="M148" s="63"/>
      <c r="N148" s="3"/>
      <c r="O148" s="63"/>
      <c r="P148" s="3"/>
      <c r="Q148" s="63"/>
      <c r="R148" s="3"/>
      <c r="S148" s="515"/>
      <c r="T148" s="3"/>
      <c r="U148" s="515"/>
      <c r="V148" s="3"/>
      <c r="W148" s="515"/>
      <c r="X148" s="3"/>
      <c r="Y148" s="515"/>
      <c r="Z148" s="3"/>
      <c r="AA148" s="515"/>
      <c r="AB148" s="3"/>
      <c r="AC148" s="515"/>
      <c r="AD148" s="3"/>
    </row>
    <row r="149">
      <c r="A149" s="629" t="b">
        <v>0</v>
      </c>
      <c r="B149" s="629"/>
      <c r="C149" s="618"/>
      <c r="D149" s="624"/>
      <c r="E149" s="617"/>
      <c r="F149" s="618"/>
      <c r="G149" s="618"/>
      <c r="H149" s="526">
        <f>IF(K149&lt;&gt;"",(VLOOKUP(K149,'🌳Resource'!$A$4:$J1001,10,false)*L149),0)+IF(M149&lt;&gt;"",(VLOOKUP(M149,'🌳Resource'!$A$4:$J1001,10,false)*N149),0)+IF(O149&lt;&gt;"",(VLOOKUP(O149,'🌳Resource'!$A$4:$J1001,10,false)*P149),0) + IF(Q149&lt;&gt;"",(VLOOKUP(Q149,'🌳Resource'!$A$4:$J1001,10,false)*R149),0) + IF(S149&lt;&gt;"",(VLOOKUP(S149,'🧱Material'!$B$4:$H1001,7,false)*T149),0) + IF(U149&lt;&gt;"",(VLOOKUP(U149,'🧱Material'!$B$4:$H1001,7,false)*V149),0) + IF(W149&lt;&gt;"",(VLOOKUP(W149,'🧱Material'!$B$4:$H1001,7,false)*X149),0) + IF(Y149&lt;&gt;"",(VLOOKUP(Y149,'🧱Material'!$B$4:$H1001,7,false)*Z149),0) + IF(AA149&lt;&gt;"",(VLOOKUP(AA149,'🧱Material'!$B$4:$H1001,7,false)*AB149),0) + IF(AC149&lt;&gt;"",(VLOOKUP(AC149,'🧱Material'!$B$4:$H1001,7,false)*AD149),0)</f>
        <v>0</v>
      </c>
      <c r="I149" s="526">
        <f>IF(K149&lt;&gt;"",(VLOOKUP(K149,'🌳Resource'!$A$4:$J1001,8,false)*L149),0)+IF(M149&lt;&gt;"",(VLOOKUP(M149,'🌳Resource'!$A$4:$J1001,8,false)*N149),0)+IF(O149&lt;&gt;"",(VLOOKUP(O149,'🌳Resource'!$A$4:$J1001,8,false)*P149),0) + IF(Q149&lt;&gt;"",(VLOOKUP(Q149,'🌳Resource'!$A$4:$J1001,8,false)*R149),0) + IF(S149&lt;&gt;"",(VLOOKUP(S149,'🧱Material'!$B$4:$H1001,5,false)*T149),0) + IF(U149&lt;&gt;"",(VLOOKUP(U149,'🧱Material'!$B$4:$H1001,5,false)*V149),0) + IF(W149&lt;&gt;"",(VLOOKUP(W149,'🧱Material'!$B$4:$H1001,5,false)*X149),0) + IF(Y149&lt;&gt;"",(VLOOKUP(Y149,'🧱Material'!$B$4:$H1001,5,false)*Z149),0) + IF(AA149&lt;&gt;"",(VLOOKUP(AA149,'🧱Material'!$B$4:$H1001,5,false)*AB149),0) + IF(AC149&lt;&gt;"",(VLOOKUP(AC149,'🧱Material'!$B$4:$H1001,5,false)*AD149),0)</f>
        <v>0</v>
      </c>
      <c r="J149" s="526">
        <f>IF(K149&lt;&gt;"",(VLOOKUP(K149,'🌳Resource'!$A$5:$J1001,9,false)*L149),0)+IF(M149&lt;&gt;"",(VLOOKUP(M149,'🌳Resource'!$A$5:$J1001,9,false)*N149),0)+IF(O149&lt;&gt;"",(VLOOKUP(O149,'🌳Resource'!$A$5:$J1001,9,false)*P149),0) + IF(Q149&lt;&gt;"",(VLOOKUP(Q149,'🌳Resource'!$A$5:$J1001,9,false)*R149),0) + IF(S149&lt;&gt;"",(VLOOKUP(S149,'🧱Material'!$B$4:$H1001,6,false)*T149),0) + IF(U149&lt;&gt;"",(VLOOKUP(U149,'🧱Material'!$B$4:$H1001,6,false)*V149),0) + IF(W149&lt;&gt;"",(VLOOKUP(W149,'🧱Material'!$B$4:$H1001,6,false)*X149),0) + IF(Y149&lt;&gt;"",(VLOOKUP(Y149,'🧱Material'!$B$4:$H1001,6,false)*Z149),0) + IF(AA149&lt;&gt;"",(VLOOKUP(AA149,'🧱Material'!$B$4:$H1001,6,false)*AB149),0) + IF(AC149&lt;&gt;"",(VLOOKUP(AC149,'🧱Material'!$B$4:$H1001,6,false)*AD149),0)</f>
        <v>0</v>
      </c>
      <c r="K149" s="18"/>
      <c r="L149" s="536"/>
      <c r="M149" s="18"/>
      <c r="N149" s="536"/>
      <c r="O149" s="18"/>
      <c r="P149" s="536"/>
      <c r="Q149" s="18"/>
      <c r="R149" s="536"/>
      <c r="S149" s="59"/>
      <c r="T149" s="520"/>
      <c r="U149" s="59"/>
      <c r="V149" s="520"/>
      <c r="W149" s="59"/>
      <c r="X149" s="520"/>
      <c r="Y149" s="59"/>
      <c r="Z149" s="520"/>
      <c r="AA149" s="59"/>
      <c r="AB149" s="520"/>
      <c r="AC149" s="59"/>
      <c r="AD149" s="520"/>
    </row>
    <row r="150">
      <c r="A150" s="629" t="b">
        <v>0</v>
      </c>
      <c r="B150" s="629"/>
      <c r="C150" s="618"/>
      <c r="D150" s="624"/>
      <c r="E150" s="617"/>
      <c r="F150" s="618"/>
      <c r="G150" s="618"/>
      <c r="H150" s="523">
        <f>IF(K150&lt;&gt;"",(VLOOKUP(K150,'🌳Resource'!$A$4:$J1001,10,false)*L150),0)+IF(M150&lt;&gt;"",(VLOOKUP(M150,'🌳Resource'!$A$4:$J1001,10,false)*N150),0)+IF(O150&lt;&gt;"",(VLOOKUP(O150,'🌳Resource'!$A$4:$J1001,10,false)*P150),0) + IF(Q150&lt;&gt;"",(VLOOKUP(Q150,'🌳Resource'!$A$4:$J1001,10,false)*R150),0) + IF(S150&lt;&gt;"",(VLOOKUP(S150,'🧱Material'!$B$4:$H1001,7,false)*T150),0) + IF(U150&lt;&gt;"",(VLOOKUP(U150,'🧱Material'!$B$4:$H1001,7,false)*V150),0) + IF(W150&lt;&gt;"",(VLOOKUP(W150,'🧱Material'!$B$4:$H1001,7,false)*X150),0) + IF(Y150&lt;&gt;"",(VLOOKUP(Y150,'🧱Material'!$B$4:$H1001,7,false)*Z150),0) + IF(AA150&lt;&gt;"",(VLOOKUP(AA150,'🧱Material'!$B$4:$H1001,7,false)*AB150),0) + IF(AC150&lt;&gt;"",(VLOOKUP(AC150,'🧱Material'!$B$4:$H1001,7,false)*AD150),0)</f>
        <v>0</v>
      </c>
      <c r="I150" s="523">
        <f>IF(K150&lt;&gt;"",(VLOOKUP(K150,'🌳Resource'!$A$4:$J1001,8,false)*L150),0)+IF(M150&lt;&gt;"",(VLOOKUP(M150,'🌳Resource'!$A$4:$J1001,8,false)*N150),0)+IF(O150&lt;&gt;"",(VLOOKUP(O150,'🌳Resource'!$A$4:$J1001,8,false)*P150),0) + IF(Q150&lt;&gt;"",(VLOOKUP(Q150,'🌳Resource'!$A$4:$J1001,8,false)*R150),0) + IF(S150&lt;&gt;"",(VLOOKUP(S150,'🧱Material'!$B$4:$H1001,5,false)*T150),0) + IF(U150&lt;&gt;"",(VLOOKUP(U150,'🧱Material'!$B$4:$H1001,5,false)*V150),0) + IF(W150&lt;&gt;"",(VLOOKUP(W150,'🧱Material'!$B$4:$H1001,5,false)*X150),0) + IF(Y150&lt;&gt;"",(VLOOKUP(Y150,'🧱Material'!$B$4:$H1001,5,false)*Z150),0) + IF(AA150&lt;&gt;"",(VLOOKUP(AA150,'🧱Material'!$B$4:$H1001,5,false)*AB150),0) + IF(AC150&lt;&gt;"",(VLOOKUP(AC150,'🧱Material'!$B$4:$H1001,5,false)*AD150),0)</f>
        <v>0</v>
      </c>
      <c r="J150" s="523">
        <f>IF(K150&lt;&gt;"",(VLOOKUP(K150,'🌳Resource'!$A$5:$J1001,9,false)*L150),0)+IF(M150&lt;&gt;"",(VLOOKUP(M150,'🌳Resource'!$A$5:$J1001,9,false)*N150),0)+IF(O150&lt;&gt;"",(VLOOKUP(O150,'🌳Resource'!$A$5:$J1001,9,false)*P150),0) + IF(Q150&lt;&gt;"",(VLOOKUP(Q150,'🌳Resource'!$A$5:$J1001,9,false)*R150),0) + IF(S150&lt;&gt;"",(VLOOKUP(S150,'🧱Material'!$B$4:$H1001,6,false)*T150),0) + IF(U150&lt;&gt;"",(VLOOKUP(U150,'🧱Material'!$B$4:$H1001,6,false)*V150),0) + IF(W150&lt;&gt;"",(VLOOKUP(W150,'🧱Material'!$B$4:$H1001,6,false)*X150),0) + IF(Y150&lt;&gt;"",(VLOOKUP(Y150,'🧱Material'!$B$4:$H1001,6,false)*Z150),0) + IF(AA150&lt;&gt;"",(VLOOKUP(AA150,'🧱Material'!$B$4:$H1001,6,false)*AB150),0) + IF(AC150&lt;&gt;"",(VLOOKUP(AC150,'🧱Material'!$B$4:$H1001,6,false)*AD150),0)</f>
        <v>0</v>
      </c>
      <c r="K150" s="63"/>
      <c r="L150" s="3"/>
      <c r="M150" s="63"/>
      <c r="N150" s="3"/>
      <c r="O150" s="63"/>
      <c r="P150" s="3"/>
      <c r="Q150" s="63"/>
      <c r="R150" s="3"/>
      <c r="S150" s="515"/>
      <c r="T150" s="3"/>
      <c r="U150" s="515"/>
      <c r="V150" s="3"/>
      <c r="W150" s="515"/>
      <c r="X150" s="3"/>
      <c r="Y150" s="515"/>
      <c r="Z150" s="3"/>
      <c r="AA150" s="515"/>
      <c r="AB150" s="3"/>
      <c r="AC150" s="515"/>
      <c r="AD150" s="3"/>
    </row>
    <row r="151">
      <c r="A151" s="629" t="b">
        <v>0</v>
      </c>
      <c r="B151" s="629"/>
      <c r="C151" s="618"/>
      <c r="D151" s="624"/>
      <c r="E151" s="617"/>
      <c r="F151" s="618"/>
      <c r="G151" s="618"/>
      <c r="H151" s="526">
        <f>IF(K151&lt;&gt;"",(VLOOKUP(K151,'🌳Resource'!$A$4:$J1001,10,false)*L151),0)+IF(M151&lt;&gt;"",(VLOOKUP(M151,'🌳Resource'!$A$4:$J1001,10,false)*N151),0)+IF(O151&lt;&gt;"",(VLOOKUP(O151,'🌳Resource'!$A$4:$J1001,10,false)*P151),0) + IF(Q151&lt;&gt;"",(VLOOKUP(Q151,'🌳Resource'!$A$4:$J1001,10,false)*R151),0) + IF(S151&lt;&gt;"",(VLOOKUP(S151,'🧱Material'!$B$4:$H1001,7,false)*T151),0) + IF(U151&lt;&gt;"",(VLOOKUP(U151,'🧱Material'!$B$4:$H1001,7,false)*V151),0) + IF(W151&lt;&gt;"",(VLOOKUP(W151,'🧱Material'!$B$4:$H1001,7,false)*X151),0) + IF(Y151&lt;&gt;"",(VLOOKUP(Y151,'🧱Material'!$B$4:$H1001,7,false)*Z151),0) + IF(AA151&lt;&gt;"",(VLOOKUP(AA151,'🧱Material'!$B$4:$H1001,7,false)*AB151),0) + IF(AC151&lt;&gt;"",(VLOOKUP(AC151,'🧱Material'!$B$4:$H1001,7,false)*AD151),0)</f>
        <v>0</v>
      </c>
      <c r="I151" s="526">
        <f>IF(K151&lt;&gt;"",(VLOOKUP(K151,'🌳Resource'!$A$4:$J1001,8,false)*L151),0)+IF(M151&lt;&gt;"",(VLOOKUP(M151,'🌳Resource'!$A$4:$J1001,8,false)*N151),0)+IF(O151&lt;&gt;"",(VLOOKUP(O151,'🌳Resource'!$A$4:$J1001,8,false)*P151),0) + IF(Q151&lt;&gt;"",(VLOOKUP(Q151,'🌳Resource'!$A$4:$J1001,8,false)*R151),0) + IF(S151&lt;&gt;"",(VLOOKUP(S151,'🧱Material'!$B$4:$H1001,5,false)*T151),0) + IF(U151&lt;&gt;"",(VLOOKUP(U151,'🧱Material'!$B$4:$H1001,5,false)*V151),0) + IF(W151&lt;&gt;"",(VLOOKUP(W151,'🧱Material'!$B$4:$H1001,5,false)*X151),0) + IF(Y151&lt;&gt;"",(VLOOKUP(Y151,'🧱Material'!$B$4:$H1001,5,false)*Z151),0) + IF(AA151&lt;&gt;"",(VLOOKUP(AA151,'🧱Material'!$B$4:$H1001,5,false)*AB151),0) + IF(AC151&lt;&gt;"",(VLOOKUP(AC151,'🧱Material'!$B$4:$H1001,5,false)*AD151),0)</f>
        <v>0</v>
      </c>
      <c r="J151" s="526">
        <f>IF(K151&lt;&gt;"",(VLOOKUP(K151,'🌳Resource'!$A$5:$J1001,9,false)*L151),0)+IF(M151&lt;&gt;"",(VLOOKUP(M151,'🌳Resource'!$A$5:$J1001,9,false)*N151),0)+IF(O151&lt;&gt;"",(VLOOKUP(O151,'🌳Resource'!$A$5:$J1001,9,false)*P151),0) + IF(Q151&lt;&gt;"",(VLOOKUP(Q151,'🌳Resource'!$A$5:$J1001,9,false)*R151),0) + IF(S151&lt;&gt;"",(VLOOKUP(S151,'🧱Material'!$B$4:$H1001,6,false)*T151),0) + IF(U151&lt;&gt;"",(VLOOKUP(U151,'🧱Material'!$B$4:$H1001,6,false)*V151),0) + IF(W151&lt;&gt;"",(VLOOKUP(W151,'🧱Material'!$B$4:$H1001,6,false)*X151),0) + IF(Y151&lt;&gt;"",(VLOOKUP(Y151,'🧱Material'!$B$4:$H1001,6,false)*Z151),0) + IF(AA151&lt;&gt;"",(VLOOKUP(AA151,'🧱Material'!$B$4:$H1001,6,false)*AB151),0) + IF(AC151&lt;&gt;"",(VLOOKUP(AC151,'🧱Material'!$B$4:$H1001,6,false)*AD151),0)</f>
        <v>0</v>
      </c>
      <c r="K151" s="18"/>
      <c r="L151" s="536"/>
      <c r="M151" s="18"/>
      <c r="N151" s="536"/>
      <c r="O151" s="18"/>
      <c r="P151" s="536"/>
      <c r="Q151" s="18"/>
      <c r="R151" s="536"/>
      <c r="S151" s="59"/>
      <c r="T151" s="520"/>
      <c r="U151" s="59"/>
      <c r="V151" s="520"/>
      <c r="W151" s="59"/>
      <c r="X151" s="520"/>
      <c r="Y151" s="59"/>
      <c r="Z151" s="520"/>
      <c r="AA151" s="59"/>
      <c r="AB151" s="520"/>
      <c r="AC151" s="59"/>
      <c r="AD151" s="520"/>
    </row>
    <row r="152">
      <c r="A152" s="629" t="b">
        <v>0</v>
      </c>
      <c r="B152" s="629"/>
      <c r="C152" s="618"/>
      <c r="D152" s="624"/>
      <c r="E152" s="617"/>
      <c r="F152" s="618"/>
      <c r="G152" s="618"/>
      <c r="H152" s="523">
        <f>IF(K152&lt;&gt;"",(VLOOKUP(K152,'🌳Resource'!$A$4:$J1001,10,false)*L152),0)+IF(M152&lt;&gt;"",(VLOOKUP(M152,'🌳Resource'!$A$4:$J1001,10,false)*N152),0)+IF(O152&lt;&gt;"",(VLOOKUP(O152,'🌳Resource'!$A$4:$J1001,10,false)*P152),0) + IF(Q152&lt;&gt;"",(VLOOKUP(Q152,'🌳Resource'!$A$4:$J1001,10,false)*R152),0) + IF(S152&lt;&gt;"",(VLOOKUP(S152,'🧱Material'!$B$4:$H1001,7,false)*T152),0) + IF(U152&lt;&gt;"",(VLOOKUP(U152,'🧱Material'!$B$4:$H1001,7,false)*V152),0) + IF(W152&lt;&gt;"",(VLOOKUP(W152,'🧱Material'!$B$4:$H1001,7,false)*X152),0) + IF(Y152&lt;&gt;"",(VLOOKUP(Y152,'🧱Material'!$B$4:$H1001,7,false)*Z152),0) + IF(AA152&lt;&gt;"",(VLOOKUP(AA152,'🧱Material'!$B$4:$H1001,7,false)*AB152),0) + IF(AC152&lt;&gt;"",(VLOOKUP(AC152,'🧱Material'!$B$4:$H1001,7,false)*AD152),0)</f>
        <v>0</v>
      </c>
      <c r="I152" s="523">
        <f>IF(K152&lt;&gt;"",(VLOOKUP(K152,'🌳Resource'!$A$4:$J1001,8,false)*L152),0)+IF(M152&lt;&gt;"",(VLOOKUP(M152,'🌳Resource'!$A$4:$J1001,8,false)*N152),0)+IF(O152&lt;&gt;"",(VLOOKUP(O152,'🌳Resource'!$A$4:$J1001,8,false)*P152),0) + IF(Q152&lt;&gt;"",(VLOOKUP(Q152,'🌳Resource'!$A$4:$J1001,8,false)*R152),0) + IF(S152&lt;&gt;"",(VLOOKUP(S152,'🧱Material'!$B$4:$H1001,5,false)*T152),0) + IF(U152&lt;&gt;"",(VLOOKUP(U152,'🧱Material'!$B$4:$H1001,5,false)*V152),0) + IF(W152&lt;&gt;"",(VLOOKUP(W152,'🧱Material'!$B$4:$H1001,5,false)*X152),0) + IF(Y152&lt;&gt;"",(VLOOKUP(Y152,'🧱Material'!$B$4:$H1001,5,false)*Z152),0) + IF(AA152&lt;&gt;"",(VLOOKUP(AA152,'🧱Material'!$B$4:$H1001,5,false)*AB152),0) + IF(AC152&lt;&gt;"",(VLOOKUP(AC152,'🧱Material'!$B$4:$H1001,5,false)*AD152),0)</f>
        <v>0</v>
      </c>
      <c r="J152" s="523">
        <f>IF(K152&lt;&gt;"",(VLOOKUP(K152,'🌳Resource'!$A$5:$J1001,9,false)*L152),0)+IF(M152&lt;&gt;"",(VLOOKUP(M152,'🌳Resource'!$A$5:$J1001,9,false)*N152),0)+IF(O152&lt;&gt;"",(VLOOKUP(O152,'🌳Resource'!$A$5:$J1001,9,false)*P152),0) + IF(Q152&lt;&gt;"",(VLOOKUP(Q152,'🌳Resource'!$A$5:$J1001,9,false)*R152),0) + IF(S152&lt;&gt;"",(VLOOKUP(S152,'🧱Material'!$B$4:$H1001,6,false)*T152),0) + IF(U152&lt;&gt;"",(VLOOKUP(U152,'🧱Material'!$B$4:$H1001,6,false)*V152),0) + IF(W152&lt;&gt;"",(VLOOKUP(W152,'🧱Material'!$B$4:$H1001,6,false)*X152),0) + IF(Y152&lt;&gt;"",(VLOOKUP(Y152,'🧱Material'!$B$4:$H1001,6,false)*Z152),0) + IF(AA152&lt;&gt;"",(VLOOKUP(AA152,'🧱Material'!$B$4:$H1001,6,false)*AB152),0) + IF(AC152&lt;&gt;"",(VLOOKUP(AC152,'🧱Material'!$B$4:$H1001,6,false)*AD152),0)</f>
        <v>0</v>
      </c>
      <c r="K152" s="63"/>
      <c r="L152" s="3"/>
      <c r="M152" s="63"/>
      <c r="N152" s="3"/>
      <c r="O152" s="63"/>
      <c r="P152" s="3"/>
      <c r="Q152" s="63"/>
      <c r="R152" s="3"/>
      <c r="S152" s="515"/>
      <c r="T152" s="3"/>
      <c r="U152" s="515"/>
      <c r="V152" s="3"/>
      <c r="W152" s="515"/>
      <c r="X152" s="3"/>
      <c r="Y152" s="515"/>
      <c r="Z152" s="3"/>
      <c r="AA152" s="515"/>
      <c r="AB152" s="3"/>
      <c r="AC152" s="515"/>
      <c r="AD152" s="3"/>
    </row>
    <row r="153">
      <c r="A153" s="629" t="b">
        <v>0</v>
      </c>
      <c r="B153" s="629"/>
      <c r="C153" s="624"/>
      <c r="D153" s="624"/>
      <c r="E153" s="624"/>
      <c r="F153" s="624"/>
      <c r="G153" s="624"/>
      <c r="H153" s="526">
        <f>IF(K153&lt;&gt;"",(VLOOKUP(K153,'🌳Resource'!$A$4:$J1001,10,false)*L153),0)+IF(M153&lt;&gt;"",(VLOOKUP(M153,'🌳Resource'!$A$4:$J1001,10,false)*N153),0)+IF(O153&lt;&gt;"",(VLOOKUP(O153,'🌳Resource'!$A$4:$J1001,10,false)*P153),0) + IF(Q153&lt;&gt;"",(VLOOKUP(Q153,'🌳Resource'!$A$4:$J1001,10,false)*R153),0) + IF(S153&lt;&gt;"",(VLOOKUP(S153,'🧱Material'!$B$4:$H1001,7,false)*T153),0) + IF(U153&lt;&gt;"",(VLOOKUP(U153,'🧱Material'!$B$4:$H1001,7,false)*V153),0) + IF(W153&lt;&gt;"",(VLOOKUP(W153,'🧱Material'!$B$4:$H1001,7,false)*X153),0) + IF(Y153&lt;&gt;"",(VLOOKUP(Y153,'🧱Material'!$B$4:$H1001,7,false)*Z153),0) + IF(AA153&lt;&gt;"",(VLOOKUP(AA153,'🧱Material'!$B$4:$H1001,7,false)*AB153),0) + IF(AC153&lt;&gt;"",(VLOOKUP(AC153,'🧱Material'!$B$4:$H1001,7,false)*AD153),0)</f>
        <v>0</v>
      </c>
      <c r="I153" s="526">
        <f>IF(K153&lt;&gt;"",(VLOOKUP(K153,'🌳Resource'!$A$4:$J1001,8,false)*L153),0)+IF(M153&lt;&gt;"",(VLOOKUP(M153,'🌳Resource'!$A$4:$J1001,8,false)*N153),0)+IF(O153&lt;&gt;"",(VLOOKUP(O153,'🌳Resource'!$A$4:$J1001,8,false)*P153),0) + IF(Q153&lt;&gt;"",(VLOOKUP(Q153,'🌳Resource'!$A$4:$J1001,8,false)*R153),0) + IF(S153&lt;&gt;"",(VLOOKUP(S153,'🧱Material'!$B$4:$H1001,5,false)*T153),0) + IF(U153&lt;&gt;"",(VLOOKUP(U153,'🧱Material'!$B$4:$H1001,5,false)*V153),0) + IF(W153&lt;&gt;"",(VLOOKUP(W153,'🧱Material'!$B$4:$H1001,5,false)*X153),0) + IF(Y153&lt;&gt;"",(VLOOKUP(Y153,'🧱Material'!$B$4:$H1001,5,false)*Z153),0) + IF(AA153&lt;&gt;"",(VLOOKUP(AA153,'🧱Material'!$B$4:$H1001,5,false)*AB153),0) + IF(AC153&lt;&gt;"",(VLOOKUP(AC153,'🧱Material'!$B$4:$H1001,5,false)*AD153),0)</f>
        <v>0</v>
      </c>
      <c r="J153" s="526">
        <f>IF(K153&lt;&gt;"",(VLOOKUP(K153,'🌳Resource'!$A$5:$J1001,9,false)*L153),0)+IF(M153&lt;&gt;"",(VLOOKUP(M153,'🌳Resource'!$A$5:$J1001,9,false)*N153),0)+IF(O153&lt;&gt;"",(VLOOKUP(O153,'🌳Resource'!$A$5:$J1001,9,false)*P153),0) + IF(Q153&lt;&gt;"",(VLOOKUP(Q153,'🌳Resource'!$A$5:$J1001,9,false)*R153),0) + IF(S153&lt;&gt;"",(VLOOKUP(S153,'🧱Material'!$B$4:$H1001,6,false)*T153),0) + IF(U153&lt;&gt;"",(VLOOKUP(U153,'🧱Material'!$B$4:$H1001,6,false)*V153),0) + IF(W153&lt;&gt;"",(VLOOKUP(W153,'🧱Material'!$B$4:$H1001,6,false)*X153),0) + IF(Y153&lt;&gt;"",(VLOOKUP(Y153,'🧱Material'!$B$4:$H1001,6,false)*Z153),0) + IF(AA153&lt;&gt;"",(VLOOKUP(AA153,'🧱Material'!$B$4:$H1001,6,false)*AB153),0) + IF(AC153&lt;&gt;"",(VLOOKUP(AC153,'🧱Material'!$B$4:$H1001,6,false)*AD153),0)</f>
        <v>0</v>
      </c>
      <c r="K153" s="18"/>
      <c r="L153" s="536"/>
      <c r="M153" s="18"/>
      <c r="N153" s="536"/>
      <c r="O153" s="18"/>
      <c r="P153" s="536"/>
      <c r="Q153" s="18"/>
      <c r="R153" s="536"/>
      <c r="S153" s="59"/>
      <c r="T153" s="520"/>
      <c r="U153" s="59"/>
      <c r="V153" s="520"/>
      <c r="W153" s="59"/>
      <c r="X153" s="520"/>
      <c r="Y153" s="59"/>
      <c r="Z153" s="520"/>
      <c r="AA153" s="59"/>
      <c r="AB153" s="520"/>
      <c r="AC153" s="59"/>
      <c r="AD153" s="520"/>
    </row>
    <row r="154">
      <c r="A154" s="629" t="b">
        <v>0</v>
      </c>
      <c r="B154" s="629"/>
      <c r="C154" s="624"/>
      <c r="D154" s="624"/>
      <c r="E154" s="624"/>
      <c r="F154" s="624"/>
      <c r="G154" s="624"/>
      <c r="H154" s="523">
        <f>IF(K154&lt;&gt;"",(VLOOKUP(K154,'🌳Resource'!$A$4:$J1001,10,false)*L154),0)+IF(M154&lt;&gt;"",(VLOOKUP(M154,'🌳Resource'!$A$4:$J1001,10,false)*N154),0)+IF(O154&lt;&gt;"",(VLOOKUP(O154,'🌳Resource'!$A$4:$J1001,10,false)*P154),0) + IF(Q154&lt;&gt;"",(VLOOKUP(Q154,'🌳Resource'!$A$4:$J1001,10,false)*R154),0) + IF(S154&lt;&gt;"",(VLOOKUP(S154,'🧱Material'!$B$4:$H1001,7,false)*T154),0) + IF(U154&lt;&gt;"",(VLOOKUP(U154,'🧱Material'!$B$4:$H1001,7,false)*V154),0) + IF(W154&lt;&gt;"",(VLOOKUP(W154,'🧱Material'!$B$4:$H1001,7,false)*X154),0) + IF(Y154&lt;&gt;"",(VLOOKUP(Y154,'🧱Material'!$B$4:$H1001,7,false)*Z154),0) + IF(AA154&lt;&gt;"",(VLOOKUP(AA154,'🧱Material'!$B$4:$H1001,7,false)*AB154),0) + IF(AC154&lt;&gt;"",(VLOOKUP(AC154,'🧱Material'!$B$4:$H1001,7,false)*AD154),0)</f>
        <v>0</v>
      </c>
      <c r="I154" s="523">
        <f>IF(K154&lt;&gt;"",(VLOOKUP(K154,'🌳Resource'!$A$4:$J1001,8,false)*L154),0)+IF(M154&lt;&gt;"",(VLOOKUP(M154,'🌳Resource'!$A$4:$J1001,8,false)*N154),0)+IF(O154&lt;&gt;"",(VLOOKUP(O154,'🌳Resource'!$A$4:$J1001,8,false)*P154),0) + IF(Q154&lt;&gt;"",(VLOOKUP(Q154,'🌳Resource'!$A$4:$J1001,8,false)*R154),0) + IF(S154&lt;&gt;"",(VLOOKUP(S154,'🧱Material'!$B$4:$H1001,5,false)*T154),0) + IF(U154&lt;&gt;"",(VLOOKUP(U154,'🧱Material'!$B$4:$H1001,5,false)*V154),0) + IF(W154&lt;&gt;"",(VLOOKUP(W154,'🧱Material'!$B$4:$H1001,5,false)*X154),0) + IF(Y154&lt;&gt;"",(VLOOKUP(Y154,'🧱Material'!$B$4:$H1001,5,false)*Z154),0) + IF(AA154&lt;&gt;"",(VLOOKUP(AA154,'🧱Material'!$B$4:$H1001,5,false)*AB154),0) + IF(AC154&lt;&gt;"",(VLOOKUP(AC154,'🧱Material'!$B$4:$H1001,5,false)*AD154),0)</f>
        <v>0</v>
      </c>
      <c r="J154" s="523">
        <f>IF(K154&lt;&gt;"",(VLOOKUP(K154,'🌳Resource'!$A$5:$J1001,9,false)*L154),0)+IF(M154&lt;&gt;"",(VLOOKUP(M154,'🌳Resource'!$A$5:$J1001,9,false)*N154),0)+IF(O154&lt;&gt;"",(VLOOKUP(O154,'🌳Resource'!$A$5:$J1001,9,false)*P154),0) + IF(Q154&lt;&gt;"",(VLOOKUP(Q154,'🌳Resource'!$A$5:$J1001,9,false)*R154),0) + IF(S154&lt;&gt;"",(VLOOKUP(S154,'🧱Material'!$B$4:$H1001,6,false)*T154),0) + IF(U154&lt;&gt;"",(VLOOKUP(U154,'🧱Material'!$B$4:$H1001,6,false)*V154),0) + IF(W154&lt;&gt;"",(VLOOKUP(W154,'🧱Material'!$B$4:$H1001,6,false)*X154),0) + IF(Y154&lt;&gt;"",(VLOOKUP(Y154,'🧱Material'!$B$4:$H1001,6,false)*Z154),0) + IF(AA154&lt;&gt;"",(VLOOKUP(AA154,'🧱Material'!$B$4:$H1001,6,false)*AB154),0) + IF(AC154&lt;&gt;"",(VLOOKUP(AC154,'🧱Material'!$B$4:$H1001,6,false)*AD154),0)</f>
        <v>0</v>
      </c>
      <c r="K154" s="63"/>
      <c r="L154" s="3"/>
      <c r="M154" s="63"/>
      <c r="N154" s="3"/>
      <c r="O154" s="63"/>
      <c r="P154" s="3"/>
      <c r="Q154" s="63"/>
      <c r="R154" s="3"/>
      <c r="S154" s="515"/>
      <c r="T154" s="3"/>
      <c r="U154" s="515"/>
      <c r="V154" s="3"/>
      <c r="W154" s="515"/>
      <c r="X154" s="3"/>
      <c r="Y154" s="515"/>
      <c r="Z154" s="3"/>
      <c r="AA154" s="515"/>
      <c r="AB154" s="3"/>
      <c r="AC154" s="515"/>
      <c r="AD154" s="3"/>
    </row>
    <row r="155">
      <c r="A155" s="629" t="b">
        <v>0</v>
      </c>
      <c r="B155" s="629"/>
      <c r="C155" s="624"/>
      <c r="D155" s="624"/>
      <c r="E155" s="624"/>
      <c r="F155" s="624"/>
      <c r="G155" s="624"/>
      <c r="H155" s="526">
        <f>IF(K155&lt;&gt;"",(VLOOKUP(K155,'🌳Resource'!$A$4:$J1001,10,false)*L155),0)+IF(M155&lt;&gt;"",(VLOOKUP(M155,'🌳Resource'!$A$4:$J1001,10,false)*N155),0)+IF(O155&lt;&gt;"",(VLOOKUP(O155,'🌳Resource'!$A$4:$J1001,10,false)*P155),0) + IF(Q155&lt;&gt;"",(VLOOKUP(Q155,'🌳Resource'!$A$4:$J1001,10,false)*R155),0) + IF(S155&lt;&gt;"",(VLOOKUP(S155,'🧱Material'!$B$4:$H1001,7,false)*T155),0) + IF(U155&lt;&gt;"",(VLOOKUP(U155,'🧱Material'!$B$4:$H1001,7,false)*V155),0) + IF(W155&lt;&gt;"",(VLOOKUP(W155,'🧱Material'!$B$4:$H1001,7,false)*X155),0) + IF(Y155&lt;&gt;"",(VLOOKUP(Y155,'🧱Material'!$B$4:$H1001,7,false)*Z155),0) + IF(AA155&lt;&gt;"",(VLOOKUP(AA155,'🧱Material'!$B$4:$H1001,7,false)*AB155),0) + IF(AC155&lt;&gt;"",(VLOOKUP(AC155,'🧱Material'!$B$4:$H1001,7,false)*AD155),0)</f>
        <v>0</v>
      </c>
      <c r="I155" s="526">
        <f>IF(K155&lt;&gt;"",(VLOOKUP(K155,'🌳Resource'!$A$4:$J1001,8,false)*L155),0)+IF(M155&lt;&gt;"",(VLOOKUP(M155,'🌳Resource'!$A$4:$J1001,8,false)*N155),0)+IF(O155&lt;&gt;"",(VLOOKUP(O155,'🌳Resource'!$A$4:$J1001,8,false)*P155),0) + IF(Q155&lt;&gt;"",(VLOOKUP(Q155,'🌳Resource'!$A$4:$J1001,8,false)*R155),0) + IF(S155&lt;&gt;"",(VLOOKUP(S155,'🧱Material'!$B$4:$H1001,5,false)*T155),0) + IF(U155&lt;&gt;"",(VLOOKUP(U155,'🧱Material'!$B$4:$H1001,5,false)*V155),0) + IF(W155&lt;&gt;"",(VLOOKUP(W155,'🧱Material'!$B$4:$H1001,5,false)*X155),0) + IF(Y155&lt;&gt;"",(VLOOKUP(Y155,'🧱Material'!$B$4:$H1001,5,false)*Z155),0) + IF(AA155&lt;&gt;"",(VLOOKUP(AA155,'🧱Material'!$B$4:$H1001,5,false)*AB155),0) + IF(AC155&lt;&gt;"",(VLOOKUP(AC155,'🧱Material'!$B$4:$H1001,5,false)*AD155),0)</f>
        <v>0</v>
      </c>
      <c r="J155" s="526">
        <f>IF(K155&lt;&gt;"",(VLOOKUP(K155,'🌳Resource'!$A$5:$J1001,9,false)*L155),0)+IF(M155&lt;&gt;"",(VLOOKUP(M155,'🌳Resource'!$A$5:$J1001,9,false)*N155),0)+IF(O155&lt;&gt;"",(VLOOKUP(O155,'🌳Resource'!$A$5:$J1001,9,false)*P155),0) + IF(Q155&lt;&gt;"",(VLOOKUP(Q155,'🌳Resource'!$A$5:$J1001,9,false)*R155),0) + IF(S155&lt;&gt;"",(VLOOKUP(S155,'🧱Material'!$B$4:$H1001,6,false)*T155),0) + IF(U155&lt;&gt;"",(VLOOKUP(U155,'🧱Material'!$B$4:$H1001,6,false)*V155),0) + IF(W155&lt;&gt;"",(VLOOKUP(W155,'🧱Material'!$B$4:$H1001,6,false)*X155),0) + IF(Y155&lt;&gt;"",(VLOOKUP(Y155,'🧱Material'!$B$4:$H1001,6,false)*Z155),0) + IF(AA155&lt;&gt;"",(VLOOKUP(AA155,'🧱Material'!$B$4:$H1001,6,false)*AB155),0) + IF(AC155&lt;&gt;"",(VLOOKUP(AC155,'🧱Material'!$B$4:$H1001,6,false)*AD155),0)</f>
        <v>0</v>
      </c>
      <c r="K155" s="18"/>
      <c r="L155" s="536"/>
      <c r="M155" s="18"/>
      <c r="N155" s="536"/>
      <c r="O155" s="18"/>
      <c r="P155" s="536"/>
      <c r="Q155" s="18"/>
      <c r="R155" s="536"/>
      <c r="S155" s="59"/>
      <c r="T155" s="520"/>
      <c r="U155" s="59"/>
      <c r="V155" s="520"/>
      <c r="W155" s="59"/>
      <c r="X155" s="520"/>
      <c r="Y155" s="59"/>
      <c r="Z155" s="520"/>
      <c r="AA155" s="59"/>
      <c r="AB155" s="520"/>
      <c r="AC155" s="59"/>
      <c r="AD155" s="520"/>
    </row>
    <row r="156">
      <c r="A156" s="629" t="b">
        <v>0</v>
      </c>
      <c r="B156" s="629"/>
      <c r="C156" s="624"/>
      <c r="D156" s="624"/>
      <c r="E156" s="624"/>
      <c r="F156" s="624"/>
      <c r="G156" s="624"/>
      <c r="H156" s="523">
        <f>IF(K156&lt;&gt;"",(VLOOKUP(K156,'🌳Resource'!$A$4:$J1001,10,false)*L156),0)+IF(M156&lt;&gt;"",(VLOOKUP(M156,'🌳Resource'!$A$4:$J1001,10,false)*N156),0)+IF(O156&lt;&gt;"",(VLOOKUP(O156,'🌳Resource'!$A$4:$J1001,10,false)*P156),0) + IF(Q156&lt;&gt;"",(VLOOKUP(Q156,'🌳Resource'!$A$4:$J1001,10,false)*R156),0) + IF(S156&lt;&gt;"",(VLOOKUP(S156,'🧱Material'!$B$4:$H1001,7,false)*T156),0) + IF(U156&lt;&gt;"",(VLOOKUP(U156,'🧱Material'!$B$4:$H1001,7,false)*V156),0) + IF(W156&lt;&gt;"",(VLOOKUP(W156,'🧱Material'!$B$4:$H1001,7,false)*X156),0) + IF(Y156&lt;&gt;"",(VLOOKUP(Y156,'🧱Material'!$B$4:$H1001,7,false)*Z156),0) + IF(AA156&lt;&gt;"",(VLOOKUP(AA156,'🧱Material'!$B$4:$H1001,7,false)*AB156),0) + IF(AC156&lt;&gt;"",(VLOOKUP(AC156,'🧱Material'!$B$4:$H1001,7,false)*AD156),0)</f>
        <v>0</v>
      </c>
      <c r="I156" s="523">
        <f>IF(K156&lt;&gt;"",(VLOOKUP(K156,'🌳Resource'!$A$4:$J1001,8,false)*L156),0)+IF(M156&lt;&gt;"",(VLOOKUP(M156,'🌳Resource'!$A$4:$J1001,8,false)*N156),0)+IF(O156&lt;&gt;"",(VLOOKUP(O156,'🌳Resource'!$A$4:$J1001,8,false)*P156),0) + IF(Q156&lt;&gt;"",(VLOOKUP(Q156,'🌳Resource'!$A$4:$J1001,8,false)*R156),0) + IF(S156&lt;&gt;"",(VLOOKUP(S156,'🧱Material'!$B$4:$H1001,5,false)*T156),0) + IF(U156&lt;&gt;"",(VLOOKUP(U156,'🧱Material'!$B$4:$H1001,5,false)*V156),0) + IF(W156&lt;&gt;"",(VLOOKUP(W156,'🧱Material'!$B$4:$H1001,5,false)*X156),0) + IF(Y156&lt;&gt;"",(VLOOKUP(Y156,'🧱Material'!$B$4:$H1001,5,false)*Z156),0) + IF(AA156&lt;&gt;"",(VLOOKUP(AA156,'🧱Material'!$B$4:$H1001,5,false)*AB156),0) + IF(AC156&lt;&gt;"",(VLOOKUP(AC156,'🧱Material'!$B$4:$H1001,5,false)*AD156),0)</f>
        <v>0</v>
      </c>
      <c r="J156" s="523">
        <f>IF(K156&lt;&gt;"",(VLOOKUP(K156,'🌳Resource'!$A$5:$J1001,9,false)*L156),0)+IF(M156&lt;&gt;"",(VLOOKUP(M156,'🌳Resource'!$A$5:$J1001,9,false)*N156),0)+IF(O156&lt;&gt;"",(VLOOKUP(O156,'🌳Resource'!$A$5:$J1001,9,false)*P156),0) + IF(Q156&lt;&gt;"",(VLOOKUP(Q156,'🌳Resource'!$A$5:$J1001,9,false)*R156),0) + IF(S156&lt;&gt;"",(VLOOKUP(S156,'🧱Material'!$B$4:$H1001,6,false)*T156),0) + IF(U156&lt;&gt;"",(VLOOKUP(U156,'🧱Material'!$B$4:$H1001,6,false)*V156),0) + IF(W156&lt;&gt;"",(VLOOKUP(W156,'🧱Material'!$B$4:$H1001,6,false)*X156),0) + IF(Y156&lt;&gt;"",(VLOOKUP(Y156,'🧱Material'!$B$4:$H1001,6,false)*Z156),0) + IF(AA156&lt;&gt;"",(VLOOKUP(AA156,'🧱Material'!$B$4:$H1001,6,false)*AB156),0) + IF(AC156&lt;&gt;"",(VLOOKUP(AC156,'🧱Material'!$B$4:$H1001,6,false)*AD156),0)</f>
        <v>0</v>
      </c>
      <c r="K156" s="63"/>
      <c r="L156" s="3"/>
      <c r="M156" s="63"/>
      <c r="N156" s="3"/>
      <c r="O156" s="63"/>
      <c r="P156" s="3"/>
      <c r="Q156" s="63"/>
      <c r="R156" s="3"/>
      <c r="S156" s="515"/>
      <c r="T156" s="3"/>
      <c r="U156" s="515"/>
      <c r="V156" s="3"/>
      <c r="W156" s="515"/>
      <c r="X156" s="3"/>
      <c r="Y156" s="515"/>
      <c r="Z156" s="3"/>
      <c r="AA156" s="515"/>
      <c r="AB156" s="3"/>
      <c r="AC156" s="515"/>
      <c r="AD156" s="3"/>
    </row>
    <row r="157">
      <c r="A157" s="629" t="b">
        <v>0</v>
      </c>
      <c r="B157" s="629"/>
      <c r="C157" s="624"/>
      <c r="D157" s="624"/>
      <c r="E157" s="624"/>
      <c r="F157" s="624"/>
      <c r="G157" s="624"/>
      <c r="H157" s="526">
        <f>IF(K157&lt;&gt;"",(VLOOKUP(K157,'🌳Resource'!$A$4:$J1001,10,false)*L157),0)+IF(M157&lt;&gt;"",(VLOOKUP(M157,'🌳Resource'!$A$4:$J1001,10,false)*N157),0)+IF(O157&lt;&gt;"",(VLOOKUP(O157,'🌳Resource'!$A$4:$J1001,10,false)*P157),0) + IF(Q157&lt;&gt;"",(VLOOKUP(Q157,'🌳Resource'!$A$4:$J1001,10,false)*R157),0) + IF(S157&lt;&gt;"",(VLOOKUP(S157,'🧱Material'!$B$4:$H1001,7,false)*T157),0) + IF(U157&lt;&gt;"",(VLOOKUP(U157,'🧱Material'!$B$4:$H1001,7,false)*V157),0) + IF(W157&lt;&gt;"",(VLOOKUP(W157,'🧱Material'!$B$4:$H1001,7,false)*X157),0) + IF(Y157&lt;&gt;"",(VLOOKUP(Y157,'🧱Material'!$B$4:$H1001,7,false)*Z157),0) + IF(AA157&lt;&gt;"",(VLOOKUP(AA157,'🧱Material'!$B$4:$H1001,7,false)*AB157),0) + IF(AC157&lt;&gt;"",(VLOOKUP(AC157,'🧱Material'!$B$4:$H1001,7,false)*AD157),0)</f>
        <v>0</v>
      </c>
      <c r="I157" s="526">
        <f>IF(K157&lt;&gt;"",(VLOOKUP(K157,'🌳Resource'!$A$4:$J1001,8,false)*L157),0)+IF(M157&lt;&gt;"",(VLOOKUP(M157,'🌳Resource'!$A$4:$J1001,8,false)*N157),0)+IF(O157&lt;&gt;"",(VLOOKUP(O157,'🌳Resource'!$A$4:$J1001,8,false)*P157),0) + IF(Q157&lt;&gt;"",(VLOOKUP(Q157,'🌳Resource'!$A$4:$J1001,8,false)*R157),0) + IF(S157&lt;&gt;"",(VLOOKUP(S157,'🧱Material'!$B$4:$H1001,5,false)*T157),0) + IF(U157&lt;&gt;"",(VLOOKUP(U157,'🧱Material'!$B$4:$H1001,5,false)*V157),0) + IF(W157&lt;&gt;"",(VLOOKUP(W157,'🧱Material'!$B$4:$H1001,5,false)*X157),0) + IF(Y157&lt;&gt;"",(VLOOKUP(Y157,'🧱Material'!$B$4:$H1001,5,false)*Z157),0) + IF(AA157&lt;&gt;"",(VLOOKUP(AA157,'🧱Material'!$B$4:$H1001,5,false)*AB157),0) + IF(AC157&lt;&gt;"",(VLOOKUP(AC157,'🧱Material'!$B$4:$H1001,5,false)*AD157),0)</f>
        <v>0</v>
      </c>
      <c r="J157" s="526">
        <f>IF(K157&lt;&gt;"",(VLOOKUP(K157,'🌳Resource'!$A$5:$J1001,9,false)*L157),0)+IF(M157&lt;&gt;"",(VLOOKUP(M157,'🌳Resource'!$A$5:$J1001,9,false)*N157),0)+IF(O157&lt;&gt;"",(VLOOKUP(O157,'🌳Resource'!$A$5:$J1001,9,false)*P157),0) + IF(Q157&lt;&gt;"",(VLOOKUP(Q157,'🌳Resource'!$A$5:$J1001,9,false)*R157),0) + IF(S157&lt;&gt;"",(VLOOKUP(S157,'🧱Material'!$B$4:$H1001,6,false)*T157),0) + IF(U157&lt;&gt;"",(VLOOKUP(U157,'🧱Material'!$B$4:$H1001,6,false)*V157),0) + IF(W157&lt;&gt;"",(VLOOKUP(W157,'🧱Material'!$B$4:$H1001,6,false)*X157),0) + IF(Y157&lt;&gt;"",(VLOOKUP(Y157,'🧱Material'!$B$4:$H1001,6,false)*Z157),0) + IF(AA157&lt;&gt;"",(VLOOKUP(AA157,'🧱Material'!$B$4:$H1001,6,false)*AB157),0) + IF(AC157&lt;&gt;"",(VLOOKUP(AC157,'🧱Material'!$B$4:$H1001,6,false)*AD157),0)</f>
        <v>0</v>
      </c>
      <c r="K157" s="18"/>
      <c r="L157" s="536"/>
      <c r="M157" s="18"/>
      <c r="N157" s="536"/>
      <c r="O157" s="18"/>
      <c r="P157" s="536"/>
      <c r="Q157" s="18"/>
      <c r="R157" s="536"/>
      <c r="S157" s="59"/>
      <c r="T157" s="520"/>
      <c r="U157" s="59"/>
      <c r="V157" s="520"/>
      <c r="W157" s="59"/>
      <c r="X157" s="520"/>
      <c r="Y157" s="59"/>
      <c r="Z157" s="520"/>
      <c r="AA157" s="59"/>
      <c r="AB157" s="520"/>
      <c r="AC157" s="59"/>
      <c r="AD157" s="520"/>
    </row>
    <row r="158">
      <c r="A158" s="629" t="b">
        <v>0</v>
      </c>
      <c r="B158" s="629"/>
      <c r="C158" s="624"/>
      <c r="D158" s="624"/>
      <c r="E158" s="624"/>
      <c r="F158" s="624"/>
      <c r="G158" s="624"/>
      <c r="H158" s="523">
        <f>IF(K158&lt;&gt;"",(VLOOKUP(K158,'🌳Resource'!$A$4:$J1001,10,false)*L158),0)+IF(M158&lt;&gt;"",(VLOOKUP(M158,'🌳Resource'!$A$4:$J1001,10,false)*N158),0)+IF(O158&lt;&gt;"",(VLOOKUP(O158,'🌳Resource'!$A$4:$J1001,10,false)*P158),0) + IF(Q158&lt;&gt;"",(VLOOKUP(Q158,'🌳Resource'!$A$4:$J1001,10,false)*R158),0) + IF(S158&lt;&gt;"",(VLOOKUP(S158,'🧱Material'!$B$4:$H1001,7,false)*T158),0) + IF(U158&lt;&gt;"",(VLOOKUP(U158,'🧱Material'!$B$4:$H1001,7,false)*V158),0) + IF(W158&lt;&gt;"",(VLOOKUP(W158,'🧱Material'!$B$4:$H1001,7,false)*X158),0) + IF(Y158&lt;&gt;"",(VLOOKUP(Y158,'🧱Material'!$B$4:$H1001,7,false)*Z158),0) + IF(AA158&lt;&gt;"",(VLOOKUP(AA158,'🧱Material'!$B$4:$H1001,7,false)*AB158),0) + IF(AC158&lt;&gt;"",(VLOOKUP(AC158,'🧱Material'!$B$4:$H1001,7,false)*AD158),0)</f>
        <v>0</v>
      </c>
      <c r="I158" s="523">
        <f>IF(K158&lt;&gt;"",(VLOOKUP(K158,'🌳Resource'!$A$4:$J1001,8,false)*L158),0)+IF(M158&lt;&gt;"",(VLOOKUP(M158,'🌳Resource'!$A$4:$J1001,8,false)*N158),0)+IF(O158&lt;&gt;"",(VLOOKUP(O158,'🌳Resource'!$A$4:$J1001,8,false)*P158),0) + IF(Q158&lt;&gt;"",(VLOOKUP(Q158,'🌳Resource'!$A$4:$J1001,8,false)*R158),0) + IF(S158&lt;&gt;"",(VLOOKUP(S158,'🧱Material'!$B$4:$H1001,5,false)*T158),0) + IF(U158&lt;&gt;"",(VLOOKUP(U158,'🧱Material'!$B$4:$H1001,5,false)*V158),0) + IF(W158&lt;&gt;"",(VLOOKUP(W158,'🧱Material'!$B$4:$H1001,5,false)*X158),0) + IF(Y158&lt;&gt;"",(VLOOKUP(Y158,'🧱Material'!$B$4:$H1001,5,false)*Z158),0) + IF(AA158&lt;&gt;"",(VLOOKUP(AA158,'🧱Material'!$B$4:$H1001,5,false)*AB158),0) + IF(AC158&lt;&gt;"",(VLOOKUP(AC158,'🧱Material'!$B$4:$H1001,5,false)*AD158),0)</f>
        <v>0</v>
      </c>
      <c r="J158" s="523">
        <f>IF(K158&lt;&gt;"",(VLOOKUP(K158,'🌳Resource'!$A$5:$J1001,9,false)*L158),0)+IF(M158&lt;&gt;"",(VLOOKUP(M158,'🌳Resource'!$A$5:$J1001,9,false)*N158),0)+IF(O158&lt;&gt;"",(VLOOKUP(O158,'🌳Resource'!$A$5:$J1001,9,false)*P158),0) + IF(Q158&lt;&gt;"",(VLOOKUP(Q158,'🌳Resource'!$A$5:$J1001,9,false)*R158),0) + IF(S158&lt;&gt;"",(VLOOKUP(S158,'🧱Material'!$B$4:$H1001,6,false)*T158),0) + IF(U158&lt;&gt;"",(VLOOKUP(U158,'🧱Material'!$B$4:$H1001,6,false)*V158),0) + IF(W158&lt;&gt;"",(VLOOKUP(W158,'🧱Material'!$B$4:$H1001,6,false)*X158),0) + IF(Y158&lt;&gt;"",(VLOOKUP(Y158,'🧱Material'!$B$4:$H1001,6,false)*Z158),0) + IF(AA158&lt;&gt;"",(VLOOKUP(AA158,'🧱Material'!$B$4:$H1001,6,false)*AB158),0) + IF(AC158&lt;&gt;"",(VLOOKUP(AC158,'🧱Material'!$B$4:$H1001,6,false)*AD158),0)</f>
        <v>0</v>
      </c>
      <c r="K158" s="63"/>
      <c r="L158" s="3"/>
      <c r="M158" s="63"/>
      <c r="N158" s="3"/>
      <c r="O158" s="63"/>
      <c r="P158" s="3"/>
      <c r="Q158" s="63"/>
      <c r="R158" s="3"/>
      <c r="S158" s="515"/>
      <c r="T158" s="3"/>
      <c r="U158" s="515"/>
      <c r="V158" s="3"/>
      <c r="W158" s="515"/>
      <c r="X158" s="3"/>
      <c r="Y158" s="515"/>
      <c r="Z158" s="3"/>
      <c r="AA158" s="515"/>
      <c r="AB158" s="3"/>
      <c r="AC158" s="515"/>
      <c r="AD158" s="3"/>
    </row>
    <row r="159">
      <c r="A159" s="629" t="b">
        <v>0</v>
      </c>
      <c r="B159" s="629"/>
      <c r="C159" s="624"/>
      <c r="D159" s="624"/>
      <c r="E159" s="624"/>
      <c r="F159" s="624"/>
      <c r="G159" s="624"/>
      <c r="H159" s="526">
        <f>IF(K159&lt;&gt;"",(VLOOKUP(K159,'🌳Resource'!$A$4:$J1001,10,false)*L159),0)+IF(M159&lt;&gt;"",(VLOOKUP(M159,'🌳Resource'!$A$4:$J1001,10,false)*N159),0)+IF(O159&lt;&gt;"",(VLOOKUP(O159,'🌳Resource'!$A$4:$J1001,10,false)*P159),0) + IF(Q159&lt;&gt;"",(VLOOKUP(Q159,'🌳Resource'!$A$4:$J1001,10,false)*R159),0) + IF(S159&lt;&gt;"",(VLOOKUP(S159,'🧱Material'!$B$4:$H1001,7,false)*T159),0) + IF(U159&lt;&gt;"",(VLOOKUP(U159,'🧱Material'!$B$4:$H1001,7,false)*V159),0) + IF(W159&lt;&gt;"",(VLOOKUP(W159,'🧱Material'!$B$4:$H1001,7,false)*X159),0) + IF(Y159&lt;&gt;"",(VLOOKUP(Y159,'🧱Material'!$B$4:$H1001,7,false)*Z159),0) + IF(AA159&lt;&gt;"",(VLOOKUP(AA159,'🧱Material'!$B$4:$H1001,7,false)*AB159),0) + IF(AC159&lt;&gt;"",(VLOOKUP(AC159,'🧱Material'!$B$4:$H1001,7,false)*AD159),0)</f>
        <v>0</v>
      </c>
      <c r="I159" s="526">
        <f>IF(K159&lt;&gt;"",(VLOOKUP(K159,'🌳Resource'!$A$4:$J1001,8,false)*L159),0)+IF(M159&lt;&gt;"",(VLOOKUP(M159,'🌳Resource'!$A$4:$J1001,8,false)*N159),0)+IF(O159&lt;&gt;"",(VLOOKUP(O159,'🌳Resource'!$A$4:$J1001,8,false)*P159),0) + IF(Q159&lt;&gt;"",(VLOOKUP(Q159,'🌳Resource'!$A$4:$J1001,8,false)*R159),0) + IF(S159&lt;&gt;"",(VLOOKUP(S159,'🧱Material'!$B$4:$H1001,5,false)*T159),0) + IF(U159&lt;&gt;"",(VLOOKUP(U159,'🧱Material'!$B$4:$H1001,5,false)*V159),0) + IF(W159&lt;&gt;"",(VLOOKUP(W159,'🧱Material'!$B$4:$H1001,5,false)*X159),0) + IF(Y159&lt;&gt;"",(VLOOKUP(Y159,'🧱Material'!$B$4:$H1001,5,false)*Z159),0) + IF(AA159&lt;&gt;"",(VLOOKUP(AA159,'🧱Material'!$B$4:$H1001,5,false)*AB159),0) + IF(AC159&lt;&gt;"",(VLOOKUP(AC159,'🧱Material'!$B$4:$H1001,5,false)*AD159),0)</f>
        <v>0</v>
      </c>
      <c r="J159" s="526">
        <f>IF(K159&lt;&gt;"",(VLOOKUP(K159,'🌳Resource'!$A$5:$J1001,9,false)*L159),0)+IF(M159&lt;&gt;"",(VLOOKUP(M159,'🌳Resource'!$A$5:$J1001,9,false)*N159),0)+IF(O159&lt;&gt;"",(VLOOKUP(O159,'🌳Resource'!$A$5:$J1001,9,false)*P159),0) + IF(Q159&lt;&gt;"",(VLOOKUP(Q159,'🌳Resource'!$A$5:$J1001,9,false)*R159),0) + IF(S159&lt;&gt;"",(VLOOKUP(S159,'🧱Material'!$B$4:$H1001,6,false)*T159),0) + IF(U159&lt;&gt;"",(VLOOKUP(U159,'🧱Material'!$B$4:$H1001,6,false)*V159),0) + IF(W159&lt;&gt;"",(VLOOKUP(W159,'🧱Material'!$B$4:$H1001,6,false)*X159),0) + IF(Y159&lt;&gt;"",(VLOOKUP(Y159,'🧱Material'!$B$4:$H1001,6,false)*Z159),0) + IF(AA159&lt;&gt;"",(VLOOKUP(AA159,'🧱Material'!$B$4:$H1001,6,false)*AB159),0) + IF(AC159&lt;&gt;"",(VLOOKUP(AC159,'🧱Material'!$B$4:$H1001,6,false)*AD159),0)</f>
        <v>0</v>
      </c>
      <c r="K159" s="18"/>
      <c r="L159" s="536"/>
      <c r="M159" s="18"/>
      <c r="N159" s="536"/>
      <c r="O159" s="18"/>
      <c r="P159" s="536"/>
      <c r="Q159" s="18"/>
      <c r="R159" s="536"/>
      <c r="S159" s="59"/>
      <c r="T159" s="520"/>
      <c r="U159" s="59"/>
      <c r="V159" s="520"/>
      <c r="W159" s="59"/>
      <c r="X159" s="520"/>
      <c r="Y159" s="59"/>
      <c r="Z159" s="520"/>
      <c r="AA159" s="59"/>
      <c r="AB159" s="520"/>
      <c r="AC159" s="59"/>
      <c r="AD159" s="520"/>
    </row>
    <row r="160">
      <c r="A160" s="629" t="b">
        <v>0</v>
      </c>
      <c r="B160" s="629"/>
      <c r="C160" s="624"/>
      <c r="D160" s="624"/>
      <c r="E160" s="624"/>
      <c r="F160" s="624"/>
      <c r="G160" s="624"/>
      <c r="H160" s="523">
        <f>IF(K160&lt;&gt;"",(VLOOKUP(K160,'🌳Resource'!$A$4:$J1001,10,false)*L160),0)+IF(M160&lt;&gt;"",(VLOOKUP(M160,'🌳Resource'!$A$4:$J1001,10,false)*N160),0)+IF(O160&lt;&gt;"",(VLOOKUP(O160,'🌳Resource'!$A$4:$J1001,10,false)*P160),0) + IF(Q160&lt;&gt;"",(VLOOKUP(Q160,'🌳Resource'!$A$4:$J1001,10,false)*R160),0) + IF(S160&lt;&gt;"",(VLOOKUP(S160,'🧱Material'!$B$4:$H1001,7,false)*T160),0) + IF(U160&lt;&gt;"",(VLOOKUP(U160,'🧱Material'!$B$4:$H1001,7,false)*V160),0) + IF(W160&lt;&gt;"",(VLOOKUP(W160,'🧱Material'!$B$4:$H1001,7,false)*X160),0) + IF(Y160&lt;&gt;"",(VLOOKUP(Y160,'🧱Material'!$B$4:$H1001,7,false)*Z160),0) + IF(AA160&lt;&gt;"",(VLOOKUP(AA160,'🧱Material'!$B$4:$H1001,7,false)*AB160),0) + IF(AC160&lt;&gt;"",(VLOOKUP(AC160,'🧱Material'!$B$4:$H1001,7,false)*AD160),0)</f>
        <v>0</v>
      </c>
      <c r="I160" s="523">
        <f>IF(K160&lt;&gt;"",(VLOOKUP(K160,'🌳Resource'!$A$4:$J1001,8,false)*L160),0)+IF(M160&lt;&gt;"",(VLOOKUP(M160,'🌳Resource'!$A$4:$J1001,8,false)*N160),0)+IF(O160&lt;&gt;"",(VLOOKUP(O160,'🌳Resource'!$A$4:$J1001,8,false)*P160),0) + IF(Q160&lt;&gt;"",(VLOOKUP(Q160,'🌳Resource'!$A$4:$J1001,8,false)*R160),0) + IF(S160&lt;&gt;"",(VLOOKUP(S160,'🧱Material'!$B$4:$H1001,5,false)*T160),0) + IF(U160&lt;&gt;"",(VLOOKUP(U160,'🧱Material'!$B$4:$H1001,5,false)*V160),0) + IF(W160&lt;&gt;"",(VLOOKUP(W160,'🧱Material'!$B$4:$H1001,5,false)*X160),0) + IF(Y160&lt;&gt;"",(VLOOKUP(Y160,'🧱Material'!$B$4:$H1001,5,false)*Z160),0) + IF(AA160&lt;&gt;"",(VLOOKUP(AA160,'🧱Material'!$B$4:$H1001,5,false)*AB160),0) + IF(AC160&lt;&gt;"",(VLOOKUP(AC160,'🧱Material'!$B$4:$H1001,5,false)*AD160),0)</f>
        <v>0</v>
      </c>
      <c r="J160" s="523">
        <f>IF(K160&lt;&gt;"",(VLOOKUP(K160,'🌳Resource'!$A$5:$J1001,9,false)*L160),0)+IF(M160&lt;&gt;"",(VLOOKUP(M160,'🌳Resource'!$A$5:$J1001,9,false)*N160),0)+IF(O160&lt;&gt;"",(VLOOKUP(O160,'🌳Resource'!$A$5:$J1001,9,false)*P160),0) + IF(Q160&lt;&gt;"",(VLOOKUP(Q160,'🌳Resource'!$A$5:$J1001,9,false)*R160),0) + IF(S160&lt;&gt;"",(VLOOKUP(S160,'🧱Material'!$B$4:$H1001,6,false)*T160),0) + IF(U160&lt;&gt;"",(VLOOKUP(U160,'🧱Material'!$B$4:$H1001,6,false)*V160),0) + IF(W160&lt;&gt;"",(VLOOKUP(W160,'🧱Material'!$B$4:$H1001,6,false)*X160),0) + IF(Y160&lt;&gt;"",(VLOOKUP(Y160,'🧱Material'!$B$4:$H1001,6,false)*Z160),0) + IF(AA160&lt;&gt;"",(VLOOKUP(AA160,'🧱Material'!$B$4:$H1001,6,false)*AB160),0) + IF(AC160&lt;&gt;"",(VLOOKUP(AC160,'🧱Material'!$B$4:$H1001,6,false)*AD160),0)</f>
        <v>0</v>
      </c>
      <c r="K160" s="63"/>
      <c r="L160" s="3"/>
      <c r="M160" s="63"/>
      <c r="N160" s="3"/>
      <c r="O160" s="63"/>
      <c r="P160" s="3"/>
      <c r="Q160" s="63"/>
      <c r="R160" s="3"/>
      <c r="S160" s="515"/>
      <c r="T160" s="3"/>
      <c r="U160" s="515"/>
      <c r="V160" s="3"/>
      <c r="W160" s="515"/>
      <c r="X160" s="3"/>
      <c r="Y160" s="515"/>
      <c r="Z160" s="3"/>
      <c r="AA160" s="515"/>
      <c r="AB160" s="3"/>
      <c r="AC160" s="515"/>
      <c r="AD160" s="3"/>
    </row>
    <row r="161">
      <c r="A161" s="629" t="b">
        <v>0</v>
      </c>
      <c r="B161" s="629"/>
      <c r="C161" s="624"/>
      <c r="D161" s="624"/>
      <c r="E161" s="624"/>
      <c r="F161" s="624"/>
      <c r="G161" s="624"/>
      <c r="H161" s="526">
        <f>IF(K161&lt;&gt;"",(VLOOKUP(K161,'🌳Resource'!$A$4:$J1001,10,false)*L161),0)+IF(M161&lt;&gt;"",(VLOOKUP(M161,'🌳Resource'!$A$4:$J1001,10,false)*N161),0)+IF(O161&lt;&gt;"",(VLOOKUP(O161,'🌳Resource'!$A$4:$J1001,10,false)*P161),0) + IF(Q161&lt;&gt;"",(VLOOKUP(Q161,'🌳Resource'!$A$4:$J1001,10,false)*R161),0) + IF(S161&lt;&gt;"",(VLOOKUP(S161,'🧱Material'!$B$4:$H1001,7,false)*T161),0) + IF(U161&lt;&gt;"",(VLOOKUP(U161,'🧱Material'!$B$4:$H1001,7,false)*V161),0) + IF(W161&lt;&gt;"",(VLOOKUP(W161,'🧱Material'!$B$4:$H1001,7,false)*X161),0) + IF(Y161&lt;&gt;"",(VLOOKUP(Y161,'🧱Material'!$B$4:$H1001,7,false)*Z161),0) + IF(AA161&lt;&gt;"",(VLOOKUP(AA161,'🧱Material'!$B$4:$H1001,7,false)*AB161),0) + IF(AC161&lt;&gt;"",(VLOOKUP(AC161,'🧱Material'!$B$4:$H1001,7,false)*AD161),0)</f>
        <v>0</v>
      </c>
      <c r="I161" s="526">
        <f>IF(K161&lt;&gt;"",(VLOOKUP(K161,'🌳Resource'!$A$4:$J1001,8,false)*L161),0)+IF(M161&lt;&gt;"",(VLOOKUP(M161,'🌳Resource'!$A$4:$J1001,8,false)*N161),0)+IF(O161&lt;&gt;"",(VLOOKUP(O161,'🌳Resource'!$A$4:$J1001,8,false)*P161),0) + IF(Q161&lt;&gt;"",(VLOOKUP(Q161,'🌳Resource'!$A$4:$J1001,8,false)*R161),0) + IF(S161&lt;&gt;"",(VLOOKUP(S161,'🧱Material'!$B$4:$H1001,5,false)*T161),0) + IF(U161&lt;&gt;"",(VLOOKUP(U161,'🧱Material'!$B$4:$H1001,5,false)*V161),0) + IF(W161&lt;&gt;"",(VLOOKUP(W161,'🧱Material'!$B$4:$H1001,5,false)*X161),0) + IF(Y161&lt;&gt;"",(VLOOKUP(Y161,'🧱Material'!$B$4:$H1001,5,false)*Z161),0) + IF(AA161&lt;&gt;"",(VLOOKUP(AA161,'🧱Material'!$B$4:$H1001,5,false)*AB161),0) + IF(AC161&lt;&gt;"",(VLOOKUP(AC161,'🧱Material'!$B$4:$H1001,5,false)*AD161),0)</f>
        <v>0</v>
      </c>
      <c r="J161" s="526">
        <f>IF(K161&lt;&gt;"",(VLOOKUP(K161,'🌳Resource'!$A$5:$J1001,9,false)*L161),0)+IF(M161&lt;&gt;"",(VLOOKUP(M161,'🌳Resource'!$A$5:$J1001,9,false)*N161),0)+IF(O161&lt;&gt;"",(VLOOKUP(O161,'🌳Resource'!$A$5:$J1001,9,false)*P161),0) + IF(Q161&lt;&gt;"",(VLOOKUP(Q161,'🌳Resource'!$A$5:$J1001,9,false)*R161),0) + IF(S161&lt;&gt;"",(VLOOKUP(S161,'🧱Material'!$B$4:$H1001,6,false)*T161),0) + IF(U161&lt;&gt;"",(VLOOKUP(U161,'🧱Material'!$B$4:$H1001,6,false)*V161),0) + IF(W161&lt;&gt;"",(VLOOKUP(W161,'🧱Material'!$B$4:$H1001,6,false)*X161),0) + IF(Y161&lt;&gt;"",(VLOOKUP(Y161,'🧱Material'!$B$4:$H1001,6,false)*Z161),0) + IF(AA161&lt;&gt;"",(VLOOKUP(AA161,'🧱Material'!$B$4:$H1001,6,false)*AB161),0) + IF(AC161&lt;&gt;"",(VLOOKUP(AC161,'🧱Material'!$B$4:$H1001,6,false)*AD161),0)</f>
        <v>0</v>
      </c>
      <c r="K161" s="18"/>
      <c r="L161" s="536"/>
      <c r="M161" s="18"/>
      <c r="N161" s="536"/>
      <c r="O161" s="18"/>
      <c r="P161" s="536"/>
      <c r="Q161" s="18"/>
      <c r="R161" s="536"/>
      <c r="S161" s="59"/>
      <c r="T161" s="520"/>
      <c r="U161" s="59"/>
      <c r="V161" s="520"/>
      <c r="W161" s="59"/>
      <c r="X161" s="520"/>
      <c r="Y161" s="59"/>
      <c r="Z161" s="520"/>
      <c r="AA161" s="59"/>
      <c r="AB161" s="520"/>
      <c r="AC161" s="59"/>
      <c r="AD161" s="520"/>
    </row>
    <row r="162">
      <c r="A162" s="629" t="b">
        <v>0</v>
      </c>
      <c r="B162" s="629"/>
      <c r="C162" s="624"/>
      <c r="D162" s="624"/>
      <c r="E162" s="624"/>
      <c r="F162" s="624"/>
      <c r="G162" s="624"/>
      <c r="H162" s="523">
        <f>IF(K162&lt;&gt;"",(VLOOKUP(K162,'🌳Resource'!$A$4:$J1001,10,false)*L162),0)+IF(M162&lt;&gt;"",(VLOOKUP(M162,'🌳Resource'!$A$4:$J1001,10,false)*N162),0)+IF(O162&lt;&gt;"",(VLOOKUP(O162,'🌳Resource'!$A$4:$J1001,10,false)*P162),0) + IF(Q162&lt;&gt;"",(VLOOKUP(Q162,'🌳Resource'!$A$4:$J1001,10,false)*R162),0) + IF(S162&lt;&gt;"",(VLOOKUP(S162,'🧱Material'!$B$4:$H1001,7,false)*T162),0) + IF(U162&lt;&gt;"",(VLOOKUP(U162,'🧱Material'!$B$4:$H1001,7,false)*V162),0) + IF(W162&lt;&gt;"",(VLOOKUP(W162,'🧱Material'!$B$4:$H1001,7,false)*X162),0) + IF(Y162&lt;&gt;"",(VLOOKUP(Y162,'🧱Material'!$B$4:$H1001,7,false)*Z162),0) + IF(AA162&lt;&gt;"",(VLOOKUP(AA162,'🧱Material'!$B$4:$H1001,7,false)*AB162),0) + IF(AC162&lt;&gt;"",(VLOOKUP(AC162,'🧱Material'!$B$4:$H1001,7,false)*AD162),0)</f>
        <v>0</v>
      </c>
      <c r="I162" s="523">
        <f>IF(K162&lt;&gt;"",(VLOOKUP(K162,'🌳Resource'!$A$4:$J1001,8,false)*L162),0)+IF(M162&lt;&gt;"",(VLOOKUP(M162,'🌳Resource'!$A$4:$J1001,8,false)*N162),0)+IF(O162&lt;&gt;"",(VLOOKUP(O162,'🌳Resource'!$A$4:$J1001,8,false)*P162),0) + IF(Q162&lt;&gt;"",(VLOOKUP(Q162,'🌳Resource'!$A$4:$J1001,8,false)*R162),0) + IF(S162&lt;&gt;"",(VLOOKUP(S162,'🧱Material'!$B$4:$H1001,5,false)*T162),0) + IF(U162&lt;&gt;"",(VLOOKUP(U162,'🧱Material'!$B$4:$H1001,5,false)*V162),0) + IF(W162&lt;&gt;"",(VLOOKUP(W162,'🧱Material'!$B$4:$H1001,5,false)*X162),0) + IF(Y162&lt;&gt;"",(VLOOKUP(Y162,'🧱Material'!$B$4:$H1001,5,false)*Z162),0) + IF(AA162&lt;&gt;"",(VLOOKUP(AA162,'🧱Material'!$B$4:$H1001,5,false)*AB162),0) + IF(AC162&lt;&gt;"",(VLOOKUP(AC162,'🧱Material'!$B$4:$H1001,5,false)*AD162),0)</f>
        <v>0</v>
      </c>
      <c r="J162" s="523">
        <f>IF(K162&lt;&gt;"",(VLOOKUP(K162,'🌳Resource'!$A$5:$J1001,9,false)*L162),0)+IF(M162&lt;&gt;"",(VLOOKUP(M162,'🌳Resource'!$A$5:$J1001,9,false)*N162),0)+IF(O162&lt;&gt;"",(VLOOKUP(O162,'🌳Resource'!$A$5:$J1001,9,false)*P162),0) + IF(Q162&lt;&gt;"",(VLOOKUP(Q162,'🌳Resource'!$A$5:$J1001,9,false)*R162),0) + IF(S162&lt;&gt;"",(VLOOKUP(S162,'🧱Material'!$B$4:$H1001,6,false)*T162),0) + IF(U162&lt;&gt;"",(VLOOKUP(U162,'🧱Material'!$B$4:$H1001,6,false)*V162),0) + IF(W162&lt;&gt;"",(VLOOKUP(W162,'🧱Material'!$B$4:$H1001,6,false)*X162),0) + IF(Y162&lt;&gt;"",(VLOOKUP(Y162,'🧱Material'!$B$4:$H1001,6,false)*Z162),0) + IF(AA162&lt;&gt;"",(VLOOKUP(AA162,'🧱Material'!$B$4:$H1001,6,false)*AB162),0) + IF(AC162&lt;&gt;"",(VLOOKUP(AC162,'🧱Material'!$B$4:$H1001,6,false)*AD162),0)</f>
        <v>0</v>
      </c>
      <c r="K162" s="63"/>
      <c r="L162" s="3"/>
      <c r="M162" s="63"/>
      <c r="N162" s="3"/>
      <c r="O162" s="63"/>
      <c r="P162" s="3"/>
      <c r="Q162" s="63"/>
      <c r="R162" s="3"/>
      <c r="S162" s="515"/>
      <c r="T162" s="3"/>
      <c r="U162" s="515"/>
      <c r="V162" s="3"/>
      <c r="W162" s="515"/>
      <c r="X162" s="3"/>
      <c r="Y162" s="515"/>
      <c r="Z162" s="3"/>
      <c r="AA162" s="515"/>
      <c r="AB162" s="3"/>
      <c r="AC162" s="515"/>
      <c r="AD162" s="3"/>
    </row>
    <row r="163">
      <c r="A163" s="629" t="b">
        <v>0</v>
      </c>
      <c r="B163" s="629"/>
      <c r="C163" s="624"/>
      <c r="D163" s="624"/>
      <c r="E163" s="624"/>
      <c r="F163" s="624"/>
      <c r="G163" s="624"/>
      <c r="H163" s="526">
        <f>IF(K163&lt;&gt;"",(VLOOKUP(K163,'🌳Resource'!$A$4:$J1001,10,false)*L163),0)+IF(M163&lt;&gt;"",(VLOOKUP(M163,'🌳Resource'!$A$4:$J1001,10,false)*N163),0)+IF(O163&lt;&gt;"",(VLOOKUP(O163,'🌳Resource'!$A$4:$J1001,10,false)*P163),0) + IF(Q163&lt;&gt;"",(VLOOKUP(Q163,'🌳Resource'!$A$4:$J1001,10,false)*R163),0) + IF(S163&lt;&gt;"",(VLOOKUP(S163,'🧱Material'!$B$4:$H1001,7,false)*T163),0) + IF(U163&lt;&gt;"",(VLOOKUP(U163,'🧱Material'!$B$4:$H1001,7,false)*V163),0) + IF(W163&lt;&gt;"",(VLOOKUP(W163,'🧱Material'!$B$4:$H1001,7,false)*X163),0) + IF(Y163&lt;&gt;"",(VLOOKUP(Y163,'🧱Material'!$B$4:$H1001,7,false)*Z163),0) + IF(AA163&lt;&gt;"",(VLOOKUP(AA163,'🧱Material'!$B$4:$H1001,7,false)*AB163),0) + IF(AC163&lt;&gt;"",(VLOOKUP(AC163,'🧱Material'!$B$4:$H1001,7,false)*AD163),0)</f>
        <v>0</v>
      </c>
      <c r="I163" s="526">
        <f>IF(K163&lt;&gt;"",(VLOOKUP(K163,'🌳Resource'!$A$4:$J1001,8,false)*L163),0)+IF(M163&lt;&gt;"",(VLOOKUP(M163,'🌳Resource'!$A$4:$J1001,8,false)*N163),0)+IF(O163&lt;&gt;"",(VLOOKUP(O163,'🌳Resource'!$A$4:$J1001,8,false)*P163),0) + IF(Q163&lt;&gt;"",(VLOOKUP(Q163,'🌳Resource'!$A$4:$J1001,8,false)*R163),0) + IF(S163&lt;&gt;"",(VLOOKUP(S163,'🧱Material'!$B$4:$H1001,5,false)*T163),0) + IF(U163&lt;&gt;"",(VLOOKUP(U163,'🧱Material'!$B$4:$H1001,5,false)*V163),0) + IF(W163&lt;&gt;"",(VLOOKUP(W163,'🧱Material'!$B$4:$H1001,5,false)*X163),0) + IF(Y163&lt;&gt;"",(VLOOKUP(Y163,'🧱Material'!$B$4:$H1001,5,false)*Z163),0) + IF(AA163&lt;&gt;"",(VLOOKUP(AA163,'🧱Material'!$B$4:$H1001,5,false)*AB163),0) + IF(AC163&lt;&gt;"",(VLOOKUP(AC163,'🧱Material'!$B$4:$H1001,5,false)*AD163),0)</f>
        <v>0</v>
      </c>
      <c r="J163" s="526">
        <f>IF(K163&lt;&gt;"",(VLOOKUP(K163,'🌳Resource'!$A$5:$J1001,9,false)*L163),0)+IF(M163&lt;&gt;"",(VLOOKUP(M163,'🌳Resource'!$A$5:$J1001,9,false)*N163),0)+IF(O163&lt;&gt;"",(VLOOKUP(O163,'🌳Resource'!$A$5:$J1001,9,false)*P163),0) + IF(Q163&lt;&gt;"",(VLOOKUP(Q163,'🌳Resource'!$A$5:$J1001,9,false)*R163),0) + IF(S163&lt;&gt;"",(VLOOKUP(S163,'🧱Material'!$B$4:$H1001,6,false)*T163),0) + IF(U163&lt;&gt;"",(VLOOKUP(U163,'🧱Material'!$B$4:$H1001,6,false)*V163),0) + IF(W163&lt;&gt;"",(VLOOKUP(W163,'🧱Material'!$B$4:$H1001,6,false)*X163),0) + IF(Y163&lt;&gt;"",(VLOOKUP(Y163,'🧱Material'!$B$4:$H1001,6,false)*Z163),0) + IF(AA163&lt;&gt;"",(VLOOKUP(AA163,'🧱Material'!$B$4:$H1001,6,false)*AB163),0) + IF(AC163&lt;&gt;"",(VLOOKUP(AC163,'🧱Material'!$B$4:$H1001,6,false)*AD163),0)</f>
        <v>0</v>
      </c>
      <c r="K163" s="18"/>
      <c r="L163" s="536"/>
      <c r="M163" s="18"/>
      <c r="N163" s="536"/>
      <c r="O163" s="18"/>
      <c r="P163" s="536"/>
      <c r="Q163" s="18"/>
      <c r="R163" s="536"/>
      <c r="S163" s="59"/>
      <c r="T163" s="520"/>
      <c r="U163" s="59"/>
      <c r="V163" s="520"/>
      <c r="W163" s="59"/>
      <c r="X163" s="520"/>
      <c r="Y163" s="59"/>
      <c r="Z163" s="520"/>
      <c r="AA163" s="59"/>
      <c r="AB163" s="520"/>
      <c r="AC163" s="59"/>
      <c r="AD163" s="520"/>
    </row>
    <row r="164">
      <c r="A164" s="629" t="b">
        <v>0</v>
      </c>
      <c r="B164" s="629"/>
      <c r="C164" s="624"/>
      <c r="D164" s="624"/>
      <c r="E164" s="624"/>
      <c r="F164" s="624"/>
      <c r="G164" s="624"/>
      <c r="H164" s="523">
        <f>IF(K164&lt;&gt;"",(VLOOKUP(K164,'🌳Resource'!$A$4:$J1001,10,false)*L164),0)+IF(M164&lt;&gt;"",(VLOOKUP(M164,'🌳Resource'!$A$4:$J1001,10,false)*N164),0)+IF(O164&lt;&gt;"",(VLOOKUP(O164,'🌳Resource'!$A$4:$J1001,10,false)*P164),0) + IF(Q164&lt;&gt;"",(VLOOKUP(Q164,'🌳Resource'!$A$4:$J1001,10,false)*R164),0) + IF(S164&lt;&gt;"",(VLOOKUP(S164,'🧱Material'!$B$4:$H1001,7,false)*T164),0) + IF(U164&lt;&gt;"",(VLOOKUP(U164,'🧱Material'!$B$4:$H1001,7,false)*V164),0) + IF(W164&lt;&gt;"",(VLOOKUP(W164,'🧱Material'!$B$4:$H1001,7,false)*X164),0) + IF(Y164&lt;&gt;"",(VLOOKUP(Y164,'🧱Material'!$B$4:$H1001,7,false)*Z164),0) + IF(AA164&lt;&gt;"",(VLOOKUP(AA164,'🧱Material'!$B$4:$H1001,7,false)*AB164),0) + IF(AC164&lt;&gt;"",(VLOOKUP(AC164,'🧱Material'!$B$4:$H1001,7,false)*AD164),0)</f>
        <v>0</v>
      </c>
      <c r="I164" s="523">
        <f>IF(K164&lt;&gt;"",(VLOOKUP(K164,'🌳Resource'!$A$4:$J1001,8,false)*L164),0)+IF(M164&lt;&gt;"",(VLOOKUP(M164,'🌳Resource'!$A$4:$J1001,8,false)*N164),0)+IF(O164&lt;&gt;"",(VLOOKUP(O164,'🌳Resource'!$A$4:$J1001,8,false)*P164),0) + IF(Q164&lt;&gt;"",(VLOOKUP(Q164,'🌳Resource'!$A$4:$J1001,8,false)*R164),0) + IF(S164&lt;&gt;"",(VLOOKUP(S164,'🧱Material'!$B$4:$H1001,5,false)*T164),0) + IF(U164&lt;&gt;"",(VLOOKUP(U164,'🧱Material'!$B$4:$H1001,5,false)*V164),0) + IF(W164&lt;&gt;"",(VLOOKUP(W164,'🧱Material'!$B$4:$H1001,5,false)*X164),0) + IF(Y164&lt;&gt;"",(VLOOKUP(Y164,'🧱Material'!$B$4:$H1001,5,false)*Z164),0) + IF(AA164&lt;&gt;"",(VLOOKUP(AA164,'🧱Material'!$B$4:$H1001,5,false)*AB164),0) + IF(AC164&lt;&gt;"",(VLOOKUP(AC164,'🧱Material'!$B$4:$H1001,5,false)*AD164),0)</f>
        <v>0</v>
      </c>
      <c r="J164" s="523">
        <f>IF(K164&lt;&gt;"",(VLOOKUP(K164,'🌳Resource'!$A$5:$J1001,9,false)*L164),0)+IF(M164&lt;&gt;"",(VLOOKUP(M164,'🌳Resource'!$A$5:$J1001,9,false)*N164),0)+IF(O164&lt;&gt;"",(VLOOKUP(O164,'🌳Resource'!$A$5:$J1001,9,false)*P164),0) + IF(Q164&lt;&gt;"",(VLOOKUP(Q164,'🌳Resource'!$A$5:$J1001,9,false)*R164),0) + IF(S164&lt;&gt;"",(VLOOKUP(S164,'🧱Material'!$B$4:$H1001,6,false)*T164),0) + IF(U164&lt;&gt;"",(VLOOKUP(U164,'🧱Material'!$B$4:$H1001,6,false)*V164),0) + IF(W164&lt;&gt;"",(VLOOKUP(W164,'🧱Material'!$B$4:$H1001,6,false)*X164),0) + IF(Y164&lt;&gt;"",(VLOOKUP(Y164,'🧱Material'!$B$4:$H1001,6,false)*Z164),0) + IF(AA164&lt;&gt;"",(VLOOKUP(AA164,'🧱Material'!$B$4:$H1001,6,false)*AB164),0) + IF(AC164&lt;&gt;"",(VLOOKUP(AC164,'🧱Material'!$B$4:$H1001,6,false)*AD164),0)</f>
        <v>0</v>
      </c>
      <c r="K164" s="63"/>
      <c r="L164" s="3"/>
      <c r="M164" s="63"/>
      <c r="N164" s="3"/>
      <c r="O164" s="63"/>
      <c r="P164" s="3"/>
      <c r="Q164" s="63"/>
      <c r="R164" s="3"/>
      <c r="S164" s="515"/>
      <c r="T164" s="3"/>
      <c r="U164" s="515"/>
      <c r="V164" s="3"/>
      <c r="W164" s="515"/>
      <c r="X164" s="3"/>
      <c r="Y164" s="515"/>
      <c r="Z164" s="3"/>
      <c r="AA164" s="515"/>
      <c r="AB164" s="3"/>
      <c r="AC164" s="515"/>
      <c r="AD164" s="3"/>
    </row>
    <row r="165">
      <c r="A165" s="629" t="b">
        <v>0</v>
      </c>
      <c r="B165" s="629"/>
      <c r="C165" s="624"/>
      <c r="D165" s="624"/>
      <c r="E165" s="624"/>
      <c r="F165" s="624"/>
      <c r="G165" s="624"/>
      <c r="H165" s="526">
        <f>IF(K165&lt;&gt;"",(VLOOKUP(K165,'🌳Resource'!$A$4:$J1001,10,false)*L165),0)+IF(M165&lt;&gt;"",(VLOOKUP(M165,'🌳Resource'!$A$4:$J1001,10,false)*N165),0)+IF(O165&lt;&gt;"",(VLOOKUP(O165,'🌳Resource'!$A$4:$J1001,10,false)*P165),0) + IF(Q165&lt;&gt;"",(VLOOKUP(Q165,'🌳Resource'!$A$4:$J1001,10,false)*R165),0) + IF(S165&lt;&gt;"",(VLOOKUP(S165,'🧱Material'!$B$4:$H1001,7,false)*T165),0) + IF(U165&lt;&gt;"",(VLOOKUP(U165,'🧱Material'!$B$4:$H1001,7,false)*V165),0) + IF(W165&lt;&gt;"",(VLOOKUP(W165,'🧱Material'!$B$4:$H1001,7,false)*X165),0) + IF(Y165&lt;&gt;"",(VLOOKUP(Y165,'🧱Material'!$B$4:$H1001,7,false)*Z165),0) + IF(AA165&lt;&gt;"",(VLOOKUP(AA165,'🧱Material'!$B$4:$H1001,7,false)*AB165),0) + IF(AC165&lt;&gt;"",(VLOOKUP(AC165,'🧱Material'!$B$4:$H1001,7,false)*AD165),0)</f>
        <v>0</v>
      </c>
      <c r="I165" s="526">
        <f>IF(K165&lt;&gt;"",(VLOOKUP(K165,'🌳Resource'!$A$4:$J1001,8,false)*L165),0)+IF(M165&lt;&gt;"",(VLOOKUP(M165,'🌳Resource'!$A$4:$J1001,8,false)*N165),0)+IF(O165&lt;&gt;"",(VLOOKUP(O165,'🌳Resource'!$A$4:$J1001,8,false)*P165),0) + IF(Q165&lt;&gt;"",(VLOOKUP(Q165,'🌳Resource'!$A$4:$J1001,8,false)*R165),0) + IF(S165&lt;&gt;"",(VLOOKUP(S165,'🧱Material'!$B$4:$H1001,5,false)*T165),0) + IF(U165&lt;&gt;"",(VLOOKUP(U165,'🧱Material'!$B$4:$H1001,5,false)*V165),0) + IF(W165&lt;&gt;"",(VLOOKUP(W165,'🧱Material'!$B$4:$H1001,5,false)*X165),0) + IF(Y165&lt;&gt;"",(VLOOKUP(Y165,'🧱Material'!$B$4:$H1001,5,false)*Z165),0) + IF(AA165&lt;&gt;"",(VLOOKUP(AA165,'🧱Material'!$B$4:$H1001,5,false)*AB165),0) + IF(AC165&lt;&gt;"",(VLOOKUP(AC165,'🧱Material'!$B$4:$H1001,5,false)*AD165),0)</f>
        <v>0</v>
      </c>
      <c r="J165" s="526">
        <f>IF(K165&lt;&gt;"",(VLOOKUP(K165,'🌳Resource'!$A$5:$J1001,9,false)*L165),0)+IF(M165&lt;&gt;"",(VLOOKUP(M165,'🌳Resource'!$A$5:$J1001,9,false)*N165),0)+IF(O165&lt;&gt;"",(VLOOKUP(O165,'🌳Resource'!$A$5:$J1001,9,false)*P165),0) + IF(Q165&lt;&gt;"",(VLOOKUP(Q165,'🌳Resource'!$A$5:$J1001,9,false)*R165),0) + IF(S165&lt;&gt;"",(VLOOKUP(S165,'🧱Material'!$B$4:$H1001,6,false)*T165),0) + IF(U165&lt;&gt;"",(VLOOKUP(U165,'🧱Material'!$B$4:$H1001,6,false)*V165),0) + IF(W165&lt;&gt;"",(VLOOKUP(W165,'🧱Material'!$B$4:$H1001,6,false)*X165),0) + IF(Y165&lt;&gt;"",(VLOOKUP(Y165,'🧱Material'!$B$4:$H1001,6,false)*Z165),0) + IF(AA165&lt;&gt;"",(VLOOKUP(AA165,'🧱Material'!$B$4:$H1001,6,false)*AB165),0) + IF(AC165&lt;&gt;"",(VLOOKUP(AC165,'🧱Material'!$B$4:$H1001,6,false)*AD165),0)</f>
        <v>0</v>
      </c>
      <c r="K165" s="18"/>
      <c r="L165" s="536"/>
      <c r="M165" s="18"/>
      <c r="N165" s="536"/>
      <c r="O165" s="18"/>
      <c r="P165" s="536"/>
      <c r="Q165" s="18"/>
      <c r="R165" s="536"/>
      <c r="S165" s="59"/>
      <c r="T165" s="520"/>
      <c r="U165" s="59"/>
      <c r="V165" s="520"/>
      <c r="W165" s="59"/>
      <c r="X165" s="520"/>
      <c r="Y165" s="59"/>
      <c r="Z165" s="520"/>
      <c r="AA165" s="59"/>
      <c r="AB165" s="520"/>
      <c r="AC165" s="59"/>
      <c r="AD165" s="520"/>
    </row>
    <row r="166">
      <c r="A166" s="629" t="b">
        <v>0</v>
      </c>
      <c r="B166" s="629"/>
      <c r="C166" s="624"/>
      <c r="D166" s="624"/>
      <c r="E166" s="624"/>
      <c r="F166" s="624"/>
      <c r="G166" s="624"/>
      <c r="H166" s="523">
        <f>IF(K166&lt;&gt;"",(VLOOKUP(K166,'🌳Resource'!$A$4:$J1001,10,false)*L166),0)+IF(M166&lt;&gt;"",(VLOOKUP(M166,'🌳Resource'!$A$4:$J1001,10,false)*N166),0)+IF(O166&lt;&gt;"",(VLOOKUP(O166,'🌳Resource'!$A$4:$J1001,10,false)*P166),0) + IF(Q166&lt;&gt;"",(VLOOKUP(Q166,'🌳Resource'!$A$4:$J1001,10,false)*R166),0) + IF(S166&lt;&gt;"",(VLOOKUP(S166,'🧱Material'!$B$4:$H1001,7,false)*T166),0) + IF(U166&lt;&gt;"",(VLOOKUP(U166,'🧱Material'!$B$4:$H1001,7,false)*V166),0) + IF(W166&lt;&gt;"",(VLOOKUP(W166,'🧱Material'!$B$4:$H1001,7,false)*X166),0) + IF(Y166&lt;&gt;"",(VLOOKUP(Y166,'🧱Material'!$B$4:$H1001,7,false)*Z166),0) + IF(AA166&lt;&gt;"",(VLOOKUP(AA166,'🧱Material'!$B$4:$H1001,7,false)*AB166),0) + IF(AC166&lt;&gt;"",(VLOOKUP(AC166,'🧱Material'!$B$4:$H1001,7,false)*AD166),0)</f>
        <v>0</v>
      </c>
      <c r="I166" s="523">
        <f>IF(K166&lt;&gt;"",(VLOOKUP(K166,'🌳Resource'!$A$4:$J1001,8,false)*L166),0)+IF(M166&lt;&gt;"",(VLOOKUP(M166,'🌳Resource'!$A$4:$J1001,8,false)*N166),0)+IF(O166&lt;&gt;"",(VLOOKUP(O166,'🌳Resource'!$A$4:$J1001,8,false)*P166),0) + IF(Q166&lt;&gt;"",(VLOOKUP(Q166,'🌳Resource'!$A$4:$J1001,8,false)*R166),0) + IF(S166&lt;&gt;"",(VLOOKUP(S166,'🧱Material'!$B$4:$H1001,5,false)*T166),0) + IF(U166&lt;&gt;"",(VLOOKUP(U166,'🧱Material'!$B$4:$H1001,5,false)*V166),0) + IF(W166&lt;&gt;"",(VLOOKUP(W166,'🧱Material'!$B$4:$H1001,5,false)*X166),0) + IF(Y166&lt;&gt;"",(VLOOKUP(Y166,'🧱Material'!$B$4:$H1001,5,false)*Z166),0) + IF(AA166&lt;&gt;"",(VLOOKUP(AA166,'🧱Material'!$B$4:$H1001,5,false)*AB166),0) + IF(AC166&lt;&gt;"",(VLOOKUP(AC166,'🧱Material'!$B$4:$H1001,5,false)*AD166),0)</f>
        <v>0</v>
      </c>
      <c r="J166" s="523">
        <f>IF(K166&lt;&gt;"",(VLOOKUP(K166,'🌳Resource'!$A$5:$J1001,9,false)*L166),0)+IF(M166&lt;&gt;"",(VLOOKUP(M166,'🌳Resource'!$A$5:$J1001,9,false)*N166),0)+IF(O166&lt;&gt;"",(VLOOKUP(O166,'🌳Resource'!$A$5:$J1001,9,false)*P166),0) + IF(Q166&lt;&gt;"",(VLOOKUP(Q166,'🌳Resource'!$A$5:$J1001,9,false)*R166),0) + IF(S166&lt;&gt;"",(VLOOKUP(S166,'🧱Material'!$B$4:$H1001,6,false)*T166),0) + IF(U166&lt;&gt;"",(VLOOKUP(U166,'🧱Material'!$B$4:$H1001,6,false)*V166),0) + IF(W166&lt;&gt;"",(VLOOKUP(W166,'🧱Material'!$B$4:$H1001,6,false)*X166),0) + IF(Y166&lt;&gt;"",(VLOOKUP(Y166,'🧱Material'!$B$4:$H1001,6,false)*Z166),0) + IF(AA166&lt;&gt;"",(VLOOKUP(AA166,'🧱Material'!$B$4:$H1001,6,false)*AB166),0) + IF(AC166&lt;&gt;"",(VLOOKUP(AC166,'🧱Material'!$B$4:$H1001,6,false)*AD166),0)</f>
        <v>0</v>
      </c>
      <c r="K166" s="63"/>
      <c r="L166" s="3"/>
      <c r="M166" s="63"/>
      <c r="N166" s="3"/>
      <c r="O166" s="63"/>
      <c r="P166" s="3"/>
      <c r="Q166" s="63"/>
      <c r="R166" s="3"/>
      <c r="S166" s="515"/>
      <c r="T166" s="3"/>
      <c r="U166" s="515"/>
      <c r="V166" s="3"/>
      <c r="W166" s="515"/>
      <c r="X166" s="3"/>
      <c r="Y166" s="515"/>
      <c r="Z166" s="3"/>
      <c r="AA166" s="515"/>
      <c r="AB166" s="3"/>
      <c r="AC166" s="515"/>
      <c r="AD166" s="3"/>
    </row>
    <row r="167">
      <c r="A167" s="629" t="b">
        <v>0</v>
      </c>
      <c r="B167" s="629"/>
      <c r="C167" s="624"/>
      <c r="D167" s="624"/>
      <c r="E167" s="624"/>
      <c r="F167" s="624"/>
      <c r="G167" s="624"/>
      <c r="H167" s="526">
        <f>IF(K167&lt;&gt;"",(VLOOKUP(K167,'🌳Resource'!$A$4:$J1001,10,false)*L167),0)+IF(M167&lt;&gt;"",(VLOOKUP(M167,'🌳Resource'!$A$4:$J1001,10,false)*N167),0)+IF(O167&lt;&gt;"",(VLOOKUP(O167,'🌳Resource'!$A$4:$J1001,10,false)*P167),0) + IF(Q167&lt;&gt;"",(VLOOKUP(Q167,'🌳Resource'!$A$4:$J1001,10,false)*R167),0) + IF(S167&lt;&gt;"",(VLOOKUP(S167,'🧱Material'!$B$4:$H1001,7,false)*T167),0) + IF(U167&lt;&gt;"",(VLOOKUP(U167,'🧱Material'!$B$4:$H1001,7,false)*V167),0) + IF(W167&lt;&gt;"",(VLOOKUP(W167,'🧱Material'!$B$4:$H1001,7,false)*X167),0) + IF(Y167&lt;&gt;"",(VLOOKUP(Y167,'🧱Material'!$B$4:$H1001,7,false)*Z167),0) + IF(AA167&lt;&gt;"",(VLOOKUP(AA167,'🧱Material'!$B$4:$H1001,7,false)*AB167),0) + IF(AC167&lt;&gt;"",(VLOOKUP(AC167,'🧱Material'!$B$4:$H1001,7,false)*AD167),0)</f>
        <v>0</v>
      </c>
      <c r="I167" s="526">
        <f>IF(K167&lt;&gt;"",(VLOOKUP(K167,'🌳Resource'!$A$4:$J1001,8,false)*L167),0)+IF(M167&lt;&gt;"",(VLOOKUP(M167,'🌳Resource'!$A$4:$J1001,8,false)*N167),0)+IF(O167&lt;&gt;"",(VLOOKUP(O167,'🌳Resource'!$A$4:$J1001,8,false)*P167),0) + IF(Q167&lt;&gt;"",(VLOOKUP(Q167,'🌳Resource'!$A$4:$J1001,8,false)*R167),0) + IF(S167&lt;&gt;"",(VLOOKUP(S167,'🧱Material'!$B$4:$H1001,5,false)*T167),0) + IF(U167&lt;&gt;"",(VLOOKUP(U167,'🧱Material'!$B$4:$H1001,5,false)*V167),0) + IF(W167&lt;&gt;"",(VLOOKUP(W167,'🧱Material'!$B$4:$H1001,5,false)*X167),0) + IF(Y167&lt;&gt;"",(VLOOKUP(Y167,'🧱Material'!$B$4:$H1001,5,false)*Z167),0) + IF(AA167&lt;&gt;"",(VLOOKUP(AA167,'🧱Material'!$B$4:$H1001,5,false)*AB167),0) + IF(AC167&lt;&gt;"",(VLOOKUP(AC167,'🧱Material'!$B$4:$H1001,5,false)*AD167),0)</f>
        <v>0</v>
      </c>
      <c r="J167" s="526">
        <f>IF(K167&lt;&gt;"",(VLOOKUP(K167,'🌳Resource'!$A$5:$J1001,9,false)*L167),0)+IF(M167&lt;&gt;"",(VLOOKUP(M167,'🌳Resource'!$A$5:$J1001,9,false)*N167),0)+IF(O167&lt;&gt;"",(VLOOKUP(O167,'🌳Resource'!$A$5:$J1001,9,false)*P167),0) + IF(Q167&lt;&gt;"",(VLOOKUP(Q167,'🌳Resource'!$A$5:$J1001,9,false)*R167),0) + IF(S167&lt;&gt;"",(VLOOKUP(S167,'🧱Material'!$B$4:$H1001,6,false)*T167),0) + IF(U167&lt;&gt;"",(VLOOKUP(U167,'🧱Material'!$B$4:$H1001,6,false)*V167),0) + IF(W167&lt;&gt;"",(VLOOKUP(W167,'🧱Material'!$B$4:$H1001,6,false)*X167),0) + IF(Y167&lt;&gt;"",(VLOOKUP(Y167,'🧱Material'!$B$4:$H1001,6,false)*Z167),0) + IF(AA167&lt;&gt;"",(VLOOKUP(AA167,'🧱Material'!$B$4:$H1001,6,false)*AB167),0) + IF(AC167&lt;&gt;"",(VLOOKUP(AC167,'🧱Material'!$B$4:$H1001,6,false)*AD167),0)</f>
        <v>0</v>
      </c>
      <c r="K167" s="18"/>
      <c r="L167" s="536"/>
      <c r="M167" s="18"/>
      <c r="N167" s="536"/>
      <c r="O167" s="18"/>
      <c r="P167" s="536"/>
      <c r="Q167" s="18"/>
      <c r="R167" s="536"/>
      <c r="S167" s="59"/>
      <c r="T167" s="520"/>
      <c r="U167" s="59"/>
      <c r="V167" s="520"/>
      <c r="W167" s="59"/>
      <c r="X167" s="520"/>
      <c r="Y167" s="59"/>
      <c r="Z167" s="520"/>
      <c r="AA167" s="59"/>
      <c r="AB167" s="520"/>
      <c r="AC167" s="59"/>
      <c r="AD167" s="520"/>
    </row>
    <row r="168">
      <c r="A168" s="629" t="b">
        <v>0</v>
      </c>
      <c r="B168" s="629"/>
      <c r="C168" s="624"/>
      <c r="D168" s="624"/>
      <c r="E168" s="624"/>
      <c r="F168" s="624"/>
      <c r="G168" s="624"/>
      <c r="H168" s="523">
        <f>IF(K168&lt;&gt;"",(VLOOKUP(K168,'🌳Resource'!$A$4:$J1001,10,false)*L168),0)+IF(M168&lt;&gt;"",(VLOOKUP(M168,'🌳Resource'!$A$4:$J1001,10,false)*N168),0)+IF(O168&lt;&gt;"",(VLOOKUP(O168,'🌳Resource'!$A$4:$J1001,10,false)*P168),0) + IF(Q168&lt;&gt;"",(VLOOKUP(Q168,'🌳Resource'!$A$4:$J1001,10,false)*R168),0) + IF(S168&lt;&gt;"",(VLOOKUP(S168,'🧱Material'!$B$4:$H1001,7,false)*T168),0) + IF(U168&lt;&gt;"",(VLOOKUP(U168,'🧱Material'!$B$4:$H1001,7,false)*V168),0) + IF(W168&lt;&gt;"",(VLOOKUP(W168,'🧱Material'!$B$4:$H1001,7,false)*X168),0) + IF(Y168&lt;&gt;"",(VLOOKUP(Y168,'🧱Material'!$B$4:$H1001,7,false)*Z168),0) + IF(AA168&lt;&gt;"",(VLOOKUP(AA168,'🧱Material'!$B$4:$H1001,7,false)*AB168),0) + IF(AC168&lt;&gt;"",(VLOOKUP(AC168,'🧱Material'!$B$4:$H1001,7,false)*AD168),0)</f>
        <v>0</v>
      </c>
      <c r="I168" s="523">
        <f>IF(K168&lt;&gt;"",(VLOOKUP(K168,'🌳Resource'!$A$4:$J1001,8,false)*L168),0)+IF(M168&lt;&gt;"",(VLOOKUP(M168,'🌳Resource'!$A$4:$J1001,8,false)*N168),0)+IF(O168&lt;&gt;"",(VLOOKUP(O168,'🌳Resource'!$A$4:$J1001,8,false)*P168),0) + IF(Q168&lt;&gt;"",(VLOOKUP(Q168,'🌳Resource'!$A$4:$J1001,8,false)*R168),0) + IF(S168&lt;&gt;"",(VLOOKUP(S168,'🧱Material'!$B$4:$H1001,5,false)*T168),0) + IF(U168&lt;&gt;"",(VLOOKUP(U168,'🧱Material'!$B$4:$H1001,5,false)*V168),0) + IF(W168&lt;&gt;"",(VLOOKUP(W168,'🧱Material'!$B$4:$H1001,5,false)*X168),0) + IF(Y168&lt;&gt;"",(VLOOKUP(Y168,'🧱Material'!$B$4:$H1001,5,false)*Z168),0) + IF(AA168&lt;&gt;"",(VLOOKUP(AA168,'🧱Material'!$B$4:$H1001,5,false)*AB168),0) + IF(AC168&lt;&gt;"",(VLOOKUP(AC168,'🧱Material'!$B$4:$H1001,5,false)*AD168),0)</f>
        <v>0</v>
      </c>
      <c r="J168" s="523">
        <f>IF(K168&lt;&gt;"",(VLOOKUP(K168,'🌳Resource'!$A$5:$J1001,9,false)*L168),0)+IF(M168&lt;&gt;"",(VLOOKUP(M168,'🌳Resource'!$A$5:$J1001,9,false)*N168),0)+IF(O168&lt;&gt;"",(VLOOKUP(O168,'🌳Resource'!$A$5:$J1001,9,false)*P168),0) + IF(Q168&lt;&gt;"",(VLOOKUP(Q168,'🌳Resource'!$A$5:$J1001,9,false)*R168),0) + IF(S168&lt;&gt;"",(VLOOKUP(S168,'🧱Material'!$B$4:$H1001,6,false)*T168),0) + IF(U168&lt;&gt;"",(VLOOKUP(U168,'🧱Material'!$B$4:$H1001,6,false)*V168),0) + IF(W168&lt;&gt;"",(VLOOKUP(W168,'🧱Material'!$B$4:$H1001,6,false)*X168),0) + IF(Y168&lt;&gt;"",(VLOOKUP(Y168,'🧱Material'!$B$4:$H1001,6,false)*Z168),0) + IF(AA168&lt;&gt;"",(VLOOKUP(AA168,'🧱Material'!$B$4:$H1001,6,false)*AB168),0) + IF(AC168&lt;&gt;"",(VLOOKUP(AC168,'🧱Material'!$B$4:$H1001,6,false)*AD168),0)</f>
        <v>0</v>
      </c>
      <c r="K168" s="63"/>
      <c r="L168" s="3"/>
      <c r="M168" s="63"/>
      <c r="N168" s="3"/>
      <c r="O168" s="63"/>
      <c r="P168" s="3"/>
      <c r="Q168" s="63"/>
      <c r="R168" s="3"/>
      <c r="S168" s="515"/>
      <c r="T168" s="3"/>
      <c r="U168" s="515"/>
      <c r="V168" s="3"/>
      <c r="W168" s="515"/>
      <c r="X168" s="3"/>
      <c r="Y168" s="515"/>
      <c r="Z168" s="3"/>
      <c r="AA168" s="515"/>
      <c r="AB168" s="3"/>
      <c r="AC168" s="515"/>
      <c r="AD168" s="3"/>
    </row>
    <row r="169">
      <c r="A169" s="629" t="b">
        <v>0</v>
      </c>
      <c r="B169" s="629"/>
      <c r="C169" s="624"/>
      <c r="D169" s="624"/>
      <c r="E169" s="624"/>
      <c r="F169" s="624"/>
      <c r="G169" s="624"/>
      <c r="H169" s="526">
        <f>IF(K169&lt;&gt;"",(VLOOKUP(K169,'🌳Resource'!$A$4:$J1001,10,false)*L169),0)+IF(M169&lt;&gt;"",(VLOOKUP(M169,'🌳Resource'!$A$4:$J1001,10,false)*N169),0)+IF(O169&lt;&gt;"",(VLOOKUP(O169,'🌳Resource'!$A$4:$J1001,10,false)*P169),0) + IF(Q169&lt;&gt;"",(VLOOKUP(Q169,'🌳Resource'!$A$4:$J1001,10,false)*R169),0) + IF(S169&lt;&gt;"",(VLOOKUP(S169,'🧱Material'!$B$4:$H1001,7,false)*T169),0) + IF(U169&lt;&gt;"",(VLOOKUP(U169,'🧱Material'!$B$4:$H1001,7,false)*V169),0) + IF(W169&lt;&gt;"",(VLOOKUP(W169,'🧱Material'!$B$4:$H1001,7,false)*X169),0) + IF(Y169&lt;&gt;"",(VLOOKUP(Y169,'🧱Material'!$B$4:$H1001,7,false)*Z169),0) + IF(AA169&lt;&gt;"",(VLOOKUP(AA169,'🧱Material'!$B$4:$H1001,7,false)*AB169),0) + IF(AC169&lt;&gt;"",(VLOOKUP(AC169,'🧱Material'!$B$4:$H1001,7,false)*AD169),0)</f>
        <v>0</v>
      </c>
      <c r="I169" s="526">
        <f>IF(K169&lt;&gt;"",(VLOOKUP(K169,'🌳Resource'!$A$4:$J1001,8,false)*L169),0)+IF(M169&lt;&gt;"",(VLOOKUP(M169,'🌳Resource'!$A$4:$J1001,8,false)*N169),0)+IF(O169&lt;&gt;"",(VLOOKUP(O169,'🌳Resource'!$A$4:$J1001,8,false)*P169),0) + IF(Q169&lt;&gt;"",(VLOOKUP(Q169,'🌳Resource'!$A$4:$J1001,8,false)*R169),0) + IF(S169&lt;&gt;"",(VLOOKUP(S169,'🧱Material'!$B$4:$H1001,5,false)*T169),0) + IF(U169&lt;&gt;"",(VLOOKUP(U169,'🧱Material'!$B$4:$H1001,5,false)*V169),0) + IF(W169&lt;&gt;"",(VLOOKUP(W169,'🧱Material'!$B$4:$H1001,5,false)*X169),0) + IF(Y169&lt;&gt;"",(VLOOKUP(Y169,'🧱Material'!$B$4:$H1001,5,false)*Z169),0) + IF(AA169&lt;&gt;"",(VLOOKUP(AA169,'🧱Material'!$B$4:$H1001,5,false)*AB169),0) + IF(AC169&lt;&gt;"",(VLOOKUP(AC169,'🧱Material'!$B$4:$H1001,5,false)*AD169),0)</f>
        <v>0</v>
      </c>
      <c r="J169" s="526">
        <f>IF(K169&lt;&gt;"",(VLOOKUP(K169,'🌳Resource'!$A$5:$J1001,9,false)*L169),0)+IF(M169&lt;&gt;"",(VLOOKUP(M169,'🌳Resource'!$A$5:$J1001,9,false)*N169),0)+IF(O169&lt;&gt;"",(VLOOKUP(O169,'🌳Resource'!$A$5:$J1001,9,false)*P169),0) + IF(Q169&lt;&gt;"",(VLOOKUP(Q169,'🌳Resource'!$A$5:$J1001,9,false)*R169),0) + IF(S169&lt;&gt;"",(VLOOKUP(S169,'🧱Material'!$B$4:$H1001,6,false)*T169),0) + IF(U169&lt;&gt;"",(VLOOKUP(U169,'🧱Material'!$B$4:$H1001,6,false)*V169),0) + IF(W169&lt;&gt;"",(VLOOKUP(W169,'🧱Material'!$B$4:$H1001,6,false)*X169),0) + IF(Y169&lt;&gt;"",(VLOOKUP(Y169,'🧱Material'!$B$4:$H1001,6,false)*Z169),0) + IF(AA169&lt;&gt;"",(VLOOKUP(AA169,'🧱Material'!$B$4:$H1001,6,false)*AB169),0) + IF(AC169&lt;&gt;"",(VLOOKUP(AC169,'🧱Material'!$B$4:$H1001,6,false)*AD169),0)</f>
        <v>0</v>
      </c>
      <c r="K169" s="18"/>
      <c r="L169" s="536"/>
      <c r="M169" s="18"/>
      <c r="N169" s="536"/>
      <c r="O169" s="18"/>
      <c r="P169" s="536"/>
      <c r="Q169" s="18"/>
      <c r="R169" s="536"/>
      <c r="S169" s="59"/>
      <c r="T169" s="520"/>
      <c r="U169" s="59"/>
      <c r="V169" s="520"/>
      <c r="W169" s="59"/>
      <c r="X169" s="520"/>
      <c r="Y169" s="59"/>
      <c r="Z169" s="520"/>
      <c r="AA169" s="59"/>
      <c r="AB169" s="520"/>
      <c r="AC169" s="59"/>
      <c r="AD169" s="520"/>
    </row>
    <row r="170">
      <c r="A170" s="629" t="b">
        <v>0</v>
      </c>
      <c r="B170" s="629"/>
      <c r="C170" s="624"/>
      <c r="D170" s="624"/>
      <c r="E170" s="624"/>
      <c r="F170" s="624"/>
      <c r="G170" s="624"/>
      <c r="H170" s="523">
        <f>IF(K170&lt;&gt;"",(VLOOKUP(K170,'🌳Resource'!$A$4:$J1001,10,false)*L170),0)+IF(M170&lt;&gt;"",(VLOOKUP(M170,'🌳Resource'!$A$4:$J1001,10,false)*N170),0)+IF(O170&lt;&gt;"",(VLOOKUP(O170,'🌳Resource'!$A$4:$J1001,10,false)*P170),0) + IF(Q170&lt;&gt;"",(VLOOKUP(Q170,'🌳Resource'!$A$4:$J1001,10,false)*R170),0) + IF(S170&lt;&gt;"",(VLOOKUP(S170,'🧱Material'!$B$4:$H1001,7,false)*T170),0) + IF(U170&lt;&gt;"",(VLOOKUP(U170,'🧱Material'!$B$4:$H1001,7,false)*V170),0) + IF(W170&lt;&gt;"",(VLOOKUP(W170,'🧱Material'!$B$4:$H1001,7,false)*X170),0) + IF(Y170&lt;&gt;"",(VLOOKUP(Y170,'🧱Material'!$B$4:$H1001,7,false)*Z170),0) + IF(AA170&lt;&gt;"",(VLOOKUP(AA170,'🧱Material'!$B$4:$H1001,7,false)*AB170),0) + IF(AC170&lt;&gt;"",(VLOOKUP(AC170,'🧱Material'!$B$4:$H1001,7,false)*AD170),0)</f>
        <v>0</v>
      </c>
      <c r="I170" s="523">
        <f>IF(K170&lt;&gt;"",(VLOOKUP(K170,'🌳Resource'!$A$4:$J1001,8,false)*L170),0)+IF(M170&lt;&gt;"",(VLOOKUP(M170,'🌳Resource'!$A$4:$J1001,8,false)*N170),0)+IF(O170&lt;&gt;"",(VLOOKUP(O170,'🌳Resource'!$A$4:$J1001,8,false)*P170),0) + IF(Q170&lt;&gt;"",(VLOOKUP(Q170,'🌳Resource'!$A$4:$J1001,8,false)*R170),0) + IF(S170&lt;&gt;"",(VLOOKUP(S170,'🧱Material'!$B$4:$H1001,5,false)*T170),0) + IF(U170&lt;&gt;"",(VLOOKUP(U170,'🧱Material'!$B$4:$H1001,5,false)*V170),0) + IF(W170&lt;&gt;"",(VLOOKUP(W170,'🧱Material'!$B$4:$H1001,5,false)*X170),0) + IF(Y170&lt;&gt;"",(VLOOKUP(Y170,'🧱Material'!$B$4:$H1001,5,false)*Z170),0) + IF(AA170&lt;&gt;"",(VLOOKUP(AA170,'🧱Material'!$B$4:$H1001,5,false)*AB170),0) + IF(AC170&lt;&gt;"",(VLOOKUP(AC170,'🧱Material'!$B$4:$H1001,5,false)*AD170),0)</f>
        <v>0</v>
      </c>
      <c r="J170" s="523">
        <f>IF(K170&lt;&gt;"",(VLOOKUP(K170,'🌳Resource'!$A$5:$J1001,9,false)*L170),0)+IF(M170&lt;&gt;"",(VLOOKUP(M170,'🌳Resource'!$A$5:$J1001,9,false)*N170),0)+IF(O170&lt;&gt;"",(VLOOKUP(O170,'🌳Resource'!$A$5:$J1001,9,false)*P170),0) + IF(Q170&lt;&gt;"",(VLOOKUP(Q170,'🌳Resource'!$A$5:$J1001,9,false)*R170),0) + IF(S170&lt;&gt;"",(VLOOKUP(S170,'🧱Material'!$B$4:$H1001,6,false)*T170),0) + IF(U170&lt;&gt;"",(VLOOKUP(U170,'🧱Material'!$B$4:$H1001,6,false)*V170),0) + IF(W170&lt;&gt;"",(VLOOKUP(W170,'🧱Material'!$B$4:$H1001,6,false)*X170),0) + IF(Y170&lt;&gt;"",(VLOOKUP(Y170,'🧱Material'!$B$4:$H1001,6,false)*Z170),0) + IF(AA170&lt;&gt;"",(VLOOKUP(AA170,'🧱Material'!$B$4:$H1001,6,false)*AB170),0) + IF(AC170&lt;&gt;"",(VLOOKUP(AC170,'🧱Material'!$B$4:$H1001,6,false)*AD170),0)</f>
        <v>0</v>
      </c>
      <c r="K170" s="63"/>
      <c r="L170" s="3"/>
      <c r="M170" s="63"/>
      <c r="N170" s="3"/>
      <c r="O170" s="63"/>
      <c r="P170" s="3"/>
      <c r="Q170" s="63"/>
      <c r="R170" s="3"/>
      <c r="S170" s="515"/>
      <c r="T170" s="3"/>
      <c r="U170" s="515"/>
      <c r="V170" s="3"/>
      <c r="W170" s="515"/>
      <c r="X170" s="3"/>
      <c r="Y170" s="515"/>
      <c r="Z170" s="3"/>
      <c r="AA170" s="515"/>
      <c r="AB170" s="3"/>
      <c r="AC170" s="515"/>
      <c r="AD170" s="3"/>
    </row>
    <row r="171">
      <c r="A171" s="629" t="b">
        <v>0</v>
      </c>
      <c r="B171" s="629"/>
      <c r="C171" s="624"/>
      <c r="D171" s="624"/>
      <c r="E171" s="624"/>
      <c r="F171" s="624"/>
      <c r="G171" s="624"/>
      <c r="H171" s="526">
        <f>IF(K171&lt;&gt;"",(VLOOKUP(K171,'🌳Resource'!$A$4:$J1001,10,false)*L171),0)+IF(M171&lt;&gt;"",(VLOOKUP(M171,'🌳Resource'!$A$4:$J1001,10,false)*N171),0)+IF(O171&lt;&gt;"",(VLOOKUP(O171,'🌳Resource'!$A$4:$J1001,10,false)*P171),0) + IF(Q171&lt;&gt;"",(VLOOKUP(Q171,'🌳Resource'!$A$4:$J1001,10,false)*R171),0) + IF(S171&lt;&gt;"",(VLOOKUP(S171,'🧱Material'!$B$4:$H1001,7,false)*T171),0) + IF(U171&lt;&gt;"",(VLOOKUP(U171,'🧱Material'!$B$4:$H1001,7,false)*V171),0) + IF(W171&lt;&gt;"",(VLOOKUP(W171,'🧱Material'!$B$4:$H1001,7,false)*X171),0) + IF(Y171&lt;&gt;"",(VLOOKUP(Y171,'🧱Material'!$B$4:$H1001,7,false)*Z171),0) + IF(AA171&lt;&gt;"",(VLOOKUP(AA171,'🧱Material'!$B$4:$H1001,7,false)*AB171),0) + IF(AC171&lt;&gt;"",(VLOOKUP(AC171,'🧱Material'!$B$4:$H1001,7,false)*AD171),0)</f>
        <v>0</v>
      </c>
      <c r="I171" s="526">
        <f>IF(K171&lt;&gt;"",(VLOOKUP(K171,'🌳Resource'!$A$4:$J1001,8,false)*L171),0)+IF(M171&lt;&gt;"",(VLOOKUP(M171,'🌳Resource'!$A$4:$J1001,8,false)*N171),0)+IF(O171&lt;&gt;"",(VLOOKUP(O171,'🌳Resource'!$A$4:$J1001,8,false)*P171),0) + IF(Q171&lt;&gt;"",(VLOOKUP(Q171,'🌳Resource'!$A$4:$J1001,8,false)*R171),0) + IF(S171&lt;&gt;"",(VLOOKUP(S171,'🧱Material'!$B$4:$H1001,5,false)*T171),0) + IF(U171&lt;&gt;"",(VLOOKUP(U171,'🧱Material'!$B$4:$H1001,5,false)*V171),0) + IF(W171&lt;&gt;"",(VLOOKUP(W171,'🧱Material'!$B$4:$H1001,5,false)*X171),0) + IF(Y171&lt;&gt;"",(VLOOKUP(Y171,'🧱Material'!$B$4:$H1001,5,false)*Z171),0) + IF(AA171&lt;&gt;"",(VLOOKUP(AA171,'🧱Material'!$B$4:$H1001,5,false)*AB171),0) + IF(AC171&lt;&gt;"",(VLOOKUP(AC171,'🧱Material'!$B$4:$H1001,5,false)*AD171),0)</f>
        <v>0</v>
      </c>
      <c r="J171" s="526">
        <f>IF(K171&lt;&gt;"",(VLOOKUP(K171,'🌳Resource'!$A$5:$J1001,9,false)*L171),0)+IF(M171&lt;&gt;"",(VLOOKUP(M171,'🌳Resource'!$A$5:$J1001,9,false)*N171),0)+IF(O171&lt;&gt;"",(VLOOKUP(O171,'🌳Resource'!$A$5:$J1001,9,false)*P171),0) + IF(Q171&lt;&gt;"",(VLOOKUP(Q171,'🌳Resource'!$A$5:$J1001,9,false)*R171),0) + IF(S171&lt;&gt;"",(VLOOKUP(S171,'🧱Material'!$B$4:$H1001,6,false)*T171),0) + IF(U171&lt;&gt;"",(VLOOKUP(U171,'🧱Material'!$B$4:$H1001,6,false)*V171),0) + IF(W171&lt;&gt;"",(VLOOKUP(W171,'🧱Material'!$B$4:$H1001,6,false)*X171),0) + IF(Y171&lt;&gt;"",(VLOOKUP(Y171,'🧱Material'!$B$4:$H1001,6,false)*Z171),0) + IF(AA171&lt;&gt;"",(VLOOKUP(AA171,'🧱Material'!$B$4:$H1001,6,false)*AB171),0) + IF(AC171&lt;&gt;"",(VLOOKUP(AC171,'🧱Material'!$B$4:$H1001,6,false)*AD171),0)</f>
        <v>0</v>
      </c>
      <c r="K171" s="18"/>
      <c r="L171" s="536"/>
      <c r="M171" s="18"/>
      <c r="N171" s="536"/>
      <c r="O171" s="18"/>
      <c r="P171" s="536"/>
      <c r="Q171" s="18"/>
      <c r="R171" s="536"/>
      <c r="S171" s="59"/>
      <c r="T171" s="520"/>
      <c r="U171" s="59"/>
      <c r="V171" s="520"/>
      <c r="W171" s="59"/>
      <c r="X171" s="520"/>
      <c r="Y171" s="59"/>
      <c r="Z171" s="520"/>
      <c r="AA171" s="59"/>
      <c r="AB171" s="520"/>
      <c r="AC171" s="59"/>
      <c r="AD171" s="520"/>
    </row>
    <row r="172">
      <c r="A172" s="629" t="b">
        <v>0</v>
      </c>
      <c r="B172" s="629"/>
      <c r="C172" s="624"/>
      <c r="D172" s="624"/>
      <c r="E172" s="624"/>
      <c r="F172" s="624"/>
      <c r="G172" s="624"/>
      <c r="H172" s="523">
        <f>IF(K172&lt;&gt;"",(VLOOKUP(K172,'🌳Resource'!$A$4:$J1001,10,false)*L172),0)+IF(M172&lt;&gt;"",(VLOOKUP(M172,'🌳Resource'!$A$4:$J1001,10,false)*N172),0)+IF(O172&lt;&gt;"",(VLOOKUP(O172,'🌳Resource'!$A$4:$J1001,10,false)*P172),0) + IF(Q172&lt;&gt;"",(VLOOKUP(Q172,'🌳Resource'!$A$4:$J1001,10,false)*R172),0) + IF(S172&lt;&gt;"",(VLOOKUP(S172,'🧱Material'!$B$4:$H1001,7,false)*T172),0) + IF(U172&lt;&gt;"",(VLOOKUP(U172,'🧱Material'!$B$4:$H1001,7,false)*V172),0) + IF(W172&lt;&gt;"",(VLOOKUP(W172,'🧱Material'!$B$4:$H1001,7,false)*X172),0) + IF(Y172&lt;&gt;"",(VLOOKUP(Y172,'🧱Material'!$B$4:$H1001,7,false)*Z172),0) + IF(AA172&lt;&gt;"",(VLOOKUP(AA172,'🧱Material'!$B$4:$H1001,7,false)*AB172),0) + IF(AC172&lt;&gt;"",(VLOOKUP(AC172,'🧱Material'!$B$4:$H1001,7,false)*AD172),0)</f>
        <v>0</v>
      </c>
      <c r="I172" s="523">
        <f>IF(K172&lt;&gt;"",(VLOOKUP(K172,'🌳Resource'!$A$4:$J1001,8,false)*L172),0)+IF(M172&lt;&gt;"",(VLOOKUP(M172,'🌳Resource'!$A$4:$J1001,8,false)*N172),0)+IF(O172&lt;&gt;"",(VLOOKUP(O172,'🌳Resource'!$A$4:$J1001,8,false)*P172),0) + IF(Q172&lt;&gt;"",(VLOOKUP(Q172,'🌳Resource'!$A$4:$J1001,8,false)*R172),0) + IF(S172&lt;&gt;"",(VLOOKUP(S172,'🧱Material'!$B$4:$H1001,5,false)*T172),0) + IF(U172&lt;&gt;"",(VLOOKUP(U172,'🧱Material'!$B$4:$H1001,5,false)*V172),0) + IF(W172&lt;&gt;"",(VLOOKUP(W172,'🧱Material'!$B$4:$H1001,5,false)*X172),0) + IF(Y172&lt;&gt;"",(VLOOKUP(Y172,'🧱Material'!$B$4:$H1001,5,false)*Z172),0) + IF(AA172&lt;&gt;"",(VLOOKUP(AA172,'🧱Material'!$B$4:$H1001,5,false)*AB172),0) + IF(AC172&lt;&gt;"",(VLOOKUP(AC172,'🧱Material'!$B$4:$H1001,5,false)*AD172),0)</f>
        <v>0</v>
      </c>
      <c r="J172" s="523">
        <f>IF(K172&lt;&gt;"",(VLOOKUP(K172,'🌳Resource'!$A$5:$J1001,9,false)*L172),0)+IF(M172&lt;&gt;"",(VLOOKUP(M172,'🌳Resource'!$A$5:$J1001,9,false)*N172),0)+IF(O172&lt;&gt;"",(VLOOKUP(O172,'🌳Resource'!$A$5:$J1001,9,false)*P172),0) + IF(Q172&lt;&gt;"",(VLOOKUP(Q172,'🌳Resource'!$A$5:$J1001,9,false)*R172),0) + IF(S172&lt;&gt;"",(VLOOKUP(S172,'🧱Material'!$B$4:$H1001,6,false)*T172),0) + IF(U172&lt;&gt;"",(VLOOKUP(U172,'🧱Material'!$B$4:$H1001,6,false)*V172),0) + IF(W172&lt;&gt;"",(VLOOKUP(W172,'🧱Material'!$B$4:$H1001,6,false)*X172),0) + IF(Y172&lt;&gt;"",(VLOOKUP(Y172,'🧱Material'!$B$4:$H1001,6,false)*Z172),0) + IF(AA172&lt;&gt;"",(VLOOKUP(AA172,'🧱Material'!$B$4:$H1001,6,false)*AB172),0) + IF(AC172&lt;&gt;"",(VLOOKUP(AC172,'🧱Material'!$B$4:$H1001,6,false)*AD172),0)</f>
        <v>0</v>
      </c>
      <c r="K172" s="63"/>
      <c r="L172" s="3"/>
      <c r="M172" s="63"/>
      <c r="N172" s="3"/>
      <c r="O172" s="63"/>
      <c r="P172" s="3"/>
      <c r="Q172" s="63"/>
      <c r="R172" s="3"/>
      <c r="S172" s="515"/>
      <c r="T172" s="3"/>
      <c r="U172" s="515"/>
      <c r="V172" s="3"/>
      <c r="W172" s="515"/>
      <c r="X172" s="3"/>
      <c r="Y172" s="515"/>
      <c r="Z172" s="3"/>
      <c r="AA172" s="515"/>
      <c r="AB172" s="3"/>
      <c r="AC172" s="515"/>
      <c r="AD172" s="3"/>
    </row>
    <row r="173">
      <c r="A173" s="629" t="b">
        <v>0</v>
      </c>
      <c r="B173" s="629"/>
      <c r="C173" s="624"/>
      <c r="D173" s="624"/>
      <c r="E173" s="624"/>
      <c r="F173" s="624"/>
      <c r="G173" s="624"/>
      <c r="H173" s="526">
        <f>IF(K173&lt;&gt;"",(VLOOKUP(K173,'🌳Resource'!$A$4:$J1001,10,false)*L173),0)+IF(M173&lt;&gt;"",(VLOOKUP(M173,'🌳Resource'!$A$4:$J1001,10,false)*N173),0)+IF(O173&lt;&gt;"",(VLOOKUP(O173,'🌳Resource'!$A$4:$J1001,10,false)*P173),0) + IF(Q173&lt;&gt;"",(VLOOKUP(Q173,'🌳Resource'!$A$4:$J1001,10,false)*R173),0) + IF(S173&lt;&gt;"",(VLOOKUP(S173,'🧱Material'!$B$4:$H1001,7,false)*T173),0) + IF(U173&lt;&gt;"",(VLOOKUP(U173,'🧱Material'!$B$4:$H1001,7,false)*V173),0) + IF(W173&lt;&gt;"",(VLOOKUP(W173,'🧱Material'!$B$4:$H1001,7,false)*X173),0) + IF(Y173&lt;&gt;"",(VLOOKUP(Y173,'🧱Material'!$B$4:$H1001,7,false)*Z173),0) + IF(AA173&lt;&gt;"",(VLOOKUP(AA173,'🧱Material'!$B$4:$H1001,7,false)*AB173),0) + IF(AC173&lt;&gt;"",(VLOOKUP(AC173,'🧱Material'!$B$4:$H1001,7,false)*AD173),0)</f>
        <v>0</v>
      </c>
      <c r="I173" s="526">
        <f>IF(K173&lt;&gt;"",(VLOOKUP(K173,'🌳Resource'!$A$4:$J1001,8,false)*L173),0)+IF(M173&lt;&gt;"",(VLOOKUP(M173,'🌳Resource'!$A$4:$J1001,8,false)*N173),0)+IF(O173&lt;&gt;"",(VLOOKUP(O173,'🌳Resource'!$A$4:$J1001,8,false)*P173),0) + IF(Q173&lt;&gt;"",(VLOOKUP(Q173,'🌳Resource'!$A$4:$J1001,8,false)*R173),0) + IF(S173&lt;&gt;"",(VLOOKUP(S173,'🧱Material'!$B$4:$H1001,5,false)*T173),0) + IF(U173&lt;&gt;"",(VLOOKUP(U173,'🧱Material'!$B$4:$H1001,5,false)*V173),0) + IF(W173&lt;&gt;"",(VLOOKUP(W173,'🧱Material'!$B$4:$H1001,5,false)*X173),0) + IF(Y173&lt;&gt;"",(VLOOKUP(Y173,'🧱Material'!$B$4:$H1001,5,false)*Z173),0) + IF(AA173&lt;&gt;"",(VLOOKUP(AA173,'🧱Material'!$B$4:$H1001,5,false)*AB173),0) + IF(AC173&lt;&gt;"",(VLOOKUP(AC173,'🧱Material'!$B$4:$H1001,5,false)*AD173),0)</f>
        <v>0</v>
      </c>
      <c r="J173" s="526">
        <f>IF(K173&lt;&gt;"",(VLOOKUP(K173,'🌳Resource'!$A$5:$J1001,9,false)*L173),0)+IF(M173&lt;&gt;"",(VLOOKUP(M173,'🌳Resource'!$A$5:$J1001,9,false)*N173),0)+IF(O173&lt;&gt;"",(VLOOKUP(O173,'🌳Resource'!$A$5:$J1001,9,false)*P173),0) + IF(Q173&lt;&gt;"",(VLOOKUP(Q173,'🌳Resource'!$A$5:$J1001,9,false)*R173),0) + IF(S173&lt;&gt;"",(VLOOKUP(S173,'🧱Material'!$B$4:$H1001,6,false)*T173),0) + IF(U173&lt;&gt;"",(VLOOKUP(U173,'🧱Material'!$B$4:$H1001,6,false)*V173),0) + IF(W173&lt;&gt;"",(VLOOKUP(W173,'🧱Material'!$B$4:$H1001,6,false)*X173),0) + IF(Y173&lt;&gt;"",(VLOOKUP(Y173,'🧱Material'!$B$4:$H1001,6,false)*Z173),0) + IF(AA173&lt;&gt;"",(VLOOKUP(AA173,'🧱Material'!$B$4:$H1001,6,false)*AB173),0) + IF(AC173&lt;&gt;"",(VLOOKUP(AC173,'🧱Material'!$B$4:$H1001,6,false)*AD173),0)</f>
        <v>0</v>
      </c>
      <c r="K173" s="18"/>
      <c r="L173" s="536"/>
      <c r="M173" s="18"/>
      <c r="N173" s="536"/>
      <c r="O173" s="18"/>
      <c r="P173" s="536"/>
      <c r="Q173" s="18"/>
      <c r="R173" s="536"/>
      <c r="S173" s="59"/>
      <c r="T173" s="520"/>
      <c r="U173" s="59"/>
      <c r="V173" s="520"/>
      <c r="W173" s="59"/>
      <c r="X173" s="520"/>
      <c r="Y173" s="59"/>
      <c r="Z173" s="520"/>
      <c r="AA173" s="59"/>
      <c r="AB173" s="520"/>
      <c r="AC173" s="59"/>
      <c r="AD173" s="520"/>
    </row>
    <row r="174">
      <c r="A174" s="629" t="b">
        <v>0</v>
      </c>
      <c r="B174" s="629"/>
      <c r="C174" s="624"/>
      <c r="D174" s="624"/>
      <c r="E174" s="624"/>
      <c r="F174" s="624"/>
      <c r="G174" s="624"/>
      <c r="H174" s="523">
        <f>IF(K174&lt;&gt;"",(VLOOKUP(K174,'🌳Resource'!$A$4:$J1001,10,false)*L174),0)+IF(M174&lt;&gt;"",(VLOOKUP(M174,'🌳Resource'!$A$4:$J1001,10,false)*N174),0)+IF(O174&lt;&gt;"",(VLOOKUP(O174,'🌳Resource'!$A$4:$J1001,10,false)*P174),0) + IF(Q174&lt;&gt;"",(VLOOKUP(Q174,'🌳Resource'!$A$4:$J1001,10,false)*R174),0) + IF(S174&lt;&gt;"",(VLOOKUP(S174,'🧱Material'!$B$4:$H1001,7,false)*T174),0) + IF(U174&lt;&gt;"",(VLOOKUP(U174,'🧱Material'!$B$4:$H1001,7,false)*V174),0) + IF(W174&lt;&gt;"",(VLOOKUP(W174,'🧱Material'!$B$4:$H1001,7,false)*X174),0) + IF(Y174&lt;&gt;"",(VLOOKUP(Y174,'🧱Material'!$B$4:$H1001,7,false)*Z174),0) + IF(AA174&lt;&gt;"",(VLOOKUP(AA174,'🧱Material'!$B$4:$H1001,7,false)*AB174),0) + IF(AC174&lt;&gt;"",(VLOOKUP(AC174,'🧱Material'!$B$4:$H1001,7,false)*AD174),0)</f>
        <v>0</v>
      </c>
      <c r="I174" s="523">
        <f>IF(K174&lt;&gt;"",(VLOOKUP(K174,'🌳Resource'!$A$4:$J1001,8,false)*L174),0)+IF(M174&lt;&gt;"",(VLOOKUP(M174,'🌳Resource'!$A$4:$J1001,8,false)*N174),0)+IF(O174&lt;&gt;"",(VLOOKUP(O174,'🌳Resource'!$A$4:$J1001,8,false)*P174),0) + IF(Q174&lt;&gt;"",(VLOOKUP(Q174,'🌳Resource'!$A$4:$J1001,8,false)*R174),0) + IF(S174&lt;&gt;"",(VLOOKUP(S174,'🧱Material'!$B$4:$H1001,5,false)*T174),0) + IF(U174&lt;&gt;"",(VLOOKUP(U174,'🧱Material'!$B$4:$H1001,5,false)*V174),0) + IF(W174&lt;&gt;"",(VLOOKUP(W174,'🧱Material'!$B$4:$H1001,5,false)*X174),0) + IF(Y174&lt;&gt;"",(VLOOKUP(Y174,'🧱Material'!$B$4:$H1001,5,false)*Z174),0) + IF(AA174&lt;&gt;"",(VLOOKUP(AA174,'🧱Material'!$B$4:$H1001,5,false)*AB174),0) + IF(AC174&lt;&gt;"",(VLOOKUP(AC174,'🧱Material'!$B$4:$H1001,5,false)*AD174),0)</f>
        <v>0</v>
      </c>
      <c r="J174" s="523">
        <f>IF(K174&lt;&gt;"",(VLOOKUP(K174,'🌳Resource'!$A$5:$J1001,9,false)*L174),0)+IF(M174&lt;&gt;"",(VLOOKUP(M174,'🌳Resource'!$A$5:$J1001,9,false)*N174),0)+IF(O174&lt;&gt;"",(VLOOKUP(O174,'🌳Resource'!$A$5:$J1001,9,false)*P174),0) + IF(Q174&lt;&gt;"",(VLOOKUP(Q174,'🌳Resource'!$A$5:$J1001,9,false)*R174),0) + IF(S174&lt;&gt;"",(VLOOKUP(S174,'🧱Material'!$B$4:$H1001,6,false)*T174),0) + IF(U174&lt;&gt;"",(VLOOKUP(U174,'🧱Material'!$B$4:$H1001,6,false)*V174),0) + IF(W174&lt;&gt;"",(VLOOKUP(W174,'🧱Material'!$B$4:$H1001,6,false)*X174),0) + IF(Y174&lt;&gt;"",(VLOOKUP(Y174,'🧱Material'!$B$4:$H1001,6,false)*Z174),0) + IF(AA174&lt;&gt;"",(VLOOKUP(AA174,'🧱Material'!$B$4:$H1001,6,false)*AB174),0) + IF(AC174&lt;&gt;"",(VLOOKUP(AC174,'🧱Material'!$B$4:$H1001,6,false)*AD174),0)</f>
        <v>0</v>
      </c>
      <c r="K174" s="63"/>
      <c r="L174" s="3"/>
      <c r="M174" s="63"/>
      <c r="N174" s="3"/>
      <c r="O174" s="63"/>
      <c r="P174" s="3"/>
      <c r="Q174" s="63"/>
      <c r="R174" s="3"/>
      <c r="S174" s="515"/>
      <c r="T174" s="3"/>
      <c r="U174" s="515"/>
      <c r="V174" s="3"/>
      <c r="W174" s="515"/>
      <c r="X174" s="3"/>
      <c r="Y174" s="515"/>
      <c r="Z174" s="3"/>
      <c r="AA174" s="515"/>
      <c r="AB174" s="3"/>
      <c r="AC174" s="515"/>
      <c r="AD174" s="3"/>
    </row>
    <row r="175">
      <c r="A175" s="629" t="b">
        <v>0</v>
      </c>
      <c r="B175" s="629"/>
      <c r="C175" s="624"/>
      <c r="D175" s="624"/>
      <c r="E175" s="624"/>
      <c r="F175" s="624"/>
      <c r="G175" s="624"/>
      <c r="H175" s="526">
        <f>IF(K175&lt;&gt;"",(VLOOKUP(K175,'🌳Resource'!$A$4:$J1001,10,false)*L175),0)+IF(M175&lt;&gt;"",(VLOOKUP(M175,'🌳Resource'!$A$4:$J1001,10,false)*N175),0)+IF(O175&lt;&gt;"",(VLOOKUP(O175,'🌳Resource'!$A$4:$J1001,10,false)*P175),0) + IF(Q175&lt;&gt;"",(VLOOKUP(Q175,'🌳Resource'!$A$4:$J1001,10,false)*R175),0) + IF(S175&lt;&gt;"",(VLOOKUP(S175,'🧱Material'!$B$4:$H1001,7,false)*T175),0) + IF(U175&lt;&gt;"",(VLOOKUP(U175,'🧱Material'!$B$4:$H1001,7,false)*V175),0) + IF(W175&lt;&gt;"",(VLOOKUP(W175,'🧱Material'!$B$4:$H1001,7,false)*X175),0) + IF(Y175&lt;&gt;"",(VLOOKUP(Y175,'🧱Material'!$B$4:$H1001,7,false)*Z175),0) + IF(AA175&lt;&gt;"",(VLOOKUP(AA175,'🧱Material'!$B$4:$H1001,7,false)*AB175),0) + IF(AC175&lt;&gt;"",(VLOOKUP(AC175,'🧱Material'!$B$4:$H1001,7,false)*AD175),0)</f>
        <v>0</v>
      </c>
      <c r="I175" s="526">
        <f>IF(K175&lt;&gt;"",(VLOOKUP(K175,'🌳Resource'!$A$4:$J1001,8,false)*L175),0)+IF(M175&lt;&gt;"",(VLOOKUP(M175,'🌳Resource'!$A$4:$J1001,8,false)*N175),0)+IF(O175&lt;&gt;"",(VLOOKUP(O175,'🌳Resource'!$A$4:$J1001,8,false)*P175),0) + IF(Q175&lt;&gt;"",(VLOOKUP(Q175,'🌳Resource'!$A$4:$J1001,8,false)*R175),0) + IF(S175&lt;&gt;"",(VLOOKUP(S175,'🧱Material'!$B$4:$H1001,5,false)*T175),0) + IF(U175&lt;&gt;"",(VLOOKUP(U175,'🧱Material'!$B$4:$H1001,5,false)*V175),0) + IF(W175&lt;&gt;"",(VLOOKUP(W175,'🧱Material'!$B$4:$H1001,5,false)*X175),0) + IF(Y175&lt;&gt;"",(VLOOKUP(Y175,'🧱Material'!$B$4:$H1001,5,false)*Z175),0) + IF(AA175&lt;&gt;"",(VLOOKUP(AA175,'🧱Material'!$B$4:$H1001,5,false)*AB175),0) + IF(AC175&lt;&gt;"",(VLOOKUP(AC175,'🧱Material'!$B$4:$H1001,5,false)*AD175),0)</f>
        <v>0</v>
      </c>
      <c r="J175" s="526">
        <f>IF(K175&lt;&gt;"",(VLOOKUP(K175,'🌳Resource'!$A$5:$J1001,9,false)*L175),0)+IF(M175&lt;&gt;"",(VLOOKUP(M175,'🌳Resource'!$A$5:$J1001,9,false)*N175),0)+IF(O175&lt;&gt;"",(VLOOKUP(O175,'🌳Resource'!$A$5:$J1001,9,false)*P175),0) + IF(Q175&lt;&gt;"",(VLOOKUP(Q175,'🌳Resource'!$A$5:$J1001,9,false)*R175),0) + IF(S175&lt;&gt;"",(VLOOKUP(S175,'🧱Material'!$B$4:$H1001,6,false)*T175),0) + IF(U175&lt;&gt;"",(VLOOKUP(U175,'🧱Material'!$B$4:$H1001,6,false)*V175),0) + IF(W175&lt;&gt;"",(VLOOKUP(W175,'🧱Material'!$B$4:$H1001,6,false)*X175),0) + IF(Y175&lt;&gt;"",(VLOOKUP(Y175,'🧱Material'!$B$4:$H1001,6,false)*Z175),0) + IF(AA175&lt;&gt;"",(VLOOKUP(AA175,'🧱Material'!$B$4:$H1001,6,false)*AB175),0) + IF(AC175&lt;&gt;"",(VLOOKUP(AC175,'🧱Material'!$B$4:$H1001,6,false)*AD175),0)</f>
        <v>0</v>
      </c>
      <c r="K175" s="18"/>
      <c r="L175" s="536"/>
      <c r="M175" s="18"/>
      <c r="N175" s="536"/>
      <c r="O175" s="18"/>
      <c r="P175" s="536"/>
      <c r="Q175" s="18"/>
      <c r="R175" s="536"/>
      <c r="S175" s="59"/>
      <c r="T175" s="520"/>
      <c r="U175" s="59"/>
      <c r="V175" s="520"/>
      <c r="W175" s="59"/>
      <c r="X175" s="520"/>
      <c r="Y175" s="59"/>
      <c r="Z175" s="520"/>
      <c r="AA175" s="59"/>
      <c r="AB175" s="520"/>
      <c r="AC175" s="59"/>
      <c r="AD175" s="520"/>
    </row>
    <row r="176">
      <c r="A176" s="629" t="b">
        <v>0</v>
      </c>
      <c r="B176" s="629"/>
      <c r="C176" s="624"/>
      <c r="D176" s="624"/>
      <c r="E176" s="624"/>
      <c r="F176" s="624"/>
      <c r="G176" s="624"/>
      <c r="H176" s="523">
        <f>IF(K176&lt;&gt;"",(VLOOKUP(K176,'🌳Resource'!$A$4:$J1001,10,false)*L176),0)+IF(M176&lt;&gt;"",(VLOOKUP(M176,'🌳Resource'!$A$4:$J1001,10,false)*N176),0)+IF(O176&lt;&gt;"",(VLOOKUP(O176,'🌳Resource'!$A$4:$J1001,10,false)*P176),0) + IF(Q176&lt;&gt;"",(VLOOKUP(Q176,'🌳Resource'!$A$4:$J1001,10,false)*R176),0) + IF(S176&lt;&gt;"",(VLOOKUP(S176,'🧱Material'!$B$4:$H1001,7,false)*T176),0) + IF(U176&lt;&gt;"",(VLOOKUP(U176,'🧱Material'!$B$4:$H1001,7,false)*V176),0) + IF(W176&lt;&gt;"",(VLOOKUP(W176,'🧱Material'!$B$4:$H1001,7,false)*X176),0) + IF(Y176&lt;&gt;"",(VLOOKUP(Y176,'🧱Material'!$B$4:$H1001,7,false)*Z176),0) + IF(AA176&lt;&gt;"",(VLOOKUP(AA176,'🧱Material'!$B$4:$H1001,7,false)*AB176),0) + IF(AC176&lt;&gt;"",(VLOOKUP(AC176,'🧱Material'!$B$4:$H1001,7,false)*AD176),0)</f>
        <v>0</v>
      </c>
      <c r="I176" s="523">
        <f>IF(K176&lt;&gt;"",(VLOOKUP(K176,'🌳Resource'!$A$4:$J1001,8,false)*L176),0)+IF(M176&lt;&gt;"",(VLOOKUP(M176,'🌳Resource'!$A$4:$J1001,8,false)*N176),0)+IF(O176&lt;&gt;"",(VLOOKUP(O176,'🌳Resource'!$A$4:$J1001,8,false)*P176),0) + IF(Q176&lt;&gt;"",(VLOOKUP(Q176,'🌳Resource'!$A$4:$J1001,8,false)*R176),0) + IF(S176&lt;&gt;"",(VLOOKUP(S176,'🧱Material'!$B$4:$H1001,5,false)*T176),0) + IF(U176&lt;&gt;"",(VLOOKUP(U176,'🧱Material'!$B$4:$H1001,5,false)*V176),0) + IF(W176&lt;&gt;"",(VLOOKUP(W176,'🧱Material'!$B$4:$H1001,5,false)*X176),0) + IF(Y176&lt;&gt;"",(VLOOKUP(Y176,'🧱Material'!$B$4:$H1001,5,false)*Z176),0) + IF(AA176&lt;&gt;"",(VLOOKUP(AA176,'🧱Material'!$B$4:$H1001,5,false)*AB176),0) + IF(AC176&lt;&gt;"",(VLOOKUP(AC176,'🧱Material'!$B$4:$H1001,5,false)*AD176),0)</f>
        <v>0</v>
      </c>
      <c r="J176" s="523">
        <f>IF(K176&lt;&gt;"",(VLOOKUP(K176,'🌳Resource'!$A$5:$J1001,9,false)*L176),0)+IF(M176&lt;&gt;"",(VLOOKUP(M176,'🌳Resource'!$A$5:$J1001,9,false)*N176),0)+IF(O176&lt;&gt;"",(VLOOKUP(O176,'🌳Resource'!$A$5:$J1001,9,false)*P176),0) + IF(Q176&lt;&gt;"",(VLOOKUP(Q176,'🌳Resource'!$A$5:$J1001,9,false)*R176),0) + IF(S176&lt;&gt;"",(VLOOKUP(S176,'🧱Material'!$B$4:$H1001,6,false)*T176),0) + IF(U176&lt;&gt;"",(VLOOKUP(U176,'🧱Material'!$B$4:$H1001,6,false)*V176),0) + IF(W176&lt;&gt;"",(VLOOKUP(W176,'🧱Material'!$B$4:$H1001,6,false)*X176),0) + IF(Y176&lt;&gt;"",(VLOOKUP(Y176,'🧱Material'!$B$4:$H1001,6,false)*Z176),0) + IF(AA176&lt;&gt;"",(VLOOKUP(AA176,'🧱Material'!$B$4:$H1001,6,false)*AB176),0) + IF(AC176&lt;&gt;"",(VLOOKUP(AC176,'🧱Material'!$B$4:$H1001,6,false)*AD176),0)</f>
        <v>0</v>
      </c>
      <c r="K176" s="63"/>
      <c r="L176" s="3"/>
      <c r="M176" s="63"/>
      <c r="N176" s="3"/>
      <c r="O176" s="63"/>
      <c r="P176" s="3"/>
      <c r="Q176" s="63"/>
      <c r="R176" s="3"/>
      <c r="S176" s="515"/>
      <c r="T176" s="3"/>
      <c r="U176" s="515"/>
      <c r="V176" s="3"/>
      <c r="W176" s="515"/>
      <c r="X176" s="3"/>
      <c r="Y176" s="515"/>
      <c r="Z176" s="3"/>
      <c r="AA176" s="515"/>
      <c r="AB176" s="3"/>
      <c r="AC176" s="515"/>
      <c r="AD176" s="3"/>
    </row>
    <row r="177">
      <c r="A177" s="629" t="b">
        <v>0</v>
      </c>
      <c r="B177" s="629"/>
      <c r="C177" s="624"/>
      <c r="D177" s="624"/>
      <c r="E177" s="624"/>
      <c r="F177" s="624"/>
      <c r="G177" s="624"/>
      <c r="H177" s="526">
        <f>IF(K177&lt;&gt;"",(VLOOKUP(K177,'🌳Resource'!$A$4:$J1001,10,false)*L177),0)+IF(M177&lt;&gt;"",(VLOOKUP(M177,'🌳Resource'!$A$4:$J1001,10,false)*N177),0)+IF(O177&lt;&gt;"",(VLOOKUP(O177,'🌳Resource'!$A$4:$J1001,10,false)*P177),0) + IF(Q177&lt;&gt;"",(VLOOKUP(Q177,'🌳Resource'!$A$4:$J1001,10,false)*R177),0) + IF(S177&lt;&gt;"",(VLOOKUP(S177,'🧱Material'!$B$4:$H1001,7,false)*T177),0) + IF(U177&lt;&gt;"",(VLOOKUP(U177,'🧱Material'!$B$4:$H1001,7,false)*V177),0) + IF(W177&lt;&gt;"",(VLOOKUP(W177,'🧱Material'!$B$4:$H1001,7,false)*X177),0) + IF(Y177&lt;&gt;"",(VLOOKUP(Y177,'🧱Material'!$B$4:$H1001,7,false)*Z177),0) + IF(AA177&lt;&gt;"",(VLOOKUP(AA177,'🧱Material'!$B$4:$H1001,7,false)*AB177),0) + IF(AC177&lt;&gt;"",(VLOOKUP(AC177,'🧱Material'!$B$4:$H1001,7,false)*AD177),0)</f>
        <v>0</v>
      </c>
      <c r="I177" s="526">
        <f>IF(K177&lt;&gt;"",(VLOOKUP(K177,'🌳Resource'!$A$4:$J1001,8,false)*L177),0)+IF(M177&lt;&gt;"",(VLOOKUP(M177,'🌳Resource'!$A$4:$J1001,8,false)*N177),0)+IF(O177&lt;&gt;"",(VLOOKUP(O177,'🌳Resource'!$A$4:$J1001,8,false)*P177),0) + IF(Q177&lt;&gt;"",(VLOOKUP(Q177,'🌳Resource'!$A$4:$J1001,8,false)*R177),0) + IF(S177&lt;&gt;"",(VLOOKUP(S177,'🧱Material'!$B$4:$H1001,5,false)*T177),0) + IF(U177&lt;&gt;"",(VLOOKUP(U177,'🧱Material'!$B$4:$H1001,5,false)*V177),0) + IF(W177&lt;&gt;"",(VLOOKUP(W177,'🧱Material'!$B$4:$H1001,5,false)*X177),0) + IF(Y177&lt;&gt;"",(VLOOKUP(Y177,'🧱Material'!$B$4:$H1001,5,false)*Z177),0) + IF(AA177&lt;&gt;"",(VLOOKUP(AA177,'🧱Material'!$B$4:$H1001,5,false)*AB177),0) + IF(AC177&lt;&gt;"",(VLOOKUP(AC177,'🧱Material'!$B$4:$H1001,5,false)*AD177),0)</f>
        <v>0</v>
      </c>
      <c r="J177" s="526">
        <f>IF(K177&lt;&gt;"",(VLOOKUP(K177,'🌳Resource'!$A$5:$J1001,9,false)*L177),0)+IF(M177&lt;&gt;"",(VLOOKUP(M177,'🌳Resource'!$A$5:$J1001,9,false)*N177),0)+IF(O177&lt;&gt;"",(VLOOKUP(O177,'🌳Resource'!$A$5:$J1001,9,false)*P177),0) + IF(Q177&lt;&gt;"",(VLOOKUP(Q177,'🌳Resource'!$A$5:$J1001,9,false)*R177),0) + IF(S177&lt;&gt;"",(VLOOKUP(S177,'🧱Material'!$B$4:$H1001,6,false)*T177),0) + IF(U177&lt;&gt;"",(VLOOKUP(U177,'🧱Material'!$B$4:$H1001,6,false)*V177),0) + IF(W177&lt;&gt;"",(VLOOKUP(W177,'🧱Material'!$B$4:$H1001,6,false)*X177),0) + IF(Y177&lt;&gt;"",(VLOOKUP(Y177,'🧱Material'!$B$4:$H1001,6,false)*Z177),0) + IF(AA177&lt;&gt;"",(VLOOKUP(AA177,'🧱Material'!$B$4:$H1001,6,false)*AB177),0) + IF(AC177&lt;&gt;"",(VLOOKUP(AC177,'🧱Material'!$B$4:$H1001,6,false)*AD177),0)</f>
        <v>0</v>
      </c>
      <c r="K177" s="18"/>
      <c r="L177" s="536"/>
      <c r="M177" s="18"/>
      <c r="N177" s="536"/>
      <c r="O177" s="18"/>
      <c r="P177" s="536"/>
      <c r="Q177" s="18"/>
      <c r="R177" s="536"/>
      <c r="S177" s="59"/>
      <c r="T177" s="520"/>
      <c r="U177" s="59"/>
      <c r="V177" s="520"/>
      <c r="W177" s="59"/>
      <c r="X177" s="520"/>
      <c r="Y177" s="59"/>
      <c r="Z177" s="520"/>
      <c r="AA177" s="59"/>
      <c r="AB177" s="520"/>
      <c r="AC177" s="59"/>
      <c r="AD177" s="520"/>
    </row>
    <row r="178">
      <c r="A178" s="629" t="b">
        <v>0</v>
      </c>
      <c r="B178" s="629"/>
      <c r="C178" s="624"/>
      <c r="D178" s="624"/>
      <c r="E178" s="624"/>
      <c r="F178" s="624"/>
      <c r="G178" s="624"/>
      <c r="H178" s="523">
        <f>IF(K178&lt;&gt;"",(VLOOKUP(K178,'🌳Resource'!$A$4:$J1001,10,false)*L178),0)+IF(M178&lt;&gt;"",(VLOOKUP(M178,'🌳Resource'!$A$4:$J1001,10,false)*N178),0)+IF(O178&lt;&gt;"",(VLOOKUP(O178,'🌳Resource'!$A$4:$J1001,10,false)*P178),0) + IF(Q178&lt;&gt;"",(VLOOKUP(Q178,'🌳Resource'!$A$4:$J1001,10,false)*R178),0) + IF(S178&lt;&gt;"",(VLOOKUP(S178,'🧱Material'!$B$4:$H1001,7,false)*T178),0) + IF(U178&lt;&gt;"",(VLOOKUP(U178,'🧱Material'!$B$4:$H1001,7,false)*V178),0) + IF(W178&lt;&gt;"",(VLOOKUP(W178,'🧱Material'!$B$4:$H1001,7,false)*X178),0) + IF(Y178&lt;&gt;"",(VLOOKUP(Y178,'🧱Material'!$B$4:$H1001,7,false)*Z178),0) + IF(AA178&lt;&gt;"",(VLOOKUP(AA178,'🧱Material'!$B$4:$H1001,7,false)*AB178),0) + IF(AC178&lt;&gt;"",(VLOOKUP(AC178,'🧱Material'!$B$4:$H1001,7,false)*AD178),0)</f>
        <v>0</v>
      </c>
      <c r="I178" s="523">
        <f>IF(K178&lt;&gt;"",(VLOOKUP(K178,'🌳Resource'!$A$4:$J1001,8,false)*L178),0)+IF(M178&lt;&gt;"",(VLOOKUP(M178,'🌳Resource'!$A$4:$J1001,8,false)*N178),0)+IF(O178&lt;&gt;"",(VLOOKUP(O178,'🌳Resource'!$A$4:$J1001,8,false)*P178),0) + IF(Q178&lt;&gt;"",(VLOOKUP(Q178,'🌳Resource'!$A$4:$J1001,8,false)*R178),0) + IF(S178&lt;&gt;"",(VLOOKUP(S178,'🧱Material'!$B$4:$H1001,5,false)*T178),0) + IF(U178&lt;&gt;"",(VLOOKUP(U178,'🧱Material'!$B$4:$H1001,5,false)*V178),0) + IF(W178&lt;&gt;"",(VLOOKUP(W178,'🧱Material'!$B$4:$H1001,5,false)*X178),0) + IF(Y178&lt;&gt;"",(VLOOKUP(Y178,'🧱Material'!$B$4:$H1001,5,false)*Z178),0) + IF(AA178&lt;&gt;"",(VLOOKUP(AA178,'🧱Material'!$B$4:$H1001,5,false)*AB178),0) + IF(AC178&lt;&gt;"",(VLOOKUP(AC178,'🧱Material'!$B$4:$H1001,5,false)*AD178),0)</f>
        <v>0</v>
      </c>
      <c r="J178" s="523">
        <f>IF(K178&lt;&gt;"",(VLOOKUP(K178,'🌳Resource'!$A$5:$J1001,9,false)*L178),0)+IF(M178&lt;&gt;"",(VLOOKUP(M178,'🌳Resource'!$A$5:$J1001,9,false)*N178),0)+IF(O178&lt;&gt;"",(VLOOKUP(O178,'🌳Resource'!$A$5:$J1001,9,false)*P178),0) + IF(Q178&lt;&gt;"",(VLOOKUP(Q178,'🌳Resource'!$A$5:$J1001,9,false)*R178),0) + IF(S178&lt;&gt;"",(VLOOKUP(S178,'🧱Material'!$B$4:$H1001,6,false)*T178),0) + IF(U178&lt;&gt;"",(VLOOKUP(U178,'🧱Material'!$B$4:$H1001,6,false)*V178),0) + IF(W178&lt;&gt;"",(VLOOKUP(W178,'🧱Material'!$B$4:$H1001,6,false)*X178),0) + IF(Y178&lt;&gt;"",(VLOOKUP(Y178,'🧱Material'!$B$4:$H1001,6,false)*Z178),0) + IF(AA178&lt;&gt;"",(VLOOKUP(AA178,'🧱Material'!$B$4:$H1001,6,false)*AB178),0) + IF(AC178&lt;&gt;"",(VLOOKUP(AC178,'🧱Material'!$B$4:$H1001,6,false)*AD178),0)</f>
        <v>0</v>
      </c>
      <c r="K178" s="63"/>
      <c r="L178" s="3"/>
      <c r="M178" s="63"/>
      <c r="N178" s="3"/>
      <c r="O178" s="63"/>
      <c r="P178" s="3"/>
      <c r="Q178" s="63"/>
      <c r="R178" s="3"/>
      <c r="S178" s="515"/>
      <c r="T178" s="3"/>
      <c r="U178" s="515"/>
      <c r="V178" s="3"/>
      <c r="W178" s="515"/>
      <c r="X178" s="3"/>
      <c r="Y178" s="515"/>
      <c r="Z178" s="3"/>
      <c r="AA178" s="515"/>
      <c r="AB178" s="3"/>
      <c r="AC178" s="515"/>
      <c r="AD178" s="3"/>
    </row>
    <row r="179">
      <c r="A179" s="629" t="b">
        <v>0</v>
      </c>
      <c r="B179" s="629"/>
      <c r="C179" s="624"/>
      <c r="D179" s="624"/>
      <c r="E179" s="624"/>
      <c r="F179" s="624"/>
      <c r="G179" s="624"/>
      <c r="H179" s="526">
        <f>IF(K179&lt;&gt;"",(VLOOKUP(K179,'🌳Resource'!$A$4:$J1001,10,false)*L179),0)+IF(M179&lt;&gt;"",(VLOOKUP(M179,'🌳Resource'!$A$4:$J1001,10,false)*N179),0)+IF(O179&lt;&gt;"",(VLOOKUP(O179,'🌳Resource'!$A$4:$J1001,10,false)*P179),0) + IF(Q179&lt;&gt;"",(VLOOKUP(Q179,'🌳Resource'!$A$4:$J1001,10,false)*R179),0) + IF(S179&lt;&gt;"",(VLOOKUP(S179,'🧱Material'!$B$4:$H1001,7,false)*T179),0) + IF(U179&lt;&gt;"",(VLOOKUP(U179,'🧱Material'!$B$4:$H1001,7,false)*V179),0) + IF(W179&lt;&gt;"",(VLOOKUP(W179,'🧱Material'!$B$4:$H1001,7,false)*X179),0) + IF(Y179&lt;&gt;"",(VLOOKUP(Y179,'🧱Material'!$B$4:$H1001,7,false)*Z179),0) + IF(AA179&lt;&gt;"",(VLOOKUP(AA179,'🧱Material'!$B$4:$H1001,7,false)*AB179),0) + IF(AC179&lt;&gt;"",(VLOOKUP(AC179,'🧱Material'!$B$4:$H1001,7,false)*AD179),0)</f>
        <v>0</v>
      </c>
      <c r="I179" s="526">
        <f>IF(K179&lt;&gt;"",(VLOOKUP(K179,'🌳Resource'!$A$4:$J1001,8,false)*L179),0)+IF(M179&lt;&gt;"",(VLOOKUP(M179,'🌳Resource'!$A$4:$J1001,8,false)*N179),0)+IF(O179&lt;&gt;"",(VLOOKUP(O179,'🌳Resource'!$A$4:$J1001,8,false)*P179),0) + IF(Q179&lt;&gt;"",(VLOOKUP(Q179,'🌳Resource'!$A$4:$J1001,8,false)*R179),0) + IF(S179&lt;&gt;"",(VLOOKUP(S179,'🧱Material'!$B$4:$H1001,5,false)*T179),0) + IF(U179&lt;&gt;"",(VLOOKUP(U179,'🧱Material'!$B$4:$H1001,5,false)*V179),0) + IF(W179&lt;&gt;"",(VLOOKUP(W179,'🧱Material'!$B$4:$H1001,5,false)*X179),0) + IF(Y179&lt;&gt;"",(VLOOKUP(Y179,'🧱Material'!$B$4:$H1001,5,false)*Z179),0) + IF(AA179&lt;&gt;"",(VLOOKUP(AA179,'🧱Material'!$B$4:$H1001,5,false)*AB179),0) + IF(AC179&lt;&gt;"",(VLOOKUP(AC179,'🧱Material'!$B$4:$H1001,5,false)*AD179),0)</f>
        <v>0</v>
      </c>
      <c r="J179" s="526">
        <f>IF(K179&lt;&gt;"",(VLOOKUP(K179,'🌳Resource'!$A$5:$J1001,9,false)*L179),0)+IF(M179&lt;&gt;"",(VLOOKUP(M179,'🌳Resource'!$A$5:$J1001,9,false)*N179),0)+IF(O179&lt;&gt;"",(VLOOKUP(O179,'🌳Resource'!$A$5:$J1001,9,false)*P179),0) + IF(Q179&lt;&gt;"",(VLOOKUP(Q179,'🌳Resource'!$A$5:$J1001,9,false)*R179),0) + IF(S179&lt;&gt;"",(VLOOKUP(S179,'🧱Material'!$B$4:$H1001,6,false)*T179),0) + IF(U179&lt;&gt;"",(VLOOKUP(U179,'🧱Material'!$B$4:$H1001,6,false)*V179),0) + IF(W179&lt;&gt;"",(VLOOKUP(W179,'🧱Material'!$B$4:$H1001,6,false)*X179),0) + IF(Y179&lt;&gt;"",(VLOOKUP(Y179,'🧱Material'!$B$4:$H1001,6,false)*Z179),0) + IF(AA179&lt;&gt;"",(VLOOKUP(AA179,'🧱Material'!$B$4:$H1001,6,false)*AB179),0) + IF(AC179&lt;&gt;"",(VLOOKUP(AC179,'🧱Material'!$B$4:$H1001,6,false)*AD179),0)</f>
        <v>0</v>
      </c>
      <c r="K179" s="18"/>
      <c r="L179" s="536"/>
      <c r="M179" s="18"/>
      <c r="N179" s="536"/>
      <c r="O179" s="18"/>
      <c r="P179" s="536"/>
      <c r="Q179" s="18"/>
      <c r="R179" s="536"/>
      <c r="S179" s="59"/>
      <c r="T179" s="520"/>
      <c r="U179" s="59"/>
      <c r="V179" s="520"/>
      <c r="W179" s="59"/>
      <c r="X179" s="520"/>
      <c r="Y179" s="59"/>
      <c r="Z179" s="520"/>
      <c r="AA179" s="59"/>
      <c r="AB179" s="520"/>
      <c r="AC179" s="59"/>
      <c r="AD179" s="520"/>
    </row>
    <row r="180">
      <c r="A180" s="629" t="b">
        <v>0</v>
      </c>
      <c r="B180" s="629"/>
      <c r="C180" s="624"/>
      <c r="D180" s="624"/>
      <c r="E180" s="624"/>
      <c r="F180" s="624"/>
      <c r="G180" s="624"/>
      <c r="H180" s="523">
        <f>IF(K180&lt;&gt;"",(VLOOKUP(K180,'🌳Resource'!$A$4:$J1001,10,false)*L180),0)+IF(M180&lt;&gt;"",(VLOOKUP(M180,'🌳Resource'!$A$4:$J1001,10,false)*N180),0)+IF(O180&lt;&gt;"",(VLOOKUP(O180,'🌳Resource'!$A$4:$J1001,10,false)*P180),0) + IF(Q180&lt;&gt;"",(VLOOKUP(Q180,'🌳Resource'!$A$4:$J1001,10,false)*R180),0) + IF(S180&lt;&gt;"",(VLOOKUP(S180,'🧱Material'!$B$4:$H1001,7,false)*T180),0) + IF(U180&lt;&gt;"",(VLOOKUP(U180,'🧱Material'!$B$4:$H1001,7,false)*V180),0) + IF(W180&lt;&gt;"",(VLOOKUP(W180,'🧱Material'!$B$4:$H1001,7,false)*X180),0) + IF(Y180&lt;&gt;"",(VLOOKUP(Y180,'🧱Material'!$B$4:$H1001,7,false)*Z180),0) + IF(AA180&lt;&gt;"",(VLOOKUP(AA180,'🧱Material'!$B$4:$H1001,7,false)*AB180),0) + IF(AC180&lt;&gt;"",(VLOOKUP(AC180,'🧱Material'!$B$4:$H1001,7,false)*AD180),0)</f>
        <v>0</v>
      </c>
      <c r="I180" s="523">
        <f>IF(K180&lt;&gt;"",(VLOOKUP(K180,'🌳Resource'!$A$4:$J1001,8,false)*L180),0)+IF(M180&lt;&gt;"",(VLOOKUP(M180,'🌳Resource'!$A$4:$J1001,8,false)*N180),0)+IF(O180&lt;&gt;"",(VLOOKUP(O180,'🌳Resource'!$A$4:$J1001,8,false)*P180),0) + IF(Q180&lt;&gt;"",(VLOOKUP(Q180,'🌳Resource'!$A$4:$J1001,8,false)*R180),0) + IF(S180&lt;&gt;"",(VLOOKUP(S180,'🧱Material'!$B$4:$H1001,5,false)*T180),0) + IF(U180&lt;&gt;"",(VLOOKUP(U180,'🧱Material'!$B$4:$H1001,5,false)*V180),0) + IF(W180&lt;&gt;"",(VLOOKUP(W180,'🧱Material'!$B$4:$H1001,5,false)*X180),0) + IF(Y180&lt;&gt;"",(VLOOKUP(Y180,'🧱Material'!$B$4:$H1001,5,false)*Z180),0) + IF(AA180&lt;&gt;"",(VLOOKUP(AA180,'🧱Material'!$B$4:$H1001,5,false)*AB180),0) + IF(AC180&lt;&gt;"",(VLOOKUP(AC180,'🧱Material'!$B$4:$H1001,5,false)*AD180),0)</f>
        <v>0</v>
      </c>
      <c r="J180" s="523">
        <f>IF(K180&lt;&gt;"",(VLOOKUP(K180,'🌳Resource'!$A$5:$J1001,9,false)*L180),0)+IF(M180&lt;&gt;"",(VLOOKUP(M180,'🌳Resource'!$A$5:$J1001,9,false)*N180),0)+IF(O180&lt;&gt;"",(VLOOKUP(O180,'🌳Resource'!$A$5:$J1001,9,false)*P180),0) + IF(Q180&lt;&gt;"",(VLOOKUP(Q180,'🌳Resource'!$A$5:$J1001,9,false)*R180),0) + IF(S180&lt;&gt;"",(VLOOKUP(S180,'🧱Material'!$B$4:$H1001,6,false)*T180),0) + IF(U180&lt;&gt;"",(VLOOKUP(U180,'🧱Material'!$B$4:$H1001,6,false)*V180),0) + IF(W180&lt;&gt;"",(VLOOKUP(W180,'🧱Material'!$B$4:$H1001,6,false)*X180),0) + IF(Y180&lt;&gt;"",(VLOOKUP(Y180,'🧱Material'!$B$4:$H1001,6,false)*Z180),0) + IF(AA180&lt;&gt;"",(VLOOKUP(AA180,'🧱Material'!$B$4:$H1001,6,false)*AB180),0) + IF(AC180&lt;&gt;"",(VLOOKUP(AC180,'🧱Material'!$B$4:$H1001,6,false)*AD180),0)</f>
        <v>0</v>
      </c>
      <c r="K180" s="63"/>
      <c r="L180" s="3"/>
      <c r="M180" s="63"/>
      <c r="N180" s="3"/>
      <c r="O180" s="63"/>
      <c r="P180" s="3"/>
      <c r="Q180" s="63"/>
      <c r="R180" s="3"/>
      <c r="S180" s="515"/>
      <c r="T180" s="3"/>
      <c r="U180" s="515"/>
      <c r="V180" s="3"/>
      <c r="W180" s="515"/>
      <c r="X180" s="3"/>
      <c r="Y180" s="515"/>
      <c r="Z180" s="3"/>
      <c r="AA180" s="515"/>
      <c r="AB180" s="3"/>
      <c r="AC180" s="515"/>
      <c r="AD180" s="3"/>
    </row>
    <row r="181">
      <c r="A181" s="629" t="b">
        <v>0</v>
      </c>
      <c r="B181" s="629"/>
      <c r="C181" s="624"/>
      <c r="D181" s="624"/>
      <c r="E181" s="624"/>
      <c r="F181" s="624"/>
      <c r="G181" s="624"/>
      <c r="H181" s="526">
        <f>IF(K181&lt;&gt;"",(VLOOKUP(K181,'🌳Resource'!$A$4:$J1001,10,false)*L181),0)+IF(M181&lt;&gt;"",(VLOOKUP(M181,'🌳Resource'!$A$4:$J1001,10,false)*N181),0)+IF(O181&lt;&gt;"",(VLOOKUP(O181,'🌳Resource'!$A$4:$J1001,10,false)*P181),0) + IF(Q181&lt;&gt;"",(VLOOKUP(Q181,'🌳Resource'!$A$4:$J1001,10,false)*R181),0) + IF(S181&lt;&gt;"",(VLOOKUP(S181,'🧱Material'!$B$4:$H1001,7,false)*T181),0) + IF(U181&lt;&gt;"",(VLOOKUP(U181,'🧱Material'!$B$4:$H1001,7,false)*V181),0) + IF(W181&lt;&gt;"",(VLOOKUP(W181,'🧱Material'!$B$4:$H1001,7,false)*X181),0) + IF(Y181&lt;&gt;"",(VLOOKUP(Y181,'🧱Material'!$B$4:$H1001,7,false)*Z181),0) + IF(AA181&lt;&gt;"",(VLOOKUP(AA181,'🧱Material'!$B$4:$H1001,7,false)*AB181),0) + IF(AC181&lt;&gt;"",(VLOOKUP(AC181,'🧱Material'!$B$4:$H1001,7,false)*AD181),0)</f>
        <v>0</v>
      </c>
      <c r="I181" s="526">
        <f>IF(K181&lt;&gt;"",(VLOOKUP(K181,'🌳Resource'!$A$4:$J1001,8,false)*L181),0)+IF(M181&lt;&gt;"",(VLOOKUP(M181,'🌳Resource'!$A$4:$J1001,8,false)*N181),0)+IF(O181&lt;&gt;"",(VLOOKUP(O181,'🌳Resource'!$A$4:$J1001,8,false)*P181),0) + IF(Q181&lt;&gt;"",(VLOOKUP(Q181,'🌳Resource'!$A$4:$J1001,8,false)*R181),0) + IF(S181&lt;&gt;"",(VLOOKUP(S181,'🧱Material'!$B$4:$H1001,5,false)*T181),0) + IF(U181&lt;&gt;"",(VLOOKUP(U181,'🧱Material'!$B$4:$H1001,5,false)*V181),0) + IF(W181&lt;&gt;"",(VLOOKUP(W181,'🧱Material'!$B$4:$H1001,5,false)*X181),0) + IF(Y181&lt;&gt;"",(VLOOKUP(Y181,'🧱Material'!$B$4:$H1001,5,false)*Z181),0) + IF(AA181&lt;&gt;"",(VLOOKUP(AA181,'🧱Material'!$B$4:$H1001,5,false)*AB181),0) + IF(AC181&lt;&gt;"",(VLOOKUP(AC181,'🧱Material'!$B$4:$H1001,5,false)*AD181),0)</f>
        <v>0</v>
      </c>
      <c r="J181" s="526">
        <f>IF(K181&lt;&gt;"",(VLOOKUP(K181,'🌳Resource'!$A$5:$J1001,9,false)*L181),0)+IF(M181&lt;&gt;"",(VLOOKUP(M181,'🌳Resource'!$A$5:$J1001,9,false)*N181),0)+IF(O181&lt;&gt;"",(VLOOKUP(O181,'🌳Resource'!$A$5:$J1001,9,false)*P181),0) + IF(Q181&lt;&gt;"",(VLOOKUP(Q181,'🌳Resource'!$A$5:$J1001,9,false)*R181),0) + IF(S181&lt;&gt;"",(VLOOKUP(S181,'🧱Material'!$B$4:$H1001,6,false)*T181),0) + IF(U181&lt;&gt;"",(VLOOKUP(U181,'🧱Material'!$B$4:$H1001,6,false)*V181),0) + IF(W181&lt;&gt;"",(VLOOKUP(W181,'🧱Material'!$B$4:$H1001,6,false)*X181),0) + IF(Y181&lt;&gt;"",(VLOOKUP(Y181,'🧱Material'!$B$4:$H1001,6,false)*Z181),0) + IF(AA181&lt;&gt;"",(VLOOKUP(AA181,'🧱Material'!$B$4:$H1001,6,false)*AB181),0) + IF(AC181&lt;&gt;"",(VLOOKUP(AC181,'🧱Material'!$B$4:$H1001,6,false)*AD181),0)</f>
        <v>0</v>
      </c>
      <c r="K181" s="18"/>
      <c r="L181" s="536"/>
      <c r="M181" s="18"/>
      <c r="N181" s="536"/>
      <c r="O181" s="18"/>
      <c r="P181" s="536"/>
      <c r="Q181" s="18"/>
      <c r="R181" s="536"/>
      <c r="S181" s="59"/>
      <c r="T181" s="520"/>
      <c r="U181" s="59"/>
      <c r="V181" s="520"/>
      <c r="W181" s="59"/>
      <c r="X181" s="520"/>
      <c r="Y181" s="59"/>
      <c r="Z181" s="520"/>
      <c r="AA181" s="59"/>
      <c r="AB181" s="520"/>
      <c r="AC181" s="59"/>
      <c r="AD181" s="520"/>
    </row>
    <row r="182">
      <c r="A182" s="629" t="b">
        <v>0</v>
      </c>
      <c r="B182" s="629"/>
      <c r="C182" s="624"/>
      <c r="D182" s="624"/>
      <c r="E182" s="624"/>
      <c r="F182" s="624"/>
      <c r="G182" s="624"/>
      <c r="H182" s="523">
        <f>IF(K182&lt;&gt;"",(VLOOKUP(K182,'🌳Resource'!$A$4:$J1001,10,false)*L182),0)+IF(M182&lt;&gt;"",(VLOOKUP(M182,'🌳Resource'!$A$4:$J1001,10,false)*N182),0)+IF(O182&lt;&gt;"",(VLOOKUP(O182,'🌳Resource'!$A$4:$J1001,10,false)*P182),0) + IF(Q182&lt;&gt;"",(VLOOKUP(Q182,'🌳Resource'!$A$4:$J1001,10,false)*R182),0) + IF(S182&lt;&gt;"",(VLOOKUP(S182,'🧱Material'!$B$4:$H1001,7,false)*T182),0) + IF(U182&lt;&gt;"",(VLOOKUP(U182,'🧱Material'!$B$4:$H1001,7,false)*V182),0) + IF(W182&lt;&gt;"",(VLOOKUP(W182,'🧱Material'!$B$4:$H1001,7,false)*X182),0) + IF(Y182&lt;&gt;"",(VLOOKUP(Y182,'🧱Material'!$B$4:$H1001,7,false)*Z182),0) + IF(AA182&lt;&gt;"",(VLOOKUP(AA182,'🧱Material'!$B$4:$H1001,7,false)*AB182),0) + IF(AC182&lt;&gt;"",(VLOOKUP(AC182,'🧱Material'!$B$4:$H1001,7,false)*AD182),0)</f>
        <v>0</v>
      </c>
      <c r="I182" s="523">
        <f>IF(K182&lt;&gt;"",(VLOOKUP(K182,'🌳Resource'!$A$4:$J1001,8,false)*L182),0)+IF(M182&lt;&gt;"",(VLOOKUP(M182,'🌳Resource'!$A$4:$J1001,8,false)*N182),0)+IF(O182&lt;&gt;"",(VLOOKUP(O182,'🌳Resource'!$A$4:$J1001,8,false)*P182),0) + IF(Q182&lt;&gt;"",(VLOOKUP(Q182,'🌳Resource'!$A$4:$J1001,8,false)*R182),0) + IF(S182&lt;&gt;"",(VLOOKUP(S182,'🧱Material'!$B$4:$H1001,5,false)*T182),0) + IF(U182&lt;&gt;"",(VLOOKUP(U182,'🧱Material'!$B$4:$H1001,5,false)*V182),0) + IF(W182&lt;&gt;"",(VLOOKUP(W182,'🧱Material'!$B$4:$H1001,5,false)*X182),0) + IF(Y182&lt;&gt;"",(VLOOKUP(Y182,'🧱Material'!$B$4:$H1001,5,false)*Z182),0) + IF(AA182&lt;&gt;"",(VLOOKUP(AA182,'🧱Material'!$B$4:$H1001,5,false)*AB182),0) + IF(AC182&lt;&gt;"",(VLOOKUP(AC182,'🧱Material'!$B$4:$H1001,5,false)*AD182),0)</f>
        <v>0</v>
      </c>
      <c r="J182" s="523">
        <f>IF(K182&lt;&gt;"",(VLOOKUP(K182,'🌳Resource'!$A$5:$J1001,9,false)*L182),0)+IF(M182&lt;&gt;"",(VLOOKUP(M182,'🌳Resource'!$A$5:$J1001,9,false)*N182),0)+IF(O182&lt;&gt;"",(VLOOKUP(O182,'🌳Resource'!$A$5:$J1001,9,false)*P182),0) + IF(Q182&lt;&gt;"",(VLOOKUP(Q182,'🌳Resource'!$A$5:$J1001,9,false)*R182),0) + IF(S182&lt;&gt;"",(VLOOKUP(S182,'🧱Material'!$B$4:$H1001,6,false)*T182),0) + IF(U182&lt;&gt;"",(VLOOKUP(U182,'🧱Material'!$B$4:$H1001,6,false)*V182),0) + IF(W182&lt;&gt;"",(VLOOKUP(W182,'🧱Material'!$B$4:$H1001,6,false)*X182),0) + IF(Y182&lt;&gt;"",(VLOOKUP(Y182,'🧱Material'!$B$4:$H1001,6,false)*Z182),0) + IF(AA182&lt;&gt;"",(VLOOKUP(AA182,'🧱Material'!$B$4:$H1001,6,false)*AB182),0) + IF(AC182&lt;&gt;"",(VLOOKUP(AC182,'🧱Material'!$B$4:$H1001,6,false)*AD182),0)</f>
        <v>0</v>
      </c>
      <c r="K182" s="63"/>
      <c r="L182" s="3"/>
      <c r="M182" s="63"/>
      <c r="N182" s="3"/>
      <c r="O182" s="63"/>
      <c r="P182" s="3"/>
      <c r="Q182" s="63"/>
      <c r="R182" s="3"/>
      <c r="S182" s="515"/>
      <c r="T182" s="3"/>
      <c r="U182" s="515"/>
      <c r="V182" s="3"/>
      <c r="W182" s="515"/>
      <c r="X182" s="3"/>
      <c r="Y182" s="515"/>
      <c r="Z182" s="3"/>
      <c r="AA182" s="515"/>
      <c r="AB182" s="3"/>
      <c r="AC182" s="515"/>
      <c r="AD182" s="3"/>
    </row>
    <row r="183">
      <c r="A183" s="629" t="b">
        <v>0</v>
      </c>
      <c r="B183" s="629"/>
      <c r="C183" s="624"/>
      <c r="D183" s="624"/>
      <c r="E183" s="624"/>
      <c r="F183" s="624"/>
      <c r="G183" s="624"/>
      <c r="H183" s="526">
        <f>IF(K183&lt;&gt;"",(VLOOKUP(K183,'🌳Resource'!$A$4:$J1001,10,false)*L183),0)+IF(M183&lt;&gt;"",(VLOOKUP(M183,'🌳Resource'!$A$4:$J1001,10,false)*N183),0)+IF(O183&lt;&gt;"",(VLOOKUP(O183,'🌳Resource'!$A$4:$J1001,10,false)*P183),0) + IF(Q183&lt;&gt;"",(VLOOKUP(Q183,'🌳Resource'!$A$4:$J1001,10,false)*R183),0) + IF(S183&lt;&gt;"",(VLOOKUP(S183,'🧱Material'!$B$4:$H1001,7,false)*T183),0) + IF(U183&lt;&gt;"",(VLOOKUP(U183,'🧱Material'!$B$4:$H1001,7,false)*V183),0) + IF(W183&lt;&gt;"",(VLOOKUP(W183,'🧱Material'!$B$4:$H1001,7,false)*X183),0) + IF(Y183&lt;&gt;"",(VLOOKUP(Y183,'🧱Material'!$B$4:$H1001,7,false)*Z183),0) + IF(AA183&lt;&gt;"",(VLOOKUP(AA183,'🧱Material'!$B$4:$H1001,7,false)*AB183),0) + IF(AC183&lt;&gt;"",(VLOOKUP(AC183,'🧱Material'!$B$4:$H1001,7,false)*AD183),0)</f>
        <v>0</v>
      </c>
      <c r="I183" s="526">
        <f>IF(K183&lt;&gt;"",(VLOOKUP(K183,'🌳Resource'!$A$4:$J1001,8,false)*L183),0)+IF(M183&lt;&gt;"",(VLOOKUP(M183,'🌳Resource'!$A$4:$J1001,8,false)*N183),0)+IF(O183&lt;&gt;"",(VLOOKUP(O183,'🌳Resource'!$A$4:$J1001,8,false)*P183),0) + IF(Q183&lt;&gt;"",(VLOOKUP(Q183,'🌳Resource'!$A$4:$J1001,8,false)*R183),0) + IF(S183&lt;&gt;"",(VLOOKUP(S183,'🧱Material'!$B$4:$H1001,5,false)*T183),0) + IF(U183&lt;&gt;"",(VLOOKUP(U183,'🧱Material'!$B$4:$H1001,5,false)*V183),0) + IF(W183&lt;&gt;"",(VLOOKUP(W183,'🧱Material'!$B$4:$H1001,5,false)*X183),0) + IF(Y183&lt;&gt;"",(VLOOKUP(Y183,'🧱Material'!$B$4:$H1001,5,false)*Z183),0) + IF(AA183&lt;&gt;"",(VLOOKUP(AA183,'🧱Material'!$B$4:$H1001,5,false)*AB183),0) + IF(AC183&lt;&gt;"",(VLOOKUP(AC183,'🧱Material'!$B$4:$H1001,5,false)*AD183),0)</f>
        <v>0</v>
      </c>
      <c r="J183" s="526">
        <f>IF(K183&lt;&gt;"",(VLOOKUP(K183,'🌳Resource'!$A$5:$J1001,9,false)*L183),0)+IF(M183&lt;&gt;"",(VLOOKUP(M183,'🌳Resource'!$A$5:$J1001,9,false)*N183),0)+IF(O183&lt;&gt;"",(VLOOKUP(O183,'🌳Resource'!$A$5:$J1001,9,false)*P183),0) + IF(Q183&lt;&gt;"",(VLOOKUP(Q183,'🌳Resource'!$A$5:$J1001,9,false)*R183),0) + IF(S183&lt;&gt;"",(VLOOKUP(S183,'🧱Material'!$B$4:$H1001,6,false)*T183),0) + IF(U183&lt;&gt;"",(VLOOKUP(U183,'🧱Material'!$B$4:$H1001,6,false)*V183),0) + IF(W183&lt;&gt;"",(VLOOKUP(W183,'🧱Material'!$B$4:$H1001,6,false)*X183),0) + IF(Y183&lt;&gt;"",(VLOOKUP(Y183,'🧱Material'!$B$4:$H1001,6,false)*Z183),0) + IF(AA183&lt;&gt;"",(VLOOKUP(AA183,'🧱Material'!$B$4:$H1001,6,false)*AB183),0) + IF(AC183&lt;&gt;"",(VLOOKUP(AC183,'🧱Material'!$B$4:$H1001,6,false)*AD183),0)</f>
        <v>0</v>
      </c>
      <c r="K183" s="18"/>
      <c r="L183" s="536"/>
      <c r="M183" s="18"/>
      <c r="N183" s="536"/>
      <c r="O183" s="18"/>
      <c r="P183" s="536"/>
      <c r="Q183" s="18"/>
      <c r="R183" s="536"/>
      <c r="S183" s="59"/>
      <c r="T183" s="520"/>
      <c r="U183" s="59"/>
      <c r="V183" s="520"/>
      <c r="W183" s="59"/>
      <c r="X183" s="520"/>
      <c r="Y183" s="59"/>
      <c r="Z183" s="520"/>
      <c r="AA183" s="59"/>
      <c r="AB183" s="520"/>
      <c r="AC183" s="59"/>
      <c r="AD183" s="520"/>
    </row>
    <row r="184">
      <c r="A184" s="629" t="b">
        <v>0</v>
      </c>
      <c r="B184" s="629"/>
      <c r="C184" s="624"/>
      <c r="D184" s="624"/>
      <c r="E184" s="624"/>
      <c r="F184" s="624"/>
      <c r="G184" s="624"/>
      <c r="H184" s="523">
        <f>IF(K184&lt;&gt;"",(VLOOKUP(K184,'🌳Resource'!$A$4:$J1001,10,false)*L184),0)+IF(M184&lt;&gt;"",(VLOOKUP(M184,'🌳Resource'!$A$4:$J1001,10,false)*N184),0)+IF(O184&lt;&gt;"",(VLOOKUP(O184,'🌳Resource'!$A$4:$J1001,10,false)*P184),0) + IF(Q184&lt;&gt;"",(VLOOKUP(Q184,'🌳Resource'!$A$4:$J1001,10,false)*R184),0) + IF(S184&lt;&gt;"",(VLOOKUP(S184,'🧱Material'!$B$4:$H1001,7,false)*T184),0) + IF(U184&lt;&gt;"",(VLOOKUP(U184,'🧱Material'!$B$4:$H1001,7,false)*V184),0) + IF(W184&lt;&gt;"",(VLOOKUP(W184,'🧱Material'!$B$4:$H1001,7,false)*X184),0) + IF(Y184&lt;&gt;"",(VLOOKUP(Y184,'🧱Material'!$B$4:$H1001,7,false)*Z184),0) + IF(AA184&lt;&gt;"",(VLOOKUP(AA184,'🧱Material'!$B$4:$H1001,7,false)*AB184),0) + IF(AC184&lt;&gt;"",(VLOOKUP(AC184,'🧱Material'!$B$4:$H1001,7,false)*AD184),0)</f>
        <v>0</v>
      </c>
      <c r="I184" s="523">
        <f>IF(K184&lt;&gt;"",(VLOOKUP(K184,'🌳Resource'!$A$4:$J1001,8,false)*L184),0)+IF(M184&lt;&gt;"",(VLOOKUP(M184,'🌳Resource'!$A$4:$J1001,8,false)*N184),0)+IF(O184&lt;&gt;"",(VLOOKUP(O184,'🌳Resource'!$A$4:$J1001,8,false)*P184),0) + IF(Q184&lt;&gt;"",(VLOOKUP(Q184,'🌳Resource'!$A$4:$J1001,8,false)*R184),0) + IF(S184&lt;&gt;"",(VLOOKUP(S184,'🧱Material'!$B$4:$H1001,5,false)*T184),0) + IF(U184&lt;&gt;"",(VLOOKUP(U184,'🧱Material'!$B$4:$H1001,5,false)*V184),0) + IF(W184&lt;&gt;"",(VLOOKUP(W184,'🧱Material'!$B$4:$H1001,5,false)*X184),0) + IF(Y184&lt;&gt;"",(VLOOKUP(Y184,'🧱Material'!$B$4:$H1001,5,false)*Z184),0) + IF(AA184&lt;&gt;"",(VLOOKUP(AA184,'🧱Material'!$B$4:$H1001,5,false)*AB184),0) + IF(AC184&lt;&gt;"",(VLOOKUP(AC184,'🧱Material'!$B$4:$H1001,5,false)*AD184),0)</f>
        <v>0</v>
      </c>
      <c r="J184" s="523">
        <f>IF(K184&lt;&gt;"",(VLOOKUP(K184,'🌳Resource'!$A$5:$J1001,9,false)*L184),0)+IF(M184&lt;&gt;"",(VLOOKUP(M184,'🌳Resource'!$A$5:$J1001,9,false)*N184),0)+IF(O184&lt;&gt;"",(VLOOKUP(O184,'🌳Resource'!$A$5:$J1001,9,false)*P184),0) + IF(Q184&lt;&gt;"",(VLOOKUP(Q184,'🌳Resource'!$A$5:$J1001,9,false)*R184),0) + IF(S184&lt;&gt;"",(VLOOKUP(S184,'🧱Material'!$B$4:$H1001,6,false)*T184),0) + IF(U184&lt;&gt;"",(VLOOKUP(U184,'🧱Material'!$B$4:$H1001,6,false)*V184),0) + IF(W184&lt;&gt;"",(VLOOKUP(W184,'🧱Material'!$B$4:$H1001,6,false)*X184),0) + IF(Y184&lt;&gt;"",(VLOOKUP(Y184,'🧱Material'!$B$4:$H1001,6,false)*Z184),0) + IF(AA184&lt;&gt;"",(VLOOKUP(AA184,'🧱Material'!$B$4:$H1001,6,false)*AB184),0) + IF(AC184&lt;&gt;"",(VLOOKUP(AC184,'🧱Material'!$B$4:$H1001,6,false)*AD184),0)</f>
        <v>0</v>
      </c>
      <c r="K184" s="63"/>
      <c r="L184" s="3"/>
      <c r="M184" s="63"/>
      <c r="N184" s="3"/>
      <c r="O184" s="63"/>
      <c r="P184" s="3"/>
      <c r="Q184" s="63"/>
      <c r="R184" s="3"/>
      <c r="S184" s="515"/>
      <c r="T184" s="3"/>
      <c r="U184" s="515"/>
      <c r="V184" s="3"/>
      <c r="W184" s="515"/>
      <c r="X184" s="3"/>
      <c r="Y184" s="515"/>
      <c r="Z184" s="3"/>
      <c r="AA184" s="515"/>
      <c r="AB184" s="3"/>
      <c r="AC184" s="515"/>
      <c r="AD184" s="3"/>
    </row>
    <row r="185">
      <c r="A185" s="545" t="b">
        <v>0</v>
      </c>
      <c r="B185" s="545"/>
      <c r="C185" s="546"/>
      <c r="D185" s="546"/>
      <c r="E185" s="546"/>
      <c r="F185" s="546"/>
      <c r="G185" s="546"/>
      <c r="H185" s="526">
        <f>IF(K185&lt;&gt;"",(VLOOKUP(K185,'🌳Resource'!$A$4:$J1001,10,false)*L185),0)+IF(M185&lt;&gt;"",(VLOOKUP(M185,'🌳Resource'!$A$4:$J1001,10,false)*N185),0)+IF(O185&lt;&gt;"",(VLOOKUP(O185,'🌳Resource'!$A$4:$J1001,10,false)*P185),0) + IF(Q185&lt;&gt;"",(VLOOKUP(Q185,'🌳Resource'!$A$4:$J1001,10,false)*R185),0) + IF(S185&lt;&gt;"",(VLOOKUP(S185,'🧱Material'!$B$4:$H1001,7,false)*T185),0) + IF(U185&lt;&gt;"",(VLOOKUP(U185,'🧱Material'!$B$4:$H1001,7,false)*V185),0) + IF(W185&lt;&gt;"",(VLOOKUP(W185,'🧱Material'!$B$4:$H1001,7,false)*X185),0) + IF(Y185&lt;&gt;"",(VLOOKUP(Y185,'🧱Material'!$B$4:$H1001,7,false)*Z185),0) + IF(AA185&lt;&gt;"",(VLOOKUP(AA185,'🧱Material'!$B$4:$H1001,7,false)*AB185),0) + IF(AC185&lt;&gt;"",(VLOOKUP(AC185,'🧱Material'!$B$4:$H1001,7,false)*AD185),0)</f>
        <v>0</v>
      </c>
      <c r="I185" s="526">
        <f>IF(K185&lt;&gt;"",(VLOOKUP(K185,'🌳Resource'!$A$4:$J1001,8,false)*L185),0)+IF(M185&lt;&gt;"",(VLOOKUP(M185,'🌳Resource'!$A$4:$J1001,8,false)*N185),0)+IF(O185&lt;&gt;"",(VLOOKUP(O185,'🌳Resource'!$A$4:$J1001,8,false)*P185),0) + IF(Q185&lt;&gt;"",(VLOOKUP(Q185,'🌳Resource'!$A$4:$J1001,8,false)*R185),0) + IF(S185&lt;&gt;"",(VLOOKUP(S185,'🧱Material'!$B$4:$H1001,5,false)*T185),0) + IF(U185&lt;&gt;"",(VLOOKUP(U185,'🧱Material'!$B$4:$H1001,5,false)*V185),0) + IF(W185&lt;&gt;"",(VLOOKUP(W185,'🧱Material'!$B$4:$H1001,5,false)*X185),0) + IF(Y185&lt;&gt;"",(VLOOKUP(Y185,'🧱Material'!$B$4:$H1001,5,false)*Z185),0) + IF(AA185&lt;&gt;"",(VLOOKUP(AA185,'🧱Material'!$B$4:$H1001,5,false)*AB185),0) + IF(AC185&lt;&gt;"",(VLOOKUP(AC185,'🧱Material'!$B$4:$H1001,5,false)*AD185),0)</f>
        <v>0</v>
      </c>
      <c r="J185" s="526">
        <f>IF(K185&lt;&gt;"",(VLOOKUP(K185,'🌳Resource'!$A$5:$J1001,9,false)*L185),0)+IF(M185&lt;&gt;"",(VLOOKUP(M185,'🌳Resource'!$A$5:$J1001,9,false)*N185),0)+IF(O185&lt;&gt;"",(VLOOKUP(O185,'🌳Resource'!$A$5:$J1001,9,false)*P185),0) + IF(Q185&lt;&gt;"",(VLOOKUP(Q185,'🌳Resource'!$A$5:$J1001,9,false)*R185),0) + IF(S185&lt;&gt;"",(VLOOKUP(S185,'🧱Material'!$B$4:$H1001,6,false)*T185),0) + IF(U185&lt;&gt;"",(VLOOKUP(U185,'🧱Material'!$B$4:$H1001,6,false)*V185),0) + IF(W185&lt;&gt;"",(VLOOKUP(W185,'🧱Material'!$B$4:$H1001,6,false)*X185),0) + IF(Y185&lt;&gt;"",(VLOOKUP(Y185,'🧱Material'!$B$4:$H1001,6,false)*Z185),0) + IF(AA185&lt;&gt;"",(VLOOKUP(AA185,'🧱Material'!$B$4:$H1001,6,false)*AB185),0) + IF(AC185&lt;&gt;"",(VLOOKUP(AC185,'🧱Material'!$B$4:$H1001,6,false)*AD185),0)</f>
        <v>0</v>
      </c>
      <c r="K185" s="18"/>
      <c r="L185" s="536"/>
      <c r="M185" s="18"/>
      <c r="N185" s="536"/>
      <c r="O185" s="18"/>
      <c r="P185" s="536"/>
      <c r="Q185" s="18"/>
      <c r="R185" s="536"/>
      <c r="S185" s="59"/>
      <c r="T185" s="520"/>
      <c r="U185" s="59"/>
      <c r="V185" s="520"/>
      <c r="W185" s="59"/>
      <c r="X185" s="520"/>
      <c r="Y185" s="59"/>
      <c r="Z185" s="520"/>
      <c r="AA185" s="59"/>
      <c r="AB185" s="520"/>
      <c r="AC185" s="59"/>
      <c r="AD185" s="520"/>
      <c r="AE185" s="13"/>
      <c r="AF185" s="13"/>
    </row>
    <row r="186">
      <c r="A186" s="13" t="b">
        <v>0</v>
      </c>
      <c r="B186" s="13"/>
      <c r="C186" s="13"/>
      <c r="D186" s="13"/>
      <c r="E186" s="13"/>
      <c r="F186" s="13"/>
      <c r="G186" s="13"/>
      <c r="H186" s="523">
        <f>IF(K186&lt;&gt;"",(VLOOKUP(K186,'🌳Resource'!$A$4:$J1001,10,false)*L186),0)+IF(M186&lt;&gt;"",(VLOOKUP(M186,'🌳Resource'!$A$4:$J1001,10,false)*N186),0)+IF(O186&lt;&gt;"",(VLOOKUP(O186,'🌳Resource'!$A$4:$J1001,10,false)*P186),0) + IF(Q186&lt;&gt;"",(VLOOKUP(Q186,'🌳Resource'!$A$4:$J1001,10,false)*R186),0) + IF(S186&lt;&gt;"",(VLOOKUP(S186,'🧱Material'!$B$4:$H1001,7,false)*T186),0) + IF(U186&lt;&gt;"",(VLOOKUP(U186,'🧱Material'!$B$4:$H1001,7,false)*V186),0) + IF(W186&lt;&gt;"",(VLOOKUP(W186,'🧱Material'!$B$4:$H1001,7,false)*X186),0) + IF(Y186&lt;&gt;"",(VLOOKUP(Y186,'🧱Material'!$B$4:$H1001,7,false)*Z186),0) + IF(AA186&lt;&gt;"",(VLOOKUP(AA186,'🧱Material'!$B$4:$H1001,7,false)*AB186),0) + IF(AC186&lt;&gt;"",(VLOOKUP(AC186,'🧱Material'!$B$4:$H1001,7,false)*AD186),0)</f>
        <v>0</v>
      </c>
      <c r="I186" s="523">
        <f>IF(K186&lt;&gt;"",(VLOOKUP(K186,'🌳Resource'!$A$4:$J1001,8,false)*L186),0)+IF(M186&lt;&gt;"",(VLOOKUP(M186,'🌳Resource'!$A$4:$J1001,8,false)*N186),0)+IF(O186&lt;&gt;"",(VLOOKUP(O186,'🌳Resource'!$A$4:$J1001,8,false)*P186),0) + IF(Q186&lt;&gt;"",(VLOOKUP(Q186,'🌳Resource'!$A$4:$J1001,8,false)*R186),0) + IF(S186&lt;&gt;"",(VLOOKUP(S186,'🧱Material'!$B$4:$H1001,5,false)*T186),0) + IF(U186&lt;&gt;"",(VLOOKUP(U186,'🧱Material'!$B$4:$H1001,5,false)*V186),0) + IF(W186&lt;&gt;"",(VLOOKUP(W186,'🧱Material'!$B$4:$H1001,5,false)*X186),0) + IF(Y186&lt;&gt;"",(VLOOKUP(Y186,'🧱Material'!$B$4:$H1001,5,false)*Z186),0) + IF(AA186&lt;&gt;"",(VLOOKUP(AA186,'🧱Material'!$B$4:$H1001,5,false)*AB186),0) + IF(AC186&lt;&gt;"",(VLOOKUP(AC186,'🧱Material'!$B$4:$H1001,5,false)*AD186),0)</f>
        <v>0</v>
      </c>
      <c r="J186" s="523">
        <f>IF(K186&lt;&gt;"",(VLOOKUP(K186,'🌳Resource'!$A$5:$J1001,9,false)*L186),0)+IF(M186&lt;&gt;"",(VLOOKUP(M186,'🌳Resource'!$A$5:$J1001,9,false)*N186),0)+IF(O186&lt;&gt;"",(VLOOKUP(O186,'🌳Resource'!$A$5:$J1001,9,false)*P186),0) + IF(Q186&lt;&gt;"",(VLOOKUP(Q186,'🌳Resource'!$A$5:$J1001,9,false)*R186),0) + IF(S186&lt;&gt;"",(VLOOKUP(S186,'🧱Material'!$B$4:$H1001,6,false)*T186),0) + IF(U186&lt;&gt;"",(VLOOKUP(U186,'🧱Material'!$B$4:$H1001,6,false)*V186),0) + IF(W186&lt;&gt;"",(VLOOKUP(W186,'🧱Material'!$B$4:$H1001,6,false)*X186),0) + IF(Y186&lt;&gt;"",(VLOOKUP(Y186,'🧱Material'!$B$4:$H1001,6,false)*Z186),0) + IF(AA186&lt;&gt;"",(VLOOKUP(AA186,'🧱Material'!$B$4:$H1001,6,false)*AB186),0) + IF(AC186&lt;&gt;"",(VLOOKUP(AC186,'🧱Material'!$B$4:$H1001,6,false)*AD186),0)</f>
        <v>0</v>
      </c>
      <c r="K186" s="63"/>
      <c r="L186" s="3"/>
      <c r="M186" s="63"/>
      <c r="N186" s="3"/>
      <c r="O186" s="63"/>
      <c r="P186" s="3"/>
      <c r="Q186" s="63"/>
      <c r="R186" s="3"/>
      <c r="S186" s="515"/>
      <c r="T186" s="3"/>
      <c r="U186" s="515"/>
      <c r="V186" s="3"/>
      <c r="W186" s="515"/>
      <c r="X186" s="3"/>
      <c r="Y186" s="515"/>
      <c r="Z186" s="3"/>
      <c r="AA186" s="515"/>
      <c r="AB186" s="3"/>
      <c r="AC186" s="515"/>
      <c r="AD186" s="3"/>
      <c r="AE186" s="13"/>
      <c r="AF186" s="13"/>
    </row>
    <row r="187">
      <c r="A187" s="13" t="b">
        <v>0</v>
      </c>
      <c r="B187" s="13"/>
      <c r="C187" s="13"/>
      <c r="D187" s="13"/>
      <c r="E187" s="13"/>
      <c r="F187" s="13"/>
      <c r="G187" s="13"/>
      <c r="H187" s="526">
        <f>IF(K187&lt;&gt;"",(VLOOKUP(K187,'🌳Resource'!$A$4:$J1001,10,false)*L187),0)+IF(M187&lt;&gt;"",(VLOOKUP(M187,'🌳Resource'!$A$4:$J1001,10,false)*N187),0)+IF(O187&lt;&gt;"",(VLOOKUP(O187,'🌳Resource'!$A$4:$J1001,10,false)*P187),0) + IF(Q187&lt;&gt;"",(VLOOKUP(Q187,'🌳Resource'!$A$4:$J1001,10,false)*R187),0) + IF(S187&lt;&gt;"",(VLOOKUP(S187,'🧱Material'!$B$4:$H1001,7,false)*T187),0) + IF(U187&lt;&gt;"",(VLOOKUP(U187,'🧱Material'!$B$4:$H1001,7,false)*V187),0) + IF(W187&lt;&gt;"",(VLOOKUP(W187,'🧱Material'!$B$4:$H1001,7,false)*X187),0) + IF(Y187&lt;&gt;"",(VLOOKUP(Y187,'🧱Material'!$B$4:$H1001,7,false)*Z187),0) + IF(AA187&lt;&gt;"",(VLOOKUP(AA187,'🧱Material'!$B$4:$H1001,7,false)*AB187),0) + IF(AC187&lt;&gt;"",(VLOOKUP(AC187,'🧱Material'!$B$4:$H1001,7,false)*AD187),0)</f>
        <v>0</v>
      </c>
      <c r="I187" s="526">
        <f>IF(K187&lt;&gt;"",(VLOOKUP(K187,'🌳Resource'!$A$4:$J1001,8,false)*L187),0)+IF(M187&lt;&gt;"",(VLOOKUP(M187,'🌳Resource'!$A$4:$J1001,8,false)*N187),0)+IF(O187&lt;&gt;"",(VLOOKUP(O187,'🌳Resource'!$A$4:$J1001,8,false)*P187),0) + IF(Q187&lt;&gt;"",(VLOOKUP(Q187,'🌳Resource'!$A$4:$J1001,8,false)*R187),0) + IF(S187&lt;&gt;"",(VLOOKUP(S187,'🧱Material'!$B$4:$H1001,5,false)*T187),0) + IF(U187&lt;&gt;"",(VLOOKUP(U187,'🧱Material'!$B$4:$H1001,5,false)*V187),0) + IF(W187&lt;&gt;"",(VLOOKUP(W187,'🧱Material'!$B$4:$H1001,5,false)*X187),0) + IF(Y187&lt;&gt;"",(VLOOKUP(Y187,'🧱Material'!$B$4:$H1001,5,false)*Z187),0) + IF(AA187&lt;&gt;"",(VLOOKUP(AA187,'🧱Material'!$B$4:$H1001,5,false)*AB187),0) + IF(AC187&lt;&gt;"",(VLOOKUP(AC187,'🧱Material'!$B$4:$H1001,5,false)*AD187),0)</f>
        <v>0</v>
      </c>
      <c r="J187" s="526">
        <f>IF(K187&lt;&gt;"",(VLOOKUP(K187,'🌳Resource'!$A$5:$J1001,9,false)*L187),0)+IF(M187&lt;&gt;"",(VLOOKUP(M187,'🌳Resource'!$A$5:$J1001,9,false)*N187),0)+IF(O187&lt;&gt;"",(VLOOKUP(O187,'🌳Resource'!$A$5:$J1001,9,false)*P187),0) + IF(Q187&lt;&gt;"",(VLOOKUP(Q187,'🌳Resource'!$A$5:$J1001,9,false)*R187),0) + IF(S187&lt;&gt;"",(VLOOKUP(S187,'🧱Material'!$B$4:$H1001,6,false)*T187),0) + IF(U187&lt;&gt;"",(VLOOKUP(U187,'🧱Material'!$B$4:$H1001,6,false)*V187),0) + IF(W187&lt;&gt;"",(VLOOKUP(W187,'🧱Material'!$B$4:$H1001,6,false)*X187),0) + IF(Y187&lt;&gt;"",(VLOOKUP(Y187,'🧱Material'!$B$4:$H1001,6,false)*Z187),0) + IF(AA187&lt;&gt;"",(VLOOKUP(AA187,'🧱Material'!$B$4:$H1001,6,false)*AB187),0) + IF(AC187&lt;&gt;"",(VLOOKUP(AC187,'🧱Material'!$B$4:$H1001,6,false)*AD187),0)</f>
        <v>0</v>
      </c>
      <c r="K187" s="18"/>
      <c r="L187" s="536"/>
      <c r="M187" s="18"/>
      <c r="N187" s="536"/>
      <c r="O187" s="18"/>
      <c r="P187" s="536"/>
      <c r="Q187" s="18"/>
      <c r="R187" s="536"/>
      <c r="S187" s="59"/>
      <c r="T187" s="520"/>
      <c r="U187" s="59"/>
      <c r="V187" s="520"/>
      <c r="W187" s="59"/>
      <c r="X187" s="520"/>
      <c r="Y187" s="59"/>
      <c r="Z187" s="520"/>
      <c r="AA187" s="59"/>
      <c r="AB187" s="520"/>
      <c r="AC187" s="59"/>
      <c r="AD187" s="520"/>
      <c r="AE187" s="13"/>
      <c r="AF187" s="13"/>
    </row>
    <row r="188">
      <c r="A188" s="13" t="b">
        <v>0</v>
      </c>
      <c r="B188" s="13"/>
      <c r="C188" s="13"/>
      <c r="D188" s="13"/>
      <c r="E188" s="13"/>
      <c r="F188" s="13"/>
      <c r="G188" s="13"/>
      <c r="H188" s="523">
        <f>IF(K188&lt;&gt;"",(VLOOKUP(K188,'🌳Resource'!$A$4:$J1001,10,false)*L188),0)+IF(M188&lt;&gt;"",(VLOOKUP(M188,'🌳Resource'!$A$4:$J1001,10,false)*N188),0)+IF(O188&lt;&gt;"",(VLOOKUP(O188,'🌳Resource'!$A$4:$J1001,10,false)*P188),0) + IF(Q188&lt;&gt;"",(VLOOKUP(Q188,'🌳Resource'!$A$4:$J1001,10,false)*R188),0) + IF(S188&lt;&gt;"",(VLOOKUP(S188,'🧱Material'!$B$4:$H1001,7,false)*T188),0) + IF(U188&lt;&gt;"",(VLOOKUP(U188,'🧱Material'!$B$4:$H1001,7,false)*V188),0) + IF(W188&lt;&gt;"",(VLOOKUP(W188,'🧱Material'!$B$4:$H1001,7,false)*X188),0) + IF(Y188&lt;&gt;"",(VLOOKUP(Y188,'🧱Material'!$B$4:$H1001,7,false)*Z188),0) + IF(AA188&lt;&gt;"",(VLOOKUP(AA188,'🧱Material'!$B$4:$H1001,7,false)*AB188),0) + IF(AC188&lt;&gt;"",(VLOOKUP(AC188,'🧱Material'!$B$4:$H1001,7,false)*AD188),0)</f>
        <v>0</v>
      </c>
      <c r="I188" s="523">
        <f>IF(K188&lt;&gt;"",(VLOOKUP(K188,'🌳Resource'!$A$4:$J1001,8,false)*L188),0)+IF(M188&lt;&gt;"",(VLOOKUP(M188,'🌳Resource'!$A$4:$J1001,8,false)*N188),0)+IF(O188&lt;&gt;"",(VLOOKUP(O188,'🌳Resource'!$A$4:$J1001,8,false)*P188),0) + IF(Q188&lt;&gt;"",(VLOOKUP(Q188,'🌳Resource'!$A$4:$J1001,8,false)*R188),0) + IF(S188&lt;&gt;"",(VLOOKUP(S188,'🧱Material'!$B$4:$H1001,5,false)*T188),0) + IF(U188&lt;&gt;"",(VLOOKUP(U188,'🧱Material'!$B$4:$H1001,5,false)*V188),0) + IF(W188&lt;&gt;"",(VLOOKUP(W188,'🧱Material'!$B$4:$H1001,5,false)*X188),0) + IF(Y188&lt;&gt;"",(VLOOKUP(Y188,'🧱Material'!$B$4:$H1001,5,false)*Z188),0) + IF(AA188&lt;&gt;"",(VLOOKUP(AA188,'🧱Material'!$B$4:$H1001,5,false)*AB188),0) + IF(AC188&lt;&gt;"",(VLOOKUP(AC188,'🧱Material'!$B$4:$H1001,5,false)*AD188),0)</f>
        <v>0</v>
      </c>
      <c r="J188" s="523">
        <f>IF(K188&lt;&gt;"",(VLOOKUP(K188,'🌳Resource'!$A$5:$J1001,9,false)*L188),0)+IF(M188&lt;&gt;"",(VLOOKUP(M188,'🌳Resource'!$A$5:$J1001,9,false)*N188),0)+IF(O188&lt;&gt;"",(VLOOKUP(O188,'🌳Resource'!$A$5:$J1001,9,false)*P188),0) + IF(Q188&lt;&gt;"",(VLOOKUP(Q188,'🌳Resource'!$A$5:$J1001,9,false)*R188),0) + IF(S188&lt;&gt;"",(VLOOKUP(S188,'🧱Material'!$B$4:$H1001,6,false)*T188),0) + IF(U188&lt;&gt;"",(VLOOKUP(U188,'🧱Material'!$B$4:$H1001,6,false)*V188),0) + IF(W188&lt;&gt;"",(VLOOKUP(W188,'🧱Material'!$B$4:$H1001,6,false)*X188),0) + IF(Y188&lt;&gt;"",(VLOOKUP(Y188,'🧱Material'!$B$4:$H1001,6,false)*Z188),0) + IF(AA188&lt;&gt;"",(VLOOKUP(AA188,'🧱Material'!$B$4:$H1001,6,false)*AB188),0) + IF(AC188&lt;&gt;"",(VLOOKUP(AC188,'🧱Material'!$B$4:$H1001,6,false)*AD188),0)</f>
        <v>0</v>
      </c>
      <c r="K188" s="63"/>
      <c r="L188" s="3"/>
      <c r="M188" s="63"/>
      <c r="N188" s="3"/>
      <c r="O188" s="63"/>
      <c r="P188" s="3"/>
      <c r="Q188" s="63"/>
      <c r="R188" s="3"/>
      <c r="S188" s="515"/>
      <c r="T188" s="3"/>
      <c r="U188" s="515"/>
      <c r="V188" s="3"/>
      <c r="W188" s="515"/>
      <c r="X188" s="3"/>
      <c r="Y188" s="515"/>
      <c r="Z188" s="3"/>
      <c r="AA188" s="515"/>
      <c r="AB188" s="3"/>
      <c r="AC188" s="515"/>
      <c r="AD188" s="3"/>
      <c r="AE188" s="13"/>
      <c r="AF188" s="13"/>
    </row>
    <row r="189">
      <c r="A189" s="13" t="b">
        <v>0</v>
      </c>
      <c r="B189" s="13"/>
      <c r="C189" s="13"/>
      <c r="D189" s="13"/>
      <c r="E189" s="13"/>
      <c r="F189" s="13"/>
      <c r="G189" s="13"/>
      <c r="H189" s="526">
        <f>IF(K189&lt;&gt;"",(VLOOKUP(K189,'🌳Resource'!$A$4:$J1001,10,false)*L189),0)+IF(M189&lt;&gt;"",(VLOOKUP(M189,'🌳Resource'!$A$4:$J1001,10,false)*N189),0)+IF(O189&lt;&gt;"",(VLOOKUP(O189,'🌳Resource'!$A$4:$J1001,10,false)*P189),0) + IF(Q189&lt;&gt;"",(VLOOKUP(Q189,'🌳Resource'!$A$4:$J1001,10,false)*R189),0) + IF(S189&lt;&gt;"",(VLOOKUP(S189,'🧱Material'!$B$4:$H1001,7,false)*T189),0) + IF(U189&lt;&gt;"",(VLOOKUP(U189,'🧱Material'!$B$4:$H1001,7,false)*V189),0) + IF(W189&lt;&gt;"",(VLOOKUP(W189,'🧱Material'!$B$4:$H1001,7,false)*X189),0) + IF(Y189&lt;&gt;"",(VLOOKUP(Y189,'🧱Material'!$B$4:$H1001,7,false)*Z189),0) + IF(AA189&lt;&gt;"",(VLOOKUP(AA189,'🧱Material'!$B$4:$H1001,7,false)*AB189),0) + IF(AC189&lt;&gt;"",(VLOOKUP(AC189,'🧱Material'!$B$4:$H1001,7,false)*AD189),0)</f>
        <v>0</v>
      </c>
      <c r="I189" s="526">
        <f>IF(K189&lt;&gt;"",(VLOOKUP(K189,'🌳Resource'!$A$4:$J1001,8,false)*L189),0)+IF(M189&lt;&gt;"",(VLOOKUP(M189,'🌳Resource'!$A$4:$J1001,8,false)*N189),0)+IF(O189&lt;&gt;"",(VLOOKUP(O189,'🌳Resource'!$A$4:$J1001,8,false)*P189),0) + IF(Q189&lt;&gt;"",(VLOOKUP(Q189,'🌳Resource'!$A$4:$J1001,8,false)*R189),0) + IF(S189&lt;&gt;"",(VLOOKUP(S189,'🧱Material'!$B$4:$H1001,5,false)*T189),0) + IF(U189&lt;&gt;"",(VLOOKUP(U189,'🧱Material'!$B$4:$H1001,5,false)*V189),0) + IF(W189&lt;&gt;"",(VLOOKUP(W189,'🧱Material'!$B$4:$H1001,5,false)*X189),0) + IF(Y189&lt;&gt;"",(VLOOKUP(Y189,'🧱Material'!$B$4:$H1001,5,false)*Z189),0) + IF(AA189&lt;&gt;"",(VLOOKUP(AA189,'🧱Material'!$B$4:$H1001,5,false)*AB189),0) + IF(AC189&lt;&gt;"",(VLOOKUP(AC189,'🧱Material'!$B$4:$H1001,5,false)*AD189),0)</f>
        <v>0</v>
      </c>
      <c r="J189" s="526">
        <f>IF(K189&lt;&gt;"",(VLOOKUP(K189,'🌳Resource'!$A$5:$J1001,9,false)*L189),0)+IF(M189&lt;&gt;"",(VLOOKUP(M189,'🌳Resource'!$A$5:$J1001,9,false)*N189),0)+IF(O189&lt;&gt;"",(VLOOKUP(O189,'🌳Resource'!$A$5:$J1001,9,false)*P189),0) + IF(Q189&lt;&gt;"",(VLOOKUP(Q189,'🌳Resource'!$A$5:$J1001,9,false)*R189),0) + IF(S189&lt;&gt;"",(VLOOKUP(S189,'🧱Material'!$B$4:$H1001,6,false)*T189),0) + IF(U189&lt;&gt;"",(VLOOKUP(U189,'🧱Material'!$B$4:$H1001,6,false)*V189),0) + IF(W189&lt;&gt;"",(VLOOKUP(W189,'🧱Material'!$B$4:$H1001,6,false)*X189),0) + IF(Y189&lt;&gt;"",(VLOOKUP(Y189,'🧱Material'!$B$4:$H1001,6,false)*Z189),0) + IF(AA189&lt;&gt;"",(VLOOKUP(AA189,'🧱Material'!$B$4:$H1001,6,false)*AB189),0) + IF(AC189&lt;&gt;"",(VLOOKUP(AC189,'🧱Material'!$B$4:$H1001,6,false)*AD189),0)</f>
        <v>0</v>
      </c>
      <c r="K189" s="18"/>
      <c r="L189" s="536"/>
      <c r="M189" s="18"/>
      <c r="N189" s="536"/>
      <c r="O189" s="18"/>
      <c r="P189" s="536"/>
      <c r="Q189" s="18"/>
      <c r="R189" s="536"/>
      <c r="S189" s="59"/>
      <c r="T189" s="520"/>
      <c r="U189" s="59"/>
      <c r="V189" s="520"/>
      <c r="W189" s="59"/>
      <c r="X189" s="520"/>
      <c r="Y189" s="59"/>
      <c r="Z189" s="520"/>
      <c r="AA189" s="59"/>
      <c r="AB189" s="520"/>
      <c r="AC189" s="59"/>
      <c r="AD189" s="520"/>
      <c r="AE189" s="13"/>
      <c r="AF189" s="13"/>
    </row>
    <row r="190">
      <c r="A190" s="547" t="b">
        <v>0</v>
      </c>
      <c r="B190" s="547"/>
      <c r="C190" s="13"/>
      <c r="D190" s="13"/>
      <c r="E190" s="13"/>
      <c r="F190" s="13"/>
      <c r="G190" s="548"/>
      <c r="H190" s="523">
        <f>IF(K190&lt;&gt;"",(VLOOKUP(K190,'🌳Resource'!$A$4:$J1001,10,false)*L190),0)+IF(M190&lt;&gt;"",(VLOOKUP(M190,'🌳Resource'!$A$4:$J1001,10,false)*N190),0)+IF(O190&lt;&gt;"",(VLOOKUP(O190,'🌳Resource'!$A$4:$J1001,10,false)*P190),0) + IF(Q190&lt;&gt;"",(VLOOKUP(Q190,'🌳Resource'!$A$4:$J1001,10,false)*R190),0) + IF(S190&lt;&gt;"",(VLOOKUP(S190,'🧱Material'!$B$4:$H1001,7,false)*T190),0) + IF(U190&lt;&gt;"",(VLOOKUP(U190,'🧱Material'!$B$4:$H1001,7,false)*V190),0) + IF(W190&lt;&gt;"",(VLOOKUP(W190,'🧱Material'!$B$4:$H1001,7,false)*X190),0) + IF(Y190&lt;&gt;"",(VLOOKUP(Y190,'🧱Material'!$B$4:$H1001,7,false)*Z190),0) + IF(AA190&lt;&gt;"",(VLOOKUP(AA190,'🧱Material'!$B$4:$H1001,7,false)*AB190),0) + IF(AC190&lt;&gt;"",(VLOOKUP(AC190,'🧱Material'!$B$4:$H1001,7,false)*AD190),0)</f>
        <v>0</v>
      </c>
      <c r="I190" s="523">
        <f>IF(K190&lt;&gt;"",(VLOOKUP(K190,'🌳Resource'!$A$4:$J1001,8,false)*L190),0)+IF(M190&lt;&gt;"",(VLOOKUP(M190,'🌳Resource'!$A$4:$J1001,8,false)*N190),0)+IF(O190&lt;&gt;"",(VLOOKUP(O190,'🌳Resource'!$A$4:$J1001,8,false)*P190),0) + IF(Q190&lt;&gt;"",(VLOOKUP(Q190,'🌳Resource'!$A$4:$J1001,8,false)*R190),0) + IF(S190&lt;&gt;"",(VLOOKUP(S190,'🧱Material'!$B$4:$H1001,5,false)*T190),0) + IF(U190&lt;&gt;"",(VLOOKUP(U190,'🧱Material'!$B$4:$H1001,5,false)*V190),0) + IF(W190&lt;&gt;"",(VLOOKUP(W190,'🧱Material'!$B$4:$H1001,5,false)*X190),0) + IF(Y190&lt;&gt;"",(VLOOKUP(Y190,'🧱Material'!$B$4:$H1001,5,false)*Z190),0) + IF(AA190&lt;&gt;"",(VLOOKUP(AA190,'🧱Material'!$B$4:$H1001,5,false)*AB190),0) + IF(AC190&lt;&gt;"",(VLOOKUP(AC190,'🧱Material'!$B$4:$H1001,5,false)*AD190),0)</f>
        <v>0</v>
      </c>
      <c r="J190" s="523">
        <f>IF(K190&lt;&gt;"",(VLOOKUP(K190,'🌳Resource'!$A$5:$J1001,9,false)*L190),0)+IF(M190&lt;&gt;"",(VLOOKUP(M190,'🌳Resource'!$A$5:$J1001,9,false)*N190),0)+IF(O190&lt;&gt;"",(VLOOKUP(O190,'🌳Resource'!$A$5:$J1001,9,false)*P190),0) + IF(Q190&lt;&gt;"",(VLOOKUP(Q190,'🌳Resource'!$A$5:$J1001,9,false)*R190),0) + IF(S190&lt;&gt;"",(VLOOKUP(S190,'🧱Material'!$B$4:$H1001,6,false)*T190),0) + IF(U190&lt;&gt;"",(VLOOKUP(U190,'🧱Material'!$B$4:$H1001,6,false)*V190),0) + IF(W190&lt;&gt;"",(VLOOKUP(W190,'🧱Material'!$B$4:$H1001,6,false)*X190),0) + IF(Y190&lt;&gt;"",(VLOOKUP(Y190,'🧱Material'!$B$4:$H1001,6,false)*Z190),0) + IF(AA190&lt;&gt;"",(VLOOKUP(AA190,'🧱Material'!$B$4:$H1001,6,false)*AB190),0) + IF(AC190&lt;&gt;"",(VLOOKUP(AC190,'🧱Material'!$B$4:$H1001,6,false)*AD190),0)</f>
        <v>0</v>
      </c>
      <c r="K190" s="63"/>
      <c r="L190" s="3"/>
      <c r="M190" s="63"/>
      <c r="N190" s="3"/>
      <c r="O190" s="63"/>
      <c r="P190" s="3"/>
      <c r="Q190" s="63"/>
      <c r="R190" s="3"/>
      <c r="S190" s="515"/>
      <c r="T190" s="3"/>
      <c r="U190" s="515"/>
      <c r="V190" s="3"/>
      <c r="W190" s="515"/>
      <c r="X190" s="3"/>
      <c r="Y190" s="515"/>
      <c r="Z190" s="3"/>
      <c r="AA190" s="515"/>
      <c r="AB190" s="3"/>
      <c r="AC190" s="515"/>
      <c r="AD190" s="3"/>
      <c r="AE190" s="13"/>
      <c r="AF190" s="13"/>
    </row>
    <row r="191">
      <c r="A191" s="49" t="b">
        <v>0</v>
      </c>
      <c r="B191" s="49"/>
      <c r="C191" s="13"/>
      <c r="D191" s="13"/>
      <c r="E191" s="13"/>
      <c r="F191" s="13"/>
      <c r="G191" s="13"/>
      <c r="H191" s="526">
        <f>IF(K191&lt;&gt;"",(VLOOKUP(K191,'🌳Resource'!$A$4:$J1001,10,false)*L191),0)+IF(M191&lt;&gt;"",(VLOOKUP(M191,'🌳Resource'!$A$4:$J1001,10,false)*N191),0)+IF(O191&lt;&gt;"",(VLOOKUP(O191,'🌳Resource'!$A$4:$J1001,10,false)*P191),0) + IF(Q191&lt;&gt;"",(VLOOKUP(Q191,'🌳Resource'!$A$4:$J1001,10,false)*R191),0) + IF(S191&lt;&gt;"",(VLOOKUP(S191,'🧱Material'!$B$4:$H1001,7,false)*T191),0) + IF(U191&lt;&gt;"",(VLOOKUP(U191,'🧱Material'!$B$4:$H1001,7,false)*V191),0) + IF(W191&lt;&gt;"",(VLOOKUP(W191,'🧱Material'!$B$4:$H1001,7,false)*X191),0) + IF(Y191&lt;&gt;"",(VLOOKUP(Y191,'🧱Material'!$B$4:$H1001,7,false)*Z191),0) + IF(AA191&lt;&gt;"",(VLOOKUP(AA191,'🧱Material'!$B$4:$H1001,7,false)*AB191),0) + IF(AC191&lt;&gt;"",(VLOOKUP(AC191,'🧱Material'!$B$4:$H1001,7,false)*AD191),0)</f>
        <v>0</v>
      </c>
      <c r="I191" s="526">
        <f>IF(K191&lt;&gt;"",(VLOOKUP(K191,'🌳Resource'!$A$4:$J1001,8,false)*L191),0)+IF(M191&lt;&gt;"",(VLOOKUP(M191,'🌳Resource'!$A$4:$J1001,8,false)*N191),0)+IF(O191&lt;&gt;"",(VLOOKUP(O191,'🌳Resource'!$A$4:$J1001,8,false)*P191),0) + IF(Q191&lt;&gt;"",(VLOOKUP(Q191,'🌳Resource'!$A$4:$J1001,8,false)*R191),0) + IF(S191&lt;&gt;"",(VLOOKUP(S191,'🧱Material'!$B$4:$H1001,5,false)*T191),0) + IF(U191&lt;&gt;"",(VLOOKUP(U191,'🧱Material'!$B$4:$H1001,5,false)*V191),0) + IF(W191&lt;&gt;"",(VLOOKUP(W191,'🧱Material'!$B$4:$H1001,5,false)*X191),0) + IF(Y191&lt;&gt;"",(VLOOKUP(Y191,'🧱Material'!$B$4:$H1001,5,false)*Z191),0) + IF(AA191&lt;&gt;"",(VLOOKUP(AA191,'🧱Material'!$B$4:$H1001,5,false)*AB191),0) + IF(AC191&lt;&gt;"",(VLOOKUP(AC191,'🧱Material'!$B$4:$H1001,5,false)*AD191),0)</f>
        <v>0</v>
      </c>
      <c r="J191" s="526">
        <f>IF(K191&lt;&gt;"",(VLOOKUP(K191,'🌳Resource'!$A$5:$J1001,9,false)*L191),0)+IF(M191&lt;&gt;"",(VLOOKUP(M191,'🌳Resource'!$A$5:$J1001,9,false)*N191),0)+IF(O191&lt;&gt;"",(VLOOKUP(O191,'🌳Resource'!$A$5:$J1001,9,false)*P191),0) + IF(Q191&lt;&gt;"",(VLOOKUP(Q191,'🌳Resource'!$A$5:$J1001,9,false)*R191),0) + IF(S191&lt;&gt;"",(VLOOKUP(S191,'🧱Material'!$B$4:$H1001,6,false)*T191),0) + IF(U191&lt;&gt;"",(VLOOKUP(U191,'🧱Material'!$B$4:$H1001,6,false)*V191),0) + IF(W191&lt;&gt;"",(VLOOKUP(W191,'🧱Material'!$B$4:$H1001,6,false)*X191),0) + IF(Y191&lt;&gt;"",(VLOOKUP(Y191,'🧱Material'!$B$4:$H1001,6,false)*Z191),0) + IF(AA191&lt;&gt;"",(VLOOKUP(AA191,'🧱Material'!$B$4:$H1001,6,false)*AB191),0) + IF(AC191&lt;&gt;"",(VLOOKUP(AC191,'🧱Material'!$B$4:$H1001,6,false)*AD191),0)</f>
        <v>0</v>
      </c>
      <c r="K191" s="18"/>
      <c r="L191" s="536"/>
      <c r="M191" s="18"/>
      <c r="N191" s="536"/>
      <c r="O191" s="18"/>
      <c r="P191" s="536"/>
      <c r="Q191" s="18"/>
      <c r="R191" s="536"/>
      <c r="S191" s="59"/>
      <c r="T191" s="520"/>
      <c r="U191" s="59"/>
      <c r="V191" s="520"/>
      <c r="W191" s="59"/>
      <c r="X191" s="520"/>
      <c r="Y191" s="59"/>
      <c r="Z191" s="520"/>
      <c r="AA191" s="59"/>
      <c r="AB191" s="520"/>
      <c r="AC191" s="59"/>
      <c r="AD191" s="520"/>
      <c r="AE191" s="13"/>
      <c r="AF191" s="13"/>
    </row>
    <row r="192">
      <c r="A192" s="49" t="b">
        <v>0</v>
      </c>
      <c r="B192" s="49"/>
      <c r="C192" s="13"/>
      <c r="D192" s="13"/>
      <c r="E192" s="13"/>
      <c r="F192" s="13"/>
      <c r="G192" s="13"/>
      <c r="H192" s="523">
        <f>IF(K192&lt;&gt;"",(VLOOKUP(K192,'🌳Resource'!$A$4:$J1001,10,false)*L192),0)+IF(M192&lt;&gt;"",(VLOOKUP(M192,'🌳Resource'!$A$4:$J1001,10,false)*N192),0)+IF(O192&lt;&gt;"",(VLOOKUP(O192,'🌳Resource'!$A$4:$J1001,10,false)*P192),0) + IF(Q192&lt;&gt;"",(VLOOKUP(Q192,'🌳Resource'!$A$4:$J1001,10,false)*R192),0) + IF(S192&lt;&gt;"",(VLOOKUP(S192,'🧱Material'!$B$4:$H1001,7,false)*T192),0) + IF(U192&lt;&gt;"",(VLOOKUP(U192,'🧱Material'!$B$4:$H1001,7,false)*V192),0) + IF(W192&lt;&gt;"",(VLOOKUP(W192,'🧱Material'!$B$4:$H1001,7,false)*X192),0) + IF(Y192&lt;&gt;"",(VLOOKUP(Y192,'🧱Material'!$B$4:$H1001,7,false)*Z192),0) + IF(AA192&lt;&gt;"",(VLOOKUP(AA192,'🧱Material'!$B$4:$H1001,7,false)*AB192),0) + IF(AC192&lt;&gt;"",(VLOOKUP(AC192,'🧱Material'!$B$4:$H1001,7,false)*AD192),0)</f>
        <v>0</v>
      </c>
      <c r="I192" s="523">
        <f>IF(K192&lt;&gt;"",(VLOOKUP(K192,'🌳Resource'!$A$4:$J1001,8,false)*L192),0)+IF(M192&lt;&gt;"",(VLOOKUP(M192,'🌳Resource'!$A$4:$J1001,8,false)*N192),0)+IF(O192&lt;&gt;"",(VLOOKUP(O192,'🌳Resource'!$A$4:$J1001,8,false)*P192),0) + IF(Q192&lt;&gt;"",(VLOOKUP(Q192,'🌳Resource'!$A$4:$J1001,8,false)*R192),0) + IF(S192&lt;&gt;"",(VLOOKUP(S192,'🧱Material'!$B$4:$H1001,5,false)*T192),0) + IF(U192&lt;&gt;"",(VLOOKUP(U192,'🧱Material'!$B$4:$H1001,5,false)*V192),0) + IF(W192&lt;&gt;"",(VLOOKUP(W192,'🧱Material'!$B$4:$H1001,5,false)*X192),0) + IF(Y192&lt;&gt;"",(VLOOKUP(Y192,'🧱Material'!$B$4:$H1001,5,false)*Z192),0) + IF(AA192&lt;&gt;"",(VLOOKUP(AA192,'🧱Material'!$B$4:$H1001,5,false)*AB192),0) + IF(AC192&lt;&gt;"",(VLOOKUP(AC192,'🧱Material'!$B$4:$H1001,5,false)*AD192),0)</f>
        <v>0</v>
      </c>
      <c r="J192" s="523">
        <f>IF(K192&lt;&gt;"",(VLOOKUP(K192,'🌳Resource'!$A$5:$J1001,9,false)*L192),0)+IF(M192&lt;&gt;"",(VLOOKUP(M192,'🌳Resource'!$A$5:$J1001,9,false)*N192),0)+IF(O192&lt;&gt;"",(VLOOKUP(O192,'🌳Resource'!$A$5:$J1001,9,false)*P192),0) + IF(Q192&lt;&gt;"",(VLOOKUP(Q192,'🌳Resource'!$A$5:$J1001,9,false)*R192),0) + IF(S192&lt;&gt;"",(VLOOKUP(S192,'🧱Material'!$B$4:$H1001,6,false)*T192),0) + IF(U192&lt;&gt;"",(VLOOKUP(U192,'🧱Material'!$B$4:$H1001,6,false)*V192),0) + IF(W192&lt;&gt;"",(VLOOKUP(W192,'🧱Material'!$B$4:$H1001,6,false)*X192),0) + IF(Y192&lt;&gt;"",(VLOOKUP(Y192,'🧱Material'!$B$4:$H1001,6,false)*Z192),0) + IF(AA192&lt;&gt;"",(VLOOKUP(AA192,'🧱Material'!$B$4:$H1001,6,false)*AB192),0) + IF(AC192&lt;&gt;"",(VLOOKUP(AC192,'🧱Material'!$B$4:$H1001,6,false)*AD192),0)</f>
        <v>0</v>
      </c>
      <c r="K192" s="63"/>
      <c r="L192" s="3"/>
      <c r="M192" s="63"/>
      <c r="N192" s="3"/>
      <c r="O192" s="63"/>
      <c r="P192" s="3"/>
      <c r="Q192" s="63"/>
      <c r="R192" s="3"/>
      <c r="S192" s="515"/>
      <c r="T192" s="3"/>
      <c r="U192" s="515"/>
      <c r="V192" s="3"/>
      <c r="W192" s="515"/>
      <c r="X192" s="3"/>
      <c r="Y192" s="515"/>
      <c r="Z192" s="3"/>
      <c r="AA192" s="515"/>
      <c r="AB192" s="3"/>
      <c r="AC192" s="515"/>
      <c r="AD192" s="3"/>
      <c r="AE192" s="13"/>
      <c r="AF192" s="13"/>
    </row>
    <row r="193">
      <c r="A193" s="13" t="b">
        <v>0</v>
      </c>
      <c r="B193" s="13"/>
      <c r="C193" s="13"/>
      <c r="D193" s="13"/>
      <c r="E193" s="13"/>
      <c r="F193" s="13"/>
      <c r="G193" s="13"/>
      <c r="H193" s="526">
        <f>IF(K193&lt;&gt;"",(VLOOKUP(K193,'🌳Resource'!$A$4:$J1001,10,false)*L193),0)+IF(M193&lt;&gt;"",(VLOOKUP(M193,'🌳Resource'!$A$4:$J1001,10,false)*N193),0)+IF(O193&lt;&gt;"",(VLOOKUP(O193,'🌳Resource'!$A$4:$J1001,10,false)*P193),0) + IF(Q193&lt;&gt;"",(VLOOKUP(Q193,'🌳Resource'!$A$4:$J1001,10,false)*R193),0) + IF(S193&lt;&gt;"",(VLOOKUP(S193,'🧱Material'!$B$4:$H1001,7,false)*T193),0) + IF(U193&lt;&gt;"",(VLOOKUP(U193,'🧱Material'!$B$4:$H1001,7,false)*V193),0) + IF(W193&lt;&gt;"",(VLOOKUP(W193,'🧱Material'!$B$4:$H1001,7,false)*X193),0) + IF(Y193&lt;&gt;"",(VLOOKUP(Y193,'🧱Material'!$B$4:$H1001,7,false)*Z193),0) + IF(AA193&lt;&gt;"",(VLOOKUP(AA193,'🧱Material'!$B$4:$H1001,7,false)*AB193),0) + IF(AC193&lt;&gt;"",(VLOOKUP(AC193,'🧱Material'!$B$4:$H1001,7,false)*AD193),0)</f>
        <v>0</v>
      </c>
      <c r="I193" s="526">
        <f>IF(K193&lt;&gt;"",(VLOOKUP(K193,'🌳Resource'!$A$4:$J1001,8,false)*L193),0)+IF(M193&lt;&gt;"",(VLOOKUP(M193,'🌳Resource'!$A$4:$J1001,8,false)*N193),0)+IF(O193&lt;&gt;"",(VLOOKUP(O193,'🌳Resource'!$A$4:$J1001,8,false)*P193),0) + IF(Q193&lt;&gt;"",(VLOOKUP(Q193,'🌳Resource'!$A$4:$J1001,8,false)*R193),0) + IF(S193&lt;&gt;"",(VLOOKUP(S193,'🧱Material'!$B$4:$H1001,5,false)*T193),0) + IF(U193&lt;&gt;"",(VLOOKUP(U193,'🧱Material'!$B$4:$H1001,5,false)*V193),0) + IF(W193&lt;&gt;"",(VLOOKUP(W193,'🧱Material'!$B$4:$H1001,5,false)*X193),0) + IF(Y193&lt;&gt;"",(VLOOKUP(Y193,'🧱Material'!$B$4:$H1001,5,false)*Z193),0) + IF(AA193&lt;&gt;"",(VLOOKUP(AA193,'🧱Material'!$B$4:$H1001,5,false)*AB193),0) + IF(AC193&lt;&gt;"",(VLOOKUP(AC193,'🧱Material'!$B$4:$H1001,5,false)*AD193),0)</f>
        <v>0</v>
      </c>
      <c r="J193" s="526">
        <f>IF(K193&lt;&gt;"",(VLOOKUP(K193,'🌳Resource'!$A$5:$J1001,9,false)*L193),0)+IF(M193&lt;&gt;"",(VLOOKUP(M193,'🌳Resource'!$A$5:$J1001,9,false)*N193),0)+IF(O193&lt;&gt;"",(VLOOKUP(O193,'🌳Resource'!$A$5:$J1001,9,false)*P193),0) + IF(Q193&lt;&gt;"",(VLOOKUP(Q193,'🌳Resource'!$A$5:$J1001,9,false)*R193),0) + IF(S193&lt;&gt;"",(VLOOKUP(S193,'🧱Material'!$B$4:$H1001,6,false)*T193),0) + IF(U193&lt;&gt;"",(VLOOKUP(U193,'🧱Material'!$B$4:$H1001,6,false)*V193),0) + IF(W193&lt;&gt;"",(VLOOKUP(W193,'🧱Material'!$B$4:$H1001,6,false)*X193),0) + IF(Y193&lt;&gt;"",(VLOOKUP(Y193,'🧱Material'!$B$4:$H1001,6,false)*Z193),0) + IF(AA193&lt;&gt;"",(VLOOKUP(AA193,'🧱Material'!$B$4:$H1001,6,false)*AB193),0) + IF(AC193&lt;&gt;"",(VLOOKUP(AC193,'🧱Material'!$B$4:$H1001,6,false)*AD193),0)</f>
        <v>0</v>
      </c>
      <c r="K193" s="18"/>
      <c r="L193" s="536"/>
      <c r="M193" s="18"/>
      <c r="N193" s="536"/>
      <c r="O193" s="18"/>
      <c r="P193" s="536"/>
      <c r="Q193" s="18"/>
      <c r="R193" s="536"/>
      <c r="S193" s="59"/>
      <c r="T193" s="520"/>
      <c r="U193" s="59"/>
      <c r="V193" s="520"/>
      <c r="W193" s="59"/>
      <c r="X193" s="520"/>
      <c r="Y193" s="59"/>
      <c r="Z193" s="520"/>
      <c r="AA193" s="59"/>
      <c r="AB193" s="520"/>
      <c r="AC193" s="59"/>
      <c r="AD193" s="520"/>
      <c r="AE193" s="13"/>
      <c r="AF193" s="13"/>
    </row>
    <row r="194">
      <c r="A194" s="13" t="b">
        <v>0</v>
      </c>
      <c r="B194" s="13"/>
      <c r="C194" s="13"/>
      <c r="D194" s="13"/>
      <c r="E194" s="13"/>
      <c r="F194" s="13"/>
      <c r="G194" s="13"/>
      <c r="H194" s="523">
        <f>IF(K194&lt;&gt;"",(VLOOKUP(K194,'🌳Resource'!$A$4:$J1001,10,false)*L194),0)+IF(M194&lt;&gt;"",(VLOOKUP(M194,'🌳Resource'!$A$4:$J1001,10,false)*N194),0)+IF(O194&lt;&gt;"",(VLOOKUP(O194,'🌳Resource'!$A$4:$J1001,10,false)*P194),0) + IF(Q194&lt;&gt;"",(VLOOKUP(Q194,'🌳Resource'!$A$4:$J1001,10,false)*R194),0) + IF(S194&lt;&gt;"",(VLOOKUP(S194,'🧱Material'!$B$4:$H1001,7,false)*T194),0) + IF(U194&lt;&gt;"",(VLOOKUP(U194,'🧱Material'!$B$4:$H1001,7,false)*V194),0) + IF(W194&lt;&gt;"",(VLOOKUP(W194,'🧱Material'!$B$4:$H1001,7,false)*X194),0) + IF(Y194&lt;&gt;"",(VLOOKUP(Y194,'🧱Material'!$B$4:$H1001,7,false)*Z194),0) + IF(AA194&lt;&gt;"",(VLOOKUP(AA194,'🧱Material'!$B$4:$H1001,7,false)*AB194),0) + IF(AC194&lt;&gt;"",(VLOOKUP(AC194,'🧱Material'!$B$4:$H1001,7,false)*AD194),0)</f>
        <v>0</v>
      </c>
      <c r="I194" s="523">
        <f>IF(K194&lt;&gt;"",(VLOOKUP(K194,'🌳Resource'!$A$4:$J1001,8,false)*L194),0)+IF(M194&lt;&gt;"",(VLOOKUP(M194,'🌳Resource'!$A$4:$J1001,8,false)*N194),0)+IF(O194&lt;&gt;"",(VLOOKUP(O194,'🌳Resource'!$A$4:$J1001,8,false)*P194),0) + IF(Q194&lt;&gt;"",(VLOOKUP(Q194,'🌳Resource'!$A$4:$J1001,8,false)*R194),0) + IF(S194&lt;&gt;"",(VLOOKUP(S194,'🧱Material'!$B$4:$H1001,5,false)*T194),0) + IF(U194&lt;&gt;"",(VLOOKUP(U194,'🧱Material'!$B$4:$H1001,5,false)*V194),0) + IF(W194&lt;&gt;"",(VLOOKUP(W194,'🧱Material'!$B$4:$H1001,5,false)*X194),0) + IF(Y194&lt;&gt;"",(VLOOKUP(Y194,'🧱Material'!$B$4:$H1001,5,false)*Z194),0) + IF(AA194&lt;&gt;"",(VLOOKUP(AA194,'🧱Material'!$B$4:$H1001,5,false)*AB194),0) + IF(AC194&lt;&gt;"",(VLOOKUP(AC194,'🧱Material'!$B$4:$H1001,5,false)*AD194),0)</f>
        <v>0</v>
      </c>
      <c r="J194" s="523">
        <f>IF(K194&lt;&gt;"",(VLOOKUP(K194,'🌳Resource'!$A$5:$J1001,9,false)*L194),0)+IF(M194&lt;&gt;"",(VLOOKUP(M194,'🌳Resource'!$A$5:$J1001,9,false)*N194),0)+IF(O194&lt;&gt;"",(VLOOKUP(O194,'🌳Resource'!$A$5:$J1001,9,false)*P194),0) + IF(Q194&lt;&gt;"",(VLOOKUP(Q194,'🌳Resource'!$A$5:$J1001,9,false)*R194),0) + IF(S194&lt;&gt;"",(VLOOKUP(S194,'🧱Material'!$B$4:$H1001,6,false)*T194),0) + IF(U194&lt;&gt;"",(VLOOKUP(U194,'🧱Material'!$B$4:$H1001,6,false)*V194),0) + IF(W194&lt;&gt;"",(VLOOKUP(W194,'🧱Material'!$B$4:$H1001,6,false)*X194),0) + IF(Y194&lt;&gt;"",(VLOOKUP(Y194,'🧱Material'!$B$4:$H1001,6,false)*Z194),0) + IF(AA194&lt;&gt;"",(VLOOKUP(AA194,'🧱Material'!$B$4:$H1001,6,false)*AB194),0) + IF(AC194&lt;&gt;"",(VLOOKUP(AC194,'🧱Material'!$B$4:$H1001,6,false)*AD194),0)</f>
        <v>0</v>
      </c>
      <c r="K194" s="63"/>
      <c r="L194" s="3"/>
      <c r="M194" s="63"/>
      <c r="N194" s="3"/>
      <c r="O194" s="63"/>
      <c r="P194" s="3"/>
      <c r="Q194" s="63"/>
      <c r="R194" s="3"/>
      <c r="S194" s="515"/>
      <c r="T194" s="3"/>
      <c r="U194" s="515"/>
      <c r="V194" s="3"/>
      <c r="W194" s="515"/>
      <c r="X194" s="3"/>
      <c r="Y194" s="515"/>
      <c r="Z194" s="3"/>
      <c r="AA194" s="515"/>
      <c r="AB194" s="3"/>
      <c r="AC194" s="515"/>
      <c r="AD194" s="3"/>
      <c r="AE194" s="13"/>
      <c r="AF194" s="13"/>
    </row>
    <row r="195">
      <c r="A195" s="13" t="b">
        <v>0</v>
      </c>
      <c r="B195" s="13"/>
      <c r="C195" s="13"/>
      <c r="D195" s="13"/>
      <c r="E195" s="13"/>
      <c r="F195" s="13"/>
      <c r="G195" s="13"/>
      <c r="H195" s="526">
        <f>IF(K195&lt;&gt;"",(VLOOKUP(K195,'🌳Resource'!$A$4:$J1001,10,false)*L195),0)+IF(M195&lt;&gt;"",(VLOOKUP(M195,'🌳Resource'!$A$4:$J1001,10,false)*N195),0)+IF(O195&lt;&gt;"",(VLOOKUP(O195,'🌳Resource'!$A$4:$J1001,10,false)*P195),0) + IF(Q195&lt;&gt;"",(VLOOKUP(Q195,'🌳Resource'!$A$4:$J1001,10,false)*R195),0) + IF(S195&lt;&gt;"",(VLOOKUP(S195,'🧱Material'!$B$4:$H1001,7,false)*T195),0) + IF(U195&lt;&gt;"",(VLOOKUP(U195,'🧱Material'!$B$4:$H1001,7,false)*V195),0) + IF(W195&lt;&gt;"",(VLOOKUP(W195,'🧱Material'!$B$4:$H1001,7,false)*X195),0) + IF(Y195&lt;&gt;"",(VLOOKUP(Y195,'🧱Material'!$B$4:$H1001,7,false)*Z195),0) + IF(AA195&lt;&gt;"",(VLOOKUP(AA195,'🧱Material'!$B$4:$H1001,7,false)*AB195),0) + IF(AC195&lt;&gt;"",(VLOOKUP(AC195,'🧱Material'!$B$4:$H1001,7,false)*AD195),0)</f>
        <v>0</v>
      </c>
      <c r="I195" s="526">
        <f>IF(K195&lt;&gt;"",(VLOOKUP(K195,'🌳Resource'!$A$4:$J1001,8,false)*L195),0)+IF(M195&lt;&gt;"",(VLOOKUP(M195,'🌳Resource'!$A$4:$J1001,8,false)*N195),0)+IF(O195&lt;&gt;"",(VLOOKUP(O195,'🌳Resource'!$A$4:$J1001,8,false)*P195),0) + IF(Q195&lt;&gt;"",(VLOOKUP(Q195,'🌳Resource'!$A$4:$J1001,8,false)*R195),0) + IF(S195&lt;&gt;"",(VLOOKUP(S195,'🧱Material'!$B$4:$H1001,5,false)*T195),0) + IF(U195&lt;&gt;"",(VLOOKUP(U195,'🧱Material'!$B$4:$H1001,5,false)*V195),0) + IF(W195&lt;&gt;"",(VLOOKUP(W195,'🧱Material'!$B$4:$H1001,5,false)*X195),0) + IF(Y195&lt;&gt;"",(VLOOKUP(Y195,'🧱Material'!$B$4:$H1001,5,false)*Z195),0) + IF(AA195&lt;&gt;"",(VLOOKUP(AA195,'🧱Material'!$B$4:$H1001,5,false)*AB195),0) + IF(AC195&lt;&gt;"",(VLOOKUP(AC195,'🧱Material'!$B$4:$H1001,5,false)*AD195),0)</f>
        <v>0</v>
      </c>
      <c r="J195" s="526">
        <f>IF(K195&lt;&gt;"",(VLOOKUP(K195,'🌳Resource'!$A$5:$J1001,9,false)*L195),0)+IF(M195&lt;&gt;"",(VLOOKUP(M195,'🌳Resource'!$A$5:$J1001,9,false)*N195),0)+IF(O195&lt;&gt;"",(VLOOKUP(O195,'🌳Resource'!$A$5:$J1001,9,false)*P195),0) + IF(Q195&lt;&gt;"",(VLOOKUP(Q195,'🌳Resource'!$A$5:$J1001,9,false)*R195),0) + IF(S195&lt;&gt;"",(VLOOKUP(S195,'🧱Material'!$B$4:$H1001,6,false)*T195),0) + IF(U195&lt;&gt;"",(VLOOKUP(U195,'🧱Material'!$B$4:$H1001,6,false)*V195),0) + IF(W195&lt;&gt;"",(VLOOKUP(W195,'🧱Material'!$B$4:$H1001,6,false)*X195),0) + IF(Y195&lt;&gt;"",(VLOOKUP(Y195,'🧱Material'!$B$4:$H1001,6,false)*Z195),0) + IF(AA195&lt;&gt;"",(VLOOKUP(AA195,'🧱Material'!$B$4:$H1001,6,false)*AB195),0) + IF(AC195&lt;&gt;"",(VLOOKUP(AC195,'🧱Material'!$B$4:$H1001,6,false)*AD195),0)</f>
        <v>0</v>
      </c>
      <c r="K195" s="18"/>
      <c r="L195" s="536"/>
      <c r="M195" s="18"/>
      <c r="N195" s="536"/>
      <c r="O195" s="18"/>
      <c r="P195" s="536"/>
      <c r="Q195" s="18"/>
      <c r="R195" s="536"/>
      <c r="S195" s="59"/>
      <c r="T195" s="520"/>
      <c r="U195" s="59"/>
      <c r="V195" s="520"/>
      <c r="W195" s="59"/>
      <c r="X195" s="520"/>
      <c r="Y195" s="59"/>
      <c r="Z195" s="520"/>
      <c r="AA195" s="59"/>
      <c r="AB195" s="520"/>
      <c r="AC195" s="59"/>
      <c r="AD195" s="520"/>
      <c r="AE195" s="13"/>
      <c r="AF195" s="13"/>
    </row>
    <row r="196">
      <c r="A196" s="13" t="b">
        <v>0</v>
      </c>
      <c r="B196" s="13"/>
      <c r="C196" s="13"/>
      <c r="D196" s="13"/>
      <c r="E196" s="13"/>
      <c r="F196" s="13"/>
      <c r="G196" s="13"/>
      <c r="H196" s="523">
        <f>IF(K196&lt;&gt;"",(VLOOKUP(K196,'🌳Resource'!$A$4:$J1001,10,false)*L196),0)+IF(M196&lt;&gt;"",(VLOOKUP(M196,'🌳Resource'!$A$4:$J1001,10,false)*N196),0)+IF(O196&lt;&gt;"",(VLOOKUP(O196,'🌳Resource'!$A$4:$J1001,10,false)*P196),0) + IF(Q196&lt;&gt;"",(VLOOKUP(Q196,'🌳Resource'!$A$4:$J1001,10,false)*R196),0) + IF(S196&lt;&gt;"",(VLOOKUP(S196,'🧱Material'!$B$4:$H1001,7,false)*T196),0) + IF(U196&lt;&gt;"",(VLOOKUP(U196,'🧱Material'!$B$4:$H1001,7,false)*V196),0) + IF(W196&lt;&gt;"",(VLOOKUP(W196,'🧱Material'!$B$4:$H1001,7,false)*X196),0) + IF(Y196&lt;&gt;"",(VLOOKUP(Y196,'🧱Material'!$B$4:$H1001,7,false)*Z196),0) + IF(AA196&lt;&gt;"",(VLOOKUP(AA196,'🧱Material'!$B$4:$H1001,7,false)*AB196),0) + IF(AC196&lt;&gt;"",(VLOOKUP(AC196,'🧱Material'!$B$4:$H1001,7,false)*AD196),0)</f>
        <v>0</v>
      </c>
      <c r="I196" s="523">
        <f>IF(K196&lt;&gt;"",(VLOOKUP(K196,'🌳Resource'!$A$4:$J1001,8,false)*L196),0)+IF(M196&lt;&gt;"",(VLOOKUP(M196,'🌳Resource'!$A$4:$J1001,8,false)*N196),0)+IF(O196&lt;&gt;"",(VLOOKUP(O196,'🌳Resource'!$A$4:$J1001,8,false)*P196),0) + IF(Q196&lt;&gt;"",(VLOOKUP(Q196,'🌳Resource'!$A$4:$J1001,8,false)*R196),0) + IF(S196&lt;&gt;"",(VLOOKUP(S196,'🧱Material'!$B$4:$H1001,5,false)*T196),0) + IF(U196&lt;&gt;"",(VLOOKUP(U196,'🧱Material'!$B$4:$H1001,5,false)*V196),0) + IF(W196&lt;&gt;"",(VLOOKUP(W196,'🧱Material'!$B$4:$H1001,5,false)*X196),0) + IF(Y196&lt;&gt;"",(VLOOKUP(Y196,'🧱Material'!$B$4:$H1001,5,false)*Z196),0) + IF(AA196&lt;&gt;"",(VLOOKUP(AA196,'🧱Material'!$B$4:$H1001,5,false)*AB196),0) + IF(AC196&lt;&gt;"",(VLOOKUP(AC196,'🧱Material'!$B$4:$H1001,5,false)*AD196),0)</f>
        <v>0</v>
      </c>
      <c r="J196" s="523">
        <f>IF(K196&lt;&gt;"",(VLOOKUP(K196,'🌳Resource'!$A$5:$J1001,9,false)*L196),0)+IF(M196&lt;&gt;"",(VLOOKUP(M196,'🌳Resource'!$A$5:$J1001,9,false)*N196),0)+IF(O196&lt;&gt;"",(VLOOKUP(O196,'🌳Resource'!$A$5:$J1001,9,false)*P196),0) + IF(Q196&lt;&gt;"",(VLOOKUP(Q196,'🌳Resource'!$A$5:$J1001,9,false)*R196),0) + IF(S196&lt;&gt;"",(VLOOKUP(S196,'🧱Material'!$B$4:$H1001,6,false)*T196),0) + IF(U196&lt;&gt;"",(VLOOKUP(U196,'🧱Material'!$B$4:$H1001,6,false)*V196),0) + IF(W196&lt;&gt;"",(VLOOKUP(W196,'🧱Material'!$B$4:$H1001,6,false)*X196),0) + IF(Y196&lt;&gt;"",(VLOOKUP(Y196,'🧱Material'!$B$4:$H1001,6,false)*Z196),0) + IF(AA196&lt;&gt;"",(VLOOKUP(AA196,'🧱Material'!$B$4:$H1001,6,false)*AB196),0) + IF(AC196&lt;&gt;"",(VLOOKUP(AC196,'🧱Material'!$B$4:$H1001,6,false)*AD196),0)</f>
        <v>0</v>
      </c>
      <c r="K196" s="63"/>
      <c r="L196" s="3"/>
      <c r="M196" s="63"/>
      <c r="N196" s="3"/>
      <c r="O196" s="63"/>
      <c r="P196" s="3"/>
      <c r="Q196" s="63"/>
      <c r="R196" s="3"/>
      <c r="S196" s="515"/>
      <c r="T196" s="3"/>
      <c r="U196" s="515"/>
      <c r="V196" s="3"/>
      <c r="W196" s="515"/>
      <c r="X196" s="3"/>
      <c r="Y196" s="515"/>
      <c r="Z196" s="3"/>
      <c r="AA196" s="515"/>
      <c r="AB196" s="3"/>
      <c r="AC196" s="515"/>
      <c r="AD196" s="3"/>
      <c r="AE196" s="13"/>
      <c r="AF196" s="13"/>
    </row>
    <row r="197">
      <c r="A197" s="13" t="b">
        <v>0</v>
      </c>
      <c r="B197" s="13"/>
      <c r="C197" s="13"/>
      <c r="D197" s="13"/>
      <c r="E197" s="13"/>
      <c r="F197" s="13"/>
      <c r="G197" s="13"/>
      <c r="H197" s="526">
        <f>IF(K197&lt;&gt;"",(VLOOKUP(K197,'🌳Resource'!$A$4:$J1001,10,false)*L197),0)+IF(M197&lt;&gt;"",(VLOOKUP(M197,'🌳Resource'!$A$4:$J1001,10,false)*N197),0)+IF(O197&lt;&gt;"",(VLOOKUP(O197,'🌳Resource'!$A$4:$J1001,10,false)*P197),0) + IF(Q197&lt;&gt;"",(VLOOKUP(Q197,'🌳Resource'!$A$4:$J1001,10,false)*R197),0) + IF(S197&lt;&gt;"",(VLOOKUP(S197,'🧱Material'!$B$4:$H1001,7,false)*T197),0) + IF(U197&lt;&gt;"",(VLOOKUP(U197,'🧱Material'!$B$4:$H1001,7,false)*V197),0) + IF(W197&lt;&gt;"",(VLOOKUP(W197,'🧱Material'!$B$4:$H1001,7,false)*X197),0) + IF(Y197&lt;&gt;"",(VLOOKUP(Y197,'🧱Material'!$B$4:$H1001,7,false)*Z197),0) + IF(AA197&lt;&gt;"",(VLOOKUP(AA197,'🧱Material'!$B$4:$H1001,7,false)*AB197),0) + IF(AC197&lt;&gt;"",(VLOOKUP(AC197,'🧱Material'!$B$4:$H1001,7,false)*AD197),0)</f>
        <v>0</v>
      </c>
      <c r="I197" s="526">
        <f>IF(K197&lt;&gt;"",(VLOOKUP(K197,'🌳Resource'!$A$4:$J1001,8,false)*L197),0)+IF(M197&lt;&gt;"",(VLOOKUP(M197,'🌳Resource'!$A$4:$J1001,8,false)*N197),0)+IF(O197&lt;&gt;"",(VLOOKUP(O197,'🌳Resource'!$A$4:$J1001,8,false)*P197),0) + IF(Q197&lt;&gt;"",(VLOOKUP(Q197,'🌳Resource'!$A$4:$J1001,8,false)*R197),0) + IF(S197&lt;&gt;"",(VLOOKUP(S197,'🧱Material'!$B$4:$H1001,5,false)*T197),0) + IF(U197&lt;&gt;"",(VLOOKUP(U197,'🧱Material'!$B$4:$H1001,5,false)*V197),0) + IF(W197&lt;&gt;"",(VLOOKUP(W197,'🧱Material'!$B$4:$H1001,5,false)*X197),0) + IF(Y197&lt;&gt;"",(VLOOKUP(Y197,'🧱Material'!$B$4:$H1001,5,false)*Z197),0) + IF(AA197&lt;&gt;"",(VLOOKUP(AA197,'🧱Material'!$B$4:$H1001,5,false)*AB197),0) + IF(AC197&lt;&gt;"",(VLOOKUP(AC197,'🧱Material'!$B$4:$H1001,5,false)*AD197),0)</f>
        <v>0</v>
      </c>
      <c r="J197" s="526">
        <f>IF(K197&lt;&gt;"",(VLOOKUP(K197,'🌳Resource'!$A$5:$J1001,9,false)*L197),0)+IF(M197&lt;&gt;"",(VLOOKUP(M197,'🌳Resource'!$A$5:$J1001,9,false)*N197),0)+IF(O197&lt;&gt;"",(VLOOKUP(O197,'🌳Resource'!$A$5:$J1001,9,false)*P197),0) + IF(Q197&lt;&gt;"",(VLOOKUP(Q197,'🌳Resource'!$A$5:$J1001,9,false)*R197),0) + IF(S197&lt;&gt;"",(VLOOKUP(S197,'🧱Material'!$B$4:$H1001,6,false)*T197),0) + IF(U197&lt;&gt;"",(VLOOKUP(U197,'🧱Material'!$B$4:$H1001,6,false)*V197),0) + IF(W197&lt;&gt;"",(VLOOKUP(W197,'🧱Material'!$B$4:$H1001,6,false)*X197),0) + IF(Y197&lt;&gt;"",(VLOOKUP(Y197,'🧱Material'!$B$4:$H1001,6,false)*Z197),0) + IF(AA197&lt;&gt;"",(VLOOKUP(AA197,'🧱Material'!$B$4:$H1001,6,false)*AB197),0) + IF(AC197&lt;&gt;"",(VLOOKUP(AC197,'🧱Material'!$B$4:$H1001,6,false)*AD197),0)</f>
        <v>0</v>
      </c>
      <c r="K197" s="18"/>
      <c r="L197" s="536"/>
      <c r="M197" s="18"/>
      <c r="N197" s="536"/>
      <c r="O197" s="18"/>
      <c r="P197" s="536"/>
      <c r="Q197" s="18"/>
      <c r="R197" s="536"/>
      <c r="S197" s="59"/>
      <c r="T197" s="520"/>
      <c r="U197" s="59"/>
      <c r="V197" s="520"/>
      <c r="W197" s="59"/>
      <c r="X197" s="520"/>
      <c r="Y197" s="59"/>
      <c r="Z197" s="520"/>
      <c r="AA197" s="59"/>
      <c r="AB197" s="520"/>
      <c r="AC197" s="59"/>
      <c r="AD197" s="520"/>
      <c r="AE197" s="13"/>
      <c r="AF197" s="13"/>
    </row>
    <row r="198">
      <c r="A198" s="13" t="b">
        <v>0</v>
      </c>
      <c r="B198" s="13"/>
      <c r="C198" s="13"/>
      <c r="D198" s="13"/>
      <c r="E198" s="13"/>
      <c r="F198" s="13"/>
      <c r="G198" s="13"/>
      <c r="H198" s="523">
        <f>IF(K198&lt;&gt;"",(VLOOKUP(K198,'🌳Resource'!$A$4:$J1001,10,false)*L198),0)+IF(M198&lt;&gt;"",(VLOOKUP(M198,'🌳Resource'!$A$4:$J1001,10,false)*N198),0)+IF(O198&lt;&gt;"",(VLOOKUP(O198,'🌳Resource'!$A$4:$J1001,10,false)*P198),0) + IF(Q198&lt;&gt;"",(VLOOKUP(Q198,'🌳Resource'!$A$4:$J1001,10,false)*R198),0) + IF(S198&lt;&gt;"",(VLOOKUP(S198,'🧱Material'!$B$4:$H1001,7,false)*T198),0) + IF(U198&lt;&gt;"",(VLOOKUP(U198,'🧱Material'!$B$4:$H1001,7,false)*V198),0) + IF(W198&lt;&gt;"",(VLOOKUP(W198,'🧱Material'!$B$4:$H1001,7,false)*X198),0) + IF(Y198&lt;&gt;"",(VLOOKUP(Y198,'🧱Material'!$B$4:$H1001,7,false)*Z198),0) + IF(AA198&lt;&gt;"",(VLOOKUP(AA198,'🧱Material'!$B$4:$H1001,7,false)*AB198),0) + IF(AC198&lt;&gt;"",(VLOOKUP(AC198,'🧱Material'!$B$4:$H1001,7,false)*AD198),0)</f>
        <v>0</v>
      </c>
      <c r="I198" s="523">
        <f>IF(K198&lt;&gt;"",(VLOOKUP(K198,'🌳Resource'!$A$4:$J1001,8,false)*L198),0)+IF(M198&lt;&gt;"",(VLOOKUP(M198,'🌳Resource'!$A$4:$J1001,8,false)*N198),0)+IF(O198&lt;&gt;"",(VLOOKUP(O198,'🌳Resource'!$A$4:$J1001,8,false)*P198),0) + IF(Q198&lt;&gt;"",(VLOOKUP(Q198,'🌳Resource'!$A$4:$J1001,8,false)*R198),0) + IF(S198&lt;&gt;"",(VLOOKUP(S198,'🧱Material'!$B$4:$H1001,5,false)*T198),0) + IF(U198&lt;&gt;"",(VLOOKUP(U198,'🧱Material'!$B$4:$H1001,5,false)*V198),0) + IF(W198&lt;&gt;"",(VLOOKUP(W198,'🧱Material'!$B$4:$H1001,5,false)*X198),0) + IF(Y198&lt;&gt;"",(VLOOKUP(Y198,'🧱Material'!$B$4:$H1001,5,false)*Z198),0) + IF(AA198&lt;&gt;"",(VLOOKUP(AA198,'🧱Material'!$B$4:$H1001,5,false)*AB198),0) + IF(AC198&lt;&gt;"",(VLOOKUP(AC198,'🧱Material'!$B$4:$H1001,5,false)*AD198),0)</f>
        <v>0</v>
      </c>
      <c r="J198" s="523">
        <f>IF(K198&lt;&gt;"",(VLOOKUP(K198,'🌳Resource'!$A$5:$J1001,9,false)*L198),0)+IF(M198&lt;&gt;"",(VLOOKUP(M198,'🌳Resource'!$A$5:$J1001,9,false)*N198),0)+IF(O198&lt;&gt;"",(VLOOKUP(O198,'🌳Resource'!$A$5:$J1001,9,false)*P198),0) + IF(Q198&lt;&gt;"",(VLOOKUP(Q198,'🌳Resource'!$A$5:$J1001,9,false)*R198),0) + IF(S198&lt;&gt;"",(VLOOKUP(S198,'🧱Material'!$B$4:$H1001,6,false)*T198),0) + IF(U198&lt;&gt;"",(VLOOKUP(U198,'🧱Material'!$B$4:$H1001,6,false)*V198),0) + IF(W198&lt;&gt;"",(VLOOKUP(W198,'🧱Material'!$B$4:$H1001,6,false)*X198),0) + IF(Y198&lt;&gt;"",(VLOOKUP(Y198,'🧱Material'!$B$4:$H1001,6,false)*Z198),0) + IF(AA198&lt;&gt;"",(VLOOKUP(AA198,'🧱Material'!$B$4:$H1001,6,false)*AB198),0) + IF(AC198&lt;&gt;"",(VLOOKUP(AC198,'🧱Material'!$B$4:$H1001,6,false)*AD198),0)</f>
        <v>0</v>
      </c>
      <c r="K198" s="63"/>
      <c r="L198" s="3"/>
      <c r="M198" s="63"/>
      <c r="N198" s="3"/>
      <c r="O198" s="63"/>
      <c r="P198" s="3"/>
      <c r="Q198" s="63"/>
      <c r="R198" s="3"/>
      <c r="S198" s="515"/>
      <c r="T198" s="3"/>
      <c r="U198" s="515"/>
      <c r="V198" s="3"/>
      <c r="W198" s="515"/>
      <c r="X198" s="3"/>
      <c r="Y198" s="515"/>
      <c r="Z198" s="3"/>
      <c r="AA198" s="515"/>
      <c r="AB198" s="3"/>
      <c r="AC198" s="515"/>
      <c r="AD198" s="3"/>
      <c r="AE198" s="13"/>
      <c r="AF198" s="13"/>
    </row>
    <row r="199">
      <c r="A199" s="13" t="b">
        <v>0</v>
      </c>
      <c r="B199" s="13"/>
      <c r="C199" s="13"/>
      <c r="D199" s="13"/>
      <c r="E199" s="13"/>
      <c r="F199" s="13"/>
      <c r="G199" s="13"/>
      <c r="H199" s="526">
        <f>IF(K199&lt;&gt;"",(VLOOKUP(K199,'🌳Resource'!$A$4:$J1001,10,false)*L199),0)+IF(M199&lt;&gt;"",(VLOOKUP(M199,'🌳Resource'!$A$4:$J1001,10,false)*N199),0)+IF(O199&lt;&gt;"",(VLOOKUP(O199,'🌳Resource'!$A$4:$J1001,10,false)*P199),0) + IF(Q199&lt;&gt;"",(VLOOKUP(Q199,'🌳Resource'!$A$4:$J1001,10,false)*R199),0) + IF(S199&lt;&gt;"",(VLOOKUP(S199,'🧱Material'!$B$4:$H1001,7,false)*T199),0) + IF(U199&lt;&gt;"",(VLOOKUP(U199,'🧱Material'!$B$4:$H1001,7,false)*V199),0) + IF(W199&lt;&gt;"",(VLOOKUP(W199,'🧱Material'!$B$4:$H1001,7,false)*X199),0) + IF(Y199&lt;&gt;"",(VLOOKUP(Y199,'🧱Material'!$B$4:$H1001,7,false)*Z199),0) + IF(AA199&lt;&gt;"",(VLOOKUP(AA199,'🧱Material'!$B$4:$H1001,7,false)*AB199),0) + IF(AC199&lt;&gt;"",(VLOOKUP(AC199,'🧱Material'!$B$4:$H1001,7,false)*AD199),0)</f>
        <v>0</v>
      </c>
      <c r="I199" s="526">
        <f>IF(K199&lt;&gt;"",(VLOOKUP(K199,'🌳Resource'!$A$4:$J1001,8,false)*L199),0)+IF(M199&lt;&gt;"",(VLOOKUP(M199,'🌳Resource'!$A$4:$J1001,8,false)*N199),0)+IF(O199&lt;&gt;"",(VLOOKUP(O199,'🌳Resource'!$A$4:$J1001,8,false)*P199),0) + IF(Q199&lt;&gt;"",(VLOOKUP(Q199,'🌳Resource'!$A$4:$J1001,8,false)*R199),0) + IF(S199&lt;&gt;"",(VLOOKUP(S199,'🧱Material'!$B$4:$H1001,5,false)*T199),0) + IF(U199&lt;&gt;"",(VLOOKUP(U199,'🧱Material'!$B$4:$H1001,5,false)*V199),0) + IF(W199&lt;&gt;"",(VLOOKUP(W199,'🧱Material'!$B$4:$H1001,5,false)*X199),0) + IF(Y199&lt;&gt;"",(VLOOKUP(Y199,'🧱Material'!$B$4:$H1001,5,false)*Z199),0) + IF(AA199&lt;&gt;"",(VLOOKUP(AA199,'🧱Material'!$B$4:$H1001,5,false)*AB199),0) + IF(AC199&lt;&gt;"",(VLOOKUP(AC199,'🧱Material'!$B$4:$H1001,5,false)*AD199),0)</f>
        <v>0</v>
      </c>
      <c r="J199" s="526">
        <f>IF(K199&lt;&gt;"",(VLOOKUP(K199,'🌳Resource'!$A$5:$J1001,9,false)*L199),0)+IF(M199&lt;&gt;"",(VLOOKUP(M199,'🌳Resource'!$A$5:$J1001,9,false)*N199),0)+IF(O199&lt;&gt;"",(VLOOKUP(O199,'🌳Resource'!$A$5:$J1001,9,false)*P199),0) + IF(Q199&lt;&gt;"",(VLOOKUP(Q199,'🌳Resource'!$A$5:$J1001,9,false)*R199),0) + IF(S199&lt;&gt;"",(VLOOKUP(S199,'🧱Material'!$B$4:$H1001,6,false)*T199),0) + IF(U199&lt;&gt;"",(VLOOKUP(U199,'🧱Material'!$B$4:$H1001,6,false)*V199),0) + IF(W199&lt;&gt;"",(VLOOKUP(W199,'🧱Material'!$B$4:$H1001,6,false)*X199),0) + IF(Y199&lt;&gt;"",(VLOOKUP(Y199,'🧱Material'!$B$4:$H1001,6,false)*Z199),0) + IF(AA199&lt;&gt;"",(VLOOKUP(AA199,'🧱Material'!$B$4:$H1001,6,false)*AB199),0) + IF(AC199&lt;&gt;"",(VLOOKUP(AC199,'🧱Material'!$B$4:$H1001,6,false)*AD199),0)</f>
        <v>0</v>
      </c>
      <c r="K199" s="18"/>
      <c r="L199" s="536"/>
      <c r="M199" s="18"/>
      <c r="N199" s="536"/>
      <c r="O199" s="18"/>
      <c r="P199" s="536"/>
      <c r="Q199" s="18"/>
      <c r="R199" s="536"/>
      <c r="S199" s="59"/>
      <c r="T199" s="520"/>
      <c r="U199" s="59"/>
      <c r="V199" s="520"/>
      <c r="W199" s="59"/>
      <c r="X199" s="520"/>
      <c r="Y199" s="59"/>
      <c r="Z199" s="520"/>
      <c r="AA199" s="59"/>
      <c r="AB199" s="520"/>
      <c r="AC199" s="59"/>
      <c r="AD199" s="520"/>
      <c r="AE199" s="13"/>
      <c r="AF199" s="13"/>
    </row>
    <row r="200">
      <c r="A200" s="13" t="b">
        <v>0</v>
      </c>
      <c r="B200" s="13"/>
      <c r="C200" s="13"/>
      <c r="D200" s="13"/>
      <c r="E200" s="13"/>
      <c r="F200" s="13"/>
      <c r="G200" s="13"/>
      <c r="H200" s="523">
        <f>IF(K200&lt;&gt;"",(VLOOKUP(K200,'🌳Resource'!$A$4:$J1001,10,false)*L200),0)+IF(M200&lt;&gt;"",(VLOOKUP(M200,'🌳Resource'!$A$4:$J1001,10,false)*N200),0)+IF(O200&lt;&gt;"",(VLOOKUP(O200,'🌳Resource'!$A$4:$J1001,10,false)*P200),0) + IF(Q200&lt;&gt;"",(VLOOKUP(Q200,'🌳Resource'!$A$4:$J1001,10,false)*R200),0) + IF(S200&lt;&gt;"",(VLOOKUP(S200,'🧱Material'!$B$4:$H1001,7,false)*T200),0) + IF(U200&lt;&gt;"",(VLOOKUP(U200,'🧱Material'!$B$4:$H1001,7,false)*V200),0) + IF(W200&lt;&gt;"",(VLOOKUP(W200,'🧱Material'!$B$4:$H1001,7,false)*X200),0) + IF(Y200&lt;&gt;"",(VLOOKUP(Y200,'🧱Material'!$B$4:$H1001,7,false)*Z200),0) + IF(AA200&lt;&gt;"",(VLOOKUP(AA200,'🧱Material'!$B$4:$H1001,7,false)*AB200),0) + IF(AC200&lt;&gt;"",(VLOOKUP(AC200,'🧱Material'!$B$4:$H1001,7,false)*AD200),0)</f>
        <v>0</v>
      </c>
      <c r="I200" s="523">
        <f>IF(K200&lt;&gt;"",(VLOOKUP(K200,'🌳Resource'!$A$4:$J1001,8,false)*L200),0)+IF(M200&lt;&gt;"",(VLOOKUP(M200,'🌳Resource'!$A$4:$J1001,8,false)*N200),0)+IF(O200&lt;&gt;"",(VLOOKUP(O200,'🌳Resource'!$A$4:$J1001,8,false)*P200),0) + IF(Q200&lt;&gt;"",(VLOOKUP(Q200,'🌳Resource'!$A$4:$J1001,8,false)*R200),0) + IF(S200&lt;&gt;"",(VLOOKUP(S200,'🧱Material'!$B$4:$H1001,5,false)*T200),0) + IF(U200&lt;&gt;"",(VLOOKUP(U200,'🧱Material'!$B$4:$H1001,5,false)*V200),0) + IF(W200&lt;&gt;"",(VLOOKUP(W200,'🧱Material'!$B$4:$H1001,5,false)*X200),0) + IF(Y200&lt;&gt;"",(VLOOKUP(Y200,'🧱Material'!$B$4:$H1001,5,false)*Z200),0) + IF(AA200&lt;&gt;"",(VLOOKUP(AA200,'🧱Material'!$B$4:$H1001,5,false)*AB200),0) + IF(AC200&lt;&gt;"",(VLOOKUP(AC200,'🧱Material'!$B$4:$H1001,5,false)*AD200),0)</f>
        <v>0</v>
      </c>
      <c r="J200" s="523">
        <f>IF(K200&lt;&gt;"",(VLOOKUP(K200,'🌳Resource'!$A$5:$J1001,9,false)*L200),0)+IF(M200&lt;&gt;"",(VLOOKUP(M200,'🌳Resource'!$A$5:$J1001,9,false)*N200),0)+IF(O200&lt;&gt;"",(VLOOKUP(O200,'🌳Resource'!$A$5:$J1001,9,false)*P200),0) + IF(Q200&lt;&gt;"",(VLOOKUP(Q200,'🌳Resource'!$A$5:$J1001,9,false)*R200),0) + IF(S200&lt;&gt;"",(VLOOKUP(S200,'🧱Material'!$B$4:$H1001,6,false)*T200),0) + IF(U200&lt;&gt;"",(VLOOKUP(U200,'🧱Material'!$B$4:$H1001,6,false)*V200),0) + IF(W200&lt;&gt;"",(VLOOKUP(W200,'🧱Material'!$B$4:$H1001,6,false)*X200),0) + IF(Y200&lt;&gt;"",(VLOOKUP(Y200,'🧱Material'!$B$4:$H1001,6,false)*Z200),0) + IF(AA200&lt;&gt;"",(VLOOKUP(AA200,'🧱Material'!$B$4:$H1001,6,false)*AB200),0) + IF(AC200&lt;&gt;"",(VLOOKUP(AC200,'🧱Material'!$B$4:$H1001,6,false)*AD200),0)</f>
        <v>0</v>
      </c>
      <c r="K200" s="63"/>
      <c r="L200" s="3"/>
      <c r="M200" s="63"/>
      <c r="N200" s="3"/>
      <c r="O200" s="63"/>
      <c r="P200" s="3"/>
      <c r="Q200" s="63"/>
      <c r="R200" s="3"/>
      <c r="S200" s="515"/>
      <c r="T200" s="3"/>
      <c r="U200" s="515"/>
      <c r="V200" s="3"/>
      <c r="W200" s="515"/>
      <c r="X200" s="3"/>
      <c r="Y200" s="515"/>
      <c r="Z200" s="3"/>
      <c r="AA200" s="515"/>
      <c r="AB200" s="3"/>
      <c r="AC200" s="515"/>
      <c r="AD200" s="3"/>
      <c r="AE200" s="13"/>
      <c r="AF200" s="13"/>
    </row>
    <row r="201">
      <c r="A201" s="13" t="b">
        <v>0</v>
      </c>
      <c r="B201" s="13"/>
      <c r="C201" s="13"/>
      <c r="D201" s="13"/>
      <c r="E201" s="13"/>
      <c r="F201" s="13"/>
      <c r="G201" s="13"/>
      <c r="H201" s="526">
        <f>IF(K201&lt;&gt;"",(VLOOKUP(K201,'🌳Resource'!$A$4:$J1001,10,false)*L201),0)+IF(M201&lt;&gt;"",(VLOOKUP(M201,'🌳Resource'!$A$4:$J1001,10,false)*N201),0)+IF(O201&lt;&gt;"",(VLOOKUP(O201,'🌳Resource'!$A$4:$J1001,10,false)*P201),0) + IF(Q201&lt;&gt;"",(VLOOKUP(Q201,'🌳Resource'!$A$4:$J1001,10,false)*R201),0) + IF(S201&lt;&gt;"",(VLOOKUP(S201,'🧱Material'!$B$4:$H1001,7,false)*T201),0) + IF(U201&lt;&gt;"",(VLOOKUP(U201,'🧱Material'!$B$4:$H1001,7,false)*V201),0) + IF(W201&lt;&gt;"",(VLOOKUP(W201,'🧱Material'!$B$4:$H1001,7,false)*X201),0) + IF(Y201&lt;&gt;"",(VLOOKUP(Y201,'🧱Material'!$B$4:$H1001,7,false)*Z201),0) + IF(AA201&lt;&gt;"",(VLOOKUP(AA201,'🧱Material'!$B$4:$H1001,7,false)*AB201),0) + IF(AC201&lt;&gt;"",(VLOOKUP(AC201,'🧱Material'!$B$4:$H1001,7,false)*AD201),0)</f>
        <v>0</v>
      </c>
      <c r="I201" s="526">
        <f>IF(K201&lt;&gt;"",(VLOOKUP(K201,'🌳Resource'!$A$4:$J1001,8,false)*L201),0)+IF(M201&lt;&gt;"",(VLOOKUP(M201,'🌳Resource'!$A$4:$J1001,8,false)*N201),0)+IF(O201&lt;&gt;"",(VLOOKUP(O201,'🌳Resource'!$A$4:$J1001,8,false)*P201),0) + IF(Q201&lt;&gt;"",(VLOOKUP(Q201,'🌳Resource'!$A$4:$J1001,8,false)*R201),0) + IF(S201&lt;&gt;"",(VLOOKUP(S201,'🧱Material'!$B$4:$H1001,5,false)*T201),0) + IF(U201&lt;&gt;"",(VLOOKUP(U201,'🧱Material'!$B$4:$H1001,5,false)*V201),0) + IF(W201&lt;&gt;"",(VLOOKUP(W201,'🧱Material'!$B$4:$H1001,5,false)*X201),0) + IF(Y201&lt;&gt;"",(VLOOKUP(Y201,'🧱Material'!$B$4:$H1001,5,false)*Z201),0) + IF(AA201&lt;&gt;"",(VLOOKUP(AA201,'🧱Material'!$B$4:$H1001,5,false)*AB201),0) + IF(AC201&lt;&gt;"",(VLOOKUP(AC201,'🧱Material'!$B$4:$H1001,5,false)*AD201),0)</f>
        <v>0</v>
      </c>
      <c r="J201" s="526">
        <f>IF(K201&lt;&gt;"",(VLOOKUP(K201,'🌳Resource'!$A$5:$J1001,9,false)*L201),0)+IF(M201&lt;&gt;"",(VLOOKUP(M201,'🌳Resource'!$A$5:$J1001,9,false)*N201),0)+IF(O201&lt;&gt;"",(VLOOKUP(O201,'🌳Resource'!$A$5:$J1001,9,false)*P201),0) + IF(Q201&lt;&gt;"",(VLOOKUP(Q201,'🌳Resource'!$A$5:$J1001,9,false)*R201),0) + IF(S201&lt;&gt;"",(VLOOKUP(S201,'🧱Material'!$B$4:$H1001,6,false)*T201),0) + IF(U201&lt;&gt;"",(VLOOKUP(U201,'🧱Material'!$B$4:$H1001,6,false)*V201),0) + IF(W201&lt;&gt;"",(VLOOKUP(W201,'🧱Material'!$B$4:$H1001,6,false)*X201),0) + IF(Y201&lt;&gt;"",(VLOOKUP(Y201,'🧱Material'!$B$4:$H1001,6,false)*Z201),0) + IF(AA201&lt;&gt;"",(VLOOKUP(AA201,'🧱Material'!$B$4:$H1001,6,false)*AB201),0) + IF(AC201&lt;&gt;"",(VLOOKUP(AC201,'🧱Material'!$B$4:$H1001,6,false)*AD201),0)</f>
        <v>0</v>
      </c>
      <c r="K201" s="18"/>
      <c r="L201" s="536"/>
      <c r="M201" s="18"/>
      <c r="N201" s="536"/>
      <c r="O201" s="18"/>
      <c r="P201" s="536"/>
      <c r="Q201" s="18"/>
      <c r="R201" s="536"/>
      <c r="S201" s="59"/>
      <c r="T201" s="520"/>
      <c r="U201" s="59"/>
      <c r="V201" s="520"/>
      <c r="W201" s="59"/>
      <c r="X201" s="520"/>
      <c r="Y201" s="59"/>
      <c r="Z201" s="520"/>
      <c r="AA201" s="59"/>
      <c r="AB201" s="520"/>
      <c r="AC201" s="59"/>
      <c r="AD201" s="520"/>
      <c r="AE201" s="13"/>
      <c r="AF201" s="13"/>
    </row>
    <row r="202">
      <c r="A202" s="70" t="b">
        <v>0</v>
      </c>
      <c r="C202" s="70"/>
      <c r="D202" s="70"/>
      <c r="E202" s="70"/>
      <c r="H202" s="523">
        <f>IF(K202&lt;&gt;"",(VLOOKUP(K202,'🌳Resource'!$A$4:$J1001,10,false)*L202),0)+IF(M202&lt;&gt;"",(VLOOKUP(M202,'🌳Resource'!$A$4:$J1001,10,false)*N202),0)+IF(O202&lt;&gt;"",(VLOOKUP(O202,'🌳Resource'!$A$4:$J1001,10,false)*P202),0) + IF(Q202&lt;&gt;"",(VLOOKUP(Q202,'🌳Resource'!$A$4:$J1001,10,false)*R202),0) + IF(S202&lt;&gt;"",(VLOOKUP(S202,'🧱Material'!$B$4:$H1001,7,false)*T202),0) + IF(U202&lt;&gt;"",(VLOOKUP(U202,'🧱Material'!$B$4:$H1001,7,false)*V202),0) + IF(W202&lt;&gt;"",(VLOOKUP(W202,'🧱Material'!$B$4:$H1001,7,false)*X202),0) + IF(Y202&lt;&gt;"",(VLOOKUP(Y202,'🧱Material'!$B$4:$H1001,7,false)*Z202),0) + IF(AA202&lt;&gt;"",(VLOOKUP(AA202,'🧱Material'!$B$4:$H1001,7,false)*AB202),0) + IF(AC202&lt;&gt;"",(VLOOKUP(AC202,'🧱Material'!$B$4:$H1001,7,false)*AD202),0)</f>
        <v>0</v>
      </c>
      <c r="I202" s="523">
        <f>IF(K202&lt;&gt;"",(VLOOKUP(K202,'🌳Resource'!$A$4:$J1001,8,false)*L202),0)+IF(M202&lt;&gt;"",(VLOOKUP(M202,'🌳Resource'!$A$4:$J1001,8,false)*N202),0)+IF(O202&lt;&gt;"",(VLOOKUP(O202,'🌳Resource'!$A$4:$J1001,8,false)*P202),0) + IF(Q202&lt;&gt;"",(VLOOKUP(Q202,'🌳Resource'!$A$4:$J1001,8,false)*R202),0) + IF(S202&lt;&gt;"",(VLOOKUP(S202,'🧱Material'!$B$4:$H1001,5,false)*T202),0) + IF(U202&lt;&gt;"",(VLOOKUP(U202,'🧱Material'!$B$4:$H1001,5,false)*V202),0) + IF(W202&lt;&gt;"",(VLOOKUP(W202,'🧱Material'!$B$4:$H1001,5,false)*X202),0) + IF(Y202&lt;&gt;"",(VLOOKUP(Y202,'🧱Material'!$B$4:$H1001,5,false)*Z202),0) + IF(AA202&lt;&gt;"",(VLOOKUP(AA202,'🧱Material'!$B$4:$H1001,5,false)*AB202),0) + IF(AC202&lt;&gt;"",(VLOOKUP(AC202,'🧱Material'!$B$4:$H1001,5,false)*AD202),0)</f>
        <v>0</v>
      </c>
      <c r="J202" s="523">
        <f>IF(K202&lt;&gt;"",(VLOOKUP(K202,'🌳Resource'!$A$5:$J1001,9,false)*L202),0)+IF(M202&lt;&gt;"",(VLOOKUP(M202,'🌳Resource'!$A$5:$J1001,9,false)*N202),0)+IF(O202&lt;&gt;"",(VLOOKUP(O202,'🌳Resource'!$A$5:$J1001,9,false)*P202),0) + IF(Q202&lt;&gt;"",(VLOOKUP(Q202,'🌳Resource'!$A$5:$J1001,9,false)*R202),0) + IF(S202&lt;&gt;"",(VLOOKUP(S202,'🧱Material'!$B$4:$H1001,6,false)*T202),0) + IF(U202&lt;&gt;"",(VLOOKUP(U202,'🧱Material'!$B$4:$H1001,6,false)*V202),0) + IF(W202&lt;&gt;"",(VLOOKUP(W202,'🧱Material'!$B$4:$H1001,6,false)*X202),0) + IF(Y202&lt;&gt;"",(VLOOKUP(Y202,'🧱Material'!$B$4:$H1001,6,false)*Z202),0) + IF(AA202&lt;&gt;"",(VLOOKUP(AA202,'🧱Material'!$B$4:$H1001,6,false)*AB202),0) + IF(AC202&lt;&gt;"",(VLOOKUP(AC202,'🧱Material'!$B$4:$H1001,6,false)*AD202),0)</f>
        <v>0</v>
      </c>
      <c r="K202" s="63"/>
      <c r="L202" s="3"/>
      <c r="M202" s="63"/>
      <c r="N202" s="3"/>
      <c r="O202" s="63"/>
      <c r="P202" s="3"/>
      <c r="Q202" s="63"/>
      <c r="R202" s="3"/>
      <c r="S202" s="515"/>
      <c r="T202" s="3"/>
      <c r="U202" s="515"/>
      <c r="V202" s="3"/>
      <c r="W202" s="515"/>
      <c r="X202" s="3"/>
      <c r="Y202" s="515"/>
      <c r="Z202" s="3"/>
      <c r="AA202" s="515"/>
      <c r="AB202" s="3"/>
      <c r="AC202" s="515"/>
      <c r="AD202" s="3"/>
    </row>
    <row r="203">
      <c r="A203" s="70" t="b">
        <v>0</v>
      </c>
      <c r="C203" s="70"/>
      <c r="D203" s="70"/>
      <c r="E203" s="70"/>
      <c r="H203" s="526">
        <f>IF(K203&lt;&gt;"",(VLOOKUP(K203,'🌳Resource'!$A$4:$J1001,10,false)*L203),0)+IF(M203&lt;&gt;"",(VLOOKUP(M203,'🌳Resource'!$A$4:$J1001,10,false)*N203),0)+IF(O203&lt;&gt;"",(VLOOKUP(O203,'🌳Resource'!$A$4:$J1001,10,false)*P203),0) + IF(Q203&lt;&gt;"",(VLOOKUP(Q203,'🌳Resource'!$A$4:$J1001,10,false)*R203),0) + IF(S203&lt;&gt;"",(VLOOKUP(S203,'🧱Material'!$B$4:$H1001,7,false)*T203),0) + IF(U203&lt;&gt;"",(VLOOKUP(U203,'🧱Material'!$B$4:$H1001,7,false)*V203),0) + IF(W203&lt;&gt;"",(VLOOKUP(W203,'🧱Material'!$B$4:$H1001,7,false)*X203),0) + IF(Y203&lt;&gt;"",(VLOOKUP(Y203,'🧱Material'!$B$4:$H1001,7,false)*Z203),0) + IF(AA203&lt;&gt;"",(VLOOKUP(AA203,'🧱Material'!$B$4:$H1001,7,false)*AB203),0) + IF(AC203&lt;&gt;"",(VLOOKUP(AC203,'🧱Material'!$B$4:$H1001,7,false)*AD203),0)</f>
        <v>0</v>
      </c>
      <c r="I203" s="526">
        <f>IF(K203&lt;&gt;"",(VLOOKUP(K203,'🌳Resource'!$A$4:$J1001,8,false)*L203),0)+IF(M203&lt;&gt;"",(VLOOKUP(M203,'🌳Resource'!$A$4:$J1001,8,false)*N203),0)+IF(O203&lt;&gt;"",(VLOOKUP(O203,'🌳Resource'!$A$4:$J1001,8,false)*P203),0) + IF(Q203&lt;&gt;"",(VLOOKUP(Q203,'🌳Resource'!$A$4:$J1001,8,false)*R203),0) + IF(S203&lt;&gt;"",(VLOOKUP(S203,'🧱Material'!$B$4:$H1001,5,false)*T203),0) + IF(U203&lt;&gt;"",(VLOOKUP(U203,'🧱Material'!$B$4:$H1001,5,false)*V203),0) + IF(W203&lt;&gt;"",(VLOOKUP(W203,'🧱Material'!$B$4:$H1001,5,false)*X203),0) + IF(Y203&lt;&gt;"",(VLOOKUP(Y203,'🧱Material'!$B$4:$H1001,5,false)*Z203),0) + IF(AA203&lt;&gt;"",(VLOOKUP(AA203,'🧱Material'!$B$4:$H1001,5,false)*AB203),0) + IF(AC203&lt;&gt;"",(VLOOKUP(AC203,'🧱Material'!$B$4:$H1001,5,false)*AD203),0)</f>
        <v>0</v>
      </c>
      <c r="J203" s="526">
        <f>IF(K203&lt;&gt;"",(VLOOKUP(K203,'🌳Resource'!$A$5:$J1001,9,false)*L203),0)+IF(M203&lt;&gt;"",(VLOOKUP(M203,'🌳Resource'!$A$5:$J1001,9,false)*N203),0)+IF(O203&lt;&gt;"",(VLOOKUP(O203,'🌳Resource'!$A$5:$J1001,9,false)*P203),0) + IF(Q203&lt;&gt;"",(VLOOKUP(Q203,'🌳Resource'!$A$5:$J1001,9,false)*R203),0) + IF(S203&lt;&gt;"",(VLOOKUP(S203,'🧱Material'!$B$4:$H1001,6,false)*T203),0) + IF(U203&lt;&gt;"",(VLOOKUP(U203,'🧱Material'!$B$4:$H1001,6,false)*V203),0) + IF(W203&lt;&gt;"",(VLOOKUP(W203,'🧱Material'!$B$4:$H1001,6,false)*X203),0) + IF(Y203&lt;&gt;"",(VLOOKUP(Y203,'🧱Material'!$B$4:$H1001,6,false)*Z203),0) + IF(AA203&lt;&gt;"",(VLOOKUP(AA203,'🧱Material'!$B$4:$H1001,6,false)*AB203),0) + IF(AC203&lt;&gt;"",(VLOOKUP(AC203,'🧱Material'!$B$4:$H1001,6,false)*AD203),0)</f>
        <v>0</v>
      </c>
      <c r="K203" s="18"/>
      <c r="L203" s="536"/>
      <c r="M203" s="18"/>
      <c r="N203" s="536"/>
      <c r="O203" s="18"/>
      <c r="P203" s="536"/>
      <c r="Q203" s="18"/>
      <c r="R203" s="536"/>
      <c r="S203" s="59"/>
      <c r="T203" s="520"/>
      <c r="U203" s="59"/>
      <c r="V203" s="520"/>
      <c r="W203" s="59"/>
      <c r="X203" s="520"/>
      <c r="Y203" s="59"/>
      <c r="Z203" s="520"/>
      <c r="AA203" s="59"/>
      <c r="AB203" s="520"/>
      <c r="AC203" s="59"/>
      <c r="AD203" s="520"/>
    </row>
    <row r="204">
      <c r="A204" s="70" t="b">
        <v>0</v>
      </c>
      <c r="C204" s="70"/>
      <c r="D204" s="70"/>
      <c r="E204" s="70"/>
      <c r="H204" s="523">
        <f>IF(K204&lt;&gt;"",(VLOOKUP(K204,'🌳Resource'!$A$4:$J1001,10,false)*L204),0)+IF(M204&lt;&gt;"",(VLOOKUP(M204,'🌳Resource'!$A$4:$J1001,10,false)*N204),0)+IF(O204&lt;&gt;"",(VLOOKUP(O204,'🌳Resource'!$A$4:$J1001,10,false)*P204),0) + IF(Q204&lt;&gt;"",(VLOOKUP(Q204,'🌳Resource'!$A$4:$J1001,10,false)*R204),0) + IF(S204&lt;&gt;"",(VLOOKUP(S204,'🧱Material'!$B$4:$H1001,7,false)*T204),0) + IF(U204&lt;&gt;"",(VLOOKUP(U204,'🧱Material'!$B$4:$H1001,7,false)*V204),0) + IF(W204&lt;&gt;"",(VLOOKUP(W204,'🧱Material'!$B$4:$H1001,7,false)*X204),0) + IF(Y204&lt;&gt;"",(VLOOKUP(Y204,'🧱Material'!$B$4:$H1001,7,false)*Z204),0) + IF(AA204&lt;&gt;"",(VLOOKUP(AA204,'🧱Material'!$B$4:$H1001,7,false)*AB204),0) + IF(AC204&lt;&gt;"",(VLOOKUP(AC204,'🧱Material'!$B$4:$H1001,7,false)*AD204),0)</f>
        <v>0</v>
      </c>
      <c r="I204" s="523">
        <f>IF(K204&lt;&gt;"",(VLOOKUP(K204,'🌳Resource'!$A$4:$J1001,8,false)*L204),0)+IF(M204&lt;&gt;"",(VLOOKUP(M204,'🌳Resource'!$A$4:$J1001,8,false)*N204),0)+IF(O204&lt;&gt;"",(VLOOKUP(O204,'🌳Resource'!$A$4:$J1001,8,false)*P204),0) + IF(Q204&lt;&gt;"",(VLOOKUP(Q204,'🌳Resource'!$A$4:$J1001,8,false)*R204),0) + IF(S204&lt;&gt;"",(VLOOKUP(S204,'🧱Material'!$B$4:$H1001,5,false)*T204),0) + IF(U204&lt;&gt;"",(VLOOKUP(U204,'🧱Material'!$B$4:$H1001,5,false)*V204),0) + IF(W204&lt;&gt;"",(VLOOKUP(W204,'🧱Material'!$B$4:$H1001,5,false)*X204),0) + IF(Y204&lt;&gt;"",(VLOOKUP(Y204,'🧱Material'!$B$4:$H1001,5,false)*Z204),0) + IF(AA204&lt;&gt;"",(VLOOKUP(AA204,'🧱Material'!$B$4:$H1001,5,false)*AB204),0) + IF(AC204&lt;&gt;"",(VLOOKUP(AC204,'🧱Material'!$B$4:$H1001,5,false)*AD204),0)</f>
        <v>0</v>
      </c>
      <c r="J204" s="523">
        <f>IF(K204&lt;&gt;"",(VLOOKUP(K204,'🌳Resource'!$A$5:$J1001,9,false)*L204),0)+IF(M204&lt;&gt;"",(VLOOKUP(M204,'🌳Resource'!$A$5:$J1001,9,false)*N204),0)+IF(O204&lt;&gt;"",(VLOOKUP(O204,'🌳Resource'!$A$5:$J1001,9,false)*P204),0) + IF(Q204&lt;&gt;"",(VLOOKUP(Q204,'🌳Resource'!$A$5:$J1001,9,false)*R204),0) + IF(S204&lt;&gt;"",(VLOOKUP(S204,'🧱Material'!$B$4:$H1001,6,false)*T204),0) + IF(U204&lt;&gt;"",(VLOOKUP(U204,'🧱Material'!$B$4:$H1001,6,false)*V204),0) + IF(W204&lt;&gt;"",(VLOOKUP(W204,'🧱Material'!$B$4:$H1001,6,false)*X204),0) + IF(Y204&lt;&gt;"",(VLOOKUP(Y204,'🧱Material'!$B$4:$H1001,6,false)*Z204),0) + IF(AA204&lt;&gt;"",(VLOOKUP(AA204,'🧱Material'!$B$4:$H1001,6,false)*AB204),0) + IF(AC204&lt;&gt;"",(VLOOKUP(AC204,'🧱Material'!$B$4:$H1001,6,false)*AD204),0)</f>
        <v>0</v>
      </c>
      <c r="K204" s="63"/>
      <c r="L204" s="3"/>
      <c r="M204" s="63"/>
      <c r="N204" s="3"/>
      <c r="O204" s="63"/>
      <c r="P204" s="3"/>
      <c r="Q204" s="63"/>
      <c r="R204" s="3"/>
      <c r="S204" s="515"/>
      <c r="T204" s="3"/>
      <c r="U204" s="515"/>
      <c r="V204" s="3"/>
      <c r="W204" s="515"/>
      <c r="X204" s="3"/>
      <c r="Y204" s="515"/>
      <c r="Z204" s="3"/>
      <c r="AA204" s="515"/>
      <c r="AB204" s="3"/>
      <c r="AC204" s="515"/>
      <c r="AD204" s="3"/>
    </row>
    <row r="205">
      <c r="A205" s="70" t="b">
        <v>0</v>
      </c>
      <c r="C205" s="70"/>
      <c r="D205" s="70"/>
      <c r="E205" s="70"/>
      <c r="H205" s="526">
        <f>IF(K205&lt;&gt;"",(VLOOKUP(K205,'🌳Resource'!$A$4:$J1001,10,false)*L205),0)+IF(M205&lt;&gt;"",(VLOOKUP(M205,'🌳Resource'!$A$4:$J1001,10,false)*N205),0)+IF(O205&lt;&gt;"",(VLOOKUP(O205,'🌳Resource'!$A$4:$J1001,10,false)*P205),0) + IF(Q205&lt;&gt;"",(VLOOKUP(Q205,'🌳Resource'!$A$4:$J1001,10,false)*R205),0) + IF(S205&lt;&gt;"",(VLOOKUP(S205,'🧱Material'!$B$4:$H1001,7,false)*T205),0) + IF(U205&lt;&gt;"",(VLOOKUP(U205,'🧱Material'!$B$4:$H1001,7,false)*V205),0) + IF(W205&lt;&gt;"",(VLOOKUP(W205,'🧱Material'!$B$4:$H1001,7,false)*X205),0) + IF(Y205&lt;&gt;"",(VLOOKUP(Y205,'🧱Material'!$B$4:$H1001,7,false)*Z205),0) + IF(AA205&lt;&gt;"",(VLOOKUP(AA205,'🧱Material'!$B$4:$H1001,7,false)*AB205),0) + IF(AC205&lt;&gt;"",(VLOOKUP(AC205,'🧱Material'!$B$4:$H1001,7,false)*AD205),0)</f>
        <v>0</v>
      </c>
      <c r="I205" s="526">
        <f>IF(K205&lt;&gt;"",(VLOOKUP(K205,'🌳Resource'!$A$4:$J1001,8,false)*L205),0)+IF(M205&lt;&gt;"",(VLOOKUP(M205,'🌳Resource'!$A$4:$J1001,8,false)*N205),0)+IF(O205&lt;&gt;"",(VLOOKUP(O205,'🌳Resource'!$A$4:$J1001,8,false)*P205),0) + IF(Q205&lt;&gt;"",(VLOOKUP(Q205,'🌳Resource'!$A$4:$J1001,8,false)*R205),0) + IF(S205&lt;&gt;"",(VLOOKUP(S205,'🧱Material'!$B$4:$H1001,5,false)*T205),0) + IF(U205&lt;&gt;"",(VLOOKUP(U205,'🧱Material'!$B$4:$H1001,5,false)*V205),0) + IF(W205&lt;&gt;"",(VLOOKUP(W205,'🧱Material'!$B$4:$H1001,5,false)*X205),0) + IF(Y205&lt;&gt;"",(VLOOKUP(Y205,'🧱Material'!$B$4:$H1001,5,false)*Z205),0) + IF(AA205&lt;&gt;"",(VLOOKUP(AA205,'🧱Material'!$B$4:$H1001,5,false)*AB205),0) + IF(AC205&lt;&gt;"",(VLOOKUP(AC205,'🧱Material'!$B$4:$H1001,5,false)*AD205),0)</f>
        <v>0</v>
      </c>
      <c r="J205" s="526">
        <f>IF(K205&lt;&gt;"",(VLOOKUP(K205,'🌳Resource'!$A$5:$J1001,9,false)*L205),0)+IF(M205&lt;&gt;"",(VLOOKUP(M205,'🌳Resource'!$A$5:$J1001,9,false)*N205),0)+IF(O205&lt;&gt;"",(VLOOKUP(O205,'🌳Resource'!$A$5:$J1001,9,false)*P205),0) + IF(Q205&lt;&gt;"",(VLOOKUP(Q205,'🌳Resource'!$A$5:$J1001,9,false)*R205),0) + IF(S205&lt;&gt;"",(VLOOKUP(S205,'🧱Material'!$B$4:$H1001,6,false)*T205),0) + IF(U205&lt;&gt;"",(VLOOKUP(U205,'🧱Material'!$B$4:$H1001,6,false)*V205),0) + IF(W205&lt;&gt;"",(VLOOKUP(W205,'🧱Material'!$B$4:$H1001,6,false)*X205),0) + IF(Y205&lt;&gt;"",(VLOOKUP(Y205,'🧱Material'!$B$4:$H1001,6,false)*Z205),0) + IF(AA205&lt;&gt;"",(VLOOKUP(AA205,'🧱Material'!$B$4:$H1001,6,false)*AB205),0) + IF(AC205&lt;&gt;"",(VLOOKUP(AC205,'🧱Material'!$B$4:$H1001,6,false)*AD205),0)</f>
        <v>0</v>
      </c>
      <c r="K205" s="18"/>
      <c r="L205" s="536"/>
      <c r="M205" s="18"/>
      <c r="N205" s="536"/>
      <c r="O205" s="18"/>
      <c r="P205" s="536"/>
      <c r="Q205" s="18"/>
      <c r="R205" s="536"/>
      <c r="S205" s="59"/>
      <c r="T205" s="520"/>
      <c r="U205" s="59"/>
      <c r="V205" s="520"/>
      <c r="W205" s="59"/>
      <c r="X205" s="520"/>
      <c r="Y205" s="59"/>
      <c r="Z205" s="520"/>
      <c r="AA205" s="59"/>
      <c r="AB205" s="520"/>
      <c r="AC205" s="59"/>
      <c r="AD205" s="520"/>
    </row>
    <row r="206">
      <c r="A206" s="70" t="b">
        <v>0</v>
      </c>
      <c r="C206" s="70"/>
      <c r="D206" s="70"/>
      <c r="E206" s="70"/>
      <c r="H206" s="523">
        <f>IF(K206&lt;&gt;"",(VLOOKUP(K206,'🌳Resource'!$A$4:$J1001,10,false)*L206),0)+IF(M206&lt;&gt;"",(VLOOKUP(M206,'🌳Resource'!$A$4:$J1001,10,false)*N206),0)+IF(O206&lt;&gt;"",(VLOOKUP(O206,'🌳Resource'!$A$4:$J1001,10,false)*P206),0) + IF(Q206&lt;&gt;"",(VLOOKUP(Q206,'🌳Resource'!$A$4:$J1001,10,false)*R206),0) + IF(S206&lt;&gt;"",(VLOOKUP(S206,'🧱Material'!$B$4:$H1001,7,false)*T206),0) + IF(U206&lt;&gt;"",(VLOOKUP(U206,'🧱Material'!$B$4:$H1001,7,false)*V206),0) + IF(W206&lt;&gt;"",(VLOOKUP(W206,'🧱Material'!$B$4:$H1001,7,false)*X206),0) + IF(Y206&lt;&gt;"",(VLOOKUP(Y206,'🧱Material'!$B$4:$H1001,7,false)*Z206),0) + IF(AA206&lt;&gt;"",(VLOOKUP(AA206,'🧱Material'!$B$4:$H1001,7,false)*AB206),0) + IF(AC206&lt;&gt;"",(VLOOKUP(AC206,'🧱Material'!$B$4:$H1001,7,false)*AD206),0)</f>
        <v>0</v>
      </c>
      <c r="I206" s="523">
        <f>IF(K206&lt;&gt;"",(VLOOKUP(K206,'🌳Resource'!$A$4:$J1001,8,false)*L206),0)+IF(M206&lt;&gt;"",(VLOOKUP(M206,'🌳Resource'!$A$4:$J1001,8,false)*N206),0)+IF(O206&lt;&gt;"",(VLOOKUP(O206,'🌳Resource'!$A$4:$J1001,8,false)*P206),0) + IF(Q206&lt;&gt;"",(VLOOKUP(Q206,'🌳Resource'!$A$4:$J1001,8,false)*R206),0) + IF(S206&lt;&gt;"",(VLOOKUP(S206,'🧱Material'!$B$4:$H1001,5,false)*T206),0) + IF(U206&lt;&gt;"",(VLOOKUP(U206,'🧱Material'!$B$4:$H1001,5,false)*V206),0) + IF(W206&lt;&gt;"",(VLOOKUP(W206,'🧱Material'!$B$4:$H1001,5,false)*X206),0) + IF(Y206&lt;&gt;"",(VLOOKUP(Y206,'🧱Material'!$B$4:$H1001,5,false)*Z206),0) + IF(AA206&lt;&gt;"",(VLOOKUP(AA206,'🧱Material'!$B$4:$H1001,5,false)*AB206),0) + IF(AC206&lt;&gt;"",(VLOOKUP(AC206,'🧱Material'!$B$4:$H1001,5,false)*AD206),0)</f>
        <v>0</v>
      </c>
      <c r="J206" s="523">
        <f>IF(K206&lt;&gt;"",(VLOOKUP(K206,'🌳Resource'!$A$5:$J1001,9,false)*L206),0)+IF(M206&lt;&gt;"",(VLOOKUP(M206,'🌳Resource'!$A$5:$J1001,9,false)*N206),0)+IF(O206&lt;&gt;"",(VLOOKUP(O206,'🌳Resource'!$A$5:$J1001,9,false)*P206),0) + IF(Q206&lt;&gt;"",(VLOOKUP(Q206,'🌳Resource'!$A$5:$J1001,9,false)*R206),0) + IF(S206&lt;&gt;"",(VLOOKUP(S206,'🧱Material'!$B$4:$H1001,6,false)*T206),0) + IF(U206&lt;&gt;"",(VLOOKUP(U206,'🧱Material'!$B$4:$H1001,6,false)*V206),0) + IF(W206&lt;&gt;"",(VLOOKUP(W206,'🧱Material'!$B$4:$H1001,6,false)*X206),0) + IF(Y206&lt;&gt;"",(VLOOKUP(Y206,'🧱Material'!$B$4:$H1001,6,false)*Z206),0) + IF(AA206&lt;&gt;"",(VLOOKUP(AA206,'🧱Material'!$B$4:$H1001,6,false)*AB206),0) + IF(AC206&lt;&gt;"",(VLOOKUP(AC206,'🧱Material'!$B$4:$H1001,6,false)*AD206),0)</f>
        <v>0</v>
      </c>
      <c r="K206" s="63"/>
      <c r="L206" s="3"/>
      <c r="M206" s="63"/>
      <c r="N206" s="3"/>
      <c r="O206" s="63"/>
      <c r="P206" s="3"/>
      <c r="Q206" s="63"/>
      <c r="R206" s="3"/>
      <c r="S206" s="515"/>
      <c r="T206" s="3"/>
      <c r="U206" s="515"/>
      <c r="V206" s="3"/>
      <c r="W206" s="515"/>
      <c r="X206" s="3"/>
      <c r="Y206" s="515"/>
      <c r="Z206" s="3"/>
      <c r="AA206" s="515"/>
      <c r="AB206" s="3"/>
      <c r="AC206" s="515"/>
      <c r="AD206" s="3"/>
    </row>
    <row r="207">
      <c r="A207" s="70" t="b">
        <v>0</v>
      </c>
      <c r="C207" s="70"/>
      <c r="D207" s="70"/>
      <c r="E207" s="70"/>
      <c r="H207" s="526">
        <f>IF(K207&lt;&gt;"",(VLOOKUP(K207,'🌳Resource'!$A$4:$J1001,10,false)*L207),0)+IF(M207&lt;&gt;"",(VLOOKUP(M207,'🌳Resource'!$A$4:$J1001,10,false)*N207),0)+IF(O207&lt;&gt;"",(VLOOKUP(O207,'🌳Resource'!$A$4:$J1001,10,false)*P207),0) + IF(Q207&lt;&gt;"",(VLOOKUP(Q207,'🌳Resource'!$A$4:$J1001,10,false)*R207),0) + IF(S207&lt;&gt;"",(VLOOKUP(S207,'🧱Material'!$B$4:$H1001,7,false)*T207),0) + IF(U207&lt;&gt;"",(VLOOKUP(U207,'🧱Material'!$B$4:$H1001,7,false)*V207),0) + IF(W207&lt;&gt;"",(VLOOKUP(W207,'🧱Material'!$B$4:$H1001,7,false)*X207),0) + IF(Y207&lt;&gt;"",(VLOOKUP(Y207,'🧱Material'!$B$4:$H1001,7,false)*Z207),0) + IF(AA207&lt;&gt;"",(VLOOKUP(AA207,'🧱Material'!$B$4:$H1001,7,false)*AB207),0) + IF(AC207&lt;&gt;"",(VLOOKUP(AC207,'🧱Material'!$B$4:$H1001,7,false)*AD207),0)</f>
        <v>0</v>
      </c>
      <c r="I207" s="526">
        <f>IF(K207&lt;&gt;"",(VLOOKUP(K207,'🌳Resource'!$A$4:$J1001,8,false)*L207),0)+IF(M207&lt;&gt;"",(VLOOKUP(M207,'🌳Resource'!$A$4:$J1001,8,false)*N207),0)+IF(O207&lt;&gt;"",(VLOOKUP(O207,'🌳Resource'!$A$4:$J1001,8,false)*P207),0) + IF(Q207&lt;&gt;"",(VLOOKUP(Q207,'🌳Resource'!$A$4:$J1001,8,false)*R207),0) + IF(S207&lt;&gt;"",(VLOOKUP(S207,'🧱Material'!$B$4:$H1001,5,false)*T207),0) + IF(U207&lt;&gt;"",(VLOOKUP(U207,'🧱Material'!$B$4:$H1001,5,false)*V207),0) + IF(W207&lt;&gt;"",(VLOOKUP(W207,'🧱Material'!$B$4:$H1001,5,false)*X207),0) + IF(Y207&lt;&gt;"",(VLOOKUP(Y207,'🧱Material'!$B$4:$H1001,5,false)*Z207),0) + IF(AA207&lt;&gt;"",(VLOOKUP(AA207,'🧱Material'!$B$4:$H1001,5,false)*AB207),0) + IF(AC207&lt;&gt;"",(VLOOKUP(AC207,'🧱Material'!$B$4:$H1001,5,false)*AD207),0)</f>
        <v>0</v>
      </c>
      <c r="J207" s="526">
        <f>IF(K207&lt;&gt;"",(VLOOKUP(K207,'🌳Resource'!$A$5:$J1001,9,false)*L207),0)+IF(M207&lt;&gt;"",(VLOOKUP(M207,'🌳Resource'!$A$5:$J1001,9,false)*N207),0)+IF(O207&lt;&gt;"",(VLOOKUP(O207,'🌳Resource'!$A$5:$J1001,9,false)*P207),0) + IF(Q207&lt;&gt;"",(VLOOKUP(Q207,'🌳Resource'!$A$5:$J1001,9,false)*R207),0) + IF(S207&lt;&gt;"",(VLOOKUP(S207,'🧱Material'!$B$4:$H1001,6,false)*T207),0) + IF(U207&lt;&gt;"",(VLOOKUP(U207,'🧱Material'!$B$4:$H1001,6,false)*V207),0) + IF(W207&lt;&gt;"",(VLOOKUP(W207,'🧱Material'!$B$4:$H1001,6,false)*X207),0) + IF(Y207&lt;&gt;"",(VLOOKUP(Y207,'🧱Material'!$B$4:$H1001,6,false)*Z207),0) + IF(AA207&lt;&gt;"",(VLOOKUP(AA207,'🧱Material'!$B$4:$H1001,6,false)*AB207),0) + IF(AC207&lt;&gt;"",(VLOOKUP(AC207,'🧱Material'!$B$4:$H1001,6,false)*AD207),0)</f>
        <v>0</v>
      </c>
      <c r="K207" s="18"/>
      <c r="L207" s="536"/>
      <c r="M207" s="18"/>
      <c r="N207" s="536"/>
      <c r="O207" s="18"/>
      <c r="P207" s="536"/>
      <c r="Q207" s="18"/>
      <c r="R207" s="536"/>
      <c r="S207" s="59"/>
      <c r="T207" s="520"/>
      <c r="U207" s="59"/>
      <c r="V207" s="520"/>
      <c r="W207" s="59"/>
      <c r="X207" s="520"/>
      <c r="Y207" s="59"/>
      <c r="Z207" s="520"/>
      <c r="AA207" s="59"/>
      <c r="AB207" s="520"/>
      <c r="AC207" s="59"/>
      <c r="AD207" s="520"/>
    </row>
    <row r="208">
      <c r="A208" s="70" t="b">
        <v>0</v>
      </c>
      <c r="C208" s="70"/>
      <c r="D208" s="70"/>
      <c r="E208" s="70"/>
      <c r="H208" s="523">
        <f>IF(K208&lt;&gt;"",(VLOOKUP(K208,'🌳Resource'!$A$4:$J1001,10,false)*L208),0)+IF(M208&lt;&gt;"",(VLOOKUP(M208,'🌳Resource'!$A$4:$J1001,10,false)*N208),0)+IF(O208&lt;&gt;"",(VLOOKUP(O208,'🌳Resource'!$A$4:$J1001,10,false)*P208),0) + IF(Q208&lt;&gt;"",(VLOOKUP(Q208,'🌳Resource'!$A$4:$J1001,10,false)*R208),0) + IF(S208&lt;&gt;"",(VLOOKUP(S208,'🧱Material'!$B$4:$H1001,7,false)*T208),0) + IF(U208&lt;&gt;"",(VLOOKUP(U208,'🧱Material'!$B$4:$H1001,7,false)*V208),0) + IF(W208&lt;&gt;"",(VLOOKUP(W208,'🧱Material'!$B$4:$H1001,7,false)*X208),0) + IF(Y208&lt;&gt;"",(VLOOKUP(Y208,'🧱Material'!$B$4:$H1001,7,false)*Z208),0) + IF(AA208&lt;&gt;"",(VLOOKUP(AA208,'🧱Material'!$B$4:$H1001,7,false)*AB208),0) + IF(AC208&lt;&gt;"",(VLOOKUP(AC208,'🧱Material'!$B$4:$H1001,7,false)*AD208),0)</f>
        <v>0</v>
      </c>
      <c r="I208" s="523">
        <f>IF(K208&lt;&gt;"",(VLOOKUP(K208,'🌳Resource'!$A$4:$J1001,8,false)*L208),0)+IF(M208&lt;&gt;"",(VLOOKUP(M208,'🌳Resource'!$A$4:$J1001,8,false)*N208),0)+IF(O208&lt;&gt;"",(VLOOKUP(O208,'🌳Resource'!$A$4:$J1001,8,false)*P208),0) + IF(Q208&lt;&gt;"",(VLOOKUP(Q208,'🌳Resource'!$A$4:$J1001,8,false)*R208),0) + IF(S208&lt;&gt;"",(VLOOKUP(S208,'🧱Material'!$B$4:$H1001,5,false)*T208),0) + IF(U208&lt;&gt;"",(VLOOKUP(U208,'🧱Material'!$B$4:$H1001,5,false)*V208),0) + IF(W208&lt;&gt;"",(VLOOKUP(W208,'🧱Material'!$B$4:$H1001,5,false)*X208),0) + IF(Y208&lt;&gt;"",(VLOOKUP(Y208,'🧱Material'!$B$4:$H1001,5,false)*Z208),0) + IF(AA208&lt;&gt;"",(VLOOKUP(AA208,'🧱Material'!$B$4:$H1001,5,false)*AB208),0) + IF(AC208&lt;&gt;"",(VLOOKUP(AC208,'🧱Material'!$B$4:$H1001,5,false)*AD208),0)</f>
        <v>0</v>
      </c>
      <c r="J208" s="523">
        <f>IF(K208&lt;&gt;"",(VLOOKUP(K208,'🌳Resource'!$A$5:$J1001,9,false)*L208),0)+IF(M208&lt;&gt;"",(VLOOKUP(M208,'🌳Resource'!$A$5:$J1001,9,false)*N208),0)+IF(O208&lt;&gt;"",(VLOOKUP(O208,'🌳Resource'!$A$5:$J1001,9,false)*P208),0) + IF(Q208&lt;&gt;"",(VLOOKUP(Q208,'🌳Resource'!$A$5:$J1001,9,false)*R208),0) + IF(S208&lt;&gt;"",(VLOOKUP(S208,'🧱Material'!$B$4:$H1001,6,false)*T208),0) + IF(U208&lt;&gt;"",(VLOOKUP(U208,'🧱Material'!$B$4:$H1001,6,false)*V208),0) + IF(W208&lt;&gt;"",(VLOOKUP(W208,'🧱Material'!$B$4:$H1001,6,false)*X208),0) + IF(Y208&lt;&gt;"",(VLOOKUP(Y208,'🧱Material'!$B$4:$H1001,6,false)*Z208),0) + IF(AA208&lt;&gt;"",(VLOOKUP(AA208,'🧱Material'!$B$4:$H1001,6,false)*AB208),0) + IF(AC208&lt;&gt;"",(VLOOKUP(AC208,'🧱Material'!$B$4:$H1001,6,false)*AD208),0)</f>
        <v>0</v>
      </c>
      <c r="K208" s="63"/>
      <c r="L208" s="3"/>
      <c r="M208" s="63"/>
      <c r="N208" s="3"/>
      <c r="O208" s="63"/>
      <c r="P208" s="3"/>
      <c r="Q208" s="63"/>
      <c r="R208" s="3"/>
      <c r="S208" s="515"/>
      <c r="T208" s="3"/>
      <c r="U208" s="515"/>
      <c r="V208" s="3"/>
      <c r="W208" s="515"/>
      <c r="X208" s="3"/>
      <c r="Y208" s="515"/>
      <c r="Z208" s="3"/>
      <c r="AA208" s="515"/>
      <c r="AB208" s="3"/>
      <c r="AC208" s="515"/>
      <c r="AD208" s="3"/>
    </row>
    <row r="209">
      <c r="A209" s="70" t="b">
        <v>0</v>
      </c>
      <c r="C209" s="70"/>
      <c r="D209" s="70"/>
      <c r="E209" s="70"/>
      <c r="H209" s="526">
        <f>IF(K209&lt;&gt;"",(VLOOKUP(K209,'🌳Resource'!$A$4:$J1001,10,false)*L209),0)+IF(M209&lt;&gt;"",(VLOOKUP(M209,'🌳Resource'!$A$4:$J1001,10,false)*N209),0)+IF(O209&lt;&gt;"",(VLOOKUP(O209,'🌳Resource'!$A$4:$J1001,10,false)*P209),0) + IF(Q209&lt;&gt;"",(VLOOKUP(Q209,'🌳Resource'!$A$4:$J1001,10,false)*R209),0) + IF(S209&lt;&gt;"",(VLOOKUP(S209,'🧱Material'!$B$4:$H1001,7,false)*T209),0) + IF(U209&lt;&gt;"",(VLOOKUP(U209,'🧱Material'!$B$4:$H1001,7,false)*V209),0) + IF(W209&lt;&gt;"",(VLOOKUP(W209,'🧱Material'!$B$4:$H1001,7,false)*X209),0) + IF(Y209&lt;&gt;"",(VLOOKUP(Y209,'🧱Material'!$B$4:$H1001,7,false)*Z209),0) + IF(AA209&lt;&gt;"",(VLOOKUP(AA209,'🧱Material'!$B$4:$H1001,7,false)*AB209),0) + IF(AC209&lt;&gt;"",(VLOOKUP(AC209,'🧱Material'!$B$4:$H1001,7,false)*AD209),0)</f>
        <v>0</v>
      </c>
      <c r="I209" s="526">
        <f>IF(K209&lt;&gt;"",(VLOOKUP(K209,'🌳Resource'!$A$4:$J1001,8,false)*L209),0)+IF(M209&lt;&gt;"",(VLOOKUP(M209,'🌳Resource'!$A$4:$J1001,8,false)*N209),0)+IF(O209&lt;&gt;"",(VLOOKUP(O209,'🌳Resource'!$A$4:$J1001,8,false)*P209),0) + IF(Q209&lt;&gt;"",(VLOOKUP(Q209,'🌳Resource'!$A$4:$J1001,8,false)*R209),0) + IF(S209&lt;&gt;"",(VLOOKUP(S209,'🧱Material'!$B$4:$H1001,5,false)*T209),0) + IF(U209&lt;&gt;"",(VLOOKUP(U209,'🧱Material'!$B$4:$H1001,5,false)*V209),0) + IF(W209&lt;&gt;"",(VLOOKUP(W209,'🧱Material'!$B$4:$H1001,5,false)*X209),0) + IF(Y209&lt;&gt;"",(VLOOKUP(Y209,'🧱Material'!$B$4:$H1001,5,false)*Z209),0) + IF(AA209&lt;&gt;"",(VLOOKUP(AA209,'🧱Material'!$B$4:$H1001,5,false)*AB209),0) + IF(AC209&lt;&gt;"",(VLOOKUP(AC209,'🧱Material'!$B$4:$H1001,5,false)*AD209),0)</f>
        <v>0</v>
      </c>
      <c r="J209" s="526">
        <f>IF(K209&lt;&gt;"",(VLOOKUP(K209,'🌳Resource'!$A$5:$J1001,9,false)*L209),0)+IF(M209&lt;&gt;"",(VLOOKUP(M209,'🌳Resource'!$A$5:$J1001,9,false)*N209),0)+IF(O209&lt;&gt;"",(VLOOKUP(O209,'🌳Resource'!$A$5:$J1001,9,false)*P209),0) + IF(Q209&lt;&gt;"",(VLOOKUP(Q209,'🌳Resource'!$A$5:$J1001,9,false)*R209),0) + IF(S209&lt;&gt;"",(VLOOKUP(S209,'🧱Material'!$B$4:$H1001,6,false)*T209),0) + IF(U209&lt;&gt;"",(VLOOKUP(U209,'🧱Material'!$B$4:$H1001,6,false)*V209),0) + IF(W209&lt;&gt;"",(VLOOKUP(W209,'🧱Material'!$B$4:$H1001,6,false)*X209),0) + IF(Y209&lt;&gt;"",(VLOOKUP(Y209,'🧱Material'!$B$4:$H1001,6,false)*Z209),0) + IF(AA209&lt;&gt;"",(VLOOKUP(AA209,'🧱Material'!$B$4:$H1001,6,false)*AB209),0) + IF(AC209&lt;&gt;"",(VLOOKUP(AC209,'🧱Material'!$B$4:$H1001,6,false)*AD209),0)</f>
        <v>0</v>
      </c>
      <c r="K209" s="18"/>
      <c r="L209" s="536"/>
      <c r="M209" s="18"/>
      <c r="N209" s="536"/>
      <c r="O209" s="18"/>
      <c r="P209" s="536"/>
      <c r="Q209" s="18"/>
      <c r="R209" s="536"/>
      <c r="S209" s="59"/>
      <c r="T209" s="520"/>
      <c r="U209" s="59"/>
      <c r="V209" s="520"/>
      <c r="W209" s="59"/>
      <c r="X209" s="520"/>
      <c r="Y209" s="59"/>
      <c r="Z209" s="520"/>
      <c r="AA209" s="59"/>
      <c r="AB209" s="520"/>
      <c r="AC209" s="59"/>
      <c r="AD209" s="520"/>
    </row>
    <row r="210">
      <c r="A210" s="70" t="b">
        <v>0</v>
      </c>
      <c r="C210" s="70"/>
      <c r="D210" s="70"/>
      <c r="E210" s="70"/>
      <c r="H210" s="523">
        <f>IF(K210&lt;&gt;"",(VLOOKUP(K210,'🌳Resource'!$A$4:$J1001,10,false)*L210),0)+IF(M210&lt;&gt;"",(VLOOKUP(M210,'🌳Resource'!$A$4:$J1001,10,false)*N210),0)+IF(O210&lt;&gt;"",(VLOOKUP(O210,'🌳Resource'!$A$4:$J1001,10,false)*P210),0) + IF(Q210&lt;&gt;"",(VLOOKUP(Q210,'🌳Resource'!$A$4:$J1001,10,false)*R210),0) + IF(S210&lt;&gt;"",(VLOOKUP(S210,'🧱Material'!$B$4:$H1001,7,false)*T210),0) + IF(U210&lt;&gt;"",(VLOOKUP(U210,'🧱Material'!$B$4:$H1001,7,false)*V210),0) + IF(W210&lt;&gt;"",(VLOOKUP(W210,'🧱Material'!$B$4:$H1001,7,false)*X210),0) + IF(Y210&lt;&gt;"",(VLOOKUP(Y210,'🧱Material'!$B$4:$H1001,7,false)*Z210),0) + IF(AA210&lt;&gt;"",(VLOOKUP(AA210,'🧱Material'!$B$4:$H1001,7,false)*AB210),0) + IF(AC210&lt;&gt;"",(VLOOKUP(AC210,'🧱Material'!$B$4:$H1001,7,false)*AD210),0)</f>
        <v>0</v>
      </c>
      <c r="I210" s="523">
        <f>IF(K210&lt;&gt;"",(VLOOKUP(K210,'🌳Resource'!$A$4:$J1001,8,false)*L210),0)+IF(M210&lt;&gt;"",(VLOOKUP(M210,'🌳Resource'!$A$4:$J1001,8,false)*N210),0)+IF(O210&lt;&gt;"",(VLOOKUP(O210,'🌳Resource'!$A$4:$J1001,8,false)*P210),0) + IF(Q210&lt;&gt;"",(VLOOKUP(Q210,'🌳Resource'!$A$4:$J1001,8,false)*R210),0) + IF(S210&lt;&gt;"",(VLOOKUP(S210,'🧱Material'!$B$4:$H1001,5,false)*T210),0) + IF(U210&lt;&gt;"",(VLOOKUP(U210,'🧱Material'!$B$4:$H1001,5,false)*V210),0) + IF(W210&lt;&gt;"",(VLOOKUP(W210,'🧱Material'!$B$4:$H1001,5,false)*X210),0) + IF(Y210&lt;&gt;"",(VLOOKUP(Y210,'🧱Material'!$B$4:$H1001,5,false)*Z210),0) + IF(AA210&lt;&gt;"",(VLOOKUP(AA210,'🧱Material'!$B$4:$H1001,5,false)*AB210),0) + IF(AC210&lt;&gt;"",(VLOOKUP(AC210,'🧱Material'!$B$4:$H1001,5,false)*AD210),0)</f>
        <v>0</v>
      </c>
      <c r="J210" s="523">
        <f>IF(K210&lt;&gt;"",(VLOOKUP(K210,'🌳Resource'!$A$5:$J1001,9,false)*L210),0)+IF(M210&lt;&gt;"",(VLOOKUP(M210,'🌳Resource'!$A$5:$J1001,9,false)*N210),0)+IF(O210&lt;&gt;"",(VLOOKUP(O210,'🌳Resource'!$A$5:$J1001,9,false)*P210),0) + IF(Q210&lt;&gt;"",(VLOOKUP(Q210,'🌳Resource'!$A$5:$J1001,9,false)*R210),0) + IF(S210&lt;&gt;"",(VLOOKUP(S210,'🧱Material'!$B$4:$H1001,6,false)*T210),0) + IF(U210&lt;&gt;"",(VLOOKUP(U210,'🧱Material'!$B$4:$H1001,6,false)*V210),0) + IF(W210&lt;&gt;"",(VLOOKUP(W210,'🧱Material'!$B$4:$H1001,6,false)*X210),0) + IF(Y210&lt;&gt;"",(VLOOKUP(Y210,'🧱Material'!$B$4:$H1001,6,false)*Z210),0) + IF(AA210&lt;&gt;"",(VLOOKUP(AA210,'🧱Material'!$B$4:$H1001,6,false)*AB210),0) + IF(AC210&lt;&gt;"",(VLOOKUP(AC210,'🧱Material'!$B$4:$H1001,6,false)*AD210),0)</f>
        <v>0</v>
      </c>
      <c r="K210" s="63"/>
      <c r="L210" s="3"/>
      <c r="M210" s="63"/>
      <c r="N210" s="3"/>
      <c r="O210" s="63"/>
      <c r="P210" s="3"/>
      <c r="Q210" s="63"/>
      <c r="R210" s="3"/>
      <c r="S210" s="515"/>
      <c r="T210" s="3"/>
      <c r="U210" s="515"/>
      <c r="V210" s="3"/>
      <c r="W210" s="515"/>
      <c r="X210" s="3"/>
      <c r="Y210" s="515"/>
      <c r="Z210" s="3"/>
      <c r="AA210" s="515"/>
      <c r="AB210" s="3"/>
      <c r="AC210" s="515"/>
      <c r="AD210" s="3"/>
    </row>
    <row r="211">
      <c r="A211" s="70" t="b">
        <v>0</v>
      </c>
      <c r="C211" s="70"/>
      <c r="D211" s="70"/>
      <c r="E211" s="70"/>
      <c r="H211" s="526">
        <f>IF(K211&lt;&gt;"",(VLOOKUP(K211,'🌳Resource'!$A$4:$J1001,10,false)*L211),0)+IF(M211&lt;&gt;"",(VLOOKUP(M211,'🌳Resource'!$A$4:$J1001,10,false)*N211),0)+IF(O211&lt;&gt;"",(VLOOKUP(O211,'🌳Resource'!$A$4:$J1001,10,false)*P211),0) + IF(Q211&lt;&gt;"",(VLOOKUP(Q211,'🌳Resource'!$A$4:$J1001,10,false)*R211),0) + IF(S211&lt;&gt;"",(VLOOKUP(S211,'🧱Material'!$B$4:$H1001,7,false)*T211),0) + IF(U211&lt;&gt;"",(VLOOKUP(U211,'🧱Material'!$B$4:$H1001,7,false)*V211),0) + IF(W211&lt;&gt;"",(VLOOKUP(W211,'🧱Material'!$B$4:$H1001,7,false)*X211),0) + IF(Y211&lt;&gt;"",(VLOOKUP(Y211,'🧱Material'!$B$4:$H1001,7,false)*Z211),0) + IF(AA211&lt;&gt;"",(VLOOKUP(AA211,'🧱Material'!$B$4:$H1001,7,false)*AB211),0) + IF(AC211&lt;&gt;"",(VLOOKUP(AC211,'🧱Material'!$B$4:$H1001,7,false)*AD211),0)</f>
        <v>0</v>
      </c>
      <c r="I211" s="526">
        <f>IF(K211&lt;&gt;"",(VLOOKUP(K211,'🌳Resource'!$A$4:$J1001,8,false)*L211),0)+IF(M211&lt;&gt;"",(VLOOKUP(M211,'🌳Resource'!$A$4:$J1001,8,false)*N211),0)+IF(O211&lt;&gt;"",(VLOOKUP(O211,'🌳Resource'!$A$4:$J1001,8,false)*P211),0) + IF(Q211&lt;&gt;"",(VLOOKUP(Q211,'🌳Resource'!$A$4:$J1001,8,false)*R211),0) + IF(S211&lt;&gt;"",(VLOOKUP(S211,'🧱Material'!$B$4:$H1001,5,false)*T211),0) + IF(U211&lt;&gt;"",(VLOOKUP(U211,'🧱Material'!$B$4:$H1001,5,false)*V211),0) + IF(W211&lt;&gt;"",(VLOOKUP(W211,'🧱Material'!$B$4:$H1001,5,false)*X211),0) + IF(Y211&lt;&gt;"",(VLOOKUP(Y211,'🧱Material'!$B$4:$H1001,5,false)*Z211),0) + IF(AA211&lt;&gt;"",(VLOOKUP(AA211,'🧱Material'!$B$4:$H1001,5,false)*AB211),0) + IF(AC211&lt;&gt;"",(VLOOKUP(AC211,'🧱Material'!$B$4:$H1001,5,false)*AD211),0)</f>
        <v>0</v>
      </c>
      <c r="J211" s="526">
        <f>IF(K211&lt;&gt;"",(VLOOKUP(K211,'🌳Resource'!$A$5:$J1001,9,false)*L211),0)+IF(M211&lt;&gt;"",(VLOOKUP(M211,'🌳Resource'!$A$5:$J1001,9,false)*N211),0)+IF(O211&lt;&gt;"",(VLOOKUP(O211,'🌳Resource'!$A$5:$J1001,9,false)*P211),0) + IF(Q211&lt;&gt;"",(VLOOKUP(Q211,'🌳Resource'!$A$5:$J1001,9,false)*R211),0) + IF(S211&lt;&gt;"",(VLOOKUP(S211,'🧱Material'!$B$4:$H1001,6,false)*T211),0) + IF(U211&lt;&gt;"",(VLOOKUP(U211,'🧱Material'!$B$4:$H1001,6,false)*V211),0) + IF(W211&lt;&gt;"",(VLOOKUP(W211,'🧱Material'!$B$4:$H1001,6,false)*X211),0) + IF(Y211&lt;&gt;"",(VLOOKUP(Y211,'🧱Material'!$B$4:$H1001,6,false)*Z211),0) + IF(AA211&lt;&gt;"",(VLOOKUP(AA211,'🧱Material'!$B$4:$H1001,6,false)*AB211),0) + IF(AC211&lt;&gt;"",(VLOOKUP(AC211,'🧱Material'!$B$4:$H1001,6,false)*AD211),0)</f>
        <v>0</v>
      </c>
      <c r="K211" s="18"/>
      <c r="L211" s="536"/>
      <c r="M211" s="18"/>
      <c r="N211" s="536"/>
      <c r="O211" s="18"/>
      <c r="P211" s="536"/>
      <c r="Q211" s="18"/>
      <c r="R211" s="536"/>
      <c r="S211" s="59"/>
      <c r="T211" s="520"/>
      <c r="U211" s="59"/>
      <c r="V211" s="520"/>
      <c r="W211" s="59"/>
      <c r="X211" s="520"/>
      <c r="Y211" s="59"/>
      <c r="Z211" s="520"/>
      <c r="AA211" s="59"/>
      <c r="AB211" s="520"/>
      <c r="AC211" s="59"/>
      <c r="AD211" s="520"/>
    </row>
    <row r="212">
      <c r="A212" s="70" t="b">
        <v>0</v>
      </c>
      <c r="C212" s="70"/>
      <c r="D212" s="70"/>
      <c r="E212" s="70"/>
      <c r="H212" s="523">
        <f>IF(K212&lt;&gt;"",(VLOOKUP(K212,'🌳Resource'!$A$4:$J1001,10,false)*L212),0)+IF(M212&lt;&gt;"",(VLOOKUP(M212,'🌳Resource'!$A$4:$J1001,10,false)*N212),0)+IF(O212&lt;&gt;"",(VLOOKUP(O212,'🌳Resource'!$A$4:$J1001,10,false)*P212),0) + IF(Q212&lt;&gt;"",(VLOOKUP(Q212,'🌳Resource'!$A$4:$J1001,10,false)*R212),0) + IF(S212&lt;&gt;"",(VLOOKUP(S212,'🧱Material'!$B$4:$H1001,7,false)*T212),0) + IF(U212&lt;&gt;"",(VLOOKUP(U212,'🧱Material'!$B$4:$H1001,7,false)*V212),0) + IF(W212&lt;&gt;"",(VLOOKUP(W212,'🧱Material'!$B$4:$H1001,7,false)*X212),0) + IF(Y212&lt;&gt;"",(VLOOKUP(Y212,'🧱Material'!$B$4:$H1001,7,false)*Z212),0) + IF(AA212&lt;&gt;"",(VLOOKUP(AA212,'🧱Material'!$B$4:$H1001,7,false)*AB212),0) + IF(AC212&lt;&gt;"",(VLOOKUP(AC212,'🧱Material'!$B$4:$H1001,7,false)*AD212),0)</f>
        <v>0</v>
      </c>
      <c r="I212" s="523">
        <f>IF(K212&lt;&gt;"",(VLOOKUP(K212,'🌳Resource'!$A$4:$J1001,8,false)*L212),0)+IF(M212&lt;&gt;"",(VLOOKUP(M212,'🌳Resource'!$A$4:$J1001,8,false)*N212),0)+IF(O212&lt;&gt;"",(VLOOKUP(O212,'🌳Resource'!$A$4:$J1001,8,false)*P212),0) + IF(Q212&lt;&gt;"",(VLOOKUP(Q212,'🌳Resource'!$A$4:$J1001,8,false)*R212),0) + IF(S212&lt;&gt;"",(VLOOKUP(S212,'🧱Material'!$B$4:$H1001,5,false)*T212),0) + IF(U212&lt;&gt;"",(VLOOKUP(U212,'🧱Material'!$B$4:$H1001,5,false)*V212),0) + IF(W212&lt;&gt;"",(VLOOKUP(W212,'🧱Material'!$B$4:$H1001,5,false)*X212),0) + IF(Y212&lt;&gt;"",(VLOOKUP(Y212,'🧱Material'!$B$4:$H1001,5,false)*Z212),0) + IF(AA212&lt;&gt;"",(VLOOKUP(AA212,'🧱Material'!$B$4:$H1001,5,false)*AB212),0) + IF(AC212&lt;&gt;"",(VLOOKUP(AC212,'🧱Material'!$B$4:$H1001,5,false)*AD212),0)</f>
        <v>0</v>
      </c>
      <c r="J212" s="523">
        <f>IF(K212&lt;&gt;"",(VLOOKUP(K212,'🌳Resource'!$A$5:$J1001,9,false)*L212),0)+IF(M212&lt;&gt;"",(VLOOKUP(M212,'🌳Resource'!$A$5:$J1001,9,false)*N212),0)+IF(O212&lt;&gt;"",(VLOOKUP(O212,'🌳Resource'!$A$5:$J1001,9,false)*P212),0) + IF(Q212&lt;&gt;"",(VLOOKUP(Q212,'🌳Resource'!$A$5:$J1001,9,false)*R212),0) + IF(S212&lt;&gt;"",(VLOOKUP(S212,'🧱Material'!$B$4:$H1001,6,false)*T212),0) + IF(U212&lt;&gt;"",(VLOOKUP(U212,'🧱Material'!$B$4:$H1001,6,false)*V212),0) + IF(W212&lt;&gt;"",(VLOOKUP(W212,'🧱Material'!$B$4:$H1001,6,false)*X212),0) + IF(Y212&lt;&gt;"",(VLOOKUP(Y212,'🧱Material'!$B$4:$H1001,6,false)*Z212),0) + IF(AA212&lt;&gt;"",(VLOOKUP(AA212,'🧱Material'!$B$4:$H1001,6,false)*AB212),0) + IF(AC212&lt;&gt;"",(VLOOKUP(AC212,'🧱Material'!$B$4:$H1001,6,false)*AD212),0)</f>
        <v>0</v>
      </c>
      <c r="K212" s="63"/>
      <c r="L212" s="3"/>
      <c r="M212" s="63"/>
      <c r="N212" s="3"/>
      <c r="O212" s="63"/>
      <c r="P212" s="3"/>
      <c r="Q212" s="63"/>
      <c r="R212" s="3"/>
      <c r="S212" s="515"/>
      <c r="T212" s="3"/>
      <c r="U212" s="515"/>
      <c r="V212" s="3"/>
      <c r="W212" s="515"/>
      <c r="X212" s="3"/>
      <c r="Y212" s="515"/>
      <c r="Z212" s="3"/>
      <c r="AA212" s="515"/>
      <c r="AB212" s="3"/>
      <c r="AC212" s="515"/>
      <c r="AD212" s="3"/>
    </row>
    <row r="213">
      <c r="A213" s="70" t="b">
        <v>0</v>
      </c>
      <c r="C213" s="70"/>
      <c r="D213" s="70"/>
      <c r="E213" s="70"/>
      <c r="H213" s="526">
        <f>IF(K213&lt;&gt;"",(VLOOKUP(K213,'🌳Resource'!$A$4:$J1001,10,false)*L213),0)+IF(M213&lt;&gt;"",(VLOOKUP(M213,'🌳Resource'!$A$4:$J1001,10,false)*N213),0)+IF(O213&lt;&gt;"",(VLOOKUP(O213,'🌳Resource'!$A$4:$J1001,10,false)*P213),0) + IF(Q213&lt;&gt;"",(VLOOKUP(Q213,'🌳Resource'!$A$4:$J1001,10,false)*R213),0) + IF(S213&lt;&gt;"",(VLOOKUP(S213,'🧱Material'!$B$4:$H1001,7,false)*T213),0) + IF(U213&lt;&gt;"",(VLOOKUP(U213,'🧱Material'!$B$4:$H1001,7,false)*V213),0) + IF(W213&lt;&gt;"",(VLOOKUP(W213,'🧱Material'!$B$4:$H1001,7,false)*X213),0) + IF(Y213&lt;&gt;"",(VLOOKUP(Y213,'🧱Material'!$B$4:$H1001,7,false)*Z213),0) + IF(AA213&lt;&gt;"",(VLOOKUP(AA213,'🧱Material'!$B$4:$H1001,7,false)*AB213),0) + IF(AC213&lt;&gt;"",(VLOOKUP(AC213,'🧱Material'!$B$4:$H1001,7,false)*AD213),0)</f>
        <v>0</v>
      </c>
      <c r="I213" s="526">
        <f>IF(K213&lt;&gt;"",(VLOOKUP(K213,'🌳Resource'!$A$4:$J1001,8,false)*L213),0)+IF(M213&lt;&gt;"",(VLOOKUP(M213,'🌳Resource'!$A$4:$J1001,8,false)*N213),0)+IF(O213&lt;&gt;"",(VLOOKUP(O213,'🌳Resource'!$A$4:$J1001,8,false)*P213),0) + IF(Q213&lt;&gt;"",(VLOOKUP(Q213,'🌳Resource'!$A$4:$J1001,8,false)*R213),0) + IF(S213&lt;&gt;"",(VLOOKUP(S213,'🧱Material'!$B$4:$H1001,5,false)*T213),0) + IF(U213&lt;&gt;"",(VLOOKUP(U213,'🧱Material'!$B$4:$H1001,5,false)*V213),0) + IF(W213&lt;&gt;"",(VLOOKUP(W213,'🧱Material'!$B$4:$H1001,5,false)*X213),0) + IF(Y213&lt;&gt;"",(VLOOKUP(Y213,'🧱Material'!$B$4:$H1001,5,false)*Z213),0) + IF(AA213&lt;&gt;"",(VLOOKUP(AA213,'🧱Material'!$B$4:$H1001,5,false)*AB213),0) + IF(AC213&lt;&gt;"",(VLOOKUP(AC213,'🧱Material'!$B$4:$H1001,5,false)*AD213),0)</f>
        <v>0</v>
      </c>
      <c r="J213" s="526">
        <f>IF(K213&lt;&gt;"",(VLOOKUP(K213,'🌳Resource'!$A$5:$J1001,9,false)*L213),0)+IF(M213&lt;&gt;"",(VLOOKUP(M213,'🌳Resource'!$A$5:$J1001,9,false)*N213),0)+IF(O213&lt;&gt;"",(VLOOKUP(O213,'🌳Resource'!$A$5:$J1001,9,false)*P213),0) + IF(Q213&lt;&gt;"",(VLOOKUP(Q213,'🌳Resource'!$A$5:$J1001,9,false)*R213),0) + IF(S213&lt;&gt;"",(VLOOKUP(S213,'🧱Material'!$B$4:$H1001,6,false)*T213),0) + IF(U213&lt;&gt;"",(VLOOKUP(U213,'🧱Material'!$B$4:$H1001,6,false)*V213),0) + IF(W213&lt;&gt;"",(VLOOKUP(W213,'🧱Material'!$B$4:$H1001,6,false)*X213),0) + IF(Y213&lt;&gt;"",(VLOOKUP(Y213,'🧱Material'!$B$4:$H1001,6,false)*Z213),0) + IF(AA213&lt;&gt;"",(VLOOKUP(AA213,'🧱Material'!$B$4:$H1001,6,false)*AB213),0) + IF(AC213&lt;&gt;"",(VLOOKUP(AC213,'🧱Material'!$B$4:$H1001,6,false)*AD213),0)</f>
        <v>0</v>
      </c>
      <c r="K213" s="18"/>
      <c r="L213" s="536"/>
      <c r="M213" s="18"/>
      <c r="N213" s="536"/>
      <c r="O213" s="18"/>
      <c r="P213" s="536"/>
      <c r="Q213" s="18"/>
      <c r="R213" s="536"/>
      <c r="S213" s="59"/>
      <c r="T213" s="520"/>
      <c r="U213" s="59"/>
      <c r="V213" s="520"/>
      <c r="W213" s="59"/>
      <c r="X213" s="520"/>
      <c r="Y213" s="59"/>
      <c r="Z213" s="520"/>
      <c r="AA213" s="59"/>
      <c r="AB213" s="520"/>
      <c r="AC213" s="59"/>
      <c r="AD213" s="520"/>
    </row>
    <row r="214">
      <c r="A214" s="70" t="b">
        <v>0</v>
      </c>
      <c r="C214" s="70"/>
      <c r="D214" s="70"/>
      <c r="E214" s="70"/>
      <c r="H214" s="523">
        <f>IF(K214&lt;&gt;"",(VLOOKUP(K214,'🌳Resource'!$A$4:$J1001,10,false)*L214),0)+IF(M214&lt;&gt;"",(VLOOKUP(M214,'🌳Resource'!$A$4:$J1001,10,false)*N214),0)+IF(O214&lt;&gt;"",(VLOOKUP(O214,'🌳Resource'!$A$4:$J1001,10,false)*P214),0) + IF(Q214&lt;&gt;"",(VLOOKUP(Q214,'🌳Resource'!$A$4:$J1001,10,false)*R214),0) + IF(S214&lt;&gt;"",(VLOOKUP(S214,'🧱Material'!$B$4:$H1001,7,false)*T214),0) + IF(U214&lt;&gt;"",(VLOOKUP(U214,'🧱Material'!$B$4:$H1001,7,false)*V214),0) + IF(W214&lt;&gt;"",(VLOOKUP(W214,'🧱Material'!$B$4:$H1001,7,false)*X214),0) + IF(Y214&lt;&gt;"",(VLOOKUP(Y214,'🧱Material'!$B$4:$H1001,7,false)*Z214),0) + IF(AA214&lt;&gt;"",(VLOOKUP(AA214,'🧱Material'!$B$4:$H1001,7,false)*AB214),0) + IF(AC214&lt;&gt;"",(VLOOKUP(AC214,'🧱Material'!$B$4:$H1001,7,false)*AD214),0)</f>
        <v>0</v>
      </c>
      <c r="I214" s="523">
        <f>IF(K214&lt;&gt;"",(VLOOKUP(K214,'🌳Resource'!$A$4:$J1001,8,false)*L214),0)+IF(M214&lt;&gt;"",(VLOOKUP(M214,'🌳Resource'!$A$4:$J1001,8,false)*N214),0)+IF(O214&lt;&gt;"",(VLOOKUP(O214,'🌳Resource'!$A$4:$J1001,8,false)*P214),0) + IF(Q214&lt;&gt;"",(VLOOKUP(Q214,'🌳Resource'!$A$4:$J1001,8,false)*R214),0) + IF(S214&lt;&gt;"",(VLOOKUP(S214,'🧱Material'!$B$4:$H1001,5,false)*T214),0) + IF(U214&lt;&gt;"",(VLOOKUP(U214,'🧱Material'!$B$4:$H1001,5,false)*V214),0) + IF(W214&lt;&gt;"",(VLOOKUP(W214,'🧱Material'!$B$4:$H1001,5,false)*X214),0) + IF(Y214&lt;&gt;"",(VLOOKUP(Y214,'🧱Material'!$B$4:$H1001,5,false)*Z214),0) + IF(AA214&lt;&gt;"",(VLOOKUP(AA214,'🧱Material'!$B$4:$H1001,5,false)*AB214),0) + IF(AC214&lt;&gt;"",(VLOOKUP(AC214,'🧱Material'!$B$4:$H1001,5,false)*AD214),0)</f>
        <v>0</v>
      </c>
      <c r="J214" s="523">
        <f>IF(K214&lt;&gt;"",(VLOOKUP(K214,'🌳Resource'!$A$5:$J1001,9,false)*L214),0)+IF(M214&lt;&gt;"",(VLOOKUP(M214,'🌳Resource'!$A$5:$J1001,9,false)*N214),0)+IF(O214&lt;&gt;"",(VLOOKUP(O214,'🌳Resource'!$A$5:$J1001,9,false)*P214),0) + IF(Q214&lt;&gt;"",(VLOOKUP(Q214,'🌳Resource'!$A$5:$J1001,9,false)*R214),0) + IF(S214&lt;&gt;"",(VLOOKUP(S214,'🧱Material'!$B$4:$H1001,6,false)*T214),0) + IF(U214&lt;&gt;"",(VLOOKUP(U214,'🧱Material'!$B$4:$H1001,6,false)*V214),0) + IF(W214&lt;&gt;"",(VLOOKUP(W214,'🧱Material'!$B$4:$H1001,6,false)*X214),0) + IF(Y214&lt;&gt;"",(VLOOKUP(Y214,'🧱Material'!$B$4:$H1001,6,false)*Z214),0) + IF(AA214&lt;&gt;"",(VLOOKUP(AA214,'🧱Material'!$B$4:$H1001,6,false)*AB214),0) + IF(AC214&lt;&gt;"",(VLOOKUP(AC214,'🧱Material'!$B$4:$H1001,6,false)*AD214),0)</f>
        <v>0</v>
      </c>
      <c r="K214" s="63"/>
      <c r="L214" s="3"/>
      <c r="M214" s="63"/>
      <c r="N214" s="3"/>
      <c r="O214" s="63"/>
      <c r="P214" s="3"/>
      <c r="Q214" s="63"/>
      <c r="R214" s="3"/>
      <c r="S214" s="515"/>
      <c r="T214" s="3"/>
      <c r="U214" s="515"/>
      <c r="V214" s="3"/>
      <c r="W214" s="515"/>
      <c r="X214" s="3"/>
      <c r="Y214" s="515"/>
      <c r="Z214" s="3"/>
      <c r="AA214" s="515"/>
      <c r="AB214" s="3"/>
      <c r="AC214" s="515"/>
      <c r="AD214" s="3"/>
    </row>
    <row r="215">
      <c r="A215" s="70" t="b">
        <v>0</v>
      </c>
      <c r="C215" s="70"/>
      <c r="D215" s="70"/>
      <c r="E215" s="70"/>
      <c r="H215" s="526">
        <f>IF(K215&lt;&gt;"",(VLOOKUP(K215,'🌳Resource'!$A$4:$J1001,10,false)*L215),0)+IF(M215&lt;&gt;"",(VLOOKUP(M215,'🌳Resource'!$A$4:$J1001,10,false)*N215),0)+IF(O215&lt;&gt;"",(VLOOKUP(O215,'🌳Resource'!$A$4:$J1001,10,false)*P215),0) + IF(Q215&lt;&gt;"",(VLOOKUP(Q215,'🌳Resource'!$A$4:$J1001,10,false)*R215),0) + IF(S215&lt;&gt;"",(VLOOKUP(S215,'🧱Material'!$B$4:$H1001,7,false)*T215),0) + IF(U215&lt;&gt;"",(VLOOKUP(U215,'🧱Material'!$B$4:$H1001,7,false)*V215),0) + IF(W215&lt;&gt;"",(VLOOKUP(W215,'🧱Material'!$B$4:$H1001,7,false)*X215),0) + IF(Y215&lt;&gt;"",(VLOOKUP(Y215,'🧱Material'!$B$4:$H1001,7,false)*Z215),0) + IF(AA215&lt;&gt;"",(VLOOKUP(AA215,'🧱Material'!$B$4:$H1001,7,false)*AB215),0) + IF(AC215&lt;&gt;"",(VLOOKUP(AC215,'🧱Material'!$B$4:$H1001,7,false)*AD215),0)</f>
        <v>0</v>
      </c>
      <c r="I215" s="526">
        <f>IF(K215&lt;&gt;"",(VLOOKUP(K215,'🌳Resource'!$A$4:$J1001,8,false)*L215),0)+IF(M215&lt;&gt;"",(VLOOKUP(M215,'🌳Resource'!$A$4:$J1001,8,false)*N215),0)+IF(O215&lt;&gt;"",(VLOOKUP(O215,'🌳Resource'!$A$4:$J1001,8,false)*P215),0) + IF(Q215&lt;&gt;"",(VLOOKUP(Q215,'🌳Resource'!$A$4:$J1001,8,false)*R215),0) + IF(S215&lt;&gt;"",(VLOOKUP(S215,'🧱Material'!$B$4:$H1001,5,false)*T215),0) + IF(U215&lt;&gt;"",(VLOOKUP(U215,'🧱Material'!$B$4:$H1001,5,false)*V215),0) + IF(W215&lt;&gt;"",(VLOOKUP(W215,'🧱Material'!$B$4:$H1001,5,false)*X215),0) + IF(Y215&lt;&gt;"",(VLOOKUP(Y215,'🧱Material'!$B$4:$H1001,5,false)*Z215),0) + IF(AA215&lt;&gt;"",(VLOOKUP(AA215,'🧱Material'!$B$4:$H1001,5,false)*AB215),0) + IF(AC215&lt;&gt;"",(VLOOKUP(AC215,'🧱Material'!$B$4:$H1001,5,false)*AD215),0)</f>
        <v>0</v>
      </c>
      <c r="J215" s="526">
        <f>IF(K215&lt;&gt;"",(VLOOKUP(K215,'🌳Resource'!$A$5:$J1001,9,false)*L215),0)+IF(M215&lt;&gt;"",(VLOOKUP(M215,'🌳Resource'!$A$5:$J1001,9,false)*N215),0)+IF(O215&lt;&gt;"",(VLOOKUP(O215,'🌳Resource'!$A$5:$J1001,9,false)*P215),0) + IF(Q215&lt;&gt;"",(VLOOKUP(Q215,'🌳Resource'!$A$5:$J1001,9,false)*R215),0) + IF(S215&lt;&gt;"",(VLOOKUP(S215,'🧱Material'!$B$4:$H1001,6,false)*T215),0) + IF(U215&lt;&gt;"",(VLOOKUP(U215,'🧱Material'!$B$4:$H1001,6,false)*V215),0) + IF(W215&lt;&gt;"",(VLOOKUP(W215,'🧱Material'!$B$4:$H1001,6,false)*X215),0) + IF(Y215&lt;&gt;"",(VLOOKUP(Y215,'🧱Material'!$B$4:$H1001,6,false)*Z215),0) + IF(AA215&lt;&gt;"",(VLOOKUP(AA215,'🧱Material'!$B$4:$H1001,6,false)*AB215),0) + IF(AC215&lt;&gt;"",(VLOOKUP(AC215,'🧱Material'!$B$4:$H1001,6,false)*AD215),0)</f>
        <v>0</v>
      </c>
      <c r="K215" s="18"/>
      <c r="L215" s="536"/>
      <c r="M215" s="18"/>
      <c r="N215" s="536"/>
      <c r="O215" s="18"/>
      <c r="P215" s="536"/>
      <c r="Q215" s="18"/>
      <c r="R215" s="536"/>
      <c r="S215" s="59"/>
      <c r="T215" s="520"/>
      <c r="U215" s="59"/>
      <c r="V215" s="520"/>
      <c r="W215" s="59"/>
      <c r="X215" s="520"/>
      <c r="Y215" s="59"/>
      <c r="Z215" s="520"/>
      <c r="AA215" s="59"/>
      <c r="AB215" s="520"/>
      <c r="AC215" s="59"/>
      <c r="AD215" s="520"/>
    </row>
    <row r="216">
      <c r="A216" s="70" t="b">
        <v>0</v>
      </c>
      <c r="C216" s="70"/>
      <c r="D216" s="70"/>
      <c r="E216" s="70"/>
      <c r="H216" s="523">
        <f>IF(K216&lt;&gt;"",(VLOOKUP(K216,'🌳Resource'!$A$4:$J1001,10,false)*L216),0)+IF(M216&lt;&gt;"",(VLOOKUP(M216,'🌳Resource'!$A$4:$J1001,10,false)*N216),0)+IF(O216&lt;&gt;"",(VLOOKUP(O216,'🌳Resource'!$A$4:$J1001,10,false)*P216),0) + IF(Q216&lt;&gt;"",(VLOOKUP(Q216,'🌳Resource'!$A$4:$J1001,10,false)*R216),0) + IF(S216&lt;&gt;"",(VLOOKUP(S216,'🧱Material'!$B$4:$H1001,7,false)*T216),0) + IF(U216&lt;&gt;"",(VLOOKUP(U216,'🧱Material'!$B$4:$H1001,7,false)*V216),0) + IF(W216&lt;&gt;"",(VLOOKUP(W216,'🧱Material'!$B$4:$H1001,7,false)*X216),0) + IF(Y216&lt;&gt;"",(VLOOKUP(Y216,'🧱Material'!$B$4:$H1001,7,false)*Z216),0) + IF(AA216&lt;&gt;"",(VLOOKUP(AA216,'🧱Material'!$B$4:$H1001,7,false)*AB216),0) + IF(AC216&lt;&gt;"",(VLOOKUP(AC216,'🧱Material'!$B$4:$H1001,7,false)*AD216),0)</f>
        <v>0</v>
      </c>
      <c r="I216" s="523">
        <f>IF(K216&lt;&gt;"",(VLOOKUP(K216,'🌳Resource'!$A$4:$J1001,8,false)*L216),0)+IF(M216&lt;&gt;"",(VLOOKUP(M216,'🌳Resource'!$A$4:$J1001,8,false)*N216),0)+IF(O216&lt;&gt;"",(VLOOKUP(O216,'🌳Resource'!$A$4:$J1001,8,false)*P216),0) + IF(Q216&lt;&gt;"",(VLOOKUP(Q216,'🌳Resource'!$A$4:$J1001,8,false)*R216),0) + IF(S216&lt;&gt;"",(VLOOKUP(S216,'🧱Material'!$B$4:$H1001,5,false)*T216),0) + IF(U216&lt;&gt;"",(VLOOKUP(U216,'🧱Material'!$B$4:$H1001,5,false)*V216),0) + IF(W216&lt;&gt;"",(VLOOKUP(W216,'🧱Material'!$B$4:$H1001,5,false)*X216),0) + IF(Y216&lt;&gt;"",(VLOOKUP(Y216,'🧱Material'!$B$4:$H1001,5,false)*Z216),0) + IF(AA216&lt;&gt;"",(VLOOKUP(AA216,'🧱Material'!$B$4:$H1001,5,false)*AB216),0) + IF(AC216&lt;&gt;"",(VLOOKUP(AC216,'🧱Material'!$B$4:$H1001,5,false)*AD216),0)</f>
        <v>0</v>
      </c>
      <c r="J216" s="523">
        <f>IF(K216&lt;&gt;"",(VLOOKUP(K216,'🌳Resource'!$A$5:$J1001,9,false)*L216),0)+IF(M216&lt;&gt;"",(VLOOKUP(M216,'🌳Resource'!$A$5:$J1001,9,false)*N216),0)+IF(O216&lt;&gt;"",(VLOOKUP(O216,'🌳Resource'!$A$5:$J1001,9,false)*P216),0) + IF(Q216&lt;&gt;"",(VLOOKUP(Q216,'🌳Resource'!$A$5:$J1001,9,false)*R216),0) + IF(S216&lt;&gt;"",(VLOOKUP(S216,'🧱Material'!$B$4:$H1001,6,false)*T216),0) + IF(U216&lt;&gt;"",(VLOOKUP(U216,'🧱Material'!$B$4:$H1001,6,false)*V216),0) + IF(W216&lt;&gt;"",(VLOOKUP(W216,'🧱Material'!$B$4:$H1001,6,false)*X216),0) + IF(Y216&lt;&gt;"",(VLOOKUP(Y216,'🧱Material'!$B$4:$H1001,6,false)*Z216),0) + IF(AA216&lt;&gt;"",(VLOOKUP(AA216,'🧱Material'!$B$4:$H1001,6,false)*AB216),0) + IF(AC216&lt;&gt;"",(VLOOKUP(AC216,'🧱Material'!$B$4:$H1001,6,false)*AD216),0)</f>
        <v>0</v>
      </c>
      <c r="K216" s="63"/>
      <c r="L216" s="3"/>
      <c r="M216" s="63"/>
      <c r="N216" s="3"/>
      <c r="O216" s="63"/>
      <c r="P216" s="3"/>
      <c r="Q216" s="63"/>
      <c r="R216" s="3"/>
      <c r="S216" s="515"/>
      <c r="T216" s="3"/>
      <c r="U216" s="515"/>
      <c r="V216" s="3"/>
      <c r="W216" s="515"/>
      <c r="X216" s="3"/>
      <c r="Y216" s="515"/>
      <c r="Z216" s="3"/>
      <c r="AA216" s="515"/>
      <c r="AB216" s="3"/>
      <c r="AC216" s="515"/>
      <c r="AD216" s="3"/>
    </row>
    <row r="217">
      <c r="A217" s="70" t="b">
        <v>0</v>
      </c>
      <c r="C217" s="70"/>
      <c r="D217" s="70"/>
      <c r="E217" s="70"/>
      <c r="H217" s="526">
        <f>IF(K217&lt;&gt;"",(VLOOKUP(K217,'🌳Resource'!$A$4:$J1001,10,false)*L217),0)+IF(M217&lt;&gt;"",(VLOOKUP(M217,'🌳Resource'!$A$4:$J1001,10,false)*N217),0)+IF(O217&lt;&gt;"",(VLOOKUP(O217,'🌳Resource'!$A$4:$J1001,10,false)*P217),0) + IF(Q217&lt;&gt;"",(VLOOKUP(Q217,'🌳Resource'!$A$4:$J1001,10,false)*R217),0) + IF(S217&lt;&gt;"",(VLOOKUP(S217,'🧱Material'!$B$4:$H1001,7,false)*T217),0) + IF(U217&lt;&gt;"",(VLOOKUP(U217,'🧱Material'!$B$4:$H1001,7,false)*V217),0) + IF(W217&lt;&gt;"",(VLOOKUP(W217,'🧱Material'!$B$4:$H1001,7,false)*X217),0) + IF(Y217&lt;&gt;"",(VLOOKUP(Y217,'🧱Material'!$B$4:$H1001,7,false)*Z217),0) + IF(AA217&lt;&gt;"",(VLOOKUP(AA217,'🧱Material'!$B$4:$H1001,7,false)*AB217),0) + IF(AC217&lt;&gt;"",(VLOOKUP(AC217,'🧱Material'!$B$4:$H1001,7,false)*AD217),0)</f>
        <v>0</v>
      </c>
      <c r="I217" s="526">
        <f>IF(K217&lt;&gt;"",(VLOOKUP(K217,'🌳Resource'!$A$4:$J1001,8,false)*L217),0)+IF(M217&lt;&gt;"",(VLOOKUP(M217,'🌳Resource'!$A$4:$J1001,8,false)*N217),0)+IF(O217&lt;&gt;"",(VLOOKUP(O217,'🌳Resource'!$A$4:$J1001,8,false)*P217),0) + IF(Q217&lt;&gt;"",(VLOOKUP(Q217,'🌳Resource'!$A$4:$J1001,8,false)*R217),0) + IF(S217&lt;&gt;"",(VLOOKUP(S217,'🧱Material'!$B$4:$H1001,5,false)*T217),0) + IF(U217&lt;&gt;"",(VLOOKUP(U217,'🧱Material'!$B$4:$H1001,5,false)*V217),0) + IF(W217&lt;&gt;"",(VLOOKUP(W217,'🧱Material'!$B$4:$H1001,5,false)*X217),0) + IF(Y217&lt;&gt;"",(VLOOKUP(Y217,'🧱Material'!$B$4:$H1001,5,false)*Z217),0) + IF(AA217&lt;&gt;"",(VLOOKUP(AA217,'🧱Material'!$B$4:$H1001,5,false)*AB217),0) + IF(AC217&lt;&gt;"",(VLOOKUP(AC217,'🧱Material'!$B$4:$H1001,5,false)*AD217),0)</f>
        <v>0</v>
      </c>
      <c r="J217" s="526">
        <f>IF(K217&lt;&gt;"",(VLOOKUP(K217,'🌳Resource'!$A$5:$J1001,9,false)*L217),0)+IF(M217&lt;&gt;"",(VLOOKUP(M217,'🌳Resource'!$A$5:$J1001,9,false)*N217),0)+IF(O217&lt;&gt;"",(VLOOKUP(O217,'🌳Resource'!$A$5:$J1001,9,false)*P217),0) + IF(Q217&lt;&gt;"",(VLOOKUP(Q217,'🌳Resource'!$A$5:$J1001,9,false)*R217),0) + IF(S217&lt;&gt;"",(VLOOKUP(S217,'🧱Material'!$B$4:$H1001,6,false)*T217),0) + IF(U217&lt;&gt;"",(VLOOKUP(U217,'🧱Material'!$B$4:$H1001,6,false)*V217),0) + IF(W217&lt;&gt;"",(VLOOKUP(W217,'🧱Material'!$B$4:$H1001,6,false)*X217),0) + IF(Y217&lt;&gt;"",(VLOOKUP(Y217,'🧱Material'!$B$4:$H1001,6,false)*Z217),0) + IF(AA217&lt;&gt;"",(VLOOKUP(AA217,'🧱Material'!$B$4:$H1001,6,false)*AB217),0) + IF(AC217&lt;&gt;"",(VLOOKUP(AC217,'🧱Material'!$B$4:$H1001,6,false)*AD217),0)</f>
        <v>0</v>
      </c>
      <c r="K217" s="18"/>
      <c r="L217" s="536"/>
      <c r="M217" s="18"/>
      <c r="N217" s="536"/>
      <c r="O217" s="18"/>
      <c r="P217" s="536"/>
      <c r="Q217" s="18"/>
      <c r="R217" s="536"/>
      <c r="S217" s="59"/>
      <c r="T217" s="520"/>
      <c r="U217" s="59"/>
      <c r="V217" s="520"/>
      <c r="W217" s="59"/>
      <c r="X217" s="520"/>
      <c r="Y217" s="59"/>
      <c r="Z217" s="520"/>
      <c r="AA217" s="59"/>
      <c r="AB217" s="520"/>
      <c r="AC217" s="59"/>
      <c r="AD217" s="520"/>
    </row>
    <row r="218">
      <c r="A218" s="70" t="b">
        <v>0</v>
      </c>
      <c r="C218" s="70"/>
      <c r="D218" s="70"/>
      <c r="E218" s="70"/>
      <c r="H218" s="523">
        <f>IF(K218&lt;&gt;"",(VLOOKUP(K218,'🌳Resource'!$A$4:$J1001,10,false)*L218),0)+IF(M218&lt;&gt;"",(VLOOKUP(M218,'🌳Resource'!$A$4:$J1001,10,false)*N218),0)+IF(O218&lt;&gt;"",(VLOOKUP(O218,'🌳Resource'!$A$4:$J1001,10,false)*P218),0) + IF(Q218&lt;&gt;"",(VLOOKUP(Q218,'🌳Resource'!$A$4:$J1001,10,false)*R218),0) + IF(S218&lt;&gt;"",(VLOOKUP(S218,'🧱Material'!$B$4:$H1001,7,false)*T218),0) + IF(U218&lt;&gt;"",(VLOOKUP(U218,'🧱Material'!$B$4:$H1001,7,false)*V218),0) + IF(W218&lt;&gt;"",(VLOOKUP(W218,'🧱Material'!$B$4:$H1001,7,false)*X218),0) + IF(Y218&lt;&gt;"",(VLOOKUP(Y218,'🧱Material'!$B$4:$H1001,7,false)*Z218),0) + IF(AA218&lt;&gt;"",(VLOOKUP(AA218,'🧱Material'!$B$4:$H1001,7,false)*AB218),0) + IF(AC218&lt;&gt;"",(VLOOKUP(AC218,'🧱Material'!$B$4:$H1001,7,false)*AD218),0)</f>
        <v>0</v>
      </c>
      <c r="I218" s="523">
        <f>IF(K218&lt;&gt;"",(VLOOKUP(K218,'🌳Resource'!$A$4:$J1001,8,false)*L218),0)+IF(M218&lt;&gt;"",(VLOOKUP(M218,'🌳Resource'!$A$4:$J1001,8,false)*N218),0)+IF(O218&lt;&gt;"",(VLOOKUP(O218,'🌳Resource'!$A$4:$J1001,8,false)*P218),0) + IF(Q218&lt;&gt;"",(VLOOKUP(Q218,'🌳Resource'!$A$4:$J1001,8,false)*R218),0) + IF(S218&lt;&gt;"",(VLOOKUP(S218,'🧱Material'!$B$4:$H1001,5,false)*T218),0) + IF(U218&lt;&gt;"",(VLOOKUP(U218,'🧱Material'!$B$4:$H1001,5,false)*V218),0) + IF(W218&lt;&gt;"",(VLOOKUP(W218,'🧱Material'!$B$4:$H1001,5,false)*X218),0) + IF(Y218&lt;&gt;"",(VLOOKUP(Y218,'🧱Material'!$B$4:$H1001,5,false)*Z218),0) + IF(AA218&lt;&gt;"",(VLOOKUP(AA218,'🧱Material'!$B$4:$H1001,5,false)*AB218),0) + IF(AC218&lt;&gt;"",(VLOOKUP(AC218,'🧱Material'!$B$4:$H1001,5,false)*AD218),0)</f>
        <v>0</v>
      </c>
      <c r="J218" s="523">
        <f>IF(K218&lt;&gt;"",(VLOOKUP(K218,'🌳Resource'!$A$5:$J1001,9,false)*L218),0)+IF(M218&lt;&gt;"",(VLOOKUP(M218,'🌳Resource'!$A$5:$J1001,9,false)*N218),0)+IF(O218&lt;&gt;"",(VLOOKUP(O218,'🌳Resource'!$A$5:$J1001,9,false)*P218),0) + IF(Q218&lt;&gt;"",(VLOOKUP(Q218,'🌳Resource'!$A$5:$J1001,9,false)*R218),0) + IF(S218&lt;&gt;"",(VLOOKUP(S218,'🧱Material'!$B$4:$H1001,6,false)*T218),0) + IF(U218&lt;&gt;"",(VLOOKUP(U218,'🧱Material'!$B$4:$H1001,6,false)*V218),0) + IF(W218&lt;&gt;"",(VLOOKUP(W218,'🧱Material'!$B$4:$H1001,6,false)*X218),0) + IF(Y218&lt;&gt;"",(VLOOKUP(Y218,'🧱Material'!$B$4:$H1001,6,false)*Z218),0) + IF(AA218&lt;&gt;"",(VLOOKUP(AA218,'🧱Material'!$B$4:$H1001,6,false)*AB218),0) + IF(AC218&lt;&gt;"",(VLOOKUP(AC218,'🧱Material'!$B$4:$H1001,6,false)*AD218),0)</f>
        <v>0</v>
      </c>
      <c r="K218" s="63"/>
      <c r="L218" s="3"/>
      <c r="M218" s="63"/>
      <c r="N218" s="3"/>
      <c r="O218" s="63"/>
      <c r="P218" s="3"/>
      <c r="Q218" s="63"/>
      <c r="R218" s="3"/>
      <c r="S218" s="515"/>
      <c r="T218" s="3"/>
      <c r="U218" s="515"/>
      <c r="V218" s="3"/>
      <c r="W218" s="515"/>
      <c r="X218" s="3"/>
      <c r="Y218" s="515"/>
      <c r="Z218" s="3"/>
      <c r="AA218" s="515"/>
      <c r="AB218" s="3"/>
      <c r="AC218" s="515"/>
      <c r="AD218" s="3"/>
    </row>
    <row r="219">
      <c r="A219" s="70" t="b">
        <v>0</v>
      </c>
      <c r="C219" s="70"/>
      <c r="D219" s="70"/>
      <c r="E219" s="70"/>
      <c r="H219" s="526">
        <f>IF(K219&lt;&gt;"",(VLOOKUP(K219,'🌳Resource'!$A$4:$J1001,10,false)*L219),0)+IF(M219&lt;&gt;"",(VLOOKUP(M219,'🌳Resource'!$A$4:$J1001,10,false)*N219),0)+IF(O219&lt;&gt;"",(VLOOKUP(O219,'🌳Resource'!$A$4:$J1001,10,false)*P219),0) + IF(Q219&lt;&gt;"",(VLOOKUP(Q219,'🌳Resource'!$A$4:$J1001,10,false)*R219),0) + IF(S219&lt;&gt;"",(VLOOKUP(S219,'🧱Material'!$B$4:$H1001,7,false)*T219),0) + IF(U219&lt;&gt;"",(VLOOKUP(U219,'🧱Material'!$B$4:$H1001,7,false)*V219),0) + IF(W219&lt;&gt;"",(VLOOKUP(W219,'🧱Material'!$B$4:$H1001,7,false)*X219),0) + IF(Y219&lt;&gt;"",(VLOOKUP(Y219,'🧱Material'!$B$4:$H1001,7,false)*Z219),0) + IF(AA219&lt;&gt;"",(VLOOKUP(AA219,'🧱Material'!$B$4:$H1001,7,false)*AB219),0) + IF(AC219&lt;&gt;"",(VLOOKUP(AC219,'🧱Material'!$B$4:$H1001,7,false)*AD219),0)</f>
        <v>0</v>
      </c>
      <c r="I219" s="526">
        <f>IF(K219&lt;&gt;"",(VLOOKUP(K219,'🌳Resource'!$A$4:$J1001,8,false)*L219),0)+IF(M219&lt;&gt;"",(VLOOKUP(M219,'🌳Resource'!$A$4:$J1001,8,false)*N219),0)+IF(O219&lt;&gt;"",(VLOOKUP(O219,'🌳Resource'!$A$4:$J1001,8,false)*P219),0) + IF(Q219&lt;&gt;"",(VLOOKUP(Q219,'🌳Resource'!$A$4:$J1001,8,false)*R219),0) + IF(S219&lt;&gt;"",(VLOOKUP(S219,'🧱Material'!$B$4:$H1001,5,false)*T219),0) + IF(U219&lt;&gt;"",(VLOOKUP(U219,'🧱Material'!$B$4:$H1001,5,false)*V219),0) + IF(W219&lt;&gt;"",(VLOOKUP(W219,'🧱Material'!$B$4:$H1001,5,false)*X219),0) + IF(Y219&lt;&gt;"",(VLOOKUP(Y219,'🧱Material'!$B$4:$H1001,5,false)*Z219),0) + IF(AA219&lt;&gt;"",(VLOOKUP(AA219,'🧱Material'!$B$4:$H1001,5,false)*AB219),0) + IF(AC219&lt;&gt;"",(VLOOKUP(AC219,'🧱Material'!$B$4:$H1001,5,false)*AD219),0)</f>
        <v>0</v>
      </c>
      <c r="J219" s="526">
        <f>IF(K219&lt;&gt;"",(VLOOKUP(K219,'🌳Resource'!$A$5:$J1001,9,false)*L219),0)+IF(M219&lt;&gt;"",(VLOOKUP(M219,'🌳Resource'!$A$5:$J1001,9,false)*N219),0)+IF(O219&lt;&gt;"",(VLOOKUP(O219,'🌳Resource'!$A$5:$J1001,9,false)*P219),0) + IF(Q219&lt;&gt;"",(VLOOKUP(Q219,'🌳Resource'!$A$5:$J1001,9,false)*R219),0) + IF(S219&lt;&gt;"",(VLOOKUP(S219,'🧱Material'!$B$4:$H1001,6,false)*T219),0) + IF(U219&lt;&gt;"",(VLOOKUP(U219,'🧱Material'!$B$4:$H1001,6,false)*V219),0) + IF(W219&lt;&gt;"",(VLOOKUP(W219,'🧱Material'!$B$4:$H1001,6,false)*X219),0) + IF(Y219&lt;&gt;"",(VLOOKUP(Y219,'🧱Material'!$B$4:$H1001,6,false)*Z219),0) + IF(AA219&lt;&gt;"",(VLOOKUP(AA219,'🧱Material'!$B$4:$H1001,6,false)*AB219),0) + IF(AC219&lt;&gt;"",(VLOOKUP(AC219,'🧱Material'!$B$4:$H1001,6,false)*AD219),0)</f>
        <v>0</v>
      </c>
      <c r="K219" s="18"/>
      <c r="L219" s="536"/>
      <c r="M219" s="18"/>
      <c r="N219" s="536"/>
      <c r="O219" s="18"/>
      <c r="P219" s="536"/>
      <c r="Q219" s="18"/>
      <c r="R219" s="536"/>
      <c r="S219" s="59"/>
      <c r="T219" s="520"/>
      <c r="U219" s="59"/>
      <c r="V219" s="520"/>
      <c r="W219" s="59"/>
      <c r="X219" s="520"/>
      <c r="Y219" s="59"/>
      <c r="Z219" s="520"/>
      <c r="AA219" s="59"/>
      <c r="AB219" s="520"/>
      <c r="AC219" s="59"/>
      <c r="AD219" s="520"/>
    </row>
    <row r="220">
      <c r="A220" s="70" t="b">
        <v>0</v>
      </c>
      <c r="C220" s="70"/>
      <c r="D220" s="70"/>
      <c r="E220" s="70"/>
      <c r="H220" s="523">
        <f>IF(K220&lt;&gt;"",(VLOOKUP(K220,'🌳Resource'!$A$4:$J1001,10,false)*L220),0)+IF(M220&lt;&gt;"",(VLOOKUP(M220,'🌳Resource'!$A$4:$J1001,10,false)*N220),0)+IF(O220&lt;&gt;"",(VLOOKUP(O220,'🌳Resource'!$A$4:$J1001,10,false)*P220),0) + IF(Q220&lt;&gt;"",(VLOOKUP(Q220,'🌳Resource'!$A$4:$J1001,10,false)*R220),0) + IF(S220&lt;&gt;"",(VLOOKUP(S220,'🧱Material'!$B$4:$H1001,7,false)*T220),0) + IF(U220&lt;&gt;"",(VLOOKUP(U220,'🧱Material'!$B$4:$H1001,7,false)*V220),0) + IF(W220&lt;&gt;"",(VLOOKUP(W220,'🧱Material'!$B$4:$H1001,7,false)*X220),0) + IF(Y220&lt;&gt;"",(VLOOKUP(Y220,'🧱Material'!$B$4:$H1001,7,false)*Z220),0) + IF(AA220&lt;&gt;"",(VLOOKUP(AA220,'🧱Material'!$B$4:$H1001,7,false)*AB220),0) + IF(AC220&lt;&gt;"",(VLOOKUP(AC220,'🧱Material'!$B$4:$H1001,7,false)*AD220),0)</f>
        <v>0</v>
      </c>
      <c r="I220" s="523">
        <f>IF(K220&lt;&gt;"",(VLOOKUP(K220,'🌳Resource'!$A$4:$J1001,8,false)*L220),0)+IF(M220&lt;&gt;"",(VLOOKUP(M220,'🌳Resource'!$A$4:$J1001,8,false)*N220),0)+IF(O220&lt;&gt;"",(VLOOKUP(O220,'🌳Resource'!$A$4:$J1001,8,false)*P220),0) + IF(Q220&lt;&gt;"",(VLOOKUP(Q220,'🌳Resource'!$A$4:$J1001,8,false)*R220),0) + IF(S220&lt;&gt;"",(VLOOKUP(S220,'🧱Material'!$B$4:$H1001,5,false)*T220),0) + IF(U220&lt;&gt;"",(VLOOKUP(U220,'🧱Material'!$B$4:$H1001,5,false)*V220),0) + IF(W220&lt;&gt;"",(VLOOKUP(W220,'🧱Material'!$B$4:$H1001,5,false)*X220),0) + IF(Y220&lt;&gt;"",(VLOOKUP(Y220,'🧱Material'!$B$4:$H1001,5,false)*Z220),0) + IF(AA220&lt;&gt;"",(VLOOKUP(AA220,'🧱Material'!$B$4:$H1001,5,false)*AB220),0) + IF(AC220&lt;&gt;"",(VLOOKUP(AC220,'🧱Material'!$B$4:$H1001,5,false)*AD220),0)</f>
        <v>0</v>
      </c>
      <c r="J220" s="523">
        <f>IF(K220&lt;&gt;"",(VLOOKUP(K220,'🌳Resource'!$A$5:$J1001,9,false)*L220),0)+IF(M220&lt;&gt;"",(VLOOKUP(M220,'🌳Resource'!$A$5:$J1001,9,false)*N220),0)+IF(O220&lt;&gt;"",(VLOOKUP(O220,'🌳Resource'!$A$5:$J1001,9,false)*P220),0) + IF(Q220&lt;&gt;"",(VLOOKUP(Q220,'🌳Resource'!$A$5:$J1001,9,false)*R220),0) + IF(S220&lt;&gt;"",(VLOOKUP(S220,'🧱Material'!$B$4:$H1001,6,false)*T220),0) + IF(U220&lt;&gt;"",(VLOOKUP(U220,'🧱Material'!$B$4:$H1001,6,false)*V220),0) + IF(W220&lt;&gt;"",(VLOOKUP(W220,'🧱Material'!$B$4:$H1001,6,false)*X220),0) + IF(Y220&lt;&gt;"",(VLOOKUP(Y220,'🧱Material'!$B$4:$H1001,6,false)*Z220),0) + IF(AA220&lt;&gt;"",(VLOOKUP(AA220,'🧱Material'!$B$4:$H1001,6,false)*AB220),0) + IF(AC220&lt;&gt;"",(VLOOKUP(AC220,'🧱Material'!$B$4:$H1001,6,false)*AD220),0)</f>
        <v>0</v>
      </c>
      <c r="K220" s="63"/>
      <c r="L220" s="3"/>
      <c r="M220" s="63"/>
      <c r="N220" s="3"/>
      <c r="O220" s="63"/>
      <c r="P220" s="3"/>
      <c r="Q220" s="63"/>
      <c r="R220" s="3"/>
      <c r="S220" s="515"/>
      <c r="T220" s="3"/>
      <c r="U220" s="515"/>
      <c r="V220" s="3"/>
      <c r="W220" s="515"/>
      <c r="X220" s="3"/>
      <c r="Y220" s="515"/>
      <c r="Z220" s="3"/>
      <c r="AA220" s="515"/>
      <c r="AB220" s="3"/>
      <c r="AC220" s="515"/>
      <c r="AD220" s="3"/>
    </row>
    <row r="221">
      <c r="A221" s="70" t="b">
        <v>0</v>
      </c>
      <c r="C221" s="70"/>
      <c r="D221" s="70"/>
      <c r="E221" s="70"/>
      <c r="H221" s="526">
        <f>IF(K221&lt;&gt;"",(VLOOKUP(K221,'🌳Resource'!$A$4:$J1001,10,false)*L221),0)+IF(M221&lt;&gt;"",(VLOOKUP(M221,'🌳Resource'!$A$4:$J1001,10,false)*N221),0)+IF(O221&lt;&gt;"",(VLOOKUP(O221,'🌳Resource'!$A$4:$J1001,10,false)*P221),0) + IF(Q221&lt;&gt;"",(VLOOKUP(Q221,'🌳Resource'!$A$4:$J1001,10,false)*R221),0) + IF(S221&lt;&gt;"",(VLOOKUP(S221,'🧱Material'!$B$4:$H1001,7,false)*T221),0) + IF(U221&lt;&gt;"",(VLOOKUP(U221,'🧱Material'!$B$4:$H1001,7,false)*V221),0) + IF(W221&lt;&gt;"",(VLOOKUP(W221,'🧱Material'!$B$4:$H1001,7,false)*X221),0) + IF(Y221&lt;&gt;"",(VLOOKUP(Y221,'🧱Material'!$B$4:$H1001,7,false)*Z221),0) + IF(AA221&lt;&gt;"",(VLOOKUP(AA221,'🧱Material'!$B$4:$H1001,7,false)*AB221),0) + IF(AC221&lt;&gt;"",(VLOOKUP(AC221,'🧱Material'!$B$4:$H1001,7,false)*AD221),0)</f>
        <v>0</v>
      </c>
      <c r="I221" s="526">
        <f>IF(K221&lt;&gt;"",(VLOOKUP(K221,'🌳Resource'!$A$4:$J1001,8,false)*L221),0)+IF(M221&lt;&gt;"",(VLOOKUP(M221,'🌳Resource'!$A$4:$J1001,8,false)*N221),0)+IF(O221&lt;&gt;"",(VLOOKUP(O221,'🌳Resource'!$A$4:$J1001,8,false)*P221),0) + IF(Q221&lt;&gt;"",(VLOOKUP(Q221,'🌳Resource'!$A$4:$J1001,8,false)*R221),0) + IF(S221&lt;&gt;"",(VLOOKUP(S221,'🧱Material'!$B$4:$H1001,5,false)*T221),0) + IF(U221&lt;&gt;"",(VLOOKUP(U221,'🧱Material'!$B$4:$H1001,5,false)*V221),0) + IF(W221&lt;&gt;"",(VLOOKUP(W221,'🧱Material'!$B$4:$H1001,5,false)*X221),0) + IF(Y221&lt;&gt;"",(VLOOKUP(Y221,'🧱Material'!$B$4:$H1001,5,false)*Z221),0) + IF(AA221&lt;&gt;"",(VLOOKUP(AA221,'🧱Material'!$B$4:$H1001,5,false)*AB221),0) + IF(AC221&lt;&gt;"",(VLOOKUP(AC221,'🧱Material'!$B$4:$H1001,5,false)*AD221),0)</f>
        <v>0</v>
      </c>
      <c r="J221" s="526">
        <f>IF(K221&lt;&gt;"",(VLOOKUP(K221,'🌳Resource'!$A$5:$J1001,9,false)*L221),0)+IF(M221&lt;&gt;"",(VLOOKUP(M221,'🌳Resource'!$A$5:$J1001,9,false)*N221),0)+IF(O221&lt;&gt;"",(VLOOKUP(O221,'🌳Resource'!$A$5:$J1001,9,false)*P221),0) + IF(Q221&lt;&gt;"",(VLOOKUP(Q221,'🌳Resource'!$A$5:$J1001,9,false)*R221),0) + IF(S221&lt;&gt;"",(VLOOKUP(S221,'🧱Material'!$B$4:$H1001,6,false)*T221),0) + IF(U221&lt;&gt;"",(VLOOKUP(U221,'🧱Material'!$B$4:$H1001,6,false)*V221),0) + IF(W221&lt;&gt;"",(VLOOKUP(W221,'🧱Material'!$B$4:$H1001,6,false)*X221),0) + IF(Y221&lt;&gt;"",(VLOOKUP(Y221,'🧱Material'!$B$4:$H1001,6,false)*Z221),0) + IF(AA221&lt;&gt;"",(VLOOKUP(AA221,'🧱Material'!$B$4:$H1001,6,false)*AB221),0) + IF(AC221&lt;&gt;"",(VLOOKUP(AC221,'🧱Material'!$B$4:$H1001,6,false)*AD221),0)</f>
        <v>0</v>
      </c>
      <c r="K221" s="18"/>
      <c r="L221" s="536"/>
      <c r="M221" s="18"/>
      <c r="N221" s="536"/>
      <c r="O221" s="18"/>
      <c r="P221" s="536"/>
      <c r="Q221" s="18"/>
      <c r="R221" s="536"/>
      <c r="S221" s="59"/>
      <c r="T221" s="520"/>
      <c r="U221" s="59"/>
      <c r="V221" s="520"/>
      <c r="W221" s="59"/>
      <c r="X221" s="520"/>
      <c r="Y221" s="59"/>
      <c r="Z221" s="520"/>
      <c r="AA221" s="59"/>
      <c r="AB221" s="520"/>
      <c r="AC221" s="59"/>
      <c r="AD221" s="520"/>
    </row>
    <row r="222">
      <c r="A222" s="70" t="b">
        <v>0</v>
      </c>
      <c r="C222" s="70"/>
      <c r="D222" s="70"/>
      <c r="E222" s="70"/>
      <c r="H222" s="523">
        <f>IF(K222&lt;&gt;"",(VLOOKUP(K222,'🌳Resource'!$A$4:$J1001,10,false)*L222),0)+IF(M222&lt;&gt;"",(VLOOKUP(M222,'🌳Resource'!$A$4:$J1001,10,false)*N222),0)+IF(O222&lt;&gt;"",(VLOOKUP(O222,'🌳Resource'!$A$4:$J1001,10,false)*P222),0) + IF(Q222&lt;&gt;"",(VLOOKUP(Q222,'🌳Resource'!$A$4:$J1001,10,false)*R222),0) + IF(S222&lt;&gt;"",(VLOOKUP(S222,'🧱Material'!$B$4:$H1001,7,false)*T222),0) + IF(U222&lt;&gt;"",(VLOOKUP(U222,'🧱Material'!$B$4:$H1001,7,false)*V222),0) + IF(W222&lt;&gt;"",(VLOOKUP(W222,'🧱Material'!$B$4:$H1001,7,false)*X222),0) + IF(Y222&lt;&gt;"",(VLOOKUP(Y222,'🧱Material'!$B$4:$H1001,7,false)*Z222),0) + IF(AA222&lt;&gt;"",(VLOOKUP(AA222,'🧱Material'!$B$4:$H1001,7,false)*AB222),0) + IF(AC222&lt;&gt;"",(VLOOKUP(AC222,'🧱Material'!$B$4:$H1001,7,false)*AD222),0)</f>
        <v>0</v>
      </c>
      <c r="I222" s="523">
        <f>IF(K222&lt;&gt;"",(VLOOKUP(K222,'🌳Resource'!$A$4:$J1001,8,false)*L222),0)+IF(M222&lt;&gt;"",(VLOOKUP(M222,'🌳Resource'!$A$4:$J1001,8,false)*N222),0)+IF(O222&lt;&gt;"",(VLOOKUP(O222,'🌳Resource'!$A$4:$J1001,8,false)*P222),0) + IF(Q222&lt;&gt;"",(VLOOKUP(Q222,'🌳Resource'!$A$4:$J1001,8,false)*R222),0) + IF(S222&lt;&gt;"",(VLOOKUP(S222,'🧱Material'!$B$4:$H1001,5,false)*T222),0) + IF(U222&lt;&gt;"",(VLOOKUP(U222,'🧱Material'!$B$4:$H1001,5,false)*V222),0) + IF(W222&lt;&gt;"",(VLOOKUP(W222,'🧱Material'!$B$4:$H1001,5,false)*X222),0) + IF(Y222&lt;&gt;"",(VLOOKUP(Y222,'🧱Material'!$B$4:$H1001,5,false)*Z222),0) + IF(AA222&lt;&gt;"",(VLOOKUP(AA222,'🧱Material'!$B$4:$H1001,5,false)*AB222),0) + IF(AC222&lt;&gt;"",(VLOOKUP(AC222,'🧱Material'!$B$4:$H1001,5,false)*AD222),0)</f>
        <v>0</v>
      </c>
      <c r="J222" s="523">
        <f>IF(K222&lt;&gt;"",(VLOOKUP(K222,'🌳Resource'!$A$5:$J1001,9,false)*L222),0)+IF(M222&lt;&gt;"",(VLOOKUP(M222,'🌳Resource'!$A$5:$J1001,9,false)*N222),0)+IF(O222&lt;&gt;"",(VLOOKUP(O222,'🌳Resource'!$A$5:$J1001,9,false)*P222),0) + IF(Q222&lt;&gt;"",(VLOOKUP(Q222,'🌳Resource'!$A$5:$J1001,9,false)*R222),0) + IF(S222&lt;&gt;"",(VLOOKUP(S222,'🧱Material'!$B$4:$H1001,6,false)*T222),0) + IF(U222&lt;&gt;"",(VLOOKUP(U222,'🧱Material'!$B$4:$H1001,6,false)*V222),0) + IF(W222&lt;&gt;"",(VLOOKUP(W222,'🧱Material'!$B$4:$H1001,6,false)*X222),0) + IF(Y222&lt;&gt;"",(VLOOKUP(Y222,'🧱Material'!$B$4:$H1001,6,false)*Z222),0) + IF(AA222&lt;&gt;"",(VLOOKUP(AA222,'🧱Material'!$B$4:$H1001,6,false)*AB222),0) + IF(AC222&lt;&gt;"",(VLOOKUP(AC222,'🧱Material'!$B$4:$H1001,6,false)*AD222),0)</f>
        <v>0</v>
      </c>
      <c r="K222" s="63"/>
      <c r="L222" s="3"/>
      <c r="M222" s="63"/>
      <c r="N222" s="3"/>
      <c r="O222" s="63"/>
      <c r="P222" s="3"/>
      <c r="Q222" s="63"/>
      <c r="R222" s="3"/>
      <c r="S222" s="515"/>
      <c r="T222" s="3"/>
      <c r="U222" s="515"/>
      <c r="V222" s="3"/>
      <c r="W222" s="515"/>
      <c r="X222" s="3"/>
      <c r="Y222" s="515"/>
      <c r="Z222" s="3"/>
      <c r="AA222" s="515"/>
      <c r="AB222" s="3"/>
      <c r="AC222" s="515"/>
      <c r="AD222" s="3"/>
    </row>
    <row r="223">
      <c r="A223" s="70" t="b">
        <v>0</v>
      </c>
      <c r="C223" s="70"/>
      <c r="D223" s="70"/>
      <c r="E223" s="70"/>
      <c r="H223" s="526">
        <f>IF(K223&lt;&gt;"",(VLOOKUP(K223,'🌳Resource'!$A$4:$J1001,10,false)*L223),0)+IF(M223&lt;&gt;"",(VLOOKUP(M223,'🌳Resource'!$A$4:$J1001,10,false)*N223),0)+IF(O223&lt;&gt;"",(VLOOKUP(O223,'🌳Resource'!$A$4:$J1001,10,false)*P223),0) + IF(Q223&lt;&gt;"",(VLOOKUP(Q223,'🌳Resource'!$A$4:$J1001,10,false)*R223),0) + IF(S223&lt;&gt;"",(VLOOKUP(S223,'🧱Material'!$B$4:$H1001,7,false)*T223),0) + IF(U223&lt;&gt;"",(VLOOKUP(U223,'🧱Material'!$B$4:$H1001,7,false)*V223),0) + IF(W223&lt;&gt;"",(VLOOKUP(W223,'🧱Material'!$B$4:$H1001,7,false)*X223),0) + IF(Y223&lt;&gt;"",(VLOOKUP(Y223,'🧱Material'!$B$4:$H1001,7,false)*Z223),0) + IF(AA223&lt;&gt;"",(VLOOKUP(AA223,'🧱Material'!$B$4:$H1001,7,false)*AB223),0) + IF(AC223&lt;&gt;"",(VLOOKUP(AC223,'🧱Material'!$B$4:$H1001,7,false)*AD223),0)</f>
        <v>0</v>
      </c>
      <c r="I223" s="526">
        <f>IF(K223&lt;&gt;"",(VLOOKUP(K223,'🌳Resource'!$A$4:$J1001,8,false)*L223),0)+IF(M223&lt;&gt;"",(VLOOKUP(M223,'🌳Resource'!$A$4:$J1001,8,false)*N223),0)+IF(O223&lt;&gt;"",(VLOOKUP(O223,'🌳Resource'!$A$4:$J1001,8,false)*P223),0) + IF(Q223&lt;&gt;"",(VLOOKUP(Q223,'🌳Resource'!$A$4:$J1001,8,false)*R223),0) + IF(S223&lt;&gt;"",(VLOOKUP(S223,'🧱Material'!$B$4:$H1001,5,false)*T223),0) + IF(U223&lt;&gt;"",(VLOOKUP(U223,'🧱Material'!$B$4:$H1001,5,false)*V223),0) + IF(W223&lt;&gt;"",(VLOOKUP(W223,'🧱Material'!$B$4:$H1001,5,false)*X223),0) + IF(Y223&lt;&gt;"",(VLOOKUP(Y223,'🧱Material'!$B$4:$H1001,5,false)*Z223),0) + IF(AA223&lt;&gt;"",(VLOOKUP(AA223,'🧱Material'!$B$4:$H1001,5,false)*AB223),0) + IF(AC223&lt;&gt;"",(VLOOKUP(AC223,'🧱Material'!$B$4:$H1001,5,false)*AD223),0)</f>
        <v>0</v>
      </c>
      <c r="J223" s="526">
        <f>IF(K223&lt;&gt;"",(VLOOKUP(K223,'🌳Resource'!$A$5:$J1001,9,false)*L223),0)+IF(M223&lt;&gt;"",(VLOOKUP(M223,'🌳Resource'!$A$5:$J1001,9,false)*N223),0)+IF(O223&lt;&gt;"",(VLOOKUP(O223,'🌳Resource'!$A$5:$J1001,9,false)*P223),0) + IF(Q223&lt;&gt;"",(VLOOKUP(Q223,'🌳Resource'!$A$5:$J1001,9,false)*R223),0) + IF(S223&lt;&gt;"",(VLOOKUP(S223,'🧱Material'!$B$4:$H1001,6,false)*T223),0) + IF(U223&lt;&gt;"",(VLOOKUP(U223,'🧱Material'!$B$4:$H1001,6,false)*V223),0) + IF(W223&lt;&gt;"",(VLOOKUP(W223,'🧱Material'!$B$4:$H1001,6,false)*X223),0) + IF(Y223&lt;&gt;"",(VLOOKUP(Y223,'🧱Material'!$B$4:$H1001,6,false)*Z223),0) + IF(AA223&lt;&gt;"",(VLOOKUP(AA223,'🧱Material'!$B$4:$H1001,6,false)*AB223),0) + IF(AC223&lt;&gt;"",(VLOOKUP(AC223,'🧱Material'!$B$4:$H1001,6,false)*AD223),0)</f>
        <v>0</v>
      </c>
      <c r="K223" s="18"/>
      <c r="L223" s="536"/>
      <c r="M223" s="18"/>
      <c r="N223" s="536"/>
      <c r="O223" s="18"/>
      <c r="P223" s="536"/>
      <c r="Q223" s="18"/>
      <c r="R223" s="536"/>
      <c r="S223" s="59"/>
      <c r="T223" s="520"/>
      <c r="U223" s="59"/>
      <c r="V223" s="520"/>
      <c r="W223" s="59"/>
      <c r="X223" s="520"/>
      <c r="Y223" s="59"/>
      <c r="Z223" s="520"/>
      <c r="AA223" s="59"/>
      <c r="AB223" s="520"/>
      <c r="AC223" s="59"/>
      <c r="AD223" s="520"/>
    </row>
    <row r="224">
      <c r="A224" s="70" t="b">
        <v>0</v>
      </c>
      <c r="C224" s="70"/>
      <c r="D224" s="70"/>
      <c r="E224" s="70"/>
      <c r="H224" s="523">
        <f>IF(K224&lt;&gt;"",(VLOOKUP(K224,'🌳Resource'!$A$4:$J1001,10,false)*L224),0)+IF(M224&lt;&gt;"",(VLOOKUP(M224,'🌳Resource'!$A$4:$J1001,10,false)*N224),0)+IF(O224&lt;&gt;"",(VLOOKUP(O224,'🌳Resource'!$A$4:$J1001,10,false)*P224),0) + IF(Q224&lt;&gt;"",(VLOOKUP(Q224,'🌳Resource'!$A$4:$J1001,10,false)*R224),0) + IF(S224&lt;&gt;"",(VLOOKUP(S224,'🧱Material'!$B$4:$H1001,7,false)*T224),0) + IF(U224&lt;&gt;"",(VLOOKUP(U224,'🧱Material'!$B$4:$H1001,7,false)*V224),0) + IF(W224&lt;&gt;"",(VLOOKUP(W224,'🧱Material'!$B$4:$H1001,7,false)*X224),0) + IF(Y224&lt;&gt;"",(VLOOKUP(Y224,'🧱Material'!$B$4:$H1001,7,false)*Z224),0) + IF(AA224&lt;&gt;"",(VLOOKUP(AA224,'🧱Material'!$B$4:$H1001,7,false)*AB224),0) + IF(AC224&lt;&gt;"",(VLOOKUP(AC224,'🧱Material'!$B$4:$H1001,7,false)*AD224),0)</f>
        <v>0</v>
      </c>
      <c r="I224" s="523">
        <f>IF(K224&lt;&gt;"",(VLOOKUP(K224,'🌳Resource'!$A$4:$J1001,8,false)*L224),0)+IF(M224&lt;&gt;"",(VLOOKUP(M224,'🌳Resource'!$A$4:$J1001,8,false)*N224),0)+IF(O224&lt;&gt;"",(VLOOKUP(O224,'🌳Resource'!$A$4:$J1001,8,false)*P224),0) + IF(Q224&lt;&gt;"",(VLOOKUP(Q224,'🌳Resource'!$A$4:$J1001,8,false)*R224),0) + IF(S224&lt;&gt;"",(VLOOKUP(S224,'🧱Material'!$B$4:$H1001,5,false)*T224),0) + IF(U224&lt;&gt;"",(VLOOKUP(U224,'🧱Material'!$B$4:$H1001,5,false)*V224),0) + IF(W224&lt;&gt;"",(VLOOKUP(W224,'🧱Material'!$B$4:$H1001,5,false)*X224),0) + IF(Y224&lt;&gt;"",(VLOOKUP(Y224,'🧱Material'!$B$4:$H1001,5,false)*Z224),0) + IF(AA224&lt;&gt;"",(VLOOKUP(AA224,'🧱Material'!$B$4:$H1001,5,false)*AB224),0) + IF(AC224&lt;&gt;"",(VLOOKUP(AC224,'🧱Material'!$B$4:$H1001,5,false)*AD224),0)</f>
        <v>0</v>
      </c>
      <c r="J224" s="523">
        <f>IF(K224&lt;&gt;"",(VLOOKUP(K224,'🌳Resource'!$A$5:$J1001,9,false)*L224),0)+IF(M224&lt;&gt;"",(VLOOKUP(M224,'🌳Resource'!$A$5:$J1001,9,false)*N224),0)+IF(O224&lt;&gt;"",(VLOOKUP(O224,'🌳Resource'!$A$5:$J1001,9,false)*P224),0) + IF(Q224&lt;&gt;"",(VLOOKUP(Q224,'🌳Resource'!$A$5:$J1001,9,false)*R224),0) + IF(S224&lt;&gt;"",(VLOOKUP(S224,'🧱Material'!$B$4:$H1001,6,false)*T224),0) + IF(U224&lt;&gt;"",(VLOOKUP(U224,'🧱Material'!$B$4:$H1001,6,false)*V224),0) + IF(W224&lt;&gt;"",(VLOOKUP(W224,'🧱Material'!$B$4:$H1001,6,false)*X224),0) + IF(Y224&lt;&gt;"",(VLOOKUP(Y224,'🧱Material'!$B$4:$H1001,6,false)*Z224),0) + IF(AA224&lt;&gt;"",(VLOOKUP(AA224,'🧱Material'!$B$4:$H1001,6,false)*AB224),0) + IF(AC224&lt;&gt;"",(VLOOKUP(AC224,'🧱Material'!$B$4:$H1001,6,false)*AD224),0)</f>
        <v>0</v>
      </c>
      <c r="K224" s="63"/>
      <c r="L224" s="3"/>
      <c r="M224" s="63"/>
      <c r="N224" s="3"/>
      <c r="O224" s="63"/>
      <c r="P224" s="3"/>
      <c r="Q224" s="63"/>
      <c r="R224" s="3"/>
      <c r="S224" s="515"/>
      <c r="T224" s="3"/>
      <c r="U224" s="515"/>
      <c r="V224" s="3"/>
      <c r="W224" s="515"/>
      <c r="X224" s="3"/>
      <c r="Y224" s="515"/>
      <c r="Z224" s="3"/>
      <c r="AA224" s="515"/>
      <c r="AB224" s="3"/>
      <c r="AC224" s="515"/>
      <c r="AD224" s="3"/>
    </row>
    <row r="225">
      <c r="A225" s="70" t="b">
        <v>0</v>
      </c>
      <c r="C225" s="70"/>
      <c r="D225" s="70"/>
      <c r="E225" s="70"/>
      <c r="H225" s="526">
        <f>IF(K225&lt;&gt;"",(VLOOKUP(K225,'🌳Resource'!$A$4:$J1001,10,false)*L225),0)+IF(M225&lt;&gt;"",(VLOOKUP(M225,'🌳Resource'!$A$4:$J1001,10,false)*N225),0)+IF(O225&lt;&gt;"",(VLOOKUP(O225,'🌳Resource'!$A$4:$J1001,10,false)*P225),0) + IF(Q225&lt;&gt;"",(VLOOKUP(Q225,'🌳Resource'!$A$4:$J1001,10,false)*R225),0) + IF(S225&lt;&gt;"",(VLOOKUP(S225,'🧱Material'!$B$4:$H1001,7,false)*T225),0) + IF(U225&lt;&gt;"",(VLOOKUP(U225,'🧱Material'!$B$4:$H1001,7,false)*V225),0) + IF(W225&lt;&gt;"",(VLOOKUP(W225,'🧱Material'!$B$4:$H1001,7,false)*X225),0) + IF(Y225&lt;&gt;"",(VLOOKUP(Y225,'🧱Material'!$B$4:$H1001,7,false)*Z225),0) + IF(AA225&lt;&gt;"",(VLOOKUP(AA225,'🧱Material'!$B$4:$H1001,7,false)*AB225),0) + IF(AC225&lt;&gt;"",(VLOOKUP(AC225,'🧱Material'!$B$4:$H1001,7,false)*AD225),0)</f>
        <v>0</v>
      </c>
      <c r="I225" s="526">
        <f>IF(K225&lt;&gt;"",(VLOOKUP(K225,'🌳Resource'!$A$4:$J1001,8,false)*L225),0)+IF(M225&lt;&gt;"",(VLOOKUP(M225,'🌳Resource'!$A$4:$J1001,8,false)*N225),0)+IF(O225&lt;&gt;"",(VLOOKUP(O225,'🌳Resource'!$A$4:$J1001,8,false)*P225),0) + IF(Q225&lt;&gt;"",(VLOOKUP(Q225,'🌳Resource'!$A$4:$J1001,8,false)*R225),0) + IF(S225&lt;&gt;"",(VLOOKUP(S225,'🧱Material'!$B$4:$H1001,5,false)*T225),0) + IF(U225&lt;&gt;"",(VLOOKUP(U225,'🧱Material'!$B$4:$H1001,5,false)*V225),0) + IF(W225&lt;&gt;"",(VLOOKUP(W225,'🧱Material'!$B$4:$H1001,5,false)*X225),0) + IF(Y225&lt;&gt;"",(VLOOKUP(Y225,'🧱Material'!$B$4:$H1001,5,false)*Z225),0) + IF(AA225&lt;&gt;"",(VLOOKUP(AA225,'🧱Material'!$B$4:$H1001,5,false)*AB225),0) + IF(AC225&lt;&gt;"",(VLOOKUP(AC225,'🧱Material'!$B$4:$H1001,5,false)*AD225),0)</f>
        <v>0</v>
      </c>
      <c r="J225" s="526">
        <f>IF(K225&lt;&gt;"",(VLOOKUP(K225,'🌳Resource'!$A$5:$J1001,9,false)*L225),0)+IF(M225&lt;&gt;"",(VLOOKUP(M225,'🌳Resource'!$A$5:$J1001,9,false)*N225),0)+IF(O225&lt;&gt;"",(VLOOKUP(O225,'🌳Resource'!$A$5:$J1001,9,false)*P225),0) + IF(Q225&lt;&gt;"",(VLOOKUP(Q225,'🌳Resource'!$A$5:$J1001,9,false)*R225),0) + IF(S225&lt;&gt;"",(VLOOKUP(S225,'🧱Material'!$B$4:$H1001,6,false)*T225),0) + IF(U225&lt;&gt;"",(VLOOKUP(U225,'🧱Material'!$B$4:$H1001,6,false)*V225),0) + IF(W225&lt;&gt;"",(VLOOKUP(W225,'🧱Material'!$B$4:$H1001,6,false)*X225),0) + IF(Y225&lt;&gt;"",(VLOOKUP(Y225,'🧱Material'!$B$4:$H1001,6,false)*Z225),0) + IF(AA225&lt;&gt;"",(VLOOKUP(AA225,'🧱Material'!$B$4:$H1001,6,false)*AB225),0) + IF(AC225&lt;&gt;"",(VLOOKUP(AC225,'🧱Material'!$B$4:$H1001,6,false)*AD225),0)</f>
        <v>0</v>
      </c>
      <c r="K225" s="18"/>
      <c r="L225" s="536"/>
      <c r="M225" s="18"/>
      <c r="N225" s="536"/>
      <c r="O225" s="18"/>
      <c r="P225" s="536"/>
      <c r="Q225" s="18"/>
      <c r="R225" s="536"/>
      <c r="S225" s="59"/>
      <c r="T225" s="520"/>
      <c r="U225" s="59"/>
      <c r="V225" s="520"/>
      <c r="W225" s="59"/>
      <c r="X225" s="520"/>
      <c r="Y225" s="59"/>
      <c r="Z225" s="520"/>
      <c r="AA225" s="59"/>
      <c r="AB225" s="520"/>
      <c r="AC225" s="59"/>
      <c r="AD225" s="520"/>
    </row>
    <row r="226">
      <c r="A226" s="70" t="b">
        <v>0</v>
      </c>
      <c r="C226" s="70"/>
      <c r="D226" s="70"/>
      <c r="E226" s="70"/>
      <c r="H226" s="523">
        <f>IF(K226&lt;&gt;"",(VLOOKUP(K226,'🌳Resource'!$A$4:$J1001,10,false)*L226),0)+IF(M226&lt;&gt;"",(VLOOKUP(M226,'🌳Resource'!$A$4:$J1001,10,false)*N226),0)+IF(O226&lt;&gt;"",(VLOOKUP(O226,'🌳Resource'!$A$4:$J1001,10,false)*P226),0) + IF(Q226&lt;&gt;"",(VLOOKUP(Q226,'🌳Resource'!$A$4:$J1001,10,false)*R226),0) + IF(S226&lt;&gt;"",(VLOOKUP(S226,'🧱Material'!$B$4:$H1001,7,false)*T226),0) + IF(U226&lt;&gt;"",(VLOOKUP(U226,'🧱Material'!$B$4:$H1001,7,false)*V226),0) + IF(W226&lt;&gt;"",(VLOOKUP(W226,'🧱Material'!$B$4:$H1001,7,false)*X226),0) + IF(Y226&lt;&gt;"",(VLOOKUP(Y226,'🧱Material'!$B$4:$H1001,7,false)*Z226),0) + IF(AA226&lt;&gt;"",(VLOOKUP(AA226,'🧱Material'!$B$4:$H1001,7,false)*AB226),0) + IF(AC226&lt;&gt;"",(VLOOKUP(AC226,'🧱Material'!$B$4:$H1001,7,false)*AD226),0)</f>
        <v>0</v>
      </c>
      <c r="I226" s="523">
        <f>IF(K226&lt;&gt;"",(VLOOKUP(K226,'🌳Resource'!$A$4:$J1001,8,false)*L226),0)+IF(M226&lt;&gt;"",(VLOOKUP(M226,'🌳Resource'!$A$4:$J1001,8,false)*N226),0)+IF(O226&lt;&gt;"",(VLOOKUP(O226,'🌳Resource'!$A$4:$J1001,8,false)*P226),0) + IF(Q226&lt;&gt;"",(VLOOKUP(Q226,'🌳Resource'!$A$4:$J1001,8,false)*R226),0) + IF(S226&lt;&gt;"",(VLOOKUP(S226,'🧱Material'!$B$4:$H1001,5,false)*T226),0) + IF(U226&lt;&gt;"",(VLOOKUP(U226,'🧱Material'!$B$4:$H1001,5,false)*V226),0) + IF(W226&lt;&gt;"",(VLOOKUP(W226,'🧱Material'!$B$4:$H1001,5,false)*X226),0) + IF(Y226&lt;&gt;"",(VLOOKUP(Y226,'🧱Material'!$B$4:$H1001,5,false)*Z226),0) + IF(AA226&lt;&gt;"",(VLOOKUP(AA226,'🧱Material'!$B$4:$H1001,5,false)*AB226),0) + IF(AC226&lt;&gt;"",(VLOOKUP(AC226,'🧱Material'!$B$4:$H1001,5,false)*AD226),0)</f>
        <v>0</v>
      </c>
      <c r="J226" s="523">
        <f>IF(K226&lt;&gt;"",(VLOOKUP(K226,'🌳Resource'!$A$5:$J1001,9,false)*L226),0)+IF(M226&lt;&gt;"",(VLOOKUP(M226,'🌳Resource'!$A$5:$J1001,9,false)*N226),0)+IF(O226&lt;&gt;"",(VLOOKUP(O226,'🌳Resource'!$A$5:$J1001,9,false)*P226),0) + IF(Q226&lt;&gt;"",(VLOOKUP(Q226,'🌳Resource'!$A$5:$J1001,9,false)*R226),0) + IF(S226&lt;&gt;"",(VLOOKUP(S226,'🧱Material'!$B$4:$H1001,6,false)*T226),0) + IF(U226&lt;&gt;"",(VLOOKUP(U226,'🧱Material'!$B$4:$H1001,6,false)*V226),0) + IF(W226&lt;&gt;"",(VLOOKUP(W226,'🧱Material'!$B$4:$H1001,6,false)*X226),0) + IF(Y226&lt;&gt;"",(VLOOKUP(Y226,'🧱Material'!$B$4:$H1001,6,false)*Z226),0) + IF(AA226&lt;&gt;"",(VLOOKUP(AA226,'🧱Material'!$B$4:$H1001,6,false)*AB226),0) + IF(AC226&lt;&gt;"",(VLOOKUP(AC226,'🧱Material'!$B$4:$H1001,6,false)*AD226),0)</f>
        <v>0</v>
      </c>
      <c r="K226" s="63"/>
      <c r="L226" s="3"/>
      <c r="M226" s="63"/>
      <c r="N226" s="3"/>
      <c r="O226" s="63"/>
      <c r="P226" s="3"/>
      <c r="Q226" s="63"/>
      <c r="R226" s="3"/>
      <c r="S226" s="515"/>
      <c r="T226" s="3"/>
      <c r="U226" s="515"/>
      <c r="V226" s="3"/>
      <c r="W226" s="515"/>
      <c r="X226" s="3"/>
      <c r="Y226" s="515"/>
      <c r="Z226" s="3"/>
      <c r="AA226" s="515"/>
      <c r="AB226" s="3"/>
      <c r="AC226" s="515"/>
      <c r="AD226" s="3"/>
    </row>
    <row r="227">
      <c r="A227" s="70" t="b">
        <v>0</v>
      </c>
      <c r="C227" s="70"/>
      <c r="D227" s="70"/>
      <c r="E227" s="70"/>
      <c r="H227" s="526">
        <f>IF(K227&lt;&gt;"",(VLOOKUP(K227,'🌳Resource'!$A$4:$J1001,10,false)*L227),0)+IF(M227&lt;&gt;"",(VLOOKUP(M227,'🌳Resource'!$A$4:$J1001,10,false)*N227),0)+IF(O227&lt;&gt;"",(VLOOKUP(O227,'🌳Resource'!$A$4:$J1001,10,false)*P227),0) + IF(Q227&lt;&gt;"",(VLOOKUP(Q227,'🌳Resource'!$A$4:$J1001,10,false)*R227),0) + IF(S227&lt;&gt;"",(VLOOKUP(S227,'🧱Material'!$B$4:$H1001,7,false)*T227),0) + IF(U227&lt;&gt;"",(VLOOKUP(U227,'🧱Material'!$B$4:$H1001,7,false)*V227),0) + IF(W227&lt;&gt;"",(VLOOKUP(W227,'🧱Material'!$B$4:$H1001,7,false)*X227),0) + IF(Y227&lt;&gt;"",(VLOOKUP(Y227,'🧱Material'!$B$4:$H1001,7,false)*Z227),0) + IF(AA227&lt;&gt;"",(VLOOKUP(AA227,'🧱Material'!$B$4:$H1001,7,false)*AB227),0) + IF(AC227&lt;&gt;"",(VLOOKUP(AC227,'🧱Material'!$B$4:$H1001,7,false)*AD227),0)</f>
        <v>0</v>
      </c>
      <c r="I227" s="526">
        <f>IF(K227&lt;&gt;"",(VLOOKUP(K227,'🌳Resource'!$A$4:$J1001,8,false)*L227),0)+IF(M227&lt;&gt;"",(VLOOKUP(M227,'🌳Resource'!$A$4:$J1001,8,false)*N227),0)+IF(O227&lt;&gt;"",(VLOOKUP(O227,'🌳Resource'!$A$4:$J1001,8,false)*P227),0) + IF(Q227&lt;&gt;"",(VLOOKUP(Q227,'🌳Resource'!$A$4:$J1001,8,false)*R227),0) + IF(S227&lt;&gt;"",(VLOOKUP(S227,'🧱Material'!$B$4:$H1001,5,false)*T227),0) + IF(U227&lt;&gt;"",(VLOOKUP(U227,'🧱Material'!$B$4:$H1001,5,false)*V227),0) + IF(W227&lt;&gt;"",(VLOOKUP(W227,'🧱Material'!$B$4:$H1001,5,false)*X227),0) + IF(Y227&lt;&gt;"",(VLOOKUP(Y227,'🧱Material'!$B$4:$H1001,5,false)*Z227),0) + IF(AA227&lt;&gt;"",(VLOOKUP(AA227,'🧱Material'!$B$4:$H1001,5,false)*AB227),0) + IF(AC227&lt;&gt;"",(VLOOKUP(AC227,'🧱Material'!$B$4:$H1001,5,false)*AD227),0)</f>
        <v>0</v>
      </c>
      <c r="J227" s="526">
        <f>IF(K227&lt;&gt;"",(VLOOKUP(K227,'🌳Resource'!$A$5:$J1001,9,false)*L227),0)+IF(M227&lt;&gt;"",(VLOOKUP(M227,'🌳Resource'!$A$5:$J1001,9,false)*N227),0)+IF(O227&lt;&gt;"",(VLOOKUP(O227,'🌳Resource'!$A$5:$J1001,9,false)*P227),0) + IF(Q227&lt;&gt;"",(VLOOKUP(Q227,'🌳Resource'!$A$5:$J1001,9,false)*R227),0) + IF(S227&lt;&gt;"",(VLOOKUP(S227,'🧱Material'!$B$4:$H1001,6,false)*T227),0) + IF(U227&lt;&gt;"",(VLOOKUP(U227,'🧱Material'!$B$4:$H1001,6,false)*V227),0) + IF(W227&lt;&gt;"",(VLOOKUP(W227,'🧱Material'!$B$4:$H1001,6,false)*X227),0) + IF(Y227&lt;&gt;"",(VLOOKUP(Y227,'🧱Material'!$B$4:$H1001,6,false)*Z227),0) + IF(AA227&lt;&gt;"",(VLOOKUP(AA227,'🧱Material'!$B$4:$H1001,6,false)*AB227),0) + IF(AC227&lt;&gt;"",(VLOOKUP(AC227,'🧱Material'!$B$4:$H1001,6,false)*AD227),0)</f>
        <v>0</v>
      </c>
      <c r="K227" s="18"/>
      <c r="L227" s="536"/>
      <c r="M227" s="18"/>
      <c r="N227" s="536"/>
      <c r="O227" s="18"/>
      <c r="P227" s="536"/>
      <c r="Q227" s="18"/>
      <c r="R227" s="536"/>
      <c r="S227" s="59"/>
      <c r="T227" s="520"/>
      <c r="U227" s="59"/>
      <c r="V227" s="520"/>
      <c r="W227" s="59"/>
      <c r="X227" s="520"/>
      <c r="Y227" s="59"/>
      <c r="Z227" s="520"/>
      <c r="AA227" s="59"/>
      <c r="AB227" s="520"/>
      <c r="AC227" s="59"/>
      <c r="AD227" s="520"/>
    </row>
    <row r="228">
      <c r="A228" s="70" t="b">
        <v>0</v>
      </c>
      <c r="C228" s="70"/>
      <c r="D228" s="70"/>
      <c r="E228" s="70"/>
      <c r="H228" s="523">
        <f>IF(K228&lt;&gt;"",(VLOOKUP(K228,'🌳Resource'!$A$4:$J1001,10,false)*L228),0)+IF(M228&lt;&gt;"",(VLOOKUP(M228,'🌳Resource'!$A$4:$J1001,10,false)*N228),0)+IF(O228&lt;&gt;"",(VLOOKUP(O228,'🌳Resource'!$A$4:$J1001,10,false)*P228),0) + IF(Q228&lt;&gt;"",(VLOOKUP(Q228,'🌳Resource'!$A$4:$J1001,10,false)*R228),0) + IF(S228&lt;&gt;"",(VLOOKUP(S228,'🧱Material'!$B$4:$H1001,7,false)*T228),0) + IF(U228&lt;&gt;"",(VLOOKUP(U228,'🧱Material'!$B$4:$H1001,7,false)*V228),0) + IF(W228&lt;&gt;"",(VLOOKUP(W228,'🧱Material'!$B$4:$H1001,7,false)*X228),0) + IF(Y228&lt;&gt;"",(VLOOKUP(Y228,'🧱Material'!$B$4:$H1001,7,false)*Z228),0) + IF(AA228&lt;&gt;"",(VLOOKUP(AA228,'🧱Material'!$B$4:$H1001,7,false)*AB228),0) + IF(AC228&lt;&gt;"",(VLOOKUP(AC228,'🧱Material'!$B$4:$H1001,7,false)*AD228),0)</f>
        <v>0</v>
      </c>
      <c r="I228" s="523">
        <f>IF(K228&lt;&gt;"",(VLOOKUP(K228,'🌳Resource'!$A$4:$J1001,8,false)*L228),0)+IF(M228&lt;&gt;"",(VLOOKUP(M228,'🌳Resource'!$A$4:$J1001,8,false)*N228),0)+IF(O228&lt;&gt;"",(VLOOKUP(O228,'🌳Resource'!$A$4:$J1001,8,false)*P228),0) + IF(Q228&lt;&gt;"",(VLOOKUP(Q228,'🌳Resource'!$A$4:$J1001,8,false)*R228),0) + IF(S228&lt;&gt;"",(VLOOKUP(S228,'🧱Material'!$B$4:$H1001,5,false)*T228),0) + IF(U228&lt;&gt;"",(VLOOKUP(U228,'🧱Material'!$B$4:$H1001,5,false)*V228),0) + IF(W228&lt;&gt;"",(VLOOKUP(W228,'🧱Material'!$B$4:$H1001,5,false)*X228),0) + IF(Y228&lt;&gt;"",(VLOOKUP(Y228,'🧱Material'!$B$4:$H1001,5,false)*Z228),0) + IF(AA228&lt;&gt;"",(VLOOKUP(AA228,'🧱Material'!$B$4:$H1001,5,false)*AB228),0) + IF(AC228&lt;&gt;"",(VLOOKUP(AC228,'🧱Material'!$B$4:$H1001,5,false)*AD228),0)</f>
        <v>0</v>
      </c>
      <c r="J228" s="523">
        <f>IF(K228&lt;&gt;"",(VLOOKUP(K228,'🌳Resource'!$A$5:$J1001,9,false)*L228),0)+IF(M228&lt;&gt;"",(VLOOKUP(M228,'🌳Resource'!$A$5:$J1001,9,false)*N228),0)+IF(O228&lt;&gt;"",(VLOOKUP(O228,'🌳Resource'!$A$5:$J1001,9,false)*P228),0) + IF(Q228&lt;&gt;"",(VLOOKUP(Q228,'🌳Resource'!$A$5:$J1001,9,false)*R228),0) + IF(S228&lt;&gt;"",(VLOOKUP(S228,'🧱Material'!$B$4:$H1001,6,false)*T228),0) + IF(U228&lt;&gt;"",(VLOOKUP(U228,'🧱Material'!$B$4:$H1001,6,false)*V228),0) + IF(W228&lt;&gt;"",(VLOOKUP(W228,'🧱Material'!$B$4:$H1001,6,false)*X228),0) + IF(Y228&lt;&gt;"",(VLOOKUP(Y228,'🧱Material'!$B$4:$H1001,6,false)*Z228),0) + IF(AA228&lt;&gt;"",(VLOOKUP(AA228,'🧱Material'!$B$4:$H1001,6,false)*AB228),0) + IF(AC228&lt;&gt;"",(VLOOKUP(AC228,'🧱Material'!$B$4:$H1001,6,false)*AD228),0)</f>
        <v>0</v>
      </c>
      <c r="K228" s="63"/>
      <c r="L228" s="3"/>
      <c r="M228" s="63"/>
      <c r="N228" s="3"/>
      <c r="O228" s="63"/>
      <c r="P228" s="3"/>
      <c r="Q228" s="63"/>
      <c r="R228" s="3"/>
      <c r="S228" s="515"/>
      <c r="T228" s="3"/>
      <c r="U228" s="515"/>
      <c r="V228" s="3"/>
      <c r="W228" s="515"/>
      <c r="X228" s="3"/>
      <c r="Y228" s="515"/>
      <c r="Z228" s="3"/>
      <c r="AA228" s="515"/>
      <c r="AB228" s="3"/>
      <c r="AC228" s="515"/>
      <c r="AD228" s="3"/>
    </row>
    <row r="229">
      <c r="A229" s="70" t="b">
        <v>0</v>
      </c>
      <c r="C229" s="70"/>
      <c r="D229" s="70"/>
      <c r="E229" s="70"/>
      <c r="H229" s="526">
        <f>IF(K229&lt;&gt;"",(VLOOKUP(K229,'🌳Resource'!$A$4:$J1001,10,false)*L229),0)+IF(M229&lt;&gt;"",(VLOOKUP(M229,'🌳Resource'!$A$4:$J1001,10,false)*N229),0)+IF(O229&lt;&gt;"",(VLOOKUP(O229,'🌳Resource'!$A$4:$J1001,10,false)*P229),0) + IF(Q229&lt;&gt;"",(VLOOKUP(Q229,'🌳Resource'!$A$4:$J1001,10,false)*R229),0) + IF(S229&lt;&gt;"",(VLOOKUP(S229,'🧱Material'!$B$4:$H1001,7,false)*T229),0) + IF(U229&lt;&gt;"",(VLOOKUP(U229,'🧱Material'!$B$4:$H1001,7,false)*V229),0) + IF(W229&lt;&gt;"",(VLOOKUP(W229,'🧱Material'!$B$4:$H1001,7,false)*X229),0) + IF(Y229&lt;&gt;"",(VLOOKUP(Y229,'🧱Material'!$B$4:$H1001,7,false)*Z229),0) + IF(AA229&lt;&gt;"",(VLOOKUP(AA229,'🧱Material'!$B$4:$H1001,7,false)*AB229),0) + IF(AC229&lt;&gt;"",(VLOOKUP(AC229,'🧱Material'!$B$4:$H1001,7,false)*AD229),0)</f>
        <v>0</v>
      </c>
      <c r="I229" s="526">
        <f>IF(K229&lt;&gt;"",(VLOOKUP(K229,'🌳Resource'!$A$4:$J1001,8,false)*L229),0)+IF(M229&lt;&gt;"",(VLOOKUP(M229,'🌳Resource'!$A$4:$J1001,8,false)*N229),0)+IF(O229&lt;&gt;"",(VLOOKUP(O229,'🌳Resource'!$A$4:$J1001,8,false)*P229),0) + IF(Q229&lt;&gt;"",(VLOOKUP(Q229,'🌳Resource'!$A$4:$J1001,8,false)*R229),0) + IF(S229&lt;&gt;"",(VLOOKUP(S229,'🧱Material'!$B$4:$H1001,5,false)*T229),0) + IF(U229&lt;&gt;"",(VLOOKUP(U229,'🧱Material'!$B$4:$H1001,5,false)*V229),0) + IF(W229&lt;&gt;"",(VLOOKUP(W229,'🧱Material'!$B$4:$H1001,5,false)*X229),0) + IF(Y229&lt;&gt;"",(VLOOKUP(Y229,'🧱Material'!$B$4:$H1001,5,false)*Z229),0) + IF(AA229&lt;&gt;"",(VLOOKUP(AA229,'🧱Material'!$B$4:$H1001,5,false)*AB229),0) + IF(AC229&lt;&gt;"",(VLOOKUP(AC229,'🧱Material'!$B$4:$H1001,5,false)*AD229),0)</f>
        <v>0</v>
      </c>
      <c r="J229" s="526">
        <f>IF(K229&lt;&gt;"",(VLOOKUP(K229,'🌳Resource'!$A$5:$J1001,9,false)*L229),0)+IF(M229&lt;&gt;"",(VLOOKUP(M229,'🌳Resource'!$A$5:$J1001,9,false)*N229),0)+IF(O229&lt;&gt;"",(VLOOKUP(O229,'🌳Resource'!$A$5:$J1001,9,false)*P229),0) + IF(Q229&lt;&gt;"",(VLOOKUP(Q229,'🌳Resource'!$A$5:$J1001,9,false)*R229),0) + IF(S229&lt;&gt;"",(VLOOKUP(S229,'🧱Material'!$B$4:$H1001,6,false)*T229),0) + IF(U229&lt;&gt;"",(VLOOKUP(U229,'🧱Material'!$B$4:$H1001,6,false)*V229),0) + IF(W229&lt;&gt;"",(VLOOKUP(W229,'🧱Material'!$B$4:$H1001,6,false)*X229),0) + IF(Y229&lt;&gt;"",(VLOOKUP(Y229,'🧱Material'!$B$4:$H1001,6,false)*Z229),0) + IF(AA229&lt;&gt;"",(VLOOKUP(AA229,'🧱Material'!$B$4:$H1001,6,false)*AB229),0) + IF(AC229&lt;&gt;"",(VLOOKUP(AC229,'🧱Material'!$B$4:$H1001,6,false)*AD229),0)</f>
        <v>0</v>
      </c>
      <c r="K229" s="18"/>
      <c r="L229" s="536"/>
      <c r="M229" s="18"/>
      <c r="N229" s="536"/>
      <c r="O229" s="18"/>
      <c r="P229" s="536"/>
      <c r="Q229" s="18"/>
      <c r="R229" s="536"/>
      <c r="S229" s="59"/>
      <c r="T229" s="520"/>
      <c r="U229" s="59"/>
      <c r="V229" s="520"/>
      <c r="W229" s="59"/>
      <c r="X229" s="520"/>
      <c r="Y229" s="59"/>
      <c r="Z229" s="520"/>
      <c r="AA229" s="59"/>
      <c r="AB229" s="520"/>
      <c r="AC229" s="59"/>
      <c r="AD229" s="520"/>
    </row>
    <row r="230">
      <c r="A230" s="70" t="b">
        <v>0</v>
      </c>
      <c r="C230" s="70"/>
      <c r="D230" s="70"/>
      <c r="E230" s="70"/>
      <c r="H230" s="523">
        <f>IF(K230&lt;&gt;"",(VLOOKUP(K230,'🌳Resource'!$A$4:$J1001,10,false)*L230),0)+IF(M230&lt;&gt;"",(VLOOKUP(M230,'🌳Resource'!$A$4:$J1001,10,false)*N230),0)+IF(O230&lt;&gt;"",(VLOOKUP(O230,'🌳Resource'!$A$4:$J1001,10,false)*P230),0) + IF(Q230&lt;&gt;"",(VLOOKUP(Q230,'🌳Resource'!$A$4:$J1001,10,false)*R230),0) + IF(S230&lt;&gt;"",(VLOOKUP(S230,'🧱Material'!$B$4:$H1001,7,false)*T230),0) + IF(U230&lt;&gt;"",(VLOOKUP(U230,'🧱Material'!$B$4:$H1001,7,false)*V230),0) + IF(W230&lt;&gt;"",(VLOOKUP(W230,'🧱Material'!$B$4:$H1001,7,false)*X230),0) + IF(Y230&lt;&gt;"",(VLOOKUP(Y230,'🧱Material'!$B$4:$H1001,7,false)*Z230),0) + IF(AA230&lt;&gt;"",(VLOOKUP(AA230,'🧱Material'!$B$4:$H1001,7,false)*AB230),0) + IF(AC230&lt;&gt;"",(VLOOKUP(AC230,'🧱Material'!$B$4:$H1001,7,false)*AD230),0)</f>
        <v>0</v>
      </c>
      <c r="I230" s="523">
        <f>IF(K230&lt;&gt;"",(VLOOKUP(K230,'🌳Resource'!$A$4:$J1001,8,false)*L230),0)+IF(M230&lt;&gt;"",(VLOOKUP(M230,'🌳Resource'!$A$4:$J1001,8,false)*N230),0)+IF(O230&lt;&gt;"",(VLOOKUP(O230,'🌳Resource'!$A$4:$J1001,8,false)*P230),0) + IF(Q230&lt;&gt;"",(VLOOKUP(Q230,'🌳Resource'!$A$4:$J1001,8,false)*R230),0) + IF(S230&lt;&gt;"",(VLOOKUP(S230,'🧱Material'!$B$4:$H1001,5,false)*T230),0) + IF(U230&lt;&gt;"",(VLOOKUP(U230,'🧱Material'!$B$4:$H1001,5,false)*V230),0) + IF(W230&lt;&gt;"",(VLOOKUP(W230,'🧱Material'!$B$4:$H1001,5,false)*X230),0) + IF(Y230&lt;&gt;"",(VLOOKUP(Y230,'🧱Material'!$B$4:$H1001,5,false)*Z230),0) + IF(AA230&lt;&gt;"",(VLOOKUP(AA230,'🧱Material'!$B$4:$H1001,5,false)*AB230),0) + IF(AC230&lt;&gt;"",(VLOOKUP(AC230,'🧱Material'!$B$4:$H1001,5,false)*AD230),0)</f>
        <v>0</v>
      </c>
      <c r="J230" s="523">
        <f>IF(K230&lt;&gt;"",(VLOOKUP(K230,'🌳Resource'!$A$5:$J1001,9,false)*L230),0)+IF(M230&lt;&gt;"",(VLOOKUP(M230,'🌳Resource'!$A$5:$J1001,9,false)*N230),0)+IF(O230&lt;&gt;"",(VLOOKUP(O230,'🌳Resource'!$A$5:$J1001,9,false)*P230),0) + IF(Q230&lt;&gt;"",(VLOOKUP(Q230,'🌳Resource'!$A$5:$J1001,9,false)*R230),0) + IF(S230&lt;&gt;"",(VLOOKUP(S230,'🧱Material'!$B$4:$H1001,6,false)*T230),0) + IF(U230&lt;&gt;"",(VLOOKUP(U230,'🧱Material'!$B$4:$H1001,6,false)*V230),0) + IF(W230&lt;&gt;"",(VLOOKUP(W230,'🧱Material'!$B$4:$H1001,6,false)*X230),0) + IF(Y230&lt;&gt;"",(VLOOKUP(Y230,'🧱Material'!$B$4:$H1001,6,false)*Z230),0) + IF(AA230&lt;&gt;"",(VLOOKUP(AA230,'🧱Material'!$B$4:$H1001,6,false)*AB230),0) + IF(AC230&lt;&gt;"",(VLOOKUP(AC230,'🧱Material'!$B$4:$H1001,6,false)*AD230),0)</f>
        <v>0</v>
      </c>
      <c r="K230" s="63"/>
      <c r="L230" s="3"/>
      <c r="M230" s="63"/>
      <c r="N230" s="3"/>
      <c r="O230" s="63"/>
      <c r="P230" s="3"/>
      <c r="Q230" s="63"/>
      <c r="R230" s="3"/>
      <c r="S230" s="515"/>
      <c r="T230" s="3"/>
      <c r="U230" s="515"/>
      <c r="V230" s="3"/>
      <c r="W230" s="515"/>
      <c r="X230" s="3"/>
      <c r="Y230" s="515"/>
      <c r="Z230" s="3"/>
      <c r="AA230" s="515"/>
      <c r="AB230" s="3"/>
      <c r="AC230" s="515"/>
      <c r="AD230" s="3"/>
    </row>
    <row r="231">
      <c r="A231" s="70" t="b">
        <v>0</v>
      </c>
      <c r="C231" s="70"/>
      <c r="D231" s="70"/>
      <c r="E231" s="70"/>
      <c r="H231" s="526">
        <f>IF(K231&lt;&gt;"",(VLOOKUP(K231,'🌳Resource'!$A$4:$J1001,10,false)*L231),0)+IF(M231&lt;&gt;"",(VLOOKUP(M231,'🌳Resource'!$A$4:$J1001,10,false)*N231),0)+IF(O231&lt;&gt;"",(VLOOKUP(O231,'🌳Resource'!$A$4:$J1001,10,false)*P231),0) + IF(Q231&lt;&gt;"",(VLOOKUP(Q231,'🌳Resource'!$A$4:$J1001,10,false)*R231),0) + IF(S231&lt;&gt;"",(VLOOKUP(S231,'🧱Material'!$B$4:$H1001,7,false)*T231),0) + IF(U231&lt;&gt;"",(VLOOKUP(U231,'🧱Material'!$B$4:$H1001,7,false)*V231),0) + IF(W231&lt;&gt;"",(VLOOKUP(W231,'🧱Material'!$B$4:$H1001,7,false)*X231),0) + IF(Y231&lt;&gt;"",(VLOOKUP(Y231,'🧱Material'!$B$4:$H1001,7,false)*Z231),0) + IF(AA231&lt;&gt;"",(VLOOKUP(AA231,'🧱Material'!$B$4:$H1001,7,false)*AB231),0) + IF(AC231&lt;&gt;"",(VLOOKUP(AC231,'🧱Material'!$B$4:$H1001,7,false)*AD231),0)</f>
        <v>0</v>
      </c>
      <c r="I231" s="526">
        <f>IF(K231&lt;&gt;"",(VLOOKUP(K231,'🌳Resource'!$A$4:$J1001,8,false)*L231),0)+IF(M231&lt;&gt;"",(VLOOKUP(M231,'🌳Resource'!$A$4:$J1001,8,false)*N231),0)+IF(O231&lt;&gt;"",(VLOOKUP(O231,'🌳Resource'!$A$4:$J1001,8,false)*P231),0) + IF(Q231&lt;&gt;"",(VLOOKUP(Q231,'🌳Resource'!$A$4:$J1001,8,false)*R231),0) + IF(S231&lt;&gt;"",(VLOOKUP(S231,'🧱Material'!$B$4:$H1001,5,false)*T231),0) + IF(U231&lt;&gt;"",(VLOOKUP(U231,'🧱Material'!$B$4:$H1001,5,false)*V231),0) + IF(W231&lt;&gt;"",(VLOOKUP(W231,'🧱Material'!$B$4:$H1001,5,false)*X231),0) + IF(Y231&lt;&gt;"",(VLOOKUP(Y231,'🧱Material'!$B$4:$H1001,5,false)*Z231),0) + IF(AA231&lt;&gt;"",(VLOOKUP(AA231,'🧱Material'!$B$4:$H1001,5,false)*AB231),0) + IF(AC231&lt;&gt;"",(VLOOKUP(AC231,'🧱Material'!$B$4:$H1001,5,false)*AD231),0)</f>
        <v>0</v>
      </c>
      <c r="J231" s="526">
        <f>IF(K231&lt;&gt;"",(VLOOKUP(K231,'🌳Resource'!$A$5:$J1001,9,false)*L231),0)+IF(M231&lt;&gt;"",(VLOOKUP(M231,'🌳Resource'!$A$5:$J1001,9,false)*N231),0)+IF(O231&lt;&gt;"",(VLOOKUP(O231,'🌳Resource'!$A$5:$J1001,9,false)*P231),0) + IF(Q231&lt;&gt;"",(VLOOKUP(Q231,'🌳Resource'!$A$5:$J1001,9,false)*R231),0) + IF(S231&lt;&gt;"",(VLOOKUP(S231,'🧱Material'!$B$4:$H1001,6,false)*T231),0) + IF(U231&lt;&gt;"",(VLOOKUP(U231,'🧱Material'!$B$4:$H1001,6,false)*V231),0) + IF(W231&lt;&gt;"",(VLOOKUP(W231,'🧱Material'!$B$4:$H1001,6,false)*X231),0) + IF(Y231&lt;&gt;"",(VLOOKUP(Y231,'🧱Material'!$B$4:$H1001,6,false)*Z231),0) + IF(AA231&lt;&gt;"",(VLOOKUP(AA231,'🧱Material'!$B$4:$H1001,6,false)*AB231),0) + IF(AC231&lt;&gt;"",(VLOOKUP(AC231,'🧱Material'!$B$4:$H1001,6,false)*AD231),0)</f>
        <v>0</v>
      </c>
      <c r="K231" s="18"/>
      <c r="L231" s="536"/>
      <c r="M231" s="18"/>
      <c r="N231" s="536"/>
      <c r="O231" s="18"/>
      <c r="P231" s="536"/>
      <c r="Q231" s="18"/>
      <c r="R231" s="536"/>
      <c r="S231" s="59"/>
      <c r="T231" s="520"/>
      <c r="U231" s="59"/>
      <c r="V231" s="520"/>
      <c r="W231" s="59"/>
      <c r="X231" s="520"/>
      <c r="Y231" s="59"/>
      <c r="Z231" s="520"/>
      <c r="AA231" s="59"/>
      <c r="AB231" s="520"/>
      <c r="AC231" s="59"/>
      <c r="AD231" s="520"/>
    </row>
    <row r="232">
      <c r="A232" s="70" t="b">
        <v>0</v>
      </c>
      <c r="C232" s="70"/>
      <c r="D232" s="70"/>
      <c r="E232" s="70"/>
      <c r="H232" s="523">
        <f>IF(K232&lt;&gt;"",(VLOOKUP(K232,'🌳Resource'!$A$4:$J1001,10,false)*L232),0)+IF(M232&lt;&gt;"",(VLOOKUP(M232,'🌳Resource'!$A$4:$J1001,10,false)*N232),0)+IF(O232&lt;&gt;"",(VLOOKUP(O232,'🌳Resource'!$A$4:$J1001,10,false)*P232),0) + IF(Q232&lt;&gt;"",(VLOOKUP(Q232,'🌳Resource'!$A$4:$J1001,10,false)*R232),0) + IF(S232&lt;&gt;"",(VLOOKUP(S232,'🧱Material'!$B$4:$H1001,7,false)*T232),0) + IF(U232&lt;&gt;"",(VLOOKUP(U232,'🧱Material'!$B$4:$H1001,7,false)*V232),0) + IF(W232&lt;&gt;"",(VLOOKUP(W232,'🧱Material'!$B$4:$H1001,7,false)*X232),0) + IF(Y232&lt;&gt;"",(VLOOKUP(Y232,'🧱Material'!$B$4:$H1001,7,false)*Z232),0) + IF(AA232&lt;&gt;"",(VLOOKUP(AA232,'🧱Material'!$B$4:$H1001,7,false)*AB232),0) + IF(AC232&lt;&gt;"",(VLOOKUP(AC232,'🧱Material'!$B$4:$H1001,7,false)*AD232),0)</f>
        <v>0</v>
      </c>
      <c r="I232" s="523">
        <f>IF(K232&lt;&gt;"",(VLOOKUP(K232,'🌳Resource'!$A$4:$J1001,8,false)*L232),0)+IF(M232&lt;&gt;"",(VLOOKUP(M232,'🌳Resource'!$A$4:$J1001,8,false)*N232),0)+IF(O232&lt;&gt;"",(VLOOKUP(O232,'🌳Resource'!$A$4:$J1001,8,false)*P232),0) + IF(Q232&lt;&gt;"",(VLOOKUP(Q232,'🌳Resource'!$A$4:$J1001,8,false)*R232),0) + IF(S232&lt;&gt;"",(VLOOKUP(S232,'🧱Material'!$B$4:$H1001,5,false)*T232),0) + IF(U232&lt;&gt;"",(VLOOKUP(U232,'🧱Material'!$B$4:$H1001,5,false)*V232),0) + IF(W232&lt;&gt;"",(VLOOKUP(W232,'🧱Material'!$B$4:$H1001,5,false)*X232),0) + IF(Y232&lt;&gt;"",(VLOOKUP(Y232,'🧱Material'!$B$4:$H1001,5,false)*Z232),0) + IF(AA232&lt;&gt;"",(VLOOKUP(AA232,'🧱Material'!$B$4:$H1001,5,false)*AB232),0) + IF(AC232&lt;&gt;"",(VLOOKUP(AC232,'🧱Material'!$B$4:$H1001,5,false)*AD232),0)</f>
        <v>0</v>
      </c>
      <c r="J232" s="523">
        <f>IF(K232&lt;&gt;"",(VLOOKUP(K232,'🌳Resource'!$A$5:$J1001,9,false)*L232),0)+IF(M232&lt;&gt;"",(VLOOKUP(M232,'🌳Resource'!$A$5:$J1001,9,false)*N232),0)+IF(O232&lt;&gt;"",(VLOOKUP(O232,'🌳Resource'!$A$5:$J1001,9,false)*P232),0) + IF(Q232&lt;&gt;"",(VLOOKUP(Q232,'🌳Resource'!$A$5:$J1001,9,false)*R232),0) + IF(S232&lt;&gt;"",(VLOOKUP(S232,'🧱Material'!$B$4:$H1001,6,false)*T232),0) + IF(U232&lt;&gt;"",(VLOOKUP(U232,'🧱Material'!$B$4:$H1001,6,false)*V232),0) + IF(W232&lt;&gt;"",(VLOOKUP(W232,'🧱Material'!$B$4:$H1001,6,false)*X232),0) + IF(Y232&lt;&gt;"",(VLOOKUP(Y232,'🧱Material'!$B$4:$H1001,6,false)*Z232),0) + IF(AA232&lt;&gt;"",(VLOOKUP(AA232,'🧱Material'!$B$4:$H1001,6,false)*AB232),0) + IF(AC232&lt;&gt;"",(VLOOKUP(AC232,'🧱Material'!$B$4:$H1001,6,false)*AD232),0)</f>
        <v>0</v>
      </c>
      <c r="K232" s="63"/>
      <c r="L232" s="3"/>
      <c r="M232" s="63"/>
      <c r="N232" s="3"/>
      <c r="O232" s="63"/>
      <c r="P232" s="3"/>
      <c r="Q232" s="63"/>
      <c r="R232" s="3"/>
      <c r="S232" s="515"/>
      <c r="T232" s="3"/>
      <c r="U232" s="515"/>
      <c r="V232" s="3"/>
      <c r="W232" s="515"/>
      <c r="X232" s="3"/>
      <c r="Y232" s="515"/>
      <c r="Z232" s="3"/>
      <c r="AA232" s="515"/>
      <c r="AB232" s="3"/>
      <c r="AC232" s="515"/>
      <c r="AD232" s="3"/>
    </row>
    <row r="233">
      <c r="A233" s="70" t="b">
        <v>0</v>
      </c>
      <c r="C233" s="70"/>
      <c r="D233" s="70"/>
      <c r="E233" s="70"/>
      <c r="H233" s="526">
        <f>IF(K233&lt;&gt;"",(VLOOKUP(K233,'🌳Resource'!$A$4:$J1001,10,false)*L233),0)+IF(M233&lt;&gt;"",(VLOOKUP(M233,'🌳Resource'!$A$4:$J1001,10,false)*N233),0)+IF(O233&lt;&gt;"",(VLOOKUP(O233,'🌳Resource'!$A$4:$J1001,10,false)*P233),0) + IF(Q233&lt;&gt;"",(VLOOKUP(Q233,'🌳Resource'!$A$4:$J1001,10,false)*R233),0) + IF(S233&lt;&gt;"",(VLOOKUP(S233,'🧱Material'!$B$4:$H1001,7,false)*T233),0) + IF(U233&lt;&gt;"",(VLOOKUP(U233,'🧱Material'!$B$4:$H1001,7,false)*V233),0) + IF(W233&lt;&gt;"",(VLOOKUP(W233,'🧱Material'!$B$4:$H1001,7,false)*X233),0) + IF(Y233&lt;&gt;"",(VLOOKUP(Y233,'🧱Material'!$B$4:$H1001,7,false)*Z233),0) + IF(AA233&lt;&gt;"",(VLOOKUP(AA233,'🧱Material'!$B$4:$H1001,7,false)*AB233),0) + IF(AC233&lt;&gt;"",(VLOOKUP(AC233,'🧱Material'!$B$4:$H1001,7,false)*AD233),0)</f>
        <v>0</v>
      </c>
      <c r="I233" s="526">
        <f>IF(K233&lt;&gt;"",(VLOOKUP(K233,'🌳Resource'!$A$4:$J1001,8,false)*L233),0)+IF(M233&lt;&gt;"",(VLOOKUP(M233,'🌳Resource'!$A$4:$J1001,8,false)*N233),0)+IF(O233&lt;&gt;"",(VLOOKUP(O233,'🌳Resource'!$A$4:$J1001,8,false)*P233),0) + IF(Q233&lt;&gt;"",(VLOOKUP(Q233,'🌳Resource'!$A$4:$J1001,8,false)*R233),0) + IF(S233&lt;&gt;"",(VLOOKUP(S233,'🧱Material'!$B$4:$H1001,5,false)*T233),0) + IF(U233&lt;&gt;"",(VLOOKUP(U233,'🧱Material'!$B$4:$H1001,5,false)*V233),0) + IF(W233&lt;&gt;"",(VLOOKUP(W233,'🧱Material'!$B$4:$H1001,5,false)*X233),0) + IF(Y233&lt;&gt;"",(VLOOKUP(Y233,'🧱Material'!$B$4:$H1001,5,false)*Z233),0) + IF(AA233&lt;&gt;"",(VLOOKUP(AA233,'🧱Material'!$B$4:$H1001,5,false)*AB233),0) + IF(AC233&lt;&gt;"",(VLOOKUP(AC233,'🧱Material'!$B$4:$H1001,5,false)*AD233),0)</f>
        <v>0</v>
      </c>
      <c r="J233" s="526">
        <f>IF(K233&lt;&gt;"",(VLOOKUP(K233,'🌳Resource'!$A$5:$J1001,9,false)*L233),0)+IF(M233&lt;&gt;"",(VLOOKUP(M233,'🌳Resource'!$A$5:$J1001,9,false)*N233),0)+IF(O233&lt;&gt;"",(VLOOKUP(O233,'🌳Resource'!$A$5:$J1001,9,false)*P233),0) + IF(Q233&lt;&gt;"",(VLOOKUP(Q233,'🌳Resource'!$A$5:$J1001,9,false)*R233),0) + IF(S233&lt;&gt;"",(VLOOKUP(S233,'🧱Material'!$B$4:$H1001,6,false)*T233),0) + IF(U233&lt;&gt;"",(VLOOKUP(U233,'🧱Material'!$B$4:$H1001,6,false)*V233),0) + IF(W233&lt;&gt;"",(VLOOKUP(W233,'🧱Material'!$B$4:$H1001,6,false)*X233),0) + IF(Y233&lt;&gt;"",(VLOOKUP(Y233,'🧱Material'!$B$4:$H1001,6,false)*Z233),0) + IF(AA233&lt;&gt;"",(VLOOKUP(AA233,'🧱Material'!$B$4:$H1001,6,false)*AB233),0) + IF(AC233&lt;&gt;"",(VLOOKUP(AC233,'🧱Material'!$B$4:$H1001,6,false)*AD233),0)</f>
        <v>0</v>
      </c>
      <c r="K233" s="18"/>
      <c r="L233" s="536"/>
      <c r="M233" s="18"/>
      <c r="N233" s="536"/>
      <c r="O233" s="18"/>
      <c r="P233" s="536"/>
      <c r="Q233" s="18"/>
      <c r="R233" s="536"/>
      <c r="S233" s="59"/>
      <c r="T233" s="520"/>
      <c r="U233" s="59"/>
      <c r="V233" s="520"/>
      <c r="W233" s="59"/>
      <c r="X233" s="520"/>
      <c r="Y233" s="59"/>
      <c r="Z233" s="520"/>
      <c r="AA233" s="59"/>
      <c r="AB233" s="520"/>
      <c r="AC233" s="59"/>
      <c r="AD233" s="520"/>
    </row>
    <row r="234">
      <c r="A234" s="70" t="b">
        <v>0</v>
      </c>
      <c r="C234" s="70"/>
      <c r="D234" s="70"/>
      <c r="E234" s="70"/>
      <c r="H234" s="523">
        <f>IF(K234&lt;&gt;"",(VLOOKUP(K234,'🌳Resource'!$A$4:$J1001,10,false)*L234),0)+IF(M234&lt;&gt;"",(VLOOKUP(M234,'🌳Resource'!$A$4:$J1001,10,false)*N234),0)+IF(O234&lt;&gt;"",(VLOOKUP(O234,'🌳Resource'!$A$4:$J1001,10,false)*P234),0) + IF(Q234&lt;&gt;"",(VLOOKUP(Q234,'🌳Resource'!$A$4:$J1001,10,false)*R234),0) + IF(S234&lt;&gt;"",(VLOOKUP(S234,'🧱Material'!$B$4:$H1001,7,false)*T234),0) + IF(U234&lt;&gt;"",(VLOOKUP(U234,'🧱Material'!$B$4:$H1001,7,false)*V234),0) + IF(W234&lt;&gt;"",(VLOOKUP(W234,'🧱Material'!$B$4:$H1001,7,false)*X234),0) + IF(Y234&lt;&gt;"",(VLOOKUP(Y234,'🧱Material'!$B$4:$H1001,7,false)*Z234),0) + IF(AA234&lt;&gt;"",(VLOOKUP(AA234,'🧱Material'!$B$4:$H1001,7,false)*AB234),0) + IF(AC234&lt;&gt;"",(VLOOKUP(AC234,'🧱Material'!$B$4:$H1001,7,false)*AD234),0)</f>
        <v>0</v>
      </c>
      <c r="I234" s="523">
        <f>IF(K234&lt;&gt;"",(VLOOKUP(K234,'🌳Resource'!$A$4:$J1001,8,false)*L234),0)+IF(M234&lt;&gt;"",(VLOOKUP(M234,'🌳Resource'!$A$4:$J1001,8,false)*N234),0)+IF(O234&lt;&gt;"",(VLOOKUP(O234,'🌳Resource'!$A$4:$J1001,8,false)*P234),0) + IF(Q234&lt;&gt;"",(VLOOKUP(Q234,'🌳Resource'!$A$4:$J1001,8,false)*R234),0) + IF(S234&lt;&gt;"",(VLOOKUP(S234,'🧱Material'!$B$4:$H1001,5,false)*T234),0) + IF(U234&lt;&gt;"",(VLOOKUP(U234,'🧱Material'!$B$4:$H1001,5,false)*V234),0) + IF(W234&lt;&gt;"",(VLOOKUP(W234,'🧱Material'!$B$4:$H1001,5,false)*X234),0) + IF(Y234&lt;&gt;"",(VLOOKUP(Y234,'🧱Material'!$B$4:$H1001,5,false)*Z234),0) + IF(AA234&lt;&gt;"",(VLOOKUP(AA234,'🧱Material'!$B$4:$H1001,5,false)*AB234),0) + IF(AC234&lt;&gt;"",(VLOOKUP(AC234,'🧱Material'!$B$4:$H1001,5,false)*AD234),0)</f>
        <v>0</v>
      </c>
      <c r="J234" s="523">
        <f>IF(K234&lt;&gt;"",(VLOOKUP(K234,'🌳Resource'!$A$5:$J1001,9,false)*L234),0)+IF(M234&lt;&gt;"",(VLOOKUP(M234,'🌳Resource'!$A$5:$J1001,9,false)*N234),0)+IF(O234&lt;&gt;"",(VLOOKUP(O234,'🌳Resource'!$A$5:$J1001,9,false)*P234),0) + IF(Q234&lt;&gt;"",(VLOOKUP(Q234,'🌳Resource'!$A$5:$J1001,9,false)*R234),0) + IF(S234&lt;&gt;"",(VLOOKUP(S234,'🧱Material'!$B$4:$H1001,6,false)*T234),0) + IF(U234&lt;&gt;"",(VLOOKUP(U234,'🧱Material'!$B$4:$H1001,6,false)*V234),0) + IF(W234&lt;&gt;"",(VLOOKUP(W234,'🧱Material'!$B$4:$H1001,6,false)*X234),0) + IF(Y234&lt;&gt;"",(VLOOKUP(Y234,'🧱Material'!$B$4:$H1001,6,false)*Z234),0) + IF(AA234&lt;&gt;"",(VLOOKUP(AA234,'🧱Material'!$B$4:$H1001,6,false)*AB234),0) + IF(AC234&lt;&gt;"",(VLOOKUP(AC234,'🧱Material'!$B$4:$H1001,6,false)*AD234),0)</f>
        <v>0</v>
      </c>
      <c r="K234" s="63"/>
      <c r="L234" s="3"/>
      <c r="M234" s="63"/>
      <c r="N234" s="3"/>
      <c r="O234" s="63"/>
      <c r="P234" s="3"/>
      <c r="Q234" s="63"/>
      <c r="R234" s="3"/>
      <c r="S234" s="515"/>
      <c r="T234" s="3"/>
      <c r="U234" s="515"/>
      <c r="V234" s="3"/>
      <c r="W234" s="515"/>
      <c r="X234" s="3"/>
      <c r="Y234" s="515"/>
      <c r="Z234" s="3"/>
      <c r="AA234" s="515"/>
      <c r="AB234" s="3"/>
      <c r="AC234" s="515"/>
      <c r="AD234" s="3"/>
    </row>
    <row r="235">
      <c r="A235" s="70" t="b">
        <v>0</v>
      </c>
      <c r="C235" s="70"/>
      <c r="D235" s="70"/>
      <c r="E235" s="70"/>
      <c r="H235" s="526">
        <f>IF(K235&lt;&gt;"",(VLOOKUP(K235,'🌳Resource'!$A$4:$J1001,10,false)*L235),0)+IF(M235&lt;&gt;"",(VLOOKUP(M235,'🌳Resource'!$A$4:$J1001,10,false)*N235),0)+IF(O235&lt;&gt;"",(VLOOKUP(O235,'🌳Resource'!$A$4:$J1001,10,false)*P235),0) + IF(Q235&lt;&gt;"",(VLOOKUP(Q235,'🌳Resource'!$A$4:$J1001,10,false)*R235),0) + IF(S235&lt;&gt;"",(VLOOKUP(S235,'🧱Material'!$B$4:$H1001,7,false)*T235),0) + IF(U235&lt;&gt;"",(VLOOKUP(U235,'🧱Material'!$B$4:$H1001,7,false)*V235),0) + IF(W235&lt;&gt;"",(VLOOKUP(W235,'🧱Material'!$B$4:$H1001,7,false)*X235),0) + IF(Y235&lt;&gt;"",(VLOOKUP(Y235,'🧱Material'!$B$4:$H1001,7,false)*Z235),0) + IF(AA235&lt;&gt;"",(VLOOKUP(AA235,'🧱Material'!$B$4:$H1001,7,false)*AB235),0) + IF(AC235&lt;&gt;"",(VLOOKUP(AC235,'🧱Material'!$B$4:$H1001,7,false)*AD235),0)</f>
        <v>0</v>
      </c>
      <c r="I235" s="526">
        <f>IF(K235&lt;&gt;"",(VLOOKUP(K235,'🌳Resource'!$A$4:$J1001,8,false)*L235),0)+IF(M235&lt;&gt;"",(VLOOKUP(M235,'🌳Resource'!$A$4:$J1001,8,false)*N235),0)+IF(O235&lt;&gt;"",(VLOOKUP(O235,'🌳Resource'!$A$4:$J1001,8,false)*P235),0) + IF(Q235&lt;&gt;"",(VLOOKUP(Q235,'🌳Resource'!$A$4:$J1001,8,false)*R235),0) + IF(S235&lt;&gt;"",(VLOOKUP(S235,'🧱Material'!$B$4:$H1001,5,false)*T235),0) + IF(U235&lt;&gt;"",(VLOOKUP(U235,'🧱Material'!$B$4:$H1001,5,false)*V235),0) + IF(W235&lt;&gt;"",(VLOOKUP(W235,'🧱Material'!$B$4:$H1001,5,false)*X235),0) + IF(Y235&lt;&gt;"",(VLOOKUP(Y235,'🧱Material'!$B$4:$H1001,5,false)*Z235),0) + IF(AA235&lt;&gt;"",(VLOOKUP(AA235,'🧱Material'!$B$4:$H1001,5,false)*AB235),0) + IF(AC235&lt;&gt;"",(VLOOKUP(AC235,'🧱Material'!$B$4:$H1001,5,false)*AD235),0)</f>
        <v>0</v>
      </c>
      <c r="J235" s="526">
        <f>IF(K235&lt;&gt;"",(VLOOKUP(K235,'🌳Resource'!$A$5:$J1001,9,false)*L235),0)+IF(M235&lt;&gt;"",(VLOOKUP(M235,'🌳Resource'!$A$5:$J1001,9,false)*N235),0)+IF(O235&lt;&gt;"",(VLOOKUP(O235,'🌳Resource'!$A$5:$J1001,9,false)*P235),0) + IF(Q235&lt;&gt;"",(VLOOKUP(Q235,'🌳Resource'!$A$5:$J1001,9,false)*R235),0) + IF(S235&lt;&gt;"",(VLOOKUP(S235,'🧱Material'!$B$4:$H1001,6,false)*T235),0) + IF(U235&lt;&gt;"",(VLOOKUP(U235,'🧱Material'!$B$4:$H1001,6,false)*V235),0) + IF(W235&lt;&gt;"",(VLOOKUP(W235,'🧱Material'!$B$4:$H1001,6,false)*X235),0) + IF(Y235&lt;&gt;"",(VLOOKUP(Y235,'🧱Material'!$B$4:$H1001,6,false)*Z235),0) + IF(AA235&lt;&gt;"",(VLOOKUP(AA235,'🧱Material'!$B$4:$H1001,6,false)*AB235),0) + IF(AC235&lt;&gt;"",(VLOOKUP(AC235,'🧱Material'!$B$4:$H1001,6,false)*AD235),0)</f>
        <v>0</v>
      </c>
      <c r="K235" s="18"/>
      <c r="L235" s="536"/>
      <c r="M235" s="18"/>
      <c r="N235" s="536"/>
      <c r="O235" s="18"/>
      <c r="P235" s="536"/>
      <c r="Q235" s="18"/>
      <c r="R235" s="536"/>
      <c r="S235" s="59"/>
      <c r="T235" s="520"/>
      <c r="U235" s="59"/>
      <c r="V235" s="520"/>
      <c r="W235" s="59"/>
      <c r="X235" s="520"/>
      <c r="Y235" s="59"/>
      <c r="Z235" s="520"/>
      <c r="AA235" s="59"/>
      <c r="AB235" s="520"/>
      <c r="AC235" s="59"/>
      <c r="AD235" s="520"/>
    </row>
    <row r="236">
      <c r="A236" s="70" t="b">
        <v>0</v>
      </c>
      <c r="C236" s="70"/>
      <c r="D236" s="70"/>
      <c r="E236" s="70"/>
      <c r="H236" s="523">
        <f>IF(K236&lt;&gt;"",(VLOOKUP(K236,'🌳Resource'!$A$4:$J1001,10,false)*L236),0)+IF(M236&lt;&gt;"",(VLOOKUP(M236,'🌳Resource'!$A$4:$J1001,10,false)*N236),0)+IF(O236&lt;&gt;"",(VLOOKUP(O236,'🌳Resource'!$A$4:$J1001,10,false)*P236),0) + IF(Q236&lt;&gt;"",(VLOOKUP(Q236,'🌳Resource'!$A$4:$J1001,10,false)*R236),0) + IF(S236&lt;&gt;"",(VLOOKUP(S236,'🧱Material'!$B$4:$H1001,7,false)*T236),0) + IF(U236&lt;&gt;"",(VLOOKUP(U236,'🧱Material'!$B$4:$H1001,7,false)*V236),0) + IF(W236&lt;&gt;"",(VLOOKUP(W236,'🧱Material'!$B$4:$H1001,7,false)*X236),0) + IF(Y236&lt;&gt;"",(VLOOKUP(Y236,'🧱Material'!$B$4:$H1001,7,false)*Z236),0) + IF(AA236&lt;&gt;"",(VLOOKUP(AA236,'🧱Material'!$B$4:$H1001,7,false)*AB236),0) + IF(AC236&lt;&gt;"",(VLOOKUP(AC236,'🧱Material'!$B$4:$H1001,7,false)*AD236),0)</f>
        <v>0</v>
      </c>
      <c r="I236" s="523">
        <f>IF(K236&lt;&gt;"",(VLOOKUP(K236,'🌳Resource'!$A$4:$J1001,8,false)*L236),0)+IF(M236&lt;&gt;"",(VLOOKUP(M236,'🌳Resource'!$A$4:$J1001,8,false)*N236),0)+IF(O236&lt;&gt;"",(VLOOKUP(O236,'🌳Resource'!$A$4:$J1001,8,false)*P236),0) + IF(Q236&lt;&gt;"",(VLOOKUP(Q236,'🌳Resource'!$A$4:$J1001,8,false)*R236),0) + IF(S236&lt;&gt;"",(VLOOKUP(S236,'🧱Material'!$B$4:$H1001,5,false)*T236),0) + IF(U236&lt;&gt;"",(VLOOKUP(U236,'🧱Material'!$B$4:$H1001,5,false)*V236),0) + IF(W236&lt;&gt;"",(VLOOKUP(W236,'🧱Material'!$B$4:$H1001,5,false)*X236),0) + IF(Y236&lt;&gt;"",(VLOOKUP(Y236,'🧱Material'!$B$4:$H1001,5,false)*Z236),0) + IF(AA236&lt;&gt;"",(VLOOKUP(AA236,'🧱Material'!$B$4:$H1001,5,false)*AB236),0) + IF(AC236&lt;&gt;"",(VLOOKUP(AC236,'🧱Material'!$B$4:$H1001,5,false)*AD236),0)</f>
        <v>0</v>
      </c>
      <c r="J236" s="523">
        <f>IF(K236&lt;&gt;"",(VLOOKUP(K236,'🌳Resource'!$A$5:$J1001,9,false)*L236),0)+IF(M236&lt;&gt;"",(VLOOKUP(M236,'🌳Resource'!$A$5:$J1001,9,false)*N236),0)+IF(O236&lt;&gt;"",(VLOOKUP(O236,'🌳Resource'!$A$5:$J1001,9,false)*P236),0) + IF(Q236&lt;&gt;"",(VLOOKUP(Q236,'🌳Resource'!$A$5:$J1001,9,false)*R236),0) + IF(S236&lt;&gt;"",(VLOOKUP(S236,'🧱Material'!$B$4:$H1001,6,false)*T236),0) + IF(U236&lt;&gt;"",(VLOOKUP(U236,'🧱Material'!$B$4:$H1001,6,false)*V236),0) + IF(W236&lt;&gt;"",(VLOOKUP(W236,'🧱Material'!$B$4:$H1001,6,false)*X236),0) + IF(Y236&lt;&gt;"",(VLOOKUP(Y236,'🧱Material'!$B$4:$H1001,6,false)*Z236),0) + IF(AA236&lt;&gt;"",(VLOOKUP(AA236,'🧱Material'!$B$4:$H1001,6,false)*AB236),0) + IF(AC236&lt;&gt;"",(VLOOKUP(AC236,'🧱Material'!$B$4:$H1001,6,false)*AD236),0)</f>
        <v>0</v>
      </c>
      <c r="K236" s="63"/>
      <c r="L236" s="3"/>
      <c r="M236" s="63"/>
      <c r="N236" s="3"/>
      <c r="O236" s="63"/>
      <c r="P236" s="3"/>
      <c r="Q236" s="63"/>
      <c r="R236" s="3"/>
      <c r="S236" s="515"/>
      <c r="T236" s="3"/>
      <c r="U236" s="515"/>
      <c r="V236" s="3"/>
      <c r="W236" s="515"/>
      <c r="X236" s="3"/>
      <c r="Y236" s="515"/>
      <c r="Z236" s="3"/>
      <c r="AA236" s="515"/>
      <c r="AB236" s="3"/>
      <c r="AC236" s="515"/>
      <c r="AD236" s="3"/>
    </row>
    <row r="237">
      <c r="A237" s="70" t="b">
        <v>0</v>
      </c>
      <c r="C237" s="70"/>
      <c r="D237" s="70"/>
      <c r="E237" s="70"/>
      <c r="H237" s="526">
        <f>IF(K237&lt;&gt;"",(VLOOKUP(K237,'🌳Resource'!$A$4:$J1001,10,false)*L237),0)+IF(M237&lt;&gt;"",(VLOOKUP(M237,'🌳Resource'!$A$4:$J1001,10,false)*N237),0)+IF(O237&lt;&gt;"",(VLOOKUP(O237,'🌳Resource'!$A$4:$J1001,10,false)*P237),0) + IF(Q237&lt;&gt;"",(VLOOKUP(Q237,'🌳Resource'!$A$4:$J1001,10,false)*R237),0) + IF(S237&lt;&gt;"",(VLOOKUP(S237,'🧱Material'!$B$4:$H1001,7,false)*T237),0) + IF(U237&lt;&gt;"",(VLOOKUP(U237,'🧱Material'!$B$4:$H1001,7,false)*V237),0) + IF(W237&lt;&gt;"",(VLOOKUP(W237,'🧱Material'!$B$4:$H1001,7,false)*X237),0) + IF(Y237&lt;&gt;"",(VLOOKUP(Y237,'🧱Material'!$B$4:$H1001,7,false)*Z237),0) + IF(AA237&lt;&gt;"",(VLOOKUP(AA237,'🧱Material'!$B$4:$H1001,7,false)*AB237),0) + IF(AC237&lt;&gt;"",(VLOOKUP(AC237,'🧱Material'!$B$4:$H1001,7,false)*AD237),0)</f>
        <v>0</v>
      </c>
      <c r="I237" s="526">
        <f>IF(K237&lt;&gt;"",(VLOOKUP(K237,'🌳Resource'!$A$4:$J1001,8,false)*L237),0)+IF(M237&lt;&gt;"",(VLOOKUP(M237,'🌳Resource'!$A$4:$J1001,8,false)*N237),0)+IF(O237&lt;&gt;"",(VLOOKUP(O237,'🌳Resource'!$A$4:$J1001,8,false)*P237),0) + IF(Q237&lt;&gt;"",(VLOOKUP(Q237,'🌳Resource'!$A$4:$J1001,8,false)*R237),0) + IF(S237&lt;&gt;"",(VLOOKUP(S237,'🧱Material'!$B$4:$H1001,5,false)*T237),0) + IF(U237&lt;&gt;"",(VLOOKUP(U237,'🧱Material'!$B$4:$H1001,5,false)*V237),0) + IF(W237&lt;&gt;"",(VLOOKUP(W237,'🧱Material'!$B$4:$H1001,5,false)*X237),0) + IF(Y237&lt;&gt;"",(VLOOKUP(Y237,'🧱Material'!$B$4:$H1001,5,false)*Z237),0) + IF(AA237&lt;&gt;"",(VLOOKUP(AA237,'🧱Material'!$B$4:$H1001,5,false)*AB237),0) + IF(AC237&lt;&gt;"",(VLOOKUP(AC237,'🧱Material'!$B$4:$H1001,5,false)*AD237),0)</f>
        <v>0</v>
      </c>
      <c r="J237" s="526">
        <f>IF(K237&lt;&gt;"",(VLOOKUP(K237,'🌳Resource'!$A$5:$J1001,9,false)*L237),0)+IF(M237&lt;&gt;"",(VLOOKUP(M237,'🌳Resource'!$A$5:$J1001,9,false)*N237),0)+IF(O237&lt;&gt;"",(VLOOKUP(O237,'🌳Resource'!$A$5:$J1001,9,false)*P237),0) + IF(Q237&lt;&gt;"",(VLOOKUP(Q237,'🌳Resource'!$A$5:$J1001,9,false)*R237),0) + IF(S237&lt;&gt;"",(VLOOKUP(S237,'🧱Material'!$B$4:$H1001,6,false)*T237),0) + IF(U237&lt;&gt;"",(VLOOKUP(U237,'🧱Material'!$B$4:$H1001,6,false)*V237),0) + IF(W237&lt;&gt;"",(VLOOKUP(W237,'🧱Material'!$B$4:$H1001,6,false)*X237),0) + IF(Y237&lt;&gt;"",(VLOOKUP(Y237,'🧱Material'!$B$4:$H1001,6,false)*Z237),0) + IF(AA237&lt;&gt;"",(VLOOKUP(AA237,'🧱Material'!$B$4:$H1001,6,false)*AB237),0) + IF(AC237&lt;&gt;"",(VLOOKUP(AC237,'🧱Material'!$B$4:$H1001,6,false)*AD237),0)</f>
        <v>0</v>
      </c>
      <c r="K237" s="18"/>
      <c r="L237" s="536"/>
      <c r="M237" s="18"/>
      <c r="N237" s="536"/>
      <c r="O237" s="18"/>
      <c r="P237" s="536"/>
      <c r="Q237" s="18"/>
      <c r="R237" s="536"/>
      <c r="S237" s="59"/>
      <c r="T237" s="520"/>
      <c r="U237" s="59"/>
      <c r="V237" s="520"/>
      <c r="W237" s="59"/>
      <c r="X237" s="520"/>
      <c r="Y237" s="59"/>
      <c r="Z237" s="520"/>
      <c r="AA237" s="59"/>
      <c r="AB237" s="520"/>
      <c r="AC237" s="59"/>
      <c r="AD237" s="520"/>
    </row>
    <row r="238">
      <c r="A238" s="70" t="b">
        <v>0</v>
      </c>
      <c r="C238" s="70"/>
      <c r="D238" s="70"/>
      <c r="E238" s="70"/>
      <c r="H238" s="523">
        <f>IF(K238&lt;&gt;"",(VLOOKUP(K238,'🌳Resource'!$A$4:$J1001,10,false)*L238),0)+IF(M238&lt;&gt;"",(VLOOKUP(M238,'🌳Resource'!$A$4:$J1001,10,false)*N238),0)+IF(O238&lt;&gt;"",(VLOOKUP(O238,'🌳Resource'!$A$4:$J1001,10,false)*P238),0) + IF(Q238&lt;&gt;"",(VLOOKUP(Q238,'🌳Resource'!$A$4:$J1001,10,false)*R238),0) + IF(S238&lt;&gt;"",(VLOOKUP(S238,'🧱Material'!$B$4:$H1001,7,false)*T238),0) + IF(U238&lt;&gt;"",(VLOOKUP(U238,'🧱Material'!$B$4:$H1001,7,false)*V238),0) + IF(W238&lt;&gt;"",(VLOOKUP(W238,'🧱Material'!$B$4:$H1001,7,false)*X238),0) + IF(Y238&lt;&gt;"",(VLOOKUP(Y238,'🧱Material'!$B$4:$H1001,7,false)*Z238),0) + IF(AA238&lt;&gt;"",(VLOOKUP(AA238,'🧱Material'!$B$4:$H1001,7,false)*AB238),0) + IF(AC238&lt;&gt;"",(VLOOKUP(AC238,'🧱Material'!$B$4:$H1001,7,false)*AD238),0)</f>
        <v>0</v>
      </c>
      <c r="I238" s="523">
        <f>IF(K238&lt;&gt;"",(VLOOKUP(K238,'🌳Resource'!$A$4:$J1001,8,false)*L238),0)+IF(M238&lt;&gt;"",(VLOOKUP(M238,'🌳Resource'!$A$4:$J1001,8,false)*N238),0)+IF(O238&lt;&gt;"",(VLOOKUP(O238,'🌳Resource'!$A$4:$J1001,8,false)*P238),0) + IF(Q238&lt;&gt;"",(VLOOKUP(Q238,'🌳Resource'!$A$4:$J1001,8,false)*R238),0) + IF(S238&lt;&gt;"",(VLOOKUP(S238,'🧱Material'!$B$4:$H1001,5,false)*T238),0) + IF(U238&lt;&gt;"",(VLOOKUP(U238,'🧱Material'!$B$4:$H1001,5,false)*V238),0) + IF(W238&lt;&gt;"",(VLOOKUP(W238,'🧱Material'!$B$4:$H1001,5,false)*X238),0) + IF(Y238&lt;&gt;"",(VLOOKUP(Y238,'🧱Material'!$B$4:$H1001,5,false)*Z238),0) + IF(AA238&lt;&gt;"",(VLOOKUP(AA238,'🧱Material'!$B$4:$H1001,5,false)*AB238),0) + IF(AC238&lt;&gt;"",(VLOOKUP(AC238,'🧱Material'!$B$4:$H1001,5,false)*AD238),0)</f>
        <v>0</v>
      </c>
      <c r="J238" s="523">
        <f>IF(K238&lt;&gt;"",(VLOOKUP(K238,'🌳Resource'!$A$5:$J1001,9,false)*L238),0)+IF(M238&lt;&gt;"",(VLOOKUP(M238,'🌳Resource'!$A$5:$J1001,9,false)*N238),0)+IF(O238&lt;&gt;"",(VLOOKUP(O238,'🌳Resource'!$A$5:$J1001,9,false)*P238),0) + IF(Q238&lt;&gt;"",(VLOOKUP(Q238,'🌳Resource'!$A$5:$J1001,9,false)*R238),0) + IF(S238&lt;&gt;"",(VLOOKUP(S238,'🧱Material'!$B$4:$H1001,6,false)*T238),0) + IF(U238&lt;&gt;"",(VLOOKUP(U238,'🧱Material'!$B$4:$H1001,6,false)*V238),0) + IF(W238&lt;&gt;"",(VLOOKUP(W238,'🧱Material'!$B$4:$H1001,6,false)*X238),0) + IF(Y238&lt;&gt;"",(VLOOKUP(Y238,'🧱Material'!$B$4:$H1001,6,false)*Z238),0) + IF(AA238&lt;&gt;"",(VLOOKUP(AA238,'🧱Material'!$B$4:$H1001,6,false)*AB238),0) + IF(AC238&lt;&gt;"",(VLOOKUP(AC238,'🧱Material'!$B$4:$H1001,6,false)*AD238),0)</f>
        <v>0</v>
      </c>
      <c r="K238" s="63"/>
      <c r="L238" s="3"/>
      <c r="M238" s="63"/>
      <c r="N238" s="3"/>
      <c r="O238" s="63"/>
      <c r="P238" s="3"/>
      <c r="Q238" s="63"/>
      <c r="R238" s="3"/>
      <c r="S238" s="515"/>
      <c r="T238" s="3"/>
      <c r="U238" s="515"/>
      <c r="V238" s="3"/>
      <c r="W238" s="515"/>
      <c r="X238" s="3"/>
      <c r="Y238" s="515"/>
      <c r="Z238" s="3"/>
      <c r="AA238" s="515"/>
      <c r="AB238" s="3"/>
      <c r="AC238" s="515"/>
      <c r="AD238" s="3"/>
    </row>
    <row r="239">
      <c r="A239" s="70" t="b">
        <v>0</v>
      </c>
      <c r="C239" s="70"/>
      <c r="D239" s="70"/>
      <c r="E239" s="70"/>
      <c r="H239" s="526">
        <f>IF(K239&lt;&gt;"",(VLOOKUP(K239,'🌳Resource'!$A$4:$J1001,10,false)*L239),0)+IF(M239&lt;&gt;"",(VLOOKUP(M239,'🌳Resource'!$A$4:$J1001,10,false)*N239),0)+IF(O239&lt;&gt;"",(VLOOKUP(O239,'🌳Resource'!$A$4:$J1001,10,false)*P239),0) + IF(Q239&lt;&gt;"",(VLOOKUP(Q239,'🌳Resource'!$A$4:$J1001,10,false)*R239),0) + IF(S239&lt;&gt;"",(VLOOKUP(S239,'🧱Material'!$B$4:$H1001,7,false)*T239),0) + IF(U239&lt;&gt;"",(VLOOKUP(U239,'🧱Material'!$B$4:$H1001,7,false)*V239),0) + IF(W239&lt;&gt;"",(VLOOKUP(W239,'🧱Material'!$B$4:$H1001,7,false)*X239),0) + IF(Y239&lt;&gt;"",(VLOOKUP(Y239,'🧱Material'!$B$4:$H1001,7,false)*Z239),0) + IF(AA239&lt;&gt;"",(VLOOKUP(AA239,'🧱Material'!$B$4:$H1001,7,false)*AB239),0) + IF(AC239&lt;&gt;"",(VLOOKUP(AC239,'🧱Material'!$B$4:$H1001,7,false)*AD239),0)</f>
        <v>0</v>
      </c>
      <c r="I239" s="526">
        <f>IF(K239&lt;&gt;"",(VLOOKUP(K239,'🌳Resource'!$A$4:$J1001,8,false)*L239),0)+IF(M239&lt;&gt;"",(VLOOKUP(M239,'🌳Resource'!$A$4:$J1001,8,false)*N239),0)+IF(O239&lt;&gt;"",(VLOOKUP(O239,'🌳Resource'!$A$4:$J1001,8,false)*P239),0) + IF(Q239&lt;&gt;"",(VLOOKUP(Q239,'🌳Resource'!$A$4:$J1001,8,false)*R239),0) + IF(S239&lt;&gt;"",(VLOOKUP(S239,'🧱Material'!$B$4:$H1001,5,false)*T239),0) + IF(U239&lt;&gt;"",(VLOOKUP(U239,'🧱Material'!$B$4:$H1001,5,false)*V239),0) + IF(W239&lt;&gt;"",(VLOOKUP(W239,'🧱Material'!$B$4:$H1001,5,false)*X239),0) + IF(Y239&lt;&gt;"",(VLOOKUP(Y239,'🧱Material'!$B$4:$H1001,5,false)*Z239),0) + IF(AA239&lt;&gt;"",(VLOOKUP(AA239,'🧱Material'!$B$4:$H1001,5,false)*AB239),0) + IF(AC239&lt;&gt;"",(VLOOKUP(AC239,'🧱Material'!$B$4:$H1001,5,false)*AD239),0)</f>
        <v>0</v>
      </c>
      <c r="J239" s="526">
        <f>IF(K239&lt;&gt;"",(VLOOKUP(K239,'🌳Resource'!$A$5:$J1001,9,false)*L239),0)+IF(M239&lt;&gt;"",(VLOOKUP(M239,'🌳Resource'!$A$5:$J1001,9,false)*N239),0)+IF(O239&lt;&gt;"",(VLOOKUP(O239,'🌳Resource'!$A$5:$J1001,9,false)*P239),0) + IF(Q239&lt;&gt;"",(VLOOKUP(Q239,'🌳Resource'!$A$5:$J1001,9,false)*R239),0) + IF(S239&lt;&gt;"",(VLOOKUP(S239,'🧱Material'!$B$4:$H1001,6,false)*T239),0) + IF(U239&lt;&gt;"",(VLOOKUP(U239,'🧱Material'!$B$4:$H1001,6,false)*V239),0) + IF(W239&lt;&gt;"",(VLOOKUP(W239,'🧱Material'!$B$4:$H1001,6,false)*X239),0) + IF(Y239&lt;&gt;"",(VLOOKUP(Y239,'🧱Material'!$B$4:$H1001,6,false)*Z239),0) + IF(AA239&lt;&gt;"",(VLOOKUP(AA239,'🧱Material'!$B$4:$H1001,6,false)*AB239),0) + IF(AC239&lt;&gt;"",(VLOOKUP(AC239,'🧱Material'!$B$4:$H1001,6,false)*AD239),0)</f>
        <v>0</v>
      </c>
      <c r="K239" s="18"/>
      <c r="L239" s="536"/>
      <c r="M239" s="18"/>
      <c r="N239" s="536"/>
      <c r="O239" s="18"/>
      <c r="P239" s="536"/>
      <c r="Q239" s="18"/>
      <c r="R239" s="536"/>
      <c r="S239" s="59"/>
      <c r="T239" s="520"/>
      <c r="U239" s="59"/>
      <c r="V239" s="520"/>
      <c r="W239" s="59"/>
      <c r="X239" s="520"/>
      <c r="Y239" s="59"/>
      <c r="Z239" s="520"/>
      <c r="AA239" s="59"/>
      <c r="AB239" s="520"/>
      <c r="AC239" s="59"/>
      <c r="AD239" s="520"/>
    </row>
    <row r="240">
      <c r="A240" s="70" t="b">
        <v>0</v>
      </c>
      <c r="C240" s="70"/>
      <c r="D240" s="70"/>
      <c r="E240" s="70"/>
      <c r="H240" s="523">
        <f>IF(K240&lt;&gt;"",(VLOOKUP(K240,'🌳Resource'!$A$4:$J1001,10,false)*L240),0)+IF(M240&lt;&gt;"",(VLOOKUP(M240,'🌳Resource'!$A$4:$J1001,10,false)*N240),0)+IF(O240&lt;&gt;"",(VLOOKUP(O240,'🌳Resource'!$A$4:$J1001,10,false)*P240),0) + IF(Q240&lt;&gt;"",(VLOOKUP(Q240,'🌳Resource'!$A$4:$J1001,10,false)*R240),0) + IF(S240&lt;&gt;"",(VLOOKUP(S240,'🧱Material'!$B$4:$H1001,7,false)*T240),0) + IF(U240&lt;&gt;"",(VLOOKUP(U240,'🧱Material'!$B$4:$H1001,7,false)*V240),0) + IF(W240&lt;&gt;"",(VLOOKUP(W240,'🧱Material'!$B$4:$H1001,7,false)*X240),0) + IF(Y240&lt;&gt;"",(VLOOKUP(Y240,'🧱Material'!$B$4:$H1001,7,false)*Z240),0) + IF(AA240&lt;&gt;"",(VLOOKUP(AA240,'🧱Material'!$B$4:$H1001,7,false)*AB240),0) + IF(AC240&lt;&gt;"",(VLOOKUP(AC240,'🧱Material'!$B$4:$H1001,7,false)*AD240),0)</f>
        <v>0</v>
      </c>
      <c r="I240" s="523">
        <f>IF(K240&lt;&gt;"",(VLOOKUP(K240,'🌳Resource'!$A$4:$J1001,8,false)*L240),0)+IF(M240&lt;&gt;"",(VLOOKUP(M240,'🌳Resource'!$A$4:$J1001,8,false)*N240),0)+IF(O240&lt;&gt;"",(VLOOKUP(O240,'🌳Resource'!$A$4:$J1001,8,false)*P240),0) + IF(Q240&lt;&gt;"",(VLOOKUP(Q240,'🌳Resource'!$A$4:$J1001,8,false)*R240),0) + IF(S240&lt;&gt;"",(VLOOKUP(S240,'🧱Material'!$B$4:$H1001,5,false)*T240),0) + IF(U240&lt;&gt;"",(VLOOKUP(U240,'🧱Material'!$B$4:$H1001,5,false)*V240),0) + IF(W240&lt;&gt;"",(VLOOKUP(W240,'🧱Material'!$B$4:$H1001,5,false)*X240),0) + IF(Y240&lt;&gt;"",(VLOOKUP(Y240,'🧱Material'!$B$4:$H1001,5,false)*Z240),0) + IF(AA240&lt;&gt;"",(VLOOKUP(AA240,'🧱Material'!$B$4:$H1001,5,false)*AB240),0) + IF(AC240&lt;&gt;"",(VLOOKUP(AC240,'🧱Material'!$B$4:$H1001,5,false)*AD240),0)</f>
        <v>0</v>
      </c>
      <c r="J240" s="523">
        <f>IF(K240&lt;&gt;"",(VLOOKUP(K240,'🌳Resource'!$A$5:$J1001,9,false)*L240),0)+IF(M240&lt;&gt;"",(VLOOKUP(M240,'🌳Resource'!$A$5:$J1001,9,false)*N240),0)+IF(O240&lt;&gt;"",(VLOOKUP(O240,'🌳Resource'!$A$5:$J1001,9,false)*P240),0) + IF(Q240&lt;&gt;"",(VLOOKUP(Q240,'🌳Resource'!$A$5:$J1001,9,false)*R240),0) + IF(S240&lt;&gt;"",(VLOOKUP(S240,'🧱Material'!$B$4:$H1001,6,false)*T240),0) + IF(U240&lt;&gt;"",(VLOOKUP(U240,'🧱Material'!$B$4:$H1001,6,false)*V240),0) + IF(W240&lt;&gt;"",(VLOOKUP(W240,'🧱Material'!$B$4:$H1001,6,false)*X240),0) + IF(Y240&lt;&gt;"",(VLOOKUP(Y240,'🧱Material'!$B$4:$H1001,6,false)*Z240),0) + IF(AA240&lt;&gt;"",(VLOOKUP(AA240,'🧱Material'!$B$4:$H1001,6,false)*AB240),0) + IF(AC240&lt;&gt;"",(VLOOKUP(AC240,'🧱Material'!$B$4:$H1001,6,false)*AD240),0)</f>
        <v>0</v>
      </c>
      <c r="K240" s="63"/>
      <c r="L240" s="3"/>
      <c r="M240" s="63"/>
      <c r="N240" s="3"/>
      <c r="O240" s="63"/>
      <c r="P240" s="3"/>
      <c r="Q240" s="63"/>
      <c r="R240" s="3"/>
      <c r="S240" s="515"/>
      <c r="T240" s="3"/>
      <c r="U240" s="515"/>
      <c r="V240" s="3"/>
      <c r="W240" s="515"/>
      <c r="X240" s="3"/>
      <c r="Y240" s="515"/>
      <c r="Z240" s="3"/>
      <c r="AA240" s="515"/>
      <c r="AB240" s="3"/>
      <c r="AC240" s="515"/>
      <c r="AD240" s="3"/>
    </row>
    <row r="241">
      <c r="A241" s="70" t="b">
        <v>0</v>
      </c>
      <c r="C241" s="70"/>
      <c r="D241" s="70"/>
      <c r="E241" s="70"/>
      <c r="H241" s="526">
        <f>IF(K241&lt;&gt;"",(VLOOKUP(K241,'🌳Resource'!$A$4:$J1001,10,false)*L241),0)+IF(M241&lt;&gt;"",(VLOOKUP(M241,'🌳Resource'!$A$4:$J1001,10,false)*N241),0)+IF(O241&lt;&gt;"",(VLOOKUP(O241,'🌳Resource'!$A$4:$J1001,10,false)*P241),0) + IF(Q241&lt;&gt;"",(VLOOKUP(Q241,'🌳Resource'!$A$4:$J1001,10,false)*R241),0) + IF(S241&lt;&gt;"",(VLOOKUP(S241,'🧱Material'!$B$4:$H1001,7,false)*T241),0) + IF(U241&lt;&gt;"",(VLOOKUP(U241,'🧱Material'!$B$4:$H1001,7,false)*V241),0) + IF(W241&lt;&gt;"",(VLOOKUP(W241,'🧱Material'!$B$4:$H1001,7,false)*X241),0) + IF(Y241&lt;&gt;"",(VLOOKUP(Y241,'🧱Material'!$B$4:$H1001,7,false)*Z241),0) + IF(AA241&lt;&gt;"",(VLOOKUP(AA241,'🧱Material'!$B$4:$H1001,7,false)*AB241),0) + IF(AC241&lt;&gt;"",(VLOOKUP(AC241,'🧱Material'!$B$4:$H1001,7,false)*AD241),0)</f>
        <v>0</v>
      </c>
      <c r="I241" s="526">
        <f>IF(K241&lt;&gt;"",(VLOOKUP(K241,'🌳Resource'!$A$4:$J1001,8,false)*L241),0)+IF(M241&lt;&gt;"",(VLOOKUP(M241,'🌳Resource'!$A$4:$J1001,8,false)*N241),0)+IF(O241&lt;&gt;"",(VLOOKUP(O241,'🌳Resource'!$A$4:$J1001,8,false)*P241),0) + IF(Q241&lt;&gt;"",(VLOOKUP(Q241,'🌳Resource'!$A$4:$J1001,8,false)*R241),0) + IF(S241&lt;&gt;"",(VLOOKUP(S241,'🧱Material'!$B$4:$H1001,5,false)*T241),0) + IF(U241&lt;&gt;"",(VLOOKUP(U241,'🧱Material'!$B$4:$H1001,5,false)*V241),0) + IF(W241&lt;&gt;"",(VLOOKUP(W241,'🧱Material'!$B$4:$H1001,5,false)*X241),0) + IF(Y241&lt;&gt;"",(VLOOKUP(Y241,'🧱Material'!$B$4:$H1001,5,false)*Z241),0) + IF(AA241&lt;&gt;"",(VLOOKUP(AA241,'🧱Material'!$B$4:$H1001,5,false)*AB241),0) + IF(AC241&lt;&gt;"",(VLOOKUP(AC241,'🧱Material'!$B$4:$H1001,5,false)*AD241),0)</f>
        <v>0</v>
      </c>
      <c r="J241" s="526">
        <f>IF(K241&lt;&gt;"",(VLOOKUP(K241,'🌳Resource'!$A$5:$J1001,9,false)*L241),0)+IF(M241&lt;&gt;"",(VLOOKUP(M241,'🌳Resource'!$A$5:$J1001,9,false)*N241),0)+IF(O241&lt;&gt;"",(VLOOKUP(O241,'🌳Resource'!$A$5:$J1001,9,false)*P241),0) + IF(Q241&lt;&gt;"",(VLOOKUP(Q241,'🌳Resource'!$A$5:$J1001,9,false)*R241),0) + IF(S241&lt;&gt;"",(VLOOKUP(S241,'🧱Material'!$B$4:$H1001,6,false)*T241),0) + IF(U241&lt;&gt;"",(VLOOKUP(U241,'🧱Material'!$B$4:$H1001,6,false)*V241),0) + IF(W241&lt;&gt;"",(VLOOKUP(W241,'🧱Material'!$B$4:$H1001,6,false)*X241),0) + IF(Y241&lt;&gt;"",(VLOOKUP(Y241,'🧱Material'!$B$4:$H1001,6,false)*Z241),0) + IF(AA241&lt;&gt;"",(VLOOKUP(AA241,'🧱Material'!$B$4:$H1001,6,false)*AB241),0) + IF(AC241&lt;&gt;"",(VLOOKUP(AC241,'🧱Material'!$B$4:$H1001,6,false)*AD241),0)</f>
        <v>0</v>
      </c>
      <c r="K241" s="18"/>
      <c r="L241" s="536"/>
      <c r="M241" s="18"/>
      <c r="N241" s="536"/>
      <c r="O241" s="18"/>
      <c r="P241" s="536"/>
      <c r="Q241" s="18"/>
      <c r="R241" s="536"/>
      <c r="S241" s="59"/>
      <c r="T241" s="520"/>
      <c r="U241" s="59"/>
      <c r="V241" s="520"/>
      <c r="W241" s="59"/>
      <c r="X241" s="520"/>
      <c r="Y241" s="59"/>
      <c r="Z241" s="520"/>
      <c r="AA241" s="59"/>
      <c r="AB241" s="520"/>
      <c r="AC241" s="59"/>
      <c r="AD241" s="520"/>
    </row>
    <row r="242">
      <c r="A242" s="70" t="b">
        <v>0</v>
      </c>
      <c r="C242" s="70"/>
      <c r="D242" s="70"/>
      <c r="E242" s="70"/>
      <c r="H242" s="523">
        <f>IF(K242&lt;&gt;"",(VLOOKUP(K242,'🌳Resource'!$A$4:$J1001,10,false)*L242),0)+IF(M242&lt;&gt;"",(VLOOKUP(M242,'🌳Resource'!$A$4:$J1001,10,false)*N242),0)+IF(O242&lt;&gt;"",(VLOOKUP(O242,'🌳Resource'!$A$4:$J1001,10,false)*P242),0) + IF(Q242&lt;&gt;"",(VLOOKUP(Q242,'🌳Resource'!$A$4:$J1001,10,false)*R242),0) + IF(S242&lt;&gt;"",(VLOOKUP(S242,'🧱Material'!$B$4:$H1001,7,false)*T242),0) + IF(U242&lt;&gt;"",(VLOOKUP(U242,'🧱Material'!$B$4:$H1001,7,false)*V242),0) + IF(W242&lt;&gt;"",(VLOOKUP(W242,'🧱Material'!$B$4:$H1001,7,false)*X242),0) + IF(Y242&lt;&gt;"",(VLOOKUP(Y242,'🧱Material'!$B$4:$H1001,7,false)*Z242),0) + IF(AA242&lt;&gt;"",(VLOOKUP(AA242,'🧱Material'!$B$4:$H1001,7,false)*AB242),0) + IF(AC242&lt;&gt;"",(VLOOKUP(AC242,'🧱Material'!$B$4:$H1001,7,false)*AD242),0)</f>
        <v>0</v>
      </c>
      <c r="I242" s="523">
        <f>IF(K242&lt;&gt;"",(VLOOKUP(K242,'🌳Resource'!$A$4:$J1001,8,false)*L242),0)+IF(M242&lt;&gt;"",(VLOOKUP(M242,'🌳Resource'!$A$4:$J1001,8,false)*N242),0)+IF(O242&lt;&gt;"",(VLOOKUP(O242,'🌳Resource'!$A$4:$J1001,8,false)*P242),0) + IF(Q242&lt;&gt;"",(VLOOKUP(Q242,'🌳Resource'!$A$4:$J1001,8,false)*R242),0) + IF(S242&lt;&gt;"",(VLOOKUP(S242,'🧱Material'!$B$4:$H1001,5,false)*T242),0) + IF(U242&lt;&gt;"",(VLOOKUP(U242,'🧱Material'!$B$4:$H1001,5,false)*V242),0) + IF(W242&lt;&gt;"",(VLOOKUP(W242,'🧱Material'!$B$4:$H1001,5,false)*X242),0) + IF(Y242&lt;&gt;"",(VLOOKUP(Y242,'🧱Material'!$B$4:$H1001,5,false)*Z242),0) + IF(AA242&lt;&gt;"",(VLOOKUP(AA242,'🧱Material'!$B$4:$H1001,5,false)*AB242),0) + IF(AC242&lt;&gt;"",(VLOOKUP(AC242,'🧱Material'!$B$4:$H1001,5,false)*AD242),0)</f>
        <v>0</v>
      </c>
      <c r="J242" s="523">
        <f>IF(K242&lt;&gt;"",(VLOOKUP(K242,'🌳Resource'!$A$5:$J1001,9,false)*L242),0)+IF(M242&lt;&gt;"",(VLOOKUP(M242,'🌳Resource'!$A$5:$J1001,9,false)*N242),0)+IF(O242&lt;&gt;"",(VLOOKUP(O242,'🌳Resource'!$A$5:$J1001,9,false)*P242),0) + IF(Q242&lt;&gt;"",(VLOOKUP(Q242,'🌳Resource'!$A$5:$J1001,9,false)*R242),0) + IF(S242&lt;&gt;"",(VLOOKUP(S242,'🧱Material'!$B$4:$H1001,6,false)*T242),0) + IF(U242&lt;&gt;"",(VLOOKUP(U242,'🧱Material'!$B$4:$H1001,6,false)*V242),0) + IF(W242&lt;&gt;"",(VLOOKUP(W242,'🧱Material'!$B$4:$H1001,6,false)*X242),0) + IF(Y242&lt;&gt;"",(VLOOKUP(Y242,'🧱Material'!$B$4:$H1001,6,false)*Z242),0) + IF(AA242&lt;&gt;"",(VLOOKUP(AA242,'🧱Material'!$B$4:$H1001,6,false)*AB242),0) + IF(AC242&lt;&gt;"",(VLOOKUP(AC242,'🧱Material'!$B$4:$H1001,6,false)*AD242),0)</f>
        <v>0</v>
      </c>
      <c r="K242" s="63"/>
      <c r="L242" s="3"/>
      <c r="M242" s="63"/>
      <c r="N242" s="3"/>
      <c r="O242" s="63"/>
      <c r="P242" s="3"/>
      <c r="Q242" s="63"/>
      <c r="R242" s="3"/>
      <c r="S242" s="515"/>
      <c r="T242" s="3"/>
      <c r="U242" s="515"/>
      <c r="V242" s="3"/>
      <c r="W242" s="515"/>
      <c r="X242" s="3"/>
      <c r="Y242" s="515"/>
      <c r="Z242" s="3"/>
      <c r="AA242" s="515"/>
      <c r="AB242" s="3"/>
      <c r="AC242" s="515"/>
      <c r="AD242" s="3"/>
    </row>
    <row r="243">
      <c r="A243" s="70" t="b">
        <v>0</v>
      </c>
      <c r="C243" s="70"/>
      <c r="D243" s="70"/>
      <c r="E243" s="70"/>
      <c r="H243" s="526">
        <f>IF(K243&lt;&gt;"",(VLOOKUP(K243,'🌳Resource'!$A$4:$J1001,10,false)*L243),0)+IF(M243&lt;&gt;"",(VLOOKUP(M243,'🌳Resource'!$A$4:$J1001,10,false)*N243),0)+IF(O243&lt;&gt;"",(VLOOKUP(O243,'🌳Resource'!$A$4:$J1001,10,false)*P243),0) + IF(Q243&lt;&gt;"",(VLOOKUP(Q243,'🌳Resource'!$A$4:$J1001,10,false)*R243),0) + IF(S243&lt;&gt;"",(VLOOKUP(S243,'🧱Material'!$B$4:$H1001,7,false)*T243),0) + IF(U243&lt;&gt;"",(VLOOKUP(U243,'🧱Material'!$B$4:$H1001,7,false)*V243),0) + IF(W243&lt;&gt;"",(VLOOKUP(W243,'🧱Material'!$B$4:$H1001,7,false)*X243),0) + IF(Y243&lt;&gt;"",(VLOOKUP(Y243,'🧱Material'!$B$4:$H1001,7,false)*Z243),0) + IF(AA243&lt;&gt;"",(VLOOKUP(AA243,'🧱Material'!$B$4:$H1001,7,false)*AB243),0) + IF(AC243&lt;&gt;"",(VLOOKUP(AC243,'🧱Material'!$B$4:$H1001,7,false)*AD243),0)</f>
        <v>0</v>
      </c>
      <c r="I243" s="526">
        <f>IF(K243&lt;&gt;"",(VLOOKUP(K243,'🌳Resource'!$A$4:$J1001,8,false)*L243),0)+IF(M243&lt;&gt;"",(VLOOKUP(M243,'🌳Resource'!$A$4:$J1001,8,false)*N243),0)+IF(O243&lt;&gt;"",(VLOOKUP(O243,'🌳Resource'!$A$4:$J1001,8,false)*P243),0) + IF(Q243&lt;&gt;"",(VLOOKUP(Q243,'🌳Resource'!$A$4:$J1001,8,false)*R243),0) + IF(S243&lt;&gt;"",(VLOOKUP(S243,'🧱Material'!$B$4:$H1001,5,false)*T243),0) + IF(U243&lt;&gt;"",(VLOOKUP(U243,'🧱Material'!$B$4:$H1001,5,false)*V243),0) + IF(W243&lt;&gt;"",(VLOOKUP(W243,'🧱Material'!$B$4:$H1001,5,false)*X243),0) + IF(Y243&lt;&gt;"",(VLOOKUP(Y243,'🧱Material'!$B$4:$H1001,5,false)*Z243),0) + IF(AA243&lt;&gt;"",(VLOOKUP(AA243,'🧱Material'!$B$4:$H1001,5,false)*AB243),0) + IF(AC243&lt;&gt;"",(VLOOKUP(AC243,'🧱Material'!$B$4:$H1001,5,false)*AD243),0)</f>
        <v>0</v>
      </c>
      <c r="J243" s="526">
        <f>IF(K243&lt;&gt;"",(VLOOKUP(K243,'🌳Resource'!$A$5:$J1001,9,false)*L243),0)+IF(M243&lt;&gt;"",(VLOOKUP(M243,'🌳Resource'!$A$5:$J1001,9,false)*N243),0)+IF(O243&lt;&gt;"",(VLOOKUP(O243,'🌳Resource'!$A$5:$J1001,9,false)*P243),0) + IF(Q243&lt;&gt;"",(VLOOKUP(Q243,'🌳Resource'!$A$5:$J1001,9,false)*R243),0) + IF(S243&lt;&gt;"",(VLOOKUP(S243,'🧱Material'!$B$4:$H1001,6,false)*T243),0) + IF(U243&lt;&gt;"",(VLOOKUP(U243,'🧱Material'!$B$4:$H1001,6,false)*V243),0) + IF(W243&lt;&gt;"",(VLOOKUP(W243,'🧱Material'!$B$4:$H1001,6,false)*X243),0) + IF(Y243&lt;&gt;"",(VLOOKUP(Y243,'🧱Material'!$B$4:$H1001,6,false)*Z243),0) + IF(AA243&lt;&gt;"",(VLOOKUP(AA243,'🧱Material'!$B$4:$H1001,6,false)*AB243),0) + IF(AC243&lt;&gt;"",(VLOOKUP(AC243,'🧱Material'!$B$4:$H1001,6,false)*AD243),0)</f>
        <v>0</v>
      </c>
      <c r="K243" s="18"/>
      <c r="L243" s="536"/>
      <c r="M243" s="18"/>
      <c r="N243" s="536"/>
      <c r="O243" s="18"/>
      <c r="P243" s="536"/>
      <c r="Q243" s="18"/>
      <c r="R243" s="536"/>
      <c r="S243" s="59"/>
      <c r="T243" s="520"/>
      <c r="U243" s="59"/>
      <c r="V243" s="520"/>
      <c r="W243" s="59"/>
      <c r="X243" s="520"/>
      <c r="Y243" s="59"/>
      <c r="Z243" s="520"/>
      <c r="AA243" s="59"/>
      <c r="AB243" s="520"/>
      <c r="AC243" s="59"/>
      <c r="AD243" s="520"/>
    </row>
    <row r="244">
      <c r="A244" s="70" t="b">
        <v>0</v>
      </c>
      <c r="C244" s="70"/>
      <c r="D244" s="70"/>
      <c r="E244" s="70"/>
      <c r="H244" s="523">
        <f>IF(K244&lt;&gt;"",(VLOOKUP(K244,'🌳Resource'!$A$4:$J1001,10,false)*L244),0)+IF(M244&lt;&gt;"",(VLOOKUP(M244,'🌳Resource'!$A$4:$J1001,10,false)*N244),0)+IF(O244&lt;&gt;"",(VLOOKUP(O244,'🌳Resource'!$A$4:$J1001,10,false)*P244),0) + IF(Q244&lt;&gt;"",(VLOOKUP(Q244,'🌳Resource'!$A$4:$J1001,10,false)*R244),0) + IF(S244&lt;&gt;"",(VLOOKUP(S244,'🧱Material'!$B$4:$H1001,7,false)*T244),0) + IF(U244&lt;&gt;"",(VLOOKUP(U244,'🧱Material'!$B$4:$H1001,7,false)*V244),0) + IF(W244&lt;&gt;"",(VLOOKUP(W244,'🧱Material'!$B$4:$H1001,7,false)*X244),0) + IF(Y244&lt;&gt;"",(VLOOKUP(Y244,'🧱Material'!$B$4:$H1001,7,false)*Z244),0) + IF(AA244&lt;&gt;"",(VLOOKUP(AA244,'🧱Material'!$B$4:$H1001,7,false)*AB244),0) + IF(AC244&lt;&gt;"",(VLOOKUP(AC244,'🧱Material'!$B$4:$H1001,7,false)*AD244),0)</f>
        <v>0</v>
      </c>
      <c r="I244" s="523">
        <f>IF(K244&lt;&gt;"",(VLOOKUP(K244,'🌳Resource'!$A$4:$J1001,8,false)*L244),0)+IF(M244&lt;&gt;"",(VLOOKUP(M244,'🌳Resource'!$A$4:$J1001,8,false)*N244),0)+IF(O244&lt;&gt;"",(VLOOKUP(O244,'🌳Resource'!$A$4:$J1001,8,false)*P244),0) + IF(Q244&lt;&gt;"",(VLOOKUP(Q244,'🌳Resource'!$A$4:$J1001,8,false)*R244),0) + IF(S244&lt;&gt;"",(VLOOKUP(S244,'🧱Material'!$B$4:$H1001,5,false)*T244),0) + IF(U244&lt;&gt;"",(VLOOKUP(U244,'🧱Material'!$B$4:$H1001,5,false)*V244),0) + IF(W244&lt;&gt;"",(VLOOKUP(W244,'🧱Material'!$B$4:$H1001,5,false)*X244),0) + IF(Y244&lt;&gt;"",(VLOOKUP(Y244,'🧱Material'!$B$4:$H1001,5,false)*Z244),0) + IF(AA244&lt;&gt;"",(VLOOKUP(AA244,'🧱Material'!$B$4:$H1001,5,false)*AB244),0) + IF(AC244&lt;&gt;"",(VLOOKUP(AC244,'🧱Material'!$B$4:$H1001,5,false)*AD244),0)</f>
        <v>0</v>
      </c>
      <c r="J244" s="523">
        <f>IF(K244&lt;&gt;"",(VLOOKUP(K244,'🌳Resource'!$A$5:$J1001,9,false)*L244),0)+IF(M244&lt;&gt;"",(VLOOKUP(M244,'🌳Resource'!$A$5:$J1001,9,false)*N244),0)+IF(O244&lt;&gt;"",(VLOOKUP(O244,'🌳Resource'!$A$5:$J1001,9,false)*P244),0) + IF(Q244&lt;&gt;"",(VLOOKUP(Q244,'🌳Resource'!$A$5:$J1001,9,false)*R244),0) + IF(S244&lt;&gt;"",(VLOOKUP(S244,'🧱Material'!$B$4:$H1001,6,false)*T244),0) + IF(U244&lt;&gt;"",(VLOOKUP(U244,'🧱Material'!$B$4:$H1001,6,false)*V244),0) + IF(W244&lt;&gt;"",(VLOOKUP(W244,'🧱Material'!$B$4:$H1001,6,false)*X244),0) + IF(Y244&lt;&gt;"",(VLOOKUP(Y244,'🧱Material'!$B$4:$H1001,6,false)*Z244),0) + IF(AA244&lt;&gt;"",(VLOOKUP(AA244,'🧱Material'!$B$4:$H1001,6,false)*AB244),0) + IF(AC244&lt;&gt;"",(VLOOKUP(AC244,'🧱Material'!$B$4:$H1001,6,false)*AD244),0)</f>
        <v>0</v>
      </c>
      <c r="K244" s="63"/>
      <c r="L244" s="3"/>
      <c r="M244" s="63"/>
      <c r="N244" s="3"/>
      <c r="O244" s="63"/>
      <c r="P244" s="3"/>
      <c r="Q244" s="63"/>
      <c r="R244" s="3"/>
      <c r="S244" s="515"/>
      <c r="T244" s="3"/>
      <c r="U244" s="515"/>
      <c r="V244" s="3"/>
      <c r="W244" s="515"/>
      <c r="X244" s="3"/>
      <c r="Y244" s="515"/>
      <c r="Z244" s="3"/>
      <c r="AA244" s="515"/>
      <c r="AB244" s="3"/>
      <c r="AC244" s="515"/>
      <c r="AD244" s="3"/>
    </row>
    <row r="245">
      <c r="A245" s="70" t="b">
        <v>0</v>
      </c>
      <c r="C245" s="70"/>
      <c r="D245" s="70"/>
      <c r="E245" s="70"/>
      <c r="H245" s="526">
        <f>IF(K245&lt;&gt;"",(VLOOKUP(K245,'🌳Resource'!$A$4:$J1001,10,false)*L245),0)+IF(M245&lt;&gt;"",(VLOOKUP(M245,'🌳Resource'!$A$4:$J1001,10,false)*N245),0)+IF(O245&lt;&gt;"",(VLOOKUP(O245,'🌳Resource'!$A$4:$J1001,10,false)*P245),0) + IF(Q245&lt;&gt;"",(VLOOKUP(Q245,'🌳Resource'!$A$4:$J1001,10,false)*R245),0) + IF(S245&lt;&gt;"",(VLOOKUP(S245,'🧱Material'!$B$4:$H1001,7,false)*T245),0) + IF(U245&lt;&gt;"",(VLOOKUP(U245,'🧱Material'!$B$4:$H1001,7,false)*V245),0) + IF(W245&lt;&gt;"",(VLOOKUP(W245,'🧱Material'!$B$4:$H1001,7,false)*X245),0) + IF(Y245&lt;&gt;"",(VLOOKUP(Y245,'🧱Material'!$B$4:$H1001,7,false)*Z245),0) + IF(AA245&lt;&gt;"",(VLOOKUP(AA245,'🧱Material'!$B$4:$H1001,7,false)*AB245),0) + IF(AC245&lt;&gt;"",(VLOOKUP(AC245,'🧱Material'!$B$4:$H1001,7,false)*AD245),0)</f>
        <v>0</v>
      </c>
      <c r="I245" s="526">
        <f>IF(K245&lt;&gt;"",(VLOOKUP(K245,'🌳Resource'!$A$4:$J1001,8,false)*L245),0)+IF(M245&lt;&gt;"",(VLOOKUP(M245,'🌳Resource'!$A$4:$J1001,8,false)*N245),0)+IF(O245&lt;&gt;"",(VLOOKUP(O245,'🌳Resource'!$A$4:$J1001,8,false)*P245),0) + IF(Q245&lt;&gt;"",(VLOOKUP(Q245,'🌳Resource'!$A$4:$J1001,8,false)*R245),0) + IF(S245&lt;&gt;"",(VLOOKUP(S245,'🧱Material'!$B$4:$H1001,5,false)*T245),0) + IF(U245&lt;&gt;"",(VLOOKUP(U245,'🧱Material'!$B$4:$H1001,5,false)*V245),0) + IF(W245&lt;&gt;"",(VLOOKUP(W245,'🧱Material'!$B$4:$H1001,5,false)*X245),0) + IF(Y245&lt;&gt;"",(VLOOKUP(Y245,'🧱Material'!$B$4:$H1001,5,false)*Z245),0) + IF(AA245&lt;&gt;"",(VLOOKUP(AA245,'🧱Material'!$B$4:$H1001,5,false)*AB245),0) + IF(AC245&lt;&gt;"",(VLOOKUP(AC245,'🧱Material'!$B$4:$H1001,5,false)*AD245),0)</f>
        <v>0</v>
      </c>
      <c r="J245" s="526">
        <f>IF(K245&lt;&gt;"",(VLOOKUP(K245,'🌳Resource'!$A$5:$J1001,9,false)*L245),0)+IF(M245&lt;&gt;"",(VLOOKUP(M245,'🌳Resource'!$A$5:$J1001,9,false)*N245),0)+IF(O245&lt;&gt;"",(VLOOKUP(O245,'🌳Resource'!$A$5:$J1001,9,false)*P245),0) + IF(Q245&lt;&gt;"",(VLOOKUP(Q245,'🌳Resource'!$A$5:$J1001,9,false)*R245),0) + IF(S245&lt;&gt;"",(VLOOKUP(S245,'🧱Material'!$B$4:$H1001,6,false)*T245),0) + IF(U245&lt;&gt;"",(VLOOKUP(U245,'🧱Material'!$B$4:$H1001,6,false)*V245),0) + IF(W245&lt;&gt;"",(VLOOKUP(W245,'🧱Material'!$B$4:$H1001,6,false)*X245),0) + IF(Y245&lt;&gt;"",(VLOOKUP(Y245,'🧱Material'!$B$4:$H1001,6,false)*Z245),0) + IF(AA245&lt;&gt;"",(VLOOKUP(AA245,'🧱Material'!$B$4:$H1001,6,false)*AB245),0) + IF(AC245&lt;&gt;"",(VLOOKUP(AC245,'🧱Material'!$B$4:$H1001,6,false)*AD245),0)</f>
        <v>0</v>
      </c>
      <c r="K245" s="18"/>
      <c r="L245" s="536"/>
      <c r="M245" s="18"/>
      <c r="N245" s="536"/>
      <c r="O245" s="18"/>
      <c r="P245" s="536"/>
      <c r="Q245" s="18"/>
      <c r="R245" s="536"/>
      <c r="S245" s="59"/>
      <c r="T245" s="520"/>
      <c r="U245" s="59"/>
      <c r="V245" s="520"/>
      <c r="W245" s="59"/>
      <c r="X245" s="520"/>
      <c r="Y245" s="59"/>
      <c r="Z245" s="520"/>
      <c r="AA245" s="59"/>
      <c r="AB245" s="520"/>
      <c r="AC245" s="59"/>
      <c r="AD245" s="520"/>
    </row>
    <row r="246">
      <c r="A246" s="70" t="b">
        <v>0</v>
      </c>
      <c r="C246" s="70"/>
      <c r="D246" s="70"/>
      <c r="E246" s="70"/>
      <c r="H246" s="523">
        <f>IF(K246&lt;&gt;"",(VLOOKUP(K246,'🌳Resource'!$A$4:$J1001,10,false)*L246),0)+IF(M246&lt;&gt;"",(VLOOKUP(M246,'🌳Resource'!$A$4:$J1001,10,false)*N246),0)+IF(O246&lt;&gt;"",(VLOOKUP(O246,'🌳Resource'!$A$4:$J1001,10,false)*P246),0) + IF(Q246&lt;&gt;"",(VLOOKUP(Q246,'🌳Resource'!$A$4:$J1001,10,false)*R246),0) + IF(S246&lt;&gt;"",(VLOOKUP(S246,'🧱Material'!$B$4:$H1001,7,false)*T246),0) + IF(U246&lt;&gt;"",(VLOOKUP(U246,'🧱Material'!$B$4:$H1001,7,false)*V246),0) + IF(W246&lt;&gt;"",(VLOOKUP(W246,'🧱Material'!$B$4:$H1001,7,false)*X246),0) + IF(Y246&lt;&gt;"",(VLOOKUP(Y246,'🧱Material'!$B$4:$H1001,7,false)*Z246),0) + IF(AA246&lt;&gt;"",(VLOOKUP(AA246,'🧱Material'!$B$4:$H1001,7,false)*AB246),0) + IF(AC246&lt;&gt;"",(VLOOKUP(AC246,'🧱Material'!$B$4:$H1001,7,false)*AD246),0)</f>
        <v>0</v>
      </c>
      <c r="I246" s="523">
        <f>IF(K246&lt;&gt;"",(VLOOKUP(K246,'🌳Resource'!$A$4:$J1001,8,false)*L246),0)+IF(M246&lt;&gt;"",(VLOOKUP(M246,'🌳Resource'!$A$4:$J1001,8,false)*N246),0)+IF(O246&lt;&gt;"",(VLOOKUP(O246,'🌳Resource'!$A$4:$J1001,8,false)*P246),0) + IF(Q246&lt;&gt;"",(VLOOKUP(Q246,'🌳Resource'!$A$4:$J1001,8,false)*R246),0) + IF(S246&lt;&gt;"",(VLOOKUP(S246,'🧱Material'!$B$4:$H1001,5,false)*T246),0) + IF(U246&lt;&gt;"",(VLOOKUP(U246,'🧱Material'!$B$4:$H1001,5,false)*V246),0) + IF(W246&lt;&gt;"",(VLOOKUP(W246,'🧱Material'!$B$4:$H1001,5,false)*X246),0) + IF(Y246&lt;&gt;"",(VLOOKUP(Y246,'🧱Material'!$B$4:$H1001,5,false)*Z246),0) + IF(AA246&lt;&gt;"",(VLOOKUP(AA246,'🧱Material'!$B$4:$H1001,5,false)*AB246),0) + IF(AC246&lt;&gt;"",(VLOOKUP(AC246,'🧱Material'!$B$4:$H1001,5,false)*AD246),0)</f>
        <v>0</v>
      </c>
      <c r="J246" s="523">
        <f>IF(K246&lt;&gt;"",(VLOOKUP(K246,'🌳Resource'!$A$5:$J1001,9,false)*L246),0)+IF(M246&lt;&gt;"",(VLOOKUP(M246,'🌳Resource'!$A$5:$J1001,9,false)*N246),0)+IF(O246&lt;&gt;"",(VLOOKUP(O246,'🌳Resource'!$A$5:$J1001,9,false)*P246),0) + IF(Q246&lt;&gt;"",(VLOOKUP(Q246,'🌳Resource'!$A$5:$J1001,9,false)*R246),0) + IF(S246&lt;&gt;"",(VLOOKUP(S246,'🧱Material'!$B$4:$H1001,6,false)*T246),0) + IF(U246&lt;&gt;"",(VLOOKUP(U246,'🧱Material'!$B$4:$H1001,6,false)*V246),0) + IF(W246&lt;&gt;"",(VLOOKUP(W246,'🧱Material'!$B$4:$H1001,6,false)*X246),0) + IF(Y246&lt;&gt;"",(VLOOKUP(Y246,'🧱Material'!$B$4:$H1001,6,false)*Z246),0) + IF(AA246&lt;&gt;"",(VLOOKUP(AA246,'🧱Material'!$B$4:$H1001,6,false)*AB246),0) + IF(AC246&lt;&gt;"",(VLOOKUP(AC246,'🧱Material'!$B$4:$H1001,6,false)*AD246),0)</f>
        <v>0</v>
      </c>
      <c r="K246" s="63"/>
      <c r="L246" s="3"/>
      <c r="M246" s="63"/>
      <c r="N246" s="3"/>
      <c r="O246" s="63"/>
      <c r="P246" s="3"/>
      <c r="Q246" s="63"/>
      <c r="R246" s="3"/>
      <c r="S246" s="515"/>
      <c r="T246" s="3"/>
      <c r="U246" s="515"/>
      <c r="V246" s="3"/>
      <c r="W246" s="515"/>
      <c r="X246" s="3"/>
      <c r="Y246" s="515"/>
      <c r="Z246" s="3"/>
      <c r="AA246" s="515"/>
      <c r="AB246" s="3"/>
      <c r="AC246" s="515"/>
      <c r="AD246" s="3"/>
    </row>
    <row r="247">
      <c r="A247" s="70" t="b">
        <v>0</v>
      </c>
      <c r="C247" s="70"/>
      <c r="D247" s="70"/>
      <c r="E247" s="70"/>
      <c r="H247" s="526">
        <f>IF(K247&lt;&gt;"",(VLOOKUP(K247,'🌳Resource'!$A$4:$J1001,10,false)*L247),0)+IF(M247&lt;&gt;"",(VLOOKUP(M247,'🌳Resource'!$A$4:$J1001,10,false)*N247),0)+IF(O247&lt;&gt;"",(VLOOKUP(O247,'🌳Resource'!$A$4:$J1001,10,false)*P247),0) + IF(Q247&lt;&gt;"",(VLOOKUP(Q247,'🌳Resource'!$A$4:$J1001,10,false)*R247),0) + IF(S247&lt;&gt;"",(VLOOKUP(S247,'🧱Material'!$B$4:$H1001,7,false)*T247),0) + IF(U247&lt;&gt;"",(VLOOKUP(U247,'🧱Material'!$B$4:$H1001,7,false)*V247),0) + IF(W247&lt;&gt;"",(VLOOKUP(W247,'🧱Material'!$B$4:$H1001,7,false)*X247),0) + IF(Y247&lt;&gt;"",(VLOOKUP(Y247,'🧱Material'!$B$4:$H1001,7,false)*Z247),0) + IF(AA247&lt;&gt;"",(VLOOKUP(AA247,'🧱Material'!$B$4:$H1001,7,false)*AB247),0) + IF(AC247&lt;&gt;"",(VLOOKUP(AC247,'🧱Material'!$B$4:$H1001,7,false)*AD247),0)</f>
        <v>0</v>
      </c>
      <c r="I247" s="526">
        <f>IF(K247&lt;&gt;"",(VLOOKUP(K247,'🌳Resource'!$A$4:$J1001,8,false)*L247),0)+IF(M247&lt;&gt;"",(VLOOKUP(M247,'🌳Resource'!$A$4:$J1001,8,false)*N247),0)+IF(O247&lt;&gt;"",(VLOOKUP(O247,'🌳Resource'!$A$4:$J1001,8,false)*P247),0) + IF(Q247&lt;&gt;"",(VLOOKUP(Q247,'🌳Resource'!$A$4:$J1001,8,false)*R247),0) + IF(S247&lt;&gt;"",(VLOOKUP(S247,'🧱Material'!$B$4:$H1001,5,false)*T247),0) + IF(U247&lt;&gt;"",(VLOOKUP(U247,'🧱Material'!$B$4:$H1001,5,false)*V247),0) + IF(W247&lt;&gt;"",(VLOOKUP(W247,'🧱Material'!$B$4:$H1001,5,false)*X247),0) + IF(Y247&lt;&gt;"",(VLOOKUP(Y247,'🧱Material'!$B$4:$H1001,5,false)*Z247),0) + IF(AA247&lt;&gt;"",(VLOOKUP(AA247,'🧱Material'!$B$4:$H1001,5,false)*AB247),0) + IF(AC247&lt;&gt;"",(VLOOKUP(AC247,'🧱Material'!$B$4:$H1001,5,false)*AD247),0)</f>
        <v>0</v>
      </c>
      <c r="J247" s="526">
        <f>IF(K247&lt;&gt;"",(VLOOKUP(K247,'🌳Resource'!$A$5:$J1001,9,false)*L247),0)+IF(M247&lt;&gt;"",(VLOOKUP(M247,'🌳Resource'!$A$5:$J1001,9,false)*N247),0)+IF(O247&lt;&gt;"",(VLOOKUP(O247,'🌳Resource'!$A$5:$J1001,9,false)*P247),0) + IF(Q247&lt;&gt;"",(VLOOKUP(Q247,'🌳Resource'!$A$5:$J1001,9,false)*R247),0) + IF(S247&lt;&gt;"",(VLOOKUP(S247,'🧱Material'!$B$4:$H1001,6,false)*T247),0) + IF(U247&lt;&gt;"",(VLOOKUP(U247,'🧱Material'!$B$4:$H1001,6,false)*V247),0) + IF(W247&lt;&gt;"",(VLOOKUP(W247,'🧱Material'!$B$4:$H1001,6,false)*X247),0) + IF(Y247&lt;&gt;"",(VLOOKUP(Y247,'🧱Material'!$B$4:$H1001,6,false)*Z247),0) + IF(AA247&lt;&gt;"",(VLOOKUP(AA247,'🧱Material'!$B$4:$H1001,6,false)*AB247),0) + IF(AC247&lt;&gt;"",(VLOOKUP(AC247,'🧱Material'!$B$4:$H1001,6,false)*AD247),0)</f>
        <v>0</v>
      </c>
      <c r="K247" s="18"/>
      <c r="L247" s="536"/>
      <c r="M247" s="18"/>
      <c r="N247" s="536"/>
      <c r="O247" s="18"/>
      <c r="P247" s="536"/>
      <c r="Q247" s="18"/>
      <c r="R247" s="536"/>
      <c r="S247" s="59"/>
      <c r="T247" s="520"/>
      <c r="U247" s="59"/>
      <c r="V247" s="520"/>
      <c r="W247" s="59"/>
      <c r="X247" s="520"/>
      <c r="Y247" s="59"/>
      <c r="Z247" s="520"/>
      <c r="AA247" s="59"/>
      <c r="AB247" s="520"/>
      <c r="AC247" s="59"/>
      <c r="AD247" s="520"/>
    </row>
    <row r="248">
      <c r="A248" s="70" t="b">
        <v>0</v>
      </c>
      <c r="C248" s="70"/>
      <c r="D248" s="70"/>
      <c r="E248" s="70"/>
      <c r="H248" s="523">
        <f>IF(K248&lt;&gt;"",(VLOOKUP(K248,'🌳Resource'!$A$4:$J1001,10,false)*L248),0)+IF(M248&lt;&gt;"",(VLOOKUP(M248,'🌳Resource'!$A$4:$J1001,10,false)*N248),0)+IF(O248&lt;&gt;"",(VLOOKUP(O248,'🌳Resource'!$A$4:$J1001,10,false)*P248),0) + IF(Q248&lt;&gt;"",(VLOOKUP(Q248,'🌳Resource'!$A$4:$J1001,10,false)*R248),0) + IF(S248&lt;&gt;"",(VLOOKUP(S248,'🧱Material'!$B$4:$H1001,7,false)*T248),0) + IF(U248&lt;&gt;"",(VLOOKUP(U248,'🧱Material'!$B$4:$H1001,7,false)*V248),0) + IF(W248&lt;&gt;"",(VLOOKUP(W248,'🧱Material'!$B$4:$H1001,7,false)*X248),0) + IF(Y248&lt;&gt;"",(VLOOKUP(Y248,'🧱Material'!$B$4:$H1001,7,false)*Z248),0) + IF(AA248&lt;&gt;"",(VLOOKUP(AA248,'🧱Material'!$B$4:$H1001,7,false)*AB248),0) + IF(AC248&lt;&gt;"",(VLOOKUP(AC248,'🧱Material'!$B$4:$H1001,7,false)*AD248),0)</f>
        <v>0</v>
      </c>
      <c r="I248" s="523">
        <f>IF(K248&lt;&gt;"",(VLOOKUP(K248,'🌳Resource'!$A$4:$J1001,8,false)*L248),0)+IF(M248&lt;&gt;"",(VLOOKUP(M248,'🌳Resource'!$A$4:$J1001,8,false)*N248),0)+IF(O248&lt;&gt;"",(VLOOKUP(O248,'🌳Resource'!$A$4:$J1001,8,false)*P248),0) + IF(Q248&lt;&gt;"",(VLOOKUP(Q248,'🌳Resource'!$A$4:$J1001,8,false)*R248),0) + IF(S248&lt;&gt;"",(VLOOKUP(S248,'🧱Material'!$B$4:$H1001,5,false)*T248),0) + IF(U248&lt;&gt;"",(VLOOKUP(U248,'🧱Material'!$B$4:$H1001,5,false)*V248),0) + IF(W248&lt;&gt;"",(VLOOKUP(W248,'🧱Material'!$B$4:$H1001,5,false)*X248),0) + IF(Y248&lt;&gt;"",(VLOOKUP(Y248,'🧱Material'!$B$4:$H1001,5,false)*Z248),0) + IF(AA248&lt;&gt;"",(VLOOKUP(AA248,'🧱Material'!$B$4:$H1001,5,false)*AB248),0) + IF(AC248&lt;&gt;"",(VLOOKUP(AC248,'🧱Material'!$B$4:$H1001,5,false)*AD248),0)</f>
        <v>0</v>
      </c>
      <c r="J248" s="523">
        <f>IF(K248&lt;&gt;"",(VLOOKUP(K248,'🌳Resource'!$A$5:$J1001,9,false)*L248),0)+IF(M248&lt;&gt;"",(VLOOKUP(M248,'🌳Resource'!$A$5:$J1001,9,false)*N248),0)+IF(O248&lt;&gt;"",(VLOOKUP(O248,'🌳Resource'!$A$5:$J1001,9,false)*P248),0) + IF(Q248&lt;&gt;"",(VLOOKUP(Q248,'🌳Resource'!$A$5:$J1001,9,false)*R248),0) + IF(S248&lt;&gt;"",(VLOOKUP(S248,'🧱Material'!$B$4:$H1001,6,false)*T248),0) + IF(U248&lt;&gt;"",(VLOOKUP(U248,'🧱Material'!$B$4:$H1001,6,false)*V248),0) + IF(W248&lt;&gt;"",(VLOOKUP(W248,'🧱Material'!$B$4:$H1001,6,false)*X248),0) + IF(Y248&lt;&gt;"",(VLOOKUP(Y248,'🧱Material'!$B$4:$H1001,6,false)*Z248),0) + IF(AA248&lt;&gt;"",(VLOOKUP(AA248,'🧱Material'!$B$4:$H1001,6,false)*AB248),0) + IF(AC248&lt;&gt;"",(VLOOKUP(AC248,'🧱Material'!$B$4:$H1001,6,false)*AD248),0)</f>
        <v>0</v>
      </c>
      <c r="K248" s="63"/>
      <c r="L248" s="3"/>
      <c r="M248" s="63"/>
      <c r="N248" s="3"/>
      <c r="O248" s="63"/>
      <c r="P248" s="3"/>
      <c r="Q248" s="63"/>
      <c r="R248" s="3"/>
      <c r="S248" s="515"/>
      <c r="T248" s="3"/>
      <c r="U248" s="515"/>
      <c r="V248" s="3"/>
      <c r="W248" s="515"/>
      <c r="X248" s="3"/>
      <c r="Y248" s="515"/>
      <c r="Z248" s="3"/>
      <c r="AA248" s="515"/>
      <c r="AB248" s="3"/>
      <c r="AC248" s="515"/>
      <c r="AD248" s="3"/>
    </row>
    <row r="249">
      <c r="A249" s="70" t="b">
        <v>0</v>
      </c>
      <c r="C249" s="70"/>
      <c r="D249" s="70"/>
      <c r="E249" s="70"/>
      <c r="H249" s="526">
        <f>IF(K249&lt;&gt;"",(VLOOKUP(K249,'🌳Resource'!$A$4:$J1001,10,false)*L249),0)+IF(M249&lt;&gt;"",(VLOOKUP(M249,'🌳Resource'!$A$4:$J1001,10,false)*N249),0)+IF(O249&lt;&gt;"",(VLOOKUP(O249,'🌳Resource'!$A$4:$J1001,10,false)*P249),0) + IF(Q249&lt;&gt;"",(VLOOKUP(Q249,'🌳Resource'!$A$4:$J1001,10,false)*R249),0) + IF(S249&lt;&gt;"",(VLOOKUP(S249,'🧱Material'!$B$4:$H1001,7,false)*T249),0) + IF(U249&lt;&gt;"",(VLOOKUP(U249,'🧱Material'!$B$4:$H1001,7,false)*V249),0) + IF(W249&lt;&gt;"",(VLOOKUP(W249,'🧱Material'!$B$4:$H1001,7,false)*X249),0) + IF(Y249&lt;&gt;"",(VLOOKUP(Y249,'🧱Material'!$B$4:$H1001,7,false)*Z249),0) + IF(AA249&lt;&gt;"",(VLOOKUP(AA249,'🧱Material'!$B$4:$H1001,7,false)*AB249),0) + IF(AC249&lt;&gt;"",(VLOOKUP(AC249,'🧱Material'!$B$4:$H1001,7,false)*AD249),0)</f>
        <v>0</v>
      </c>
      <c r="I249" s="526">
        <f>IF(K249&lt;&gt;"",(VLOOKUP(K249,'🌳Resource'!$A$4:$J1001,8,false)*L249),0)+IF(M249&lt;&gt;"",(VLOOKUP(M249,'🌳Resource'!$A$4:$J1001,8,false)*N249),0)+IF(O249&lt;&gt;"",(VLOOKUP(O249,'🌳Resource'!$A$4:$J1001,8,false)*P249),0) + IF(Q249&lt;&gt;"",(VLOOKUP(Q249,'🌳Resource'!$A$4:$J1001,8,false)*R249),0) + IF(S249&lt;&gt;"",(VLOOKUP(S249,'🧱Material'!$B$4:$H1001,5,false)*T249),0) + IF(U249&lt;&gt;"",(VLOOKUP(U249,'🧱Material'!$B$4:$H1001,5,false)*V249),0) + IF(W249&lt;&gt;"",(VLOOKUP(W249,'🧱Material'!$B$4:$H1001,5,false)*X249),0) + IF(Y249&lt;&gt;"",(VLOOKUP(Y249,'🧱Material'!$B$4:$H1001,5,false)*Z249),0) + IF(AA249&lt;&gt;"",(VLOOKUP(AA249,'🧱Material'!$B$4:$H1001,5,false)*AB249),0) + IF(AC249&lt;&gt;"",(VLOOKUP(AC249,'🧱Material'!$B$4:$H1001,5,false)*AD249),0)</f>
        <v>0</v>
      </c>
      <c r="J249" s="526">
        <f>IF(K249&lt;&gt;"",(VLOOKUP(K249,'🌳Resource'!$A$5:$J1001,9,false)*L249),0)+IF(M249&lt;&gt;"",(VLOOKUP(M249,'🌳Resource'!$A$5:$J1001,9,false)*N249),0)+IF(O249&lt;&gt;"",(VLOOKUP(O249,'🌳Resource'!$A$5:$J1001,9,false)*P249),0) + IF(Q249&lt;&gt;"",(VLOOKUP(Q249,'🌳Resource'!$A$5:$J1001,9,false)*R249),0) + IF(S249&lt;&gt;"",(VLOOKUP(S249,'🧱Material'!$B$4:$H1001,6,false)*T249),0) + IF(U249&lt;&gt;"",(VLOOKUP(U249,'🧱Material'!$B$4:$H1001,6,false)*V249),0) + IF(W249&lt;&gt;"",(VLOOKUP(W249,'🧱Material'!$B$4:$H1001,6,false)*X249),0) + IF(Y249&lt;&gt;"",(VLOOKUP(Y249,'🧱Material'!$B$4:$H1001,6,false)*Z249),0) + IF(AA249&lt;&gt;"",(VLOOKUP(AA249,'🧱Material'!$B$4:$H1001,6,false)*AB249),0) + IF(AC249&lt;&gt;"",(VLOOKUP(AC249,'🧱Material'!$B$4:$H1001,6,false)*AD249),0)</f>
        <v>0</v>
      </c>
      <c r="K249" s="18"/>
      <c r="L249" s="536"/>
      <c r="M249" s="18"/>
      <c r="N249" s="536"/>
      <c r="O249" s="18"/>
      <c r="P249" s="536"/>
      <c r="Q249" s="18"/>
      <c r="R249" s="536"/>
      <c r="S249" s="59"/>
      <c r="T249" s="520"/>
      <c r="U249" s="59"/>
      <c r="V249" s="520"/>
      <c r="W249" s="59"/>
      <c r="X249" s="520"/>
      <c r="Y249" s="59"/>
      <c r="Z249" s="520"/>
      <c r="AA249" s="59"/>
      <c r="AB249" s="520"/>
      <c r="AC249" s="59"/>
      <c r="AD249" s="520"/>
    </row>
    <row r="250">
      <c r="A250" s="70" t="b">
        <v>0</v>
      </c>
      <c r="C250" s="70"/>
      <c r="D250" s="70"/>
      <c r="E250" s="70"/>
      <c r="H250" s="523">
        <f>IF(K250&lt;&gt;"",(VLOOKUP(K250,'🌳Resource'!$A$4:$J1001,10,false)*L250),0)+IF(M250&lt;&gt;"",(VLOOKUP(M250,'🌳Resource'!$A$4:$J1001,10,false)*N250),0)+IF(O250&lt;&gt;"",(VLOOKUP(O250,'🌳Resource'!$A$4:$J1001,10,false)*P250),0) + IF(Q250&lt;&gt;"",(VLOOKUP(Q250,'🌳Resource'!$A$4:$J1001,10,false)*R250),0) + IF(S250&lt;&gt;"",(VLOOKUP(S250,'🧱Material'!$B$4:$H1001,7,false)*T250),0) + IF(U250&lt;&gt;"",(VLOOKUP(U250,'🧱Material'!$B$4:$H1001,7,false)*V250),0) + IF(W250&lt;&gt;"",(VLOOKUP(W250,'🧱Material'!$B$4:$H1001,7,false)*X250),0) + IF(Y250&lt;&gt;"",(VLOOKUP(Y250,'🧱Material'!$B$4:$H1001,7,false)*Z250),0) + IF(AA250&lt;&gt;"",(VLOOKUP(AA250,'🧱Material'!$B$4:$H1001,7,false)*AB250),0) + IF(AC250&lt;&gt;"",(VLOOKUP(AC250,'🧱Material'!$B$4:$H1001,7,false)*AD250),0)</f>
        <v>0</v>
      </c>
      <c r="I250" s="523">
        <f>IF(K250&lt;&gt;"",(VLOOKUP(K250,'🌳Resource'!$A$4:$J1001,8,false)*L250),0)+IF(M250&lt;&gt;"",(VLOOKUP(M250,'🌳Resource'!$A$4:$J1001,8,false)*N250),0)+IF(O250&lt;&gt;"",(VLOOKUP(O250,'🌳Resource'!$A$4:$J1001,8,false)*P250),0) + IF(Q250&lt;&gt;"",(VLOOKUP(Q250,'🌳Resource'!$A$4:$J1001,8,false)*R250),0) + IF(S250&lt;&gt;"",(VLOOKUP(S250,'🧱Material'!$B$4:$H1001,5,false)*T250),0) + IF(U250&lt;&gt;"",(VLOOKUP(U250,'🧱Material'!$B$4:$H1001,5,false)*V250),0) + IF(W250&lt;&gt;"",(VLOOKUP(W250,'🧱Material'!$B$4:$H1001,5,false)*X250),0) + IF(Y250&lt;&gt;"",(VLOOKUP(Y250,'🧱Material'!$B$4:$H1001,5,false)*Z250),0) + IF(AA250&lt;&gt;"",(VLOOKUP(AA250,'🧱Material'!$B$4:$H1001,5,false)*AB250),0) + IF(AC250&lt;&gt;"",(VLOOKUP(AC250,'🧱Material'!$B$4:$H1001,5,false)*AD250),0)</f>
        <v>0</v>
      </c>
      <c r="J250" s="523">
        <f>IF(K250&lt;&gt;"",(VLOOKUP(K250,'🌳Resource'!$A$5:$J1001,9,false)*L250),0)+IF(M250&lt;&gt;"",(VLOOKUP(M250,'🌳Resource'!$A$5:$J1001,9,false)*N250),0)+IF(O250&lt;&gt;"",(VLOOKUP(O250,'🌳Resource'!$A$5:$J1001,9,false)*P250),0) + IF(Q250&lt;&gt;"",(VLOOKUP(Q250,'🌳Resource'!$A$5:$J1001,9,false)*R250),0) + IF(S250&lt;&gt;"",(VLOOKUP(S250,'🧱Material'!$B$4:$H1001,6,false)*T250),0) + IF(U250&lt;&gt;"",(VLOOKUP(U250,'🧱Material'!$B$4:$H1001,6,false)*V250),0) + IF(W250&lt;&gt;"",(VLOOKUP(W250,'🧱Material'!$B$4:$H1001,6,false)*X250),0) + IF(Y250&lt;&gt;"",(VLOOKUP(Y250,'🧱Material'!$B$4:$H1001,6,false)*Z250),0) + IF(AA250&lt;&gt;"",(VLOOKUP(AA250,'🧱Material'!$B$4:$H1001,6,false)*AB250),0) + IF(AC250&lt;&gt;"",(VLOOKUP(AC250,'🧱Material'!$B$4:$H1001,6,false)*AD250),0)</f>
        <v>0</v>
      </c>
      <c r="K250" s="63"/>
      <c r="L250" s="3"/>
      <c r="M250" s="63"/>
      <c r="N250" s="3"/>
      <c r="O250" s="63"/>
      <c r="P250" s="3"/>
      <c r="Q250" s="63"/>
      <c r="R250" s="3"/>
      <c r="S250" s="515"/>
      <c r="T250" s="3"/>
      <c r="U250" s="515"/>
      <c r="V250" s="3"/>
      <c r="W250" s="515"/>
      <c r="X250" s="3"/>
      <c r="Y250" s="515"/>
      <c r="Z250" s="3"/>
      <c r="AA250" s="515"/>
      <c r="AB250" s="3"/>
      <c r="AC250" s="515"/>
      <c r="AD250" s="3"/>
    </row>
    <row r="251">
      <c r="A251" s="70" t="b">
        <v>0</v>
      </c>
      <c r="C251" s="70"/>
      <c r="D251" s="70"/>
      <c r="E251" s="70"/>
      <c r="H251" s="526">
        <f>IF(K251&lt;&gt;"",(VLOOKUP(K251,'🌳Resource'!$A$4:$J1001,10,false)*L251),0)+IF(M251&lt;&gt;"",(VLOOKUP(M251,'🌳Resource'!$A$4:$J1001,10,false)*N251),0)+IF(O251&lt;&gt;"",(VLOOKUP(O251,'🌳Resource'!$A$4:$J1001,10,false)*P251),0) + IF(Q251&lt;&gt;"",(VLOOKUP(Q251,'🌳Resource'!$A$4:$J1001,10,false)*R251),0) + IF(S251&lt;&gt;"",(VLOOKUP(S251,'🧱Material'!$B$4:$H1001,7,false)*T251),0) + IF(U251&lt;&gt;"",(VLOOKUP(U251,'🧱Material'!$B$4:$H1001,7,false)*V251),0) + IF(W251&lt;&gt;"",(VLOOKUP(W251,'🧱Material'!$B$4:$H1001,7,false)*X251),0) + IF(Y251&lt;&gt;"",(VLOOKUP(Y251,'🧱Material'!$B$4:$H1001,7,false)*Z251),0) + IF(AA251&lt;&gt;"",(VLOOKUP(AA251,'🧱Material'!$B$4:$H1001,7,false)*AB251),0) + IF(AC251&lt;&gt;"",(VLOOKUP(AC251,'🧱Material'!$B$4:$H1001,7,false)*AD251),0)</f>
        <v>0</v>
      </c>
      <c r="I251" s="526">
        <f>IF(K251&lt;&gt;"",(VLOOKUP(K251,'🌳Resource'!$A$4:$J1001,8,false)*L251),0)+IF(M251&lt;&gt;"",(VLOOKUP(M251,'🌳Resource'!$A$4:$J1001,8,false)*N251),0)+IF(O251&lt;&gt;"",(VLOOKUP(O251,'🌳Resource'!$A$4:$J1001,8,false)*P251),0) + IF(Q251&lt;&gt;"",(VLOOKUP(Q251,'🌳Resource'!$A$4:$J1001,8,false)*R251),0) + IF(S251&lt;&gt;"",(VLOOKUP(S251,'🧱Material'!$B$4:$H1001,5,false)*T251),0) + IF(U251&lt;&gt;"",(VLOOKUP(U251,'🧱Material'!$B$4:$H1001,5,false)*V251),0) + IF(W251&lt;&gt;"",(VLOOKUP(W251,'🧱Material'!$B$4:$H1001,5,false)*X251),0) + IF(Y251&lt;&gt;"",(VLOOKUP(Y251,'🧱Material'!$B$4:$H1001,5,false)*Z251),0) + IF(AA251&lt;&gt;"",(VLOOKUP(AA251,'🧱Material'!$B$4:$H1001,5,false)*AB251),0) + IF(AC251&lt;&gt;"",(VLOOKUP(AC251,'🧱Material'!$B$4:$H1001,5,false)*AD251),0)</f>
        <v>0</v>
      </c>
      <c r="J251" s="526">
        <f>IF(K251&lt;&gt;"",(VLOOKUP(K251,'🌳Resource'!$A$5:$J1001,9,false)*L251),0)+IF(M251&lt;&gt;"",(VLOOKUP(M251,'🌳Resource'!$A$5:$J1001,9,false)*N251),0)+IF(O251&lt;&gt;"",(VLOOKUP(O251,'🌳Resource'!$A$5:$J1001,9,false)*P251),0) + IF(Q251&lt;&gt;"",(VLOOKUP(Q251,'🌳Resource'!$A$5:$J1001,9,false)*R251),0) + IF(S251&lt;&gt;"",(VLOOKUP(S251,'🧱Material'!$B$4:$H1001,6,false)*T251),0) + IF(U251&lt;&gt;"",(VLOOKUP(U251,'🧱Material'!$B$4:$H1001,6,false)*V251),0) + IF(W251&lt;&gt;"",(VLOOKUP(W251,'🧱Material'!$B$4:$H1001,6,false)*X251),0) + IF(Y251&lt;&gt;"",(VLOOKUP(Y251,'🧱Material'!$B$4:$H1001,6,false)*Z251),0) + IF(AA251&lt;&gt;"",(VLOOKUP(AA251,'🧱Material'!$B$4:$H1001,6,false)*AB251),0) + IF(AC251&lt;&gt;"",(VLOOKUP(AC251,'🧱Material'!$B$4:$H1001,6,false)*AD251),0)</f>
        <v>0</v>
      </c>
      <c r="K251" s="18"/>
      <c r="L251" s="536"/>
      <c r="M251" s="18"/>
      <c r="N251" s="536"/>
      <c r="O251" s="18"/>
      <c r="P251" s="536"/>
      <c r="Q251" s="18"/>
      <c r="R251" s="536"/>
      <c r="S251" s="59"/>
      <c r="T251" s="520"/>
      <c r="U251" s="59"/>
      <c r="V251" s="520"/>
      <c r="W251" s="59"/>
      <c r="X251" s="520"/>
      <c r="Y251" s="59"/>
      <c r="Z251" s="520"/>
      <c r="AA251" s="59"/>
      <c r="AB251" s="520"/>
      <c r="AC251" s="59"/>
      <c r="AD251" s="520"/>
    </row>
    <row r="252">
      <c r="A252" s="70" t="b">
        <v>0</v>
      </c>
      <c r="C252" s="70"/>
      <c r="D252" s="70"/>
      <c r="E252" s="70"/>
      <c r="H252" s="523">
        <f>IF(K252&lt;&gt;"",(VLOOKUP(K252,'🌳Resource'!$A$4:$J1001,10,false)*L252),0)+IF(M252&lt;&gt;"",(VLOOKUP(M252,'🌳Resource'!$A$4:$J1001,10,false)*N252),0)+IF(O252&lt;&gt;"",(VLOOKUP(O252,'🌳Resource'!$A$4:$J1001,10,false)*P252),0) + IF(Q252&lt;&gt;"",(VLOOKUP(Q252,'🌳Resource'!$A$4:$J1001,10,false)*R252),0) + IF(S252&lt;&gt;"",(VLOOKUP(S252,'🧱Material'!$B$4:$H1001,7,false)*T252),0) + IF(U252&lt;&gt;"",(VLOOKUP(U252,'🧱Material'!$B$4:$H1001,7,false)*V252),0) + IF(W252&lt;&gt;"",(VLOOKUP(W252,'🧱Material'!$B$4:$H1001,7,false)*X252),0) + IF(Y252&lt;&gt;"",(VLOOKUP(Y252,'🧱Material'!$B$4:$H1001,7,false)*Z252),0) + IF(AA252&lt;&gt;"",(VLOOKUP(AA252,'🧱Material'!$B$4:$H1001,7,false)*AB252),0) + IF(AC252&lt;&gt;"",(VLOOKUP(AC252,'🧱Material'!$B$4:$H1001,7,false)*AD252),0)</f>
        <v>0</v>
      </c>
      <c r="I252" s="523">
        <f>IF(K252&lt;&gt;"",(VLOOKUP(K252,'🌳Resource'!$A$4:$J1001,8,false)*L252),0)+IF(M252&lt;&gt;"",(VLOOKUP(M252,'🌳Resource'!$A$4:$J1001,8,false)*N252),0)+IF(O252&lt;&gt;"",(VLOOKUP(O252,'🌳Resource'!$A$4:$J1001,8,false)*P252),0) + IF(Q252&lt;&gt;"",(VLOOKUP(Q252,'🌳Resource'!$A$4:$J1001,8,false)*R252),0) + IF(S252&lt;&gt;"",(VLOOKUP(S252,'🧱Material'!$B$4:$H1001,5,false)*T252),0) + IF(U252&lt;&gt;"",(VLOOKUP(U252,'🧱Material'!$B$4:$H1001,5,false)*V252),0) + IF(W252&lt;&gt;"",(VLOOKUP(W252,'🧱Material'!$B$4:$H1001,5,false)*X252),0) + IF(Y252&lt;&gt;"",(VLOOKUP(Y252,'🧱Material'!$B$4:$H1001,5,false)*Z252),0) + IF(AA252&lt;&gt;"",(VLOOKUP(AA252,'🧱Material'!$B$4:$H1001,5,false)*AB252),0) + IF(AC252&lt;&gt;"",(VLOOKUP(AC252,'🧱Material'!$B$4:$H1001,5,false)*AD252),0)</f>
        <v>0</v>
      </c>
      <c r="J252" s="523">
        <f>IF(K252&lt;&gt;"",(VLOOKUP(K252,'🌳Resource'!$A$5:$J1001,9,false)*L252),0)+IF(M252&lt;&gt;"",(VLOOKUP(M252,'🌳Resource'!$A$5:$J1001,9,false)*N252),0)+IF(O252&lt;&gt;"",(VLOOKUP(O252,'🌳Resource'!$A$5:$J1001,9,false)*P252),0) + IF(Q252&lt;&gt;"",(VLOOKUP(Q252,'🌳Resource'!$A$5:$J1001,9,false)*R252),0) + IF(S252&lt;&gt;"",(VLOOKUP(S252,'🧱Material'!$B$4:$H1001,6,false)*T252),0) + IF(U252&lt;&gt;"",(VLOOKUP(U252,'🧱Material'!$B$4:$H1001,6,false)*V252),0) + IF(W252&lt;&gt;"",(VLOOKUP(W252,'🧱Material'!$B$4:$H1001,6,false)*X252),0) + IF(Y252&lt;&gt;"",(VLOOKUP(Y252,'🧱Material'!$B$4:$H1001,6,false)*Z252),0) + IF(AA252&lt;&gt;"",(VLOOKUP(AA252,'🧱Material'!$B$4:$H1001,6,false)*AB252),0) + IF(AC252&lt;&gt;"",(VLOOKUP(AC252,'🧱Material'!$B$4:$H1001,6,false)*AD252),0)</f>
        <v>0</v>
      </c>
      <c r="K252" s="63"/>
      <c r="L252" s="3"/>
      <c r="M252" s="63"/>
      <c r="N252" s="3"/>
      <c r="O252" s="63"/>
      <c r="P252" s="3"/>
      <c r="Q252" s="63"/>
      <c r="R252" s="3"/>
      <c r="S252" s="515"/>
      <c r="T252" s="3"/>
      <c r="U252" s="515"/>
      <c r="V252" s="3"/>
      <c r="W252" s="515"/>
      <c r="X252" s="3"/>
      <c r="Y252" s="515"/>
      <c r="Z252" s="3"/>
      <c r="AA252" s="515"/>
      <c r="AB252" s="3"/>
      <c r="AC252" s="515"/>
      <c r="AD252" s="3"/>
    </row>
    <row r="253">
      <c r="A253" s="70" t="b">
        <v>0</v>
      </c>
      <c r="C253" s="70"/>
      <c r="D253" s="70"/>
      <c r="E253" s="70"/>
      <c r="H253" s="526">
        <f>IF(K253&lt;&gt;"",(VLOOKUP(K253,'🌳Resource'!$A$4:$J1001,10,false)*L253),0)+IF(M253&lt;&gt;"",(VLOOKUP(M253,'🌳Resource'!$A$4:$J1001,10,false)*N253),0)+IF(O253&lt;&gt;"",(VLOOKUP(O253,'🌳Resource'!$A$4:$J1001,10,false)*P253),0) + IF(Q253&lt;&gt;"",(VLOOKUP(Q253,'🌳Resource'!$A$4:$J1001,10,false)*R253),0) + IF(S253&lt;&gt;"",(VLOOKUP(S253,'🧱Material'!$B$4:$H1001,7,false)*T253),0) + IF(U253&lt;&gt;"",(VLOOKUP(U253,'🧱Material'!$B$4:$H1001,7,false)*V253),0) + IF(W253&lt;&gt;"",(VLOOKUP(W253,'🧱Material'!$B$4:$H1001,7,false)*X253),0) + IF(Y253&lt;&gt;"",(VLOOKUP(Y253,'🧱Material'!$B$4:$H1001,7,false)*Z253),0) + IF(AA253&lt;&gt;"",(VLOOKUP(AA253,'🧱Material'!$B$4:$H1001,7,false)*AB253),0) + IF(AC253&lt;&gt;"",(VLOOKUP(AC253,'🧱Material'!$B$4:$H1001,7,false)*AD253),0)</f>
        <v>0</v>
      </c>
      <c r="I253" s="526">
        <f>IF(K253&lt;&gt;"",(VLOOKUP(K253,'🌳Resource'!$A$4:$J1001,8,false)*L253),0)+IF(M253&lt;&gt;"",(VLOOKUP(M253,'🌳Resource'!$A$4:$J1001,8,false)*N253),0)+IF(O253&lt;&gt;"",(VLOOKUP(O253,'🌳Resource'!$A$4:$J1001,8,false)*P253),0) + IF(Q253&lt;&gt;"",(VLOOKUP(Q253,'🌳Resource'!$A$4:$J1001,8,false)*R253),0) + IF(S253&lt;&gt;"",(VLOOKUP(S253,'🧱Material'!$B$4:$H1001,5,false)*T253),0) + IF(U253&lt;&gt;"",(VLOOKUP(U253,'🧱Material'!$B$4:$H1001,5,false)*V253),0) + IF(W253&lt;&gt;"",(VLOOKUP(W253,'🧱Material'!$B$4:$H1001,5,false)*X253),0) + IF(Y253&lt;&gt;"",(VLOOKUP(Y253,'🧱Material'!$B$4:$H1001,5,false)*Z253),0) + IF(AA253&lt;&gt;"",(VLOOKUP(AA253,'🧱Material'!$B$4:$H1001,5,false)*AB253),0) + IF(AC253&lt;&gt;"",(VLOOKUP(AC253,'🧱Material'!$B$4:$H1001,5,false)*AD253),0)</f>
        <v>0</v>
      </c>
      <c r="J253" s="526">
        <f>IF(K253&lt;&gt;"",(VLOOKUP(K253,'🌳Resource'!$A$5:$J1001,9,false)*L253),0)+IF(M253&lt;&gt;"",(VLOOKUP(M253,'🌳Resource'!$A$5:$J1001,9,false)*N253),0)+IF(O253&lt;&gt;"",(VLOOKUP(O253,'🌳Resource'!$A$5:$J1001,9,false)*P253),0) + IF(Q253&lt;&gt;"",(VLOOKUP(Q253,'🌳Resource'!$A$5:$J1001,9,false)*R253),0) + IF(S253&lt;&gt;"",(VLOOKUP(S253,'🧱Material'!$B$4:$H1001,6,false)*T253),0) + IF(U253&lt;&gt;"",(VLOOKUP(U253,'🧱Material'!$B$4:$H1001,6,false)*V253),0) + IF(W253&lt;&gt;"",(VLOOKUP(W253,'🧱Material'!$B$4:$H1001,6,false)*X253),0) + IF(Y253&lt;&gt;"",(VLOOKUP(Y253,'🧱Material'!$B$4:$H1001,6,false)*Z253),0) + IF(AA253&lt;&gt;"",(VLOOKUP(AA253,'🧱Material'!$B$4:$H1001,6,false)*AB253),0) + IF(AC253&lt;&gt;"",(VLOOKUP(AC253,'🧱Material'!$B$4:$H1001,6,false)*AD253),0)</f>
        <v>0</v>
      </c>
      <c r="K253" s="18"/>
      <c r="L253" s="536"/>
      <c r="M253" s="18"/>
      <c r="N253" s="536"/>
      <c r="O253" s="18"/>
      <c r="P253" s="536"/>
      <c r="Q253" s="18"/>
      <c r="R253" s="536"/>
      <c r="S253" s="59"/>
      <c r="T253" s="520"/>
      <c r="U253" s="59"/>
      <c r="V253" s="520"/>
      <c r="W253" s="59"/>
      <c r="X253" s="520"/>
      <c r="Y253" s="59"/>
      <c r="Z253" s="520"/>
      <c r="AA253" s="59"/>
      <c r="AB253" s="520"/>
      <c r="AC253" s="59"/>
      <c r="AD253" s="520"/>
    </row>
    <row r="254">
      <c r="A254" s="70" t="b">
        <v>0</v>
      </c>
      <c r="C254" s="70"/>
      <c r="D254" s="70"/>
      <c r="E254" s="70"/>
      <c r="H254" s="523">
        <f>IF(K254&lt;&gt;"",(VLOOKUP(K254,'🌳Resource'!$A$4:$J1001,10,false)*L254),0)+IF(M254&lt;&gt;"",(VLOOKUP(M254,'🌳Resource'!$A$4:$J1001,10,false)*N254),0)+IF(O254&lt;&gt;"",(VLOOKUP(O254,'🌳Resource'!$A$4:$J1001,10,false)*P254),0) + IF(Q254&lt;&gt;"",(VLOOKUP(Q254,'🌳Resource'!$A$4:$J1001,10,false)*R254),0) + IF(S254&lt;&gt;"",(VLOOKUP(S254,'🧱Material'!$B$4:$H1001,7,false)*T254),0) + IF(U254&lt;&gt;"",(VLOOKUP(U254,'🧱Material'!$B$4:$H1001,7,false)*V254),0) + IF(W254&lt;&gt;"",(VLOOKUP(W254,'🧱Material'!$B$4:$H1001,7,false)*X254),0) + IF(Y254&lt;&gt;"",(VLOOKUP(Y254,'🧱Material'!$B$4:$H1001,7,false)*Z254),0) + IF(AA254&lt;&gt;"",(VLOOKUP(AA254,'🧱Material'!$B$4:$H1001,7,false)*AB254),0) + IF(AC254&lt;&gt;"",(VLOOKUP(AC254,'🧱Material'!$B$4:$H1001,7,false)*AD254),0)</f>
        <v>0</v>
      </c>
      <c r="I254" s="523">
        <f>IF(K254&lt;&gt;"",(VLOOKUP(K254,'🌳Resource'!$A$4:$J1001,8,false)*L254),0)+IF(M254&lt;&gt;"",(VLOOKUP(M254,'🌳Resource'!$A$4:$J1001,8,false)*N254),0)+IF(O254&lt;&gt;"",(VLOOKUP(O254,'🌳Resource'!$A$4:$J1001,8,false)*P254),0) + IF(Q254&lt;&gt;"",(VLOOKUP(Q254,'🌳Resource'!$A$4:$J1001,8,false)*R254),0) + IF(S254&lt;&gt;"",(VLOOKUP(S254,'🧱Material'!$B$4:$H1001,5,false)*T254),0) + IF(U254&lt;&gt;"",(VLOOKUP(U254,'🧱Material'!$B$4:$H1001,5,false)*V254),0) + IF(W254&lt;&gt;"",(VLOOKUP(W254,'🧱Material'!$B$4:$H1001,5,false)*X254),0) + IF(Y254&lt;&gt;"",(VLOOKUP(Y254,'🧱Material'!$B$4:$H1001,5,false)*Z254),0) + IF(AA254&lt;&gt;"",(VLOOKUP(AA254,'🧱Material'!$B$4:$H1001,5,false)*AB254),0) + IF(AC254&lt;&gt;"",(VLOOKUP(AC254,'🧱Material'!$B$4:$H1001,5,false)*AD254),0)</f>
        <v>0</v>
      </c>
      <c r="J254" s="523">
        <f>IF(K254&lt;&gt;"",(VLOOKUP(K254,'🌳Resource'!$A$5:$J1001,9,false)*L254),0)+IF(M254&lt;&gt;"",(VLOOKUP(M254,'🌳Resource'!$A$5:$J1001,9,false)*N254),0)+IF(O254&lt;&gt;"",(VLOOKUP(O254,'🌳Resource'!$A$5:$J1001,9,false)*P254),0) + IF(Q254&lt;&gt;"",(VLOOKUP(Q254,'🌳Resource'!$A$5:$J1001,9,false)*R254),0) + IF(S254&lt;&gt;"",(VLOOKUP(S254,'🧱Material'!$B$4:$H1001,6,false)*T254),0) + IF(U254&lt;&gt;"",(VLOOKUP(U254,'🧱Material'!$B$4:$H1001,6,false)*V254),0) + IF(W254&lt;&gt;"",(VLOOKUP(W254,'🧱Material'!$B$4:$H1001,6,false)*X254),0) + IF(Y254&lt;&gt;"",(VLOOKUP(Y254,'🧱Material'!$B$4:$H1001,6,false)*Z254),0) + IF(AA254&lt;&gt;"",(VLOOKUP(AA254,'🧱Material'!$B$4:$H1001,6,false)*AB254),0) + IF(AC254&lt;&gt;"",(VLOOKUP(AC254,'🧱Material'!$B$4:$H1001,6,false)*AD254),0)</f>
        <v>0</v>
      </c>
      <c r="K254" s="63"/>
      <c r="L254" s="3"/>
      <c r="M254" s="63"/>
      <c r="N254" s="3"/>
      <c r="O254" s="63"/>
      <c r="P254" s="3"/>
      <c r="Q254" s="63"/>
      <c r="R254" s="3"/>
      <c r="S254" s="515"/>
      <c r="T254" s="3"/>
      <c r="U254" s="515"/>
      <c r="V254" s="3"/>
      <c r="W254" s="515"/>
      <c r="X254" s="3"/>
      <c r="Y254" s="515"/>
      <c r="Z254" s="3"/>
      <c r="AA254" s="515"/>
      <c r="AB254" s="3"/>
      <c r="AC254" s="515"/>
      <c r="AD254" s="3"/>
    </row>
    <row r="255">
      <c r="A255" s="70" t="b">
        <v>0</v>
      </c>
      <c r="C255" s="70"/>
      <c r="D255" s="70"/>
      <c r="E255" s="70"/>
      <c r="H255" s="526">
        <f>IF(K255&lt;&gt;"",(VLOOKUP(K255,'🌳Resource'!$A$4:$J1001,10,false)*L255),0)+IF(M255&lt;&gt;"",(VLOOKUP(M255,'🌳Resource'!$A$4:$J1001,10,false)*N255),0)+IF(O255&lt;&gt;"",(VLOOKUP(O255,'🌳Resource'!$A$4:$J1001,10,false)*P255),0) + IF(Q255&lt;&gt;"",(VLOOKUP(Q255,'🌳Resource'!$A$4:$J1001,10,false)*R255),0) + IF(S255&lt;&gt;"",(VLOOKUP(S255,'🧱Material'!$B$4:$H1001,7,false)*T255),0) + IF(U255&lt;&gt;"",(VLOOKUP(U255,'🧱Material'!$B$4:$H1001,7,false)*V255),0) + IF(W255&lt;&gt;"",(VLOOKUP(W255,'🧱Material'!$B$4:$H1001,7,false)*X255),0) + IF(Y255&lt;&gt;"",(VLOOKUP(Y255,'🧱Material'!$B$4:$H1001,7,false)*Z255),0) + IF(AA255&lt;&gt;"",(VLOOKUP(AA255,'🧱Material'!$B$4:$H1001,7,false)*AB255),0) + IF(AC255&lt;&gt;"",(VLOOKUP(AC255,'🧱Material'!$B$4:$H1001,7,false)*AD255),0)</f>
        <v>0</v>
      </c>
      <c r="I255" s="526">
        <f>IF(K255&lt;&gt;"",(VLOOKUP(K255,'🌳Resource'!$A$4:$J1001,8,false)*L255),0)+IF(M255&lt;&gt;"",(VLOOKUP(M255,'🌳Resource'!$A$4:$J1001,8,false)*N255),0)+IF(O255&lt;&gt;"",(VLOOKUP(O255,'🌳Resource'!$A$4:$J1001,8,false)*P255),0) + IF(Q255&lt;&gt;"",(VLOOKUP(Q255,'🌳Resource'!$A$4:$J1001,8,false)*R255),0) + IF(S255&lt;&gt;"",(VLOOKUP(S255,'🧱Material'!$B$4:$H1001,5,false)*T255),0) + IF(U255&lt;&gt;"",(VLOOKUP(U255,'🧱Material'!$B$4:$H1001,5,false)*V255),0) + IF(W255&lt;&gt;"",(VLOOKUP(W255,'🧱Material'!$B$4:$H1001,5,false)*X255),0) + IF(Y255&lt;&gt;"",(VLOOKUP(Y255,'🧱Material'!$B$4:$H1001,5,false)*Z255),0) + IF(AA255&lt;&gt;"",(VLOOKUP(AA255,'🧱Material'!$B$4:$H1001,5,false)*AB255),0) + IF(AC255&lt;&gt;"",(VLOOKUP(AC255,'🧱Material'!$B$4:$H1001,5,false)*AD255),0)</f>
        <v>0</v>
      </c>
      <c r="J255" s="526">
        <f>IF(K255&lt;&gt;"",(VLOOKUP(K255,'🌳Resource'!$A$5:$J1001,9,false)*L255),0)+IF(M255&lt;&gt;"",(VLOOKUP(M255,'🌳Resource'!$A$5:$J1001,9,false)*N255),0)+IF(O255&lt;&gt;"",(VLOOKUP(O255,'🌳Resource'!$A$5:$J1001,9,false)*P255),0) + IF(Q255&lt;&gt;"",(VLOOKUP(Q255,'🌳Resource'!$A$5:$J1001,9,false)*R255),0) + IF(S255&lt;&gt;"",(VLOOKUP(S255,'🧱Material'!$B$4:$H1001,6,false)*T255),0) + IF(U255&lt;&gt;"",(VLOOKUP(U255,'🧱Material'!$B$4:$H1001,6,false)*V255),0) + IF(W255&lt;&gt;"",(VLOOKUP(W255,'🧱Material'!$B$4:$H1001,6,false)*X255),0) + IF(Y255&lt;&gt;"",(VLOOKUP(Y255,'🧱Material'!$B$4:$H1001,6,false)*Z255),0) + IF(AA255&lt;&gt;"",(VLOOKUP(AA255,'🧱Material'!$B$4:$H1001,6,false)*AB255),0) + IF(AC255&lt;&gt;"",(VLOOKUP(AC255,'🧱Material'!$B$4:$H1001,6,false)*AD255),0)</f>
        <v>0</v>
      </c>
      <c r="K255" s="18"/>
      <c r="L255" s="536"/>
      <c r="M255" s="18"/>
      <c r="N255" s="536"/>
      <c r="O255" s="18"/>
      <c r="P255" s="536"/>
      <c r="Q255" s="18"/>
      <c r="R255" s="536"/>
      <c r="S255" s="59"/>
      <c r="T255" s="520"/>
      <c r="U255" s="59"/>
      <c r="V255" s="520"/>
      <c r="W255" s="59"/>
      <c r="X255" s="520"/>
      <c r="Y255" s="59"/>
      <c r="Z255" s="520"/>
      <c r="AA255" s="59"/>
      <c r="AB255" s="520"/>
      <c r="AC255" s="59"/>
      <c r="AD255" s="520"/>
    </row>
    <row r="256">
      <c r="A256" s="70" t="b">
        <v>0</v>
      </c>
      <c r="C256" s="70"/>
      <c r="D256" s="70"/>
      <c r="E256" s="70"/>
      <c r="H256" s="523">
        <f>IF(K256&lt;&gt;"",(VLOOKUP(K256,'🌳Resource'!$A$4:$J1001,10,false)*L256),0)+IF(M256&lt;&gt;"",(VLOOKUP(M256,'🌳Resource'!$A$4:$J1001,10,false)*N256),0)+IF(O256&lt;&gt;"",(VLOOKUP(O256,'🌳Resource'!$A$4:$J1001,10,false)*P256),0) + IF(Q256&lt;&gt;"",(VLOOKUP(Q256,'🌳Resource'!$A$4:$J1001,10,false)*R256),0) + IF(S256&lt;&gt;"",(VLOOKUP(S256,'🧱Material'!$B$4:$H1001,7,false)*T256),0) + IF(U256&lt;&gt;"",(VLOOKUP(U256,'🧱Material'!$B$4:$H1001,7,false)*V256),0) + IF(W256&lt;&gt;"",(VLOOKUP(W256,'🧱Material'!$B$4:$H1001,7,false)*X256),0) + IF(Y256&lt;&gt;"",(VLOOKUP(Y256,'🧱Material'!$B$4:$H1001,7,false)*Z256),0) + IF(AA256&lt;&gt;"",(VLOOKUP(AA256,'🧱Material'!$B$4:$H1001,7,false)*AB256),0) + IF(AC256&lt;&gt;"",(VLOOKUP(AC256,'🧱Material'!$B$4:$H1001,7,false)*AD256),0)</f>
        <v>0</v>
      </c>
      <c r="I256" s="523">
        <f>IF(K256&lt;&gt;"",(VLOOKUP(K256,'🌳Resource'!$A$4:$J1001,8,false)*L256),0)+IF(M256&lt;&gt;"",(VLOOKUP(M256,'🌳Resource'!$A$4:$J1001,8,false)*N256),0)+IF(O256&lt;&gt;"",(VLOOKUP(O256,'🌳Resource'!$A$4:$J1001,8,false)*P256),0) + IF(Q256&lt;&gt;"",(VLOOKUP(Q256,'🌳Resource'!$A$4:$J1001,8,false)*R256),0) + IF(S256&lt;&gt;"",(VLOOKUP(S256,'🧱Material'!$B$4:$H1001,5,false)*T256),0) + IF(U256&lt;&gt;"",(VLOOKUP(U256,'🧱Material'!$B$4:$H1001,5,false)*V256),0) + IF(W256&lt;&gt;"",(VLOOKUP(W256,'🧱Material'!$B$4:$H1001,5,false)*X256),0) + IF(Y256&lt;&gt;"",(VLOOKUP(Y256,'🧱Material'!$B$4:$H1001,5,false)*Z256),0) + IF(AA256&lt;&gt;"",(VLOOKUP(AA256,'🧱Material'!$B$4:$H1001,5,false)*AB256),0) + IF(AC256&lt;&gt;"",(VLOOKUP(AC256,'🧱Material'!$B$4:$H1001,5,false)*AD256),0)</f>
        <v>0</v>
      </c>
      <c r="J256" s="523">
        <f>IF(K256&lt;&gt;"",(VLOOKUP(K256,'🌳Resource'!$A$5:$J1001,9,false)*L256),0)+IF(M256&lt;&gt;"",(VLOOKUP(M256,'🌳Resource'!$A$5:$J1001,9,false)*N256),0)+IF(O256&lt;&gt;"",(VLOOKUP(O256,'🌳Resource'!$A$5:$J1001,9,false)*P256),0) + IF(Q256&lt;&gt;"",(VLOOKUP(Q256,'🌳Resource'!$A$5:$J1001,9,false)*R256),0) + IF(S256&lt;&gt;"",(VLOOKUP(S256,'🧱Material'!$B$4:$H1001,6,false)*T256),0) + IF(U256&lt;&gt;"",(VLOOKUP(U256,'🧱Material'!$B$4:$H1001,6,false)*V256),0) + IF(W256&lt;&gt;"",(VLOOKUP(W256,'🧱Material'!$B$4:$H1001,6,false)*X256),0) + IF(Y256&lt;&gt;"",(VLOOKUP(Y256,'🧱Material'!$B$4:$H1001,6,false)*Z256),0) + IF(AA256&lt;&gt;"",(VLOOKUP(AA256,'🧱Material'!$B$4:$H1001,6,false)*AB256),0) + IF(AC256&lt;&gt;"",(VLOOKUP(AC256,'🧱Material'!$B$4:$H1001,6,false)*AD256),0)</f>
        <v>0</v>
      </c>
      <c r="K256" s="63"/>
      <c r="L256" s="3"/>
      <c r="M256" s="63"/>
      <c r="N256" s="3"/>
      <c r="O256" s="63"/>
      <c r="P256" s="3"/>
      <c r="Q256" s="63"/>
      <c r="R256" s="3"/>
      <c r="S256" s="515"/>
      <c r="T256" s="3"/>
      <c r="U256" s="515"/>
      <c r="V256" s="3"/>
      <c r="W256" s="515"/>
      <c r="X256" s="3"/>
      <c r="Y256" s="515"/>
      <c r="Z256" s="3"/>
      <c r="AA256" s="515"/>
      <c r="AB256" s="3"/>
      <c r="AC256" s="515"/>
      <c r="AD256" s="3"/>
    </row>
    <row r="257">
      <c r="A257" s="70" t="b">
        <v>0</v>
      </c>
      <c r="C257" s="70"/>
      <c r="D257" s="70"/>
      <c r="E257" s="70"/>
      <c r="H257" s="526">
        <f>IF(K257&lt;&gt;"",(VLOOKUP(K257,'🌳Resource'!$A$4:$J1001,10,false)*L257),0)+IF(M257&lt;&gt;"",(VLOOKUP(M257,'🌳Resource'!$A$4:$J1001,10,false)*N257),0)+IF(O257&lt;&gt;"",(VLOOKUP(O257,'🌳Resource'!$A$4:$J1001,10,false)*P257),0) + IF(Q257&lt;&gt;"",(VLOOKUP(Q257,'🌳Resource'!$A$4:$J1001,10,false)*R257),0) + IF(S257&lt;&gt;"",(VLOOKUP(S257,'🧱Material'!$B$4:$H1001,7,false)*T257),0) + IF(U257&lt;&gt;"",(VLOOKUP(U257,'🧱Material'!$B$4:$H1001,7,false)*V257),0) + IF(W257&lt;&gt;"",(VLOOKUP(W257,'🧱Material'!$B$4:$H1001,7,false)*X257),0) + IF(Y257&lt;&gt;"",(VLOOKUP(Y257,'🧱Material'!$B$4:$H1001,7,false)*Z257),0) + IF(AA257&lt;&gt;"",(VLOOKUP(AA257,'🧱Material'!$B$4:$H1001,7,false)*AB257),0) + IF(AC257&lt;&gt;"",(VLOOKUP(AC257,'🧱Material'!$B$4:$H1001,7,false)*AD257),0)</f>
        <v>0</v>
      </c>
      <c r="I257" s="526">
        <f>IF(K257&lt;&gt;"",(VLOOKUP(K257,'🌳Resource'!$A$4:$J1001,8,false)*L257),0)+IF(M257&lt;&gt;"",(VLOOKUP(M257,'🌳Resource'!$A$4:$J1001,8,false)*N257),0)+IF(O257&lt;&gt;"",(VLOOKUP(O257,'🌳Resource'!$A$4:$J1001,8,false)*P257),0) + IF(Q257&lt;&gt;"",(VLOOKUP(Q257,'🌳Resource'!$A$4:$J1001,8,false)*R257),0) + IF(S257&lt;&gt;"",(VLOOKUP(S257,'🧱Material'!$B$4:$H1001,5,false)*T257),0) + IF(U257&lt;&gt;"",(VLOOKUP(U257,'🧱Material'!$B$4:$H1001,5,false)*V257),0) + IF(W257&lt;&gt;"",(VLOOKUP(W257,'🧱Material'!$B$4:$H1001,5,false)*X257),0) + IF(Y257&lt;&gt;"",(VLOOKUP(Y257,'🧱Material'!$B$4:$H1001,5,false)*Z257),0) + IF(AA257&lt;&gt;"",(VLOOKUP(AA257,'🧱Material'!$B$4:$H1001,5,false)*AB257),0) + IF(AC257&lt;&gt;"",(VLOOKUP(AC257,'🧱Material'!$B$4:$H1001,5,false)*AD257),0)</f>
        <v>0</v>
      </c>
      <c r="J257" s="526">
        <f>IF(K257&lt;&gt;"",(VLOOKUP(K257,'🌳Resource'!$A$5:$J1001,9,false)*L257),0)+IF(M257&lt;&gt;"",(VLOOKUP(M257,'🌳Resource'!$A$5:$J1001,9,false)*N257),0)+IF(O257&lt;&gt;"",(VLOOKUP(O257,'🌳Resource'!$A$5:$J1001,9,false)*P257),0) + IF(Q257&lt;&gt;"",(VLOOKUP(Q257,'🌳Resource'!$A$5:$J1001,9,false)*R257),0) + IF(S257&lt;&gt;"",(VLOOKUP(S257,'🧱Material'!$B$4:$H1001,6,false)*T257),0) + IF(U257&lt;&gt;"",(VLOOKUP(U257,'🧱Material'!$B$4:$H1001,6,false)*V257),0) + IF(W257&lt;&gt;"",(VLOOKUP(W257,'🧱Material'!$B$4:$H1001,6,false)*X257),0) + IF(Y257&lt;&gt;"",(VLOOKUP(Y257,'🧱Material'!$B$4:$H1001,6,false)*Z257),0) + IF(AA257&lt;&gt;"",(VLOOKUP(AA257,'🧱Material'!$B$4:$H1001,6,false)*AB257),0) + IF(AC257&lt;&gt;"",(VLOOKUP(AC257,'🧱Material'!$B$4:$H1001,6,false)*AD257),0)</f>
        <v>0</v>
      </c>
      <c r="K257" s="18"/>
      <c r="L257" s="536"/>
      <c r="M257" s="18"/>
      <c r="N257" s="536"/>
      <c r="O257" s="18"/>
      <c r="P257" s="536"/>
      <c r="Q257" s="18"/>
      <c r="R257" s="536"/>
      <c r="S257" s="59"/>
      <c r="T257" s="520"/>
      <c r="U257" s="59"/>
      <c r="V257" s="520"/>
      <c r="W257" s="59"/>
      <c r="X257" s="520"/>
      <c r="Y257" s="59"/>
      <c r="Z257" s="520"/>
      <c r="AA257" s="59"/>
      <c r="AB257" s="520"/>
      <c r="AC257" s="59"/>
      <c r="AD257" s="520"/>
    </row>
    <row r="258">
      <c r="A258" s="70" t="b">
        <v>0</v>
      </c>
      <c r="C258" s="70"/>
      <c r="D258" s="70"/>
      <c r="E258" s="70"/>
      <c r="H258" s="523">
        <f>IF(K258&lt;&gt;"",(VLOOKUP(K258,'🌳Resource'!$A$4:$J1001,10,false)*L258),0)+IF(M258&lt;&gt;"",(VLOOKUP(M258,'🌳Resource'!$A$4:$J1001,10,false)*N258),0)+IF(O258&lt;&gt;"",(VLOOKUP(O258,'🌳Resource'!$A$4:$J1001,10,false)*P258),0) + IF(Q258&lt;&gt;"",(VLOOKUP(Q258,'🌳Resource'!$A$4:$J1001,10,false)*R258),0) + IF(S258&lt;&gt;"",(VLOOKUP(S258,'🧱Material'!$B$4:$H1001,7,false)*T258),0) + IF(U258&lt;&gt;"",(VLOOKUP(U258,'🧱Material'!$B$4:$H1001,7,false)*V258),0) + IF(W258&lt;&gt;"",(VLOOKUP(W258,'🧱Material'!$B$4:$H1001,7,false)*X258),0) + IF(Y258&lt;&gt;"",(VLOOKUP(Y258,'🧱Material'!$B$4:$H1001,7,false)*Z258),0) + IF(AA258&lt;&gt;"",(VLOOKUP(AA258,'🧱Material'!$B$4:$H1001,7,false)*AB258),0) + IF(AC258&lt;&gt;"",(VLOOKUP(AC258,'🧱Material'!$B$4:$H1001,7,false)*AD258),0)</f>
        <v>0</v>
      </c>
      <c r="I258" s="523">
        <f>IF(K258&lt;&gt;"",(VLOOKUP(K258,'🌳Resource'!$A$4:$J1001,8,false)*L258),0)+IF(M258&lt;&gt;"",(VLOOKUP(M258,'🌳Resource'!$A$4:$J1001,8,false)*N258),0)+IF(O258&lt;&gt;"",(VLOOKUP(O258,'🌳Resource'!$A$4:$J1001,8,false)*P258),0) + IF(Q258&lt;&gt;"",(VLOOKUP(Q258,'🌳Resource'!$A$4:$J1001,8,false)*R258),0) + IF(S258&lt;&gt;"",(VLOOKUP(S258,'🧱Material'!$B$4:$H1001,5,false)*T258),0) + IF(U258&lt;&gt;"",(VLOOKUP(U258,'🧱Material'!$B$4:$H1001,5,false)*V258),0) + IF(W258&lt;&gt;"",(VLOOKUP(W258,'🧱Material'!$B$4:$H1001,5,false)*X258),0) + IF(Y258&lt;&gt;"",(VLOOKUP(Y258,'🧱Material'!$B$4:$H1001,5,false)*Z258),0) + IF(AA258&lt;&gt;"",(VLOOKUP(AA258,'🧱Material'!$B$4:$H1001,5,false)*AB258),0) + IF(AC258&lt;&gt;"",(VLOOKUP(AC258,'🧱Material'!$B$4:$H1001,5,false)*AD258),0)</f>
        <v>0</v>
      </c>
      <c r="J258" s="523">
        <f>IF(K258&lt;&gt;"",(VLOOKUP(K258,'🌳Resource'!$A$5:$J1001,9,false)*L258),0)+IF(M258&lt;&gt;"",(VLOOKUP(M258,'🌳Resource'!$A$5:$J1001,9,false)*N258),0)+IF(O258&lt;&gt;"",(VLOOKUP(O258,'🌳Resource'!$A$5:$J1001,9,false)*P258),0) + IF(Q258&lt;&gt;"",(VLOOKUP(Q258,'🌳Resource'!$A$5:$J1001,9,false)*R258),0) + IF(S258&lt;&gt;"",(VLOOKUP(S258,'🧱Material'!$B$4:$H1001,6,false)*T258),0) + IF(U258&lt;&gt;"",(VLOOKUP(U258,'🧱Material'!$B$4:$H1001,6,false)*V258),0) + IF(W258&lt;&gt;"",(VLOOKUP(W258,'🧱Material'!$B$4:$H1001,6,false)*X258),0) + IF(Y258&lt;&gt;"",(VLOOKUP(Y258,'🧱Material'!$B$4:$H1001,6,false)*Z258),0) + IF(AA258&lt;&gt;"",(VLOOKUP(AA258,'🧱Material'!$B$4:$H1001,6,false)*AB258),0) + IF(AC258&lt;&gt;"",(VLOOKUP(AC258,'🧱Material'!$B$4:$H1001,6,false)*AD258),0)</f>
        <v>0</v>
      </c>
      <c r="K258" s="63"/>
      <c r="L258" s="3"/>
      <c r="M258" s="63"/>
      <c r="N258" s="3"/>
      <c r="O258" s="63"/>
      <c r="P258" s="3"/>
      <c r="Q258" s="63"/>
      <c r="R258" s="3"/>
      <c r="S258" s="515"/>
      <c r="T258" s="3"/>
      <c r="U258" s="515"/>
      <c r="V258" s="3"/>
      <c r="W258" s="515"/>
      <c r="X258" s="3"/>
      <c r="Y258" s="515"/>
      <c r="Z258" s="3"/>
      <c r="AA258" s="515"/>
      <c r="AB258" s="3"/>
      <c r="AC258" s="515"/>
      <c r="AD258" s="3"/>
    </row>
    <row r="259">
      <c r="A259" s="70" t="b">
        <v>0</v>
      </c>
      <c r="C259" s="70"/>
      <c r="D259" s="70"/>
      <c r="E259" s="70"/>
      <c r="H259" s="526">
        <f>IF(K259&lt;&gt;"",(VLOOKUP(K259,'🌳Resource'!$A$4:$J1001,10,false)*L259),0)+IF(M259&lt;&gt;"",(VLOOKUP(M259,'🌳Resource'!$A$4:$J1001,10,false)*N259),0)+IF(O259&lt;&gt;"",(VLOOKUP(O259,'🌳Resource'!$A$4:$J1001,10,false)*P259),0) + IF(Q259&lt;&gt;"",(VLOOKUP(Q259,'🌳Resource'!$A$4:$J1001,10,false)*R259),0) + IF(S259&lt;&gt;"",(VLOOKUP(S259,'🧱Material'!$B$4:$H1001,7,false)*T259),0) + IF(U259&lt;&gt;"",(VLOOKUP(U259,'🧱Material'!$B$4:$H1001,7,false)*V259),0) + IF(W259&lt;&gt;"",(VLOOKUP(W259,'🧱Material'!$B$4:$H1001,7,false)*X259),0) + IF(Y259&lt;&gt;"",(VLOOKUP(Y259,'🧱Material'!$B$4:$H1001,7,false)*Z259),0) + IF(AA259&lt;&gt;"",(VLOOKUP(AA259,'🧱Material'!$B$4:$H1001,7,false)*AB259),0) + IF(AC259&lt;&gt;"",(VLOOKUP(AC259,'🧱Material'!$B$4:$H1001,7,false)*AD259),0)</f>
        <v>0</v>
      </c>
      <c r="I259" s="526">
        <f>IF(K259&lt;&gt;"",(VLOOKUP(K259,'🌳Resource'!$A$4:$J1001,8,false)*L259),0)+IF(M259&lt;&gt;"",(VLOOKUP(M259,'🌳Resource'!$A$4:$J1001,8,false)*N259),0)+IF(O259&lt;&gt;"",(VLOOKUP(O259,'🌳Resource'!$A$4:$J1001,8,false)*P259),0) + IF(Q259&lt;&gt;"",(VLOOKUP(Q259,'🌳Resource'!$A$4:$J1001,8,false)*R259),0) + IF(S259&lt;&gt;"",(VLOOKUP(S259,'🧱Material'!$B$4:$H1001,5,false)*T259),0) + IF(U259&lt;&gt;"",(VLOOKUP(U259,'🧱Material'!$B$4:$H1001,5,false)*V259),0) + IF(W259&lt;&gt;"",(VLOOKUP(W259,'🧱Material'!$B$4:$H1001,5,false)*X259),0) + IF(Y259&lt;&gt;"",(VLOOKUP(Y259,'🧱Material'!$B$4:$H1001,5,false)*Z259),0) + IF(AA259&lt;&gt;"",(VLOOKUP(AA259,'🧱Material'!$B$4:$H1001,5,false)*AB259),0) + IF(AC259&lt;&gt;"",(VLOOKUP(AC259,'🧱Material'!$B$4:$H1001,5,false)*AD259),0)</f>
        <v>0</v>
      </c>
      <c r="J259" s="526">
        <f>IF(K259&lt;&gt;"",(VLOOKUP(K259,'🌳Resource'!$A$5:$J1001,9,false)*L259),0)+IF(M259&lt;&gt;"",(VLOOKUP(M259,'🌳Resource'!$A$5:$J1001,9,false)*N259),0)+IF(O259&lt;&gt;"",(VLOOKUP(O259,'🌳Resource'!$A$5:$J1001,9,false)*P259),0) + IF(Q259&lt;&gt;"",(VLOOKUP(Q259,'🌳Resource'!$A$5:$J1001,9,false)*R259),0) + IF(S259&lt;&gt;"",(VLOOKUP(S259,'🧱Material'!$B$4:$H1001,6,false)*T259),0) + IF(U259&lt;&gt;"",(VLOOKUP(U259,'🧱Material'!$B$4:$H1001,6,false)*V259),0) + IF(W259&lt;&gt;"",(VLOOKUP(W259,'🧱Material'!$B$4:$H1001,6,false)*X259),0) + IF(Y259&lt;&gt;"",(VLOOKUP(Y259,'🧱Material'!$B$4:$H1001,6,false)*Z259),0) + IF(AA259&lt;&gt;"",(VLOOKUP(AA259,'🧱Material'!$B$4:$H1001,6,false)*AB259),0) + IF(AC259&lt;&gt;"",(VLOOKUP(AC259,'🧱Material'!$B$4:$H1001,6,false)*AD259),0)</f>
        <v>0</v>
      </c>
      <c r="K259" s="18"/>
      <c r="L259" s="536"/>
      <c r="M259" s="18"/>
      <c r="N259" s="536"/>
      <c r="O259" s="18"/>
      <c r="P259" s="536"/>
      <c r="Q259" s="18"/>
      <c r="R259" s="536"/>
      <c r="S259" s="59"/>
      <c r="T259" s="520"/>
      <c r="U259" s="59"/>
      <c r="V259" s="520"/>
      <c r="W259" s="59"/>
      <c r="X259" s="520"/>
      <c r="Y259" s="59"/>
      <c r="Z259" s="520"/>
      <c r="AA259" s="59"/>
      <c r="AB259" s="520"/>
      <c r="AC259" s="59"/>
      <c r="AD259" s="520"/>
    </row>
    <row r="260">
      <c r="A260" s="70" t="b">
        <v>0</v>
      </c>
      <c r="C260" s="70"/>
      <c r="D260" s="70"/>
      <c r="E260" s="70"/>
      <c r="H260" s="523">
        <f>IF(K260&lt;&gt;"",(VLOOKUP(K260,'🌳Resource'!$A$4:$J1001,10,false)*L260),0)+IF(M260&lt;&gt;"",(VLOOKUP(M260,'🌳Resource'!$A$4:$J1001,10,false)*N260),0)+IF(O260&lt;&gt;"",(VLOOKUP(O260,'🌳Resource'!$A$4:$J1001,10,false)*P260),0) + IF(Q260&lt;&gt;"",(VLOOKUP(Q260,'🌳Resource'!$A$4:$J1001,10,false)*R260),0) + IF(S260&lt;&gt;"",(VLOOKUP(S260,'🧱Material'!$B$4:$H1001,7,false)*T260),0) + IF(U260&lt;&gt;"",(VLOOKUP(U260,'🧱Material'!$B$4:$H1001,7,false)*V260),0) + IF(W260&lt;&gt;"",(VLOOKUP(W260,'🧱Material'!$B$4:$H1001,7,false)*X260),0) + IF(Y260&lt;&gt;"",(VLOOKUP(Y260,'🧱Material'!$B$4:$H1001,7,false)*Z260),0) + IF(AA260&lt;&gt;"",(VLOOKUP(AA260,'🧱Material'!$B$4:$H1001,7,false)*AB260),0) + IF(AC260&lt;&gt;"",(VLOOKUP(AC260,'🧱Material'!$B$4:$H1001,7,false)*AD260),0)</f>
        <v>0</v>
      </c>
      <c r="I260" s="523">
        <f>IF(K260&lt;&gt;"",(VLOOKUP(K260,'🌳Resource'!$A$4:$J1001,8,false)*L260),0)+IF(M260&lt;&gt;"",(VLOOKUP(M260,'🌳Resource'!$A$4:$J1001,8,false)*N260),0)+IF(O260&lt;&gt;"",(VLOOKUP(O260,'🌳Resource'!$A$4:$J1001,8,false)*P260),0) + IF(Q260&lt;&gt;"",(VLOOKUP(Q260,'🌳Resource'!$A$4:$J1001,8,false)*R260),0) + IF(S260&lt;&gt;"",(VLOOKUP(S260,'🧱Material'!$B$4:$H1001,5,false)*T260),0) + IF(U260&lt;&gt;"",(VLOOKUP(U260,'🧱Material'!$B$4:$H1001,5,false)*V260),0) + IF(W260&lt;&gt;"",(VLOOKUP(W260,'🧱Material'!$B$4:$H1001,5,false)*X260),0) + IF(Y260&lt;&gt;"",(VLOOKUP(Y260,'🧱Material'!$B$4:$H1001,5,false)*Z260),0) + IF(AA260&lt;&gt;"",(VLOOKUP(AA260,'🧱Material'!$B$4:$H1001,5,false)*AB260),0) + IF(AC260&lt;&gt;"",(VLOOKUP(AC260,'🧱Material'!$B$4:$H1001,5,false)*AD260),0)</f>
        <v>0</v>
      </c>
      <c r="J260" s="523">
        <f>IF(K260&lt;&gt;"",(VLOOKUP(K260,'🌳Resource'!$A$5:$J1001,9,false)*L260),0)+IF(M260&lt;&gt;"",(VLOOKUP(M260,'🌳Resource'!$A$5:$J1001,9,false)*N260),0)+IF(O260&lt;&gt;"",(VLOOKUP(O260,'🌳Resource'!$A$5:$J1001,9,false)*P260),0) + IF(Q260&lt;&gt;"",(VLOOKUP(Q260,'🌳Resource'!$A$5:$J1001,9,false)*R260),0) + IF(S260&lt;&gt;"",(VLOOKUP(S260,'🧱Material'!$B$4:$H1001,6,false)*T260),0) + IF(U260&lt;&gt;"",(VLOOKUP(U260,'🧱Material'!$B$4:$H1001,6,false)*V260),0) + IF(W260&lt;&gt;"",(VLOOKUP(W260,'🧱Material'!$B$4:$H1001,6,false)*X260),0) + IF(Y260&lt;&gt;"",(VLOOKUP(Y260,'🧱Material'!$B$4:$H1001,6,false)*Z260),0) + IF(AA260&lt;&gt;"",(VLOOKUP(AA260,'🧱Material'!$B$4:$H1001,6,false)*AB260),0) + IF(AC260&lt;&gt;"",(VLOOKUP(AC260,'🧱Material'!$B$4:$H1001,6,false)*AD260),0)</f>
        <v>0</v>
      </c>
      <c r="K260" s="63"/>
      <c r="L260" s="3"/>
      <c r="M260" s="63"/>
      <c r="N260" s="3"/>
      <c r="O260" s="63"/>
      <c r="P260" s="3"/>
      <c r="Q260" s="63"/>
      <c r="R260" s="3"/>
      <c r="S260" s="515"/>
      <c r="T260" s="3"/>
      <c r="U260" s="515"/>
      <c r="V260" s="3"/>
      <c r="W260" s="515"/>
      <c r="X260" s="3"/>
      <c r="Y260" s="515"/>
      <c r="Z260" s="3"/>
      <c r="AA260" s="515"/>
      <c r="AB260" s="3"/>
      <c r="AC260" s="515"/>
      <c r="AD260" s="3"/>
    </row>
    <row r="261">
      <c r="A261" s="70" t="b">
        <v>0</v>
      </c>
      <c r="C261" s="70"/>
      <c r="D261" s="70"/>
      <c r="E261" s="70"/>
      <c r="H261" s="526">
        <f>IF(K261&lt;&gt;"",(VLOOKUP(K261,'🌳Resource'!$A$4:$J1001,10,false)*L261),0)+IF(M261&lt;&gt;"",(VLOOKUP(M261,'🌳Resource'!$A$4:$J1001,10,false)*N261),0)+IF(O261&lt;&gt;"",(VLOOKUP(O261,'🌳Resource'!$A$4:$J1001,10,false)*P261),0) + IF(Q261&lt;&gt;"",(VLOOKUP(Q261,'🌳Resource'!$A$4:$J1001,10,false)*R261),0) + IF(S261&lt;&gt;"",(VLOOKUP(S261,'🧱Material'!$B$4:$H1001,7,false)*T261),0) + IF(U261&lt;&gt;"",(VLOOKUP(U261,'🧱Material'!$B$4:$H1001,7,false)*V261),0) + IF(W261&lt;&gt;"",(VLOOKUP(W261,'🧱Material'!$B$4:$H1001,7,false)*X261),0) + IF(Y261&lt;&gt;"",(VLOOKUP(Y261,'🧱Material'!$B$4:$H1001,7,false)*Z261),0) + IF(AA261&lt;&gt;"",(VLOOKUP(AA261,'🧱Material'!$B$4:$H1001,7,false)*AB261),0) + IF(AC261&lt;&gt;"",(VLOOKUP(AC261,'🧱Material'!$B$4:$H1001,7,false)*AD261),0)</f>
        <v>0</v>
      </c>
      <c r="I261" s="526">
        <f>IF(K261&lt;&gt;"",(VLOOKUP(K261,'🌳Resource'!$A$4:$J1001,8,false)*L261),0)+IF(M261&lt;&gt;"",(VLOOKUP(M261,'🌳Resource'!$A$4:$J1001,8,false)*N261),0)+IF(O261&lt;&gt;"",(VLOOKUP(O261,'🌳Resource'!$A$4:$J1001,8,false)*P261),0) + IF(Q261&lt;&gt;"",(VLOOKUP(Q261,'🌳Resource'!$A$4:$J1001,8,false)*R261),0) + IF(S261&lt;&gt;"",(VLOOKUP(S261,'🧱Material'!$B$4:$H1001,5,false)*T261),0) + IF(U261&lt;&gt;"",(VLOOKUP(U261,'🧱Material'!$B$4:$H1001,5,false)*V261),0) + IF(W261&lt;&gt;"",(VLOOKUP(W261,'🧱Material'!$B$4:$H1001,5,false)*X261),0) + IF(Y261&lt;&gt;"",(VLOOKUP(Y261,'🧱Material'!$B$4:$H1001,5,false)*Z261),0) + IF(AA261&lt;&gt;"",(VLOOKUP(AA261,'🧱Material'!$B$4:$H1001,5,false)*AB261),0) + IF(AC261&lt;&gt;"",(VLOOKUP(AC261,'🧱Material'!$B$4:$H1001,5,false)*AD261),0)</f>
        <v>0</v>
      </c>
      <c r="J261" s="526">
        <f>IF(K261&lt;&gt;"",(VLOOKUP(K261,'🌳Resource'!$A$5:$J1001,9,false)*L261),0)+IF(M261&lt;&gt;"",(VLOOKUP(M261,'🌳Resource'!$A$5:$J1001,9,false)*N261),0)+IF(O261&lt;&gt;"",(VLOOKUP(O261,'🌳Resource'!$A$5:$J1001,9,false)*P261),0) + IF(Q261&lt;&gt;"",(VLOOKUP(Q261,'🌳Resource'!$A$5:$J1001,9,false)*R261),0) + IF(S261&lt;&gt;"",(VLOOKUP(S261,'🧱Material'!$B$4:$H1001,6,false)*T261),0) + IF(U261&lt;&gt;"",(VLOOKUP(U261,'🧱Material'!$B$4:$H1001,6,false)*V261),0) + IF(W261&lt;&gt;"",(VLOOKUP(W261,'🧱Material'!$B$4:$H1001,6,false)*X261),0) + IF(Y261&lt;&gt;"",(VLOOKUP(Y261,'🧱Material'!$B$4:$H1001,6,false)*Z261),0) + IF(AA261&lt;&gt;"",(VLOOKUP(AA261,'🧱Material'!$B$4:$H1001,6,false)*AB261),0) + IF(AC261&lt;&gt;"",(VLOOKUP(AC261,'🧱Material'!$B$4:$H1001,6,false)*AD261),0)</f>
        <v>0</v>
      </c>
      <c r="K261" s="18"/>
      <c r="L261" s="536"/>
      <c r="M261" s="18"/>
      <c r="N261" s="536"/>
      <c r="O261" s="18"/>
      <c r="P261" s="536"/>
      <c r="Q261" s="18"/>
      <c r="R261" s="536"/>
      <c r="S261" s="59"/>
      <c r="T261" s="520"/>
      <c r="U261" s="59"/>
      <c r="V261" s="520"/>
      <c r="W261" s="59"/>
      <c r="X261" s="520"/>
      <c r="Y261" s="59"/>
      <c r="Z261" s="520"/>
      <c r="AA261" s="59"/>
      <c r="AB261" s="520"/>
      <c r="AC261" s="59"/>
      <c r="AD261" s="520"/>
    </row>
    <row r="262">
      <c r="A262" s="70" t="b">
        <v>0</v>
      </c>
      <c r="C262" s="70"/>
      <c r="D262" s="70"/>
      <c r="E262" s="70"/>
      <c r="H262" s="523">
        <f>IF(K262&lt;&gt;"",(VLOOKUP(K262,'🌳Resource'!$A$4:$J1001,10,false)*L262),0)+IF(M262&lt;&gt;"",(VLOOKUP(M262,'🌳Resource'!$A$4:$J1001,10,false)*N262),0)+IF(O262&lt;&gt;"",(VLOOKUP(O262,'🌳Resource'!$A$4:$J1001,10,false)*P262),0) + IF(Q262&lt;&gt;"",(VLOOKUP(Q262,'🌳Resource'!$A$4:$J1001,10,false)*R262),0) + IF(S262&lt;&gt;"",(VLOOKUP(S262,'🧱Material'!$B$4:$H1001,7,false)*T262),0) + IF(U262&lt;&gt;"",(VLOOKUP(U262,'🧱Material'!$B$4:$H1001,7,false)*V262),0) + IF(W262&lt;&gt;"",(VLOOKUP(W262,'🧱Material'!$B$4:$H1001,7,false)*X262),0) + IF(Y262&lt;&gt;"",(VLOOKUP(Y262,'🧱Material'!$B$4:$H1001,7,false)*Z262),0) + IF(AA262&lt;&gt;"",(VLOOKUP(AA262,'🧱Material'!$B$4:$H1001,7,false)*AB262),0) + IF(AC262&lt;&gt;"",(VLOOKUP(AC262,'🧱Material'!$B$4:$H1001,7,false)*AD262),0)</f>
        <v>0</v>
      </c>
      <c r="I262" s="523">
        <f>IF(K262&lt;&gt;"",(VLOOKUP(K262,'🌳Resource'!$A$4:$J1001,8,false)*L262),0)+IF(M262&lt;&gt;"",(VLOOKUP(M262,'🌳Resource'!$A$4:$J1001,8,false)*N262),0)+IF(O262&lt;&gt;"",(VLOOKUP(O262,'🌳Resource'!$A$4:$J1001,8,false)*P262),0) + IF(Q262&lt;&gt;"",(VLOOKUP(Q262,'🌳Resource'!$A$4:$J1001,8,false)*R262),0) + IF(S262&lt;&gt;"",(VLOOKUP(S262,'🧱Material'!$B$4:$H1001,5,false)*T262),0) + IF(U262&lt;&gt;"",(VLOOKUP(U262,'🧱Material'!$B$4:$H1001,5,false)*V262),0) + IF(W262&lt;&gt;"",(VLOOKUP(W262,'🧱Material'!$B$4:$H1001,5,false)*X262),0) + IF(Y262&lt;&gt;"",(VLOOKUP(Y262,'🧱Material'!$B$4:$H1001,5,false)*Z262),0) + IF(AA262&lt;&gt;"",(VLOOKUP(AA262,'🧱Material'!$B$4:$H1001,5,false)*AB262),0) + IF(AC262&lt;&gt;"",(VLOOKUP(AC262,'🧱Material'!$B$4:$H1001,5,false)*AD262),0)</f>
        <v>0</v>
      </c>
      <c r="J262" s="523">
        <f>IF(K262&lt;&gt;"",(VLOOKUP(K262,'🌳Resource'!$A$5:$J1001,9,false)*L262),0)+IF(M262&lt;&gt;"",(VLOOKUP(M262,'🌳Resource'!$A$5:$J1001,9,false)*N262),0)+IF(O262&lt;&gt;"",(VLOOKUP(O262,'🌳Resource'!$A$5:$J1001,9,false)*P262),0) + IF(Q262&lt;&gt;"",(VLOOKUP(Q262,'🌳Resource'!$A$5:$J1001,9,false)*R262),0) + IF(S262&lt;&gt;"",(VLOOKUP(S262,'🧱Material'!$B$4:$H1001,6,false)*T262),0) + IF(U262&lt;&gt;"",(VLOOKUP(U262,'🧱Material'!$B$4:$H1001,6,false)*V262),0) + IF(W262&lt;&gt;"",(VLOOKUP(W262,'🧱Material'!$B$4:$H1001,6,false)*X262),0) + IF(Y262&lt;&gt;"",(VLOOKUP(Y262,'🧱Material'!$B$4:$H1001,6,false)*Z262),0) + IF(AA262&lt;&gt;"",(VLOOKUP(AA262,'🧱Material'!$B$4:$H1001,6,false)*AB262),0) + IF(AC262&lt;&gt;"",(VLOOKUP(AC262,'🧱Material'!$B$4:$H1001,6,false)*AD262),0)</f>
        <v>0</v>
      </c>
      <c r="K262" s="63"/>
      <c r="L262" s="3"/>
      <c r="M262" s="63"/>
      <c r="N262" s="3"/>
      <c r="O262" s="63"/>
      <c r="P262" s="3"/>
      <c r="Q262" s="63"/>
      <c r="R262" s="3"/>
      <c r="S262" s="515"/>
      <c r="T262" s="3"/>
      <c r="U262" s="515"/>
      <c r="V262" s="3"/>
      <c r="W262" s="515"/>
      <c r="X262" s="3"/>
      <c r="Y262" s="515"/>
      <c r="Z262" s="3"/>
      <c r="AA262" s="515"/>
      <c r="AB262" s="3"/>
      <c r="AC262" s="515"/>
      <c r="AD262" s="3"/>
    </row>
    <row r="263">
      <c r="A263" s="70" t="b">
        <v>0</v>
      </c>
      <c r="C263" s="70"/>
      <c r="D263" s="70"/>
      <c r="E263" s="70"/>
      <c r="H263" s="526">
        <f>IF(K263&lt;&gt;"",(VLOOKUP(K263,'🌳Resource'!$A$4:$J1001,10,false)*L263),0)+IF(M263&lt;&gt;"",(VLOOKUP(M263,'🌳Resource'!$A$4:$J1001,10,false)*N263),0)+IF(O263&lt;&gt;"",(VLOOKUP(O263,'🌳Resource'!$A$4:$J1001,10,false)*P263),0) + IF(Q263&lt;&gt;"",(VLOOKUP(Q263,'🌳Resource'!$A$4:$J1001,10,false)*R263),0) + IF(S263&lt;&gt;"",(VLOOKUP(S263,'🧱Material'!$B$4:$H1001,7,false)*T263),0) + IF(U263&lt;&gt;"",(VLOOKUP(U263,'🧱Material'!$B$4:$H1001,7,false)*V263),0) + IF(W263&lt;&gt;"",(VLOOKUP(W263,'🧱Material'!$B$4:$H1001,7,false)*X263),0) + IF(Y263&lt;&gt;"",(VLOOKUP(Y263,'🧱Material'!$B$4:$H1001,7,false)*Z263),0) + IF(AA263&lt;&gt;"",(VLOOKUP(AA263,'🧱Material'!$B$4:$H1001,7,false)*AB263),0) + IF(AC263&lt;&gt;"",(VLOOKUP(AC263,'🧱Material'!$B$4:$H1001,7,false)*AD263),0)</f>
        <v>0</v>
      </c>
      <c r="I263" s="526">
        <f>IF(K263&lt;&gt;"",(VLOOKUP(K263,'🌳Resource'!$A$4:$J1001,8,false)*L263),0)+IF(M263&lt;&gt;"",(VLOOKUP(M263,'🌳Resource'!$A$4:$J1001,8,false)*N263),0)+IF(O263&lt;&gt;"",(VLOOKUP(O263,'🌳Resource'!$A$4:$J1001,8,false)*P263),0) + IF(Q263&lt;&gt;"",(VLOOKUP(Q263,'🌳Resource'!$A$4:$J1001,8,false)*R263),0) + IF(S263&lt;&gt;"",(VLOOKUP(S263,'🧱Material'!$B$4:$H1001,5,false)*T263),0) + IF(U263&lt;&gt;"",(VLOOKUP(U263,'🧱Material'!$B$4:$H1001,5,false)*V263),0) + IF(W263&lt;&gt;"",(VLOOKUP(W263,'🧱Material'!$B$4:$H1001,5,false)*X263),0) + IF(Y263&lt;&gt;"",(VLOOKUP(Y263,'🧱Material'!$B$4:$H1001,5,false)*Z263),0) + IF(AA263&lt;&gt;"",(VLOOKUP(AA263,'🧱Material'!$B$4:$H1001,5,false)*AB263),0) + IF(AC263&lt;&gt;"",(VLOOKUP(AC263,'🧱Material'!$B$4:$H1001,5,false)*AD263),0)</f>
        <v>0</v>
      </c>
      <c r="J263" s="526">
        <f>IF(K263&lt;&gt;"",(VLOOKUP(K263,'🌳Resource'!$A$5:$J1001,9,false)*L263),0)+IF(M263&lt;&gt;"",(VLOOKUP(M263,'🌳Resource'!$A$5:$J1001,9,false)*N263),0)+IF(O263&lt;&gt;"",(VLOOKUP(O263,'🌳Resource'!$A$5:$J1001,9,false)*P263),0) + IF(Q263&lt;&gt;"",(VLOOKUP(Q263,'🌳Resource'!$A$5:$J1001,9,false)*R263),0) + IF(S263&lt;&gt;"",(VLOOKUP(S263,'🧱Material'!$B$4:$H1001,6,false)*T263),0) + IF(U263&lt;&gt;"",(VLOOKUP(U263,'🧱Material'!$B$4:$H1001,6,false)*V263),0) + IF(W263&lt;&gt;"",(VLOOKUP(W263,'🧱Material'!$B$4:$H1001,6,false)*X263),0) + IF(Y263&lt;&gt;"",(VLOOKUP(Y263,'🧱Material'!$B$4:$H1001,6,false)*Z263),0) + IF(AA263&lt;&gt;"",(VLOOKUP(AA263,'🧱Material'!$B$4:$H1001,6,false)*AB263),0) + IF(AC263&lt;&gt;"",(VLOOKUP(AC263,'🧱Material'!$B$4:$H1001,6,false)*AD263),0)</f>
        <v>0</v>
      </c>
      <c r="K263" s="18"/>
      <c r="L263" s="536"/>
      <c r="M263" s="18"/>
      <c r="N263" s="536"/>
      <c r="O263" s="18"/>
      <c r="P263" s="536"/>
      <c r="Q263" s="18"/>
      <c r="R263" s="536"/>
      <c r="S263" s="59"/>
      <c r="T263" s="520"/>
      <c r="U263" s="59"/>
      <c r="V263" s="520"/>
      <c r="W263" s="59"/>
      <c r="X263" s="520"/>
      <c r="Y263" s="59"/>
      <c r="Z263" s="520"/>
      <c r="AA263" s="59"/>
      <c r="AB263" s="520"/>
      <c r="AC263" s="59"/>
      <c r="AD263" s="520"/>
    </row>
    <row r="264">
      <c r="A264" s="70" t="b">
        <v>0</v>
      </c>
      <c r="C264" s="70"/>
      <c r="D264" s="70"/>
      <c r="E264" s="70"/>
      <c r="H264" s="523">
        <f>IF(K264&lt;&gt;"",(VLOOKUP(K264,'🌳Resource'!$A$4:$J1001,10,false)*L264),0)+IF(M264&lt;&gt;"",(VLOOKUP(M264,'🌳Resource'!$A$4:$J1001,10,false)*N264),0)+IF(O264&lt;&gt;"",(VLOOKUP(O264,'🌳Resource'!$A$4:$J1001,10,false)*P264),0) + IF(Q264&lt;&gt;"",(VLOOKUP(Q264,'🌳Resource'!$A$4:$J1001,10,false)*R264),0) + IF(S264&lt;&gt;"",(VLOOKUP(S264,'🧱Material'!$B$4:$H1001,7,false)*T264),0) + IF(U264&lt;&gt;"",(VLOOKUP(U264,'🧱Material'!$B$4:$H1001,7,false)*V264),0) + IF(W264&lt;&gt;"",(VLOOKUP(W264,'🧱Material'!$B$4:$H1001,7,false)*X264),0) + IF(Y264&lt;&gt;"",(VLOOKUP(Y264,'🧱Material'!$B$4:$H1001,7,false)*Z264),0) + IF(AA264&lt;&gt;"",(VLOOKUP(AA264,'🧱Material'!$B$4:$H1001,7,false)*AB264),0) + IF(AC264&lt;&gt;"",(VLOOKUP(AC264,'🧱Material'!$B$4:$H1001,7,false)*AD264),0)</f>
        <v>0</v>
      </c>
      <c r="I264" s="523">
        <f>IF(K264&lt;&gt;"",(VLOOKUP(K264,'🌳Resource'!$A$4:$J1001,8,false)*L264),0)+IF(M264&lt;&gt;"",(VLOOKUP(M264,'🌳Resource'!$A$4:$J1001,8,false)*N264),0)+IF(O264&lt;&gt;"",(VLOOKUP(O264,'🌳Resource'!$A$4:$J1001,8,false)*P264),0) + IF(Q264&lt;&gt;"",(VLOOKUP(Q264,'🌳Resource'!$A$4:$J1001,8,false)*R264),0) + IF(S264&lt;&gt;"",(VLOOKUP(S264,'🧱Material'!$B$4:$H1001,5,false)*T264),0) + IF(U264&lt;&gt;"",(VLOOKUP(U264,'🧱Material'!$B$4:$H1001,5,false)*V264),0) + IF(W264&lt;&gt;"",(VLOOKUP(W264,'🧱Material'!$B$4:$H1001,5,false)*X264),0) + IF(Y264&lt;&gt;"",(VLOOKUP(Y264,'🧱Material'!$B$4:$H1001,5,false)*Z264),0) + IF(AA264&lt;&gt;"",(VLOOKUP(AA264,'🧱Material'!$B$4:$H1001,5,false)*AB264),0) + IF(AC264&lt;&gt;"",(VLOOKUP(AC264,'🧱Material'!$B$4:$H1001,5,false)*AD264),0)</f>
        <v>0</v>
      </c>
      <c r="J264" s="523">
        <f>IF(K264&lt;&gt;"",(VLOOKUP(K264,'🌳Resource'!$A$5:$J1001,9,false)*L264),0)+IF(M264&lt;&gt;"",(VLOOKUP(M264,'🌳Resource'!$A$5:$J1001,9,false)*N264),0)+IF(O264&lt;&gt;"",(VLOOKUP(O264,'🌳Resource'!$A$5:$J1001,9,false)*P264),0) + IF(Q264&lt;&gt;"",(VLOOKUP(Q264,'🌳Resource'!$A$5:$J1001,9,false)*R264),0) + IF(S264&lt;&gt;"",(VLOOKUP(S264,'🧱Material'!$B$4:$H1001,6,false)*T264),0) + IF(U264&lt;&gt;"",(VLOOKUP(U264,'🧱Material'!$B$4:$H1001,6,false)*V264),0) + IF(W264&lt;&gt;"",(VLOOKUP(W264,'🧱Material'!$B$4:$H1001,6,false)*X264),0) + IF(Y264&lt;&gt;"",(VLOOKUP(Y264,'🧱Material'!$B$4:$H1001,6,false)*Z264),0) + IF(AA264&lt;&gt;"",(VLOOKUP(AA264,'🧱Material'!$B$4:$H1001,6,false)*AB264),0) + IF(AC264&lt;&gt;"",(VLOOKUP(AC264,'🧱Material'!$B$4:$H1001,6,false)*AD264),0)</f>
        <v>0</v>
      </c>
      <c r="K264" s="63"/>
      <c r="L264" s="3"/>
      <c r="M264" s="63"/>
      <c r="N264" s="3"/>
      <c r="O264" s="63"/>
      <c r="P264" s="3"/>
      <c r="Q264" s="63"/>
      <c r="R264" s="3"/>
      <c r="S264" s="515"/>
      <c r="T264" s="3"/>
      <c r="U264" s="515"/>
      <c r="V264" s="3"/>
      <c r="W264" s="515"/>
      <c r="X264" s="3"/>
      <c r="Y264" s="515"/>
      <c r="Z264" s="3"/>
      <c r="AA264" s="515"/>
      <c r="AB264" s="3"/>
      <c r="AC264" s="515"/>
      <c r="AD264" s="3"/>
    </row>
    <row r="265">
      <c r="A265" s="70" t="b">
        <v>0</v>
      </c>
      <c r="C265" s="70"/>
      <c r="D265" s="70"/>
      <c r="E265" s="70"/>
      <c r="H265" s="526">
        <f>IF(K265&lt;&gt;"",(VLOOKUP(K265,'🌳Resource'!$A$4:$J1001,10,false)*L265),0)+IF(M265&lt;&gt;"",(VLOOKUP(M265,'🌳Resource'!$A$4:$J1001,10,false)*N265),0)+IF(O265&lt;&gt;"",(VLOOKUP(O265,'🌳Resource'!$A$4:$J1001,10,false)*P265),0) + IF(Q265&lt;&gt;"",(VLOOKUP(Q265,'🌳Resource'!$A$4:$J1001,10,false)*R265),0) + IF(S265&lt;&gt;"",(VLOOKUP(S265,'🧱Material'!$B$4:$H1001,7,false)*T265),0) + IF(U265&lt;&gt;"",(VLOOKUP(U265,'🧱Material'!$B$4:$H1001,7,false)*V265),0) + IF(W265&lt;&gt;"",(VLOOKUP(W265,'🧱Material'!$B$4:$H1001,7,false)*X265),0) + IF(Y265&lt;&gt;"",(VLOOKUP(Y265,'🧱Material'!$B$4:$H1001,7,false)*Z265),0) + IF(AA265&lt;&gt;"",(VLOOKUP(AA265,'🧱Material'!$B$4:$H1001,7,false)*AB265),0) + IF(AC265&lt;&gt;"",(VLOOKUP(AC265,'🧱Material'!$B$4:$H1001,7,false)*AD265),0)</f>
        <v>0</v>
      </c>
      <c r="I265" s="526">
        <f>IF(K265&lt;&gt;"",(VLOOKUP(K265,'🌳Resource'!$A$4:$J1001,8,false)*L265),0)+IF(M265&lt;&gt;"",(VLOOKUP(M265,'🌳Resource'!$A$4:$J1001,8,false)*N265),0)+IF(O265&lt;&gt;"",(VLOOKUP(O265,'🌳Resource'!$A$4:$J1001,8,false)*P265),0) + IF(Q265&lt;&gt;"",(VLOOKUP(Q265,'🌳Resource'!$A$4:$J1001,8,false)*R265),0) + IF(S265&lt;&gt;"",(VLOOKUP(S265,'🧱Material'!$B$4:$H1001,5,false)*T265),0) + IF(U265&lt;&gt;"",(VLOOKUP(U265,'🧱Material'!$B$4:$H1001,5,false)*V265),0) + IF(W265&lt;&gt;"",(VLOOKUP(W265,'🧱Material'!$B$4:$H1001,5,false)*X265),0) + IF(Y265&lt;&gt;"",(VLOOKUP(Y265,'🧱Material'!$B$4:$H1001,5,false)*Z265),0) + IF(AA265&lt;&gt;"",(VLOOKUP(AA265,'🧱Material'!$B$4:$H1001,5,false)*AB265),0) + IF(AC265&lt;&gt;"",(VLOOKUP(AC265,'🧱Material'!$B$4:$H1001,5,false)*AD265),0)</f>
        <v>0</v>
      </c>
      <c r="J265" s="526">
        <f>IF(K265&lt;&gt;"",(VLOOKUP(K265,'🌳Resource'!$A$5:$J1001,9,false)*L265),0)+IF(M265&lt;&gt;"",(VLOOKUP(M265,'🌳Resource'!$A$5:$J1001,9,false)*N265),0)+IF(O265&lt;&gt;"",(VLOOKUP(O265,'🌳Resource'!$A$5:$J1001,9,false)*P265),0) + IF(Q265&lt;&gt;"",(VLOOKUP(Q265,'🌳Resource'!$A$5:$J1001,9,false)*R265),0) + IF(S265&lt;&gt;"",(VLOOKUP(S265,'🧱Material'!$B$4:$H1001,6,false)*T265),0) + IF(U265&lt;&gt;"",(VLOOKUP(U265,'🧱Material'!$B$4:$H1001,6,false)*V265),0) + IF(W265&lt;&gt;"",(VLOOKUP(W265,'🧱Material'!$B$4:$H1001,6,false)*X265),0) + IF(Y265&lt;&gt;"",(VLOOKUP(Y265,'🧱Material'!$B$4:$H1001,6,false)*Z265),0) + IF(AA265&lt;&gt;"",(VLOOKUP(AA265,'🧱Material'!$B$4:$H1001,6,false)*AB265),0) + IF(AC265&lt;&gt;"",(VLOOKUP(AC265,'🧱Material'!$B$4:$H1001,6,false)*AD265),0)</f>
        <v>0</v>
      </c>
      <c r="K265" s="18"/>
      <c r="L265" s="536"/>
      <c r="M265" s="18"/>
      <c r="N265" s="536"/>
      <c r="O265" s="18"/>
      <c r="P265" s="536"/>
      <c r="Q265" s="18"/>
      <c r="R265" s="536"/>
      <c r="S265" s="59"/>
      <c r="T265" s="520"/>
      <c r="U265" s="59"/>
      <c r="V265" s="520"/>
      <c r="W265" s="59"/>
      <c r="X265" s="520"/>
      <c r="Y265" s="59"/>
      <c r="Z265" s="520"/>
      <c r="AA265" s="59"/>
      <c r="AB265" s="520"/>
      <c r="AC265" s="59"/>
      <c r="AD265" s="520"/>
    </row>
    <row r="266">
      <c r="A266" s="70" t="b">
        <v>0</v>
      </c>
      <c r="C266" s="70"/>
      <c r="D266" s="70"/>
      <c r="E266" s="70"/>
      <c r="H266" s="523">
        <f>IF(K266&lt;&gt;"",(VLOOKUP(K266,'🌳Resource'!$A$4:$J1001,10,false)*L266),0)+IF(M266&lt;&gt;"",(VLOOKUP(M266,'🌳Resource'!$A$4:$J1001,10,false)*N266),0)+IF(O266&lt;&gt;"",(VLOOKUP(O266,'🌳Resource'!$A$4:$J1001,10,false)*P266),0) + IF(Q266&lt;&gt;"",(VLOOKUP(Q266,'🌳Resource'!$A$4:$J1001,10,false)*R266),0) + IF(S266&lt;&gt;"",(VLOOKUP(S266,'🧱Material'!$B$4:$H1001,7,false)*T266),0) + IF(U266&lt;&gt;"",(VLOOKUP(U266,'🧱Material'!$B$4:$H1001,7,false)*V266),0) + IF(W266&lt;&gt;"",(VLOOKUP(W266,'🧱Material'!$B$4:$H1001,7,false)*X266),0) + IF(Y266&lt;&gt;"",(VLOOKUP(Y266,'🧱Material'!$B$4:$H1001,7,false)*Z266),0) + IF(AA266&lt;&gt;"",(VLOOKUP(AA266,'🧱Material'!$B$4:$H1001,7,false)*AB266),0) + IF(AC266&lt;&gt;"",(VLOOKUP(AC266,'🧱Material'!$B$4:$H1001,7,false)*AD266),0)</f>
        <v>0</v>
      </c>
      <c r="I266" s="523">
        <f>IF(K266&lt;&gt;"",(VLOOKUP(K266,'🌳Resource'!$A$4:$J1001,8,false)*L266),0)+IF(M266&lt;&gt;"",(VLOOKUP(M266,'🌳Resource'!$A$4:$J1001,8,false)*N266),0)+IF(O266&lt;&gt;"",(VLOOKUP(O266,'🌳Resource'!$A$4:$J1001,8,false)*P266),0) + IF(Q266&lt;&gt;"",(VLOOKUP(Q266,'🌳Resource'!$A$4:$J1001,8,false)*R266),0) + IF(S266&lt;&gt;"",(VLOOKUP(S266,'🧱Material'!$B$4:$H1001,5,false)*T266),0) + IF(U266&lt;&gt;"",(VLOOKUP(U266,'🧱Material'!$B$4:$H1001,5,false)*V266),0) + IF(W266&lt;&gt;"",(VLOOKUP(W266,'🧱Material'!$B$4:$H1001,5,false)*X266),0) + IF(Y266&lt;&gt;"",(VLOOKUP(Y266,'🧱Material'!$B$4:$H1001,5,false)*Z266),0) + IF(AA266&lt;&gt;"",(VLOOKUP(AA266,'🧱Material'!$B$4:$H1001,5,false)*AB266),0) + IF(AC266&lt;&gt;"",(VLOOKUP(AC266,'🧱Material'!$B$4:$H1001,5,false)*AD266),0)</f>
        <v>0</v>
      </c>
      <c r="J266" s="523">
        <f>IF(K266&lt;&gt;"",(VLOOKUP(K266,'🌳Resource'!$A$5:$J1001,9,false)*L266),0)+IF(M266&lt;&gt;"",(VLOOKUP(M266,'🌳Resource'!$A$5:$J1001,9,false)*N266),0)+IF(O266&lt;&gt;"",(VLOOKUP(O266,'🌳Resource'!$A$5:$J1001,9,false)*P266),0) + IF(Q266&lt;&gt;"",(VLOOKUP(Q266,'🌳Resource'!$A$5:$J1001,9,false)*R266),0) + IF(S266&lt;&gt;"",(VLOOKUP(S266,'🧱Material'!$B$4:$H1001,6,false)*T266),0) + IF(U266&lt;&gt;"",(VLOOKUP(U266,'🧱Material'!$B$4:$H1001,6,false)*V266),0) + IF(W266&lt;&gt;"",(VLOOKUP(W266,'🧱Material'!$B$4:$H1001,6,false)*X266),0) + IF(Y266&lt;&gt;"",(VLOOKUP(Y266,'🧱Material'!$B$4:$H1001,6,false)*Z266),0) + IF(AA266&lt;&gt;"",(VLOOKUP(AA266,'🧱Material'!$B$4:$H1001,6,false)*AB266),0) + IF(AC266&lt;&gt;"",(VLOOKUP(AC266,'🧱Material'!$B$4:$H1001,6,false)*AD266),0)</f>
        <v>0</v>
      </c>
      <c r="K266" s="63"/>
      <c r="L266" s="3"/>
      <c r="M266" s="63"/>
      <c r="N266" s="3"/>
      <c r="O266" s="63"/>
      <c r="P266" s="3"/>
      <c r="Q266" s="63"/>
      <c r="R266" s="3"/>
      <c r="S266" s="515"/>
      <c r="T266" s="3"/>
      <c r="U266" s="515"/>
      <c r="V266" s="3"/>
      <c r="W266" s="515"/>
      <c r="X266" s="3"/>
      <c r="Y266" s="515"/>
      <c r="Z266" s="3"/>
      <c r="AA266" s="515"/>
      <c r="AB266" s="3"/>
      <c r="AC266" s="515"/>
      <c r="AD266" s="3"/>
    </row>
    <row r="267">
      <c r="A267" s="70" t="b">
        <v>0</v>
      </c>
      <c r="C267" s="70"/>
      <c r="D267" s="70"/>
      <c r="E267" s="70"/>
      <c r="H267" s="526">
        <f>IF(K267&lt;&gt;"",(VLOOKUP(K267,'🌳Resource'!$A$4:$J1001,10,false)*L267),0)+IF(M267&lt;&gt;"",(VLOOKUP(M267,'🌳Resource'!$A$4:$J1001,10,false)*N267),0)+IF(O267&lt;&gt;"",(VLOOKUP(O267,'🌳Resource'!$A$4:$J1001,10,false)*P267),0) + IF(Q267&lt;&gt;"",(VLOOKUP(Q267,'🌳Resource'!$A$4:$J1001,10,false)*R267),0) + IF(S267&lt;&gt;"",(VLOOKUP(S267,'🧱Material'!$B$4:$H1001,7,false)*T267),0) + IF(U267&lt;&gt;"",(VLOOKUP(U267,'🧱Material'!$B$4:$H1001,7,false)*V267),0) + IF(W267&lt;&gt;"",(VLOOKUP(W267,'🧱Material'!$B$4:$H1001,7,false)*X267),0) + IF(Y267&lt;&gt;"",(VLOOKUP(Y267,'🧱Material'!$B$4:$H1001,7,false)*Z267),0) + IF(AA267&lt;&gt;"",(VLOOKUP(AA267,'🧱Material'!$B$4:$H1001,7,false)*AB267),0) + IF(AC267&lt;&gt;"",(VLOOKUP(AC267,'🧱Material'!$B$4:$H1001,7,false)*AD267),0)</f>
        <v>0</v>
      </c>
      <c r="I267" s="526">
        <f>IF(K267&lt;&gt;"",(VLOOKUP(K267,'🌳Resource'!$A$4:$J1001,8,false)*L267),0)+IF(M267&lt;&gt;"",(VLOOKUP(M267,'🌳Resource'!$A$4:$J1001,8,false)*N267),0)+IF(O267&lt;&gt;"",(VLOOKUP(O267,'🌳Resource'!$A$4:$J1001,8,false)*P267),0) + IF(Q267&lt;&gt;"",(VLOOKUP(Q267,'🌳Resource'!$A$4:$J1001,8,false)*R267),0) + IF(S267&lt;&gt;"",(VLOOKUP(S267,'🧱Material'!$B$4:$H1001,5,false)*T267),0) + IF(U267&lt;&gt;"",(VLOOKUP(U267,'🧱Material'!$B$4:$H1001,5,false)*V267),0) + IF(W267&lt;&gt;"",(VLOOKUP(W267,'🧱Material'!$B$4:$H1001,5,false)*X267),0) + IF(Y267&lt;&gt;"",(VLOOKUP(Y267,'🧱Material'!$B$4:$H1001,5,false)*Z267),0) + IF(AA267&lt;&gt;"",(VLOOKUP(AA267,'🧱Material'!$B$4:$H1001,5,false)*AB267),0) + IF(AC267&lt;&gt;"",(VLOOKUP(AC267,'🧱Material'!$B$4:$H1001,5,false)*AD267),0)</f>
        <v>0</v>
      </c>
      <c r="J267" s="526">
        <f>IF(K267&lt;&gt;"",(VLOOKUP(K267,'🌳Resource'!$A$5:$J1001,9,false)*L267),0)+IF(M267&lt;&gt;"",(VLOOKUP(M267,'🌳Resource'!$A$5:$J1001,9,false)*N267),0)+IF(O267&lt;&gt;"",(VLOOKUP(O267,'🌳Resource'!$A$5:$J1001,9,false)*P267),0) + IF(Q267&lt;&gt;"",(VLOOKUP(Q267,'🌳Resource'!$A$5:$J1001,9,false)*R267),0) + IF(S267&lt;&gt;"",(VLOOKUP(S267,'🧱Material'!$B$4:$H1001,6,false)*T267),0) + IF(U267&lt;&gt;"",(VLOOKUP(U267,'🧱Material'!$B$4:$H1001,6,false)*V267),0) + IF(W267&lt;&gt;"",(VLOOKUP(W267,'🧱Material'!$B$4:$H1001,6,false)*X267),0) + IF(Y267&lt;&gt;"",(VLOOKUP(Y267,'🧱Material'!$B$4:$H1001,6,false)*Z267),0) + IF(AA267&lt;&gt;"",(VLOOKUP(AA267,'🧱Material'!$B$4:$H1001,6,false)*AB267),0) + IF(AC267&lt;&gt;"",(VLOOKUP(AC267,'🧱Material'!$B$4:$H1001,6,false)*AD267),0)</f>
        <v>0</v>
      </c>
      <c r="K267" s="18"/>
      <c r="L267" s="536"/>
      <c r="M267" s="18"/>
      <c r="N267" s="536"/>
      <c r="O267" s="18"/>
      <c r="P267" s="536"/>
      <c r="Q267" s="18"/>
      <c r="R267" s="536"/>
      <c r="S267" s="59"/>
      <c r="T267" s="520"/>
      <c r="U267" s="59"/>
      <c r="V267" s="520"/>
      <c r="W267" s="59"/>
      <c r="X267" s="520"/>
      <c r="Y267" s="59"/>
      <c r="Z267" s="520"/>
      <c r="AA267" s="59"/>
      <c r="AB267" s="520"/>
      <c r="AC267" s="59"/>
      <c r="AD267" s="520"/>
    </row>
    <row r="268">
      <c r="A268" s="70" t="b">
        <v>0</v>
      </c>
      <c r="C268" s="70"/>
      <c r="D268" s="70"/>
      <c r="E268" s="70"/>
      <c r="H268" s="523">
        <f>IF(K268&lt;&gt;"",(VLOOKUP(K268,'🌳Resource'!$A$4:$J1001,10,false)*L268),0)+IF(M268&lt;&gt;"",(VLOOKUP(M268,'🌳Resource'!$A$4:$J1001,10,false)*N268),0)+IF(O268&lt;&gt;"",(VLOOKUP(O268,'🌳Resource'!$A$4:$J1001,10,false)*P268),0) + IF(Q268&lt;&gt;"",(VLOOKUP(Q268,'🌳Resource'!$A$4:$J1001,10,false)*R268),0) + IF(S268&lt;&gt;"",(VLOOKUP(S268,'🧱Material'!$B$4:$H1001,7,false)*T268),0) + IF(U268&lt;&gt;"",(VLOOKUP(U268,'🧱Material'!$B$4:$H1001,7,false)*V268),0) + IF(W268&lt;&gt;"",(VLOOKUP(W268,'🧱Material'!$B$4:$H1001,7,false)*X268),0) + IF(Y268&lt;&gt;"",(VLOOKUP(Y268,'🧱Material'!$B$4:$H1001,7,false)*Z268),0) + IF(AA268&lt;&gt;"",(VLOOKUP(AA268,'🧱Material'!$B$4:$H1001,7,false)*AB268),0) + IF(AC268&lt;&gt;"",(VLOOKUP(AC268,'🧱Material'!$B$4:$H1001,7,false)*AD268),0)</f>
        <v>0</v>
      </c>
      <c r="I268" s="523">
        <f>IF(K268&lt;&gt;"",(VLOOKUP(K268,'🌳Resource'!$A$4:$J1001,8,false)*L268),0)+IF(M268&lt;&gt;"",(VLOOKUP(M268,'🌳Resource'!$A$4:$J1001,8,false)*N268),0)+IF(O268&lt;&gt;"",(VLOOKUP(O268,'🌳Resource'!$A$4:$J1001,8,false)*P268),0) + IF(Q268&lt;&gt;"",(VLOOKUP(Q268,'🌳Resource'!$A$4:$J1001,8,false)*R268),0) + IF(S268&lt;&gt;"",(VLOOKUP(S268,'🧱Material'!$B$4:$H1001,5,false)*T268),0) + IF(U268&lt;&gt;"",(VLOOKUP(U268,'🧱Material'!$B$4:$H1001,5,false)*V268),0) + IF(W268&lt;&gt;"",(VLOOKUP(W268,'🧱Material'!$B$4:$H1001,5,false)*X268),0) + IF(Y268&lt;&gt;"",(VLOOKUP(Y268,'🧱Material'!$B$4:$H1001,5,false)*Z268),0) + IF(AA268&lt;&gt;"",(VLOOKUP(AA268,'🧱Material'!$B$4:$H1001,5,false)*AB268),0) + IF(AC268&lt;&gt;"",(VLOOKUP(AC268,'🧱Material'!$B$4:$H1001,5,false)*AD268),0)</f>
        <v>0</v>
      </c>
      <c r="J268" s="523">
        <f>IF(K268&lt;&gt;"",(VLOOKUP(K268,'🌳Resource'!$A$5:$J1001,9,false)*L268),0)+IF(M268&lt;&gt;"",(VLOOKUP(M268,'🌳Resource'!$A$5:$J1001,9,false)*N268),0)+IF(O268&lt;&gt;"",(VLOOKUP(O268,'🌳Resource'!$A$5:$J1001,9,false)*P268),0) + IF(Q268&lt;&gt;"",(VLOOKUP(Q268,'🌳Resource'!$A$5:$J1001,9,false)*R268),0) + IF(S268&lt;&gt;"",(VLOOKUP(S268,'🧱Material'!$B$4:$H1001,6,false)*T268),0) + IF(U268&lt;&gt;"",(VLOOKUP(U268,'🧱Material'!$B$4:$H1001,6,false)*V268),0) + IF(W268&lt;&gt;"",(VLOOKUP(W268,'🧱Material'!$B$4:$H1001,6,false)*X268),0) + IF(Y268&lt;&gt;"",(VLOOKUP(Y268,'🧱Material'!$B$4:$H1001,6,false)*Z268),0) + IF(AA268&lt;&gt;"",(VLOOKUP(AA268,'🧱Material'!$B$4:$H1001,6,false)*AB268),0) + IF(AC268&lt;&gt;"",(VLOOKUP(AC268,'🧱Material'!$B$4:$H1001,6,false)*AD268),0)</f>
        <v>0</v>
      </c>
      <c r="K268" s="63"/>
      <c r="L268" s="3"/>
      <c r="M268" s="63"/>
      <c r="N268" s="3"/>
      <c r="O268" s="63"/>
      <c r="P268" s="3"/>
      <c r="Q268" s="63"/>
      <c r="R268" s="3"/>
      <c r="S268" s="515"/>
      <c r="T268" s="3"/>
      <c r="U268" s="515"/>
      <c r="V268" s="3"/>
      <c r="W268" s="515"/>
      <c r="X268" s="3"/>
      <c r="Y268" s="515"/>
      <c r="Z268" s="3"/>
      <c r="AA268" s="515"/>
      <c r="AB268" s="3"/>
      <c r="AC268" s="515"/>
      <c r="AD268" s="3"/>
    </row>
    <row r="269">
      <c r="A269" s="70" t="b">
        <v>0</v>
      </c>
      <c r="C269" s="70"/>
      <c r="D269" s="70"/>
      <c r="E269" s="70"/>
      <c r="H269" s="526">
        <f>IF(K269&lt;&gt;"",(VLOOKUP(K269,'🌳Resource'!$A$4:$J1001,10,false)*L269),0)+IF(M269&lt;&gt;"",(VLOOKUP(M269,'🌳Resource'!$A$4:$J1001,10,false)*N269),0)+IF(O269&lt;&gt;"",(VLOOKUP(O269,'🌳Resource'!$A$4:$J1001,10,false)*P269),0) + IF(Q269&lt;&gt;"",(VLOOKUP(Q269,'🌳Resource'!$A$4:$J1001,10,false)*R269),0) + IF(S269&lt;&gt;"",(VLOOKUP(S269,'🧱Material'!$B$4:$H1001,7,false)*T269),0) + IF(U269&lt;&gt;"",(VLOOKUP(U269,'🧱Material'!$B$4:$H1001,7,false)*V269),0) + IF(W269&lt;&gt;"",(VLOOKUP(W269,'🧱Material'!$B$4:$H1001,7,false)*X269),0) + IF(Y269&lt;&gt;"",(VLOOKUP(Y269,'🧱Material'!$B$4:$H1001,7,false)*Z269),0) + IF(AA269&lt;&gt;"",(VLOOKUP(AA269,'🧱Material'!$B$4:$H1001,7,false)*AB269),0) + IF(AC269&lt;&gt;"",(VLOOKUP(AC269,'🧱Material'!$B$4:$H1001,7,false)*AD269),0)</f>
        <v>0</v>
      </c>
      <c r="I269" s="526">
        <f>IF(K269&lt;&gt;"",(VLOOKUP(K269,'🌳Resource'!$A$4:$J1001,8,false)*L269),0)+IF(M269&lt;&gt;"",(VLOOKUP(M269,'🌳Resource'!$A$4:$J1001,8,false)*N269),0)+IF(O269&lt;&gt;"",(VLOOKUP(O269,'🌳Resource'!$A$4:$J1001,8,false)*P269),0) + IF(Q269&lt;&gt;"",(VLOOKUP(Q269,'🌳Resource'!$A$4:$J1001,8,false)*R269),0) + IF(S269&lt;&gt;"",(VLOOKUP(S269,'🧱Material'!$B$4:$H1001,5,false)*T269),0) + IF(U269&lt;&gt;"",(VLOOKUP(U269,'🧱Material'!$B$4:$H1001,5,false)*V269),0) + IF(W269&lt;&gt;"",(VLOOKUP(W269,'🧱Material'!$B$4:$H1001,5,false)*X269),0) + IF(Y269&lt;&gt;"",(VLOOKUP(Y269,'🧱Material'!$B$4:$H1001,5,false)*Z269),0) + IF(AA269&lt;&gt;"",(VLOOKUP(AA269,'🧱Material'!$B$4:$H1001,5,false)*AB269),0) + IF(AC269&lt;&gt;"",(VLOOKUP(AC269,'🧱Material'!$B$4:$H1001,5,false)*AD269),0)</f>
        <v>0</v>
      </c>
      <c r="J269" s="526">
        <f>IF(K269&lt;&gt;"",(VLOOKUP(K269,'🌳Resource'!$A$5:$J1001,9,false)*L269),0)+IF(M269&lt;&gt;"",(VLOOKUP(M269,'🌳Resource'!$A$5:$J1001,9,false)*N269),0)+IF(O269&lt;&gt;"",(VLOOKUP(O269,'🌳Resource'!$A$5:$J1001,9,false)*P269),0) + IF(Q269&lt;&gt;"",(VLOOKUP(Q269,'🌳Resource'!$A$5:$J1001,9,false)*R269),0) + IF(S269&lt;&gt;"",(VLOOKUP(S269,'🧱Material'!$B$4:$H1001,6,false)*T269),0) + IF(U269&lt;&gt;"",(VLOOKUP(U269,'🧱Material'!$B$4:$H1001,6,false)*V269),0) + IF(W269&lt;&gt;"",(VLOOKUP(W269,'🧱Material'!$B$4:$H1001,6,false)*X269),0) + IF(Y269&lt;&gt;"",(VLOOKUP(Y269,'🧱Material'!$B$4:$H1001,6,false)*Z269),0) + IF(AA269&lt;&gt;"",(VLOOKUP(AA269,'🧱Material'!$B$4:$H1001,6,false)*AB269),0) + IF(AC269&lt;&gt;"",(VLOOKUP(AC269,'🧱Material'!$B$4:$H1001,6,false)*AD269),0)</f>
        <v>0</v>
      </c>
      <c r="K269" s="18"/>
      <c r="L269" s="536"/>
      <c r="M269" s="18"/>
      <c r="N269" s="536"/>
      <c r="O269" s="18"/>
      <c r="P269" s="536"/>
      <c r="Q269" s="18"/>
      <c r="R269" s="536"/>
      <c r="S269" s="59"/>
      <c r="T269" s="520"/>
      <c r="U269" s="59"/>
      <c r="V269" s="520"/>
      <c r="W269" s="59"/>
      <c r="X269" s="520"/>
      <c r="Y269" s="59"/>
      <c r="Z269" s="520"/>
      <c r="AA269" s="59"/>
      <c r="AB269" s="520"/>
      <c r="AC269" s="59"/>
      <c r="AD269" s="520"/>
    </row>
    <row r="270">
      <c r="A270" s="70" t="b">
        <v>0</v>
      </c>
      <c r="C270" s="70"/>
      <c r="D270" s="70"/>
      <c r="E270" s="70"/>
      <c r="H270" s="523">
        <f>IF(K270&lt;&gt;"",(VLOOKUP(K270,'🌳Resource'!$A$4:$J1001,10,false)*L270),0)+IF(M270&lt;&gt;"",(VLOOKUP(M270,'🌳Resource'!$A$4:$J1001,10,false)*N270),0)+IF(O270&lt;&gt;"",(VLOOKUP(O270,'🌳Resource'!$A$4:$J1001,10,false)*P270),0) + IF(Q270&lt;&gt;"",(VLOOKUP(Q270,'🌳Resource'!$A$4:$J1001,10,false)*R270),0) + IF(S270&lt;&gt;"",(VLOOKUP(S270,'🧱Material'!$B$4:$H1001,7,false)*T270),0) + IF(U270&lt;&gt;"",(VLOOKUP(U270,'🧱Material'!$B$4:$H1001,7,false)*V270),0) + IF(W270&lt;&gt;"",(VLOOKUP(W270,'🧱Material'!$B$4:$H1001,7,false)*X270),0) + IF(Y270&lt;&gt;"",(VLOOKUP(Y270,'🧱Material'!$B$4:$H1001,7,false)*Z270),0) + IF(AA270&lt;&gt;"",(VLOOKUP(AA270,'🧱Material'!$B$4:$H1001,7,false)*AB270),0) + IF(AC270&lt;&gt;"",(VLOOKUP(AC270,'🧱Material'!$B$4:$H1001,7,false)*AD270),0)</f>
        <v>0</v>
      </c>
      <c r="I270" s="523">
        <f>IF(K270&lt;&gt;"",(VLOOKUP(K270,'🌳Resource'!$A$4:$J1001,8,false)*L270),0)+IF(M270&lt;&gt;"",(VLOOKUP(M270,'🌳Resource'!$A$4:$J1001,8,false)*N270),0)+IF(O270&lt;&gt;"",(VLOOKUP(O270,'🌳Resource'!$A$4:$J1001,8,false)*P270),0) + IF(Q270&lt;&gt;"",(VLOOKUP(Q270,'🌳Resource'!$A$4:$J1001,8,false)*R270),0) + IF(S270&lt;&gt;"",(VLOOKUP(S270,'🧱Material'!$B$4:$H1001,5,false)*T270),0) + IF(U270&lt;&gt;"",(VLOOKUP(U270,'🧱Material'!$B$4:$H1001,5,false)*V270),0) + IF(W270&lt;&gt;"",(VLOOKUP(W270,'🧱Material'!$B$4:$H1001,5,false)*X270),0) + IF(Y270&lt;&gt;"",(VLOOKUP(Y270,'🧱Material'!$B$4:$H1001,5,false)*Z270),0) + IF(AA270&lt;&gt;"",(VLOOKUP(AA270,'🧱Material'!$B$4:$H1001,5,false)*AB270),0) + IF(AC270&lt;&gt;"",(VLOOKUP(AC270,'🧱Material'!$B$4:$H1001,5,false)*AD270),0)</f>
        <v>0</v>
      </c>
      <c r="J270" s="523">
        <f>IF(K270&lt;&gt;"",(VLOOKUP(K270,'🌳Resource'!$A$5:$J1001,9,false)*L270),0)+IF(M270&lt;&gt;"",(VLOOKUP(M270,'🌳Resource'!$A$5:$J1001,9,false)*N270),0)+IF(O270&lt;&gt;"",(VLOOKUP(O270,'🌳Resource'!$A$5:$J1001,9,false)*P270),0) + IF(Q270&lt;&gt;"",(VLOOKUP(Q270,'🌳Resource'!$A$5:$J1001,9,false)*R270),0) + IF(S270&lt;&gt;"",(VLOOKUP(S270,'🧱Material'!$B$4:$H1001,6,false)*T270),0) + IF(U270&lt;&gt;"",(VLOOKUP(U270,'🧱Material'!$B$4:$H1001,6,false)*V270),0) + IF(W270&lt;&gt;"",(VLOOKUP(W270,'🧱Material'!$B$4:$H1001,6,false)*X270),0) + IF(Y270&lt;&gt;"",(VLOOKUP(Y270,'🧱Material'!$B$4:$H1001,6,false)*Z270),0) + IF(AA270&lt;&gt;"",(VLOOKUP(AA270,'🧱Material'!$B$4:$H1001,6,false)*AB270),0) + IF(AC270&lt;&gt;"",(VLOOKUP(AC270,'🧱Material'!$B$4:$H1001,6,false)*AD270),0)</f>
        <v>0</v>
      </c>
      <c r="K270" s="63"/>
      <c r="L270" s="3"/>
      <c r="M270" s="63"/>
      <c r="N270" s="3"/>
      <c r="O270" s="63"/>
      <c r="P270" s="3"/>
      <c r="Q270" s="63"/>
      <c r="R270" s="3"/>
      <c r="S270" s="515"/>
      <c r="T270" s="3"/>
      <c r="U270" s="515"/>
      <c r="V270" s="3"/>
      <c r="W270" s="515"/>
      <c r="X270" s="3"/>
      <c r="Y270" s="515"/>
      <c r="Z270" s="3"/>
      <c r="AA270" s="515"/>
      <c r="AB270" s="3"/>
      <c r="AC270" s="515"/>
      <c r="AD270" s="3"/>
    </row>
    <row r="271">
      <c r="A271" s="70" t="b">
        <v>0</v>
      </c>
      <c r="C271" s="70"/>
      <c r="D271" s="70"/>
      <c r="E271" s="70"/>
      <c r="H271" s="526">
        <f>IF(K271&lt;&gt;"",(VLOOKUP(K271,'🌳Resource'!$A$4:$J1001,10,false)*L271),0)+IF(M271&lt;&gt;"",(VLOOKUP(M271,'🌳Resource'!$A$4:$J1001,10,false)*N271),0)+IF(O271&lt;&gt;"",(VLOOKUP(O271,'🌳Resource'!$A$4:$J1001,10,false)*P271),0) + IF(Q271&lt;&gt;"",(VLOOKUP(Q271,'🌳Resource'!$A$4:$J1001,10,false)*R271),0) + IF(S271&lt;&gt;"",(VLOOKUP(S271,'🧱Material'!$B$4:$H1001,7,false)*T271),0) + IF(U271&lt;&gt;"",(VLOOKUP(U271,'🧱Material'!$B$4:$H1001,7,false)*V271),0) + IF(W271&lt;&gt;"",(VLOOKUP(W271,'🧱Material'!$B$4:$H1001,7,false)*X271),0) + IF(Y271&lt;&gt;"",(VLOOKUP(Y271,'🧱Material'!$B$4:$H1001,7,false)*Z271),0) + IF(AA271&lt;&gt;"",(VLOOKUP(AA271,'🧱Material'!$B$4:$H1001,7,false)*AB271),0) + IF(AC271&lt;&gt;"",(VLOOKUP(AC271,'🧱Material'!$B$4:$H1001,7,false)*AD271),0)</f>
        <v>0</v>
      </c>
      <c r="I271" s="526">
        <f>IF(K271&lt;&gt;"",(VLOOKUP(K271,'🌳Resource'!$A$4:$J1001,8,false)*L271),0)+IF(M271&lt;&gt;"",(VLOOKUP(M271,'🌳Resource'!$A$4:$J1001,8,false)*N271),0)+IF(O271&lt;&gt;"",(VLOOKUP(O271,'🌳Resource'!$A$4:$J1001,8,false)*P271),0) + IF(Q271&lt;&gt;"",(VLOOKUP(Q271,'🌳Resource'!$A$4:$J1001,8,false)*R271),0) + IF(S271&lt;&gt;"",(VLOOKUP(S271,'🧱Material'!$B$4:$H1001,5,false)*T271),0) + IF(U271&lt;&gt;"",(VLOOKUP(U271,'🧱Material'!$B$4:$H1001,5,false)*V271),0) + IF(W271&lt;&gt;"",(VLOOKUP(W271,'🧱Material'!$B$4:$H1001,5,false)*X271),0) + IF(Y271&lt;&gt;"",(VLOOKUP(Y271,'🧱Material'!$B$4:$H1001,5,false)*Z271),0) + IF(AA271&lt;&gt;"",(VLOOKUP(AA271,'🧱Material'!$B$4:$H1001,5,false)*AB271),0) + IF(AC271&lt;&gt;"",(VLOOKUP(AC271,'🧱Material'!$B$4:$H1001,5,false)*AD271),0)</f>
        <v>0</v>
      </c>
      <c r="J271" s="526">
        <f>IF(K271&lt;&gt;"",(VLOOKUP(K271,'🌳Resource'!$A$5:$J1001,9,false)*L271),0)+IF(M271&lt;&gt;"",(VLOOKUP(M271,'🌳Resource'!$A$5:$J1001,9,false)*N271),0)+IF(O271&lt;&gt;"",(VLOOKUP(O271,'🌳Resource'!$A$5:$J1001,9,false)*P271),0) + IF(Q271&lt;&gt;"",(VLOOKUP(Q271,'🌳Resource'!$A$5:$J1001,9,false)*R271),0) + IF(S271&lt;&gt;"",(VLOOKUP(S271,'🧱Material'!$B$4:$H1001,6,false)*T271),0) + IF(U271&lt;&gt;"",(VLOOKUP(U271,'🧱Material'!$B$4:$H1001,6,false)*V271),0) + IF(W271&lt;&gt;"",(VLOOKUP(W271,'🧱Material'!$B$4:$H1001,6,false)*X271),0) + IF(Y271&lt;&gt;"",(VLOOKUP(Y271,'🧱Material'!$B$4:$H1001,6,false)*Z271),0) + IF(AA271&lt;&gt;"",(VLOOKUP(AA271,'🧱Material'!$B$4:$H1001,6,false)*AB271),0) + IF(AC271&lt;&gt;"",(VLOOKUP(AC271,'🧱Material'!$B$4:$H1001,6,false)*AD271),0)</f>
        <v>0</v>
      </c>
      <c r="K271" s="18"/>
      <c r="L271" s="536"/>
      <c r="M271" s="18"/>
      <c r="N271" s="536"/>
      <c r="O271" s="18"/>
      <c r="P271" s="536"/>
      <c r="Q271" s="18"/>
      <c r="R271" s="536"/>
      <c r="S271" s="59"/>
      <c r="T271" s="520"/>
      <c r="U271" s="59"/>
      <c r="V271" s="520"/>
      <c r="W271" s="59"/>
      <c r="X271" s="520"/>
      <c r="Y271" s="59"/>
      <c r="Z271" s="520"/>
      <c r="AA271" s="59"/>
      <c r="AB271" s="520"/>
      <c r="AC271" s="59"/>
      <c r="AD271" s="520"/>
    </row>
    <row r="272">
      <c r="A272" s="70" t="b">
        <v>0</v>
      </c>
      <c r="C272" s="70"/>
      <c r="D272" s="70"/>
      <c r="E272" s="70"/>
      <c r="H272" s="523">
        <f>IF(K272&lt;&gt;"",(VLOOKUP(K272,'🌳Resource'!$A$4:$J1001,10,false)*L272),0)+IF(M272&lt;&gt;"",(VLOOKUP(M272,'🌳Resource'!$A$4:$J1001,10,false)*N272),0)+IF(O272&lt;&gt;"",(VLOOKUP(O272,'🌳Resource'!$A$4:$J1001,10,false)*P272),0) + IF(Q272&lt;&gt;"",(VLOOKUP(Q272,'🌳Resource'!$A$4:$J1001,10,false)*R272),0) + IF(S272&lt;&gt;"",(VLOOKUP(S272,'🧱Material'!$B$4:$H1001,7,false)*T272),0) + IF(U272&lt;&gt;"",(VLOOKUP(U272,'🧱Material'!$B$4:$H1001,7,false)*V272),0) + IF(W272&lt;&gt;"",(VLOOKUP(W272,'🧱Material'!$B$4:$H1001,7,false)*X272),0) + IF(Y272&lt;&gt;"",(VLOOKUP(Y272,'🧱Material'!$B$4:$H1001,7,false)*Z272),0) + IF(AA272&lt;&gt;"",(VLOOKUP(AA272,'🧱Material'!$B$4:$H1001,7,false)*AB272),0) + IF(AC272&lt;&gt;"",(VLOOKUP(AC272,'🧱Material'!$B$4:$H1001,7,false)*AD272),0)</f>
        <v>0</v>
      </c>
      <c r="I272" s="523">
        <f>IF(K272&lt;&gt;"",(VLOOKUP(K272,'🌳Resource'!$A$4:$J1001,8,false)*L272),0)+IF(M272&lt;&gt;"",(VLOOKUP(M272,'🌳Resource'!$A$4:$J1001,8,false)*N272),0)+IF(O272&lt;&gt;"",(VLOOKUP(O272,'🌳Resource'!$A$4:$J1001,8,false)*P272),0) + IF(Q272&lt;&gt;"",(VLOOKUP(Q272,'🌳Resource'!$A$4:$J1001,8,false)*R272),0) + IF(S272&lt;&gt;"",(VLOOKUP(S272,'🧱Material'!$B$4:$H1001,5,false)*T272),0) + IF(U272&lt;&gt;"",(VLOOKUP(U272,'🧱Material'!$B$4:$H1001,5,false)*V272),0) + IF(W272&lt;&gt;"",(VLOOKUP(W272,'🧱Material'!$B$4:$H1001,5,false)*X272),0) + IF(Y272&lt;&gt;"",(VLOOKUP(Y272,'🧱Material'!$B$4:$H1001,5,false)*Z272),0) + IF(AA272&lt;&gt;"",(VLOOKUP(AA272,'🧱Material'!$B$4:$H1001,5,false)*AB272),0) + IF(AC272&lt;&gt;"",(VLOOKUP(AC272,'🧱Material'!$B$4:$H1001,5,false)*AD272),0)</f>
        <v>0</v>
      </c>
      <c r="J272" s="523">
        <f>IF(K272&lt;&gt;"",(VLOOKUP(K272,'🌳Resource'!$A$5:$J1001,9,false)*L272),0)+IF(M272&lt;&gt;"",(VLOOKUP(M272,'🌳Resource'!$A$5:$J1001,9,false)*N272),0)+IF(O272&lt;&gt;"",(VLOOKUP(O272,'🌳Resource'!$A$5:$J1001,9,false)*P272),0) + IF(Q272&lt;&gt;"",(VLOOKUP(Q272,'🌳Resource'!$A$5:$J1001,9,false)*R272),0) + IF(S272&lt;&gt;"",(VLOOKUP(S272,'🧱Material'!$B$4:$H1001,6,false)*T272),0) + IF(U272&lt;&gt;"",(VLOOKUP(U272,'🧱Material'!$B$4:$H1001,6,false)*V272),0) + IF(W272&lt;&gt;"",(VLOOKUP(W272,'🧱Material'!$B$4:$H1001,6,false)*X272),0) + IF(Y272&lt;&gt;"",(VLOOKUP(Y272,'🧱Material'!$B$4:$H1001,6,false)*Z272),0) + IF(AA272&lt;&gt;"",(VLOOKUP(AA272,'🧱Material'!$B$4:$H1001,6,false)*AB272),0) + IF(AC272&lt;&gt;"",(VLOOKUP(AC272,'🧱Material'!$B$4:$H1001,6,false)*AD272),0)</f>
        <v>0</v>
      </c>
      <c r="K272" s="63"/>
      <c r="L272" s="3"/>
      <c r="M272" s="63"/>
      <c r="N272" s="3"/>
      <c r="O272" s="63"/>
      <c r="P272" s="3"/>
      <c r="Q272" s="63"/>
      <c r="R272" s="3"/>
      <c r="S272" s="515"/>
      <c r="T272" s="3"/>
      <c r="U272" s="515"/>
      <c r="V272" s="3"/>
      <c r="W272" s="515"/>
      <c r="X272" s="3"/>
      <c r="Y272" s="515"/>
      <c r="Z272" s="3"/>
      <c r="AA272" s="515"/>
      <c r="AB272" s="3"/>
      <c r="AC272" s="515"/>
      <c r="AD272" s="3"/>
    </row>
    <row r="273">
      <c r="A273" s="70" t="b">
        <v>0</v>
      </c>
      <c r="C273" s="70"/>
      <c r="D273" s="70"/>
      <c r="E273" s="70"/>
      <c r="H273" s="526">
        <f>IF(K273&lt;&gt;"",(VLOOKUP(K273,'🌳Resource'!$A$4:$J1001,10,false)*L273),0)+IF(M273&lt;&gt;"",(VLOOKUP(M273,'🌳Resource'!$A$4:$J1001,10,false)*N273),0)+IF(O273&lt;&gt;"",(VLOOKUP(O273,'🌳Resource'!$A$4:$J1001,10,false)*P273),0) + IF(Q273&lt;&gt;"",(VLOOKUP(Q273,'🌳Resource'!$A$4:$J1001,10,false)*R273),0) + IF(S273&lt;&gt;"",(VLOOKUP(S273,'🧱Material'!$B$4:$H1001,7,false)*T273),0) + IF(U273&lt;&gt;"",(VLOOKUP(U273,'🧱Material'!$B$4:$H1001,7,false)*V273),0) + IF(W273&lt;&gt;"",(VLOOKUP(W273,'🧱Material'!$B$4:$H1001,7,false)*X273),0) + IF(Y273&lt;&gt;"",(VLOOKUP(Y273,'🧱Material'!$B$4:$H1001,7,false)*Z273),0) + IF(AA273&lt;&gt;"",(VLOOKUP(AA273,'🧱Material'!$B$4:$H1001,7,false)*AB273),0) + IF(AC273&lt;&gt;"",(VLOOKUP(AC273,'🧱Material'!$B$4:$H1001,7,false)*AD273),0)</f>
        <v>0</v>
      </c>
      <c r="I273" s="526">
        <f>IF(K273&lt;&gt;"",(VLOOKUP(K273,'🌳Resource'!$A$4:$J1001,8,false)*L273),0)+IF(M273&lt;&gt;"",(VLOOKUP(M273,'🌳Resource'!$A$4:$J1001,8,false)*N273),0)+IF(O273&lt;&gt;"",(VLOOKUP(O273,'🌳Resource'!$A$4:$J1001,8,false)*P273),0) + IF(Q273&lt;&gt;"",(VLOOKUP(Q273,'🌳Resource'!$A$4:$J1001,8,false)*R273),0) + IF(S273&lt;&gt;"",(VLOOKUP(S273,'🧱Material'!$B$4:$H1001,5,false)*T273),0) + IF(U273&lt;&gt;"",(VLOOKUP(U273,'🧱Material'!$B$4:$H1001,5,false)*V273),0) + IF(W273&lt;&gt;"",(VLOOKUP(W273,'🧱Material'!$B$4:$H1001,5,false)*X273),0) + IF(Y273&lt;&gt;"",(VLOOKUP(Y273,'🧱Material'!$B$4:$H1001,5,false)*Z273),0) + IF(AA273&lt;&gt;"",(VLOOKUP(AA273,'🧱Material'!$B$4:$H1001,5,false)*AB273),0) + IF(AC273&lt;&gt;"",(VLOOKUP(AC273,'🧱Material'!$B$4:$H1001,5,false)*AD273),0)</f>
        <v>0</v>
      </c>
      <c r="J273" s="526">
        <f>IF(K273&lt;&gt;"",(VLOOKUP(K273,'🌳Resource'!$A$5:$J1001,9,false)*L273),0)+IF(M273&lt;&gt;"",(VLOOKUP(M273,'🌳Resource'!$A$5:$J1001,9,false)*N273),0)+IF(O273&lt;&gt;"",(VLOOKUP(O273,'🌳Resource'!$A$5:$J1001,9,false)*P273),0) + IF(Q273&lt;&gt;"",(VLOOKUP(Q273,'🌳Resource'!$A$5:$J1001,9,false)*R273),0) + IF(S273&lt;&gt;"",(VLOOKUP(S273,'🧱Material'!$B$4:$H1001,6,false)*T273),0) + IF(U273&lt;&gt;"",(VLOOKUP(U273,'🧱Material'!$B$4:$H1001,6,false)*V273),0) + IF(W273&lt;&gt;"",(VLOOKUP(W273,'🧱Material'!$B$4:$H1001,6,false)*X273),0) + IF(Y273&lt;&gt;"",(VLOOKUP(Y273,'🧱Material'!$B$4:$H1001,6,false)*Z273),0) + IF(AA273&lt;&gt;"",(VLOOKUP(AA273,'🧱Material'!$B$4:$H1001,6,false)*AB273),0) + IF(AC273&lt;&gt;"",(VLOOKUP(AC273,'🧱Material'!$B$4:$H1001,6,false)*AD273),0)</f>
        <v>0</v>
      </c>
      <c r="K273" s="18"/>
      <c r="L273" s="536"/>
      <c r="M273" s="18"/>
      <c r="N273" s="536"/>
      <c r="O273" s="18"/>
      <c r="P273" s="536"/>
      <c r="Q273" s="18"/>
      <c r="R273" s="536"/>
      <c r="S273" s="59"/>
      <c r="T273" s="520"/>
      <c r="U273" s="59"/>
      <c r="V273" s="520"/>
      <c r="W273" s="59"/>
      <c r="X273" s="520"/>
      <c r="Y273" s="59"/>
      <c r="Z273" s="520"/>
      <c r="AA273" s="59"/>
      <c r="AB273" s="520"/>
      <c r="AC273" s="59"/>
      <c r="AD273" s="520"/>
    </row>
    <row r="274">
      <c r="A274" s="70" t="b">
        <v>0</v>
      </c>
      <c r="C274" s="70"/>
      <c r="D274" s="70"/>
      <c r="E274" s="70"/>
      <c r="H274" s="523">
        <f>IF(K274&lt;&gt;"",(VLOOKUP(K274,'🌳Resource'!$A$4:$J1001,10,false)*L274),0)+IF(M274&lt;&gt;"",(VLOOKUP(M274,'🌳Resource'!$A$4:$J1001,10,false)*N274),0)+IF(O274&lt;&gt;"",(VLOOKUP(O274,'🌳Resource'!$A$4:$J1001,10,false)*P274),0) + IF(Q274&lt;&gt;"",(VLOOKUP(Q274,'🌳Resource'!$A$4:$J1001,10,false)*R274),0) + IF(S274&lt;&gt;"",(VLOOKUP(S274,'🧱Material'!$B$4:$H1001,7,false)*T274),0) + IF(U274&lt;&gt;"",(VLOOKUP(U274,'🧱Material'!$B$4:$H1001,7,false)*V274),0) + IF(W274&lt;&gt;"",(VLOOKUP(W274,'🧱Material'!$B$4:$H1001,7,false)*X274),0) + IF(Y274&lt;&gt;"",(VLOOKUP(Y274,'🧱Material'!$B$4:$H1001,7,false)*Z274),0) + IF(AA274&lt;&gt;"",(VLOOKUP(AA274,'🧱Material'!$B$4:$H1001,7,false)*AB274),0) + IF(AC274&lt;&gt;"",(VLOOKUP(AC274,'🧱Material'!$B$4:$H1001,7,false)*AD274),0)</f>
        <v>0</v>
      </c>
      <c r="I274" s="523">
        <f>IF(K274&lt;&gt;"",(VLOOKUP(K274,'🌳Resource'!$A$4:$J1001,8,false)*L274),0)+IF(M274&lt;&gt;"",(VLOOKUP(M274,'🌳Resource'!$A$4:$J1001,8,false)*N274),0)+IF(O274&lt;&gt;"",(VLOOKUP(O274,'🌳Resource'!$A$4:$J1001,8,false)*P274),0) + IF(Q274&lt;&gt;"",(VLOOKUP(Q274,'🌳Resource'!$A$4:$J1001,8,false)*R274),0) + IF(S274&lt;&gt;"",(VLOOKUP(S274,'🧱Material'!$B$4:$H1001,5,false)*T274),0) + IF(U274&lt;&gt;"",(VLOOKUP(U274,'🧱Material'!$B$4:$H1001,5,false)*V274),0) + IF(W274&lt;&gt;"",(VLOOKUP(W274,'🧱Material'!$B$4:$H1001,5,false)*X274),0) + IF(Y274&lt;&gt;"",(VLOOKUP(Y274,'🧱Material'!$B$4:$H1001,5,false)*Z274),0) + IF(AA274&lt;&gt;"",(VLOOKUP(AA274,'🧱Material'!$B$4:$H1001,5,false)*AB274),0) + IF(AC274&lt;&gt;"",(VLOOKUP(AC274,'🧱Material'!$B$4:$H1001,5,false)*AD274),0)</f>
        <v>0</v>
      </c>
      <c r="J274" s="523">
        <f>IF(K274&lt;&gt;"",(VLOOKUP(K274,'🌳Resource'!$A$5:$J1001,9,false)*L274),0)+IF(M274&lt;&gt;"",(VLOOKUP(M274,'🌳Resource'!$A$5:$J1001,9,false)*N274),0)+IF(O274&lt;&gt;"",(VLOOKUP(O274,'🌳Resource'!$A$5:$J1001,9,false)*P274),0) + IF(Q274&lt;&gt;"",(VLOOKUP(Q274,'🌳Resource'!$A$5:$J1001,9,false)*R274),0) + IF(S274&lt;&gt;"",(VLOOKUP(S274,'🧱Material'!$B$4:$H1001,6,false)*T274),0) + IF(U274&lt;&gt;"",(VLOOKUP(U274,'🧱Material'!$B$4:$H1001,6,false)*V274),0) + IF(W274&lt;&gt;"",(VLOOKUP(W274,'🧱Material'!$B$4:$H1001,6,false)*X274),0) + IF(Y274&lt;&gt;"",(VLOOKUP(Y274,'🧱Material'!$B$4:$H1001,6,false)*Z274),0) + IF(AA274&lt;&gt;"",(VLOOKUP(AA274,'🧱Material'!$B$4:$H1001,6,false)*AB274),0) + IF(AC274&lt;&gt;"",(VLOOKUP(AC274,'🧱Material'!$B$4:$H1001,6,false)*AD274),0)</f>
        <v>0</v>
      </c>
      <c r="K274" s="63"/>
      <c r="L274" s="3"/>
      <c r="M274" s="63"/>
      <c r="N274" s="3"/>
      <c r="O274" s="63"/>
      <c r="P274" s="3"/>
      <c r="Q274" s="63"/>
      <c r="R274" s="3"/>
      <c r="S274" s="515"/>
      <c r="T274" s="3"/>
      <c r="U274" s="515"/>
      <c r="V274" s="3"/>
      <c r="W274" s="515"/>
      <c r="X274" s="3"/>
      <c r="Y274" s="515"/>
      <c r="Z274" s="3"/>
      <c r="AA274" s="515"/>
      <c r="AB274" s="3"/>
      <c r="AC274" s="515"/>
      <c r="AD274" s="3"/>
    </row>
    <row r="275">
      <c r="A275" s="70" t="b">
        <v>0</v>
      </c>
      <c r="C275" s="70"/>
      <c r="D275" s="70"/>
      <c r="E275" s="70"/>
      <c r="H275" s="526">
        <f>IF(K275&lt;&gt;"",(VLOOKUP(K275,'🌳Resource'!$A$4:$J1001,10,false)*L275),0)+IF(M275&lt;&gt;"",(VLOOKUP(M275,'🌳Resource'!$A$4:$J1001,10,false)*N275),0)+IF(O275&lt;&gt;"",(VLOOKUP(O275,'🌳Resource'!$A$4:$J1001,10,false)*P275),0) + IF(Q275&lt;&gt;"",(VLOOKUP(Q275,'🌳Resource'!$A$4:$J1001,10,false)*R275),0) + IF(S275&lt;&gt;"",(VLOOKUP(S275,'🧱Material'!$B$4:$H1001,7,false)*T275),0) + IF(U275&lt;&gt;"",(VLOOKUP(U275,'🧱Material'!$B$4:$H1001,7,false)*V275),0) + IF(W275&lt;&gt;"",(VLOOKUP(W275,'🧱Material'!$B$4:$H1001,7,false)*X275),0) + IF(Y275&lt;&gt;"",(VLOOKUP(Y275,'🧱Material'!$B$4:$H1001,7,false)*Z275),0) + IF(AA275&lt;&gt;"",(VLOOKUP(AA275,'🧱Material'!$B$4:$H1001,7,false)*AB275),0) + IF(AC275&lt;&gt;"",(VLOOKUP(AC275,'🧱Material'!$B$4:$H1001,7,false)*AD275),0)</f>
        <v>0</v>
      </c>
      <c r="I275" s="526">
        <f>IF(K275&lt;&gt;"",(VLOOKUP(K275,'🌳Resource'!$A$4:$J1001,8,false)*L275),0)+IF(M275&lt;&gt;"",(VLOOKUP(M275,'🌳Resource'!$A$4:$J1001,8,false)*N275),0)+IF(O275&lt;&gt;"",(VLOOKUP(O275,'🌳Resource'!$A$4:$J1001,8,false)*P275),0) + IF(Q275&lt;&gt;"",(VLOOKUP(Q275,'🌳Resource'!$A$4:$J1001,8,false)*R275),0) + IF(S275&lt;&gt;"",(VLOOKUP(S275,'🧱Material'!$B$4:$H1001,5,false)*T275),0) + IF(U275&lt;&gt;"",(VLOOKUP(U275,'🧱Material'!$B$4:$H1001,5,false)*V275),0) + IF(W275&lt;&gt;"",(VLOOKUP(W275,'🧱Material'!$B$4:$H1001,5,false)*X275),0) + IF(Y275&lt;&gt;"",(VLOOKUP(Y275,'🧱Material'!$B$4:$H1001,5,false)*Z275),0) + IF(AA275&lt;&gt;"",(VLOOKUP(AA275,'🧱Material'!$B$4:$H1001,5,false)*AB275),0) + IF(AC275&lt;&gt;"",(VLOOKUP(AC275,'🧱Material'!$B$4:$H1001,5,false)*AD275),0)</f>
        <v>0</v>
      </c>
      <c r="J275" s="526">
        <f>IF(K275&lt;&gt;"",(VLOOKUP(K275,'🌳Resource'!$A$5:$J1001,9,false)*L275),0)+IF(M275&lt;&gt;"",(VLOOKUP(M275,'🌳Resource'!$A$5:$J1001,9,false)*N275),0)+IF(O275&lt;&gt;"",(VLOOKUP(O275,'🌳Resource'!$A$5:$J1001,9,false)*P275),0) + IF(Q275&lt;&gt;"",(VLOOKUP(Q275,'🌳Resource'!$A$5:$J1001,9,false)*R275),0) + IF(S275&lt;&gt;"",(VLOOKUP(S275,'🧱Material'!$B$4:$H1001,6,false)*T275),0) + IF(U275&lt;&gt;"",(VLOOKUP(U275,'🧱Material'!$B$4:$H1001,6,false)*V275),0) + IF(W275&lt;&gt;"",(VLOOKUP(W275,'🧱Material'!$B$4:$H1001,6,false)*X275),0) + IF(Y275&lt;&gt;"",(VLOOKUP(Y275,'🧱Material'!$B$4:$H1001,6,false)*Z275),0) + IF(AA275&lt;&gt;"",(VLOOKUP(AA275,'🧱Material'!$B$4:$H1001,6,false)*AB275),0) + IF(AC275&lt;&gt;"",(VLOOKUP(AC275,'🧱Material'!$B$4:$H1001,6,false)*AD275),0)</f>
        <v>0</v>
      </c>
      <c r="K275" s="18"/>
      <c r="L275" s="536"/>
      <c r="M275" s="18"/>
      <c r="N275" s="536"/>
      <c r="O275" s="18"/>
      <c r="P275" s="536"/>
      <c r="Q275" s="18"/>
      <c r="R275" s="536"/>
      <c r="S275" s="59"/>
      <c r="T275" s="520"/>
      <c r="U275" s="59"/>
      <c r="V275" s="520"/>
      <c r="W275" s="59"/>
      <c r="X275" s="520"/>
      <c r="Y275" s="59"/>
      <c r="Z275" s="520"/>
      <c r="AA275" s="59"/>
      <c r="AB275" s="520"/>
      <c r="AC275" s="59"/>
      <c r="AD275" s="520"/>
    </row>
    <row r="276">
      <c r="A276" s="70" t="b">
        <v>0</v>
      </c>
      <c r="C276" s="70"/>
      <c r="D276" s="70"/>
      <c r="E276" s="70"/>
      <c r="H276" s="523">
        <f>IF(K276&lt;&gt;"",(VLOOKUP(K276,'🌳Resource'!$A$4:$J1001,10,false)*L276),0)+IF(M276&lt;&gt;"",(VLOOKUP(M276,'🌳Resource'!$A$4:$J1001,10,false)*N276),0)+IF(O276&lt;&gt;"",(VLOOKUP(O276,'🌳Resource'!$A$4:$J1001,10,false)*P276),0) + IF(Q276&lt;&gt;"",(VLOOKUP(Q276,'🌳Resource'!$A$4:$J1001,10,false)*R276),0) + IF(S276&lt;&gt;"",(VLOOKUP(S276,'🧱Material'!$B$4:$H1001,7,false)*T276),0) + IF(U276&lt;&gt;"",(VLOOKUP(U276,'🧱Material'!$B$4:$H1001,7,false)*V276),0) + IF(W276&lt;&gt;"",(VLOOKUP(W276,'🧱Material'!$B$4:$H1001,7,false)*X276),0) + IF(Y276&lt;&gt;"",(VLOOKUP(Y276,'🧱Material'!$B$4:$H1001,7,false)*Z276),0) + IF(AA276&lt;&gt;"",(VLOOKUP(AA276,'🧱Material'!$B$4:$H1001,7,false)*AB276),0) + IF(AC276&lt;&gt;"",(VLOOKUP(AC276,'🧱Material'!$B$4:$H1001,7,false)*AD276),0)</f>
        <v>0</v>
      </c>
      <c r="I276" s="523">
        <f>IF(K276&lt;&gt;"",(VLOOKUP(K276,'🌳Resource'!$A$4:$J1001,8,false)*L276),0)+IF(M276&lt;&gt;"",(VLOOKUP(M276,'🌳Resource'!$A$4:$J1001,8,false)*N276),0)+IF(O276&lt;&gt;"",(VLOOKUP(O276,'🌳Resource'!$A$4:$J1001,8,false)*P276),0) + IF(Q276&lt;&gt;"",(VLOOKUP(Q276,'🌳Resource'!$A$4:$J1001,8,false)*R276),0) + IF(S276&lt;&gt;"",(VLOOKUP(S276,'🧱Material'!$B$4:$H1001,5,false)*T276),0) + IF(U276&lt;&gt;"",(VLOOKUP(U276,'🧱Material'!$B$4:$H1001,5,false)*V276),0) + IF(W276&lt;&gt;"",(VLOOKUP(W276,'🧱Material'!$B$4:$H1001,5,false)*X276),0) + IF(Y276&lt;&gt;"",(VLOOKUP(Y276,'🧱Material'!$B$4:$H1001,5,false)*Z276),0) + IF(AA276&lt;&gt;"",(VLOOKUP(AA276,'🧱Material'!$B$4:$H1001,5,false)*AB276),0) + IF(AC276&lt;&gt;"",(VLOOKUP(AC276,'🧱Material'!$B$4:$H1001,5,false)*AD276),0)</f>
        <v>0</v>
      </c>
      <c r="J276" s="523">
        <f>IF(K276&lt;&gt;"",(VLOOKUP(K276,'🌳Resource'!$A$5:$J1001,9,false)*L276),0)+IF(M276&lt;&gt;"",(VLOOKUP(M276,'🌳Resource'!$A$5:$J1001,9,false)*N276),0)+IF(O276&lt;&gt;"",(VLOOKUP(O276,'🌳Resource'!$A$5:$J1001,9,false)*P276),0) + IF(Q276&lt;&gt;"",(VLOOKUP(Q276,'🌳Resource'!$A$5:$J1001,9,false)*R276),0) + IF(S276&lt;&gt;"",(VLOOKUP(S276,'🧱Material'!$B$4:$H1001,6,false)*T276),0) + IF(U276&lt;&gt;"",(VLOOKUP(U276,'🧱Material'!$B$4:$H1001,6,false)*V276),0) + IF(W276&lt;&gt;"",(VLOOKUP(W276,'🧱Material'!$B$4:$H1001,6,false)*X276),0) + IF(Y276&lt;&gt;"",(VLOOKUP(Y276,'🧱Material'!$B$4:$H1001,6,false)*Z276),0) + IF(AA276&lt;&gt;"",(VLOOKUP(AA276,'🧱Material'!$B$4:$H1001,6,false)*AB276),0) + IF(AC276&lt;&gt;"",(VLOOKUP(AC276,'🧱Material'!$B$4:$H1001,6,false)*AD276),0)</f>
        <v>0</v>
      </c>
      <c r="K276" s="63"/>
      <c r="L276" s="3"/>
      <c r="M276" s="63"/>
      <c r="N276" s="3"/>
      <c r="O276" s="63"/>
      <c r="P276" s="3"/>
      <c r="Q276" s="63"/>
      <c r="R276" s="3"/>
      <c r="S276" s="515"/>
      <c r="T276" s="3"/>
      <c r="U276" s="515"/>
      <c r="V276" s="3"/>
      <c r="W276" s="515"/>
      <c r="X276" s="3"/>
      <c r="Y276" s="515"/>
      <c r="Z276" s="3"/>
      <c r="AA276" s="515"/>
      <c r="AB276" s="3"/>
      <c r="AC276" s="515"/>
      <c r="AD276" s="3"/>
    </row>
    <row r="277">
      <c r="A277" s="70" t="b">
        <v>0</v>
      </c>
      <c r="C277" s="70"/>
      <c r="D277" s="70"/>
      <c r="E277" s="70"/>
      <c r="H277" s="526">
        <f>IF(K277&lt;&gt;"",(VLOOKUP(K277,'🌳Resource'!$A$4:$J1001,10,false)*L277),0)+IF(M277&lt;&gt;"",(VLOOKUP(M277,'🌳Resource'!$A$4:$J1001,10,false)*N277),0)+IF(O277&lt;&gt;"",(VLOOKUP(O277,'🌳Resource'!$A$4:$J1001,10,false)*P277),0) + IF(Q277&lt;&gt;"",(VLOOKUP(Q277,'🌳Resource'!$A$4:$J1001,10,false)*R277),0) + IF(S277&lt;&gt;"",(VLOOKUP(S277,'🧱Material'!$B$4:$H1001,7,false)*T277),0) + IF(U277&lt;&gt;"",(VLOOKUP(U277,'🧱Material'!$B$4:$H1001,7,false)*V277),0) + IF(W277&lt;&gt;"",(VLOOKUP(W277,'🧱Material'!$B$4:$H1001,7,false)*X277),0) + IF(Y277&lt;&gt;"",(VLOOKUP(Y277,'🧱Material'!$B$4:$H1001,7,false)*Z277),0) + IF(AA277&lt;&gt;"",(VLOOKUP(AA277,'🧱Material'!$B$4:$H1001,7,false)*AB277),0) + IF(AC277&lt;&gt;"",(VLOOKUP(AC277,'🧱Material'!$B$4:$H1001,7,false)*AD277),0)</f>
        <v>0</v>
      </c>
      <c r="I277" s="526">
        <f>IF(K277&lt;&gt;"",(VLOOKUP(K277,'🌳Resource'!$A$4:$J1001,8,false)*L277),0)+IF(M277&lt;&gt;"",(VLOOKUP(M277,'🌳Resource'!$A$4:$J1001,8,false)*N277),0)+IF(O277&lt;&gt;"",(VLOOKUP(O277,'🌳Resource'!$A$4:$J1001,8,false)*P277),0) + IF(Q277&lt;&gt;"",(VLOOKUP(Q277,'🌳Resource'!$A$4:$J1001,8,false)*R277),0) + IF(S277&lt;&gt;"",(VLOOKUP(S277,'🧱Material'!$B$4:$H1001,5,false)*T277),0) + IF(U277&lt;&gt;"",(VLOOKUP(U277,'🧱Material'!$B$4:$H1001,5,false)*V277),0) + IF(W277&lt;&gt;"",(VLOOKUP(W277,'🧱Material'!$B$4:$H1001,5,false)*X277),0) + IF(Y277&lt;&gt;"",(VLOOKUP(Y277,'🧱Material'!$B$4:$H1001,5,false)*Z277),0) + IF(AA277&lt;&gt;"",(VLOOKUP(AA277,'🧱Material'!$B$4:$H1001,5,false)*AB277),0) + IF(AC277&lt;&gt;"",(VLOOKUP(AC277,'🧱Material'!$B$4:$H1001,5,false)*AD277),0)</f>
        <v>0</v>
      </c>
      <c r="J277" s="526">
        <f>IF(K277&lt;&gt;"",(VLOOKUP(K277,'🌳Resource'!$A$5:$J1001,9,false)*L277),0)+IF(M277&lt;&gt;"",(VLOOKUP(M277,'🌳Resource'!$A$5:$J1001,9,false)*N277),0)+IF(O277&lt;&gt;"",(VLOOKUP(O277,'🌳Resource'!$A$5:$J1001,9,false)*P277),0) + IF(Q277&lt;&gt;"",(VLOOKUP(Q277,'🌳Resource'!$A$5:$J1001,9,false)*R277),0) + IF(S277&lt;&gt;"",(VLOOKUP(S277,'🧱Material'!$B$4:$H1001,6,false)*T277),0) + IF(U277&lt;&gt;"",(VLOOKUP(U277,'🧱Material'!$B$4:$H1001,6,false)*V277),0) + IF(W277&lt;&gt;"",(VLOOKUP(W277,'🧱Material'!$B$4:$H1001,6,false)*X277),0) + IF(Y277&lt;&gt;"",(VLOOKUP(Y277,'🧱Material'!$B$4:$H1001,6,false)*Z277),0) + IF(AA277&lt;&gt;"",(VLOOKUP(AA277,'🧱Material'!$B$4:$H1001,6,false)*AB277),0) + IF(AC277&lt;&gt;"",(VLOOKUP(AC277,'🧱Material'!$B$4:$H1001,6,false)*AD277),0)</f>
        <v>0</v>
      </c>
      <c r="K277" s="18"/>
      <c r="L277" s="536"/>
      <c r="M277" s="18"/>
      <c r="N277" s="536"/>
      <c r="O277" s="18"/>
      <c r="P277" s="536"/>
      <c r="Q277" s="18"/>
      <c r="R277" s="536"/>
      <c r="S277" s="59"/>
      <c r="T277" s="520"/>
      <c r="U277" s="59"/>
      <c r="V277" s="520"/>
      <c r="W277" s="59"/>
      <c r="X277" s="520"/>
      <c r="Y277" s="59"/>
      <c r="Z277" s="520"/>
      <c r="AA277" s="59"/>
      <c r="AB277" s="520"/>
      <c r="AC277" s="59"/>
      <c r="AD277" s="520"/>
    </row>
    <row r="278">
      <c r="A278" s="70" t="b">
        <v>0</v>
      </c>
      <c r="C278" s="70"/>
      <c r="D278" s="70"/>
      <c r="E278" s="70"/>
      <c r="H278" s="523">
        <f>IF(K278&lt;&gt;"",(VLOOKUP(K278,'🌳Resource'!$A$4:$J1001,10,false)*L278),0)+IF(M278&lt;&gt;"",(VLOOKUP(M278,'🌳Resource'!$A$4:$J1001,10,false)*N278),0)+IF(O278&lt;&gt;"",(VLOOKUP(O278,'🌳Resource'!$A$4:$J1001,10,false)*P278),0) + IF(Q278&lt;&gt;"",(VLOOKUP(Q278,'🌳Resource'!$A$4:$J1001,10,false)*R278),0) + IF(S278&lt;&gt;"",(VLOOKUP(S278,'🧱Material'!$B$4:$H1001,7,false)*T278),0) + IF(U278&lt;&gt;"",(VLOOKUP(U278,'🧱Material'!$B$4:$H1001,7,false)*V278),0) + IF(W278&lt;&gt;"",(VLOOKUP(W278,'🧱Material'!$B$4:$H1001,7,false)*X278),0) + IF(Y278&lt;&gt;"",(VLOOKUP(Y278,'🧱Material'!$B$4:$H1001,7,false)*Z278),0) + IF(AA278&lt;&gt;"",(VLOOKUP(AA278,'🧱Material'!$B$4:$H1001,7,false)*AB278),0) + IF(AC278&lt;&gt;"",(VLOOKUP(AC278,'🧱Material'!$B$4:$H1001,7,false)*AD278),0)</f>
        <v>0</v>
      </c>
      <c r="I278" s="523">
        <f>IF(K278&lt;&gt;"",(VLOOKUP(K278,'🌳Resource'!$A$4:$J1001,8,false)*L278),0)+IF(M278&lt;&gt;"",(VLOOKUP(M278,'🌳Resource'!$A$4:$J1001,8,false)*N278),0)+IF(O278&lt;&gt;"",(VLOOKUP(O278,'🌳Resource'!$A$4:$J1001,8,false)*P278),0) + IF(Q278&lt;&gt;"",(VLOOKUP(Q278,'🌳Resource'!$A$4:$J1001,8,false)*R278),0) + IF(S278&lt;&gt;"",(VLOOKUP(S278,'🧱Material'!$B$4:$H1001,5,false)*T278),0) + IF(U278&lt;&gt;"",(VLOOKUP(U278,'🧱Material'!$B$4:$H1001,5,false)*V278),0) + IF(W278&lt;&gt;"",(VLOOKUP(W278,'🧱Material'!$B$4:$H1001,5,false)*X278),0) + IF(Y278&lt;&gt;"",(VLOOKUP(Y278,'🧱Material'!$B$4:$H1001,5,false)*Z278),0) + IF(AA278&lt;&gt;"",(VLOOKUP(AA278,'🧱Material'!$B$4:$H1001,5,false)*AB278),0) + IF(AC278&lt;&gt;"",(VLOOKUP(AC278,'🧱Material'!$B$4:$H1001,5,false)*AD278),0)</f>
        <v>0</v>
      </c>
      <c r="J278" s="523">
        <f>IF(K278&lt;&gt;"",(VLOOKUP(K278,'🌳Resource'!$A$5:$J1001,9,false)*L278),0)+IF(M278&lt;&gt;"",(VLOOKUP(M278,'🌳Resource'!$A$5:$J1001,9,false)*N278),0)+IF(O278&lt;&gt;"",(VLOOKUP(O278,'🌳Resource'!$A$5:$J1001,9,false)*P278),0) + IF(Q278&lt;&gt;"",(VLOOKUP(Q278,'🌳Resource'!$A$5:$J1001,9,false)*R278),0) + IF(S278&lt;&gt;"",(VLOOKUP(S278,'🧱Material'!$B$4:$H1001,6,false)*T278),0) + IF(U278&lt;&gt;"",(VLOOKUP(U278,'🧱Material'!$B$4:$H1001,6,false)*V278),0) + IF(W278&lt;&gt;"",(VLOOKUP(W278,'🧱Material'!$B$4:$H1001,6,false)*X278),0) + IF(Y278&lt;&gt;"",(VLOOKUP(Y278,'🧱Material'!$B$4:$H1001,6,false)*Z278),0) + IF(AA278&lt;&gt;"",(VLOOKUP(AA278,'🧱Material'!$B$4:$H1001,6,false)*AB278),0) + IF(AC278&lt;&gt;"",(VLOOKUP(AC278,'🧱Material'!$B$4:$H1001,6,false)*AD278),0)</f>
        <v>0</v>
      </c>
      <c r="K278" s="63"/>
      <c r="L278" s="3"/>
      <c r="M278" s="63"/>
      <c r="N278" s="3"/>
      <c r="O278" s="63"/>
      <c r="P278" s="3"/>
      <c r="Q278" s="63"/>
      <c r="R278" s="3"/>
      <c r="S278" s="515"/>
      <c r="T278" s="3"/>
      <c r="U278" s="515"/>
      <c r="V278" s="3"/>
      <c r="W278" s="515"/>
      <c r="X278" s="3"/>
      <c r="Y278" s="515"/>
      <c r="Z278" s="3"/>
      <c r="AA278" s="515"/>
      <c r="AB278" s="3"/>
      <c r="AC278" s="515"/>
      <c r="AD278" s="3"/>
    </row>
    <row r="279">
      <c r="A279" s="70" t="b">
        <v>0</v>
      </c>
      <c r="C279" s="70"/>
      <c r="D279" s="70"/>
      <c r="E279" s="70"/>
      <c r="H279" s="526">
        <f>IF(K279&lt;&gt;"",(VLOOKUP(K279,'🌳Resource'!$A$4:$J1001,10,false)*L279),0)+IF(M279&lt;&gt;"",(VLOOKUP(M279,'🌳Resource'!$A$4:$J1001,10,false)*N279),0)+IF(O279&lt;&gt;"",(VLOOKUP(O279,'🌳Resource'!$A$4:$J1001,10,false)*P279),0) + IF(Q279&lt;&gt;"",(VLOOKUP(Q279,'🌳Resource'!$A$4:$J1001,10,false)*R279),0) + IF(S279&lt;&gt;"",(VLOOKUP(S279,'🧱Material'!$B$4:$H1001,7,false)*T279),0) + IF(U279&lt;&gt;"",(VLOOKUP(U279,'🧱Material'!$B$4:$H1001,7,false)*V279),0) + IF(W279&lt;&gt;"",(VLOOKUP(W279,'🧱Material'!$B$4:$H1001,7,false)*X279),0) + IF(Y279&lt;&gt;"",(VLOOKUP(Y279,'🧱Material'!$B$4:$H1001,7,false)*Z279),0) + IF(AA279&lt;&gt;"",(VLOOKUP(AA279,'🧱Material'!$B$4:$H1001,7,false)*AB279),0) + IF(AC279&lt;&gt;"",(VLOOKUP(AC279,'🧱Material'!$B$4:$H1001,7,false)*AD279),0)</f>
        <v>0</v>
      </c>
      <c r="I279" s="526">
        <f>IF(K279&lt;&gt;"",(VLOOKUP(K279,'🌳Resource'!$A$4:$J1001,8,false)*L279),0)+IF(M279&lt;&gt;"",(VLOOKUP(M279,'🌳Resource'!$A$4:$J1001,8,false)*N279),0)+IF(O279&lt;&gt;"",(VLOOKUP(O279,'🌳Resource'!$A$4:$J1001,8,false)*P279),0) + IF(Q279&lt;&gt;"",(VLOOKUP(Q279,'🌳Resource'!$A$4:$J1001,8,false)*R279),0) + IF(S279&lt;&gt;"",(VLOOKUP(S279,'🧱Material'!$B$4:$H1001,5,false)*T279),0) + IF(U279&lt;&gt;"",(VLOOKUP(U279,'🧱Material'!$B$4:$H1001,5,false)*V279),0) + IF(W279&lt;&gt;"",(VLOOKUP(W279,'🧱Material'!$B$4:$H1001,5,false)*X279),0) + IF(Y279&lt;&gt;"",(VLOOKUP(Y279,'🧱Material'!$B$4:$H1001,5,false)*Z279),0) + IF(AA279&lt;&gt;"",(VLOOKUP(AA279,'🧱Material'!$B$4:$H1001,5,false)*AB279),0) + IF(AC279&lt;&gt;"",(VLOOKUP(AC279,'🧱Material'!$B$4:$H1001,5,false)*AD279),0)</f>
        <v>0</v>
      </c>
      <c r="J279" s="526">
        <f>IF(K279&lt;&gt;"",(VLOOKUP(K279,'🌳Resource'!$A$5:$J1001,9,false)*L279),0)+IF(M279&lt;&gt;"",(VLOOKUP(M279,'🌳Resource'!$A$5:$J1001,9,false)*N279),0)+IF(O279&lt;&gt;"",(VLOOKUP(O279,'🌳Resource'!$A$5:$J1001,9,false)*P279),0) + IF(Q279&lt;&gt;"",(VLOOKUP(Q279,'🌳Resource'!$A$5:$J1001,9,false)*R279),0) + IF(S279&lt;&gt;"",(VLOOKUP(S279,'🧱Material'!$B$4:$H1001,6,false)*T279),0) + IF(U279&lt;&gt;"",(VLOOKUP(U279,'🧱Material'!$B$4:$H1001,6,false)*V279),0) + IF(W279&lt;&gt;"",(VLOOKUP(W279,'🧱Material'!$B$4:$H1001,6,false)*X279),0) + IF(Y279&lt;&gt;"",(VLOOKUP(Y279,'🧱Material'!$B$4:$H1001,6,false)*Z279),0) + IF(AA279&lt;&gt;"",(VLOOKUP(AA279,'🧱Material'!$B$4:$H1001,6,false)*AB279),0) + IF(AC279&lt;&gt;"",(VLOOKUP(AC279,'🧱Material'!$B$4:$H1001,6,false)*AD279),0)</f>
        <v>0</v>
      </c>
      <c r="K279" s="18"/>
      <c r="L279" s="536"/>
      <c r="M279" s="18"/>
      <c r="N279" s="536"/>
      <c r="O279" s="18"/>
      <c r="P279" s="536"/>
      <c r="Q279" s="18"/>
      <c r="R279" s="536"/>
      <c r="S279" s="59"/>
      <c r="T279" s="520"/>
      <c r="U279" s="59"/>
      <c r="V279" s="520"/>
      <c r="W279" s="59"/>
      <c r="X279" s="520"/>
      <c r="Y279" s="59"/>
      <c r="Z279" s="520"/>
      <c r="AA279" s="59"/>
      <c r="AB279" s="520"/>
      <c r="AC279" s="59"/>
      <c r="AD279" s="520"/>
    </row>
    <row r="280">
      <c r="A280" s="70" t="b">
        <v>0</v>
      </c>
      <c r="C280" s="70"/>
      <c r="D280" s="70"/>
      <c r="E280" s="70"/>
      <c r="H280" s="523">
        <f>IF(K280&lt;&gt;"",(VLOOKUP(K280,'🌳Resource'!$A$4:$J1001,10,false)*L280),0)+IF(M280&lt;&gt;"",(VLOOKUP(M280,'🌳Resource'!$A$4:$J1001,10,false)*N280),0)+IF(O280&lt;&gt;"",(VLOOKUP(O280,'🌳Resource'!$A$4:$J1001,10,false)*P280),0) + IF(Q280&lt;&gt;"",(VLOOKUP(Q280,'🌳Resource'!$A$4:$J1001,10,false)*R280),0) + IF(S280&lt;&gt;"",(VLOOKUP(S280,'🧱Material'!$B$4:$H1001,7,false)*T280),0) + IF(U280&lt;&gt;"",(VLOOKUP(U280,'🧱Material'!$B$4:$H1001,7,false)*V280),0) + IF(W280&lt;&gt;"",(VLOOKUP(W280,'🧱Material'!$B$4:$H1001,7,false)*X280),0) + IF(Y280&lt;&gt;"",(VLOOKUP(Y280,'🧱Material'!$B$4:$H1001,7,false)*Z280),0) + IF(AA280&lt;&gt;"",(VLOOKUP(AA280,'🧱Material'!$B$4:$H1001,7,false)*AB280),0) + IF(AC280&lt;&gt;"",(VLOOKUP(AC280,'🧱Material'!$B$4:$H1001,7,false)*AD280),0)</f>
        <v>0</v>
      </c>
      <c r="I280" s="523">
        <f>IF(K280&lt;&gt;"",(VLOOKUP(K280,'🌳Resource'!$A$4:$J1001,8,false)*L280),0)+IF(M280&lt;&gt;"",(VLOOKUP(M280,'🌳Resource'!$A$4:$J1001,8,false)*N280),0)+IF(O280&lt;&gt;"",(VLOOKUP(O280,'🌳Resource'!$A$4:$J1001,8,false)*P280),0) + IF(Q280&lt;&gt;"",(VLOOKUP(Q280,'🌳Resource'!$A$4:$J1001,8,false)*R280),0) + IF(S280&lt;&gt;"",(VLOOKUP(S280,'🧱Material'!$B$4:$H1001,5,false)*T280),0) + IF(U280&lt;&gt;"",(VLOOKUP(U280,'🧱Material'!$B$4:$H1001,5,false)*V280),0) + IF(W280&lt;&gt;"",(VLOOKUP(W280,'🧱Material'!$B$4:$H1001,5,false)*X280),0) + IF(Y280&lt;&gt;"",(VLOOKUP(Y280,'🧱Material'!$B$4:$H1001,5,false)*Z280),0) + IF(AA280&lt;&gt;"",(VLOOKUP(AA280,'🧱Material'!$B$4:$H1001,5,false)*AB280),0) + IF(AC280&lt;&gt;"",(VLOOKUP(AC280,'🧱Material'!$B$4:$H1001,5,false)*AD280),0)</f>
        <v>0</v>
      </c>
      <c r="J280" s="523">
        <f>IF(K280&lt;&gt;"",(VLOOKUP(K280,'🌳Resource'!$A$5:$J1001,9,false)*L280),0)+IF(M280&lt;&gt;"",(VLOOKUP(M280,'🌳Resource'!$A$5:$J1001,9,false)*N280),0)+IF(O280&lt;&gt;"",(VLOOKUP(O280,'🌳Resource'!$A$5:$J1001,9,false)*P280),0) + IF(Q280&lt;&gt;"",(VLOOKUP(Q280,'🌳Resource'!$A$5:$J1001,9,false)*R280),0) + IF(S280&lt;&gt;"",(VLOOKUP(S280,'🧱Material'!$B$4:$H1001,6,false)*T280),0) + IF(U280&lt;&gt;"",(VLOOKUP(U280,'🧱Material'!$B$4:$H1001,6,false)*V280),0) + IF(W280&lt;&gt;"",(VLOOKUP(W280,'🧱Material'!$B$4:$H1001,6,false)*X280),0) + IF(Y280&lt;&gt;"",(VLOOKUP(Y280,'🧱Material'!$B$4:$H1001,6,false)*Z280),0) + IF(AA280&lt;&gt;"",(VLOOKUP(AA280,'🧱Material'!$B$4:$H1001,6,false)*AB280),0) + IF(AC280&lt;&gt;"",(VLOOKUP(AC280,'🧱Material'!$B$4:$H1001,6,false)*AD280),0)</f>
        <v>0</v>
      </c>
      <c r="K280" s="63"/>
      <c r="L280" s="3"/>
      <c r="M280" s="63"/>
      <c r="N280" s="3"/>
      <c r="O280" s="63"/>
      <c r="P280" s="3"/>
      <c r="Q280" s="63"/>
      <c r="R280" s="3"/>
      <c r="S280" s="515"/>
      <c r="T280" s="3"/>
      <c r="U280" s="515"/>
      <c r="V280" s="3"/>
      <c r="W280" s="515"/>
      <c r="X280" s="3"/>
      <c r="Y280" s="515"/>
      <c r="Z280" s="3"/>
      <c r="AA280" s="515"/>
      <c r="AB280" s="3"/>
      <c r="AC280" s="515"/>
      <c r="AD280" s="3"/>
    </row>
    <row r="281">
      <c r="A281" s="70" t="b">
        <v>0</v>
      </c>
      <c r="C281" s="70"/>
      <c r="D281" s="70"/>
      <c r="E281" s="70"/>
      <c r="H281" s="526">
        <f>IF(K281&lt;&gt;"",(VLOOKUP(K281,'🌳Resource'!$A$4:$J1001,10,false)*L281),0)+IF(M281&lt;&gt;"",(VLOOKUP(M281,'🌳Resource'!$A$4:$J1001,10,false)*N281),0)+IF(O281&lt;&gt;"",(VLOOKUP(O281,'🌳Resource'!$A$4:$J1001,10,false)*P281),0) + IF(Q281&lt;&gt;"",(VLOOKUP(Q281,'🌳Resource'!$A$4:$J1001,10,false)*R281),0) + IF(S281&lt;&gt;"",(VLOOKUP(S281,'🧱Material'!$B$4:$H1001,7,false)*T281),0) + IF(U281&lt;&gt;"",(VLOOKUP(U281,'🧱Material'!$B$4:$H1001,7,false)*V281),0) + IF(W281&lt;&gt;"",(VLOOKUP(W281,'🧱Material'!$B$4:$H1001,7,false)*X281),0) + IF(Y281&lt;&gt;"",(VLOOKUP(Y281,'🧱Material'!$B$4:$H1001,7,false)*Z281),0) + IF(AA281&lt;&gt;"",(VLOOKUP(AA281,'🧱Material'!$B$4:$H1001,7,false)*AB281),0) + IF(AC281&lt;&gt;"",(VLOOKUP(AC281,'🧱Material'!$B$4:$H1001,7,false)*AD281),0)</f>
        <v>0</v>
      </c>
      <c r="I281" s="526">
        <f>IF(K281&lt;&gt;"",(VLOOKUP(K281,'🌳Resource'!$A$4:$J1001,8,false)*L281),0)+IF(M281&lt;&gt;"",(VLOOKUP(M281,'🌳Resource'!$A$4:$J1001,8,false)*N281),0)+IF(O281&lt;&gt;"",(VLOOKUP(O281,'🌳Resource'!$A$4:$J1001,8,false)*P281),0) + IF(Q281&lt;&gt;"",(VLOOKUP(Q281,'🌳Resource'!$A$4:$J1001,8,false)*R281),0) + IF(S281&lt;&gt;"",(VLOOKUP(S281,'🧱Material'!$B$4:$H1001,5,false)*T281),0) + IF(U281&lt;&gt;"",(VLOOKUP(U281,'🧱Material'!$B$4:$H1001,5,false)*V281),0) + IF(W281&lt;&gt;"",(VLOOKUP(W281,'🧱Material'!$B$4:$H1001,5,false)*X281),0) + IF(Y281&lt;&gt;"",(VLOOKUP(Y281,'🧱Material'!$B$4:$H1001,5,false)*Z281),0) + IF(AA281&lt;&gt;"",(VLOOKUP(AA281,'🧱Material'!$B$4:$H1001,5,false)*AB281),0) + IF(AC281&lt;&gt;"",(VLOOKUP(AC281,'🧱Material'!$B$4:$H1001,5,false)*AD281),0)</f>
        <v>0</v>
      </c>
      <c r="J281" s="526">
        <f>IF(K281&lt;&gt;"",(VLOOKUP(K281,'🌳Resource'!$A$5:$J1001,9,false)*L281),0)+IF(M281&lt;&gt;"",(VLOOKUP(M281,'🌳Resource'!$A$5:$J1001,9,false)*N281),0)+IF(O281&lt;&gt;"",(VLOOKUP(O281,'🌳Resource'!$A$5:$J1001,9,false)*P281),0) + IF(Q281&lt;&gt;"",(VLOOKUP(Q281,'🌳Resource'!$A$5:$J1001,9,false)*R281),0) + IF(S281&lt;&gt;"",(VLOOKUP(S281,'🧱Material'!$B$4:$H1001,6,false)*T281),0) + IF(U281&lt;&gt;"",(VLOOKUP(U281,'🧱Material'!$B$4:$H1001,6,false)*V281),0) + IF(W281&lt;&gt;"",(VLOOKUP(W281,'🧱Material'!$B$4:$H1001,6,false)*X281),0) + IF(Y281&lt;&gt;"",(VLOOKUP(Y281,'🧱Material'!$B$4:$H1001,6,false)*Z281),0) + IF(AA281&lt;&gt;"",(VLOOKUP(AA281,'🧱Material'!$B$4:$H1001,6,false)*AB281),0) + IF(AC281&lt;&gt;"",(VLOOKUP(AC281,'🧱Material'!$B$4:$H1001,6,false)*AD281),0)</f>
        <v>0</v>
      </c>
      <c r="K281" s="18"/>
      <c r="L281" s="536"/>
      <c r="M281" s="18"/>
      <c r="N281" s="536"/>
      <c r="O281" s="18"/>
      <c r="P281" s="536"/>
      <c r="Q281" s="18"/>
      <c r="R281" s="536"/>
      <c r="S281" s="59"/>
      <c r="T281" s="520"/>
      <c r="U281" s="59"/>
      <c r="V281" s="520"/>
      <c r="W281" s="59"/>
      <c r="X281" s="520"/>
      <c r="Y281" s="59"/>
      <c r="Z281" s="520"/>
      <c r="AA281" s="59"/>
      <c r="AB281" s="520"/>
      <c r="AC281" s="59"/>
      <c r="AD281" s="520"/>
    </row>
    <row r="282">
      <c r="A282" s="70" t="b">
        <v>0</v>
      </c>
      <c r="C282" s="70"/>
      <c r="D282" s="70"/>
      <c r="E282" s="70"/>
      <c r="H282" s="523">
        <f>IF(K282&lt;&gt;"",(VLOOKUP(K282,'🌳Resource'!$A$4:$J1001,10,false)*L282),0)+IF(M282&lt;&gt;"",(VLOOKUP(M282,'🌳Resource'!$A$4:$J1001,10,false)*N282),0)+IF(O282&lt;&gt;"",(VLOOKUP(O282,'🌳Resource'!$A$4:$J1001,10,false)*P282),0) + IF(Q282&lt;&gt;"",(VLOOKUP(Q282,'🌳Resource'!$A$4:$J1001,10,false)*R282),0) + IF(S282&lt;&gt;"",(VLOOKUP(S282,'🧱Material'!$B$4:$H1001,7,false)*T282),0) + IF(U282&lt;&gt;"",(VLOOKUP(U282,'🧱Material'!$B$4:$H1001,7,false)*V282),0) + IF(W282&lt;&gt;"",(VLOOKUP(W282,'🧱Material'!$B$4:$H1001,7,false)*X282),0) + IF(Y282&lt;&gt;"",(VLOOKUP(Y282,'🧱Material'!$B$4:$H1001,7,false)*Z282),0) + IF(AA282&lt;&gt;"",(VLOOKUP(AA282,'🧱Material'!$B$4:$H1001,7,false)*AB282),0) + IF(AC282&lt;&gt;"",(VLOOKUP(AC282,'🧱Material'!$B$4:$H1001,7,false)*AD282),0)</f>
        <v>0</v>
      </c>
      <c r="I282" s="523">
        <f>IF(K282&lt;&gt;"",(VLOOKUP(K282,'🌳Resource'!$A$4:$J1001,8,false)*L282),0)+IF(M282&lt;&gt;"",(VLOOKUP(M282,'🌳Resource'!$A$4:$J1001,8,false)*N282),0)+IF(O282&lt;&gt;"",(VLOOKUP(O282,'🌳Resource'!$A$4:$J1001,8,false)*P282),0) + IF(Q282&lt;&gt;"",(VLOOKUP(Q282,'🌳Resource'!$A$4:$J1001,8,false)*R282),0) + IF(S282&lt;&gt;"",(VLOOKUP(S282,'🧱Material'!$B$4:$H1001,5,false)*T282),0) + IF(U282&lt;&gt;"",(VLOOKUP(U282,'🧱Material'!$B$4:$H1001,5,false)*V282),0) + IF(W282&lt;&gt;"",(VLOOKUP(W282,'🧱Material'!$B$4:$H1001,5,false)*X282),0) + IF(Y282&lt;&gt;"",(VLOOKUP(Y282,'🧱Material'!$B$4:$H1001,5,false)*Z282),0) + IF(AA282&lt;&gt;"",(VLOOKUP(AA282,'🧱Material'!$B$4:$H1001,5,false)*AB282),0) + IF(AC282&lt;&gt;"",(VLOOKUP(AC282,'🧱Material'!$B$4:$H1001,5,false)*AD282),0)</f>
        <v>0</v>
      </c>
      <c r="J282" s="523">
        <f>IF(K282&lt;&gt;"",(VLOOKUP(K282,'🌳Resource'!$A$5:$J1001,9,false)*L282),0)+IF(M282&lt;&gt;"",(VLOOKUP(M282,'🌳Resource'!$A$5:$J1001,9,false)*N282),0)+IF(O282&lt;&gt;"",(VLOOKUP(O282,'🌳Resource'!$A$5:$J1001,9,false)*P282),0) + IF(Q282&lt;&gt;"",(VLOOKUP(Q282,'🌳Resource'!$A$5:$J1001,9,false)*R282),0) + IF(S282&lt;&gt;"",(VLOOKUP(S282,'🧱Material'!$B$4:$H1001,6,false)*T282),0) + IF(U282&lt;&gt;"",(VLOOKUP(U282,'🧱Material'!$B$4:$H1001,6,false)*V282),0) + IF(W282&lt;&gt;"",(VLOOKUP(W282,'🧱Material'!$B$4:$H1001,6,false)*X282),0) + IF(Y282&lt;&gt;"",(VLOOKUP(Y282,'🧱Material'!$B$4:$H1001,6,false)*Z282),0) + IF(AA282&lt;&gt;"",(VLOOKUP(AA282,'🧱Material'!$B$4:$H1001,6,false)*AB282),0) + IF(AC282&lt;&gt;"",(VLOOKUP(AC282,'🧱Material'!$B$4:$H1001,6,false)*AD282),0)</f>
        <v>0</v>
      </c>
      <c r="K282" s="63"/>
      <c r="L282" s="3"/>
      <c r="M282" s="63"/>
      <c r="N282" s="3"/>
      <c r="O282" s="63"/>
      <c r="P282" s="3"/>
      <c r="Q282" s="63"/>
      <c r="R282" s="3"/>
      <c r="S282" s="515"/>
      <c r="T282" s="3"/>
      <c r="U282" s="515"/>
      <c r="V282" s="3"/>
      <c r="W282" s="515"/>
      <c r="X282" s="3"/>
      <c r="Y282" s="515"/>
      <c r="Z282" s="3"/>
      <c r="AA282" s="515"/>
      <c r="AB282" s="3"/>
      <c r="AC282" s="515"/>
      <c r="AD282" s="3"/>
    </row>
    <row r="283">
      <c r="A283" s="70" t="b">
        <v>0</v>
      </c>
      <c r="C283" s="70"/>
      <c r="D283" s="70"/>
      <c r="E283" s="70"/>
      <c r="H283" s="526">
        <f>IF(K283&lt;&gt;"",(VLOOKUP(K283,'🌳Resource'!$A$4:$J1001,10,false)*L283),0)+IF(M283&lt;&gt;"",(VLOOKUP(M283,'🌳Resource'!$A$4:$J1001,10,false)*N283),0)+IF(O283&lt;&gt;"",(VLOOKUP(O283,'🌳Resource'!$A$4:$J1001,10,false)*P283),0) + IF(Q283&lt;&gt;"",(VLOOKUP(Q283,'🌳Resource'!$A$4:$J1001,10,false)*R283),0) + IF(S283&lt;&gt;"",(VLOOKUP(S283,'🧱Material'!$B$4:$H1001,7,false)*T283),0) + IF(U283&lt;&gt;"",(VLOOKUP(U283,'🧱Material'!$B$4:$H1001,7,false)*V283),0) + IF(W283&lt;&gt;"",(VLOOKUP(W283,'🧱Material'!$B$4:$H1001,7,false)*X283),0) + IF(Y283&lt;&gt;"",(VLOOKUP(Y283,'🧱Material'!$B$4:$H1001,7,false)*Z283),0) + IF(AA283&lt;&gt;"",(VLOOKUP(AA283,'🧱Material'!$B$4:$H1001,7,false)*AB283),0) + IF(AC283&lt;&gt;"",(VLOOKUP(AC283,'🧱Material'!$B$4:$H1001,7,false)*AD283),0)</f>
        <v>0</v>
      </c>
      <c r="I283" s="526">
        <f>IF(K283&lt;&gt;"",(VLOOKUP(K283,'🌳Resource'!$A$4:$J1001,8,false)*L283),0)+IF(M283&lt;&gt;"",(VLOOKUP(M283,'🌳Resource'!$A$4:$J1001,8,false)*N283),0)+IF(O283&lt;&gt;"",(VLOOKUP(O283,'🌳Resource'!$A$4:$J1001,8,false)*P283),0) + IF(Q283&lt;&gt;"",(VLOOKUP(Q283,'🌳Resource'!$A$4:$J1001,8,false)*R283),0) + IF(S283&lt;&gt;"",(VLOOKUP(S283,'🧱Material'!$B$4:$H1001,5,false)*T283),0) + IF(U283&lt;&gt;"",(VLOOKUP(U283,'🧱Material'!$B$4:$H1001,5,false)*V283),0) + IF(W283&lt;&gt;"",(VLOOKUP(W283,'🧱Material'!$B$4:$H1001,5,false)*X283),0) + IF(Y283&lt;&gt;"",(VLOOKUP(Y283,'🧱Material'!$B$4:$H1001,5,false)*Z283),0) + IF(AA283&lt;&gt;"",(VLOOKUP(AA283,'🧱Material'!$B$4:$H1001,5,false)*AB283),0) + IF(AC283&lt;&gt;"",(VLOOKUP(AC283,'🧱Material'!$B$4:$H1001,5,false)*AD283),0)</f>
        <v>0</v>
      </c>
      <c r="J283" s="526">
        <f>IF(K283&lt;&gt;"",(VLOOKUP(K283,'🌳Resource'!$A$5:$J1001,9,false)*L283),0)+IF(M283&lt;&gt;"",(VLOOKUP(M283,'🌳Resource'!$A$5:$J1001,9,false)*N283),0)+IF(O283&lt;&gt;"",(VLOOKUP(O283,'🌳Resource'!$A$5:$J1001,9,false)*P283),0) + IF(Q283&lt;&gt;"",(VLOOKUP(Q283,'🌳Resource'!$A$5:$J1001,9,false)*R283),0) + IF(S283&lt;&gt;"",(VLOOKUP(S283,'🧱Material'!$B$4:$H1001,6,false)*T283),0) + IF(U283&lt;&gt;"",(VLOOKUP(U283,'🧱Material'!$B$4:$H1001,6,false)*V283),0) + IF(W283&lt;&gt;"",(VLOOKUP(W283,'🧱Material'!$B$4:$H1001,6,false)*X283),0) + IF(Y283&lt;&gt;"",(VLOOKUP(Y283,'🧱Material'!$B$4:$H1001,6,false)*Z283),0) + IF(AA283&lt;&gt;"",(VLOOKUP(AA283,'🧱Material'!$B$4:$H1001,6,false)*AB283),0) + IF(AC283&lt;&gt;"",(VLOOKUP(AC283,'🧱Material'!$B$4:$H1001,6,false)*AD283),0)</f>
        <v>0</v>
      </c>
      <c r="K283" s="18"/>
      <c r="L283" s="536"/>
      <c r="M283" s="18"/>
      <c r="N283" s="536"/>
      <c r="O283" s="18"/>
      <c r="P283" s="536"/>
      <c r="Q283" s="18"/>
      <c r="R283" s="536"/>
      <c r="S283" s="59"/>
      <c r="T283" s="520"/>
      <c r="U283" s="59"/>
      <c r="V283" s="520"/>
      <c r="W283" s="59"/>
      <c r="X283" s="520"/>
      <c r="Y283" s="59"/>
      <c r="Z283" s="520"/>
      <c r="AA283" s="59"/>
      <c r="AB283" s="520"/>
      <c r="AC283" s="59"/>
      <c r="AD283" s="520"/>
    </row>
    <row r="284">
      <c r="A284" s="70" t="b">
        <v>0</v>
      </c>
      <c r="C284" s="70"/>
      <c r="D284" s="70"/>
      <c r="E284" s="70"/>
      <c r="H284" s="523">
        <f>IF(K284&lt;&gt;"",(VLOOKUP(K284,'🌳Resource'!$A$4:$J1001,10,false)*L284),0)+IF(M284&lt;&gt;"",(VLOOKUP(M284,'🌳Resource'!$A$4:$J1001,10,false)*N284),0)+IF(O284&lt;&gt;"",(VLOOKUP(O284,'🌳Resource'!$A$4:$J1001,10,false)*P284),0) + IF(Q284&lt;&gt;"",(VLOOKUP(Q284,'🌳Resource'!$A$4:$J1001,10,false)*R284),0) + IF(S284&lt;&gt;"",(VLOOKUP(S284,'🧱Material'!$B$4:$H1001,7,false)*T284),0) + IF(U284&lt;&gt;"",(VLOOKUP(U284,'🧱Material'!$B$4:$H1001,7,false)*V284),0) + IF(W284&lt;&gt;"",(VLOOKUP(W284,'🧱Material'!$B$4:$H1001,7,false)*X284),0) + IF(Y284&lt;&gt;"",(VLOOKUP(Y284,'🧱Material'!$B$4:$H1001,7,false)*Z284),0) + IF(AA284&lt;&gt;"",(VLOOKUP(AA284,'🧱Material'!$B$4:$H1001,7,false)*AB284),0) + IF(AC284&lt;&gt;"",(VLOOKUP(AC284,'🧱Material'!$B$4:$H1001,7,false)*AD284),0)</f>
        <v>0</v>
      </c>
      <c r="I284" s="523">
        <f>IF(K284&lt;&gt;"",(VLOOKUP(K284,'🌳Resource'!$A$4:$J1001,8,false)*L284),0)+IF(M284&lt;&gt;"",(VLOOKUP(M284,'🌳Resource'!$A$4:$J1001,8,false)*N284),0)+IF(O284&lt;&gt;"",(VLOOKUP(O284,'🌳Resource'!$A$4:$J1001,8,false)*P284),0) + IF(Q284&lt;&gt;"",(VLOOKUP(Q284,'🌳Resource'!$A$4:$J1001,8,false)*R284),0) + IF(S284&lt;&gt;"",(VLOOKUP(S284,'🧱Material'!$B$4:$H1001,5,false)*T284),0) + IF(U284&lt;&gt;"",(VLOOKUP(U284,'🧱Material'!$B$4:$H1001,5,false)*V284),0) + IF(W284&lt;&gt;"",(VLOOKUP(W284,'🧱Material'!$B$4:$H1001,5,false)*X284),0) + IF(Y284&lt;&gt;"",(VLOOKUP(Y284,'🧱Material'!$B$4:$H1001,5,false)*Z284),0) + IF(AA284&lt;&gt;"",(VLOOKUP(AA284,'🧱Material'!$B$4:$H1001,5,false)*AB284),0) + IF(AC284&lt;&gt;"",(VLOOKUP(AC284,'🧱Material'!$B$4:$H1001,5,false)*AD284),0)</f>
        <v>0</v>
      </c>
      <c r="J284" s="523">
        <f>IF(K284&lt;&gt;"",(VLOOKUP(K284,'🌳Resource'!$A$5:$J1001,9,false)*L284),0)+IF(M284&lt;&gt;"",(VLOOKUP(M284,'🌳Resource'!$A$5:$J1001,9,false)*N284),0)+IF(O284&lt;&gt;"",(VLOOKUP(O284,'🌳Resource'!$A$5:$J1001,9,false)*P284),0) + IF(Q284&lt;&gt;"",(VLOOKUP(Q284,'🌳Resource'!$A$5:$J1001,9,false)*R284),0) + IF(S284&lt;&gt;"",(VLOOKUP(S284,'🧱Material'!$B$4:$H1001,6,false)*T284),0) + IF(U284&lt;&gt;"",(VLOOKUP(U284,'🧱Material'!$B$4:$H1001,6,false)*V284),0) + IF(W284&lt;&gt;"",(VLOOKUP(W284,'🧱Material'!$B$4:$H1001,6,false)*X284),0) + IF(Y284&lt;&gt;"",(VLOOKUP(Y284,'🧱Material'!$B$4:$H1001,6,false)*Z284),0) + IF(AA284&lt;&gt;"",(VLOOKUP(AA284,'🧱Material'!$B$4:$H1001,6,false)*AB284),0) + IF(AC284&lt;&gt;"",(VLOOKUP(AC284,'🧱Material'!$B$4:$H1001,6,false)*AD284),0)</f>
        <v>0</v>
      </c>
      <c r="K284" s="63"/>
      <c r="L284" s="3"/>
      <c r="M284" s="63"/>
      <c r="N284" s="3"/>
      <c r="O284" s="63"/>
      <c r="P284" s="3"/>
      <c r="Q284" s="63"/>
      <c r="R284" s="3"/>
      <c r="S284" s="515"/>
      <c r="T284" s="3"/>
      <c r="U284" s="515"/>
      <c r="V284" s="3"/>
      <c r="W284" s="515"/>
      <c r="X284" s="3"/>
      <c r="Y284" s="515"/>
      <c r="Z284" s="3"/>
      <c r="AA284" s="515"/>
      <c r="AB284" s="3"/>
      <c r="AC284" s="515"/>
      <c r="AD284" s="3"/>
    </row>
    <row r="285">
      <c r="A285" s="70" t="b">
        <v>0</v>
      </c>
      <c r="C285" s="70"/>
      <c r="D285" s="70"/>
      <c r="E285" s="70"/>
      <c r="H285" s="526">
        <f>IF(K285&lt;&gt;"",(VLOOKUP(K285,'🌳Resource'!$A$4:$J1001,10,false)*L285),0)+IF(M285&lt;&gt;"",(VLOOKUP(M285,'🌳Resource'!$A$4:$J1001,10,false)*N285),0)+IF(O285&lt;&gt;"",(VLOOKUP(O285,'🌳Resource'!$A$4:$J1001,10,false)*P285),0) + IF(Q285&lt;&gt;"",(VLOOKUP(Q285,'🌳Resource'!$A$4:$J1001,10,false)*R285),0) + IF(S285&lt;&gt;"",(VLOOKUP(S285,'🧱Material'!$B$4:$H1001,7,false)*T285),0) + IF(U285&lt;&gt;"",(VLOOKUP(U285,'🧱Material'!$B$4:$H1001,7,false)*V285),0) + IF(W285&lt;&gt;"",(VLOOKUP(W285,'🧱Material'!$B$4:$H1001,7,false)*X285),0) + IF(Y285&lt;&gt;"",(VLOOKUP(Y285,'🧱Material'!$B$4:$H1001,7,false)*Z285),0) + IF(AA285&lt;&gt;"",(VLOOKUP(AA285,'🧱Material'!$B$4:$H1001,7,false)*AB285),0) + IF(AC285&lt;&gt;"",(VLOOKUP(AC285,'🧱Material'!$B$4:$H1001,7,false)*AD285),0)</f>
        <v>0</v>
      </c>
      <c r="I285" s="526">
        <f>IF(K285&lt;&gt;"",(VLOOKUP(K285,'🌳Resource'!$A$4:$J1001,8,false)*L285),0)+IF(M285&lt;&gt;"",(VLOOKUP(M285,'🌳Resource'!$A$4:$J1001,8,false)*N285),0)+IF(O285&lt;&gt;"",(VLOOKUP(O285,'🌳Resource'!$A$4:$J1001,8,false)*P285),0) + IF(Q285&lt;&gt;"",(VLOOKUP(Q285,'🌳Resource'!$A$4:$J1001,8,false)*R285),0) + IF(S285&lt;&gt;"",(VLOOKUP(S285,'🧱Material'!$B$4:$H1001,5,false)*T285),0) + IF(U285&lt;&gt;"",(VLOOKUP(U285,'🧱Material'!$B$4:$H1001,5,false)*V285),0) + IF(W285&lt;&gt;"",(VLOOKUP(W285,'🧱Material'!$B$4:$H1001,5,false)*X285),0) + IF(Y285&lt;&gt;"",(VLOOKUP(Y285,'🧱Material'!$B$4:$H1001,5,false)*Z285),0) + IF(AA285&lt;&gt;"",(VLOOKUP(AA285,'🧱Material'!$B$4:$H1001,5,false)*AB285),0) + IF(AC285&lt;&gt;"",(VLOOKUP(AC285,'🧱Material'!$B$4:$H1001,5,false)*AD285),0)</f>
        <v>0</v>
      </c>
      <c r="J285" s="526">
        <f>IF(K285&lt;&gt;"",(VLOOKUP(K285,'🌳Resource'!$A$5:$J1001,9,false)*L285),0)+IF(M285&lt;&gt;"",(VLOOKUP(M285,'🌳Resource'!$A$5:$J1001,9,false)*N285),0)+IF(O285&lt;&gt;"",(VLOOKUP(O285,'🌳Resource'!$A$5:$J1001,9,false)*P285),0) + IF(Q285&lt;&gt;"",(VLOOKUP(Q285,'🌳Resource'!$A$5:$J1001,9,false)*R285),0) + IF(S285&lt;&gt;"",(VLOOKUP(S285,'🧱Material'!$B$4:$H1001,6,false)*T285),0) + IF(U285&lt;&gt;"",(VLOOKUP(U285,'🧱Material'!$B$4:$H1001,6,false)*V285),0) + IF(W285&lt;&gt;"",(VLOOKUP(W285,'🧱Material'!$B$4:$H1001,6,false)*X285),0) + IF(Y285&lt;&gt;"",(VLOOKUP(Y285,'🧱Material'!$B$4:$H1001,6,false)*Z285),0) + IF(AA285&lt;&gt;"",(VLOOKUP(AA285,'🧱Material'!$B$4:$H1001,6,false)*AB285),0) + IF(AC285&lt;&gt;"",(VLOOKUP(AC285,'🧱Material'!$B$4:$H1001,6,false)*AD285),0)</f>
        <v>0</v>
      </c>
      <c r="K285" s="18"/>
      <c r="L285" s="536"/>
      <c r="M285" s="18"/>
      <c r="N285" s="536"/>
      <c r="O285" s="18"/>
      <c r="P285" s="536"/>
      <c r="Q285" s="18"/>
      <c r="R285" s="536"/>
      <c r="S285" s="59"/>
      <c r="T285" s="520"/>
      <c r="U285" s="59"/>
      <c r="V285" s="520"/>
      <c r="W285" s="59"/>
      <c r="X285" s="520"/>
      <c r="Y285" s="59"/>
      <c r="Z285" s="520"/>
      <c r="AA285" s="59"/>
      <c r="AB285" s="520"/>
      <c r="AC285" s="59"/>
      <c r="AD285" s="520"/>
    </row>
    <row r="286">
      <c r="A286" s="70" t="b">
        <v>0</v>
      </c>
      <c r="C286" s="70"/>
      <c r="D286" s="70"/>
      <c r="E286" s="70"/>
      <c r="H286" s="523">
        <f>IF(K286&lt;&gt;"",(VLOOKUP(K286,'🌳Resource'!$A$4:$J1001,10,false)*L286),0)+IF(M286&lt;&gt;"",(VLOOKUP(M286,'🌳Resource'!$A$4:$J1001,10,false)*N286),0)+IF(O286&lt;&gt;"",(VLOOKUP(O286,'🌳Resource'!$A$4:$J1001,10,false)*P286),0) + IF(Q286&lt;&gt;"",(VLOOKUP(Q286,'🌳Resource'!$A$4:$J1001,10,false)*R286),0) + IF(S286&lt;&gt;"",(VLOOKUP(S286,'🧱Material'!$B$4:$H1001,7,false)*T286),0) + IF(U286&lt;&gt;"",(VLOOKUP(U286,'🧱Material'!$B$4:$H1001,7,false)*V286),0) + IF(W286&lt;&gt;"",(VLOOKUP(W286,'🧱Material'!$B$4:$H1001,7,false)*X286),0) + IF(Y286&lt;&gt;"",(VLOOKUP(Y286,'🧱Material'!$B$4:$H1001,7,false)*Z286),0) + IF(AA286&lt;&gt;"",(VLOOKUP(AA286,'🧱Material'!$B$4:$H1001,7,false)*AB286),0) + IF(AC286&lt;&gt;"",(VLOOKUP(AC286,'🧱Material'!$B$4:$H1001,7,false)*AD286),0)</f>
        <v>0</v>
      </c>
      <c r="I286" s="523">
        <f>IF(K286&lt;&gt;"",(VLOOKUP(K286,'🌳Resource'!$A$4:$J1001,8,false)*L286),0)+IF(M286&lt;&gt;"",(VLOOKUP(M286,'🌳Resource'!$A$4:$J1001,8,false)*N286),0)+IF(O286&lt;&gt;"",(VLOOKUP(O286,'🌳Resource'!$A$4:$J1001,8,false)*P286),0) + IF(Q286&lt;&gt;"",(VLOOKUP(Q286,'🌳Resource'!$A$4:$J1001,8,false)*R286),0) + IF(S286&lt;&gt;"",(VLOOKUP(S286,'🧱Material'!$B$4:$H1001,5,false)*T286),0) + IF(U286&lt;&gt;"",(VLOOKUP(U286,'🧱Material'!$B$4:$H1001,5,false)*V286),0) + IF(W286&lt;&gt;"",(VLOOKUP(W286,'🧱Material'!$B$4:$H1001,5,false)*X286),0) + IF(Y286&lt;&gt;"",(VLOOKUP(Y286,'🧱Material'!$B$4:$H1001,5,false)*Z286),0) + IF(AA286&lt;&gt;"",(VLOOKUP(AA286,'🧱Material'!$B$4:$H1001,5,false)*AB286),0) + IF(AC286&lt;&gt;"",(VLOOKUP(AC286,'🧱Material'!$B$4:$H1001,5,false)*AD286),0)</f>
        <v>0</v>
      </c>
      <c r="J286" s="523">
        <f>IF(K286&lt;&gt;"",(VLOOKUP(K286,'🌳Resource'!$A$5:$J1001,9,false)*L286),0)+IF(M286&lt;&gt;"",(VLOOKUP(M286,'🌳Resource'!$A$5:$J1001,9,false)*N286),0)+IF(O286&lt;&gt;"",(VLOOKUP(O286,'🌳Resource'!$A$5:$J1001,9,false)*P286),0) + IF(Q286&lt;&gt;"",(VLOOKUP(Q286,'🌳Resource'!$A$5:$J1001,9,false)*R286),0) + IF(S286&lt;&gt;"",(VLOOKUP(S286,'🧱Material'!$B$4:$H1001,6,false)*T286),0) + IF(U286&lt;&gt;"",(VLOOKUP(U286,'🧱Material'!$B$4:$H1001,6,false)*V286),0) + IF(W286&lt;&gt;"",(VLOOKUP(W286,'🧱Material'!$B$4:$H1001,6,false)*X286),0) + IF(Y286&lt;&gt;"",(VLOOKUP(Y286,'🧱Material'!$B$4:$H1001,6,false)*Z286),0) + IF(AA286&lt;&gt;"",(VLOOKUP(AA286,'🧱Material'!$B$4:$H1001,6,false)*AB286),0) + IF(AC286&lt;&gt;"",(VLOOKUP(AC286,'🧱Material'!$B$4:$H1001,6,false)*AD286),0)</f>
        <v>0</v>
      </c>
      <c r="K286" s="63"/>
      <c r="L286" s="3"/>
      <c r="M286" s="63"/>
      <c r="N286" s="3"/>
      <c r="O286" s="63"/>
      <c r="P286" s="3"/>
      <c r="Q286" s="63"/>
      <c r="R286" s="3"/>
      <c r="S286" s="515"/>
      <c r="T286" s="3"/>
      <c r="U286" s="515"/>
      <c r="V286" s="3"/>
      <c r="W286" s="515"/>
      <c r="X286" s="3"/>
      <c r="Y286" s="515"/>
      <c r="Z286" s="3"/>
      <c r="AA286" s="515"/>
      <c r="AB286" s="3"/>
      <c r="AC286" s="515"/>
      <c r="AD286" s="3"/>
    </row>
    <row r="287">
      <c r="A287" s="70" t="b">
        <v>0</v>
      </c>
      <c r="C287" s="70"/>
      <c r="D287" s="70"/>
      <c r="E287" s="70"/>
      <c r="H287" s="526">
        <f>IF(K287&lt;&gt;"",(VLOOKUP(K287,'🌳Resource'!$A$4:$J1001,10,false)*L287),0)+IF(M287&lt;&gt;"",(VLOOKUP(M287,'🌳Resource'!$A$4:$J1001,10,false)*N287),0)+IF(O287&lt;&gt;"",(VLOOKUP(O287,'🌳Resource'!$A$4:$J1001,10,false)*P287),0) + IF(Q287&lt;&gt;"",(VLOOKUP(Q287,'🌳Resource'!$A$4:$J1001,10,false)*R287),0) + IF(S287&lt;&gt;"",(VLOOKUP(S287,'🧱Material'!$B$4:$H1001,7,false)*T287),0) + IF(U287&lt;&gt;"",(VLOOKUP(U287,'🧱Material'!$B$4:$H1001,7,false)*V287),0) + IF(W287&lt;&gt;"",(VLOOKUP(W287,'🧱Material'!$B$4:$H1001,7,false)*X287),0) + IF(Y287&lt;&gt;"",(VLOOKUP(Y287,'🧱Material'!$B$4:$H1001,7,false)*Z287),0) + IF(AA287&lt;&gt;"",(VLOOKUP(AA287,'🧱Material'!$B$4:$H1001,7,false)*AB287),0) + IF(AC287&lt;&gt;"",(VLOOKUP(AC287,'🧱Material'!$B$4:$H1001,7,false)*AD287),0)</f>
        <v>0</v>
      </c>
      <c r="I287" s="526">
        <f>IF(K287&lt;&gt;"",(VLOOKUP(K287,'🌳Resource'!$A$4:$J1001,8,false)*L287),0)+IF(M287&lt;&gt;"",(VLOOKUP(M287,'🌳Resource'!$A$4:$J1001,8,false)*N287),0)+IF(O287&lt;&gt;"",(VLOOKUP(O287,'🌳Resource'!$A$4:$J1001,8,false)*P287),0) + IF(Q287&lt;&gt;"",(VLOOKUP(Q287,'🌳Resource'!$A$4:$J1001,8,false)*R287),0) + IF(S287&lt;&gt;"",(VLOOKUP(S287,'🧱Material'!$B$4:$H1001,5,false)*T287),0) + IF(U287&lt;&gt;"",(VLOOKUP(U287,'🧱Material'!$B$4:$H1001,5,false)*V287),0) + IF(W287&lt;&gt;"",(VLOOKUP(W287,'🧱Material'!$B$4:$H1001,5,false)*X287),0) + IF(Y287&lt;&gt;"",(VLOOKUP(Y287,'🧱Material'!$B$4:$H1001,5,false)*Z287),0) + IF(AA287&lt;&gt;"",(VLOOKUP(AA287,'🧱Material'!$B$4:$H1001,5,false)*AB287),0) + IF(AC287&lt;&gt;"",(VLOOKUP(AC287,'🧱Material'!$B$4:$H1001,5,false)*AD287),0)</f>
        <v>0</v>
      </c>
      <c r="J287" s="526">
        <f>IF(K287&lt;&gt;"",(VLOOKUP(K287,'🌳Resource'!$A$5:$J1001,9,false)*L287),0)+IF(M287&lt;&gt;"",(VLOOKUP(M287,'🌳Resource'!$A$5:$J1001,9,false)*N287),0)+IF(O287&lt;&gt;"",(VLOOKUP(O287,'🌳Resource'!$A$5:$J1001,9,false)*P287),0) + IF(Q287&lt;&gt;"",(VLOOKUP(Q287,'🌳Resource'!$A$5:$J1001,9,false)*R287),0) + IF(S287&lt;&gt;"",(VLOOKUP(S287,'🧱Material'!$B$4:$H1001,6,false)*T287),0) + IF(U287&lt;&gt;"",(VLOOKUP(U287,'🧱Material'!$B$4:$H1001,6,false)*V287),0) + IF(W287&lt;&gt;"",(VLOOKUP(W287,'🧱Material'!$B$4:$H1001,6,false)*X287),0) + IF(Y287&lt;&gt;"",(VLOOKUP(Y287,'🧱Material'!$B$4:$H1001,6,false)*Z287),0) + IF(AA287&lt;&gt;"",(VLOOKUP(AA287,'🧱Material'!$B$4:$H1001,6,false)*AB287),0) + IF(AC287&lt;&gt;"",(VLOOKUP(AC287,'🧱Material'!$B$4:$H1001,6,false)*AD287),0)</f>
        <v>0</v>
      </c>
      <c r="K287" s="18"/>
      <c r="L287" s="536"/>
      <c r="M287" s="18"/>
      <c r="N287" s="536"/>
      <c r="O287" s="18"/>
      <c r="P287" s="536"/>
      <c r="Q287" s="18"/>
      <c r="R287" s="536"/>
      <c r="S287" s="59"/>
      <c r="T287" s="520"/>
      <c r="U287" s="59"/>
      <c r="V287" s="520"/>
      <c r="W287" s="59"/>
      <c r="X287" s="520"/>
      <c r="Y287" s="59"/>
      <c r="Z287" s="520"/>
      <c r="AA287" s="59"/>
      <c r="AB287" s="520"/>
      <c r="AC287" s="59"/>
      <c r="AD287" s="520"/>
    </row>
    <row r="288">
      <c r="A288" s="70" t="b">
        <v>0</v>
      </c>
      <c r="C288" s="70"/>
      <c r="D288" s="70"/>
      <c r="E288" s="70"/>
      <c r="H288" s="523">
        <f>IF(K288&lt;&gt;"",(VLOOKUP(K288,'🌳Resource'!$A$4:$J1001,10,false)*L288),0)+IF(M288&lt;&gt;"",(VLOOKUP(M288,'🌳Resource'!$A$4:$J1001,10,false)*N288),0)+IF(O288&lt;&gt;"",(VLOOKUP(O288,'🌳Resource'!$A$4:$J1001,10,false)*P288),0) + IF(Q288&lt;&gt;"",(VLOOKUP(Q288,'🌳Resource'!$A$4:$J1001,10,false)*R288),0) + IF(S288&lt;&gt;"",(VLOOKUP(S288,'🧱Material'!$B$4:$H1001,7,false)*T288),0) + IF(U288&lt;&gt;"",(VLOOKUP(U288,'🧱Material'!$B$4:$H1001,7,false)*V288),0) + IF(W288&lt;&gt;"",(VLOOKUP(W288,'🧱Material'!$B$4:$H1001,7,false)*X288),0) + IF(Y288&lt;&gt;"",(VLOOKUP(Y288,'🧱Material'!$B$4:$H1001,7,false)*Z288),0) + IF(AA288&lt;&gt;"",(VLOOKUP(AA288,'🧱Material'!$B$4:$H1001,7,false)*AB288),0) + IF(AC288&lt;&gt;"",(VLOOKUP(AC288,'🧱Material'!$B$4:$H1001,7,false)*AD288),0)</f>
        <v>0</v>
      </c>
      <c r="I288" s="523">
        <f>IF(K288&lt;&gt;"",(VLOOKUP(K288,'🌳Resource'!$A$4:$J1001,8,false)*L288),0)+IF(M288&lt;&gt;"",(VLOOKUP(M288,'🌳Resource'!$A$4:$J1001,8,false)*N288),0)+IF(O288&lt;&gt;"",(VLOOKUP(O288,'🌳Resource'!$A$4:$J1001,8,false)*P288),0) + IF(Q288&lt;&gt;"",(VLOOKUP(Q288,'🌳Resource'!$A$4:$J1001,8,false)*R288),0) + IF(S288&lt;&gt;"",(VLOOKUP(S288,'🧱Material'!$B$4:$H1001,5,false)*T288),0) + IF(U288&lt;&gt;"",(VLOOKUP(U288,'🧱Material'!$B$4:$H1001,5,false)*V288),0) + IF(W288&lt;&gt;"",(VLOOKUP(W288,'🧱Material'!$B$4:$H1001,5,false)*X288),0) + IF(Y288&lt;&gt;"",(VLOOKUP(Y288,'🧱Material'!$B$4:$H1001,5,false)*Z288),0) + IF(AA288&lt;&gt;"",(VLOOKUP(AA288,'🧱Material'!$B$4:$H1001,5,false)*AB288),0) + IF(AC288&lt;&gt;"",(VLOOKUP(AC288,'🧱Material'!$B$4:$H1001,5,false)*AD288),0)</f>
        <v>0</v>
      </c>
      <c r="J288" s="523">
        <f>IF(K288&lt;&gt;"",(VLOOKUP(K288,'🌳Resource'!$A$5:$J1001,9,false)*L288),0)+IF(M288&lt;&gt;"",(VLOOKUP(M288,'🌳Resource'!$A$5:$J1001,9,false)*N288),0)+IF(O288&lt;&gt;"",(VLOOKUP(O288,'🌳Resource'!$A$5:$J1001,9,false)*P288),0) + IF(Q288&lt;&gt;"",(VLOOKUP(Q288,'🌳Resource'!$A$5:$J1001,9,false)*R288),0) + IF(S288&lt;&gt;"",(VLOOKUP(S288,'🧱Material'!$B$4:$H1001,6,false)*T288),0) + IF(U288&lt;&gt;"",(VLOOKUP(U288,'🧱Material'!$B$4:$H1001,6,false)*V288),0) + IF(W288&lt;&gt;"",(VLOOKUP(W288,'🧱Material'!$B$4:$H1001,6,false)*X288),0) + IF(Y288&lt;&gt;"",(VLOOKUP(Y288,'🧱Material'!$B$4:$H1001,6,false)*Z288),0) + IF(AA288&lt;&gt;"",(VLOOKUP(AA288,'🧱Material'!$B$4:$H1001,6,false)*AB288),0) + IF(AC288&lt;&gt;"",(VLOOKUP(AC288,'🧱Material'!$B$4:$H1001,6,false)*AD288),0)</f>
        <v>0</v>
      </c>
      <c r="K288" s="63"/>
      <c r="L288" s="3"/>
      <c r="M288" s="63"/>
      <c r="N288" s="3"/>
      <c r="O288" s="63"/>
      <c r="P288" s="3"/>
      <c r="Q288" s="63"/>
      <c r="R288" s="3"/>
      <c r="S288" s="515"/>
      <c r="T288" s="3"/>
      <c r="U288" s="515"/>
      <c r="V288" s="3"/>
      <c r="W288" s="515"/>
      <c r="X288" s="3"/>
      <c r="Y288" s="515"/>
      <c r="Z288" s="3"/>
      <c r="AA288" s="515"/>
      <c r="AB288" s="3"/>
      <c r="AC288" s="515"/>
      <c r="AD288" s="3"/>
    </row>
    <row r="289">
      <c r="A289" s="70" t="b">
        <v>0</v>
      </c>
      <c r="C289" s="70"/>
      <c r="D289" s="70"/>
      <c r="E289" s="70"/>
      <c r="H289" s="526">
        <f>IF(K289&lt;&gt;"",(VLOOKUP(K289,'🌳Resource'!$A$4:$J1001,10,false)*L289),0)+IF(M289&lt;&gt;"",(VLOOKUP(M289,'🌳Resource'!$A$4:$J1001,10,false)*N289),0)+IF(O289&lt;&gt;"",(VLOOKUP(O289,'🌳Resource'!$A$4:$J1001,10,false)*P289),0) + IF(Q289&lt;&gt;"",(VLOOKUP(Q289,'🌳Resource'!$A$4:$J1001,10,false)*R289),0) + IF(S289&lt;&gt;"",(VLOOKUP(S289,'🧱Material'!$B$4:$H1001,7,false)*T289),0) + IF(U289&lt;&gt;"",(VLOOKUP(U289,'🧱Material'!$B$4:$H1001,7,false)*V289),0) + IF(W289&lt;&gt;"",(VLOOKUP(W289,'🧱Material'!$B$4:$H1001,7,false)*X289),0) + IF(Y289&lt;&gt;"",(VLOOKUP(Y289,'🧱Material'!$B$4:$H1001,7,false)*Z289),0) + IF(AA289&lt;&gt;"",(VLOOKUP(AA289,'🧱Material'!$B$4:$H1001,7,false)*AB289),0) + IF(AC289&lt;&gt;"",(VLOOKUP(AC289,'🧱Material'!$B$4:$H1001,7,false)*AD289),0)</f>
        <v>0</v>
      </c>
      <c r="I289" s="526">
        <f>IF(K289&lt;&gt;"",(VLOOKUP(K289,'🌳Resource'!$A$4:$J1001,8,false)*L289),0)+IF(M289&lt;&gt;"",(VLOOKUP(M289,'🌳Resource'!$A$4:$J1001,8,false)*N289),0)+IF(O289&lt;&gt;"",(VLOOKUP(O289,'🌳Resource'!$A$4:$J1001,8,false)*P289),0) + IF(Q289&lt;&gt;"",(VLOOKUP(Q289,'🌳Resource'!$A$4:$J1001,8,false)*R289),0) + IF(S289&lt;&gt;"",(VLOOKUP(S289,'🧱Material'!$B$4:$H1001,5,false)*T289),0) + IF(U289&lt;&gt;"",(VLOOKUP(U289,'🧱Material'!$B$4:$H1001,5,false)*V289),0) + IF(W289&lt;&gt;"",(VLOOKUP(W289,'🧱Material'!$B$4:$H1001,5,false)*X289),0) + IF(Y289&lt;&gt;"",(VLOOKUP(Y289,'🧱Material'!$B$4:$H1001,5,false)*Z289),0) + IF(AA289&lt;&gt;"",(VLOOKUP(AA289,'🧱Material'!$B$4:$H1001,5,false)*AB289),0) + IF(AC289&lt;&gt;"",(VLOOKUP(AC289,'🧱Material'!$B$4:$H1001,5,false)*AD289),0)</f>
        <v>0</v>
      </c>
      <c r="J289" s="526">
        <f>IF(K289&lt;&gt;"",(VLOOKUP(K289,'🌳Resource'!$A$5:$J1001,9,false)*L289),0)+IF(M289&lt;&gt;"",(VLOOKUP(M289,'🌳Resource'!$A$5:$J1001,9,false)*N289),0)+IF(O289&lt;&gt;"",(VLOOKUP(O289,'🌳Resource'!$A$5:$J1001,9,false)*P289),0) + IF(Q289&lt;&gt;"",(VLOOKUP(Q289,'🌳Resource'!$A$5:$J1001,9,false)*R289),0) + IF(S289&lt;&gt;"",(VLOOKUP(S289,'🧱Material'!$B$4:$H1001,6,false)*T289),0) + IF(U289&lt;&gt;"",(VLOOKUP(U289,'🧱Material'!$B$4:$H1001,6,false)*V289),0) + IF(W289&lt;&gt;"",(VLOOKUP(W289,'🧱Material'!$B$4:$H1001,6,false)*X289),0) + IF(Y289&lt;&gt;"",(VLOOKUP(Y289,'🧱Material'!$B$4:$H1001,6,false)*Z289),0) + IF(AA289&lt;&gt;"",(VLOOKUP(AA289,'🧱Material'!$B$4:$H1001,6,false)*AB289),0) + IF(AC289&lt;&gt;"",(VLOOKUP(AC289,'🧱Material'!$B$4:$H1001,6,false)*AD289),0)</f>
        <v>0</v>
      </c>
      <c r="K289" s="18"/>
      <c r="L289" s="536"/>
      <c r="M289" s="18"/>
      <c r="N289" s="536"/>
      <c r="O289" s="18"/>
      <c r="P289" s="536"/>
      <c r="Q289" s="18"/>
      <c r="R289" s="536"/>
      <c r="S289" s="59"/>
      <c r="T289" s="520"/>
      <c r="U289" s="59"/>
      <c r="V289" s="520"/>
      <c r="W289" s="59"/>
      <c r="X289" s="520"/>
      <c r="Y289" s="59"/>
      <c r="Z289" s="520"/>
      <c r="AA289" s="59"/>
      <c r="AB289" s="520"/>
      <c r="AC289" s="59"/>
      <c r="AD289" s="520"/>
    </row>
    <row r="290">
      <c r="A290" s="70" t="b">
        <v>0</v>
      </c>
      <c r="C290" s="70"/>
      <c r="D290" s="70"/>
      <c r="E290" s="70"/>
      <c r="H290" s="523">
        <f>IF(K290&lt;&gt;"",(VLOOKUP(K290,'🌳Resource'!$A$4:$J1001,10,false)*L290),0)+IF(M290&lt;&gt;"",(VLOOKUP(M290,'🌳Resource'!$A$4:$J1001,10,false)*N290),0)+IF(O290&lt;&gt;"",(VLOOKUP(O290,'🌳Resource'!$A$4:$J1001,10,false)*P290),0) + IF(Q290&lt;&gt;"",(VLOOKUP(Q290,'🌳Resource'!$A$4:$J1001,10,false)*R290),0) + IF(S290&lt;&gt;"",(VLOOKUP(S290,'🧱Material'!$B$4:$H1001,7,false)*T290),0) + IF(U290&lt;&gt;"",(VLOOKUP(U290,'🧱Material'!$B$4:$H1001,7,false)*V290),0) + IF(W290&lt;&gt;"",(VLOOKUP(W290,'🧱Material'!$B$4:$H1001,7,false)*X290),0) + IF(Y290&lt;&gt;"",(VLOOKUP(Y290,'🧱Material'!$B$4:$H1001,7,false)*Z290),0) + IF(AA290&lt;&gt;"",(VLOOKUP(AA290,'🧱Material'!$B$4:$H1001,7,false)*AB290),0) + IF(AC290&lt;&gt;"",(VLOOKUP(AC290,'🧱Material'!$B$4:$H1001,7,false)*AD290),0)</f>
        <v>0</v>
      </c>
      <c r="I290" s="523">
        <f>IF(K290&lt;&gt;"",(VLOOKUP(K290,'🌳Resource'!$A$4:$J1001,8,false)*L290),0)+IF(M290&lt;&gt;"",(VLOOKUP(M290,'🌳Resource'!$A$4:$J1001,8,false)*N290),0)+IF(O290&lt;&gt;"",(VLOOKUP(O290,'🌳Resource'!$A$4:$J1001,8,false)*P290),0) + IF(Q290&lt;&gt;"",(VLOOKUP(Q290,'🌳Resource'!$A$4:$J1001,8,false)*R290),0) + IF(S290&lt;&gt;"",(VLOOKUP(S290,'🧱Material'!$B$4:$H1001,5,false)*T290),0) + IF(U290&lt;&gt;"",(VLOOKUP(U290,'🧱Material'!$B$4:$H1001,5,false)*V290),0) + IF(W290&lt;&gt;"",(VLOOKUP(W290,'🧱Material'!$B$4:$H1001,5,false)*X290),0) + IF(Y290&lt;&gt;"",(VLOOKUP(Y290,'🧱Material'!$B$4:$H1001,5,false)*Z290),0) + IF(AA290&lt;&gt;"",(VLOOKUP(AA290,'🧱Material'!$B$4:$H1001,5,false)*AB290),0) + IF(AC290&lt;&gt;"",(VLOOKUP(AC290,'🧱Material'!$B$4:$H1001,5,false)*AD290),0)</f>
        <v>0</v>
      </c>
      <c r="J290" s="523">
        <f>IF(K290&lt;&gt;"",(VLOOKUP(K290,'🌳Resource'!$A$5:$J1001,9,false)*L290),0)+IF(M290&lt;&gt;"",(VLOOKUP(M290,'🌳Resource'!$A$5:$J1001,9,false)*N290),0)+IF(O290&lt;&gt;"",(VLOOKUP(O290,'🌳Resource'!$A$5:$J1001,9,false)*P290),0) + IF(Q290&lt;&gt;"",(VLOOKUP(Q290,'🌳Resource'!$A$5:$J1001,9,false)*R290),0) + IF(S290&lt;&gt;"",(VLOOKUP(S290,'🧱Material'!$B$4:$H1001,6,false)*T290),0) + IF(U290&lt;&gt;"",(VLOOKUP(U290,'🧱Material'!$B$4:$H1001,6,false)*V290),0) + IF(W290&lt;&gt;"",(VLOOKUP(W290,'🧱Material'!$B$4:$H1001,6,false)*X290),0) + IF(Y290&lt;&gt;"",(VLOOKUP(Y290,'🧱Material'!$B$4:$H1001,6,false)*Z290),0) + IF(AA290&lt;&gt;"",(VLOOKUP(AA290,'🧱Material'!$B$4:$H1001,6,false)*AB290),0) + IF(AC290&lt;&gt;"",(VLOOKUP(AC290,'🧱Material'!$B$4:$H1001,6,false)*AD290),0)</f>
        <v>0</v>
      </c>
      <c r="K290" s="63"/>
      <c r="L290" s="3"/>
      <c r="M290" s="63"/>
      <c r="N290" s="3"/>
      <c r="O290" s="63"/>
      <c r="P290" s="3"/>
      <c r="Q290" s="63"/>
      <c r="R290" s="3"/>
      <c r="S290" s="515"/>
      <c r="T290" s="3"/>
      <c r="U290" s="515"/>
      <c r="V290" s="3"/>
      <c r="W290" s="515"/>
      <c r="X290" s="3"/>
      <c r="Y290" s="515"/>
      <c r="Z290" s="3"/>
      <c r="AA290" s="515"/>
      <c r="AB290" s="3"/>
      <c r="AC290" s="515"/>
      <c r="AD290" s="3"/>
    </row>
    <row r="291">
      <c r="A291" s="70" t="b">
        <v>0</v>
      </c>
      <c r="C291" s="70"/>
      <c r="D291" s="70"/>
      <c r="E291" s="70"/>
      <c r="H291" s="526">
        <f>IF(K291&lt;&gt;"",(VLOOKUP(K291,'🌳Resource'!$A$4:$J1001,10,false)*L291),0)+IF(M291&lt;&gt;"",(VLOOKUP(M291,'🌳Resource'!$A$4:$J1001,10,false)*N291),0)+IF(O291&lt;&gt;"",(VLOOKUP(O291,'🌳Resource'!$A$4:$J1001,10,false)*P291),0) + IF(Q291&lt;&gt;"",(VLOOKUP(Q291,'🌳Resource'!$A$4:$J1001,10,false)*R291),0) + IF(S291&lt;&gt;"",(VLOOKUP(S291,'🧱Material'!$B$4:$H1001,7,false)*T291),0) + IF(U291&lt;&gt;"",(VLOOKUP(U291,'🧱Material'!$B$4:$H1001,7,false)*V291),0) + IF(W291&lt;&gt;"",(VLOOKUP(W291,'🧱Material'!$B$4:$H1001,7,false)*X291),0) + IF(Y291&lt;&gt;"",(VLOOKUP(Y291,'🧱Material'!$B$4:$H1001,7,false)*Z291),0) + IF(AA291&lt;&gt;"",(VLOOKUP(AA291,'🧱Material'!$B$4:$H1001,7,false)*AB291),0) + IF(AC291&lt;&gt;"",(VLOOKUP(AC291,'🧱Material'!$B$4:$H1001,7,false)*AD291),0)</f>
        <v>0</v>
      </c>
      <c r="I291" s="526">
        <f>IF(K291&lt;&gt;"",(VLOOKUP(K291,'🌳Resource'!$A$4:$J1001,8,false)*L291),0)+IF(M291&lt;&gt;"",(VLOOKUP(M291,'🌳Resource'!$A$4:$J1001,8,false)*N291),0)+IF(O291&lt;&gt;"",(VLOOKUP(O291,'🌳Resource'!$A$4:$J1001,8,false)*P291),0) + IF(Q291&lt;&gt;"",(VLOOKUP(Q291,'🌳Resource'!$A$4:$J1001,8,false)*R291),0) + IF(S291&lt;&gt;"",(VLOOKUP(S291,'🧱Material'!$B$4:$H1001,5,false)*T291),0) + IF(U291&lt;&gt;"",(VLOOKUP(U291,'🧱Material'!$B$4:$H1001,5,false)*V291),0) + IF(W291&lt;&gt;"",(VLOOKUP(W291,'🧱Material'!$B$4:$H1001,5,false)*X291),0) + IF(Y291&lt;&gt;"",(VLOOKUP(Y291,'🧱Material'!$B$4:$H1001,5,false)*Z291),0) + IF(AA291&lt;&gt;"",(VLOOKUP(AA291,'🧱Material'!$B$4:$H1001,5,false)*AB291),0) + IF(AC291&lt;&gt;"",(VLOOKUP(AC291,'🧱Material'!$B$4:$H1001,5,false)*AD291),0)</f>
        <v>0</v>
      </c>
      <c r="J291" s="526">
        <f>IF(K291&lt;&gt;"",(VLOOKUP(K291,'🌳Resource'!$A$5:$J1001,9,false)*L291),0)+IF(M291&lt;&gt;"",(VLOOKUP(M291,'🌳Resource'!$A$5:$J1001,9,false)*N291),0)+IF(O291&lt;&gt;"",(VLOOKUP(O291,'🌳Resource'!$A$5:$J1001,9,false)*P291),0) + IF(Q291&lt;&gt;"",(VLOOKUP(Q291,'🌳Resource'!$A$5:$J1001,9,false)*R291),0) + IF(S291&lt;&gt;"",(VLOOKUP(S291,'🧱Material'!$B$4:$H1001,6,false)*T291),0) + IF(U291&lt;&gt;"",(VLOOKUP(U291,'🧱Material'!$B$4:$H1001,6,false)*V291),0) + IF(W291&lt;&gt;"",(VLOOKUP(W291,'🧱Material'!$B$4:$H1001,6,false)*X291),0) + IF(Y291&lt;&gt;"",(VLOOKUP(Y291,'🧱Material'!$B$4:$H1001,6,false)*Z291),0) + IF(AA291&lt;&gt;"",(VLOOKUP(AA291,'🧱Material'!$B$4:$H1001,6,false)*AB291),0) + IF(AC291&lt;&gt;"",(VLOOKUP(AC291,'🧱Material'!$B$4:$H1001,6,false)*AD291),0)</f>
        <v>0</v>
      </c>
      <c r="K291" s="18"/>
      <c r="L291" s="536"/>
      <c r="M291" s="18"/>
      <c r="N291" s="536"/>
      <c r="O291" s="18"/>
      <c r="P291" s="536"/>
      <c r="Q291" s="18"/>
      <c r="R291" s="536"/>
      <c r="S291" s="59"/>
      <c r="T291" s="520"/>
      <c r="U291" s="59"/>
      <c r="V291" s="520"/>
      <c r="W291" s="59"/>
      <c r="X291" s="520"/>
      <c r="Y291" s="59"/>
      <c r="Z291" s="520"/>
      <c r="AA291" s="59"/>
      <c r="AB291" s="520"/>
      <c r="AC291" s="59"/>
      <c r="AD291" s="520"/>
    </row>
    <row r="292">
      <c r="A292" s="70" t="b">
        <v>0</v>
      </c>
      <c r="C292" s="70"/>
      <c r="D292" s="70"/>
      <c r="E292" s="70"/>
      <c r="H292" s="523">
        <f>IF(K292&lt;&gt;"",(VLOOKUP(K292,'🌳Resource'!$A$4:$J1001,10,false)*L292),0)+IF(M292&lt;&gt;"",(VLOOKUP(M292,'🌳Resource'!$A$4:$J1001,10,false)*N292),0)+IF(O292&lt;&gt;"",(VLOOKUP(O292,'🌳Resource'!$A$4:$J1001,10,false)*P292),0) + IF(Q292&lt;&gt;"",(VLOOKUP(Q292,'🌳Resource'!$A$4:$J1001,10,false)*R292),0) + IF(S292&lt;&gt;"",(VLOOKUP(S292,'🧱Material'!$B$4:$H1001,7,false)*T292),0) + IF(U292&lt;&gt;"",(VLOOKUP(U292,'🧱Material'!$B$4:$H1001,7,false)*V292),0) + IF(W292&lt;&gt;"",(VLOOKUP(W292,'🧱Material'!$B$4:$H1001,7,false)*X292),0) + IF(Y292&lt;&gt;"",(VLOOKUP(Y292,'🧱Material'!$B$4:$H1001,7,false)*Z292),0) + IF(AA292&lt;&gt;"",(VLOOKUP(AA292,'🧱Material'!$B$4:$H1001,7,false)*AB292),0) + IF(AC292&lt;&gt;"",(VLOOKUP(AC292,'🧱Material'!$B$4:$H1001,7,false)*AD292),0)</f>
        <v>0</v>
      </c>
      <c r="I292" s="523">
        <f>IF(K292&lt;&gt;"",(VLOOKUP(K292,'🌳Resource'!$A$4:$J1001,8,false)*L292),0)+IF(M292&lt;&gt;"",(VLOOKUP(M292,'🌳Resource'!$A$4:$J1001,8,false)*N292),0)+IF(O292&lt;&gt;"",(VLOOKUP(O292,'🌳Resource'!$A$4:$J1001,8,false)*P292),0) + IF(Q292&lt;&gt;"",(VLOOKUP(Q292,'🌳Resource'!$A$4:$J1001,8,false)*R292),0) + IF(S292&lt;&gt;"",(VLOOKUP(S292,'🧱Material'!$B$4:$H1001,5,false)*T292),0) + IF(U292&lt;&gt;"",(VLOOKUP(U292,'🧱Material'!$B$4:$H1001,5,false)*V292),0) + IF(W292&lt;&gt;"",(VLOOKUP(W292,'🧱Material'!$B$4:$H1001,5,false)*X292),0) + IF(Y292&lt;&gt;"",(VLOOKUP(Y292,'🧱Material'!$B$4:$H1001,5,false)*Z292),0) + IF(AA292&lt;&gt;"",(VLOOKUP(AA292,'🧱Material'!$B$4:$H1001,5,false)*AB292),0) + IF(AC292&lt;&gt;"",(VLOOKUP(AC292,'🧱Material'!$B$4:$H1001,5,false)*AD292),0)</f>
        <v>0</v>
      </c>
      <c r="J292" s="523">
        <f>IF(K292&lt;&gt;"",(VLOOKUP(K292,'🌳Resource'!$A$5:$J1001,9,false)*L292),0)+IF(M292&lt;&gt;"",(VLOOKUP(M292,'🌳Resource'!$A$5:$J1001,9,false)*N292),0)+IF(O292&lt;&gt;"",(VLOOKUP(O292,'🌳Resource'!$A$5:$J1001,9,false)*P292),0) + IF(Q292&lt;&gt;"",(VLOOKUP(Q292,'🌳Resource'!$A$5:$J1001,9,false)*R292),0) + IF(S292&lt;&gt;"",(VLOOKUP(S292,'🧱Material'!$B$4:$H1001,6,false)*T292),0) + IF(U292&lt;&gt;"",(VLOOKUP(U292,'🧱Material'!$B$4:$H1001,6,false)*V292),0) + IF(W292&lt;&gt;"",(VLOOKUP(W292,'🧱Material'!$B$4:$H1001,6,false)*X292),0) + IF(Y292&lt;&gt;"",(VLOOKUP(Y292,'🧱Material'!$B$4:$H1001,6,false)*Z292),0) + IF(AA292&lt;&gt;"",(VLOOKUP(AA292,'🧱Material'!$B$4:$H1001,6,false)*AB292),0) + IF(AC292&lt;&gt;"",(VLOOKUP(AC292,'🧱Material'!$B$4:$H1001,6,false)*AD292),0)</f>
        <v>0</v>
      </c>
      <c r="K292" s="63"/>
      <c r="L292" s="3"/>
      <c r="M292" s="63"/>
      <c r="N292" s="3"/>
      <c r="O292" s="63"/>
      <c r="P292" s="3"/>
      <c r="Q292" s="63"/>
      <c r="R292" s="3"/>
      <c r="S292" s="515"/>
      <c r="T292" s="3"/>
      <c r="U292" s="515"/>
      <c r="V292" s="3"/>
      <c r="W292" s="515"/>
      <c r="X292" s="3"/>
      <c r="Y292" s="515"/>
      <c r="Z292" s="3"/>
      <c r="AA292" s="515"/>
      <c r="AB292" s="3"/>
      <c r="AC292" s="515"/>
      <c r="AD292" s="3"/>
    </row>
    <row r="293">
      <c r="A293" s="70" t="b">
        <v>0</v>
      </c>
      <c r="C293" s="70"/>
      <c r="D293" s="70"/>
      <c r="E293" s="70"/>
      <c r="H293" s="526">
        <f>IF(K293&lt;&gt;"",(VLOOKUP(K293,'🌳Resource'!$A$4:$J1001,10,false)*L293),0)+IF(M293&lt;&gt;"",(VLOOKUP(M293,'🌳Resource'!$A$4:$J1001,10,false)*N293),0)+IF(O293&lt;&gt;"",(VLOOKUP(O293,'🌳Resource'!$A$4:$J1001,10,false)*P293),0) + IF(Q293&lt;&gt;"",(VLOOKUP(Q293,'🌳Resource'!$A$4:$J1001,10,false)*R293),0) + IF(S293&lt;&gt;"",(VLOOKUP(S293,'🧱Material'!$B$4:$H1001,7,false)*T293),0) + IF(U293&lt;&gt;"",(VLOOKUP(U293,'🧱Material'!$B$4:$H1001,7,false)*V293),0) + IF(W293&lt;&gt;"",(VLOOKUP(W293,'🧱Material'!$B$4:$H1001,7,false)*X293),0) + IF(Y293&lt;&gt;"",(VLOOKUP(Y293,'🧱Material'!$B$4:$H1001,7,false)*Z293),0) + IF(AA293&lt;&gt;"",(VLOOKUP(AA293,'🧱Material'!$B$4:$H1001,7,false)*AB293),0) + IF(AC293&lt;&gt;"",(VLOOKUP(AC293,'🧱Material'!$B$4:$H1001,7,false)*AD293),0)</f>
        <v>0</v>
      </c>
      <c r="I293" s="526">
        <f>IF(K293&lt;&gt;"",(VLOOKUP(K293,'🌳Resource'!$A$4:$J1001,8,false)*L293),0)+IF(M293&lt;&gt;"",(VLOOKUP(M293,'🌳Resource'!$A$4:$J1001,8,false)*N293),0)+IF(O293&lt;&gt;"",(VLOOKUP(O293,'🌳Resource'!$A$4:$J1001,8,false)*P293),0) + IF(Q293&lt;&gt;"",(VLOOKUP(Q293,'🌳Resource'!$A$4:$J1001,8,false)*R293),0) + IF(S293&lt;&gt;"",(VLOOKUP(S293,'🧱Material'!$B$4:$H1001,5,false)*T293),0) + IF(U293&lt;&gt;"",(VLOOKUP(U293,'🧱Material'!$B$4:$H1001,5,false)*V293),0) + IF(W293&lt;&gt;"",(VLOOKUP(W293,'🧱Material'!$B$4:$H1001,5,false)*X293),0) + IF(Y293&lt;&gt;"",(VLOOKUP(Y293,'🧱Material'!$B$4:$H1001,5,false)*Z293),0) + IF(AA293&lt;&gt;"",(VLOOKUP(AA293,'🧱Material'!$B$4:$H1001,5,false)*AB293),0) + IF(AC293&lt;&gt;"",(VLOOKUP(AC293,'🧱Material'!$B$4:$H1001,5,false)*AD293),0)</f>
        <v>0</v>
      </c>
      <c r="J293" s="526">
        <f>IF(K293&lt;&gt;"",(VLOOKUP(K293,'🌳Resource'!$A$5:$J1001,9,false)*L293),0)+IF(M293&lt;&gt;"",(VLOOKUP(M293,'🌳Resource'!$A$5:$J1001,9,false)*N293),0)+IF(O293&lt;&gt;"",(VLOOKUP(O293,'🌳Resource'!$A$5:$J1001,9,false)*P293),0) + IF(Q293&lt;&gt;"",(VLOOKUP(Q293,'🌳Resource'!$A$5:$J1001,9,false)*R293),0) + IF(S293&lt;&gt;"",(VLOOKUP(S293,'🧱Material'!$B$4:$H1001,6,false)*T293),0) + IF(U293&lt;&gt;"",(VLOOKUP(U293,'🧱Material'!$B$4:$H1001,6,false)*V293),0) + IF(W293&lt;&gt;"",(VLOOKUP(W293,'🧱Material'!$B$4:$H1001,6,false)*X293),0) + IF(Y293&lt;&gt;"",(VLOOKUP(Y293,'🧱Material'!$B$4:$H1001,6,false)*Z293),0) + IF(AA293&lt;&gt;"",(VLOOKUP(AA293,'🧱Material'!$B$4:$H1001,6,false)*AB293),0) + IF(AC293&lt;&gt;"",(VLOOKUP(AC293,'🧱Material'!$B$4:$H1001,6,false)*AD293),0)</f>
        <v>0</v>
      </c>
      <c r="K293" s="18"/>
      <c r="L293" s="536"/>
      <c r="M293" s="18"/>
      <c r="N293" s="536"/>
      <c r="O293" s="18"/>
      <c r="P293" s="536"/>
      <c r="Q293" s="18"/>
      <c r="R293" s="536"/>
      <c r="S293" s="59"/>
      <c r="T293" s="520"/>
      <c r="U293" s="59"/>
      <c r="V293" s="520"/>
      <c r="W293" s="59"/>
      <c r="X293" s="520"/>
      <c r="Y293" s="59"/>
      <c r="Z293" s="520"/>
      <c r="AA293" s="59"/>
      <c r="AB293" s="520"/>
      <c r="AC293" s="59"/>
      <c r="AD293" s="520"/>
    </row>
    <row r="294">
      <c r="A294" s="70" t="b">
        <v>0</v>
      </c>
      <c r="C294" s="70"/>
      <c r="D294" s="70"/>
      <c r="E294" s="70"/>
      <c r="H294" s="523">
        <f>IF(K294&lt;&gt;"",(VLOOKUP(K294,'🌳Resource'!$A$4:$J1001,10,false)*L294),0)+IF(M294&lt;&gt;"",(VLOOKUP(M294,'🌳Resource'!$A$4:$J1001,10,false)*N294),0)+IF(O294&lt;&gt;"",(VLOOKUP(O294,'🌳Resource'!$A$4:$J1001,10,false)*P294),0) + IF(Q294&lt;&gt;"",(VLOOKUP(Q294,'🌳Resource'!$A$4:$J1001,10,false)*R294),0) + IF(S294&lt;&gt;"",(VLOOKUP(S294,'🧱Material'!$B$4:$H1001,7,false)*T294),0) + IF(U294&lt;&gt;"",(VLOOKUP(U294,'🧱Material'!$B$4:$H1001,7,false)*V294),0) + IF(W294&lt;&gt;"",(VLOOKUP(W294,'🧱Material'!$B$4:$H1001,7,false)*X294),0) + IF(Y294&lt;&gt;"",(VLOOKUP(Y294,'🧱Material'!$B$4:$H1001,7,false)*Z294),0) + IF(AA294&lt;&gt;"",(VLOOKUP(AA294,'🧱Material'!$B$4:$H1001,7,false)*AB294),0) + IF(AC294&lt;&gt;"",(VLOOKUP(AC294,'🧱Material'!$B$4:$H1001,7,false)*AD294),0)</f>
        <v>0</v>
      </c>
      <c r="I294" s="523">
        <f>IF(K294&lt;&gt;"",(VLOOKUP(K294,'🌳Resource'!$A$4:$J1001,8,false)*L294),0)+IF(M294&lt;&gt;"",(VLOOKUP(M294,'🌳Resource'!$A$4:$J1001,8,false)*N294),0)+IF(O294&lt;&gt;"",(VLOOKUP(O294,'🌳Resource'!$A$4:$J1001,8,false)*P294),0) + IF(Q294&lt;&gt;"",(VLOOKUP(Q294,'🌳Resource'!$A$4:$J1001,8,false)*R294),0) + IF(S294&lt;&gt;"",(VLOOKUP(S294,'🧱Material'!$B$4:$H1001,5,false)*T294),0) + IF(U294&lt;&gt;"",(VLOOKUP(U294,'🧱Material'!$B$4:$H1001,5,false)*V294),0) + IF(W294&lt;&gt;"",(VLOOKUP(W294,'🧱Material'!$B$4:$H1001,5,false)*X294),0) + IF(Y294&lt;&gt;"",(VLOOKUP(Y294,'🧱Material'!$B$4:$H1001,5,false)*Z294),0) + IF(AA294&lt;&gt;"",(VLOOKUP(AA294,'🧱Material'!$B$4:$H1001,5,false)*AB294),0) + IF(AC294&lt;&gt;"",(VLOOKUP(AC294,'🧱Material'!$B$4:$H1001,5,false)*AD294),0)</f>
        <v>0</v>
      </c>
      <c r="J294" s="523">
        <f>IF(K294&lt;&gt;"",(VLOOKUP(K294,'🌳Resource'!$A$5:$J1001,9,false)*L294),0)+IF(M294&lt;&gt;"",(VLOOKUP(M294,'🌳Resource'!$A$5:$J1001,9,false)*N294),0)+IF(O294&lt;&gt;"",(VLOOKUP(O294,'🌳Resource'!$A$5:$J1001,9,false)*P294),0) + IF(Q294&lt;&gt;"",(VLOOKUP(Q294,'🌳Resource'!$A$5:$J1001,9,false)*R294),0) + IF(S294&lt;&gt;"",(VLOOKUP(S294,'🧱Material'!$B$4:$H1001,6,false)*T294),0) + IF(U294&lt;&gt;"",(VLOOKUP(U294,'🧱Material'!$B$4:$H1001,6,false)*V294),0) + IF(W294&lt;&gt;"",(VLOOKUP(W294,'🧱Material'!$B$4:$H1001,6,false)*X294),0) + IF(Y294&lt;&gt;"",(VLOOKUP(Y294,'🧱Material'!$B$4:$H1001,6,false)*Z294),0) + IF(AA294&lt;&gt;"",(VLOOKUP(AA294,'🧱Material'!$B$4:$H1001,6,false)*AB294),0) + IF(AC294&lt;&gt;"",(VLOOKUP(AC294,'🧱Material'!$B$4:$H1001,6,false)*AD294),0)</f>
        <v>0</v>
      </c>
      <c r="K294" s="63"/>
      <c r="L294" s="3"/>
      <c r="M294" s="63"/>
      <c r="N294" s="3"/>
      <c r="O294" s="63"/>
      <c r="P294" s="3"/>
      <c r="Q294" s="63"/>
      <c r="R294" s="3"/>
      <c r="S294" s="515"/>
      <c r="T294" s="3"/>
      <c r="U294" s="515"/>
      <c r="V294" s="3"/>
      <c r="W294" s="515"/>
      <c r="X294" s="3"/>
      <c r="Y294" s="515"/>
      <c r="Z294" s="3"/>
      <c r="AA294" s="515"/>
      <c r="AB294" s="3"/>
      <c r="AC294" s="515"/>
      <c r="AD294" s="3"/>
    </row>
    <row r="295">
      <c r="A295" s="70" t="b">
        <v>0</v>
      </c>
      <c r="C295" s="70"/>
      <c r="D295" s="70"/>
      <c r="E295" s="70"/>
      <c r="H295" s="526">
        <f>IF(K295&lt;&gt;"",(VLOOKUP(K295,'🌳Resource'!$A$4:$J1001,10,false)*L295),0)+IF(M295&lt;&gt;"",(VLOOKUP(M295,'🌳Resource'!$A$4:$J1001,10,false)*N295),0)+IF(O295&lt;&gt;"",(VLOOKUP(O295,'🌳Resource'!$A$4:$J1001,10,false)*P295),0) + IF(Q295&lt;&gt;"",(VLOOKUP(Q295,'🌳Resource'!$A$4:$J1001,10,false)*R295),0) + IF(S295&lt;&gt;"",(VLOOKUP(S295,'🧱Material'!$B$4:$H1001,7,false)*T295),0) + IF(U295&lt;&gt;"",(VLOOKUP(U295,'🧱Material'!$B$4:$H1001,7,false)*V295),0) + IF(W295&lt;&gt;"",(VLOOKUP(W295,'🧱Material'!$B$4:$H1001,7,false)*X295),0) + IF(Y295&lt;&gt;"",(VLOOKUP(Y295,'🧱Material'!$B$4:$H1001,7,false)*Z295),0) + IF(AA295&lt;&gt;"",(VLOOKUP(AA295,'🧱Material'!$B$4:$H1001,7,false)*AB295),0) + IF(AC295&lt;&gt;"",(VLOOKUP(AC295,'🧱Material'!$B$4:$H1001,7,false)*AD295),0)</f>
        <v>0</v>
      </c>
      <c r="I295" s="526">
        <f>IF(K295&lt;&gt;"",(VLOOKUP(K295,'🌳Resource'!$A$4:$J1001,8,false)*L295),0)+IF(M295&lt;&gt;"",(VLOOKUP(M295,'🌳Resource'!$A$4:$J1001,8,false)*N295),0)+IF(O295&lt;&gt;"",(VLOOKUP(O295,'🌳Resource'!$A$4:$J1001,8,false)*P295),0) + IF(Q295&lt;&gt;"",(VLOOKUP(Q295,'🌳Resource'!$A$4:$J1001,8,false)*R295),0) + IF(S295&lt;&gt;"",(VLOOKUP(S295,'🧱Material'!$B$4:$H1001,5,false)*T295),0) + IF(U295&lt;&gt;"",(VLOOKUP(U295,'🧱Material'!$B$4:$H1001,5,false)*V295),0) + IF(W295&lt;&gt;"",(VLOOKUP(W295,'🧱Material'!$B$4:$H1001,5,false)*X295),0) + IF(Y295&lt;&gt;"",(VLOOKUP(Y295,'🧱Material'!$B$4:$H1001,5,false)*Z295),0) + IF(AA295&lt;&gt;"",(VLOOKUP(AA295,'🧱Material'!$B$4:$H1001,5,false)*AB295),0) + IF(AC295&lt;&gt;"",(VLOOKUP(AC295,'🧱Material'!$B$4:$H1001,5,false)*AD295),0)</f>
        <v>0</v>
      </c>
      <c r="J295" s="526">
        <f>IF(K295&lt;&gt;"",(VLOOKUP(K295,'🌳Resource'!$A$5:$J1001,9,false)*L295),0)+IF(M295&lt;&gt;"",(VLOOKUP(M295,'🌳Resource'!$A$5:$J1001,9,false)*N295),0)+IF(O295&lt;&gt;"",(VLOOKUP(O295,'🌳Resource'!$A$5:$J1001,9,false)*P295),0) + IF(Q295&lt;&gt;"",(VLOOKUP(Q295,'🌳Resource'!$A$5:$J1001,9,false)*R295),0) + IF(S295&lt;&gt;"",(VLOOKUP(S295,'🧱Material'!$B$4:$H1001,6,false)*T295),0) + IF(U295&lt;&gt;"",(VLOOKUP(U295,'🧱Material'!$B$4:$H1001,6,false)*V295),0) + IF(W295&lt;&gt;"",(VLOOKUP(W295,'🧱Material'!$B$4:$H1001,6,false)*X295),0) + IF(Y295&lt;&gt;"",(VLOOKUP(Y295,'🧱Material'!$B$4:$H1001,6,false)*Z295),0) + IF(AA295&lt;&gt;"",(VLOOKUP(AA295,'🧱Material'!$B$4:$H1001,6,false)*AB295),0) + IF(AC295&lt;&gt;"",(VLOOKUP(AC295,'🧱Material'!$B$4:$H1001,6,false)*AD295),0)</f>
        <v>0</v>
      </c>
      <c r="K295" s="18"/>
      <c r="L295" s="536"/>
      <c r="M295" s="18"/>
      <c r="N295" s="536"/>
      <c r="O295" s="18"/>
      <c r="P295" s="536"/>
      <c r="Q295" s="18"/>
      <c r="R295" s="536"/>
      <c r="S295" s="59"/>
      <c r="T295" s="520"/>
      <c r="U295" s="59"/>
      <c r="V295" s="520"/>
      <c r="W295" s="59"/>
      <c r="X295" s="520"/>
      <c r="Y295" s="59"/>
      <c r="Z295" s="520"/>
      <c r="AA295" s="59"/>
      <c r="AB295" s="520"/>
      <c r="AC295" s="59"/>
      <c r="AD295" s="520"/>
    </row>
    <row r="296">
      <c r="A296" s="70" t="b">
        <v>0</v>
      </c>
      <c r="C296" s="70"/>
      <c r="D296" s="70"/>
      <c r="E296" s="70"/>
      <c r="H296" s="523">
        <f>IF(K296&lt;&gt;"",(VLOOKUP(K296,'🌳Resource'!$A$4:$J1001,10,false)*L296),0)+IF(M296&lt;&gt;"",(VLOOKUP(M296,'🌳Resource'!$A$4:$J1001,10,false)*N296),0)+IF(O296&lt;&gt;"",(VLOOKUP(O296,'🌳Resource'!$A$4:$J1001,10,false)*P296),0) + IF(Q296&lt;&gt;"",(VLOOKUP(Q296,'🌳Resource'!$A$4:$J1001,10,false)*R296),0) + IF(S296&lt;&gt;"",(VLOOKUP(S296,'🧱Material'!$B$4:$H1001,7,false)*T296),0) + IF(U296&lt;&gt;"",(VLOOKUP(U296,'🧱Material'!$B$4:$H1001,7,false)*V296),0) + IF(W296&lt;&gt;"",(VLOOKUP(W296,'🧱Material'!$B$4:$H1001,7,false)*X296),0) + IF(Y296&lt;&gt;"",(VLOOKUP(Y296,'🧱Material'!$B$4:$H1001,7,false)*Z296),0) + IF(AA296&lt;&gt;"",(VLOOKUP(AA296,'🧱Material'!$B$4:$H1001,7,false)*AB296),0) + IF(AC296&lt;&gt;"",(VLOOKUP(AC296,'🧱Material'!$B$4:$H1001,7,false)*AD296),0)</f>
        <v>0</v>
      </c>
      <c r="I296" s="523">
        <f>IF(K296&lt;&gt;"",(VLOOKUP(K296,'🌳Resource'!$A$4:$J1001,8,false)*L296),0)+IF(M296&lt;&gt;"",(VLOOKUP(M296,'🌳Resource'!$A$4:$J1001,8,false)*N296),0)+IF(O296&lt;&gt;"",(VLOOKUP(O296,'🌳Resource'!$A$4:$J1001,8,false)*P296),0) + IF(Q296&lt;&gt;"",(VLOOKUP(Q296,'🌳Resource'!$A$4:$J1001,8,false)*R296),0) + IF(S296&lt;&gt;"",(VLOOKUP(S296,'🧱Material'!$B$4:$H1001,5,false)*T296),0) + IF(U296&lt;&gt;"",(VLOOKUP(U296,'🧱Material'!$B$4:$H1001,5,false)*V296),0) + IF(W296&lt;&gt;"",(VLOOKUP(W296,'🧱Material'!$B$4:$H1001,5,false)*X296),0) + IF(Y296&lt;&gt;"",(VLOOKUP(Y296,'🧱Material'!$B$4:$H1001,5,false)*Z296),0) + IF(AA296&lt;&gt;"",(VLOOKUP(AA296,'🧱Material'!$B$4:$H1001,5,false)*AB296),0) + IF(AC296&lt;&gt;"",(VLOOKUP(AC296,'🧱Material'!$B$4:$H1001,5,false)*AD296),0)</f>
        <v>0</v>
      </c>
      <c r="J296" s="523">
        <f>IF(K296&lt;&gt;"",(VLOOKUP(K296,'🌳Resource'!$A$5:$J1001,9,false)*L296),0)+IF(M296&lt;&gt;"",(VLOOKUP(M296,'🌳Resource'!$A$5:$J1001,9,false)*N296),0)+IF(O296&lt;&gt;"",(VLOOKUP(O296,'🌳Resource'!$A$5:$J1001,9,false)*P296),0) + IF(Q296&lt;&gt;"",(VLOOKUP(Q296,'🌳Resource'!$A$5:$J1001,9,false)*R296),0) + IF(S296&lt;&gt;"",(VLOOKUP(S296,'🧱Material'!$B$4:$H1001,6,false)*T296),0) + IF(U296&lt;&gt;"",(VLOOKUP(U296,'🧱Material'!$B$4:$H1001,6,false)*V296),0) + IF(W296&lt;&gt;"",(VLOOKUP(W296,'🧱Material'!$B$4:$H1001,6,false)*X296),0) + IF(Y296&lt;&gt;"",(VLOOKUP(Y296,'🧱Material'!$B$4:$H1001,6,false)*Z296),0) + IF(AA296&lt;&gt;"",(VLOOKUP(AA296,'🧱Material'!$B$4:$H1001,6,false)*AB296),0) + IF(AC296&lt;&gt;"",(VLOOKUP(AC296,'🧱Material'!$B$4:$H1001,6,false)*AD296),0)</f>
        <v>0</v>
      </c>
      <c r="K296" s="63"/>
      <c r="L296" s="3"/>
      <c r="M296" s="63"/>
      <c r="N296" s="3"/>
      <c r="O296" s="63"/>
      <c r="P296" s="3"/>
      <c r="Q296" s="63"/>
      <c r="R296" s="3"/>
      <c r="S296" s="515"/>
      <c r="T296" s="3"/>
      <c r="U296" s="515"/>
      <c r="V296" s="3"/>
      <c r="W296" s="515"/>
      <c r="X296" s="3"/>
      <c r="Y296" s="515"/>
      <c r="Z296" s="3"/>
      <c r="AA296" s="515"/>
      <c r="AB296" s="3"/>
      <c r="AC296" s="515"/>
      <c r="AD296" s="3"/>
    </row>
    <row r="297">
      <c r="A297" s="70" t="b">
        <v>0</v>
      </c>
      <c r="C297" s="70"/>
      <c r="D297" s="70"/>
      <c r="E297" s="70"/>
      <c r="H297" s="526">
        <f>IF(K297&lt;&gt;"",(VLOOKUP(K297,'🌳Resource'!$A$4:$J1001,10,false)*L297),0)+IF(M297&lt;&gt;"",(VLOOKUP(M297,'🌳Resource'!$A$4:$J1001,10,false)*N297),0)+IF(O297&lt;&gt;"",(VLOOKUP(O297,'🌳Resource'!$A$4:$J1001,10,false)*P297),0) + IF(Q297&lt;&gt;"",(VLOOKUP(Q297,'🌳Resource'!$A$4:$J1001,10,false)*R297),0) + IF(S297&lt;&gt;"",(VLOOKUP(S297,'🧱Material'!$B$4:$H1001,7,false)*T297),0) + IF(U297&lt;&gt;"",(VLOOKUP(U297,'🧱Material'!$B$4:$H1001,7,false)*V297),0) + IF(W297&lt;&gt;"",(VLOOKUP(W297,'🧱Material'!$B$4:$H1001,7,false)*X297),0) + IF(Y297&lt;&gt;"",(VLOOKUP(Y297,'🧱Material'!$B$4:$H1001,7,false)*Z297),0) + IF(AA297&lt;&gt;"",(VLOOKUP(AA297,'🧱Material'!$B$4:$H1001,7,false)*AB297),0) + IF(AC297&lt;&gt;"",(VLOOKUP(AC297,'🧱Material'!$B$4:$H1001,7,false)*AD297),0)</f>
        <v>0</v>
      </c>
      <c r="I297" s="526">
        <f>IF(K297&lt;&gt;"",(VLOOKUP(K297,'🌳Resource'!$A$4:$J1001,8,false)*L297),0)+IF(M297&lt;&gt;"",(VLOOKUP(M297,'🌳Resource'!$A$4:$J1001,8,false)*N297),0)+IF(O297&lt;&gt;"",(VLOOKUP(O297,'🌳Resource'!$A$4:$J1001,8,false)*P297),0) + IF(Q297&lt;&gt;"",(VLOOKUP(Q297,'🌳Resource'!$A$4:$J1001,8,false)*R297),0) + IF(S297&lt;&gt;"",(VLOOKUP(S297,'🧱Material'!$B$4:$H1001,5,false)*T297),0) + IF(U297&lt;&gt;"",(VLOOKUP(U297,'🧱Material'!$B$4:$H1001,5,false)*V297),0) + IF(W297&lt;&gt;"",(VLOOKUP(W297,'🧱Material'!$B$4:$H1001,5,false)*X297),0) + IF(Y297&lt;&gt;"",(VLOOKUP(Y297,'🧱Material'!$B$4:$H1001,5,false)*Z297),0) + IF(AA297&lt;&gt;"",(VLOOKUP(AA297,'🧱Material'!$B$4:$H1001,5,false)*AB297),0) + IF(AC297&lt;&gt;"",(VLOOKUP(AC297,'🧱Material'!$B$4:$H1001,5,false)*AD297),0)</f>
        <v>0</v>
      </c>
      <c r="J297" s="526">
        <f>IF(K297&lt;&gt;"",(VLOOKUP(K297,'🌳Resource'!$A$5:$J1001,9,false)*L297),0)+IF(M297&lt;&gt;"",(VLOOKUP(M297,'🌳Resource'!$A$5:$J1001,9,false)*N297),0)+IF(O297&lt;&gt;"",(VLOOKUP(O297,'🌳Resource'!$A$5:$J1001,9,false)*P297),0) + IF(Q297&lt;&gt;"",(VLOOKUP(Q297,'🌳Resource'!$A$5:$J1001,9,false)*R297),0) + IF(S297&lt;&gt;"",(VLOOKUP(S297,'🧱Material'!$B$4:$H1001,6,false)*T297),0) + IF(U297&lt;&gt;"",(VLOOKUP(U297,'🧱Material'!$B$4:$H1001,6,false)*V297),0) + IF(W297&lt;&gt;"",(VLOOKUP(W297,'🧱Material'!$B$4:$H1001,6,false)*X297),0) + IF(Y297&lt;&gt;"",(VLOOKUP(Y297,'🧱Material'!$B$4:$H1001,6,false)*Z297),0) + IF(AA297&lt;&gt;"",(VLOOKUP(AA297,'🧱Material'!$B$4:$H1001,6,false)*AB297),0) + IF(AC297&lt;&gt;"",(VLOOKUP(AC297,'🧱Material'!$B$4:$H1001,6,false)*AD297),0)</f>
        <v>0</v>
      </c>
      <c r="K297" s="18"/>
      <c r="L297" s="536"/>
      <c r="M297" s="18"/>
      <c r="N297" s="536"/>
      <c r="O297" s="18"/>
      <c r="P297" s="536"/>
      <c r="Q297" s="18"/>
      <c r="R297" s="536"/>
      <c r="S297" s="59"/>
      <c r="T297" s="520"/>
      <c r="U297" s="59"/>
      <c r="V297" s="520"/>
      <c r="W297" s="59"/>
      <c r="X297" s="520"/>
      <c r="Y297" s="59"/>
      <c r="Z297" s="520"/>
      <c r="AA297" s="59"/>
      <c r="AB297" s="520"/>
      <c r="AC297" s="59"/>
      <c r="AD297" s="520"/>
    </row>
    <row r="298">
      <c r="A298" s="70" t="b">
        <v>0</v>
      </c>
      <c r="C298" s="70"/>
      <c r="D298" s="70"/>
      <c r="E298" s="70"/>
      <c r="H298" s="523">
        <f>IF(K298&lt;&gt;"",(VLOOKUP(K298,'🌳Resource'!$A$4:$J1001,10,false)*L298),0)+IF(M298&lt;&gt;"",(VLOOKUP(M298,'🌳Resource'!$A$4:$J1001,10,false)*N298),0)+IF(O298&lt;&gt;"",(VLOOKUP(O298,'🌳Resource'!$A$4:$J1001,10,false)*P298),0) + IF(Q298&lt;&gt;"",(VLOOKUP(Q298,'🌳Resource'!$A$4:$J1001,10,false)*R298),0) + IF(S298&lt;&gt;"",(VLOOKUP(S298,'🧱Material'!$B$4:$H1001,7,false)*T298),0) + IF(U298&lt;&gt;"",(VLOOKUP(U298,'🧱Material'!$B$4:$H1001,7,false)*V298),0) + IF(W298&lt;&gt;"",(VLOOKUP(W298,'🧱Material'!$B$4:$H1001,7,false)*X298),0) + IF(Y298&lt;&gt;"",(VLOOKUP(Y298,'🧱Material'!$B$4:$H1001,7,false)*Z298),0) + IF(AA298&lt;&gt;"",(VLOOKUP(AA298,'🧱Material'!$B$4:$H1001,7,false)*AB298),0) + IF(AC298&lt;&gt;"",(VLOOKUP(AC298,'🧱Material'!$B$4:$H1001,7,false)*AD298),0)</f>
        <v>0</v>
      </c>
      <c r="I298" s="523">
        <f>IF(K298&lt;&gt;"",(VLOOKUP(K298,'🌳Resource'!$A$4:$J1001,8,false)*L298),0)+IF(M298&lt;&gt;"",(VLOOKUP(M298,'🌳Resource'!$A$4:$J1001,8,false)*N298),0)+IF(O298&lt;&gt;"",(VLOOKUP(O298,'🌳Resource'!$A$4:$J1001,8,false)*P298),0) + IF(Q298&lt;&gt;"",(VLOOKUP(Q298,'🌳Resource'!$A$4:$J1001,8,false)*R298),0) + IF(S298&lt;&gt;"",(VLOOKUP(S298,'🧱Material'!$B$4:$H1001,5,false)*T298),0) + IF(U298&lt;&gt;"",(VLOOKUP(U298,'🧱Material'!$B$4:$H1001,5,false)*V298),0) + IF(W298&lt;&gt;"",(VLOOKUP(W298,'🧱Material'!$B$4:$H1001,5,false)*X298),0) + IF(Y298&lt;&gt;"",(VLOOKUP(Y298,'🧱Material'!$B$4:$H1001,5,false)*Z298),0) + IF(AA298&lt;&gt;"",(VLOOKUP(AA298,'🧱Material'!$B$4:$H1001,5,false)*AB298),0) + IF(AC298&lt;&gt;"",(VLOOKUP(AC298,'🧱Material'!$B$4:$H1001,5,false)*AD298),0)</f>
        <v>0</v>
      </c>
      <c r="J298" s="523">
        <f>IF(K298&lt;&gt;"",(VLOOKUP(K298,'🌳Resource'!$A$5:$J1001,9,false)*L298),0)+IF(M298&lt;&gt;"",(VLOOKUP(M298,'🌳Resource'!$A$5:$J1001,9,false)*N298),0)+IF(O298&lt;&gt;"",(VLOOKUP(O298,'🌳Resource'!$A$5:$J1001,9,false)*P298),0) + IF(Q298&lt;&gt;"",(VLOOKUP(Q298,'🌳Resource'!$A$5:$J1001,9,false)*R298),0) + IF(S298&lt;&gt;"",(VLOOKUP(S298,'🧱Material'!$B$4:$H1001,6,false)*T298),0) + IF(U298&lt;&gt;"",(VLOOKUP(U298,'🧱Material'!$B$4:$H1001,6,false)*V298),0) + IF(W298&lt;&gt;"",(VLOOKUP(W298,'🧱Material'!$B$4:$H1001,6,false)*X298),0) + IF(Y298&lt;&gt;"",(VLOOKUP(Y298,'🧱Material'!$B$4:$H1001,6,false)*Z298),0) + IF(AA298&lt;&gt;"",(VLOOKUP(AA298,'🧱Material'!$B$4:$H1001,6,false)*AB298),0) + IF(AC298&lt;&gt;"",(VLOOKUP(AC298,'🧱Material'!$B$4:$H1001,6,false)*AD298),0)</f>
        <v>0</v>
      </c>
      <c r="K298" s="63"/>
      <c r="L298" s="3"/>
      <c r="M298" s="63"/>
      <c r="N298" s="3"/>
      <c r="O298" s="63"/>
      <c r="P298" s="3"/>
      <c r="Q298" s="63"/>
      <c r="R298" s="3"/>
      <c r="S298" s="515"/>
      <c r="T298" s="3"/>
      <c r="U298" s="515"/>
      <c r="V298" s="3"/>
      <c r="W298" s="515"/>
      <c r="X298" s="3"/>
      <c r="Y298" s="515"/>
      <c r="Z298" s="3"/>
      <c r="AA298" s="515"/>
      <c r="AB298" s="3"/>
      <c r="AC298" s="515"/>
      <c r="AD298" s="3"/>
    </row>
    <row r="299">
      <c r="A299" s="70" t="b">
        <v>0</v>
      </c>
      <c r="C299" s="70"/>
      <c r="D299" s="70"/>
      <c r="E299" s="70"/>
      <c r="H299" s="526">
        <f>IF(K299&lt;&gt;"",(VLOOKUP(K299,'🌳Resource'!$A$4:$J1001,10,false)*L299),0)+IF(M299&lt;&gt;"",(VLOOKUP(M299,'🌳Resource'!$A$4:$J1001,10,false)*N299),0)+IF(O299&lt;&gt;"",(VLOOKUP(O299,'🌳Resource'!$A$4:$J1001,10,false)*P299),0) + IF(Q299&lt;&gt;"",(VLOOKUP(Q299,'🌳Resource'!$A$4:$J1001,10,false)*R299),0) + IF(S299&lt;&gt;"",(VLOOKUP(S299,'🧱Material'!$B$4:$H1001,7,false)*T299),0) + IF(U299&lt;&gt;"",(VLOOKUP(U299,'🧱Material'!$B$4:$H1001,7,false)*V299),0) + IF(W299&lt;&gt;"",(VLOOKUP(W299,'🧱Material'!$B$4:$H1001,7,false)*X299),0) + IF(Y299&lt;&gt;"",(VLOOKUP(Y299,'🧱Material'!$B$4:$H1001,7,false)*Z299),0) + IF(AA299&lt;&gt;"",(VLOOKUP(AA299,'🧱Material'!$B$4:$H1001,7,false)*AB299),0) + IF(AC299&lt;&gt;"",(VLOOKUP(AC299,'🧱Material'!$B$4:$H1001,7,false)*AD299),0)</f>
        <v>0</v>
      </c>
      <c r="I299" s="526">
        <f>IF(K299&lt;&gt;"",(VLOOKUP(K299,'🌳Resource'!$A$4:$J1001,8,false)*L299),0)+IF(M299&lt;&gt;"",(VLOOKUP(M299,'🌳Resource'!$A$4:$J1001,8,false)*N299),0)+IF(O299&lt;&gt;"",(VLOOKUP(O299,'🌳Resource'!$A$4:$J1001,8,false)*P299),0) + IF(Q299&lt;&gt;"",(VLOOKUP(Q299,'🌳Resource'!$A$4:$J1001,8,false)*R299),0) + IF(S299&lt;&gt;"",(VLOOKUP(S299,'🧱Material'!$B$4:$H1001,5,false)*T299),0) + IF(U299&lt;&gt;"",(VLOOKUP(U299,'🧱Material'!$B$4:$H1001,5,false)*V299),0) + IF(W299&lt;&gt;"",(VLOOKUP(W299,'🧱Material'!$B$4:$H1001,5,false)*X299),0) + IF(Y299&lt;&gt;"",(VLOOKUP(Y299,'🧱Material'!$B$4:$H1001,5,false)*Z299),0) + IF(AA299&lt;&gt;"",(VLOOKUP(AA299,'🧱Material'!$B$4:$H1001,5,false)*AB299),0) + IF(AC299&lt;&gt;"",(VLOOKUP(AC299,'🧱Material'!$B$4:$H1001,5,false)*AD299),0)</f>
        <v>0</v>
      </c>
      <c r="J299" s="526">
        <f>IF(K299&lt;&gt;"",(VLOOKUP(K299,'🌳Resource'!$A$5:$J1001,9,false)*L299),0)+IF(M299&lt;&gt;"",(VLOOKUP(M299,'🌳Resource'!$A$5:$J1001,9,false)*N299),0)+IF(O299&lt;&gt;"",(VLOOKUP(O299,'🌳Resource'!$A$5:$J1001,9,false)*P299),0) + IF(Q299&lt;&gt;"",(VLOOKUP(Q299,'🌳Resource'!$A$5:$J1001,9,false)*R299),0) + IF(S299&lt;&gt;"",(VLOOKUP(S299,'🧱Material'!$B$4:$H1001,6,false)*T299),0) + IF(U299&lt;&gt;"",(VLOOKUP(U299,'🧱Material'!$B$4:$H1001,6,false)*V299),0) + IF(W299&lt;&gt;"",(VLOOKUP(W299,'🧱Material'!$B$4:$H1001,6,false)*X299),0) + IF(Y299&lt;&gt;"",(VLOOKUP(Y299,'🧱Material'!$B$4:$H1001,6,false)*Z299),0) + IF(AA299&lt;&gt;"",(VLOOKUP(AA299,'🧱Material'!$B$4:$H1001,6,false)*AB299),0) + IF(AC299&lt;&gt;"",(VLOOKUP(AC299,'🧱Material'!$B$4:$H1001,6,false)*AD299),0)</f>
        <v>0</v>
      </c>
      <c r="K299" s="18"/>
      <c r="L299" s="536"/>
      <c r="M299" s="18"/>
      <c r="N299" s="536"/>
      <c r="O299" s="18"/>
      <c r="P299" s="536"/>
      <c r="Q299" s="18"/>
      <c r="R299" s="536"/>
      <c r="S299" s="59"/>
      <c r="T299" s="520"/>
      <c r="U299" s="59"/>
      <c r="V299" s="520"/>
      <c r="W299" s="59"/>
      <c r="X299" s="520"/>
      <c r="Y299" s="59"/>
      <c r="Z299" s="520"/>
      <c r="AA299" s="59"/>
      <c r="AB299" s="520"/>
      <c r="AC299" s="59"/>
      <c r="AD299" s="520"/>
    </row>
    <row r="300">
      <c r="A300" s="70" t="b">
        <v>0</v>
      </c>
      <c r="C300" s="70"/>
      <c r="D300" s="70"/>
      <c r="E300" s="70"/>
      <c r="I300" s="549"/>
      <c r="J300" s="634"/>
      <c r="K300" s="42"/>
      <c r="L300" s="42"/>
      <c r="M300" s="42"/>
      <c r="N300" s="42"/>
      <c r="O300" s="42"/>
      <c r="P300" s="42"/>
      <c r="Q300" s="42"/>
      <c r="R300" s="42"/>
      <c r="S300" s="42"/>
      <c r="T300" s="42"/>
      <c r="U300" s="42"/>
      <c r="V300" s="42"/>
      <c r="W300" s="42"/>
      <c r="X300" s="42"/>
      <c r="Y300" s="42"/>
      <c r="Z300" s="42"/>
      <c r="AA300" s="42"/>
      <c r="AB300" s="42"/>
      <c r="AC300" s="42"/>
      <c r="AD300" s="42"/>
    </row>
    <row r="301">
      <c r="A301" s="70" t="b">
        <v>0</v>
      </c>
      <c r="E301" s="70"/>
      <c r="I301" s="549"/>
      <c r="J301" s="634"/>
      <c r="K301" s="42"/>
      <c r="L301" s="42"/>
      <c r="M301" s="42"/>
      <c r="N301" s="42"/>
      <c r="O301" s="42"/>
      <c r="P301" s="42"/>
      <c r="Q301" s="42"/>
      <c r="R301" s="42"/>
      <c r="S301" s="42"/>
      <c r="T301" s="42"/>
      <c r="U301" s="42"/>
      <c r="V301" s="42"/>
      <c r="W301" s="42"/>
      <c r="X301" s="42"/>
      <c r="Y301" s="42"/>
      <c r="Z301" s="42"/>
      <c r="AA301" s="42"/>
      <c r="AB301" s="42"/>
      <c r="AC301" s="42"/>
      <c r="AD301" s="42"/>
    </row>
    <row r="302">
      <c r="A302" s="70" t="b">
        <v>0</v>
      </c>
      <c r="E302" s="70"/>
      <c r="I302" s="549"/>
      <c r="J302" s="634"/>
      <c r="K302" s="42"/>
      <c r="L302" s="42"/>
      <c r="M302" s="42"/>
      <c r="N302" s="42"/>
      <c r="O302" s="42"/>
      <c r="P302" s="42"/>
      <c r="Q302" s="42"/>
      <c r="R302" s="42"/>
      <c r="S302" s="42"/>
      <c r="T302" s="42"/>
      <c r="U302" s="42"/>
      <c r="V302" s="42"/>
      <c r="W302" s="42"/>
      <c r="X302" s="42"/>
      <c r="Y302" s="42"/>
      <c r="Z302" s="42"/>
      <c r="AA302" s="42"/>
      <c r="AB302" s="42"/>
      <c r="AC302" s="42"/>
      <c r="AD302" s="42"/>
    </row>
    <row r="303">
      <c r="A303" s="70" t="b">
        <v>0</v>
      </c>
      <c r="E303" s="70"/>
      <c r="I303" s="549"/>
      <c r="J303" s="634"/>
      <c r="K303" s="42"/>
      <c r="L303" s="42"/>
      <c r="M303" s="42"/>
      <c r="N303" s="42"/>
      <c r="O303" s="42"/>
      <c r="P303" s="42"/>
      <c r="Q303" s="42"/>
      <c r="R303" s="42"/>
      <c r="S303" s="42"/>
      <c r="T303" s="42"/>
      <c r="U303" s="42"/>
      <c r="V303" s="42"/>
      <c r="W303" s="42"/>
      <c r="X303" s="42"/>
      <c r="Y303" s="42"/>
      <c r="Z303" s="42"/>
      <c r="AA303" s="42"/>
      <c r="AB303" s="42"/>
      <c r="AC303" s="42"/>
      <c r="AD303" s="42"/>
    </row>
    <row r="304">
      <c r="A304" s="70" t="b">
        <v>0</v>
      </c>
      <c r="E304" s="70"/>
      <c r="I304" s="549"/>
      <c r="J304" s="634"/>
      <c r="K304" s="42"/>
      <c r="L304" s="42"/>
      <c r="M304" s="42"/>
      <c r="N304" s="42"/>
      <c r="O304" s="42"/>
      <c r="P304" s="42"/>
      <c r="Q304" s="42"/>
      <c r="R304" s="42"/>
      <c r="S304" s="42"/>
      <c r="T304" s="42"/>
      <c r="U304" s="42"/>
      <c r="V304" s="42"/>
      <c r="W304" s="42"/>
      <c r="X304" s="42"/>
      <c r="Y304" s="42"/>
      <c r="Z304" s="42"/>
      <c r="AA304" s="42"/>
      <c r="AB304" s="42"/>
      <c r="AC304" s="42"/>
      <c r="AD304" s="42"/>
    </row>
    <row r="305">
      <c r="A305" s="70" t="b">
        <v>0</v>
      </c>
      <c r="E305" s="70"/>
      <c r="I305" s="549"/>
      <c r="J305" s="634"/>
      <c r="K305" s="42"/>
      <c r="L305" s="42"/>
      <c r="M305" s="42"/>
      <c r="N305" s="42"/>
      <c r="O305" s="42"/>
      <c r="P305" s="42"/>
      <c r="Q305" s="42"/>
      <c r="R305" s="42"/>
      <c r="S305" s="42"/>
      <c r="T305" s="42"/>
      <c r="U305" s="42"/>
      <c r="V305" s="42"/>
      <c r="W305" s="42"/>
      <c r="X305" s="42"/>
      <c r="Y305" s="42"/>
      <c r="Z305" s="42"/>
      <c r="AA305" s="42"/>
      <c r="AB305" s="42"/>
      <c r="AC305" s="42"/>
      <c r="AD305" s="42"/>
    </row>
    <row r="306">
      <c r="A306" s="70" t="b">
        <v>0</v>
      </c>
      <c r="E306" s="70"/>
      <c r="I306" s="549"/>
      <c r="J306" s="634"/>
      <c r="K306" s="42"/>
      <c r="L306" s="42"/>
      <c r="M306" s="42"/>
      <c r="N306" s="42"/>
      <c r="O306" s="42"/>
      <c r="P306" s="42"/>
      <c r="Q306" s="42"/>
      <c r="R306" s="42"/>
      <c r="S306" s="42"/>
      <c r="T306" s="42"/>
      <c r="U306" s="42"/>
      <c r="V306" s="42"/>
      <c r="W306" s="42"/>
      <c r="X306" s="42"/>
      <c r="Y306" s="42"/>
      <c r="Z306" s="42"/>
      <c r="AA306" s="42"/>
      <c r="AB306" s="42"/>
      <c r="AC306" s="42"/>
      <c r="AD306" s="42"/>
    </row>
    <row r="307">
      <c r="A307" s="70" t="b">
        <v>0</v>
      </c>
      <c r="E307" s="70"/>
      <c r="I307" s="549"/>
      <c r="J307" s="634"/>
      <c r="K307" s="42"/>
      <c r="L307" s="42"/>
      <c r="M307" s="42"/>
      <c r="N307" s="42"/>
      <c r="O307" s="42"/>
      <c r="P307" s="42"/>
      <c r="Q307" s="42"/>
      <c r="R307" s="42"/>
      <c r="S307" s="42"/>
      <c r="T307" s="42"/>
      <c r="U307" s="42"/>
      <c r="V307" s="42"/>
      <c r="W307" s="42"/>
      <c r="X307" s="42"/>
      <c r="Y307" s="42"/>
      <c r="Z307" s="42"/>
      <c r="AA307" s="42"/>
      <c r="AB307" s="42"/>
      <c r="AC307" s="42"/>
      <c r="AD307" s="42"/>
    </row>
    <row r="308">
      <c r="A308" s="70" t="b">
        <v>0</v>
      </c>
      <c r="E308" s="70"/>
      <c r="I308" s="549"/>
      <c r="J308" s="634"/>
      <c r="K308" s="42"/>
      <c r="L308" s="42"/>
      <c r="M308" s="42"/>
      <c r="N308" s="42"/>
      <c r="O308" s="42"/>
      <c r="P308" s="42"/>
      <c r="Q308" s="42"/>
      <c r="R308" s="42"/>
      <c r="S308" s="42"/>
      <c r="T308" s="42"/>
      <c r="U308" s="42"/>
      <c r="V308" s="42"/>
      <c r="W308" s="42"/>
      <c r="X308" s="42"/>
      <c r="Y308" s="42"/>
      <c r="Z308" s="42"/>
      <c r="AA308" s="42"/>
      <c r="AB308" s="42"/>
      <c r="AC308" s="42"/>
      <c r="AD308" s="42"/>
    </row>
    <row r="309">
      <c r="A309" s="70" t="b">
        <v>0</v>
      </c>
      <c r="E309" s="70"/>
      <c r="I309" s="549"/>
      <c r="J309" s="634"/>
      <c r="K309" s="42"/>
      <c r="L309" s="42"/>
      <c r="M309" s="42"/>
      <c r="N309" s="42"/>
      <c r="O309" s="42"/>
      <c r="P309" s="42"/>
      <c r="Q309" s="42"/>
      <c r="R309" s="42"/>
      <c r="S309" s="42"/>
      <c r="T309" s="42"/>
      <c r="U309" s="42"/>
      <c r="V309" s="42"/>
      <c r="W309" s="42"/>
      <c r="X309" s="42"/>
      <c r="Y309" s="42"/>
      <c r="Z309" s="42"/>
      <c r="AA309" s="42"/>
      <c r="AB309" s="42"/>
      <c r="AC309" s="42"/>
      <c r="AD309" s="42"/>
    </row>
    <row r="310">
      <c r="A310" s="70" t="b">
        <v>0</v>
      </c>
      <c r="E310" s="70"/>
      <c r="I310" s="549"/>
      <c r="J310" s="634"/>
      <c r="K310" s="42"/>
      <c r="L310" s="42"/>
      <c r="M310" s="42"/>
      <c r="N310" s="42"/>
      <c r="O310" s="42"/>
      <c r="P310" s="42"/>
      <c r="Q310" s="42"/>
      <c r="R310" s="42"/>
      <c r="S310" s="42"/>
      <c r="T310" s="42"/>
      <c r="U310" s="42"/>
      <c r="V310" s="42"/>
      <c r="W310" s="42"/>
      <c r="X310" s="42"/>
      <c r="Y310" s="42"/>
      <c r="Z310" s="42"/>
      <c r="AA310" s="42"/>
      <c r="AB310" s="42"/>
      <c r="AC310" s="42"/>
      <c r="AD310" s="42"/>
    </row>
    <row r="311">
      <c r="A311" s="70" t="b">
        <v>0</v>
      </c>
      <c r="E311" s="70"/>
      <c r="I311" s="549"/>
      <c r="J311" s="634"/>
      <c r="K311" s="42"/>
      <c r="L311" s="42"/>
      <c r="M311" s="42"/>
      <c r="N311" s="42"/>
      <c r="O311" s="42"/>
      <c r="P311" s="42"/>
      <c r="Q311" s="42"/>
      <c r="R311" s="42"/>
      <c r="S311" s="42"/>
      <c r="T311" s="42"/>
      <c r="U311" s="42"/>
      <c r="V311" s="42"/>
      <c r="W311" s="42"/>
      <c r="X311" s="42"/>
      <c r="Y311" s="42"/>
      <c r="Z311" s="42"/>
      <c r="AA311" s="42"/>
      <c r="AB311" s="42"/>
      <c r="AC311" s="42"/>
      <c r="AD311" s="42"/>
    </row>
    <row r="312">
      <c r="A312" s="70" t="b">
        <v>0</v>
      </c>
      <c r="E312" s="70"/>
      <c r="I312" s="549"/>
      <c r="J312" s="634"/>
      <c r="K312" s="42"/>
      <c r="L312" s="42"/>
      <c r="M312" s="42"/>
      <c r="N312" s="42"/>
      <c r="O312" s="42"/>
      <c r="P312" s="42"/>
      <c r="Q312" s="42"/>
      <c r="R312" s="42"/>
      <c r="S312" s="42"/>
      <c r="T312" s="42"/>
      <c r="U312" s="42"/>
      <c r="V312" s="42"/>
      <c r="W312" s="42"/>
      <c r="X312" s="42"/>
      <c r="Y312" s="42"/>
      <c r="Z312" s="42"/>
      <c r="AA312" s="42"/>
      <c r="AB312" s="42"/>
      <c r="AC312" s="42"/>
      <c r="AD312" s="42"/>
    </row>
    <row r="313">
      <c r="A313" s="70" t="b">
        <v>0</v>
      </c>
      <c r="E313" s="70"/>
      <c r="I313" s="549"/>
      <c r="J313" s="634"/>
      <c r="K313" s="42"/>
      <c r="L313" s="42"/>
      <c r="M313" s="42"/>
      <c r="N313" s="42"/>
      <c r="O313" s="42"/>
      <c r="P313" s="42"/>
      <c r="Q313" s="42"/>
      <c r="R313" s="42"/>
      <c r="S313" s="42"/>
      <c r="T313" s="42"/>
      <c r="U313" s="42"/>
      <c r="V313" s="42"/>
      <c r="W313" s="42"/>
      <c r="X313" s="42"/>
      <c r="Y313" s="42"/>
      <c r="Z313" s="42"/>
      <c r="AA313" s="42"/>
      <c r="AB313" s="42"/>
      <c r="AC313" s="42"/>
      <c r="AD313" s="42"/>
    </row>
    <row r="314">
      <c r="A314" s="70" t="b">
        <v>0</v>
      </c>
      <c r="E314" s="70"/>
      <c r="I314" s="549"/>
      <c r="J314" s="634"/>
      <c r="K314" s="42"/>
      <c r="L314" s="42"/>
      <c r="M314" s="42"/>
      <c r="N314" s="42"/>
      <c r="O314" s="42"/>
      <c r="P314" s="42"/>
      <c r="Q314" s="42"/>
      <c r="R314" s="42"/>
      <c r="S314" s="42"/>
      <c r="T314" s="42"/>
      <c r="U314" s="42"/>
      <c r="V314" s="42"/>
      <c r="W314" s="42"/>
      <c r="X314" s="42"/>
      <c r="Y314" s="42"/>
      <c r="Z314" s="42"/>
      <c r="AA314" s="42"/>
      <c r="AB314" s="42"/>
      <c r="AC314" s="42"/>
      <c r="AD314" s="42"/>
    </row>
    <row r="315">
      <c r="A315" s="70" t="b">
        <v>0</v>
      </c>
      <c r="E315" s="70"/>
      <c r="I315" s="549"/>
      <c r="J315" s="634"/>
      <c r="K315" s="42"/>
      <c r="L315" s="42"/>
      <c r="M315" s="42"/>
      <c r="N315" s="42"/>
      <c r="O315" s="42"/>
      <c r="P315" s="42"/>
      <c r="Q315" s="42"/>
      <c r="R315" s="42"/>
      <c r="S315" s="42"/>
      <c r="T315" s="42"/>
      <c r="U315" s="42"/>
      <c r="V315" s="42"/>
      <c r="W315" s="42"/>
      <c r="X315" s="42"/>
      <c r="Y315" s="42"/>
      <c r="Z315" s="42"/>
      <c r="AA315" s="42"/>
      <c r="AB315" s="42"/>
      <c r="AC315" s="42"/>
      <c r="AD315" s="42"/>
    </row>
    <row r="316">
      <c r="A316" s="70" t="b">
        <v>0</v>
      </c>
      <c r="E316" s="70"/>
      <c r="I316" s="549"/>
      <c r="J316" s="634"/>
      <c r="K316" s="42"/>
      <c r="L316" s="42"/>
      <c r="M316" s="42"/>
      <c r="N316" s="42"/>
      <c r="O316" s="42"/>
      <c r="P316" s="42"/>
      <c r="Q316" s="42"/>
      <c r="R316" s="42"/>
      <c r="S316" s="42"/>
      <c r="T316" s="42"/>
      <c r="U316" s="42"/>
      <c r="V316" s="42"/>
      <c r="W316" s="42"/>
      <c r="X316" s="42"/>
      <c r="Y316" s="42"/>
      <c r="Z316" s="42"/>
      <c r="AA316" s="42"/>
      <c r="AB316" s="42"/>
      <c r="AC316" s="42"/>
      <c r="AD316" s="42"/>
    </row>
    <row r="317">
      <c r="A317" s="70" t="b">
        <v>0</v>
      </c>
      <c r="E317" s="70"/>
      <c r="I317" s="549"/>
      <c r="J317" s="634"/>
      <c r="K317" s="42"/>
      <c r="L317" s="42"/>
      <c r="M317" s="42"/>
      <c r="N317" s="42"/>
      <c r="O317" s="42"/>
      <c r="P317" s="42"/>
      <c r="Q317" s="42"/>
      <c r="R317" s="42"/>
      <c r="S317" s="42"/>
      <c r="T317" s="42"/>
      <c r="U317" s="42"/>
      <c r="V317" s="42"/>
      <c r="W317" s="42"/>
      <c r="X317" s="42"/>
      <c r="Y317" s="42"/>
      <c r="Z317" s="42"/>
      <c r="AA317" s="42"/>
      <c r="AB317" s="42"/>
      <c r="AC317" s="42"/>
      <c r="AD317" s="42"/>
    </row>
    <row r="318">
      <c r="A318" s="70" t="b">
        <v>0</v>
      </c>
      <c r="E318" s="70"/>
      <c r="I318" s="549"/>
      <c r="J318" s="634"/>
      <c r="K318" s="42"/>
      <c r="L318" s="42"/>
      <c r="M318" s="42"/>
      <c r="N318" s="42"/>
      <c r="O318" s="42"/>
      <c r="P318" s="42"/>
      <c r="Q318" s="42"/>
      <c r="R318" s="42"/>
      <c r="S318" s="42"/>
      <c r="T318" s="42"/>
      <c r="U318" s="42"/>
      <c r="V318" s="42"/>
      <c r="W318" s="42"/>
      <c r="X318" s="42"/>
      <c r="Y318" s="42"/>
      <c r="Z318" s="42"/>
      <c r="AA318" s="42"/>
      <c r="AB318" s="42"/>
      <c r="AC318" s="42"/>
      <c r="AD318" s="42"/>
    </row>
    <row r="319">
      <c r="A319" s="70" t="b">
        <v>0</v>
      </c>
      <c r="E319" s="70"/>
      <c r="I319" s="549"/>
      <c r="J319" s="634"/>
      <c r="K319" s="42"/>
      <c r="L319" s="42"/>
      <c r="M319" s="42"/>
      <c r="N319" s="42"/>
      <c r="O319" s="42"/>
      <c r="P319" s="42"/>
      <c r="Q319" s="42"/>
      <c r="R319" s="42"/>
      <c r="S319" s="42"/>
      <c r="T319" s="42"/>
      <c r="U319" s="42"/>
      <c r="V319" s="42"/>
      <c r="W319" s="42"/>
      <c r="X319" s="42"/>
      <c r="Y319" s="42"/>
      <c r="Z319" s="42"/>
      <c r="AA319" s="42"/>
      <c r="AB319" s="42"/>
      <c r="AC319" s="42"/>
      <c r="AD319" s="42"/>
    </row>
    <row r="320">
      <c r="A320" s="70" t="b">
        <v>0</v>
      </c>
      <c r="E320" s="70"/>
      <c r="I320" s="549"/>
      <c r="K320" s="42"/>
      <c r="L320" s="42"/>
      <c r="M320" s="42"/>
      <c r="N320" s="42"/>
      <c r="O320" s="42"/>
      <c r="P320" s="42"/>
      <c r="Q320" s="42"/>
      <c r="R320" s="42"/>
      <c r="S320" s="42"/>
      <c r="T320" s="42"/>
      <c r="U320" s="42"/>
      <c r="V320" s="42"/>
      <c r="W320" s="42"/>
      <c r="X320" s="42"/>
      <c r="Y320" s="42"/>
      <c r="Z320" s="42"/>
      <c r="AA320" s="42"/>
      <c r="AB320" s="42"/>
      <c r="AC320" s="42"/>
      <c r="AD320" s="42"/>
    </row>
    <row r="321">
      <c r="A321" s="70" t="b">
        <v>0</v>
      </c>
      <c r="E321" s="70"/>
      <c r="I321" s="549"/>
      <c r="K321" s="42"/>
      <c r="L321" s="42"/>
      <c r="M321" s="42"/>
      <c r="N321" s="42"/>
      <c r="O321" s="42"/>
      <c r="P321" s="42"/>
      <c r="Q321" s="42"/>
      <c r="R321" s="42"/>
      <c r="S321" s="42"/>
      <c r="T321" s="42"/>
      <c r="U321" s="42"/>
      <c r="V321" s="42"/>
      <c r="W321" s="42"/>
      <c r="X321" s="42"/>
      <c r="Y321" s="42"/>
      <c r="Z321" s="42"/>
      <c r="AA321" s="42"/>
      <c r="AB321" s="42"/>
      <c r="AC321" s="42"/>
      <c r="AD321" s="42"/>
    </row>
    <row r="322">
      <c r="A322" s="70" t="b">
        <v>0</v>
      </c>
      <c r="E322" s="70"/>
      <c r="I322" s="549"/>
      <c r="K322" s="42"/>
      <c r="L322" s="42"/>
      <c r="M322" s="42"/>
      <c r="N322" s="42"/>
      <c r="O322" s="42"/>
      <c r="P322" s="42"/>
      <c r="Q322" s="42"/>
      <c r="R322" s="42"/>
      <c r="S322" s="42"/>
      <c r="T322" s="42"/>
      <c r="U322" s="42"/>
      <c r="V322" s="42"/>
      <c r="W322" s="42"/>
      <c r="X322" s="42"/>
      <c r="Y322" s="42"/>
      <c r="Z322" s="42"/>
      <c r="AA322" s="42"/>
      <c r="AB322" s="42"/>
      <c r="AC322" s="42"/>
      <c r="AD322" s="42"/>
    </row>
    <row r="323">
      <c r="A323" s="70" t="b">
        <v>0</v>
      </c>
      <c r="E323" s="70"/>
      <c r="I323" s="549"/>
      <c r="K323" s="42"/>
      <c r="L323" s="42"/>
      <c r="M323" s="42"/>
      <c r="N323" s="42"/>
      <c r="O323" s="42"/>
      <c r="P323" s="42"/>
      <c r="Q323" s="42"/>
      <c r="R323" s="42"/>
      <c r="S323" s="42"/>
      <c r="T323" s="42"/>
      <c r="U323" s="42"/>
      <c r="V323" s="42"/>
      <c r="W323" s="42"/>
      <c r="X323" s="42"/>
      <c r="Y323" s="42"/>
      <c r="Z323" s="42"/>
      <c r="AA323" s="42"/>
      <c r="AB323" s="42"/>
      <c r="AC323" s="42"/>
      <c r="AD323" s="42"/>
    </row>
    <row r="324">
      <c r="A324" s="70" t="b">
        <v>0</v>
      </c>
      <c r="E324" s="70"/>
      <c r="I324" s="549"/>
      <c r="K324" s="42"/>
      <c r="L324" s="42"/>
      <c r="M324" s="42"/>
      <c r="N324" s="42"/>
      <c r="O324" s="42"/>
      <c r="P324" s="42"/>
      <c r="Q324" s="42"/>
      <c r="R324" s="42"/>
      <c r="S324" s="42"/>
      <c r="T324" s="42"/>
      <c r="U324" s="42"/>
      <c r="V324" s="42"/>
      <c r="W324" s="42"/>
      <c r="X324" s="42"/>
      <c r="Y324" s="42"/>
      <c r="Z324" s="42"/>
      <c r="AA324" s="42"/>
      <c r="AB324" s="42"/>
      <c r="AC324" s="42"/>
      <c r="AD324" s="42"/>
    </row>
    <row r="325">
      <c r="A325" s="70" t="b">
        <v>0</v>
      </c>
      <c r="E325" s="70"/>
      <c r="I325" s="549"/>
      <c r="K325" s="42"/>
      <c r="L325" s="42"/>
      <c r="M325" s="42"/>
      <c r="N325" s="42"/>
      <c r="O325" s="42"/>
      <c r="P325" s="42"/>
      <c r="Q325" s="42"/>
      <c r="R325" s="42"/>
      <c r="S325" s="42"/>
      <c r="T325" s="42"/>
      <c r="U325" s="42"/>
      <c r="V325" s="42"/>
      <c r="W325" s="42"/>
      <c r="X325" s="42"/>
      <c r="Y325" s="42"/>
      <c r="Z325" s="42"/>
      <c r="AA325" s="42"/>
      <c r="AB325" s="42"/>
      <c r="AC325" s="42"/>
      <c r="AD325" s="42"/>
    </row>
    <row r="326">
      <c r="A326" s="70" t="b">
        <v>0</v>
      </c>
      <c r="E326" s="70"/>
      <c r="I326" s="549"/>
      <c r="K326" s="42"/>
      <c r="L326" s="42"/>
      <c r="M326" s="42"/>
      <c r="N326" s="42"/>
      <c r="O326" s="42"/>
      <c r="P326" s="42"/>
      <c r="Q326" s="42"/>
      <c r="R326" s="42"/>
      <c r="S326" s="42"/>
      <c r="T326" s="42"/>
      <c r="U326" s="42"/>
      <c r="V326" s="42"/>
      <c r="W326" s="42"/>
      <c r="X326" s="42"/>
      <c r="Y326" s="42"/>
      <c r="Z326" s="42"/>
      <c r="AA326" s="42"/>
      <c r="AB326" s="42"/>
      <c r="AC326" s="42"/>
      <c r="AD326" s="42"/>
    </row>
    <row r="327">
      <c r="A327" s="70" t="b">
        <v>0</v>
      </c>
      <c r="E327" s="70"/>
      <c r="I327" s="549"/>
      <c r="K327" s="42"/>
      <c r="L327" s="42"/>
      <c r="M327" s="42"/>
      <c r="N327" s="42"/>
      <c r="O327" s="42"/>
      <c r="P327" s="42"/>
      <c r="Q327" s="42"/>
      <c r="R327" s="42"/>
      <c r="S327" s="42"/>
      <c r="T327" s="42"/>
      <c r="U327" s="42"/>
      <c r="V327" s="42"/>
      <c r="W327" s="42"/>
      <c r="X327" s="42"/>
      <c r="Y327" s="42"/>
      <c r="Z327" s="42"/>
      <c r="AA327" s="42"/>
      <c r="AB327" s="42"/>
      <c r="AC327" s="42"/>
      <c r="AD327" s="42"/>
    </row>
    <row r="328">
      <c r="A328" s="70" t="b">
        <v>0</v>
      </c>
      <c r="E328" s="70"/>
      <c r="I328" s="549"/>
      <c r="K328" s="42"/>
      <c r="L328" s="42"/>
      <c r="M328" s="42"/>
      <c r="N328" s="42"/>
      <c r="O328" s="42"/>
      <c r="P328" s="42"/>
      <c r="Q328" s="42"/>
      <c r="R328" s="42"/>
      <c r="S328" s="42"/>
      <c r="T328" s="42"/>
      <c r="U328" s="42"/>
      <c r="V328" s="42"/>
      <c r="W328" s="42"/>
      <c r="X328" s="42"/>
      <c r="Y328" s="42"/>
      <c r="Z328" s="42"/>
      <c r="AA328" s="42"/>
      <c r="AB328" s="42"/>
      <c r="AC328" s="42"/>
      <c r="AD328" s="42"/>
    </row>
    <row r="329">
      <c r="A329" s="70" t="b">
        <v>0</v>
      </c>
      <c r="E329" s="70"/>
      <c r="I329" s="549"/>
      <c r="K329" s="42"/>
      <c r="L329" s="42"/>
      <c r="M329" s="42"/>
      <c r="N329" s="42"/>
      <c r="O329" s="42"/>
      <c r="P329" s="42"/>
      <c r="Q329" s="42"/>
      <c r="R329" s="42"/>
      <c r="S329" s="42"/>
      <c r="T329" s="42"/>
      <c r="U329" s="42"/>
      <c r="V329" s="42"/>
      <c r="W329" s="42"/>
      <c r="X329" s="42"/>
      <c r="Y329" s="42"/>
      <c r="Z329" s="42"/>
      <c r="AA329" s="42"/>
      <c r="AB329" s="42"/>
      <c r="AC329" s="42"/>
      <c r="AD329" s="42"/>
    </row>
    <row r="330">
      <c r="A330" s="70" t="b">
        <v>0</v>
      </c>
      <c r="E330" s="70"/>
      <c r="I330" s="549"/>
      <c r="K330" s="42"/>
      <c r="L330" s="42"/>
      <c r="M330" s="42"/>
      <c r="N330" s="42"/>
      <c r="O330" s="42"/>
      <c r="P330" s="42"/>
      <c r="Q330" s="42"/>
      <c r="R330" s="42"/>
      <c r="S330" s="42"/>
      <c r="T330" s="42"/>
      <c r="U330" s="42"/>
      <c r="V330" s="42"/>
      <c r="W330" s="42"/>
      <c r="X330" s="42"/>
      <c r="Y330" s="42"/>
      <c r="Z330" s="42"/>
      <c r="AA330" s="42"/>
      <c r="AB330" s="42"/>
      <c r="AC330" s="42"/>
      <c r="AD330" s="42"/>
    </row>
    <row r="331">
      <c r="A331" s="70" t="b">
        <v>0</v>
      </c>
      <c r="E331" s="70"/>
      <c r="I331" s="549"/>
      <c r="K331" s="42"/>
      <c r="L331" s="42"/>
      <c r="M331" s="42"/>
      <c r="N331" s="42"/>
      <c r="O331" s="42"/>
      <c r="P331" s="42"/>
      <c r="Q331" s="42"/>
      <c r="R331" s="42"/>
      <c r="S331" s="42"/>
      <c r="T331" s="42"/>
      <c r="U331" s="42"/>
      <c r="V331" s="42"/>
      <c r="W331" s="42"/>
      <c r="X331" s="42"/>
      <c r="Y331" s="42"/>
      <c r="Z331" s="42"/>
      <c r="AA331" s="42"/>
      <c r="AB331" s="42"/>
      <c r="AC331" s="42"/>
      <c r="AD331" s="42"/>
    </row>
    <row r="332">
      <c r="A332" s="70" t="b">
        <v>0</v>
      </c>
      <c r="E332" s="70"/>
      <c r="I332" s="549"/>
      <c r="K332" s="42"/>
      <c r="L332" s="42"/>
      <c r="M332" s="42"/>
      <c r="N332" s="42"/>
      <c r="O332" s="42"/>
      <c r="P332" s="42"/>
      <c r="Q332" s="42"/>
      <c r="R332" s="42"/>
      <c r="S332" s="42"/>
      <c r="T332" s="42"/>
      <c r="U332" s="42"/>
      <c r="V332" s="42"/>
      <c r="W332" s="42"/>
      <c r="X332" s="42"/>
      <c r="Y332" s="42"/>
      <c r="Z332" s="42"/>
      <c r="AA332" s="42"/>
      <c r="AB332" s="42"/>
      <c r="AC332" s="42"/>
      <c r="AD332" s="42"/>
    </row>
    <row r="333">
      <c r="A333" s="70" t="b">
        <v>0</v>
      </c>
      <c r="E333" s="70"/>
      <c r="I333" s="549"/>
      <c r="K333" s="42"/>
      <c r="L333" s="42"/>
      <c r="M333" s="42"/>
      <c r="N333" s="42"/>
      <c r="O333" s="42"/>
      <c r="P333" s="42"/>
      <c r="Q333" s="42"/>
      <c r="R333" s="42"/>
      <c r="S333" s="42"/>
      <c r="T333" s="42"/>
      <c r="U333" s="42"/>
      <c r="V333" s="42"/>
      <c r="W333" s="42"/>
      <c r="X333" s="42"/>
      <c r="Y333" s="42"/>
      <c r="Z333" s="42"/>
      <c r="AA333" s="42"/>
      <c r="AB333" s="42"/>
      <c r="AC333" s="42"/>
      <c r="AD333" s="42"/>
    </row>
    <row r="334">
      <c r="A334" s="70" t="b">
        <v>0</v>
      </c>
      <c r="E334" s="70"/>
      <c r="I334" s="549"/>
      <c r="K334" s="42"/>
      <c r="L334" s="42"/>
      <c r="M334" s="42"/>
      <c r="N334" s="42"/>
      <c r="O334" s="42"/>
      <c r="P334" s="42"/>
      <c r="Q334" s="42"/>
      <c r="R334" s="42"/>
      <c r="S334" s="42"/>
      <c r="T334" s="42"/>
      <c r="U334" s="42"/>
      <c r="V334" s="42"/>
      <c r="W334" s="42"/>
      <c r="X334" s="42"/>
      <c r="Y334" s="42"/>
      <c r="Z334" s="42"/>
      <c r="AA334" s="42"/>
      <c r="AB334" s="42"/>
      <c r="AC334" s="42"/>
      <c r="AD334" s="42"/>
    </row>
    <row r="335">
      <c r="A335" s="70" t="b">
        <v>0</v>
      </c>
      <c r="E335" s="70"/>
      <c r="I335" s="549"/>
      <c r="K335" s="42"/>
      <c r="L335" s="42"/>
      <c r="M335" s="42"/>
      <c r="N335" s="42"/>
      <c r="O335" s="42"/>
      <c r="P335" s="42"/>
      <c r="Q335" s="42"/>
      <c r="R335" s="42"/>
      <c r="S335" s="42"/>
      <c r="T335" s="42"/>
      <c r="U335" s="42"/>
      <c r="V335" s="42"/>
      <c r="W335" s="42"/>
      <c r="X335" s="42"/>
      <c r="Y335" s="42"/>
      <c r="Z335" s="42"/>
      <c r="AA335" s="42"/>
      <c r="AB335" s="42"/>
      <c r="AC335" s="42"/>
      <c r="AD335" s="42"/>
    </row>
    <row r="336">
      <c r="A336" s="70" t="b">
        <v>0</v>
      </c>
      <c r="E336" s="70"/>
      <c r="I336" s="549"/>
      <c r="K336" s="42"/>
      <c r="L336" s="42"/>
      <c r="M336" s="42"/>
      <c r="N336" s="42"/>
      <c r="O336" s="42"/>
      <c r="P336" s="42"/>
      <c r="Q336" s="42"/>
      <c r="R336" s="42"/>
      <c r="S336" s="42"/>
      <c r="T336" s="42"/>
      <c r="U336" s="42"/>
      <c r="V336" s="42"/>
      <c r="W336" s="42"/>
      <c r="X336" s="42"/>
      <c r="Y336" s="42"/>
      <c r="Z336" s="42"/>
      <c r="AA336" s="42"/>
      <c r="AB336" s="42"/>
      <c r="AC336" s="42"/>
      <c r="AD336" s="42"/>
    </row>
    <row r="337">
      <c r="A337" s="70" t="b">
        <v>0</v>
      </c>
      <c r="E337" s="70"/>
      <c r="I337" s="549"/>
      <c r="K337" s="42"/>
      <c r="L337" s="42"/>
      <c r="M337" s="42"/>
      <c r="N337" s="42"/>
      <c r="O337" s="42"/>
      <c r="P337" s="42"/>
      <c r="Q337" s="42"/>
      <c r="R337" s="42"/>
      <c r="S337" s="42"/>
      <c r="T337" s="42"/>
      <c r="U337" s="42"/>
      <c r="V337" s="42"/>
      <c r="W337" s="42"/>
      <c r="X337" s="42"/>
      <c r="Y337" s="42"/>
      <c r="Z337" s="42"/>
      <c r="AA337" s="42"/>
      <c r="AB337" s="42"/>
      <c r="AC337" s="42"/>
      <c r="AD337" s="42"/>
    </row>
    <row r="338">
      <c r="A338" s="70" t="b">
        <v>0</v>
      </c>
      <c r="E338" s="70"/>
      <c r="I338" s="549"/>
      <c r="K338" s="42"/>
      <c r="L338" s="42"/>
      <c r="M338" s="42"/>
      <c r="N338" s="42"/>
      <c r="O338" s="42"/>
      <c r="P338" s="42"/>
      <c r="Q338" s="42"/>
      <c r="R338" s="42"/>
      <c r="S338" s="42"/>
      <c r="T338" s="42"/>
      <c r="U338" s="42"/>
      <c r="V338" s="42"/>
      <c r="W338" s="42"/>
      <c r="X338" s="42"/>
      <c r="Y338" s="42"/>
      <c r="Z338" s="42"/>
      <c r="AA338" s="42"/>
      <c r="AB338" s="42"/>
      <c r="AC338" s="42"/>
      <c r="AD338" s="42"/>
    </row>
    <row r="339">
      <c r="A339" s="70" t="b">
        <v>0</v>
      </c>
      <c r="E339" s="70"/>
      <c r="I339" s="549"/>
      <c r="K339" s="42"/>
      <c r="L339" s="42"/>
      <c r="M339" s="42"/>
      <c r="N339" s="42"/>
      <c r="O339" s="42"/>
      <c r="P339" s="42"/>
      <c r="Q339" s="42"/>
      <c r="R339" s="42"/>
      <c r="S339" s="42"/>
      <c r="T339" s="42"/>
      <c r="U339" s="42"/>
      <c r="V339" s="42"/>
      <c r="W339" s="42"/>
      <c r="X339" s="42"/>
      <c r="Y339" s="42"/>
      <c r="Z339" s="42"/>
      <c r="AA339" s="42"/>
      <c r="AB339" s="42"/>
      <c r="AC339" s="42"/>
      <c r="AD339" s="42"/>
    </row>
    <row r="340">
      <c r="A340" s="70" t="b">
        <v>0</v>
      </c>
      <c r="E340" s="70"/>
      <c r="I340" s="549"/>
      <c r="K340" s="42"/>
      <c r="L340" s="42"/>
      <c r="M340" s="42"/>
      <c r="N340" s="42"/>
      <c r="O340" s="42"/>
      <c r="P340" s="42"/>
      <c r="Q340" s="42"/>
      <c r="R340" s="42"/>
      <c r="S340" s="42"/>
      <c r="T340" s="42"/>
      <c r="U340" s="42"/>
      <c r="V340" s="42"/>
      <c r="W340" s="42"/>
      <c r="X340" s="42"/>
      <c r="Y340" s="42"/>
      <c r="Z340" s="42"/>
      <c r="AA340" s="42"/>
      <c r="AB340" s="42"/>
      <c r="AC340" s="42"/>
      <c r="AD340" s="42"/>
    </row>
    <row r="341">
      <c r="A341" s="70" t="b">
        <v>0</v>
      </c>
      <c r="E341" s="70"/>
      <c r="I341" s="549"/>
      <c r="K341" s="42"/>
      <c r="L341" s="42"/>
      <c r="M341" s="42"/>
      <c r="N341" s="42"/>
      <c r="O341" s="42"/>
      <c r="P341" s="42"/>
      <c r="Q341" s="42"/>
      <c r="R341" s="42"/>
      <c r="S341" s="42"/>
      <c r="T341" s="42"/>
      <c r="U341" s="42"/>
      <c r="V341" s="42"/>
      <c r="W341" s="42"/>
      <c r="X341" s="42"/>
      <c r="Y341" s="42"/>
      <c r="Z341" s="42"/>
      <c r="AA341" s="42"/>
      <c r="AB341" s="42"/>
      <c r="AC341" s="42"/>
      <c r="AD341" s="42"/>
    </row>
    <row r="342">
      <c r="A342" s="70" t="b">
        <v>0</v>
      </c>
      <c r="E342" s="70"/>
      <c r="I342" s="549"/>
      <c r="K342" s="42"/>
      <c r="L342" s="42"/>
      <c r="M342" s="42"/>
      <c r="N342" s="42"/>
      <c r="O342" s="42"/>
      <c r="P342" s="42"/>
      <c r="Q342" s="42"/>
      <c r="R342" s="42"/>
      <c r="S342" s="42"/>
      <c r="T342" s="42"/>
      <c r="U342" s="42"/>
      <c r="V342" s="42"/>
      <c r="W342" s="42"/>
      <c r="X342" s="42"/>
      <c r="Y342" s="42"/>
      <c r="Z342" s="42"/>
      <c r="AA342" s="42"/>
      <c r="AB342" s="42"/>
      <c r="AC342" s="42"/>
      <c r="AD342" s="42"/>
    </row>
    <row r="343">
      <c r="A343" s="70" t="b">
        <v>0</v>
      </c>
      <c r="E343" s="70"/>
      <c r="I343" s="549"/>
      <c r="K343" s="42"/>
      <c r="L343" s="42"/>
      <c r="M343" s="42"/>
      <c r="N343" s="42"/>
      <c r="O343" s="42"/>
      <c r="P343" s="42"/>
      <c r="Q343" s="42"/>
      <c r="R343" s="42"/>
      <c r="S343" s="42"/>
      <c r="T343" s="42"/>
      <c r="U343" s="42"/>
      <c r="V343" s="42"/>
      <c r="W343" s="42"/>
      <c r="X343" s="42"/>
      <c r="Y343" s="42"/>
      <c r="Z343" s="42"/>
      <c r="AA343" s="42"/>
      <c r="AB343" s="42"/>
      <c r="AC343" s="42"/>
      <c r="AD343" s="42"/>
    </row>
    <row r="344">
      <c r="A344" s="70" t="b">
        <v>0</v>
      </c>
      <c r="E344" s="70"/>
      <c r="I344" s="549"/>
      <c r="K344" s="42"/>
      <c r="L344" s="42"/>
      <c r="M344" s="42"/>
      <c r="N344" s="42"/>
      <c r="O344" s="42"/>
      <c r="P344" s="42"/>
      <c r="Q344" s="42"/>
      <c r="R344" s="42"/>
      <c r="S344" s="42"/>
      <c r="T344" s="42"/>
      <c r="U344" s="42"/>
      <c r="V344" s="42"/>
      <c r="W344" s="42"/>
      <c r="X344" s="42"/>
      <c r="Y344" s="42"/>
      <c r="Z344" s="42"/>
      <c r="AA344" s="42"/>
      <c r="AB344" s="42"/>
      <c r="AC344" s="42"/>
      <c r="AD344" s="42"/>
    </row>
    <row r="345">
      <c r="A345" s="70" t="b">
        <v>0</v>
      </c>
      <c r="E345" s="70"/>
      <c r="I345" s="549"/>
      <c r="K345" s="42"/>
      <c r="L345" s="42"/>
      <c r="M345" s="42"/>
      <c r="N345" s="42"/>
      <c r="O345" s="42"/>
      <c r="P345" s="42"/>
      <c r="Q345" s="42"/>
      <c r="R345" s="42"/>
      <c r="S345" s="42"/>
      <c r="T345" s="42"/>
      <c r="U345" s="42"/>
      <c r="V345" s="42"/>
      <c r="W345" s="42"/>
      <c r="X345" s="42"/>
      <c r="Y345" s="42"/>
      <c r="Z345" s="42"/>
      <c r="AA345" s="42"/>
      <c r="AB345" s="42"/>
      <c r="AC345" s="42"/>
      <c r="AD345" s="42"/>
    </row>
    <row r="346">
      <c r="A346" s="70" t="b">
        <v>0</v>
      </c>
      <c r="E346" s="70"/>
      <c r="I346" s="549"/>
      <c r="K346" s="42"/>
      <c r="L346" s="42"/>
      <c r="M346" s="42"/>
      <c r="N346" s="42"/>
      <c r="O346" s="42"/>
      <c r="P346" s="42"/>
      <c r="Q346" s="42"/>
      <c r="R346" s="42"/>
      <c r="S346" s="42"/>
      <c r="T346" s="42"/>
      <c r="U346" s="42"/>
      <c r="V346" s="42"/>
      <c r="W346" s="42"/>
      <c r="X346" s="42"/>
      <c r="Y346" s="42"/>
      <c r="Z346" s="42"/>
      <c r="AA346" s="42"/>
      <c r="AB346" s="42"/>
      <c r="AC346" s="42"/>
      <c r="AD346" s="42"/>
    </row>
    <row r="347">
      <c r="A347" s="70" t="b">
        <v>0</v>
      </c>
      <c r="E347" s="70"/>
      <c r="I347" s="549"/>
      <c r="K347" s="42"/>
      <c r="L347" s="42"/>
      <c r="M347" s="42"/>
      <c r="N347" s="42"/>
      <c r="O347" s="42"/>
      <c r="P347" s="42"/>
      <c r="Q347" s="42"/>
      <c r="R347" s="42"/>
      <c r="S347" s="42"/>
      <c r="T347" s="42"/>
      <c r="U347" s="42"/>
      <c r="V347" s="42"/>
      <c r="W347" s="42"/>
      <c r="X347" s="42"/>
      <c r="Y347" s="42"/>
      <c r="Z347" s="42"/>
      <c r="AA347" s="42"/>
      <c r="AB347" s="42"/>
      <c r="AC347" s="42"/>
      <c r="AD347" s="42"/>
    </row>
    <row r="348">
      <c r="A348" s="70" t="b">
        <v>0</v>
      </c>
      <c r="E348" s="70"/>
      <c r="I348" s="549"/>
      <c r="K348" s="42"/>
      <c r="L348" s="42"/>
      <c r="M348" s="42"/>
      <c r="N348" s="42"/>
      <c r="O348" s="42"/>
      <c r="P348" s="42"/>
      <c r="Q348" s="42"/>
      <c r="R348" s="42"/>
      <c r="S348" s="42"/>
      <c r="T348" s="42"/>
      <c r="U348" s="42"/>
      <c r="V348" s="42"/>
      <c r="W348" s="42"/>
      <c r="X348" s="42"/>
      <c r="Y348" s="42"/>
      <c r="Z348" s="42"/>
      <c r="AA348" s="42"/>
      <c r="AB348" s="42"/>
      <c r="AC348" s="42"/>
      <c r="AD348" s="42"/>
    </row>
    <row r="349">
      <c r="A349" s="70" t="b">
        <v>0</v>
      </c>
      <c r="E349" s="70"/>
      <c r="I349" s="549"/>
      <c r="K349" s="42"/>
      <c r="L349" s="42"/>
      <c r="M349" s="42"/>
      <c r="N349" s="42"/>
      <c r="O349" s="42"/>
      <c r="P349" s="42"/>
      <c r="Q349" s="42"/>
      <c r="R349" s="42"/>
      <c r="S349" s="42"/>
      <c r="T349" s="42"/>
      <c r="U349" s="42"/>
      <c r="V349" s="42"/>
      <c r="W349" s="42"/>
      <c r="X349" s="42"/>
      <c r="Y349" s="42"/>
      <c r="Z349" s="42"/>
      <c r="AA349" s="42"/>
      <c r="AB349" s="42"/>
      <c r="AC349" s="42"/>
      <c r="AD349" s="42"/>
    </row>
    <row r="350">
      <c r="A350" s="70" t="b">
        <v>0</v>
      </c>
      <c r="E350" s="70"/>
      <c r="I350" s="549"/>
      <c r="K350" s="42"/>
      <c r="L350" s="42"/>
      <c r="M350" s="42"/>
      <c r="N350" s="42"/>
      <c r="O350" s="42"/>
      <c r="P350" s="42"/>
      <c r="Q350" s="42"/>
      <c r="R350" s="42"/>
      <c r="S350" s="42"/>
      <c r="T350" s="42"/>
      <c r="U350" s="42"/>
      <c r="V350" s="42"/>
      <c r="W350" s="42"/>
      <c r="X350" s="42"/>
      <c r="Y350" s="42"/>
      <c r="Z350" s="42"/>
      <c r="AA350" s="42"/>
      <c r="AB350" s="42"/>
      <c r="AC350" s="42"/>
      <c r="AD350" s="42"/>
    </row>
    <row r="351">
      <c r="A351" s="70" t="b">
        <v>0</v>
      </c>
      <c r="E351" s="70"/>
      <c r="I351" s="549"/>
      <c r="K351" s="42"/>
      <c r="L351" s="42"/>
      <c r="M351" s="42"/>
      <c r="N351" s="42"/>
      <c r="O351" s="42"/>
      <c r="P351" s="42"/>
      <c r="Q351" s="42"/>
      <c r="R351" s="42"/>
      <c r="S351" s="42"/>
      <c r="T351" s="42"/>
      <c r="U351" s="42"/>
      <c r="V351" s="42"/>
      <c r="W351" s="42"/>
      <c r="X351" s="42"/>
      <c r="Y351" s="42"/>
      <c r="Z351" s="42"/>
      <c r="AA351" s="42"/>
      <c r="AB351" s="42"/>
      <c r="AC351" s="42"/>
      <c r="AD351" s="42"/>
    </row>
    <row r="352">
      <c r="A352" s="70" t="b">
        <v>0</v>
      </c>
      <c r="E352" s="70"/>
      <c r="I352" s="549"/>
      <c r="K352" s="42"/>
      <c r="L352" s="42"/>
      <c r="M352" s="42"/>
      <c r="N352" s="42"/>
      <c r="O352" s="42"/>
      <c r="P352" s="42"/>
      <c r="Q352" s="42"/>
      <c r="R352" s="42"/>
      <c r="S352" s="42"/>
      <c r="T352" s="42"/>
      <c r="U352" s="42"/>
      <c r="V352" s="42"/>
      <c r="W352" s="42"/>
      <c r="X352" s="42"/>
      <c r="Y352" s="42"/>
      <c r="Z352" s="42"/>
      <c r="AA352" s="42"/>
      <c r="AB352" s="42"/>
      <c r="AC352" s="42"/>
      <c r="AD352" s="42"/>
    </row>
    <row r="353">
      <c r="A353" s="70" t="b">
        <v>0</v>
      </c>
      <c r="E353" s="70"/>
      <c r="I353" s="549"/>
      <c r="K353" s="42"/>
      <c r="L353" s="42"/>
      <c r="M353" s="42"/>
      <c r="N353" s="42"/>
      <c r="O353" s="42"/>
      <c r="P353" s="42"/>
      <c r="Q353" s="42"/>
      <c r="R353" s="42"/>
      <c r="S353" s="42"/>
      <c r="T353" s="42"/>
      <c r="U353" s="42"/>
      <c r="V353" s="42"/>
      <c r="W353" s="42"/>
      <c r="X353" s="42"/>
      <c r="Y353" s="42"/>
      <c r="Z353" s="42"/>
      <c r="AA353" s="42"/>
      <c r="AB353" s="42"/>
      <c r="AC353" s="42"/>
      <c r="AD353" s="42"/>
    </row>
    <row r="354">
      <c r="A354" s="70" t="b">
        <v>0</v>
      </c>
      <c r="E354" s="70"/>
      <c r="I354" s="549"/>
      <c r="K354" s="42"/>
      <c r="L354" s="42"/>
      <c r="M354" s="42"/>
      <c r="N354" s="42"/>
      <c r="O354" s="42"/>
      <c r="P354" s="42"/>
      <c r="Q354" s="42"/>
      <c r="R354" s="42"/>
      <c r="S354" s="42"/>
      <c r="T354" s="42"/>
      <c r="U354" s="42"/>
      <c r="V354" s="42"/>
      <c r="W354" s="42"/>
      <c r="X354" s="42"/>
      <c r="Y354" s="42"/>
      <c r="Z354" s="42"/>
      <c r="AA354" s="42"/>
      <c r="AB354" s="42"/>
      <c r="AC354" s="42"/>
      <c r="AD354" s="42"/>
    </row>
    <row r="355">
      <c r="A355" s="70" t="b">
        <v>0</v>
      </c>
      <c r="E355" s="70"/>
      <c r="I355" s="549"/>
      <c r="K355" s="42"/>
      <c r="L355" s="42"/>
      <c r="M355" s="42"/>
      <c r="N355" s="42"/>
      <c r="O355" s="42"/>
      <c r="P355" s="42"/>
      <c r="Q355" s="42"/>
      <c r="R355" s="42"/>
      <c r="S355" s="42"/>
      <c r="T355" s="42"/>
      <c r="U355" s="42"/>
      <c r="V355" s="42"/>
      <c r="W355" s="42"/>
      <c r="X355" s="42"/>
      <c r="Y355" s="42"/>
      <c r="Z355" s="42"/>
      <c r="AA355" s="42"/>
      <c r="AB355" s="42"/>
      <c r="AC355" s="42"/>
      <c r="AD355" s="42"/>
    </row>
    <row r="356">
      <c r="A356" s="70" t="b">
        <v>0</v>
      </c>
      <c r="E356" s="70"/>
      <c r="I356" s="549"/>
      <c r="K356" s="42"/>
      <c r="L356" s="42"/>
      <c r="M356" s="42"/>
      <c r="N356" s="42"/>
      <c r="O356" s="42"/>
      <c r="P356" s="42"/>
      <c r="Q356" s="42"/>
      <c r="R356" s="42"/>
      <c r="S356" s="42"/>
      <c r="T356" s="42"/>
      <c r="U356" s="42"/>
      <c r="V356" s="42"/>
      <c r="W356" s="42"/>
      <c r="X356" s="42"/>
      <c r="Y356" s="42"/>
      <c r="Z356" s="42"/>
      <c r="AA356" s="42"/>
      <c r="AB356" s="42"/>
      <c r="AC356" s="42"/>
      <c r="AD356" s="42"/>
    </row>
    <row r="357">
      <c r="A357" s="70" t="b">
        <v>0</v>
      </c>
      <c r="E357" s="70"/>
      <c r="I357" s="549"/>
      <c r="K357" s="42"/>
      <c r="L357" s="42"/>
      <c r="M357" s="42"/>
      <c r="N357" s="42"/>
      <c r="O357" s="42"/>
      <c r="P357" s="42"/>
      <c r="Q357" s="42"/>
      <c r="R357" s="42"/>
      <c r="S357" s="42"/>
      <c r="T357" s="42"/>
      <c r="U357" s="42"/>
      <c r="V357" s="42"/>
      <c r="W357" s="42"/>
      <c r="X357" s="42"/>
      <c r="Y357" s="42"/>
      <c r="Z357" s="42"/>
      <c r="AA357" s="42"/>
      <c r="AB357" s="42"/>
      <c r="AC357" s="42"/>
      <c r="AD357" s="42"/>
    </row>
    <row r="358">
      <c r="A358" s="70" t="b">
        <v>0</v>
      </c>
      <c r="E358" s="70"/>
      <c r="I358" s="549"/>
      <c r="K358" s="42"/>
      <c r="L358" s="42"/>
      <c r="M358" s="42"/>
      <c r="N358" s="42"/>
      <c r="O358" s="42"/>
      <c r="P358" s="42"/>
      <c r="Q358" s="42"/>
      <c r="R358" s="42"/>
      <c r="S358" s="42"/>
      <c r="T358" s="42"/>
      <c r="U358" s="42"/>
      <c r="V358" s="42"/>
      <c r="W358" s="42"/>
      <c r="X358" s="42"/>
      <c r="Y358" s="42"/>
      <c r="Z358" s="42"/>
      <c r="AA358" s="42"/>
      <c r="AB358" s="42"/>
      <c r="AC358" s="42"/>
      <c r="AD358" s="42"/>
    </row>
    <row r="359">
      <c r="A359" s="70" t="b">
        <v>0</v>
      </c>
      <c r="E359" s="70"/>
      <c r="I359" s="549"/>
      <c r="K359" s="42"/>
      <c r="L359" s="42"/>
      <c r="M359" s="42"/>
      <c r="N359" s="42"/>
      <c r="O359" s="42"/>
      <c r="P359" s="42"/>
      <c r="Q359" s="42"/>
      <c r="R359" s="42"/>
      <c r="S359" s="42"/>
      <c r="T359" s="42"/>
      <c r="U359" s="42"/>
      <c r="V359" s="42"/>
      <c r="W359" s="42"/>
      <c r="X359" s="42"/>
      <c r="Y359" s="42"/>
      <c r="Z359" s="42"/>
      <c r="AA359" s="42"/>
      <c r="AB359" s="42"/>
      <c r="AC359" s="42"/>
      <c r="AD359" s="42"/>
    </row>
    <row r="360">
      <c r="A360" s="70" t="b">
        <v>0</v>
      </c>
      <c r="E360" s="70"/>
      <c r="I360" s="549"/>
      <c r="K360" s="42"/>
      <c r="L360" s="42"/>
      <c r="M360" s="42"/>
      <c r="N360" s="42"/>
      <c r="O360" s="42"/>
      <c r="P360" s="42"/>
      <c r="Q360" s="42"/>
      <c r="R360" s="42"/>
      <c r="S360" s="42"/>
      <c r="T360" s="42"/>
      <c r="U360" s="42"/>
      <c r="V360" s="42"/>
      <c r="W360" s="42"/>
      <c r="X360" s="42"/>
      <c r="Y360" s="42"/>
      <c r="Z360" s="42"/>
      <c r="AA360" s="42"/>
      <c r="AB360" s="42"/>
      <c r="AC360" s="42"/>
      <c r="AD360" s="42"/>
    </row>
    <row r="361">
      <c r="A361" s="70" t="b">
        <v>0</v>
      </c>
      <c r="E361" s="70"/>
      <c r="I361" s="549"/>
      <c r="K361" s="42"/>
      <c r="L361" s="42"/>
      <c r="M361" s="42"/>
      <c r="N361" s="42"/>
      <c r="O361" s="42"/>
      <c r="P361" s="42"/>
      <c r="Q361" s="42"/>
      <c r="R361" s="42"/>
      <c r="S361" s="42"/>
      <c r="T361" s="42"/>
      <c r="U361" s="42"/>
      <c r="V361" s="42"/>
      <c r="W361" s="42"/>
      <c r="X361" s="42"/>
      <c r="Y361" s="42"/>
      <c r="Z361" s="42"/>
      <c r="AA361" s="42"/>
      <c r="AB361" s="42"/>
      <c r="AC361" s="42"/>
      <c r="AD361" s="42"/>
    </row>
    <row r="362">
      <c r="A362" s="70" t="b">
        <v>0</v>
      </c>
      <c r="E362" s="70"/>
      <c r="I362" s="549"/>
      <c r="K362" s="42"/>
      <c r="L362" s="42"/>
      <c r="M362" s="42"/>
      <c r="N362" s="42"/>
      <c r="O362" s="42"/>
      <c r="P362" s="42"/>
      <c r="Q362" s="42"/>
      <c r="R362" s="42"/>
      <c r="S362" s="42"/>
      <c r="T362" s="42"/>
      <c r="U362" s="42"/>
      <c r="V362" s="42"/>
      <c r="W362" s="42"/>
      <c r="X362" s="42"/>
      <c r="Y362" s="42"/>
      <c r="Z362" s="42"/>
      <c r="AA362" s="42"/>
      <c r="AB362" s="42"/>
      <c r="AC362" s="42"/>
      <c r="AD362" s="42"/>
    </row>
    <row r="363">
      <c r="A363" s="70" t="b">
        <v>0</v>
      </c>
      <c r="E363" s="70"/>
      <c r="I363" s="549"/>
      <c r="K363" s="42"/>
      <c r="L363" s="42"/>
      <c r="M363" s="42"/>
      <c r="N363" s="42"/>
      <c r="O363" s="42"/>
      <c r="P363" s="42"/>
      <c r="Q363" s="42"/>
      <c r="R363" s="42"/>
      <c r="S363" s="42"/>
      <c r="T363" s="42"/>
      <c r="U363" s="42"/>
      <c r="V363" s="42"/>
      <c r="W363" s="42"/>
      <c r="X363" s="42"/>
      <c r="Y363" s="42"/>
      <c r="Z363" s="42"/>
      <c r="AA363" s="42"/>
      <c r="AB363" s="42"/>
      <c r="AC363" s="42"/>
      <c r="AD363" s="42"/>
    </row>
    <row r="364">
      <c r="A364" s="70" t="b">
        <v>0</v>
      </c>
      <c r="E364" s="70"/>
      <c r="I364" s="549"/>
      <c r="K364" s="42"/>
      <c r="L364" s="42"/>
      <c r="M364" s="42"/>
      <c r="N364" s="42"/>
      <c r="O364" s="42"/>
      <c r="P364" s="42"/>
      <c r="Q364" s="42"/>
      <c r="R364" s="42"/>
      <c r="S364" s="42"/>
      <c r="T364" s="42"/>
      <c r="U364" s="42"/>
      <c r="V364" s="42"/>
      <c r="W364" s="42"/>
      <c r="X364" s="42"/>
      <c r="Y364" s="42"/>
      <c r="Z364" s="42"/>
      <c r="AA364" s="42"/>
      <c r="AB364" s="42"/>
      <c r="AC364" s="42"/>
      <c r="AD364" s="42"/>
    </row>
    <row r="365">
      <c r="A365" s="70" t="b">
        <v>0</v>
      </c>
      <c r="E365" s="70"/>
      <c r="I365" s="549"/>
      <c r="K365" s="42"/>
      <c r="L365" s="42"/>
      <c r="M365" s="42"/>
      <c r="N365" s="42"/>
      <c r="O365" s="42"/>
      <c r="P365" s="42"/>
      <c r="Q365" s="42"/>
      <c r="R365" s="42"/>
      <c r="S365" s="42"/>
      <c r="T365" s="42"/>
      <c r="U365" s="42"/>
      <c r="V365" s="42"/>
      <c r="W365" s="42"/>
      <c r="X365" s="42"/>
      <c r="Y365" s="42"/>
      <c r="Z365" s="42"/>
      <c r="AA365" s="42"/>
      <c r="AB365" s="42"/>
      <c r="AC365" s="42"/>
      <c r="AD365" s="42"/>
    </row>
    <row r="366">
      <c r="A366" s="70" t="b">
        <v>0</v>
      </c>
      <c r="E366" s="70"/>
      <c r="I366" s="549"/>
      <c r="K366" s="42"/>
      <c r="L366" s="42"/>
      <c r="M366" s="42"/>
      <c r="N366" s="42"/>
      <c r="O366" s="42"/>
      <c r="P366" s="42"/>
      <c r="Q366" s="42"/>
      <c r="R366" s="42"/>
      <c r="S366" s="42"/>
      <c r="T366" s="42"/>
      <c r="U366" s="42"/>
      <c r="V366" s="42"/>
      <c r="W366" s="42"/>
      <c r="X366" s="42"/>
      <c r="Y366" s="42"/>
      <c r="Z366" s="42"/>
      <c r="AA366" s="42"/>
      <c r="AB366" s="42"/>
      <c r="AC366" s="42"/>
      <c r="AD366" s="42"/>
    </row>
    <row r="367">
      <c r="A367" s="70" t="b">
        <v>0</v>
      </c>
      <c r="E367" s="70"/>
      <c r="I367" s="549"/>
      <c r="K367" s="42"/>
      <c r="L367" s="42"/>
      <c r="M367" s="42"/>
      <c r="N367" s="42"/>
      <c r="O367" s="42"/>
      <c r="P367" s="42"/>
      <c r="Q367" s="42"/>
      <c r="R367" s="42"/>
      <c r="S367" s="42"/>
      <c r="T367" s="42"/>
      <c r="U367" s="42"/>
      <c r="V367" s="42"/>
      <c r="W367" s="42"/>
      <c r="X367" s="42"/>
      <c r="Y367" s="42"/>
      <c r="Z367" s="42"/>
      <c r="AA367" s="42"/>
      <c r="AB367" s="42"/>
      <c r="AC367" s="42"/>
      <c r="AD367" s="42"/>
    </row>
    <row r="368">
      <c r="A368" s="70" t="b">
        <v>0</v>
      </c>
      <c r="E368" s="70"/>
      <c r="I368" s="549"/>
      <c r="K368" s="42"/>
      <c r="L368" s="42"/>
      <c r="M368" s="42"/>
      <c r="N368" s="42"/>
      <c r="O368" s="42"/>
      <c r="P368" s="42"/>
      <c r="Q368" s="42"/>
      <c r="R368" s="42"/>
      <c r="S368" s="42"/>
      <c r="T368" s="42"/>
      <c r="U368" s="42"/>
      <c r="V368" s="42"/>
      <c r="W368" s="42"/>
      <c r="X368" s="42"/>
      <c r="Y368" s="42"/>
      <c r="Z368" s="42"/>
      <c r="AA368" s="42"/>
      <c r="AB368" s="42"/>
      <c r="AC368" s="42"/>
      <c r="AD368" s="42"/>
    </row>
    <row r="369">
      <c r="A369" s="70" t="b">
        <v>0</v>
      </c>
      <c r="E369" s="70"/>
      <c r="I369" s="549"/>
      <c r="K369" s="42"/>
      <c r="L369" s="42"/>
      <c r="M369" s="42"/>
      <c r="N369" s="42"/>
      <c r="O369" s="42"/>
      <c r="P369" s="42"/>
      <c r="Q369" s="42"/>
      <c r="R369" s="42"/>
      <c r="S369" s="42"/>
      <c r="T369" s="42"/>
      <c r="U369" s="42"/>
      <c r="V369" s="42"/>
      <c r="W369" s="42"/>
      <c r="X369" s="42"/>
      <c r="Y369" s="42"/>
      <c r="Z369" s="42"/>
      <c r="AA369" s="42"/>
      <c r="AB369" s="42"/>
      <c r="AC369" s="42"/>
      <c r="AD369" s="42"/>
    </row>
    <row r="370">
      <c r="A370" s="70" t="b">
        <v>0</v>
      </c>
      <c r="E370" s="70"/>
      <c r="I370" s="549"/>
      <c r="K370" s="42"/>
      <c r="L370" s="42"/>
      <c r="M370" s="42"/>
      <c r="N370" s="42"/>
      <c r="O370" s="42"/>
      <c r="P370" s="42"/>
      <c r="Q370" s="42"/>
      <c r="R370" s="42"/>
      <c r="S370" s="42"/>
      <c r="T370" s="42"/>
      <c r="U370" s="42"/>
      <c r="V370" s="42"/>
      <c r="W370" s="42"/>
      <c r="X370" s="42"/>
      <c r="Y370" s="42"/>
      <c r="Z370" s="42"/>
      <c r="AA370" s="42"/>
      <c r="AB370" s="42"/>
      <c r="AC370" s="42"/>
      <c r="AD370" s="42"/>
    </row>
    <row r="371">
      <c r="A371" s="70" t="b">
        <v>0</v>
      </c>
      <c r="E371" s="70"/>
      <c r="I371" s="549"/>
      <c r="K371" s="42"/>
      <c r="L371" s="42"/>
      <c r="M371" s="42"/>
      <c r="N371" s="42"/>
      <c r="O371" s="42"/>
      <c r="P371" s="42"/>
      <c r="Q371" s="42"/>
      <c r="R371" s="42"/>
      <c r="S371" s="42"/>
      <c r="T371" s="42"/>
      <c r="U371" s="42"/>
      <c r="V371" s="42"/>
      <c r="W371" s="42"/>
      <c r="X371" s="42"/>
      <c r="Y371" s="42"/>
      <c r="Z371" s="42"/>
      <c r="AA371" s="42"/>
      <c r="AB371" s="42"/>
      <c r="AC371" s="42"/>
      <c r="AD371" s="42"/>
    </row>
    <row r="372">
      <c r="A372" s="70" t="b">
        <v>0</v>
      </c>
      <c r="E372" s="70"/>
      <c r="I372" s="549"/>
      <c r="K372" s="42"/>
      <c r="L372" s="42"/>
      <c r="M372" s="42"/>
      <c r="N372" s="42"/>
      <c r="O372" s="42"/>
      <c r="P372" s="42"/>
      <c r="Q372" s="42"/>
      <c r="R372" s="42"/>
      <c r="S372" s="42"/>
      <c r="T372" s="42"/>
      <c r="U372" s="42"/>
      <c r="V372" s="42"/>
      <c r="W372" s="42"/>
      <c r="X372" s="42"/>
      <c r="Y372" s="42"/>
      <c r="Z372" s="42"/>
      <c r="AA372" s="42"/>
      <c r="AB372" s="42"/>
      <c r="AC372" s="42"/>
      <c r="AD372" s="42"/>
    </row>
    <row r="373">
      <c r="A373" s="70" t="b">
        <v>0</v>
      </c>
      <c r="E373" s="70"/>
      <c r="I373" s="549"/>
      <c r="K373" s="42"/>
      <c r="L373" s="42"/>
      <c r="M373" s="42"/>
      <c r="N373" s="42"/>
      <c r="O373" s="42"/>
      <c r="P373" s="42"/>
      <c r="Q373" s="42"/>
      <c r="R373" s="42"/>
      <c r="S373" s="42"/>
      <c r="T373" s="42"/>
      <c r="U373" s="42"/>
      <c r="V373" s="42"/>
      <c r="W373" s="42"/>
      <c r="X373" s="42"/>
      <c r="Y373" s="42"/>
      <c r="Z373" s="42"/>
      <c r="AA373" s="42"/>
      <c r="AB373" s="42"/>
      <c r="AC373" s="42"/>
      <c r="AD373" s="42"/>
    </row>
    <row r="374">
      <c r="A374" s="70" t="b">
        <v>0</v>
      </c>
      <c r="E374" s="70"/>
      <c r="I374" s="549"/>
      <c r="K374" s="42"/>
      <c r="L374" s="42"/>
      <c r="M374" s="42"/>
      <c r="N374" s="42"/>
      <c r="O374" s="42"/>
      <c r="P374" s="42"/>
      <c r="Q374" s="42"/>
      <c r="R374" s="42"/>
      <c r="S374" s="42"/>
      <c r="T374" s="42"/>
      <c r="U374" s="42"/>
      <c r="V374" s="42"/>
      <c r="W374" s="42"/>
      <c r="X374" s="42"/>
      <c r="Y374" s="42"/>
      <c r="Z374" s="42"/>
      <c r="AA374" s="42"/>
      <c r="AB374" s="42"/>
      <c r="AC374" s="42"/>
      <c r="AD374" s="42"/>
    </row>
    <row r="375">
      <c r="A375" s="70" t="b">
        <v>0</v>
      </c>
      <c r="E375" s="70"/>
      <c r="I375" s="549"/>
      <c r="K375" s="42"/>
      <c r="L375" s="42"/>
      <c r="M375" s="42"/>
      <c r="N375" s="42"/>
      <c r="O375" s="42"/>
      <c r="P375" s="42"/>
      <c r="Q375" s="42"/>
      <c r="R375" s="42"/>
      <c r="S375" s="42"/>
      <c r="T375" s="42"/>
      <c r="U375" s="42"/>
      <c r="V375" s="42"/>
      <c r="W375" s="42"/>
      <c r="X375" s="42"/>
      <c r="Y375" s="42"/>
      <c r="Z375" s="42"/>
      <c r="AA375" s="42"/>
      <c r="AB375" s="42"/>
      <c r="AC375" s="42"/>
      <c r="AD375" s="42"/>
    </row>
    <row r="376">
      <c r="A376" s="70" t="b">
        <v>0</v>
      </c>
      <c r="E376" s="70"/>
      <c r="I376" s="549"/>
      <c r="K376" s="42"/>
      <c r="L376" s="42"/>
      <c r="M376" s="42"/>
      <c r="N376" s="42"/>
      <c r="O376" s="42"/>
      <c r="P376" s="42"/>
      <c r="Q376" s="42"/>
      <c r="R376" s="42"/>
      <c r="S376" s="42"/>
      <c r="T376" s="42"/>
      <c r="U376" s="42"/>
      <c r="V376" s="42"/>
      <c r="W376" s="42"/>
      <c r="X376" s="42"/>
      <c r="Y376" s="42"/>
      <c r="Z376" s="42"/>
      <c r="AA376" s="42"/>
      <c r="AB376" s="42"/>
      <c r="AC376" s="42"/>
      <c r="AD376" s="42"/>
    </row>
    <row r="377">
      <c r="A377" s="70" t="b">
        <v>0</v>
      </c>
      <c r="E377" s="70"/>
      <c r="I377" s="549"/>
      <c r="K377" s="42"/>
      <c r="L377" s="42"/>
      <c r="M377" s="42"/>
      <c r="N377" s="42"/>
      <c r="O377" s="42"/>
      <c r="P377" s="42"/>
      <c r="Q377" s="42"/>
      <c r="R377" s="42"/>
      <c r="S377" s="42"/>
      <c r="T377" s="42"/>
      <c r="U377" s="42"/>
      <c r="V377" s="42"/>
      <c r="W377" s="42"/>
      <c r="X377" s="42"/>
      <c r="Y377" s="42"/>
      <c r="Z377" s="42"/>
      <c r="AA377" s="42"/>
      <c r="AB377" s="42"/>
      <c r="AC377" s="42"/>
      <c r="AD377" s="42"/>
    </row>
    <row r="378">
      <c r="A378" s="70" t="b">
        <v>0</v>
      </c>
      <c r="E378" s="70"/>
      <c r="I378" s="549"/>
      <c r="K378" s="42"/>
      <c r="L378" s="42"/>
      <c r="M378" s="42"/>
      <c r="N378" s="42"/>
      <c r="O378" s="42"/>
      <c r="P378" s="42"/>
      <c r="Q378" s="42"/>
      <c r="R378" s="42"/>
      <c r="S378" s="42"/>
      <c r="T378" s="42"/>
      <c r="U378" s="42"/>
      <c r="V378" s="42"/>
      <c r="W378" s="42"/>
      <c r="X378" s="42"/>
      <c r="Y378" s="42"/>
      <c r="Z378" s="42"/>
      <c r="AA378" s="42"/>
      <c r="AB378" s="42"/>
      <c r="AC378" s="42"/>
      <c r="AD378" s="42"/>
    </row>
    <row r="379">
      <c r="A379" s="70" t="b">
        <v>0</v>
      </c>
      <c r="E379" s="70"/>
      <c r="I379" s="549"/>
      <c r="K379" s="42"/>
      <c r="L379" s="42"/>
      <c r="M379" s="42"/>
      <c r="N379" s="42"/>
      <c r="O379" s="42"/>
      <c r="P379" s="42"/>
      <c r="Q379" s="42"/>
      <c r="R379" s="42"/>
      <c r="S379" s="42"/>
      <c r="T379" s="42"/>
      <c r="U379" s="42"/>
      <c r="V379" s="42"/>
      <c r="W379" s="42"/>
      <c r="X379" s="42"/>
      <c r="Y379" s="42"/>
      <c r="Z379" s="42"/>
      <c r="AA379" s="42"/>
      <c r="AB379" s="42"/>
      <c r="AC379" s="42"/>
      <c r="AD379" s="42"/>
    </row>
    <row r="380">
      <c r="A380" s="70" t="b">
        <v>0</v>
      </c>
      <c r="E380" s="70"/>
      <c r="I380" s="549"/>
      <c r="K380" s="42"/>
      <c r="L380" s="42"/>
      <c r="M380" s="42"/>
      <c r="N380" s="42"/>
      <c r="O380" s="42"/>
      <c r="P380" s="42"/>
      <c r="Q380" s="42"/>
      <c r="R380" s="42"/>
      <c r="S380" s="42"/>
      <c r="T380" s="42"/>
      <c r="U380" s="42"/>
      <c r="V380" s="42"/>
      <c r="W380" s="42"/>
      <c r="X380" s="42"/>
      <c r="Y380" s="42"/>
      <c r="Z380" s="42"/>
      <c r="AA380" s="42"/>
      <c r="AB380" s="42"/>
      <c r="AC380" s="42"/>
      <c r="AD380" s="42"/>
    </row>
    <row r="381">
      <c r="A381" s="70" t="b">
        <v>0</v>
      </c>
      <c r="E381" s="70"/>
      <c r="I381" s="549"/>
      <c r="K381" s="42"/>
      <c r="L381" s="42"/>
      <c r="M381" s="42"/>
      <c r="N381" s="42"/>
      <c r="O381" s="42"/>
      <c r="P381" s="42"/>
      <c r="Q381" s="42"/>
      <c r="R381" s="42"/>
      <c r="S381" s="42"/>
      <c r="T381" s="42"/>
      <c r="U381" s="42"/>
      <c r="V381" s="42"/>
      <c r="W381" s="42"/>
      <c r="X381" s="42"/>
      <c r="Y381" s="42"/>
      <c r="Z381" s="42"/>
      <c r="AA381" s="42"/>
      <c r="AB381" s="42"/>
      <c r="AC381" s="42"/>
      <c r="AD381" s="42"/>
    </row>
    <row r="382">
      <c r="A382" s="70" t="b">
        <v>0</v>
      </c>
      <c r="E382" s="70"/>
      <c r="I382" s="549"/>
      <c r="K382" s="42"/>
      <c r="L382" s="42"/>
      <c r="M382" s="42"/>
      <c r="N382" s="42"/>
      <c r="O382" s="42"/>
      <c r="P382" s="42"/>
      <c r="Q382" s="42"/>
      <c r="R382" s="42"/>
      <c r="S382" s="42"/>
      <c r="T382" s="42"/>
      <c r="U382" s="42"/>
      <c r="V382" s="42"/>
      <c r="W382" s="42"/>
      <c r="X382" s="42"/>
      <c r="Y382" s="42"/>
      <c r="Z382" s="42"/>
      <c r="AA382" s="42"/>
      <c r="AB382" s="42"/>
      <c r="AC382" s="42"/>
      <c r="AD382" s="42"/>
    </row>
    <row r="383">
      <c r="A383" s="70" t="b">
        <v>0</v>
      </c>
      <c r="E383" s="70"/>
      <c r="I383" s="549"/>
      <c r="K383" s="42"/>
      <c r="L383" s="42"/>
      <c r="M383" s="42"/>
      <c r="N383" s="42"/>
      <c r="O383" s="42"/>
      <c r="P383" s="42"/>
      <c r="Q383" s="42"/>
      <c r="R383" s="42"/>
      <c r="S383" s="42"/>
      <c r="T383" s="42"/>
      <c r="U383" s="42"/>
      <c r="V383" s="42"/>
      <c r="W383" s="42"/>
      <c r="X383" s="42"/>
      <c r="Y383" s="42"/>
      <c r="Z383" s="42"/>
      <c r="AA383" s="42"/>
      <c r="AB383" s="42"/>
      <c r="AC383" s="42"/>
      <c r="AD383" s="42"/>
    </row>
    <row r="384">
      <c r="A384" s="70" t="b">
        <v>0</v>
      </c>
      <c r="E384" s="70"/>
      <c r="I384" s="549"/>
      <c r="K384" s="42"/>
      <c r="L384" s="42"/>
      <c r="M384" s="42"/>
      <c r="N384" s="42"/>
      <c r="O384" s="42"/>
      <c r="P384" s="42"/>
      <c r="Q384" s="42"/>
      <c r="R384" s="42"/>
      <c r="S384" s="42"/>
      <c r="T384" s="42"/>
      <c r="U384" s="42"/>
      <c r="V384" s="42"/>
      <c r="W384" s="42"/>
      <c r="X384" s="42"/>
      <c r="Y384" s="42"/>
      <c r="Z384" s="42"/>
      <c r="AA384" s="42"/>
      <c r="AB384" s="42"/>
      <c r="AC384" s="42"/>
      <c r="AD384" s="42"/>
    </row>
    <row r="385">
      <c r="A385" s="70" t="b">
        <v>0</v>
      </c>
      <c r="E385" s="70"/>
      <c r="I385" s="549"/>
      <c r="K385" s="42"/>
      <c r="L385" s="42"/>
      <c r="M385" s="42"/>
      <c r="N385" s="42"/>
      <c r="O385" s="42"/>
      <c r="P385" s="42"/>
      <c r="Q385" s="42"/>
      <c r="R385" s="42"/>
      <c r="S385" s="42"/>
      <c r="T385" s="42"/>
      <c r="U385" s="42"/>
      <c r="V385" s="42"/>
      <c r="W385" s="42"/>
      <c r="X385" s="42"/>
      <c r="Y385" s="42"/>
      <c r="Z385" s="42"/>
      <c r="AA385" s="42"/>
      <c r="AB385" s="42"/>
      <c r="AC385" s="42"/>
      <c r="AD385" s="42"/>
    </row>
    <row r="386">
      <c r="A386" s="70" t="b">
        <v>0</v>
      </c>
      <c r="E386" s="70"/>
      <c r="I386" s="549"/>
      <c r="K386" s="42"/>
      <c r="L386" s="42"/>
      <c r="M386" s="42"/>
      <c r="N386" s="42"/>
      <c r="O386" s="42"/>
      <c r="P386" s="42"/>
      <c r="Q386" s="42"/>
      <c r="R386" s="42"/>
      <c r="S386" s="42"/>
      <c r="T386" s="42"/>
      <c r="U386" s="42"/>
      <c r="V386" s="42"/>
      <c r="W386" s="42"/>
      <c r="X386" s="42"/>
      <c r="Y386" s="42"/>
      <c r="Z386" s="42"/>
      <c r="AA386" s="42"/>
      <c r="AB386" s="42"/>
      <c r="AC386" s="42"/>
      <c r="AD386" s="42"/>
    </row>
    <row r="387">
      <c r="A387" s="70" t="b">
        <v>0</v>
      </c>
      <c r="E387" s="70"/>
      <c r="I387" s="549"/>
      <c r="K387" s="42"/>
      <c r="L387" s="42"/>
      <c r="M387" s="42"/>
      <c r="N387" s="42"/>
      <c r="O387" s="42"/>
      <c r="P387" s="42"/>
      <c r="Q387" s="42"/>
      <c r="R387" s="42"/>
      <c r="S387" s="42"/>
      <c r="T387" s="42"/>
      <c r="U387" s="42"/>
      <c r="V387" s="42"/>
      <c r="W387" s="42"/>
      <c r="X387" s="42"/>
      <c r="Y387" s="42"/>
      <c r="Z387" s="42"/>
      <c r="AA387" s="42"/>
      <c r="AB387" s="42"/>
      <c r="AC387" s="42"/>
      <c r="AD387" s="42"/>
    </row>
    <row r="388">
      <c r="A388" s="70" t="b">
        <v>0</v>
      </c>
      <c r="E388" s="70"/>
      <c r="I388" s="549"/>
      <c r="K388" s="42"/>
      <c r="L388" s="42"/>
      <c r="M388" s="42"/>
      <c r="N388" s="42"/>
      <c r="O388" s="42"/>
      <c r="P388" s="42"/>
      <c r="Q388" s="42"/>
      <c r="R388" s="42"/>
      <c r="S388" s="42"/>
      <c r="T388" s="42"/>
      <c r="U388" s="42"/>
      <c r="V388" s="42"/>
      <c r="W388" s="42"/>
      <c r="X388" s="42"/>
      <c r="Y388" s="42"/>
      <c r="Z388" s="42"/>
      <c r="AA388" s="42"/>
      <c r="AB388" s="42"/>
      <c r="AC388" s="42"/>
      <c r="AD388" s="42"/>
    </row>
    <row r="389">
      <c r="A389" s="70" t="b">
        <v>0</v>
      </c>
      <c r="E389" s="70"/>
      <c r="I389" s="549"/>
      <c r="K389" s="42"/>
      <c r="L389" s="42"/>
      <c r="M389" s="42"/>
      <c r="N389" s="42"/>
      <c r="O389" s="42"/>
      <c r="P389" s="42"/>
      <c r="Q389" s="42"/>
      <c r="R389" s="42"/>
      <c r="S389" s="42"/>
      <c r="T389" s="42"/>
      <c r="U389" s="42"/>
      <c r="V389" s="42"/>
      <c r="W389" s="42"/>
      <c r="X389" s="42"/>
      <c r="Y389" s="42"/>
      <c r="Z389" s="42"/>
      <c r="AA389" s="42"/>
      <c r="AB389" s="42"/>
      <c r="AC389" s="42"/>
      <c r="AD389" s="42"/>
    </row>
    <row r="390">
      <c r="A390" s="70" t="b">
        <v>0</v>
      </c>
      <c r="E390" s="70"/>
      <c r="I390" s="549"/>
      <c r="K390" s="42"/>
      <c r="L390" s="42"/>
      <c r="M390" s="42"/>
      <c r="N390" s="42"/>
      <c r="O390" s="42"/>
      <c r="P390" s="42"/>
      <c r="Q390" s="42"/>
      <c r="R390" s="42"/>
      <c r="S390" s="42"/>
      <c r="T390" s="42"/>
      <c r="U390" s="42"/>
      <c r="V390" s="42"/>
      <c r="W390" s="42"/>
      <c r="X390" s="42"/>
      <c r="Y390" s="42"/>
      <c r="Z390" s="42"/>
      <c r="AA390" s="42"/>
      <c r="AB390" s="42"/>
      <c r="AC390" s="42"/>
      <c r="AD390" s="42"/>
    </row>
    <row r="391">
      <c r="A391" s="70" t="b">
        <v>0</v>
      </c>
      <c r="E391" s="70"/>
      <c r="I391" s="549"/>
      <c r="K391" s="42"/>
      <c r="L391" s="42"/>
      <c r="M391" s="42"/>
      <c r="N391" s="42"/>
      <c r="O391" s="42"/>
      <c r="P391" s="42"/>
      <c r="Q391" s="42"/>
      <c r="R391" s="42"/>
      <c r="S391" s="42"/>
      <c r="T391" s="42"/>
      <c r="U391" s="42"/>
      <c r="V391" s="42"/>
      <c r="W391" s="42"/>
      <c r="X391" s="42"/>
      <c r="Y391" s="42"/>
      <c r="Z391" s="42"/>
      <c r="AA391" s="42"/>
      <c r="AB391" s="42"/>
      <c r="AC391" s="42"/>
      <c r="AD391" s="42"/>
    </row>
    <row r="392">
      <c r="A392" s="70" t="b">
        <v>0</v>
      </c>
      <c r="E392" s="70"/>
      <c r="I392" s="549"/>
      <c r="K392" s="42"/>
      <c r="L392" s="42"/>
      <c r="M392" s="42"/>
      <c r="N392" s="42"/>
      <c r="O392" s="42"/>
      <c r="P392" s="42"/>
      <c r="Q392" s="42"/>
      <c r="R392" s="42"/>
      <c r="S392" s="42"/>
      <c r="T392" s="42"/>
      <c r="U392" s="42"/>
      <c r="V392" s="42"/>
      <c r="W392" s="42"/>
      <c r="X392" s="42"/>
      <c r="Y392" s="42"/>
      <c r="Z392" s="42"/>
      <c r="AA392" s="42"/>
      <c r="AB392" s="42"/>
      <c r="AC392" s="42"/>
      <c r="AD392" s="42"/>
    </row>
    <row r="393">
      <c r="A393" s="70" t="b">
        <v>0</v>
      </c>
      <c r="E393" s="70"/>
      <c r="I393" s="549"/>
      <c r="K393" s="42"/>
      <c r="L393" s="42"/>
      <c r="M393" s="42"/>
      <c r="N393" s="42"/>
      <c r="O393" s="42"/>
      <c r="P393" s="42"/>
      <c r="Q393" s="42"/>
      <c r="R393" s="42"/>
      <c r="S393" s="42"/>
      <c r="T393" s="42"/>
      <c r="U393" s="42"/>
      <c r="V393" s="42"/>
      <c r="W393" s="42"/>
      <c r="X393" s="42"/>
      <c r="Y393" s="42"/>
      <c r="Z393" s="42"/>
      <c r="AA393" s="42"/>
      <c r="AB393" s="42"/>
      <c r="AC393" s="42"/>
      <c r="AD393" s="42"/>
    </row>
    <row r="394">
      <c r="A394" s="70" t="b">
        <v>0</v>
      </c>
      <c r="E394" s="70"/>
      <c r="I394" s="549"/>
      <c r="K394" s="42"/>
      <c r="L394" s="42"/>
      <c r="M394" s="42"/>
      <c r="N394" s="42"/>
      <c r="O394" s="42"/>
      <c r="P394" s="42"/>
      <c r="Q394" s="42"/>
      <c r="R394" s="42"/>
      <c r="S394" s="42"/>
      <c r="T394" s="42"/>
      <c r="U394" s="42"/>
      <c r="V394" s="42"/>
      <c r="W394" s="42"/>
      <c r="X394" s="42"/>
      <c r="Y394" s="42"/>
      <c r="Z394" s="42"/>
      <c r="AA394" s="42"/>
      <c r="AB394" s="42"/>
      <c r="AC394" s="42"/>
      <c r="AD394" s="42"/>
    </row>
    <row r="395">
      <c r="A395" s="70" t="b">
        <v>0</v>
      </c>
      <c r="E395" s="70"/>
      <c r="I395" s="549"/>
      <c r="K395" s="42"/>
      <c r="L395" s="42"/>
      <c r="M395" s="42"/>
      <c r="N395" s="42"/>
      <c r="O395" s="42"/>
      <c r="P395" s="42"/>
      <c r="Q395" s="42"/>
      <c r="R395" s="42"/>
      <c r="S395" s="42"/>
      <c r="T395" s="42"/>
      <c r="U395" s="42"/>
      <c r="V395" s="42"/>
      <c r="W395" s="42"/>
      <c r="X395" s="42"/>
      <c r="Y395" s="42"/>
      <c r="Z395" s="42"/>
      <c r="AA395" s="42"/>
      <c r="AB395" s="42"/>
      <c r="AC395" s="42"/>
      <c r="AD395" s="42"/>
    </row>
    <row r="396">
      <c r="A396" s="70" t="b">
        <v>0</v>
      </c>
      <c r="E396" s="70"/>
      <c r="I396" s="549"/>
      <c r="K396" s="42"/>
      <c r="L396" s="42"/>
      <c r="M396" s="42"/>
      <c r="N396" s="42"/>
      <c r="O396" s="42"/>
      <c r="P396" s="42"/>
      <c r="Q396" s="42"/>
      <c r="R396" s="42"/>
      <c r="S396" s="42"/>
      <c r="T396" s="42"/>
      <c r="U396" s="42"/>
      <c r="V396" s="42"/>
      <c r="W396" s="42"/>
      <c r="X396" s="42"/>
      <c r="Y396" s="42"/>
      <c r="Z396" s="42"/>
      <c r="AA396" s="42"/>
      <c r="AB396" s="42"/>
      <c r="AC396" s="42"/>
      <c r="AD396" s="42"/>
    </row>
    <row r="397">
      <c r="A397" s="70" t="b">
        <v>0</v>
      </c>
      <c r="E397" s="70"/>
      <c r="I397" s="549"/>
      <c r="K397" s="42"/>
      <c r="L397" s="42"/>
      <c r="M397" s="42"/>
      <c r="N397" s="42"/>
      <c r="O397" s="42"/>
      <c r="P397" s="42"/>
      <c r="Q397" s="42"/>
      <c r="R397" s="42"/>
      <c r="S397" s="42"/>
      <c r="T397" s="42"/>
      <c r="U397" s="42"/>
      <c r="V397" s="42"/>
      <c r="W397" s="42"/>
      <c r="X397" s="42"/>
      <c r="Y397" s="42"/>
      <c r="Z397" s="42"/>
      <c r="AA397" s="42"/>
      <c r="AB397" s="42"/>
      <c r="AC397" s="42"/>
      <c r="AD397" s="42"/>
    </row>
    <row r="398">
      <c r="A398" s="70" t="b">
        <v>0</v>
      </c>
      <c r="E398" s="70"/>
      <c r="I398" s="549"/>
      <c r="K398" s="42"/>
      <c r="L398" s="42"/>
      <c r="M398" s="42"/>
      <c r="N398" s="42"/>
      <c r="O398" s="42"/>
      <c r="P398" s="42"/>
      <c r="Q398" s="42"/>
      <c r="R398" s="42"/>
      <c r="S398" s="42"/>
      <c r="T398" s="42"/>
      <c r="U398" s="42"/>
      <c r="V398" s="42"/>
      <c r="W398" s="42"/>
      <c r="X398" s="42"/>
      <c r="Y398" s="42"/>
      <c r="Z398" s="42"/>
      <c r="AA398" s="42"/>
      <c r="AB398" s="42"/>
      <c r="AC398" s="42"/>
      <c r="AD398" s="42"/>
    </row>
    <row r="399">
      <c r="A399" s="70" t="b">
        <v>0</v>
      </c>
      <c r="E399" s="70"/>
      <c r="I399" s="549"/>
      <c r="K399" s="42"/>
      <c r="L399" s="42"/>
      <c r="M399" s="42"/>
      <c r="N399" s="42"/>
      <c r="O399" s="42"/>
      <c r="P399" s="42"/>
      <c r="Q399" s="42"/>
      <c r="R399" s="42"/>
      <c r="S399" s="42"/>
      <c r="T399" s="42"/>
      <c r="U399" s="42"/>
      <c r="V399" s="42"/>
      <c r="W399" s="42"/>
      <c r="X399" s="42"/>
      <c r="Y399" s="42"/>
      <c r="Z399" s="42"/>
      <c r="AA399" s="42"/>
      <c r="AB399" s="42"/>
      <c r="AC399" s="42"/>
      <c r="AD399" s="42"/>
    </row>
    <row r="400">
      <c r="A400" s="70" t="b">
        <v>0</v>
      </c>
      <c r="E400" s="70"/>
      <c r="I400" s="549"/>
      <c r="K400" s="42"/>
      <c r="L400" s="42"/>
      <c r="M400" s="42"/>
      <c r="N400" s="42"/>
      <c r="O400" s="42"/>
      <c r="P400" s="42"/>
      <c r="Q400" s="42"/>
      <c r="R400" s="42"/>
      <c r="S400" s="42"/>
      <c r="T400" s="42"/>
      <c r="U400" s="42"/>
      <c r="V400" s="42"/>
      <c r="W400" s="42"/>
      <c r="X400" s="42"/>
      <c r="Y400" s="42"/>
      <c r="Z400" s="42"/>
      <c r="AA400" s="42"/>
      <c r="AB400" s="42"/>
      <c r="AC400" s="42"/>
      <c r="AD400" s="42"/>
    </row>
    <row r="401">
      <c r="A401" s="70" t="b">
        <v>0</v>
      </c>
      <c r="E401" s="70"/>
      <c r="I401" s="549"/>
      <c r="K401" s="42"/>
      <c r="L401" s="42"/>
      <c r="M401" s="42"/>
      <c r="N401" s="42"/>
      <c r="O401" s="42"/>
      <c r="P401" s="42"/>
      <c r="Q401" s="42"/>
      <c r="R401" s="42"/>
      <c r="S401" s="42"/>
      <c r="T401" s="42"/>
      <c r="U401" s="42"/>
      <c r="V401" s="42"/>
      <c r="W401" s="42"/>
      <c r="X401" s="42"/>
      <c r="Y401" s="42"/>
      <c r="Z401" s="42"/>
      <c r="AA401" s="42"/>
      <c r="AB401" s="42"/>
      <c r="AC401" s="42"/>
      <c r="AD401" s="42"/>
    </row>
    <row r="402">
      <c r="A402" s="70" t="b">
        <v>0</v>
      </c>
      <c r="E402" s="70"/>
      <c r="I402" s="549"/>
      <c r="K402" s="42"/>
      <c r="L402" s="42"/>
      <c r="M402" s="42"/>
      <c r="N402" s="42"/>
      <c r="O402" s="42"/>
      <c r="P402" s="42"/>
      <c r="Q402" s="42"/>
      <c r="R402" s="42"/>
      <c r="S402" s="42"/>
      <c r="T402" s="42"/>
      <c r="U402" s="42"/>
      <c r="V402" s="42"/>
      <c r="W402" s="42"/>
      <c r="X402" s="42"/>
      <c r="Y402" s="42"/>
      <c r="Z402" s="42"/>
      <c r="AA402" s="42"/>
      <c r="AB402" s="42"/>
      <c r="AC402" s="42"/>
      <c r="AD402" s="42"/>
    </row>
    <row r="403">
      <c r="A403" s="70" t="b">
        <v>0</v>
      </c>
      <c r="E403" s="70"/>
      <c r="I403" s="549"/>
      <c r="K403" s="42"/>
      <c r="L403" s="42"/>
      <c r="M403" s="42"/>
      <c r="N403" s="42"/>
      <c r="O403" s="42"/>
      <c r="P403" s="42"/>
      <c r="Q403" s="42"/>
      <c r="R403" s="42"/>
      <c r="S403" s="42"/>
      <c r="T403" s="42"/>
      <c r="U403" s="42"/>
      <c r="V403" s="42"/>
      <c r="W403" s="42"/>
      <c r="X403" s="42"/>
      <c r="Y403" s="42"/>
      <c r="Z403" s="42"/>
      <c r="AA403" s="42"/>
      <c r="AB403" s="42"/>
      <c r="AC403" s="42"/>
      <c r="AD403" s="42"/>
    </row>
    <row r="404">
      <c r="A404" s="70" t="b">
        <v>0</v>
      </c>
      <c r="E404" s="70"/>
      <c r="I404" s="549"/>
      <c r="K404" s="42"/>
      <c r="L404" s="42"/>
      <c r="M404" s="42"/>
      <c r="N404" s="42"/>
      <c r="O404" s="42"/>
      <c r="P404" s="42"/>
      <c r="Q404" s="42"/>
      <c r="R404" s="42"/>
      <c r="S404" s="42"/>
      <c r="T404" s="42"/>
      <c r="U404" s="42"/>
      <c r="V404" s="42"/>
      <c r="W404" s="42"/>
      <c r="X404" s="42"/>
      <c r="Y404" s="42"/>
      <c r="Z404" s="42"/>
      <c r="AA404" s="42"/>
      <c r="AB404" s="42"/>
      <c r="AC404" s="42"/>
      <c r="AD404" s="42"/>
    </row>
    <row r="405">
      <c r="A405" s="70" t="b">
        <v>0</v>
      </c>
      <c r="E405" s="70"/>
      <c r="I405" s="549"/>
      <c r="K405" s="42"/>
      <c r="L405" s="42"/>
      <c r="M405" s="42"/>
      <c r="N405" s="42"/>
      <c r="O405" s="42"/>
      <c r="P405" s="42"/>
      <c r="Q405" s="42"/>
      <c r="R405" s="42"/>
      <c r="S405" s="42"/>
      <c r="T405" s="42"/>
      <c r="U405" s="42"/>
      <c r="V405" s="42"/>
      <c r="W405" s="42"/>
      <c r="X405" s="42"/>
      <c r="Y405" s="42"/>
      <c r="Z405" s="42"/>
      <c r="AA405" s="42"/>
      <c r="AB405" s="42"/>
      <c r="AC405" s="42"/>
      <c r="AD405" s="42"/>
    </row>
    <row r="406">
      <c r="A406" s="70" t="b">
        <v>0</v>
      </c>
      <c r="E406" s="70"/>
      <c r="I406" s="549"/>
      <c r="K406" s="42"/>
      <c r="L406" s="42"/>
      <c r="M406" s="42"/>
      <c r="N406" s="42"/>
      <c r="O406" s="42"/>
      <c r="P406" s="42"/>
      <c r="Q406" s="42"/>
      <c r="R406" s="42"/>
      <c r="S406" s="42"/>
      <c r="T406" s="42"/>
      <c r="U406" s="42"/>
      <c r="V406" s="42"/>
      <c r="W406" s="42"/>
      <c r="X406" s="42"/>
      <c r="Y406" s="42"/>
      <c r="Z406" s="42"/>
      <c r="AA406" s="42"/>
      <c r="AB406" s="42"/>
      <c r="AC406" s="42"/>
      <c r="AD406" s="42"/>
    </row>
    <row r="407">
      <c r="A407" s="70" t="b">
        <v>0</v>
      </c>
      <c r="E407" s="70"/>
      <c r="I407" s="549"/>
      <c r="K407" s="42"/>
      <c r="L407" s="42"/>
      <c r="M407" s="42"/>
      <c r="N407" s="42"/>
      <c r="O407" s="42"/>
      <c r="P407" s="42"/>
      <c r="Q407" s="42"/>
      <c r="R407" s="42"/>
      <c r="S407" s="42"/>
      <c r="T407" s="42"/>
      <c r="U407" s="42"/>
      <c r="V407" s="42"/>
      <c r="W407" s="42"/>
      <c r="X407" s="42"/>
      <c r="Y407" s="42"/>
      <c r="Z407" s="42"/>
      <c r="AA407" s="42"/>
      <c r="AB407" s="42"/>
      <c r="AC407" s="42"/>
      <c r="AD407" s="42"/>
    </row>
    <row r="408">
      <c r="A408" s="70" t="b">
        <v>0</v>
      </c>
      <c r="E408" s="70"/>
      <c r="I408" s="549"/>
      <c r="K408" s="42"/>
      <c r="L408" s="42"/>
      <c r="M408" s="42"/>
      <c r="N408" s="42"/>
      <c r="O408" s="42"/>
      <c r="P408" s="42"/>
      <c r="Q408" s="42"/>
      <c r="R408" s="42"/>
      <c r="S408" s="42"/>
      <c r="T408" s="42"/>
      <c r="U408" s="42"/>
      <c r="V408" s="42"/>
      <c r="W408" s="42"/>
      <c r="X408" s="42"/>
      <c r="Y408" s="42"/>
      <c r="Z408" s="42"/>
      <c r="AA408" s="42"/>
      <c r="AB408" s="42"/>
      <c r="AC408" s="42"/>
      <c r="AD408" s="42"/>
    </row>
    <row r="409">
      <c r="A409" s="70" t="b">
        <v>0</v>
      </c>
      <c r="E409" s="70"/>
      <c r="I409" s="549"/>
      <c r="K409" s="42"/>
      <c r="L409" s="42"/>
      <c r="M409" s="42"/>
      <c r="N409" s="42"/>
      <c r="O409" s="42"/>
      <c r="P409" s="42"/>
      <c r="Q409" s="42"/>
      <c r="R409" s="42"/>
      <c r="S409" s="42"/>
      <c r="T409" s="42"/>
      <c r="U409" s="42"/>
      <c r="V409" s="42"/>
      <c r="W409" s="42"/>
      <c r="X409" s="42"/>
      <c r="Y409" s="42"/>
      <c r="Z409" s="42"/>
      <c r="AA409" s="42"/>
      <c r="AB409" s="42"/>
      <c r="AC409" s="42"/>
      <c r="AD409" s="42"/>
    </row>
    <row r="410">
      <c r="A410" s="70" t="b">
        <v>0</v>
      </c>
      <c r="E410" s="70"/>
      <c r="I410" s="549"/>
      <c r="K410" s="42"/>
      <c r="L410" s="42"/>
      <c r="M410" s="42"/>
      <c r="N410" s="42"/>
      <c r="O410" s="42"/>
      <c r="P410" s="42"/>
      <c r="Q410" s="42"/>
      <c r="R410" s="42"/>
      <c r="S410" s="42"/>
      <c r="T410" s="42"/>
      <c r="U410" s="42"/>
      <c r="V410" s="42"/>
      <c r="W410" s="42"/>
      <c r="X410" s="42"/>
      <c r="Y410" s="42"/>
      <c r="Z410" s="42"/>
      <c r="AA410" s="42"/>
      <c r="AB410" s="42"/>
      <c r="AC410" s="42"/>
      <c r="AD410" s="42"/>
    </row>
    <row r="411">
      <c r="A411" s="70" t="b">
        <v>0</v>
      </c>
      <c r="E411" s="70"/>
      <c r="I411" s="549"/>
      <c r="K411" s="42"/>
      <c r="L411" s="42"/>
      <c r="M411" s="42"/>
      <c r="N411" s="42"/>
      <c r="O411" s="42"/>
      <c r="P411" s="42"/>
      <c r="Q411" s="42"/>
      <c r="R411" s="42"/>
      <c r="S411" s="42"/>
      <c r="T411" s="42"/>
      <c r="U411" s="42"/>
      <c r="V411" s="42"/>
      <c r="W411" s="42"/>
      <c r="X411" s="42"/>
      <c r="Y411" s="42"/>
      <c r="Z411" s="42"/>
      <c r="AA411" s="42"/>
      <c r="AB411" s="42"/>
      <c r="AC411" s="42"/>
      <c r="AD411" s="42"/>
    </row>
    <row r="412">
      <c r="A412" s="70" t="b">
        <v>0</v>
      </c>
      <c r="E412" s="70"/>
      <c r="I412" s="549"/>
      <c r="K412" s="42"/>
      <c r="L412" s="42"/>
      <c r="M412" s="42"/>
      <c r="N412" s="42"/>
      <c r="O412" s="42"/>
      <c r="P412" s="42"/>
      <c r="Q412" s="42"/>
      <c r="R412" s="42"/>
      <c r="S412" s="42"/>
      <c r="T412" s="42"/>
      <c r="U412" s="42"/>
      <c r="V412" s="42"/>
      <c r="W412" s="42"/>
      <c r="X412" s="42"/>
      <c r="Y412" s="42"/>
      <c r="Z412" s="42"/>
      <c r="AA412" s="42"/>
      <c r="AB412" s="42"/>
      <c r="AC412" s="42"/>
      <c r="AD412" s="42"/>
    </row>
    <row r="413">
      <c r="A413" s="70" t="b">
        <v>0</v>
      </c>
      <c r="E413" s="70"/>
      <c r="I413" s="549"/>
      <c r="K413" s="42"/>
      <c r="L413" s="42"/>
      <c r="M413" s="42"/>
      <c r="N413" s="42"/>
      <c r="O413" s="42"/>
      <c r="P413" s="42"/>
      <c r="Q413" s="42"/>
      <c r="R413" s="42"/>
      <c r="S413" s="42"/>
      <c r="T413" s="42"/>
      <c r="U413" s="42"/>
      <c r="V413" s="42"/>
      <c r="W413" s="42"/>
      <c r="X413" s="42"/>
      <c r="Y413" s="42"/>
      <c r="Z413" s="42"/>
      <c r="AA413" s="42"/>
      <c r="AB413" s="42"/>
      <c r="AC413" s="42"/>
      <c r="AD413" s="42"/>
    </row>
    <row r="414">
      <c r="A414" s="70" t="b">
        <v>0</v>
      </c>
      <c r="E414" s="70"/>
      <c r="I414" s="549"/>
      <c r="K414" s="42"/>
      <c r="L414" s="42"/>
      <c r="M414" s="42"/>
      <c r="N414" s="42"/>
      <c r="O414" s="42"/>
      <c r="P414" s="42"/>
      <c r="Q414" s="42"/>
      <c r="R414" s="42"/>
      <c r="S414" s="42"/>
      <c r="T414" s="42"/>
      <c r="U414" s="42"/>
      <c r="V414" s="42"/>
      <c r="W414" s="42"/>
      <c r="X414" s="42"/>
      <c r="Y414" s="42"/>
      <c r="Z414" s="42"/>
      <c r="AA414" s="42"/>
      <c r="AB414" s="42"/>
      <c r="AC414" s="42"/>
      <c r="AD414" s="42"/>
    </row>
    <row r="415">
      <c r="A415" s="70" t="b">
        <v>0</v>
      </c>
      <c r="E415" s="70"/>
      <c r="I415" s="549"/>
      <c r="K415" s="42"/>
      <c r="L415" s="42"/>
      <c r="M415" s="42"/>
      <c r="N415" s="42"/>
      <c r="O415" s="42"/>
      <c r="P415" s="42"/>
      <c r="Q415" s="42"/>
      <c r="R415" s="42"/>
      <c r="S415" s="42"/>
      <c r="T415" s="42"/>
      <c r="U415" s="42"/>
      <c r="V415" s="42"/>
      <c r="W415" s="42"/>
      <c r="X415" s="42"/>
      <c r="Y415" s="42"/>
      <c r="Z415" s="42"/>
      <c r="AA415" s="42"/>
      <c r="AB415" s="42"/>
      <c r="AC415" s="42"/>
      <c r="AD415" s="42"/>
    </row>
    <row r="416">
      <c r="A416" s="70" t="b">
        <v>0</v>
      </c>
      <c r="E416" s="70"/>
      <c r="I416" s="549"/>
      <c r="K416" s="42"/>
      <c r="L416" s="42"/>
      <c r="M416" s="42"/>
      <c r="N416" s="42"/>
      <c r="O416" s="42"/>
      <c r="P416" s="42"/>
      <c r="Q416" s="42"/>
      <c r="R416" s="42"/>
      <c r="S416" s="42"/>
      <c r="T416" s="42"/>
      <c r="U416" s="42"/>
      <c r="V416" s="42"/>
      <c r="W416" s="42"/>
      <c r="X416" s="42"/>
      <c r="Y416" s="42"/>
      <c r="Z416" s="42"/>
      <c r="AA416" s="42"/>
      <c r="AB416" s="42"/>
      <c r="AC416" s="42"/>
      <c r="AD416" s="42"/>
    </row>
    <row r="417">
      <c r="A417" s="70" t="b">
        <v>0</v>
      </c>
      <c r="E417" s="70"/>
      <c r="I417" s="549"/>
      <c r="K417" s="42"/>
      <c r="L417" s="42"/>
      <c r="M417" s="42"/>
      <c r="N417" s="42"/>
      <c r="O417" s="42"/>
      <c r="P417" s="42"/>
      <c r="Q417" s="42"/>
      <c r="R417" s="42"/>
      <c r="S417" s="42"/>
      <c r="T417" s="42"/>
      <c r="U417" s="42"/>
      <c r="V417" s="42"/>
      <c r="W417" s="42"/>
      <c r="X417" s="42"/>
      <c r="Y417" s="42"/>
      <c r="Z417" s="42"/>
      <c r="AA417" s="42"/>
      <c r="AB417" s="42"/>
      <c r="AC417" s="42"/>
      <c r="AD417" s="42"/>
    </row>
    <row r="418">
      <c r="A418" s="70" t="b">
        <v>0</v>
      </c>
      <c r="E418" s="70"/>
      <c r="I418" s="549"/>
      <c r="K418" s="42"/>
      <c r="L418" s="42"/>
      <c r="M418" s="42"/>
      <c r="N418" s="42"/>
      <c r="O418" s="42"/>
      <c r="P418" s="42"/>
      <c r="Q418" s="42"/>
      <c r="R418" s="42"/>
      <c r="S418" s="42"/>
      <c r="T418" s="42"/>
      <c r="U418" s="42"/>
      <c r="V418" s="42"/>
      <c r="W418" s="42"/>
      <c r="X418" s="42"/>
      <c r="Y418" s="42"/>
      <c r="Z418" s="42"/>
      <c r="AA418" s="42"/>
      <c r="AB418" s="42"/>
      <c r="AC418" s="42"/>
      <c r="AD418" s="42"/>
    </row>
    <row r="419">
      <c r="A419" s="70" t="b">
        <v>0</v>
      </c>
      <c r="E419" s="70"/>
      <c r="I419" s="549"/>
      <c r="K419" s="42"/>
      <c r="L419" s="42"/>
      <c r="M419" s="42"/>
      <c r="N419" s="42"/>
      <c r="O419" s="42"/>
      <c r="P419" s="42"/>
      <c r="Q419" s="42"/>
      <c r="R419" s="42"/>
      <c r="S419" s="42"/>
      <c r="T419" s="42"/>
      <c r="U419" s="42"/>
      <c r="V419" s="42"/>
      <c r="W419" s="42"/>
      <c r="X419" s="42"/>
      <c r="Y419" s="42"/>
      <c r="Z419" s="42"/>
      <c r="AA419" s="42"/>
      <c r="AB419" s="42"/>
      <c r="AC419" s="42"/>
      <c r="AD419" s="42"/>
    </row>
    <row r="420">
      <c r="A420" s="70" t="b">
        <v>0</v>
      </c>
      <c r="E420" s="70"/>
      <c r="I420" s="549"/>
      <c r="K420" s="42"/>
      <c r="L420" s="42"/>
      <c r="M420" s="42"/>
      <c r="N420" s="42"/>
      <c r="O420" s="42"/>
      <c r="P420" s="42"/>
      <c r="Q420" s="42"/>
      <c r="R420" s="42"/>
      <c r="S420" s="42"/>
      <c r="T420" s="42"/>
      <c r="U420" s="42"/>
      <c r="V420" s="42"/>
      <c r="W420" s="42"/>
      <c r="X420" s="42"/>
      <c r="Y420" s="42"/>
      <c r="Z420" s="42"/>
      <c r="AA420" s="42"/>
      <c r="AB420" s="42"/>
      <c r="AC420" s="42"/>
      <c r="AD420" s="42"/>
    </row>
    <row r="421">
      <c r="A421" s="70" t="b">
        <v>0</v>
      </c>
      <c r="E421" s="70"/>
      <c r="I421" s="549"/>
      <c r="K421" s="42"/>
      <c r="L421" s="42"/>
      <c r="M421" s="42"/>
      <c r="N421" s="42"/>
      <c r="O421" s="42"/>
      <c r="P421" s="42"/>
      <c r="Q421" s="42"/>
      <c r="R421" s="42"/>
      <c r="S421" s="42"/>
      <c r="T421" s="42"/>
      <c r="U421" s="42"/>
      <c r="V421" s="42"/>
      <c r="W421" s="42"/>
      <c r="X421" s="42"/>
      <c r="Y421" s="42"/>
      <c r="Z421" s="42"/>
      <c r="AA421" s="42"/>
      <c r="AB421" s="42"/>
      <c r="AC421" s="42"/>
      <c r="AD421" s="42"/>
    </row>
    <row r="422">
      <c r="A422" s="70" t="b">
        <v>0</v>
      </c>
      <c r="E422" s="70"/>
      <c r="I422" s="549"/>
      <c r="K422" s="42"/>
      <c r="L422" s="42"/>
      <c r="M422" s="42"/>
      <c r="N422" s="42"/>
      <c r="O422" s="42"/>
      <c r="P422" s="42"/>
      <c r="Q422" s="42"/>
      <c r="R422" s="42"/>
      <c r="S422" s="42"/>
      <c r="T422" s="42"/>
      <c r="U422" s="42"/>
      <c r="V422" s="42"/>
      <c r="W422" s="42"/>
      <c r="X422" s="42"/>
      <c r="Y422" s="42"/>
      <c r="Z422" s="42"/>
      <c r="AA422" s="42"/>
      <c r="AB422" s="42"/>
      <c r="AC422" s="42"/>
      <c r="AD422" s="42"/>
    </row>
    <row r="423">
      <c r="A423" s="70" t="b">
        <v>0</v>
      </c>
      <c r="E423" s="70"/>
      <c r="I423" s="549"/>
      <c r="K423" s="42"/>
      <c r="L423" s="42"/>
      <c r="M423" s="42"/>
      <c r="N423" s="42"/>
      <c r="O423" s="42"/>
      <c r="P423" s="42"/>
      <c r="Q423" s="42"/>
      <c r="R423" s="42"/>
      <c r="S423" s="42"/>
      <c r="T423" s="42"/>
      <c r="U423" s="42"/>
      <c r="V423" s="42"/>
      <c r="W423" s="42"/>
      <c r="X423" s="42"/>
      <c r="Y423" s="42"/>
      <c r="Z423" s="42"/>
      <c r="AA423" s="42"/>
      <c r="AB423" s="42"/>
      <c r="AC423" s="42"/>
      <c r="AD423" s="42"/>
    </row>
    <row r="424">
      <c r="A424" s="70" t="b">
        <v>0</v>
      </c>
      <c r="E424" s="70"/>
      <c r="I424" s="549"/>
      <c r="K424" s="42"/>
      <c r="L424" s="42"/>
      <c r="M424" s="42"/>
      <c r="N424" s="42"/>
      <c r="O424" s="42"/>
      <c r="P424" s="42"/>
      <c r="Q424" s="42"/>
      <c r="R424" s="42"/>
      <c r="S424" s="42"/>
      <c r="T424" s="42"/>
      <c r="U424" s="42"/>
      <c r="V424" s="42"/>
      <c r="W424" s="42"/>
      <c r="X424" s="42"/>
      <c r="Y424" s="42"/>
      <c r="Z424" s="42"/>
      <c r="AA424" s="42"/>
      <c r="AB424" s="42"/>
      <c r="AC424" s="42"/>
      <c r="AD424" s="42"/>
    </row>
    <row r="425">
      <c r="A425" s="70" t="b">
        <v>0</v>
      </c>
      <c r="E425" s="70"/>
      <c r="I425" s="549"/>
      <c r="K425" s="42"/>
      <c r="L425" s="42"/>
      <c r="M425" s="42"/>
      <c r="N425" s="42"/>
      <c r="O425" s="42"/>
      <c r="P425" s="42"/>
      <c r="Q425" s="42"/>
      <c r="R425" s="42"/>
      <c r="S425" s="42"/>
      <c r="T425" s="42"/>
      <c r="U425" s="42"/>
      <c r="V425" s="42"/>
      <c r="W425" s="42"/>
      <c r="X425" s="42"/>
      <c r="Y425" s="42"/>
      <c r="Z425" s="42"/>
      <c r="AA425" s="42"/>
      <c r="AB425" s="42"/>
      <c r="AC425" s="42"/>
      <c r="AD425" s="42"/>
    </row>
    <row r="426">
      <c r="A426" s="70" t="b">
        <v>0</v>
      </c>
      <c r="E426" s="70"/>
      <c r="I426" s="549"/>
      <c r="K426" s="42"/>
      <c r="L426" s="42"/>
      <c r="M426" s="42"/>
      <c r="N426" s="42"/>
      <c r="O426" s="42"/>
      <c r="P426" s="42"/>
      <c r="Q426" s="42"/>
      <c r="R426" s="42"/>
      <c r="S426" s="42"/>
      <c r="T426" s="42"/>
      <c r="U426" s="42"/>
      <c r="V426" s="42"/>
      <c r="W426" s="42"/>
      <c r="X426" s="42"/>
      <c r="Y426" s="42"/>
      <c r="Z426" s="42"/>
      <c r="AA426" s="42"/>
      <c r="AB426" s="42"/>
      <c r="AC426" s="42"/>
      <c r="AD426" s="42"/>
    </row>
    <row r="427">
      <c r="A427" s="70" t="b">
        <v>0</v>
      </c>
      <c r="E427" s="70"/>
      <c r="I427" s="549"/>
      <c r="K427" s="42"/>
      <c r="L427" s="42"/>
      <c r="M427" s="42"/>
      <c r="N427" s="42"/>
      <c r="O427" s="42"/>
      <c r="P427" s="42"/>
      <c r="Q427" s="42"/>
      <c r="R427" s="42"/>
      <c r="S427" s="42"/>
      <c r="T427" s="42"/>
      <c r="U427" s="42"/>
      <c r="V427" s="42"/>
      <c r="W427" s="42"/>
      <c r="X427" s="42"/>
      <c r="Y427" s="42"/>
      <c r="Z427" s="42"/>
      <c r="AA427" s="42"/>
      <c r="AB427" s="42"/>
      <c r="AC427" s="42"/>
      <c r="AD427" s="42"/>
    </row>
    <row r="428">
      <c r="A428" s="70" t="b">
        <v>0</v>
      </c>
      <c r="E428" s="70"/>
      <c r="I428" s="549"/>
      <c r="K428" s="42"/>
      <c r="L428" s="42"/>
      <c r="M428" s="42"/>
      <c r="N428" s="42"/>
      <c r="O428" s="42"/>
      <c r="P428" s="42"/>
      <c r="Q428" s="42"/>
      <c r="R428" s="42"/>
      <c r="S428" s="42"/>
      <c r="T428" s="42"/>
      <c r="U428" s="42"/>
      <c r="V428" s="42"/>
      <c r="W428" s="42"/>
      <c r="X428" s="42"/>
      <c r="Y428" s="42"/>
      <c r="Z428" s="42"/>
      <c r="AA428" s="42"/>
      <c r="AB428" s="42"/>
      <c r="AC428" s="42"/>
      <c r="AD428" s="42"/>
    </row>
    <row r="429">
      <c r="A429" s="70" t="b">
        <v>0</v>
      </c>
      <c r="E429" s="70"/>
      <c r="I429" s="549"/>
      <c r="K429" s="42"/>
      <c r="L429" s="42"/>
      <c r="M429" s="42"/>
      <c r="N429" s="42"/>
      <c r="O429" s="42"/>
      <c r="P429" s="42"/>
      <c r="Q429" s="42"/>
      <c r="R429" s="42"/>
      <c r="S429" s="42"/>
      <c r="T429" s="42"/>
      <c r="U429" s="42"/>
      <c r="V429" s="42"/>
      <c r="W429" s="42"/>
      <c r="X429" s="42"/>
      <c r="Y429" s="42"/>
      <c r="Z429" s="42"/>
      <c r="AA429" s="42"/>
      <c r="AB429" s="42"/>
      <c r="AC429" s="42"/>
      <c r="AD429" s="42"/>
    </row>
    <row r="430">
      <c r="A430" s="70" t="b">
        <v>0</v>
      </c>
      <c r="E430" s="70"/>
      <c r="I430" s="549"/>
      <c r="K430" s="42"/>
      <c r="L430" s="42"/>
      <c r="M430" s="42"/>
      <c r="N430" s="42"/>
      <c r="O430" s="42"/>
      <c r="P430" s="42"/>
      <c r="Q430" s="42"/>
      <c r="R430" s="42"/>
      <c r="S430" s="42"/>
      <c r="T430" s="42"/>
      <c r="U430" s="42"/>
      <c r="V430" s="42"/>
      <c r="W430" s="42"/>
      <c r="X430" s="42"/>
      <c r="Y430" s="42"/>
      <c r="Z430" s="42"/>
      <c r="AA430" s="42"/>
      <c r="AB430" s="42"/>
      <c r="AC430" s="42"/>
      <c r="AD430" s="42"/>
    </row>
    <row r="431">
      <c r="A431" s="70" t="b">
        <v>0</v>
      </c>
      <c r="E431" s="70"/>
      <c r="I431" s="549"/>
      <c r="K431" s="42"/>
      <c r="L431" s="42"/>
      <c r="M431" s="42"/>
      <c r="N431" s="42"/>
      <c r="O431" s="42"/>
      <c r="P431" s="42"/>
      <c r="Q431" s="42"/>
      <c r="R431" s="42"/>
      <c r="S431" s="42"/>
      <c r="T431" s="42"/>
      <c r="U431" s="42"/>
      <c r="V431" s="42"/>
      <c r="W431" s="42"/>
      <c r="X431" s="42"/>
      <c r="Y431" s="42"/>
      <c r="Z431" s="42"/>
      <c r="AA431" s="42"/>
      <c r="AB431" s="42"/>
      <c r="AC431" s="42"/>
      <c r="AD431" s="42"/>
    </row>
    <row r="432">
      <c r="A432" s="70" t="b">
        <v>0</v>
      </c>
      <c r="E432" s="70"/>
      <c r="I432" s="549"/>
      <c r="K432" s="42"/>
      <c r="L432" s="42"/>
      <c r="M432" s="42"/>
      <c r="N432" s="42"/>
      <c r="O432" s="42"/>
      <c r="P432" s="42"/>
      <c r="Q432" s="42"/>
      <c r="R432" s="42"/>
      <c r="S432" s="42"/>
      <c r="T432" s="42"/>
      <c r="U432" s="42"/>
      <c r="V432" s="42"/>
      <c r="W432" s="42"/>
      <c r="X432" s="42"/>
      <c r="Y432" s="42"/>
      <c r="Z432" s="42"/>
      <c r="AA432" s="42"/>
      <c r="AB432" s="42"/>
      <c r="AC432" s="42"/>
      <c r="AD432" s="42"/>
    </row>
    <row r="433">
      <c r="A433" s="70" t="b">
        <v>0</v>
      </c>
      <c r="E433" s="70"/>
      <c r="I433" s="549"/>
      <c r="K433" s="42"/>
      <c r="L433" s="42"/>
      <c r="M433" s="42"/>
      <c r="N433" s="42"/>
      <c r="O433" s="42"/>
      <c r="P433" s="42"/>
      <c r="Q433" s="42"/>
      <c r="R433" s="42"/>
      <c r="S433" s="42"/>
      <c r="T433" s="42"/>
      <c r="U433" s="42"/>
      <c r="V433" s="42"/>
      <c r="W433" s="42"/>
      <c r="X433" s="42"/>
      <c r="Y433" s="42"/>
      <c r="Z433" s="42"/>
      <c r="AA433" s="42"/>
      <c r="AB433" s="42"/>
      <c r="AC433" s="42"/>
      <c r="AD433" s="42"/>
    </row>
    <row r="434">
      <c r="A434" s="70" t="b">
        <v>0</v>
      </c>
      <c r="E434" s="70"/>
      <c r="I434" s="549"/>
      <c r="K434" s="42"/>
      <c r="L434" s="42"/>
      <c r="M434" s="42"/>
      <c r="N434" s="42"/>
      <c r="O434" s="42"/>
      <c r="P434" s="42"/>
      <c r="Q434" s="42"/>
      <c r="R434" s="42"/>
      <c r="S434" s="42"/>
      <c r="T434" s="42"/>
      <c r="U434" s="42"/>
      <c r="V434" s="42"/>
      <c r="W434" s="42"/>
      <c r="X434" s="42"/>
      <c r="Y434" s="42"/>
      <c r="Z434" s="42"/>
      <c r="AA434" s="42"/>
      <c r="AB434" s="42"/>
      <c r="AC434" s="42"/>
      <c r="AD434" s="42"/>
    </row>
    <row r="435">
      <c r="A435" s="70" t="b">
        <v>0</v>
      </c>
      <c r="E435" s="70"/>
      <c r="I435" s="549"/>
      <c r="K435" s="42"/>
      <c r="L435" s="42"/>
      <c r="M435" s="42"/>
      <c r="N435" s="42"/>
      <c r="O435" s="42"/>
      <c r="P435" s="42"/>
      <c r="Q435" s="42"/>
      <c r="R435" s="42"/>
      <c r="S435" s="42"/>
      <c r="T435" s="42"/>
      <c r="U435" s="42"/>
      <c r="V435" s="42"/>
      <c r="W435" s="42"/>
      <c r="X435" s="42"/>
      <c r="Y435" s="42"/>
      <c r="Z435" s="42"/>
      <c r="AA435" s="42"/>
      <c r="AB435" s="42"/>
      <c r="AC435" s="42"/>
      <c r="AD435" s="42"/>
    </row>
    <row r="436">
      <c r="A436" s="70" t="b">
        <v>0</v>
      </c>
      <c r="E436" s="70"/>
      <c r="I436" s="549"/>
      <c r="K436" s="42"/>
      <c r="L436" s="42"/>
      <c r="M436" s="42"/>
      <c r="N436" s="42"/>
      <c r="O436" s="42"/>
      <c r="P436" s="42"/>
      <c r="Q436" s="42"/>
      <c r="R436" s="42"/>
      <c r="S436" s="42"/>
      <c r="T436" s="42"/>
      <c r="U436" s="42"/>
      <c r="V436" s="42"/>
      <c r="W436" s="42"/>
      <c r="X436" s="42"/>
      <c r="Y436" s="42"/>
      <c r="Z436" s="42"/>
      <c r="AA436" s="42"/>
      <c r="AB436" s="42"/>
      <c r="AC436" s="42"/>
      <c r="AD436" s="42"/>
    </row>
    <row r="437">
      <c r="A437" s="70" t="b">
        <v>0</v>
      </c>
      <c r="E437" s="70"/>
      <c r="I437" s="549"/>
      <c r="K437" s="42"/>
      <c r="L437" s="42"/>
      <c r="M437" s="42"/>
      <c r="N437" s="42"/>
      <c r="O437" s="42"/>
      <c r="P437" s="42"/>
      <c r="Q437" s="42"/>
      <c r="R437" s="42"/>
      <c r="S437" s="42"/>
      <c r="T437" s="42"/>
      <c r="U437" s="42"/>
      <c r="V437" s="42"/>
      <c r="W437" s="42"/>
      <c r="X437" s="42"/>
      <c r="Y437" s="42"/>
      <c r="Z437" s="42"/>
      <c r="AA437" s="42"/>
      <c r="AB437" s="42"/>
      <c r="AC437" s="42"/>
      <c r="AD437" s="42"/>
    </row>
    <row r="438">
      <c r="A438" s="70" t="b">
        <v>0</v>
      </c>
      <c r="E438" s="70"/>
      <c r="I438" s="549"/>
      <c r="K438" s="42"/>
      <c r="L438" s="42"/>
      <c r="M438" s="42"/>
      <c r="N438" s="42"/>
      <c r="O438" s="42"/>
      <c r="P438" s="42"/>
      <c r="Q438" s="42"/>
      <c r="R438" s="42"/>
      <c r="S438" s="42"/>
      <c r="T438" s="42"/>
      <c r="U438" s="42"/>
      <c r="V438" s="42"/>
      <c r="W438" s="42"/>
      <c r="X438" s="42"/>
      <c r="Y438" s="42"/>
      <c r="Z438" s="42"/>
      <c r="AA438" s="42"/>
      <c r="AB438" s="42"/>
      <c r="AC438" s="42"/>
      <c r="AD438" s="42"/>
    </row>
    <row r="439">
      <c r="A439" s="70" t="b">
        <v>0</v>
      </c>
      <c r="E439" s="70"/>
      <c r="I439" s="549"/>
      <c r="K439" s="42"/>
      <c r="L439" s="42"/>
      <c r="M439" s="42"/>
      <c r="N439" s="42"/>
      <c r="O439" s="42"/>
      <c r="P439" s="42"/>
      <c r="Q439" s="42"/>
      <c r="R439" s="42"/>
      <c r="S439" s="42"/>
      <c r="T439" s="42"/>
      <c r="U439" s="42"/>
      <c r="V439" s="42"/>
      <c r="W439" s="42"/>
      <c r="X439" s="42"/>
      <c r="Y439" s="42"/>
      <c r="Z439" s="42"/>
      <c r="AA439" s="42"/>
      <c r="AB439" s="42"/>
      <c r="AC439" s="42"/>
      <c r="AD439" s="42"/>
    </row>
    <row r="440">
      <c r="A440" s="70" t="b">
        <v>0</v>
      </c>
      <c r="E440" s="70"/>
      <c r="I440" s="549"/>
      <c r="K440" s="42"/>
      <c r="L440" s="42"/>
      <c r="M440" s="42"/>
      <c r="N440" s="42"/>
      <c r="O440" s="42"/>
      <c r="P440" s="42"/>
      <c r="Q440" s="42"/>
      <c r="R440" s="42"/>
      <c r="S440" s="42"/>
      <c r="T440" s="42"/>
      <c r="U440" s="42"/>
      <c r="V440" s="42"/>
      <c r="W440" s="42"/>
      <c r="X440" s="42"/>
      <c r="Y440" s="42"/>
      <c r="Z440" s="42"/>
      <c r="AA440" s="42"/>
      <c r="AB440" s="42"/>
      <c r="AC440" s="42"/>
      <c r="AD440" s="42"/>
    </row>
    <row r="441">
      <c r="A441" s="70" t="b">
        <v>0</v>
      </c>
      <c r="E441" s="70"/>
      <c r="I441" s="549"/>
      <c r="K441" s="42"/>
      <c r="L441" s="42"/>
      <c r="M441" s="42"/>
      <c r="N441" s="42"/>
      <c r="O441" s="42"/>
      <c r="P441" s="42"/>
      <c r="Q441" s="42"/>
      <c r="R441" s="42"/>
      <c r="S441" s="42"/>
      <c r="T441" s="42"/>
      <c r="U441" s="42"/>
      <c r="V441" s="42"/>
      <c r="W441" s="42"/>
      <c r="X441" s="42"/>
      <c r="Y441" s="42"/>
      <c r="Z441" s="42"/>
      <c r="AA441" s="42"/>
      <c r="AB441" s="42"/>
      <c r="AC441" s="42"/>
      <c r="AD441" s="42"/>
    </row>
    <row r="442">
      <c r="A442" s="70" t="b">
        <v>0</v>
      </c>
      <c r="E442" s="70"/>
      <c r="I442" s="549"/>
      <c r="K442" s="42"/>
      <c r="L442" s="42"/>
      <c r="M442" s="42"/>
      <c r="N442" s="42"/>
      <c r="O442" s="42"/>
      <c r="P442" s="42"/>
      <c r="Q442" s="42"/>
      <c r="R442" s="42"/>
      <c r="S442" s="42"/>
      <c r="T442" s="42"/>
      <c r="U442" s="42"/>
      <c r="V442" s="42"/>
      <c r="W442" s="42"/>
      <c r="X442" s="42"/>
      <c r="Y442" s="42"/>
      <c r="Z442" s="42"/>
      <c r="AA442" s="42"/>
      <c r="AB442" s="42"/>
      <c r="AC442" s="42"/>
      <c r="AD442" s="42"/>
    </row>
    <row r="443">
      <c r="A443" s="70" t="b">
        <v>0</v>
      </c>
      <c r="E443" s="70"/>
      <c r="I443" s="549"/>
      <c r="K443" s="42"/>
      <c r="L443" s="42"/>
      <c r="M443" s="42"/>
      <c r="N443" s="42"/>
      <c r="O443" s="42"/>
      <c r="P443" s="42"/>
      <c r="Q443" s="42"/>
      <c r="R443" s="42"/>
      <c r="S443" s="42"/>
      <c r="T443" s="42"/>
      <c r="U443" s="42"/>
      <c r="V443" s="42"/>
      <c r="W443" s="42"/>
      <c r="X443" s="42"/>
      <c r="Y443" s="42"/>
      <c r="Z443" s="42"/>
      <c r="AA443" s="42"/>
      <c r="AB443" s="42"/>
      <c r="AC443" s="42"/>
      <c r="AD443" s="42"/>
    </row>
    <row r="444">
      <c r="A444" s="70" t="b">
        <v>0</v>
      </c>
      <c r="E444" s="70"/>
      <c r="I444" s="549"/>
      <c r="K444" s="42"/>
      <c r="L444" s="42"/>
      <c r="M444" s="42"/>
      <c r="N444" s="42"/>
      <c r="O444" s="42"/>
      <c r="P444" s="42"/>
      <c r="Q444" s="42"/>
      <c r="R444" s="42"/>
      <c r="S444" s="42"/>
      <c r="T444" s="42"/>
      <c r="U444" s="42"/>
      <c r="V444" s="42"/>
      <c r="W444" s="42"/>
      <c r="X444" s="42"/>
      <c r="Y444" s="42"/>
      <c r="Z444" s="42"/>
      <c r="AA444" s="42"/>
      <c r="AB444" s="42"/>
      <c r="AC444" s="42"/>
      <c r="AD444" s="42"/>
    </row>
    <row r="445">
      <c r="A445" s="70" t="b">
        <v>0</v>
      </c>
      <c r="E445" s="70"/>
      <c r="I445" s="549"/>
      <c r="K445" s="42"/>
      <c r="L445" s="42"/>
      <c r="M445" s="42"/>
      <c r="N445" s="42"/>
      <c r="O445" s="42"/>
      <c r="P445" s="42"/>
      <c r="Q445" s="42"/>
      <c r="R445" s="42"/>
      <c r="S445" s="42"/>
      <c r="T445" s="42"/>
      <c r="U445" s="42"/>
      <c r="V445" s="42"/>
      <c r="W445" s="42"/>
      <c r="X445" s="42"/>
      <c r="Y445" s="42"/>
      <c r="Z445" s="42"/>
      <c r="AA445" s="42"/>
      <c r="AB445" s="42"/>
      <c r="AC445" s="42"/>
      <c r="AD445" s="42"/>
    </row>
    <row r="446">
      <c r="A446" s="70" t="b">
        <v>0</v>
      </c>
      <c r="E446" s="70"/>
      <c r="I446" s="549"/>
      <c r="K446" s="42"/>
      <c r="L446" s="42"/>
      <c r="M446" s="42"/>
      <c r="N446" s="42"/>
      <c r="O446" s="42"/>
      <c r="P446" s="42"/>
      <c r="Q446" s="42"/>
      <c r="R446" s="42"/>
      <c r="S446" s="42"/>
      <c r="T446" s="42"/>
      <c r="U446" s="42"/>
      <c r="V446" s="42"/>
      <c r="W446" s="42"/>
      <c r="X446" s="42"/>
      <c r="Y446" s="42"/>
      <c r="Z446" s="42"/>
      <c r="AA446" s="42"/>
      <c r="AB446" s="42"/>
      <c r="AC446" s="42"/>
      <c r="AD446" s="42"/>
    </row>
    <row r="447">
      <c r="A447" s="70" t="b">
        <v>0</v>
      </c>
      <c r="E447" s="70"/>
      <c r="I447" s="549"/>
      <c r="K447" s="42"/>
      <c r="L447" s="42"/>
      <c r="M447" s="42"/>
      <c r="N447" s="42"/>
      <c r="O447" s="42"/>
      <c r="P447" s="42"/>
      <c r="Q447" s="42"/>
      <c r="R447" s="42"/>
      <c r="S447" s="42"/>
      <c r="T447" s="42"/>
      <c r="U447" s="42"/>
      <c r="V447" s="42"/>
      <c r="W447" s="42"/>
      <c r="X447" s="42"/>
      <c r="Y447" s="42"/>
      <c r="Z447" s="42"/>
      <c r="AA447" s="42"/>
      <c r="AB447" s="42"/>
      <c r="AC447" s="42"/>
      <c r="AD447" s="42"/>
    </row>
    <row r="448">
      <c r="A448" s="70" t="b">
        <v>0</v>
      </c>
      <c r="E448" s="70"/>
      <c r="I448" s="549"/>
      <c r="K448" s="42"/>
      <c r="L448" s="42"/>
      <c r="M448" s="42"/>
      <c r="N448" s="42"/>
      <c r="O448" s="42"/>
      <c r="P448" s="42"/>
      <c r="Q448" s="42"/>
      <c r="R448" s="42"/>
      <c r="S448" s="42"/>
      <c r="T448" s="42"/>
      <c r="U448" s="42"/>
      <c r="V448" s="42"/>
      <c r="W448" s="42"/>
      <c r="X448" s="42"/>
      <c r="Y448" s="42"/>
      <c r="Z448" s="42"/>
      <c r="AA448" s="42"/>
      <c r="AB448" s="42"/>
      <c r="AC448" s="42"/>
      <c r="AD448" s="42"/>
    </row>
    <row r="449">
      <c r="A449" s="70" t="b">
        <v>0</v>
      </c>
      <c r="E449" s="70"/>
      <c r="I449" s="549"/>
      <c r="K449" s="42"/>
      <c r="L449" s="42"/>
      <c r="M449" s="42"/>
      <c r="N449" s="42"/>
      <c r="O449" s="42"/>
      <c r="P449" s="42"/>
      <c r="Q449" s="42"/>
      <c r="R449" s="42"/>
      <c r="S449" s="42"/>
      <c r="T449" s="42"/>
      <c r="U449" s="42"/>
      <c r="V449" s="42"/>
      <c r="W449" s="42"/>
      <c r="X449" s="42"/>
      <c r="Y449" s="42"/>
      <c r="Z449" s="42"/>
      <c r="AA449" s="42"/>
      <c r="AB449" s="42"/>
      <c r="AC449" s="42"/>
      <c r="AD449" s="42"/>
    </row>
    <row r="450">
      <c r="A450" s="70" t="b">
        <v>0</v>
      </c>
      <c r="E450" s="70"/>
      <c r="I450" s="549"/>
      <c r="K450" s="42"/>
      <c r="L450" s="42"/>
      <c r="M450" s="42"/>
      <c r="N450" s="42"/>
      <c r="O450" s="42"/>
      <c r="P450" s="42"/>
      <c r="Q450" s="42"/>
      <c r="R450" s="42"/>
      <c r="S450" s="42"/>
      <c r="T450" s="42"/>
      <c r="U450" s="42"/>
      <c r="V450" s="42"/>
      <c r="W450" s="42"/>
      <c r="X450" s="42"/>
      <c r="Y450" s="42"/>
      <c r="Z450" s="42"/>
      <c r="AA450" s="42"/>
      <c r="AB450" s="42"/>
      <c r="AC450" s="42"/>
      <c r="AD450" s="42"/>
    </row>
    <row r="451">
      <c r="A451" s="70" t="b">
        <v>0</v>
      </c>
      <c r="E451" s="70"/>
      <c r="I451" s="549"/>
      <c r="K451" s="42"/>
      <c r="L451" s="42"/>
      <c r="M451" s="42"/>
      <c r="N451" s="42"/>
      <c r="O451" s="42"/>
      <c r="P451" s="42"/>
      <c r="Q451" s="42"/>
      <c r="R451" s="42"/>
      <c r="S451" s="42"/>
      <c r="T451" s="42"/>
      <c r="U451" s="42"/>
      <c r="V451" s="42"/>
      <c r="W451" s="42"/>
      <c r="X451" s="42"/>
      <c r="Y451" s="42"/>
      <c r="Z451" s="42"/>
      <c r="AA451" s="42"/>
      <c r="AB451" s="42"/>
      <c r="AC451" s="42"/>
      <c r="AD451" s="42"/>
    </row>
    <row r="452">
      <c r="A452" s="70" t="b">
        <v>0</v>
      </c>
      <c r="E452" s="70"/>
      <c r="I452" s="549"/>
      <c r="K452" s="42"/>
      <c r="L452" s="42"/>
      <c r="M452" s="42"/>
      <c r="N452" s="42"/>
      <c r="O452" s="42"/>
      <c r="P452" s="42"/>
      <c r="Q452" s="42"/>
      <c r="R452" s="42"/>
      <c r="S452" s="42"/>
      <c r="T452" s="42"/>
      <c r="U452" s="42"/>
      <c r="V452" s="42"/>
      <c r="W452" s="42"/>
      <c r="X452" s="42"/>
      <c r="Y452" s="42"/>
      <c r="Z452" s="42"/>
      <c r="AA452" s="42"/>
      <c r="AB452" s="42"/>
      <c r="AC452" s="42"/>
      <c r="AD452" s="42"/>
    </row>
    <row r="453">
      <c r="A453" s="70" t="b">
        <v>0</v>
      </c>
      <c r="E453" s="70"/>
      <c r="I453" s="549"/>
      <c r="K453" s="42"/>
      <c r="L453" s="42"/>
      <c r="M453" s="42"/>
      <c r="N453" s="42"/>
      <c r="O453" s="42"/>
      <c r="P453" s="42"/>
      <c r="Q453" s="42"/>
      <c r="R453" s="42"/>
      <c r="S453" s="42"/>
      <c r="T453" s="42"/>
      <c r="U453" s="42"/>
      <c r="V453" s="42"/>
      <c r="W453" s="42"/>
      <c r="X453" s="42"/>
      <c r="Y453" s="42"/>
      <c r="Z453" s="42"/>
      <c r="AA453" s="42"/>
      <c r="AB453" s="42"/>
      <c r="AC453" s="42"/>
      <c r="AD453" s="42"/>
    </row>
    <row r="454">
      <c r="A454" s="70" t="b">
        <v>0</v>
      </c>
      <c r="E454" s="70"/>
      <c r="I454" s="549"/>
      <c r="K454" s="42"/>
      <c r="L454" s="42"/>
      <c r="M454" s="42"/>
      <c r="N454" s="42"/>
      <c r="O454" s="42"/>
      <c r="P454" s="42"/>
      <c r="Q454" s="42"/>
      <c r="R454" s="42"/>
      <c r="S454" s="42"/>
      <c r="T454" s="42"/>
      <c r="U454" s="42"/>
      <c r="V454" s="42"/>
      <c r="W454" s="42"/>
      <c r="X454" s="42"/>
      <c r="Y454" s="42"/>
      <c r="Z454" s="42"/>
      <c r="AA454" s="42"/>
      <c r="AB454" s="42"/>
      <c r="AC454" s="42"/>
      <c r="AD454" s="42"/>
    </row>
    <row r="455">
      <c r="A455" s="70" t="b">
        <v>0</v>
      </c>
      <c r="E455" s="70"/>
      <c r="I455" s="549"/>
      <c r="K455" s="42"/>
      <c r="L455" s="42"/>
      <c r="M455" s="42"/>
      <c r="N455" s="42"/>
      <c r="O455" s="42"/>
      <c r="P455" s="42"/>
      <c r="Q455" s="42"/>
      <c r="R455" s="42"/>
      <c r="S455" s="42"/>
      <c r="T455" s="42"/>
      <c r="U455" s="42"/>
      <c r="V455" s="42"/>
      <c r="W455" s="42"/>
      <c r="X455" s="42"/>
      <c r="Y455" s="42"/>
      <c r="Z455" s="42"/>
      <c r="AA455" s="42"/>
      <c r="AB455" s="42"/>
      <c r="AC455" s="42"/>
      <c r="AD455" s="42"/>
    </row>
    <row r="456">
      <c r="A456" s="70" t="b">
        <v>0</v>
      </c>
      <c r="E456" s="70"/>
      <c r="I456" s="549"/>
      <c r="K456" s="42"/>
      <c r="L456" s="42"/>
      <c r="M456" s="42"/>
      <c r="N456" s="42"/>
      <c r="O456" s="42"/>
      <c r="P456" s="42"/>
      <c r="Q456" s="42"/>
      <c r="R456" s="42"/>
      <c r="S456" s="42"/>
      <c r="T456" s="42"/>
      <c r="U456" s="42"/>
      <c r="V456" s="42"/>
      <c r="W456" s="42"/>
      <c r="X456" s="42"/>
      <c r="Y456" s="42"/>
      <c r="Z456" s="42"/>
      <c r="AA456" s="42"/>
      <c r="AB456" s="42"/>
      <c r="AC456" s="42"/>
      <c r="AD456" s="42"/>
    </row>
    <row r="457">
      <c r="A457" s="70" t="b">
        <v>0</v>
      </c>
      <c r="E457" s="70"/>
      <c r="I457" s="549"/>
      <c r="K457" s="42"/>
      <c r="L457" s="42"/>
      <c r="M457" s="42"/>
      <c r="N457" s="42"/>
      <c r="O457" s="42"/>
      <c r="P457" s="42"/>
      <c r="Q457" s="42"/>
      <c r="R457" s="42"/>
      <c r="S457" s="42"/>
      <c r="T457" s="42"/>
      <c r="U457" s="42"/>
      <c r="V457" s="42"/>
      <c r="W457" s="42"/>
      <c r="X457" s="42"/>
      <c r="Y457" s="42"/>
      <c r="Z457" s="42"/>
      <c r="AA457" s="42"/>
      <c r="AB457" s="42"/>
      <c r="AC457" s="42"/>
      <c r="AD457" s="42"/>
    </row>
    <row r="458">
      <c r="A458" s="70" t="b">
        <v>0</v>
      </c>
      <c r="E458" s="70"/>
      <c r="I458" s="549"/>
      <c r="K458" s="42"/>
      <c r="L458" s="42"/>
      <c r="M458" s="42"/>
      <c r="N458" s="42"/>
      <c r="O458" s="42"/>
      <c r="P458" s="42"/>
      <c r="Q458" s="42"/>
      <c r="R458" s="42"/>
      <c r="S458" s="42"/>
      <c r="T458" s="42"/>
      <c r="U458" s="42"/>
      <c r="V458" s="42"/>
      <c r="W458" s="42"/>
      <c r="X458" s="42"/>
      <c r="Y458" s="42"/>
      <c r="Z458" s="42"/>
      <c r="AA458" s="42"/>
      <c r="AB458" s="42"/>
      <c r="AC458" s="42"/>
      <c r="AD458" s="42"/>
    </row>
    <row r="459">
      <c r="A459" s="70" t="b">
        <v>0</v>
      </c>
      <c r="E459" s="70"/>
      <c r="I459" s="549"/>
      <c r="K459" s="42"/>
      <c r="L459" s="42"/>
      <c r="M459" s="42"/>
      <c r="N459" s="42"/>
      <c r="O459" s="42"/>
      <c r="P459" s="42"/>
      <c r="Q459" s="42"/>
      <c r="R459" s="42"/>
      <c r="S459" s="42"/>
      <c r="T459" s="42"/>
      <c r="U459" s="42"/>
      <c r="V459" s="42"/>
      <c r="W459" s="42"/>
      <c r="X459" s="42"/>
      <c r="Y459" s="42"/>
      <c r="Z459" s="42"/>
      <c r="AA459" s="42"/>
      <c r="AB459" s="42"/>
      <c r="AC459" s="42"/>
      <c r="AD459" s="42"/>
    </row>
    <row r="460">
      <c r="A460" s="70" t="b">
        <v>0</v>
      </c>
      <c r="E460" s="70"/>
      <c r="I460" s="549"/>
      <c r="K460" s="42"/>
      <c r="L460" s="42"/>
      <c r="M460" s="42"/>
      <c r="N460" s="42"/>
      <c r="O460" s="42"/>
      <c r="P460" s="42"/>
      <c r="Q460" s="42"/>
      <c r="R460" s="42"/>
      <c r="S460" s="42"/>
      <c r="T460" s="42"/>
      <c r="U460" s="42"/>
      <c r="V460" s="42"/>
      <c r="W460" s="42"/>
      <c r="X460" s="42"/>
      <c r="Y460" s="42"/>
      <c r="Z460" s="42"/>
      <c r="AA460" s="42"/>
      <c r="AB460" s="42"/>
      <c r="AC460" s="42"/>
      <c r="AD460" s="42"/>
    </row>
    <row r="461">
      <c r="A461" s="70" t="b">
        <v>0</v>
      </c>
      <c r="E461" s="70"/>
      <c r="I461" s="549"/>
      <c r="K461" s="42"/>
      <c r="L461" s="42"/>
      <c r="M461" s="42"/>
      <c r="N461" s="42"/>
      <c r="O461" s="42"/>
      <c r="P461" s="42"/>
      <c r="Q461" s="42"/>
      <c r="R461" s="42"/>
      <c r="S461" s="42"/>
      <c r="T461" s="42"/>
      <c r="U461" s="42"/>
      <c r="V461" s="42"/>
      <c r="W461" s="42"/>
      <c r="X461" s="42"/>
      <c r="Y461" s="42"/>
      <c r="Z461" s="42"/>
      <c r="AA461" s="42"/>
      <c r="AB461" s="42"/>
      <c r="AC461" s="42"/>
      <c r="AD461" s="42"/>
    </row>
    <row r="462">
      <c r="A462" s="70" t="b">
        <v>0</v>
      </c>
      <c r="E462" s="70"/>
      <c r="I462" s="549"/>
      <c r="K462" s="42"/>
      <c r="L462" s="42"/>
      <c r="M462" s="42"/>
      <c r="N462" s="42"/>
      <c r="O462" s="42"/>
      <c r="P462" s="42"/>
      <c r="Q462" s="42"/>
      <c r="R462" s="42"/>
      <c r="S462" s="42"/>
      <c r="T462" s="42"/>
      <c r="U462" s="42"/>
      <c r="V462" s="42"/>
      <c r="W462" s="42"/>
      <c r="X462" s="42"/>
      <c r="Y462" s="42"/>
      <c r="Z462" s="42"/>
      <c r="AA462" s="42"/>
      <c r="AB462" s="42"/>
      <c r="AC462" s="42"/>
      <c r="AD462" s="42"/>
    </row>
    <row r="463">
      <c r="A463" s="70" t="b">
        <v>0</v>
      </c>
      <c r="E463" s="70"/>
      <c r="I463" s="549"/>
      <c r="K463" s="42"/>
      <c r="L463" s="42"/>
      <c r="M463" s="42"/>
      <c r="N463" s="42"/>
      <c r="O463" s="42"/>
      <c r="P463" s="42"/>
      <c r="Q463" s="42"/>
      <c r="R463" s="42"/>
      <c r="S463" s="42"/>
      <c r="T463" s="42"/>
      <c r="U463" s="42"/>
      <c r="V463" s="42"/>
      <c r="W463" s="42"/>
      <c r="X463" s="42"/>
      <c r="Y463" s="42"/>
      <c r="Z463" s="42"/>
      <c r="AA463" s="42"/>
      <c r="AB463" s="42"/>
      <c r="AC463" s="42"/>
      <c r="AD463" s="42"/>
    </row>
    <row r="464">
      <c r="A464" s="70" t="b">
        <v>0</v>
      </c>
      <c r="E464" s="70"/>
      <c r="I464" s="549"/>
      <c r="K464" s="42"/>
      <c r="L464" s="42"/>
      <c r="M464" s="42"/>
      <c r="N464" s="42"/>
      <c r="O464" s="42"/>
      <c r="P464" s="42"/>
      <c r="Q464" s="42"/>
      <c r="R464" s="42"/>
      <c r="S464" s="42"/>
      <c r="T464" s="42"/>
      <c r="U464" s="42"/>
      <c r="V464" s="42"/>
      <c r="W464" s="42"/>
      <c r="X464" s="42"/>
      <c r="Y464" s="42"/>
      <c r="Z464" s="42"/>
      <c r="AA464" s="42"/>
      <c r="AB464" s="42"/>
      <c r="AC464" s="42"/>
      <c r="AD464" s="42"/>
    </row>
    <row r="465">
      <c r="A465" s="70" t="b">
        <v>0</v>
      </c>
      <c r="E465" s="70"/>
      <c r="I465" s="549"/>
      <c r="K465" s="42"/>
      <c r="L465" s="42"/>
      <c r="M465" s="42"/>
      <c r="N465" s="42"/>
      <c r="O465" s="42"/>
      <c r="P465" s="42"/>
      <c r="Q465" s="42"/>
      <c r="R465" s="42"/>
      <c r="S465" s="42"/>
      <c r="T465" s="42"/>
      <c r="U465" s="42"/>
      <c r="V465" s="42"/>
      <c r="W465" s="42"/>
      <c r="X465" s="42"/>
      <c r="Y465" s="42"/>
      <c r="Z465" s="42"/>
      <c r="AA465" s="42"/>
      <c r="AB465" s="42"/>
      <c r="AC465" s="42"/>
      <c r="AD465" s="42"/>
    </row>
    <row r="466">
      <c r="A466" s="70" t="b">
        <v>0</v>
      </c>
      <c r="E466" s="70"/>
      <c r="I466" s="549"/>
      <c r="K466" s="42"/>
      <c r="L466" s="42"/>
      <c r="M466" s="42"/>
      <c r="N466" s="42"/>
      <c r="O466" s="42"/>
      <c r="P466" s="42"/>
      <c r="Q466" s="42"/>
      <c r="R466" s="42"/>
      <c r="S466" s="42"/>
      <c r="T466" s="42"/>
      <c r="U466" s="42"/>
      <c r="V466" s="42"/>
      <c r="W466" s="42"/>
      <c r="X466" s="42"/>
      <c r="Y466" s="42"/>
      <c r="Z466" s="42"/>
      <c r="AA466" s="42"/>
      <c r="AB466" s="42"/>
      <c r="AC466" s="42"/>
      <c r="AD466" s="42"/>
    </row>
    <row r="467">
      <c r="A467" s="70" t="b">
        <v>0</v>
      </c>
      <c r="E467" s="70"/>
      <c r="I467" s="549"/>
      <c r="K467" s="42"/>
      <c r="L467" s="42"/>
      <c r="M467" s="42"/>
      <c r="N467" s="42"/>
      <c r="O467" s="42"/>
      <c r="P467" s="42"/>
      <c r="Q467" s="42"/>
      <c r="R467" s="42"/>
      <c r="S467" s="42"/>
      <c r="T467" s="42"/>
      <c r="U467" s="42"/>
      <c r="V467" s="42"/>
      <c r="W467" s="42"/>
      <c r="X467" s="42"/>
      <c r="Y467" s="42"/>
      <c r="Z467" s="42"/>
      <c r="AA467" s="42"/>
      <c r="AB467" s="42"/>
      <c r="AC467" s="42"/>
      <c r="AD467" s="42"/>
    </row>
    <row r="468">
      <c r="A468" s="70" t="b">
        <v>0</v>
      </c>
      <c r="E468" s="70"/>
      <c r="I468" s="549"/>
      <c r="K468" s="42"/>
      <c r="L468" s="42"/>
      <c r="M468" s="42"/>
      <c r="N468" s="42"/>
      <c r="O468" s="42"/>
      <c r="P468" s="42"/>
      <c r="Q468" s="42"/>
      <c r="R468" s="42"/>
      <c r="S468" s="42"/>
      <c r="T468" s="42"/>
      <c r="U468" s="42"/>
      <c r="V468" s="42"/>
      <c r="W468" s="42"/>
      <c r="X468" s="42"/>
      <c r="Y468" s="42"/>
      <c r="Z468" s="42"/>
      <c r="AA468" s="42"/>
      <c r="AB468" s="42"/>
      <c r="AC468" s="42"/>
      <c r="AD468" s="42"/>
    </row>
    <row r="469">
      <c r="A469" s="70" t="b">
        <v>0</v>
      </c>
      <c r="E469" s="70"/>
      <c r="I469" s="549"/>
      <c r="K469" s="42"/>
      <c r="L469" s="42"/>
      <c r="M469" s="42"/>
      <c r="N469" s="42"/>
      <c r="O469" s="42"/>
      <c r="P469" s="42"/>
      <c r="Q469" s="42"/>
      <c r="R469" s="42"/>
      <c r="S469" s="42"/>
      <c r="T469" s="42"/>
      <c r="U469" s="42"/>
      <c r="V469" s="42"/>
      <c r="W469" s="42"/>
      <c r="X469" s="42"/>
      <c r="Y469" s="42"/>
      <c r="Z469" s="42"/>
      <c r="AA469" s="42"/>
      <c r="AB469" s="42"/>
      <c r="AC469" s="42"/>
      <c r="AD469" s="42"/>
    </row>
    <row r="470">
      <c r="A470" s="70" t="b">
        <v>0</v>
      </c>
      <c r="E470" s="70"/>
      <c r="I470" s="549"/>
      <c r="K470" s="42"/>
      <c r="L470" s="42"/>
      <c r="M470" s="42"/>
      <c r="N470" s="42"/>
      <c r="O470" s="42"/>
      <c r="P470" s="42"/>
      <c r="Q470" s="42"/>
      <c r="R470" s="42"/>
      <c r="S470" s="42"/>
      <c r="T470" s="42"/>
      <c r="U470" s="42"/>
      <c r="V470" s="42"/>
      <c r="W470" s="42"/>
      <c r="X470" s="42"/>
      <c r="Y470" s="42"/>
      <c r="Z470" s="42"/>
      <c r="AA470" s="42"/>
      <c r="AB470" s="42"/>
      <c r="AC470" s="42"/>
      <c r="AD470" s="42"/>
    </row>
    <row r="471">
      <c r="A471" s="70" t="b">
        <v>0</v>
      </c>
      <c r="E471" s="70"/>
      <c r="I471" s="549"/>
      <c r="K471" s="42"/>
      <c r="L471" s="42"/>
      <c r="M471" s="42"/>
      <c r="N471" s="42"/>
      <c r="O471" s="42"/>
      <c r="P471" s="42"/>
      <c r="Q471" s="42"/>
      <c r="R471" s="42"/>
      <c r="S471" s="42"/>
      <c r="T471" s="42"/>
      <c r="U471" s="42"/>
      <c r="V471" s="42"/>
      <c r="W471" s="42"/>
      <c r="X471" s="42"/>
      <c r="Y471" s="42"/>
      <c r="Z471" s="42"/>
      <c r="AA471" s="42"/>
      <c r="AB471" s="42"/>
      <c r="AC471" s="42"/>
      <c r="AD471" s="42"/>
    </row>
    <row r="472">
      <c r="A472" s="70" t="b">
        <v>0</v>
      </c>
      <c r="E472" s="70"/>
      <c r="I472" s="549"/>
      <c r="K472" s="42"/>
      <c r="L472" s="42"/>
      <c r="M472" s="42"/>
      <c r="N472" s="42"/>
      <c r="O472" s="42"/>
      <c r="P472" s="42"/>
      <c r="Q472" s="42"/>
      <c r="R472" s="42"/>
      <c r="S472" s="42"/>
      <c r="T472" s="42"/>
      <c r="U472" s="42"/>
      <c r="V472" s="42"/>
      <c r="W472" s="42"/>
      <c r="X472" s="42"/>
      <c r="Y472" s="42"/>
      <c r="Z472" s="42"/>
      <c r="AA472" s="42"/>
      <c r="AB472" s="42"/>
      <c r="AC472" s="42"/>
      <c r="AD472" s="42"/>
    </row>
    <row r="473">
      <c r="A473" s="70" t="b">
        <v>0</v>
      </c>
      <c r="E473" s="70"/>
      <c r="I473" s="549"/>
      <c r="K473" s="42"/>
      <c r="L473" s="42"/>
      <c r="M473" s="42"/>
      <c r="N473" s="42"/>
      <c r="O473" s="42"/>
      <c r="P473" s="42"/>
      <c r="Q473" s="42"/>
      <c r="R473" s="42"/>
      <c r="S473" s="42"/>
      <c r="T473" s="42"/>
      <c r="U473" s="42"/>
      <c r="V473" s="42"/>
      <c r="W473" s="42"/>
      <c r="X473" s="42"/>
      <c r="Y473" s="42"/>
      <c r="Z473" s="42"/>
      <c r="AA473" s="42"/>
      <c r="AB473" s="42"/>
      <c r="AC473" s="42"/>
      <c r="AD473" s="42"/>
    </row>
    <row r="474">
      <c r="A474" s="70" t="b">
        <v>0</v>
      </c>
      <c r="E474" s="70"/>
      <c r="I474" s="549"/>
      <c r="K474" s="42"/>
      <c r="L474" s="42"/>
      <c r="M474" s="42"/>
      <c r="N474" s="42"/>
      <c r="O474" s="42"/>
      <c r="P474" s="42"/>
      <c r="Q474" s="42"/>
      <c r="R474" s="42"/>
      <c r="S474" s="42"/>
      <c r="T474" s="42"/>
      <c r="U474" s="42"/>
      <c r="V474" s="42"/>
      <c r="W474" s="42"/>
      <c r="X474" s="42"/>
      <c r="Y474" s="42"/>
      <c r="Z474" s="42"/>
      <c r="AA474" s="42"/>
      <c r="AB474" s="42"/>
      <c r="AC474" s="42"/>
      <c r="AD474" s="42"/>
    </row>
    <row r="475">
      <c r="A475" s="70" t="b">
        <v>0</v>
      </c>
      <c r="E475" s="70"/>
      <c r="I475" s="549"/>
      <c r="K475" s="42"/>
      <c r="L475" s="42"/>
      <c r="M475" s="42"/>
      <c r="N475" s="42"/>
      <c r="O475" s="42"/>
      <c r="P475" s="42"/>
      <c r="Q475" s="42"/>
      <c r="R475" s="42"/>
      <c r="S475" s="42"/>
      <c r="T475" s="42"/>
      <c r="U475" s="42"/>
      <c r="V475" s="42"/>
      <c r="W475" s="42"/>
      <c r="X475" s="42"/>
      <c r="Y475" s="42"/>
      <c r="Z475" s="42"/>
      <c r="AA475" s="42"/>
      <c r="AB475" s="42"/>
      <c r="AC475" s="42"/>
      <c r="AD475" s="42"/>
    </row>
    <row r="476">
      <c r="A476" s="70" t="b">
        <v>0</v>
      </c>
      <c r="E476" s="70"/>
      <c r="I476" s="549"/>
      <c r="K476" s="42"/>
      <c r="L476" s="42"/>
      <c r="M476" s="42"/>
      <c r="N476" s="42"/>
      <c r="O476" s="42"/>
      <c r="P476" s="42"/>
      <c r="Q476" s="42"/>
      <c r="R476" s="42"/>
      <c r="S476" s="42"/>
      <c r="T476" s="42"/>
      <c r="U476" s="42"/>
      <c r="V476" s="42"/>
      <c r="W476" s="42"/>
      <c r="X476" s="42"/>
      <c r="Y476" s="42"/>
      <c r="Z476" s="42"/>
      <c r="AA476" s="42"/>
      <c r="AB476" s="42"/>
      <c r="AC476" s="42"/>
      <c r="AD476" s="42"/>
    </row>
    <row r="477">
      <c r="A477" s="70" t="b">
        <v>0</v>
      </c>
      <c r="E477" s="70"/>
      <c r="I477" s="549"/>
      <c r="K477" s="42"/>
      <c r="L477" s="42"/>
      <c r="M477" s="42"/>
      <c r="N477" s="42"/>
      <c r="O477" s="42"/>
      <c r="P477" s="42"/>
      <c r="Q477" s="42"/>
      <c r="R477" s="42"/>
      <c r="S477" s="42"/>
      <c r="T477" s="42"/>
      <c r="U477" s="42"/>
      <c r="V477" s="42"/>
      <c r="W477" s="42"/>
      <c r="X477" s="42"/>
      <c r="Y477" s="42"/>
      <c r="Z477" s="42"/>
      <c r="AA477" s="42"/>
      <c r="AB477" s="42"/>
      <c r="AC477" s="42"/>
      <c r="AD477" s="42"/>
    </row>
    <row r="478">
      <c r="A478" s="70" t="b">
        <v>0</v>
      </c>
      <c r="E478" s="70"/>
      <c r="I478" s="549"/>
      <c r="K478" s="42"/>
      <c r="L478" s="42"/>
      <c r="M478" s="42"/>
      <c r="N478" s="42"/>
      <c r="O478" s="42"/>
      <c r="P478" s="42"/>
      <c r="Q478" s="42"/>
      <c r="R478" s="42"/>
      <c r="S478" s="42"/>
      <c r="T478" s="42"/>
      <c r="U478" s="42"/>
      <c r="V478" s="42"/>
      <c r="W478" s="42"/>
      <c r="X478" s="42"/>
      <c r="Y478" s="42"/>
      <c r="Z478" s="42"/>
      <c r="AA478" s="42"/>
      <c r="AB478" s="42"/>
      <c r="AC478" s="42"/>
      <c r="AD478" s="42"/>
    </row>
    <row r="479">
      <c r="A479" s="70" t="b">
        <v>0</v>
      </c>
      <c r="E479" s="70"/>
      <c r="I479" s="549"/>
      <c r="K479" s="42"/>
      <c r="L479" s="42"/>
      <c r="M479" s="42"/>
      <c r="N479" s="42"/>
      <c r="O479" s="42"/>
      <c r="P479" s="42"/>
      <c r="Q479" s="42"/>
      <c r="R479" s="42"/>
      <c r="S479" s="42"/>
      <c r="T479" s="42"/>
      <c r="U479" s="42"/>
      <c r="V479" s="42"/>
      <c r="W479" s="42"/>
      <c r="X479" s="42"/>
      <c r="Y479" s="42"/>
      <c r="Z479" s="42"/>
      <c r="AA479" s="42"/>
      <c r="AB479" s="42"/>
      <c r="AC479" s="42"/>
      <c r="AD479" s="42"/>
    </row>
    <row r="480">
      <c r="A480" s="70" t="b">
        <v>0</v>
      </c>
      <c r="E480" s="70"/>
      <c r="I480" s="549"/>
      <c r="K480" s="42"/>
      <c r="L480" s="42"/>
      <c r="M480" s="42"/>
      <c r="N480" s="42"/>
      <c r="O480" s="42"/>
      <c r="P480" s="42"/>
      <c r="Q480" s="42"/>
      <c r="R480" s="42"/>
      <c r="S480" s="42"/>
      <c r="T480" s="42"/>
      <c r="U480" s="42"/>
      <c r="V480" s="42"/>
      <c r="W480" s="42"/>
      <c r="X480" s="42"/>
      <c r="Y480" s="42"/>
      <c r="Z480" s="42"/>
      <c r="AA480" s="42"/>
      <c r="AB480" s="42"/>
      <c r="AC480" s="42"/>
      <c r="AD480" s="42"/>
    </row>
    <row r="481">
      <c r="A481" s="70" t="b">
        <v>0</v>
      </c>
      <c r="E481" s="70"/>
      <c r="I481" s="549"/>
      <c r="K481" s="42"/>
      <c r="L481" s="42"/>
      <c r="M481" s="42"/>
      <c r="N481" s="42"/>
      <c r="O481" s="42"/>
      <c r="P481" s="42"/>
      <c r="Q481" s="42"/>
      <c r="R481" s="42"/>
      <c r="S481" s="42"/>
      <c r="T481" s="42"/>
      <c r="U481" s="42"/>
      <c r="V481" s="42"/>
      <c r="W481" s="42"/>
      <c r="X481" s="42"/>
      <c r="Y481" s="42"/>
      <c r="Z481" s="42"/>
      <c r="AA481" s="42"/>
      <c r="AB481" s="42"/>
      <c r="AC481" s="42"/>
      <c r="AD481" s="42"/>
    </row>
    <row r="482">
      <c r="A482" s="70" t="b">
        <v>0</v>
      </c>
      <c r="E482" s="70"/>
      <c r="I482" s="549"/>
      <c r="K482" s="42"/>
      <c r="L482" s="42"/>
      <c r="M482" s="42"/>
      <c r="N482" s="42"/>
      <c r="O482" s="42"/>
      <c r="P482" s="42"/>
      <c r="Q482" s="42"/>
      <c r="R482" s="42"/>
      <c r="S482" s="42"/>
      <c r="T482" s="42"/>
      <c r="U482" s="42"/>
      <c r="V482" s="42"/>
      <c r="W482" s="42"/>
      <c r="X482" s="42"/>
      <c r="Y482" s="42"/>
      <c r="Z482" s="42"/>
      <c r="AA482" s="42"/>
      <c r="AB482" s="42"/>
      <c r="AC482" s="42"/>
      <c r="AD482" s="42"/>
    </row>
    <row r="483">
      <c r="A483" s="70" t="b">
        <v>0</v>
      </c>
      <c r="E483" s="70"/>
      <c r="I483" s="549"/>
      <c r="K483" s="42"/>
      <c r="L483" s="42"/>
      <c r="M483" s="42"/>
      <c r="N483" s="42"/>
      <c r="O483" s="42"/>
      <c r="P483" s="42"/>
      <c r="Q483" s="42"/>
      <c r="R483" s="42"/>
      <c r="S483" s="42"/>
      <c r="T483" s="42"/>
      <c r="U483" s="42"/>
      <c r="V483" s="42"/>
      <c r="W483" s="42"/>
      <c r="X483" s="42"/>
      <c r="Y483" s="42"/>
      <c r="Z483" s="42"/>
      <c r="AA483" s="42"/>
      <c r="AB483" s="42"/>
      <c r="AC483" s="42"/>
      <c r="AD483" s="42"/>
    </row>
    <row r="484">
      <c r="A484" s="70" t="b">
        <v>0</v>
      </c>
      <c r="E484" s="70"/>
      <c r="I484" s="549"/>
      <c r="K484" s="42"/>
      <c r="L484" s="42"/>
      <c r="M484" s="42"/>
      <c r="N484" s="42"/>
      <c r="O484" s="42"/>
      <c r="P484" s="42"/>
      <c r="Q484" s="42"/>
      <c r="R484" s="42"/>
      <c r="S484" s="42"/>
      <c r="T484" s="42"/>
      <c r="U484" s="42"/>
      <c r="V484" s="42"/>
      <c r="W484" s="42"/>
      <c r="X484" s="42"/>
      <c r="Y484" s="42"/>
      <c r="Z484" s="42"/>
      <c r="AA484" s="42"/>
      <c r="AB484" s="42"/>
      <c r="AC484" s="42"/>
      <c r="AD484" s="42"/>
    </row>
    <row r="485">
      <c r="A485" s="70" t="b">
        <v>0</v>
      </c>
      <c r="E485" s="70"/>
      <c r="I485" s="549"/>
      <c r="K485" s="42"/>
      <c r="L485" s="42"/>
      <c r="M485" s="42"/>
      <c r="N485" s="42"/>
      <c r="O485" s="42"/>
      <c r="P485" s="42"/>
      <c r="Q485" s="42"/>
      <c r="R485" s="42"/>
      <c r="S485" s="42"/>
      <c r="T485" s="42"/>
      <c r="U485" s="42"/>
      <c r="V485" s="42"/>
      <c r="W485" s="42"/>
      <c r="X485" s="42"/>
      <c r="Y485" s="42"/>
      <c r="Z485" s="42"/>
      <c r="AA485" s="42"/>
      <c r="AB485" s="42"/>
      <c r="AC485" s="42"/>
      <c r="AD485" s="42"/>
    </row>
    <row r="486">
      <c r="A486" s="70" t="b">
        <v>0</v>
      </c>
      <c r="E486" s="70"/>
      <c r="I486" s="549"/>
      <c r="K486" s="42"/>
      <c r="L486" s="42"/>
      <c r="M486" s="42"/>
      <c r="N486" s="42"/>
      <c r="O486" s="42"/>
      <c r="P486" s="42"/>
      <c r="Q486" s="42"/>
      <c r="R486" s="42"/>
      <c r="S486" s="42"/>
      <c r="T486" s="42"/>
      <c r="U486" s="42"/>
      <c r="V486" s="42"/>
      <c r="W486" s="42"/>
      <c r="X486" s="42"/>
      <c r="Y486" s="42"/>
      <c r="Z486" s="42"/>
      <c r="AA486" s="42"/>
      <c r="AB486" s="42"/>
      <c r="AC486" s="42"/>
      <c r="AD486" s="42"/>
    </row>
    <row r="487">
      <c r="A487" s="70" t="b">
        <v>0</v>
      </c>
      <c r="E487" s="70"/>
      <c r="I487" s="549"/>
      <c r="K487" s="42"/>
      <c r="L487" s="42"/>
      <c r="M487" s="42"/>
      <c r="N487" s="42"/>
      <c r="O487" s="42"/>
      <c r="P487" s="42"/>
      <c r="Q487" s="42"/>
      <c r="R487" s="42"/>
      <c r="S487" s="42"/>
      <c r="T487" s="42"/>
      <c r="U487" s="42"/>
      <c r="V487" s="42"/>
      <c r="W487" s="42"/>
      <c r="X487" s="42"/>
      <c r="Y487" s="42"/>
      <c r="Z487" s="42"/>
      <c r="AA487" s="42"/>
      <c r="AB487" s="42"/>
      <c r="AC487" s="42"/>
      <c r="AD487" s="42"/>
    </row>
    <row r="488">
      <c r="A488" s="70" t="b">
        <v>0</v>
      </c>
      <c r="E488" s="70"/>
      <c r="I488" s="549"/>
      <c r="K488" s="42"/>
      <c r="L488" s="42"/>
      <c r="M488" s="42"/>
      <c r="N488" s="42"/>
      <c r="O488" s="42"/>
      <c r="P488" s="42"/>
      <c r="Q488" s="42"/>
      <c r="R488" s="42"/>
      <c r="S488" s="42"/>
      <c r="T488" s="42"/>
      <c r="U488" s="42"/>
      <c r="V488" s="42"/>
      <c r="W488" s="42"/>
      <c r="X488" s="42"/>
      <c r="Y488" s="42"/>
      <c r="Z488" s="42"/>
      <c r="AA488" s="42"/>
      <c r="AB488" s="42"/>
      <c r="AC488" s="42"/>
      <c r="AD488" s="42"/>
    </row>
    <row r="489">
      <c r="A489" s="70" t="b">
        <v>0</v>
      </c>
      <c r="E489" s="70"/>
      <c r="I489" s="549"/>
      <c r="K489" s="42"/>
      <c r="L489" s="42"/>
      <c r="M489" s="42"/>
      <c r="N489" s="42"/>
      <c r="O489" s="42"/>
      <c r="P489" s="42"/>
      <c r="Q489" s="42"/>
      <c r="R489" s="42"/>
      <c r="S489" s="42"/>
      <c r="T489" s="42"/>
      <c r="U489" s="42"/>
      <c r="V489" s="42"/>
      <c r="W489" s="42"/>
      <c r="X489" s="42"/>
      <c r="Y489" s="42"/>
      <c r="Z489" s="42"/>
      <c r="AA489" s="42"/>
      <c r="AB489" s="42"/>
      <c r="AC489" s="42"/>
      <c r="AD489" s="42"/>
    </row>
    <row r="490">
      <c r="A490" s="70" t="b">
        <v>0</v>
      </c>
      <c r="E490" s="70"/>
      <c r="I490" s="549"/>
      <c r="K490" s="42"/>
      <c r="L490" s="42"/>
      <c r="M490" s="42"/>
      <c r="N490" s="42"/>
      <c r="O490" s="42"/>
      <c r="P490" s="42"/>
      <c r="Q490" s="42"/>
      <c r="R490" s="42"/>
      <c r="S490" s="42"/>
      <c r="T490" s="42"/>
      <c r="U490" s="42"/>
      <c r="V490" s="42"/>
      <c r="W490" s="42"/>
      <c r="X490" s="42"/>
      <c r="Y490" s="42"/>
      <c r="Z490" s="42"/>
      <c r="AA490" s="42"/>
      <c r="AB490" s="42"/>
      <c r="AC490" s="42"/>
      <c r="AD490" s="42"/>
    </row>
    <row r="491">
      <c r="A491" s="70" t="b">
        <v>0</v>
      </c>
      <c r="E491" s="70"/>
      <c r="I491" s="549"/>
      <c r="K491" s="42"/>
      <c r="L491" s="42"/>
      <c r="M491" s="42"/>
      <c r="N491" s="42"/>
      <c r="O491" s="42"/>
      <c r="P491" s="42"/>
      <c r="Q491" s="42"/>
      <c r="R491" s="42"/>
      <c r="S491" s="42"/>
      <c r="T491" s="42"/>
      <c r="U491" s="42"/>
      <c r="V491" s="42"/>
      <c r="W491" s="42"/>
      <c r="X491" s="42"/>
      <c r="Y491" s="42"/>
      <c r="Z491" s="42"/>
      <c r="AA491" s="42"/>
      <c r="AB491" s="42"/>
      <c r="AC491" s="42"/>
      <c r="AD491" s="42"/>
    </row>
    <row r="492">
      <c r="A492" s="70" t="b">
        <v>0</v>
      </c>
      <c r="E492" s="70"/>
      <c r="I492" s="549"/>
      <c r="K492" s="42"/>
      <c r="L492" s="42"/>
      <c r="M492" s="42"/>
      <c r="N492" s="42"/>
      <c r="O492" s="42"/>
      <c r="P492" s="42"/>
      <c r="Q492" s="42"/>
      <c r="R492" s="42"/>
      <c r="S492" s="42"/>
      <c r="T492" s="42"/>
      <c r="U492" s="42"/>
      <c r="V492" s="42"/>
      <c r="W492" s="42"/>
      <c r="X492" s="42"/>
      <c r="Y492" s="42"/>
      <c r="Z492" s="42"/>
      <c r="AA492" s="42"/>
      <c r="AB492" s="42"/>
      <c r="AC492" s="42"/>
      <c r="AD492" s="42"/>
    </row>
    <row r="493">
      <c r="A493" s="70" t="b">
        <v>0</v>
      </c>
      <c r="E493" s="70"/>
      <c r="I493" s="549"/>
      <c r="K493" s="42"/>
      <c r="L493" s="42"/>
      <c r="M493" s="42"/>
      <c r="N493" s="42"/>
      <c r="O493" s="42"/>
      <c r="P493" s="42"/>
      <c r="Q493" s="42"/>
      <c r="R493" s="42"/>
      <c r="S493" s="42"/>
      <c r="T493" s="42"/>
      <c r="U493" s="42"/>
      <c r="V493" s="42"/>
      <c r="W493" s="42"/>
      <c r="X493" s="42"/>
      <c r="Y493" s="42"/>
      <c r="Z493" s="42"/>
      <c r="AA493" s="42"/>
      <c r="AB493" s="42"/>
      <c r="AC493" s="42"/>
      <c r="AD493" s="42"/>
    </row>
    <row r="494">
      <c r="A494" s="70" t="b">
        <v>0</v>
      </c>
      <c r="E494" s="70"/>
      <c r="I494" s="549"/>
      <c r="K494" s="42"/>
      <c r="L494" s="42"/>
      <c r="M494" s="42"/>
      <c r="N494" s="42"/>
      <c r="O494" s="42"/>
      <c r="P494" s="42"/>
      <c r="Q494" s="42"/>
      <c r="R494" s="42"/>
      <c r="S494" s="42"/>
      <c r="T494" s="42"/>
      <c r="U494" s="42"/>
      <c r="V494" s="42"/>
      <c r="W494" s="42"/>
      <c r="X494" s="42"/>
      <c r="Y494" s="42"/>
      <c r="Z494" s="42"/>
      <c r="AA494" s="42"/>
      <c r="AB494" s="42"/>
      <c r="AC494" s="42"/>
      <c r="AD494" s="42"/>
    </row>
    <row r="495">
      <c r="A495" s="70" t="b">
        <v>0</v>
      </c>
      <c r="E495" s="70"/>
      <c r="I495" s="549"/>
      <c r="K495" s="42"/>
      <c r="L495" s="42"/>
      <c r="M495" s="42"/>
      <c r="N495" s="42"/>
      <c r="O495" s="42"/>
      <c r="P495" s="42"/>
      <c r="Q495" s="42"/>
      <c r="R495" s="42"/>
      <c r="S495" s="42"/>
      <c r="T495" s="42"/>
      <c r="U495" s="42"/>
      <c r="V495" s="42"/>
      <c r="W495" s="42"/>
      <c r="X495" s="42"/>
      <c r="Y495" s="42"/>
      <c r="Z495" s="42"/>
      <c r="AA495" s="42"/>
      <c r="AB495" s="42"/>
      <c r="AC495" s="42"/>
      <c r="AD495" s="42"/>
    </row>
    <row r="496">
      <c r="A496" s="70" t="b">
        <v>0</v>
      </c>
      <c r="E496" s="70"/>
      <c r="I496" s="549"/>
      <c r="K496" s="42"/>
      <c r="L496" s="42"/>
      <c r="M496" s="42"/>
      <c r="N496" s="42"/>
      <c r="O496" s="42"/>
      <c r="P496" s="42"/>
      <c r="Q496" s="42"/>
      <c r="R496" s="42"/>
      <c r="S496" s="42"/>
      <c r="T496" s="42"/>
      <c r="U496" s="42"/>
      <c r="V496" s="42"/>
      <c r="W496" s="42"/>
      <c r="X496" s="42"/>
      <c r="Y496" s="42"/>
      <c r="Z496" s="42"/>
      <c r="AA496" s="42"/>
      <c r="AB496" s="42"/>
      <c r="AC496" s="42"/>
      <c r="AD496" s="42"/>
    </row>
    <row r="497">
      <c r="A497" s="70" t="b">
        <v>0</v>
      </c>
      <c r="E497" s="70"/>
      <c r="I497" s="549"/>
      <c r="K497" s="42"/>
      <c r="L497" s="42"/>
      <c r="M497" s="42"/>
      <c r="N497" s="42"/>
      <c r="O497" s="42"/>
      <c r="P497" s="42"/>
      <c r="Q497" s="42"/>
      <c r="R497" s="42"/>
      <c r="S497" s="42"/>
      <c r="T497" s="42"/>
      <c r="U497" s="42"/>
      <c r="V497" s="42"/>
      <c r="W497" s="42"/>
      <c r="X497" s="42"/>
      <c r="Y497" s="42"/>
      <c r="Z497" s="42"/>
      <c r="AA497" s="42"/>
      <c r="AB497" s="42"/>
      <c r="AC497" s="42"/>
      <c r="AD497" s="42"/>
    </row>
    <row r="498">
      <c r="A498" s="70" t="b">
        <v>0</v>
      </c>
      <c r="E498" s="70"/>
      <c r="I498" s="549"/>
      <c r="K498" s="42"/>
      <c r="L498" s="42"/>
      <c r="M498" s="42"/>
      <c r="N498" s="42"/>
      <c r="O498" s="42"/>
      <c r="P498" s="42"/>
      <c r="Q498" s="42"/>
      <c r="R498" s="42"/>
      <c r="S498" s="42"/>
      <c r="T498" s="42"/>
      <c r="U498" s="42"/>
      <c r="V498" s="42"/>
      <c r="W498" s="42"/>
      <c r="X498" s="42"/>
      <c r="Y498" s="42"/>
      <c r="Z498" s="42"/>
      <c r="AA498" s="42"/>
      <c r="AB498" s="42"/>
      <c r="AC498" s="42"/>
      <c r="AD498" s="42"/>
    </row>
    <row r="499">
      <c r="A499" s="70" t="b">
        <v>0</v>
      </c>
      <c r="E499" s="70"/>
      <c r="I499" s="549"/>
      <c r="K499" s="42"/>
      <c r="L499" s="42"/>
      <c r="M499" s="42"/>
      <c r="N499" s="42"/>
      <c r="O499" s="42"/>
      <c r="P499" s="42"/>
      <c r="Q499" s="42"/>
      <c r="R499" s="42"/>
      <c r="S499" s="42"/>
      <c r="T499" s="42"/>
      <c r="U499" s="42"/>
      <c r="V499" s="42"/>
      <c r="W499" s="42"/>
      <c r="X499" s="42"/>
      <c r="Y499" s="42"/>
      <c r="Z499" s="42"/>
      <c r="AA499" s="42"/>
      <c r="AB499" s="42"/>
      <c r="AC499" s="42"/>
      <c r="AD499" s="42"/>
    </row>
    <row r="500">
      <c r="A500" s="70" t="b">
        <v>0</v>
      </c>
      <c r="E500" s="70"/>
      <c r="I500" s="549"/>
      <c r="K500" s="42"/>
      <c r="L500" s="42"/>
      <c r="M500" s="42"/>
      <c r="N500" s="42"/>
      <c r="O500" s="42"/>
      <c r="P500" s="42"/>
      <c r="Q500" s="42"/>
      <c r="R500" s="42"/>
      <c r="S500" s="42"/>
      <c r="T500" s="42"/>
      <c r="U500" s="42"/>
      <c r="V500" s="42"/>
      <c r="W500" s="42"/>
      <c r="X500" s="42"/>
      <c r="Y500" s="42"/>
      <c r="Z500" s="42"/>
      <c r="AA500" s="42"/>
      <c r="AB500" s="42"/>
      <c r="AC500" s="42"/>
      <c r="AD500" s="42"/>
    </row>
    <row r="501">
      <c r="A501" s="70" t="b">
        <v>0</v>
      </c>
      <c r="E501" s="70"/>
      <c r="I501" s="549"/>
      <c r="K501" s="42"/>
      <c r="L501" s="42"/>
      <c r="M501" s="42"/>
      <c r="N501" s="42"/>
      <c r="O501" s="42"/>
      <c r="P501" s="42"/>
      <c r="Q501" s="42"/>
      <c r="R501" s="42"/>
      <c r="S501" s="42"/>
      <c r="T501" s="42"/>
      <c r="U501" s="42"/>
      <c r="V501" s="42"/>
      <c r="W501" s="42"/>
      <c r="X501" s="42"/>
      <c r="Y501" s="42"/>
      <c r="Z501" s="42"/>
      <c r="AA501" s="42"/>
      <c r="AB501" s="42"/>
      <c r="AC501" s="42"/>
      <c r="AD501" s="42"/>
    </row>
    <row r="502">
      <c r="A502" s="70" t="b">
        <v>0</v>
      </c>
      <c r="E502" s="70"/>
      <c r="I502" s="549"/>
      <c r="K502" s="42"/>
      <c r="L502" s="42"/>
      <c r="M502" s="42"/>
      <c r="N502" s="42"/>
      <c r="O502" s="42"/>
      <c r="P502" s="42"/>
      <c r="Q502" s="42"/>
      <c r="R502" s="42"/>
      <c r="S502" s="42"/>
      <c r="T502" s="42"/>
      <c r="U502" s="42"/>
      <c r="V502" s="42"/>
      <c r="W502" s="42"/>
      <c r="X502" s="42"/>
      <c r="Y502" s="42"/>
      <c r="Z502" s="42"/>
      <c r="AA502" s="42"/>
      <c r="AB502" s="42"/>
      <c r="AC502" s="42"/>
      <c r="AD502" s="42"/>
    </row>
    <row r="503">
      <c r="A503" s="70" t="b">
        <v>0</v>
      </c>
      <c r="E503" s="70"/>
      <c r="I503" s="549"/>
      <c r="K503" s="42"/>
      <c r="L503" s="42"/>
      <c r="M503" s="42"/>
      <c r="N503" s="42"/>
      <c r="O503" s="42"/>
      <c r="P503" s="42"/>
      <c r="Q503" s="42"/>
      <c r="R503" s="42"/>
      <c r="S503" s="42"/>
      <c r="T503" s="42"/>
      <c r="U503" s="42"/>
      <c r="V503" s="42"/>
      <c r="W503" s="42"/>
      <c r="X503" s="42"/>
      <c r="Y503" s="42"/>
      <c r="Z503" s="42"/>
      <c r="AA503" s="42"/>
      <c r="AB503" s="42"/>
      <c r="AC503" s="42"/>
      <c r="AD503" s="42"/>
    </row>
    <row r="504">
      <c r="A504" s="70" t="b">
        <v>0</v>
      </c>
      <c r="E504" s="70"/>
      <c r="I504" s="549"/>
      <c r="K504" s="42"/>
      <c r="L504" s="42"/>
      <c r="M504" s="42"/>
      <c r="N504" s="42"/>
      <c r="O504" s="42"/>
      <c r="P504" s="42"/>
      <c r="Q504" s="42"/>
      <c r="R504" s="42"/>
      <c r="S504" s="42"/>
      <c r="T504" s="42"/>
      <c r="U504" s="42"/>
      <c r="V504" s="42"/>
      <c r="W504" s="42"/>
      <c r="X504" s="42"/>
      <c r="Y504" s="42"/>
      <c r="Z504" s="42"/>
      <c r="AA504" s="42"/>
      <c r="AB504" s="42"/>
      <c r="AC504" s="42"/>
      <c r="AD504" s="42"/>
    </row>
    <row r="505">
      <c r="A505" s="70" t="b">
        <v>0</v>
      </c>
      <c r="E505" s="70"/>
      <c r="I505" s="549"/>
      <c r="K505" s="42"/>
      <c r="L505" s="42"/>
      <c r="M505" s="42"/>
      <c r="N505" s="42"/>
      <c r="O505" s="42"/>
      <c r="P505" s="42"/>
      <c r="Q505" s="42"/>
      <c r="R505" s="42"/>
      <c r="S505" s="42"/>
      <c r="T505" s="42"/>
      <c r="U505" s="42"/>
      <c r="V505" s="42"/>
      <c r="W505" s="42"/>
      <c r="X505" s="42"/>
      <c r="Y505" s="42"/>
      <c r="Z505" s="42"/>
      <c r="AA505" s="42"/>
      <c r="AB505" s="42"/>
      <c r="AC505" s="42"/>
      <c r="AD505" s="42"/>
    </row>
    <row r="506">
      <c r="A506" s="70" t="b">
        <v>0</v>
      </c>
      <c r="E506" s="70"/>
      <c r="I506" s="549"/>
      <c r="K506" s="42"/>
      <c r="L506" s="42"/>
      <c r="M506" s="42"/>
      <c r="N506" s="42"/>
      <c r="O506" s="42"/>
      <c r="P506" s="42"/>
      <c r="Q506" s="42"/>
      <c r="R506" s="42"/>
      <c r="S506" s="42"/>
      <c r="T506" s="42"/>
      <c r="U506" s="42"/>
      <c r="V506" s="42"/>
      <c r="W506" s="42"/>
      <c r="X506" s="42"/>
      <c r="Y506" s="42"/>
      <c r="Z506" s="42"/>
      <c r="AA506" s="42"/>
      <c r="AB506" s="42"/>
      <c r="AC506" s="42"/>
      <c r="AD506" s="42"/>
    </row>
    <row r="507">
      <c r="A507" s="70" t="b">
        <v>0</v>
      </c>
      <c r="E507" s="70"/>
      <c r="I507" s="549"/>
      <c r="K507" s="42"/>
      <c r="L507" s="42"/>
      <c r="M507" s="42"/>
      <c r="N507" s="42"/>
      <c r="O507" s="42"/>
      <c r="P507" s="42"/>
      <c r="Q507" s="42"/>
      <c r="R507" s="42"/>
      <c r="S507" s="42"/>
      <c r="T507" s="42"/>
      <c r="U507" s="42"/>
      <c r="V507" s="42"/>
      <c r="W507" s="42"/>
      <c r="X507" s="42"/>
      <c r="Y507" s="42"/>
      <c r="Z507" s="42"/>
      <c r="AA507" s="42"/>
      <c r="AB507" s="42"/>
      <c r="AC507" s="42"/>
      <c r="AD507" s="42"/>
    </row>
    <row r="508">
      <c r="A508" s="70" t="b">
        <v>0</v>
      </c>
      <c r="E508" s="70"/>
      <c r="I508" s="549"/>
      <c r="K508" s="42"/>
      <c r="L508" s="42"/>
      <c r="M508" s="42"/>
      <c r="N508" s="42"/>
      <c r="O508" s="42"/>
      <c r="P508" s="42"/>
      <c r="Q508" s="42"/>
      <c r="R508" s="42"/>
      <c r="S508" s="42"/>
      <c r="T508" s="42"/>
      <c r="U508" s="42"/>
      <c r="V508" s="42"/>
      <c r="W508" s="42"/>
      <c r="X508" s="42"/>
      <c r="Y508" s="42"/>
      <c r="Z508" s="42"/>
      <c r="AA508" s="42"/>
      <c r="AB508" s="42"/>
      <c r="AC508" s="42"/>
      <c r="AD508" s="42"/>
    </row>
    <row r="509">
      <c r="A509" s="70" t="b">
        <v>0</v>
      </c>
      <c r="E509" s="70"/>
      <c r="I509" s="549"/>
      <c r="K509" s="42"/>
      <c r="L509" s="42"/>
      <c r="M509" s="42"/>
      <c r="N509" s="42"/>
      <c r="O509" s="42"/>
      <c r="P509" s="42"/>
      <c r="Q509" s="42"/>
      <c r="R509" s="42"/>
      <c r="S509" s="42"/>
      <c r="T509" s="42"/>
      <c r="U509" s="42"/>
      <c r="V509" s="42"/>
      <c r="W509" s="42"/>
      <c r="X509" s="42"/>
      <c r="Y509" s="42"/>
      <c r="Z509" s="42"/>
      <c r="AA509" s="42"/>
      <c r="AB509" s="42"/>
      <c r="AC509" s="42"/>
      <c r="AD509" s="42"/>
    </row>
    <row r="510">
      <c r="A510" s="70" t="b">
        <v>0</v>
      </c>
      <c r="E510" s="70"/>
      <c r="I510" s="549"/>
      <c r="K510" s="42"/>
      <c r="L510" s="42"/>
      <c r="M510" s="42"/>
      <c r="N510" s="42"/>
      <c r="O510" s="42"/>
      <c r="P510" s="42"/>
      <c r="Q510" s="42"/>
      <c r="R510" s="42"/>
      <c r="S510" s="42"/>
      <c r="T510" s="42"/>
      <c r="U510" s="42"/>
      <c r="V510" s="42"/>
      <c r="W510" s="42"/>
      <c r="X510" s="42"/>
      <c r="Y510" s="42"/>
      <c r="Z510" s="42"/>
      <c r="AA510" s="42"/>
      <c r="AB510" s="42"/>
      <c r="AC510" s="42"/>
      <c r="AD510" s="42"/>
    </row>
    <row r="511">
      <c r="A511" s="70" t="b">
        <v>0</v>
      </c>
      <c r="E511" s="70"/>
      <c r="I511" s="549"/>
      <c r="K511" s="42"/>
      <c r="L511" s="42"/>
      <c r="M511" s="42"/>
      <c r="N511" s="42"/>
      <c r="O511" s="42"/>
      <c r="P511" s="42"/>
      <c r="Q511" s="42"/>
      <c r="R511" s="42"/>
      <c r="S511" s="42"/>
      <c r="T511" s="42"/>
      <c r="U511" s="42"/>
      <c r="V511" s="42"/>
      <c r="W511" s="42"/>
      <c r="X511" s="42"/>
      <c r="Y511" s="42"/>
      <c r="Z511" s="42"/>
      <c r="AA511" s="42"/>
      <c r="AB511" s="42"/>
      <c r="AC511" s="42"/>
      <c r="AD511" s="42"/>
    </row>
    <row r="512">
      <c r="A512" s="70" t="b">
        <v>0</v>
      </c>
      <c r="E512" s="70"/>
      <c r="I512" s="549"/>
      <c r="K512" s="42"/>
      <c r="L512" s="42"/>
      <c r="M512" s="42"/>
      <c r="N512" s="42"/>
      <c r="O512" s="42"/>
      <c r="P512" s="42"/>
      <c r="Q512" s="42"/>
      <c r="R512" s="42"/>
      <c r="S512" s="42"/>
      <c r="T512" s="42"/>
      <c r="U512" s="42"/>
      <c r="V512" s="42"/>
      <c r="W512" s="42"/>
      <c r="X512" s="42"/>
      <c r="Y512" s="42"/>
      <c r="Z512" s="42"/>
      <c r="AA512" s="42"/>
      <c r="AB512" s="42"/>
      <c r="AC512" s="42"/>
      <c r="AD512" s="42"/>
    </row>
    <row r="513">
      <c r="A513" s="70" t="b">
        <v>0</v>
      </c>
      <c r="E513" s="70"/>
      <c r="I513" s="549"/>
      <c r="K513" s="42"/>
      <c r="L513" s="42"/>
      <c r="M513" s="42"/>
      <c r="N513" s="42"/>
      <c r="O513" s="42"/>
      <c r="P513" s="42"/>
      <c r="Q513" s="42"/>
      <c r="R513" s="42"/>
      <c r="S513" s="42"/>
      <c r="T513" s="42"/>
      <c r="U513" s="42"/>
      <c r="V513" s="42"/>
      <c r="W513" s="42"/>
      <c r="X513" s="42"/>
      <c r="Y513" s="42"/>
      <c r="Z513" s="42"/>
      <c r="AA513" s="42"/>
      <c r="AB513" s="42"/>
      <c r="AC513" s="42"/>
      <c r="AD513" s="42"/>
    </row>
    <row r="514">
      <c r="A514" s="70" t="b">
        <v>0</v>
      </c>
      <c r="E514" s="70"/>
      <c r="I514" s="549"/>
      <c r="K514" s="42"/>
      <c r="L514" s="42"/>
      <c r="M514" s="42"/>
      <c r="N514" s="42"/>
      <c r="O514" s="42"/>
      <c r="P514" s="42"/>
      <c r="Q514" s="42"/>
      <c r="R514" s="42"/>
      <c r="S514" s="42"/>
      <c r="T514" s="42"/>
      <c r="U514" s="42"/>
      <c r="V514" s="42"/>
      <c r="W514" s="42"/>
      <c r="X514" s="42"/>
      <c r="Y514" s="42"/>
      <c r="Z514" s="42"/>
      <c r="AA514" s="42"/>
      <c r="AB514" s="42"/>
      <c r="AC514" s="42"/>
      <c r="AD514" s="42"/>
    </row>
    <row r="515">
      <c r="A515" s="70" t="b">
        <v>0</v>
      </c>
      <c r="E515" s="70"/>
      <c r="I515" s="549"/>
      <c r="K515" s="42"/>
      <c r="L515" s="42"/>
      <c r="M515" s="42"/>
      <c r="N515" s="42"/>
      <c r="O515" s="42"/>
      <c r="P515" s="42"/>
      <c r="Q515" s="42"/>
      <c r="R515" s="42"/>
      <c r="S515" s="42"/>
      <c r="T515" s="42"/>
      <c r="U515" s="42"/>
      <c r="V515" s="42"/>
      <c r="W515" s="42"/>
      <c r="X515" s="42"/>
      <c r="Y515" s="42"/>
      <c r="Z515" s="42"/>
      <c r="AA515" s="42"/>
      <c r="AB515" s="42"/>
      <c r="AC515" s="42"/>
      <c r="AD515" s="42"/>
    </row>
    <row r="516">
      <c r="A516" s="70" t="b">
        <v>0</v>
      </c>
      <c r="E516" s="70"/>
      <c r="I516" s="549"/>
      <c r="K516" s="42"/>
      <c r="L516" s="42"/>
      <c r="M516" s="42"/>
      <c r="N516" s="42"/>
      <c r="O516" s="42"/>
      <c r="P516" s="42"/>
      <c r="Q516" s="42"/>
      <c r="R516" s="42"/>
      <c r="S516" s="42"/>
      <c r="T516" s="42"/>
      <c r="U516" s="42"/>
      <c r="V516" s="42"/>
      <c r="W516" s="42"/>
      <c r="X516" s="42"/>
      <c r="Y516" s="42"/>
      <c r="Z516" s="42"/>
      <c r="AA516" s="42"/>
      <c r="AB516" s="42"/>
      <c r="AC516" s="42"/>
      <c r="AD516" s="42"/>
    </row>
    <row r="517">
      <c r="A517" s="70" t="b">
        <v>0</v>
      </c>
      <c r="E517" s="70"/>
      <c r="I517" s="549"/>
      <c r="K517" s="42"/>
      <c r="L517" s="42"/>
      <c r="M517" s="42"/>
      <c r="N517" s="42"/>
      <c r="O517" s="42"/>
      <c r="P517" s="42"/>
      <c r="Q517" s="42"/>
      <c r="R517" s="42"/>
      <c r="S517" s="42"/>
      <c r="T517" s="42"/>
      <c r="U517" s="42"/>
      <c r="V517" s="42"/>
      <c r="W517" s="42"/>
      <c r="X517" s="42"/>
      <c r="Y517" s="42"/>
      <c r="Z517" s="42"/>
      <c r="AA517" s="42"/>
      <c r="AB517" s="42"/>
      <c r="AC517" s="42"/>
      <c r="AD517" s="42"/>
    </row>
    <row r="518">
      <c r="A518" s="70" t="b">
        <v>0</v>
      </c>
      <c r="E518" s="70"/>
      <c r="I518" s="549"/>
      <c r="K518" s="42"/>
      <c r="L518" s="42"/>
      <c r="M518" s="42"/>
      <c r="N518" s="42"/>
      <c r="O518" s="42"/>
      <c r="P518" s="42"/>
      <c r="Q518" s="42"/>
      <c r="R518" s="42"/>
      <c r="S518" s="42"/>
      <c r="T518" s="42"/>
      <c r="U518" s="42"/>
      <c r="V518" s="42"/>
      <c r="W518" s="42"/>
      <c r="X518" s="42"/>
      <c r="Y518" s="42"/>
      <c r="Z518" s="42"/>
      <c r="AA518" s="42"/>
      <c r="AB518" s="42"/>
      <c r="AC518" s="42"/>
      <c r="AD518" s="42"/>
    </row>
    <row r="519">
      <c r="A519" s="70" t="b">
        <v>0</v>
      </c>
      <c r="E519" s="70"/>
      <c r="I519" s="549"/>
      <c r="K519" s="42"/>
      <c r="L519" s="42"/>
      <c r="M519" s="42"/>
      <c r="N519" s="42"/>
      <c r="O519" s="42"/>
      <c r="P519" s="42"/>
      <c r="Q519" s="42"/>
      <c r="R519" s="42"/>
      <c r="S519" s="42"/>
      <c r="T519" s="42"/>
      <c r="U519" s="42"/>
      <c r="V519" s="42"/>
      <c r="W519" s="42"/>
      <c r="X519" s="42"/>
      <c r="Y519" s="42"/>
      <c r="Z519" s="42"/>
      <c r="AA519" s="42"/>
      <c r="AB519" s="42"/>
      <c r="AC519" s="42"/>
      <c r="AD519" s="42"/>
    </row>
    <row r="520">
      <c r="A520" s="70" t="b">
        <v>0</v>
      </c>
      <c r="E520" s="70"/>
      <c r="I520" s="549"/>
      <c r="K520" s="42"/>
      <c r="L520" s="42"/>
      <c r="M520" s="42"/>
      <c r="N520" s="42"/>
      <c r="O520" s="42"/>
      <c r="P520" s="42"/>
      <c r="Q520" s="42"/>
      <c r="R520" s="42"/>
      <c r="S520" s="42"/>
      <c r="T520" s="42"/>
      <c r="U520" s="42"/>
      <c r="V520" s="42"/>
      <c r="W520" s="42"/>
      <c r="X520" s="42"/>
      <c r="Y520" s="42"/>
      <c r="Z520" s="42"/>
      <c r="AA520" s="42"/>
      <c r="AB520" s="42"/>
      <c r="AC520" s="42"/>
      <c r="AD520" s="42"/>
    </row>
    <row r="521">
      <c r="A521" s="70" t="b">
        <v>0</v>
      </c>
      <c r="E521" s="70"/>
      <c r="I521" s="549"/>
      <c r="K521" s="42"/>
      <c r="L521" s="42"/>
      <c r="M521" s="42"/>
      <c r="N521" s="42"/>
      <c r="O521" s="42"/>
      <c r="P521" s="42"/>
      <c r="Q521" s="42"/>
      <c r="R521" s="42"/>
      <c r="S521" s="42"/>
      <c r="T521" s="42"/>
      <c r="U521" s="42"/>
      <c r="V521" s="42"/>
      <c r="W521" s="42"/>
      <c r="X521" s="42"/>
      <c r="Y521" s="42"/>
      <c r="Z521" s="42"/>
      <c r="AA521" s="42"/>
      <c r="AB521" s="42"/>
      <c r="AC521" s="42"/>
      <c r="AD521" s="42"/>
    </row>
    <row r="522">
      <c r="A522" s="70" t="b">
        <v>0</v>
      </c>
      <c r="E522" s="70"/>
      <c r="I522" s="549"/>
      <c r="K522" s="42"/>
      <c r="L522" s="42"/>
      <c r="M522" s="42"/>
      <c r="N522" s="42"/>
      <c r="O522" s="42"/>
      <c r="P522" s="42"/>
      <c r="Q522" s="42"/>
      <c r="R522" s="42"/>
      <c r="S522" s="42"/>
      <c r="T522" s="42"/>
      <c r="U522" s="42"/>
      <c r="V522" s="42"/>
      <c r="W522" s="42"/>
      <c r="X522" s="42"/>
      <c r="Y522" s="42"/>
      <c r="Z522" s="42"/>
      <c r="AA522" s="42"/>
      <c r="AB522" s="42"/>
      <c r="AC522" s="42"/>
      <c r="AD522" s="42"/>
    </row>
    <row r="523">
      <c r="A523" s="70" t="b">
        <v>0</v>
      </c>
      <c r="E523" s="70"/>
      <c r="I523" s="549"/>
      <c r="K523" s="42"/>
      <c r="L523" s="42"/>
      <c r="M523" s="42"/>
      <c r="N523" s="42"/>
      <c r="O523" s="42"/>
      <c r="P523" s="42"/>
      <c r="Q523" s="42"/>
      <c r="R523" s="42"/>
      <c r="S523" s="42"/>
      <c r="T523" s="42"/>
      <c r="U523" s="42"/>
      <c r="V523" s="42"/>
      <c r="W523" s="42"/>
      <c r="X523" s="42"/>
      <c r="Y523" s="42"/>
      <c r="Z523" s="42"/>
      <c r="AA523" s="42"/>
      <c r="AB523" s="42"/>
      <c r="AC523" s="42"/>
      <c r="AD523" s="42"/>
    </row>
    <row r="524">
      <c r="A524" s="70" t="b">
        <v>0</v>
      </c>
      <c r="E524" s="70"/>
      <c r="I524" s="549"/>
      <c r="K524" s="42"/>
      <c r="L524" s="42"/>
      <c r="M524" s="42"/>
      <c r="N524" s="42"/>
      <c r="O524" s="42"/>
      <c r="P524" s="42"/>
      <c r="Q524" s="42"/>
      <c r="R524" s="42"/>
      <c r="S524" s="42"/>
      <c r="T524" s="42"/>
      <c r="U524" s="42"/>
      <c r="V524" s="42"/>
      <c r="W524" s="42"/>
      <c r="X524" s="42"/>
      <c r="Y524" s="42"/>
      <c r="Z524" s="42"/>
      <c r="AA524" s="42"/>
      <c r="AB524" s="42"/>
      <c r="AC524" s="42"/>
      <c r="AD524" s="42"/>
    </row>
    <row r="525">
      <c r="A525" s="70" t="b">
        <v>0</v>
      </c>
      <c r="E525" s="70"/>
      <c r="I525" s="549"/>
      <c r="K525" s="42"/>
      <c r="L525" s="42"/>
      <c r="M525" s="42"/>
      <c r="N525" s="42"/>
      <c r="O525" s="42"/>
      <c r="P525" s="42"/>
      <c r="Q525" s="42"/>
      <c r="R525" s="42"/>
      <c r="S525" s="42"/>
      <c r="T525" s="42"/>
      <c r="U525" s="42"/>
      <c r="V525" s="42"/>
      <c r="W525" s="42"/>
      <c r="X525" s="42"/>
      <c r="Y525" s="42"/>
      <c r="Z525" s="42"/>
      <c r="AA525" s="42"/>
      <c r="AB525" s="42"/>
      <c r="AC525" s="42"/>
      <c r="AD525" s="42"/>
    </row>
    <row r="526">
      <c r="A526" s="70" t="b">
        <v>0</v>
      </c>
      <c r="E526" s="70"/>
      <c r="I526" s="549"/>
      <c r="K526" s="42"/>
      <c r="L526" s="42"/>
      <c r="M526" s="42"/>
      <c r="N526" s="42"/>
      <c r="O526" s="42"/>
      <c r="P526" s="42"/>
      <c r="Q526" s="42"/>
      <c r="R526" s="42"/>
      <c r="S526" s="42"/>
      <c r="T526" s="42"/>
      <c r="U526" s="42"/>
      <c r="V526" s="42"/>
      <c r="W526" s="42"/>
      <c r="X526" s="42"/>
      <c r="Y526" s="42"/>
      <c r="Z526" s="42"/>
      <c r="AA526" s="42"/>
      <c r="AB526" s="42"/>
      <c r="AC526" s="42"/>
      <c r="AD526" s="42"/>
    </row>
    <row r="527">
      <c r="A527" s="70" t="b">
        <v>0</v>
      </c>
      <c r="E527" s="70"/>
      <c r="I527" s="549"/>
      <c r="K527" s="42"/>
      <c r="L527" s="42"/>
      <c r="M527" s="42"/>
      <c r="N527" s="42"/>
      <c r="O527" s="42"/>
      <c r="P527" s="42"/>
      <c r="Q527" s="42"/>
      <c r="R527" s="42"/>
      <c r="S527" s="42"/>
      <c r="T527" s="42"/>
      <c r="U527" s="42"/>
      <c r="V527" s="42"/>
      <c r="W527" s="42"/>
      <c r="X527" s="42"/>
      <c r="Y527" s="42"/>
      <c r="Z527" s="42"/>
      <c r="AA527" s="42"/>
      <c r="AB527" s="42"/>
      <c r="AC527" s="42"/>
      <c r="AD527" s="42"/>
    </row>
    <row r="528">
      <c r="A528" s="70" t="b">
        <v>0</v>
      </c>
      <c r="E528" s="70"/>
      <c r="I528" s="549"/>
      <c r="K528" s="42"/>
      <c r="L528" s="42"/>
      <c r="M528" s="42"/>
      <c r="N528" s="42"/>
      <c r="O528" s="42"/>
      <c r="P528" s="42"/>
      <c r="Q528" s="42"/>
      <c r="R528" s="42"/>
      <c r="S528" s="42"/>
      <c r="T528" s="42"/>
      <c r="U528" s="42"/>
      <c r="V528" s="42"/>
      <c r="W528" s="42"/>
      <c r="X528" s="42"/>
      <c r="Y528" s="42"/>
      <c r="Z528" s="42"/>
      <c r="AA528" s="42"/>
      <c r="AB528" s="42"/>
      <c r="AC528" s="42"/>
      <c r="AD528" s="42"/>
    </row>
    <row r="529">
      <c r="A529" s="70" t="b">
        <v>0</v>
      </c>
      <c r="E529" s="70"/>
      <c r="I529" s="549"/>
      <c r="K529" s="42"/>
      <c r="L529" s="42"/>
      <c r="M529" s="42"/>
      <c r="N529" s="42"/>
      <c r="O529" s="42"/>
      <c r="P529" s="42"/>
      <c r="Q529" s="42"/>
      <c r="R529" s="42"/>
      <c r="S529" s="42"/>
      <c r="T529" s="42"/>
      <c r="U529" s="42"/>
      <c r="V529" s="42"/>
      <c r="W529" s="42"/>
      <c r="X529" s="42"/>
      <c r="Y529" s="42"/>
      <c r="Z529" s="42"/>
      <c r="AA529" s="42"/>
      <c r="AB529" s="42"/>
      <c r="AC529" s="42"/>
      <c r="AD529" s="42"/>
    </row>
    <row r="530">
      <c r="A530" s="70" t="b">
        <v>0</v>
      </c>
      <c r="E530" s="70"/>
      <c r="I530" s="549"/>
      <c r="K530" s="42"/>
      <c r="L530" s="42"/>
      <c r="M530" s="42"/>
      <c r="N530" s="42"/>
      <c r="O530" s="42"/>
      <c r="P530" s="42"/>
      <c r="Q530" s="42"/>
      <c r="R530" s="42"/>
      <c r="S530" s="42"/>
      <c r="T530" s="42"/>
      <c r="U530" s="42"/>
      <c r="V530" s="42"/>
      <c r="W530" s="42"/>
      <c r="X530" s="42"/>
      <c r="Y530" s="42"/>
      <c r="Z530" s="42"/>
      <c r="AA530" s="42"/>
      <c r="AB530" s="42"/>
      <c r="AC530" s="42"/>
      <c r="AD530" s="42"/>
    </row>
    <row r="531">
      <c r="A531" s="70" t="b">
        <v>0</v>
      </c>
      <c r="E531" s="70"/>
      <c r="I531" s="549"/>
      <c r="K531" s="42"/>
      <c r="L531" s="42"/>
      <c r="M531" s="42"/>
      <c r="N531" s="42"/>
      <c r="O531" s="42"/>
      <c r="P531" s="42"/>
      <c r="Q531" s="42"/>
      <c r="R531" s="42"/>
      <c r="S531" s="42"/>
      <c r="T531" s="42"/>
      <c r="U531" s="42"/>
      <c r="V531" s="42"/>
      <c r="W531" s="42"/>
      <c r="X531" s="42"/>
      <c r="Y531" s="42"/>
      <c r="Z531" s="42"/>
      <c r="AA531" s="42"/>
      <c r="AB531" s="42"/>
      <c r="AC531" s="42"/>
      <c r="AD531" s="42"/>
    </row>
    <row r="532">
      <c r="A532" s="70" t="b">
        <v>0</v>
      </c>
      <c r="E532" s="70"/>
      <c r="I532" s="549"/>
      <c r="K532" s="42"/>
      <c r="L532" s="42"/>
      <c r="M532" s="42"/>
      <c r="N532" s="42"/>
      <c r="O532" s="42"/>
      <c r="P532" s="42"/>
      <c r="Q532" s="42"/>
      <c r="R532" s="42"/>
      <c r="S532" s="42"/>
      <c r="T532" s="42"/>
      <c r="U532" s="42"/>
      <c r="V532" s="42"/>
      <c r="W532" s="42"/>
      <c r="X532" s="42"/>
      <c r="Y532" s="42"/>
      <c r="Z532" s="42"/>
      <c r="AA532" s="42"/>
      <c r="AB532" s="42"/>
      <c r="AC532" s="42"/>
      <c r="AD532" s="42"/>
    </row>
    <row r="533">
      <c r="A533" s="70" t="b">
        <v>0</v>
      </c>
      <c r="E533" s="70"/>
      <c r="I533" s="549"/>
      <c r="K533" s="42"/>
      <c r="L533" s="42"/>
      <c r="M533" s="42"/>
      <c r="N533" s="42"/>
      <c r="O533" s="42"/>
      <c r="P533" s="42"/>
      <c r="Q533" s="42"/>
      <c r="R533" s="42"/>
      <c r="S533" s="42"/>
      <c r="T533" s="42"/>
      <c r="U533" s="42"/>
      <c r="V533" s="42"/>
      <c r="W533" s="42"/>
      <c r="X533" s="42"/>
      <c r="Y533" s="42"/>
      <c r="Z533" s="42"/>
      <c r="AA533" s="42"/>
      <c r="AB533" s="42"/>
      <c r="AC533" s="42"/>
      <c r="AD533" s="42"/>
    </row>
    <row r="534">
      <c r="A534" s="70" t="b">
        <v>0</v>
      </c>
      <c r="E534" s="70"/>
      <c r="I534" s="549"/>
      <c r="K534" s="42"/>
      <c r="L534" s="42"/>
      <c r="M534" s="42"/>
      <c r="N534" s="42"/>
      <c r="O534" s="42"/>
      <c r="P534" s="42"/>
      <c r="Q534" s="42"/>
      <c r="R534" s="42"/>
      <c r="S534" s="42"/>
      <c r="T534" s="42"/>
      <c r="U534" s="42"/>
      <c r="V534" s="42"/>
      <c r="W534" s="42"/>
      <c r="X534" s="42"/>
      <c r="Y534" s="42"/>
      <c r="Z534" s="42"/>
      <c r="AA534" s="42"/>
      <c r="AB534" s="42"/>
      <c r="AC534" s="42"/>
      <c r="AD534" s="42"/>
    </row>
    <row r="535">
      <c r="A535" s="70" t="b">
        <v>0</v>
      </c>
      <c r="E535" s="70"/>
      <c r="I535" s="549"/>
      <c r="K535" s="42"/>
      <c r="L535" s="42"/>
      <c r="M535" s="42"/>
      <c r="N535" s="42"/>
      <c r="O535" s="42"/>
      <c r="P535" s="42"/>
      <c r="Q535" s="42"/>
      <c r="R535" s="42"/>
      <c r="S535" s="42"/>
      <c r="T535" s="42"/>
      <c r="U535" s="42"/>
      <c r="V535" s="42"/>
      <c r="W535" s="42"/>
      <c r="X535" s="42"/>
      <c r="Y535" s="42"/>
      <c r="Z535" s="42"/>
      <c r="AA535" s="42"/>
      <c r="AB535" s="42"/>
      <c r="AC535" s="42"/>
      <c r="AD535" s="42"/>
    </row>
    <row r="536">
      <c r="A536" s="70" t="b">
        <v>0</v>
      </c>
      <c r="E536" s="70"/>
      <c r="I536" s="549"/>
      <c r="K536" s="42"/>
      <c r="L536" s="42"/>
      <c r="M536" s="42"/>
      <c r="N536" s="42"/>
      <c r="O536" s="42"/>
      <c r="P536" s="42"/>
      <c r="Q536" s="42"/>
      <c r="R536" s="42"/>
      <c r="S536" s="42"/>
      <c r="T536" s="42"/>
      <c r="U536" s="42"/>
      <c r="V536" s="42"/>
      <c r="W536" s="42"/>
      <c r="X536" s="42"/>
      <c r="Y536" s="42"/>
      <c r="Z536" s="42"/>
      <c r="AA536" s="42"/>
      <c r="AB536" s="42"/>
      <c r="AC536" s="42"/>
      <c r="AD536" s="42"/>
    </row>
    <row r="537">
      <c r="A537" s="70" t="b">
        <v>0</v>
      </c>
      <c r="E537" s="70"/>
      <c r="I537" s="549"/>
      <c r="K537" s="42"/>
      <c r="L537" s="42"/>
      <c r="M537" s="42"/>
      <c r="N537" s="42"/>
      <c r="O537" s="42"/>
      <c r="P537" s="42"/>
      <c r="Q537" s="42"/>
      <c r="R537" s="42"/>
      <c r="S537" s="42"/>
      <c r="T537" s="42"/>
      <c r="U537" s="42"/>
      <c r="V537" s="42"/>
      <c r="W537" s="42"/>
      <c r="X537" s="42"/>
      <c r="Y537" s="42"/>
      <c r="Z537" s="42"/>
      <c r="AA537" s="42"/>
      <c r="AB537" s="42"/>
      <c r="AC537" s="42"/>
      <c r="AD537" s="42"/>
    </row>
    <row r="538">
      <c r="A538" s="70" t="b">
        <v>0</v>
      </c>
      <c r="E538" s="70"/>
      <c r="I538" s="549"/>
      <c r="K538" s="42"/>
      <c r="L538" s="42"/>
      <c r="M538" s="42"/>
      <c r="N538" s="42"/>
      <c r="O538" s="42"/>
      <c r="P538" s="42"/>
      <c r="Q538" s="42"/>
      <c r="R538" s="42"/>
      <c r="S538" s="42"/>
      <c r="T538" s="42"/>
      <c r="U538" s="42"/>
      <c r="V538" s="42"/>
      <c r="W538" s="42"/>
      <c r="X538" s="42"/>
      <c r="Y538" s="42"/>
      <c r="Z538" s="42"/>
      <c r="AA538" s="42"/>
      <c r="AB538" s="42"/>
      <c r="AC538" s="42"/>
      <c r="AD538" s="42"/>
    </row>
    <row r="539">
      <c r="A539" s="70" t="b">
        <v>0</v>
      </c>
      <c r="E539" s="70"/>
      <c r="I539" s="549"/>
      <c r="K539" s="42"/>
      <c r="L539" s="42"/>
      <c r="M539" s="42"/>
      <c r="N539" s="42"/>
      <c r="O539" s="42"/>
      <c r="P539" s="42"/>
      <c r="Q539" s="42"/>
      <c r="R539" s="42"/>
      <c r="S539" s="42"/>
      <c r="T539" s="42"/>
      <c r="U539" s="42"/>
      <c r="V539" s="42"/>
      <c r="W539" s="42"/>
      <c r="X539" s="42"/>
      <c r="Y539" s="42"/>
      <c r="Z539" s="42"/>
      <c r="AA539" s="42"/>
      <c r="AB539" s="42"/>
      <c r="AC539" s="42"/>
      <c r="AD539" s="42"/>
    </row>
    <row r="540">
      <c r="A540" s="70" t="b">
        <v>0</v>
      </c>
      <c r="E540" s="70"/>
      <c r="I540" s="549"/>
      <c r="K540" s="42"/>
      <c r="L540" s="42"/>
      <c r="M540" s="42"/>
      <c r="N540" s="42"/>
      <c r="O540" s="42"/>
      <c r="P540" s="42"/>
      <c r="Q540" s="42"/>
      <c r="R540" s="42"/>
      <c r="S540" s="42"/>
      <c r="T540" s="42"/>
      <c r="U540" s="42"/>
      <c r="V540" s="42"/>
      <c r="W540" s="42"/>
      <c r="X540" s="42"/>
      <c r="Y540" s="42"/>
      <c r="Z540" s="42"/>
      <c r="AA540" s="42"/>
      <c r="AB540" s="42"/>
      <c r="AC540" s="42"/>
      <c r="AD540" s="42"/>
    </row>
    <row r="541">
      <c r="A541" s="70" t="b">
        <v>0</v>
      </c>
      <c r="E541" s="70"/>
      <c r="I541" s="549"/>
      <c r="K541" s="42"/>
      <c r="L541" s="42"/>
      <c r="M541" s="42"/>
      <c r="N541" s="42"/>
      <c r="O541" s="42"/>
      <c r="P541" s="42"/>
      <c r="Q541" s="42"/>
      <c r="R541" s="42"/>
      <c r="S541" s="42"/>
      <c r="T541" s="42"/>
      <c r="U541" s="42"/>
      <c r="V541" s="42"/>
      <c r="W541" s="42"/>
      <c r="X541" s="42"/>
      <c r="Y541" s="42"/>
      <c r="Z541" s="42"/>
      <c r="AA541" s="42"/>
      <c r="AB541" s="42"/>
      <c r="AC541" s="42"/>
      <c r="AD541" s="42"/>
    </row>
    <row r="542">
      <c r="A542" s="70" t="b">
        <v>0</v>
      </c>
      <c r="E542" s="70"/>
      <c r="I542" s="549"/>
      <c r="K542" s="42"/>
      <c r="L542" s="42"/>
      <c r="M542" s="42"/>
      <c r="N542" s="42"/>
      <c r="O542" s="42"/>
      <c r="P542" s="42"/>
      <c r="Q542" s="42"/>
      <c r="R542" s="42"/>
      <c r="S542" s="42"/>
      <c r="T542" s="42"/>
      <c r="U542" s="42"/>
      <c r="V542" s="42"/>
      <c r="W542" s="42"/>
      <c r="X542" s="42"/>
      <c r="Y542" s="42"/>
      <c r="Z542" s="42"/>
      <c r="AA542" s="42"/>
      <c r="AB542" s="42"/>
      <c r="AC542" s="42"/>
      <c r="AD542" s="42"/>
    </row>
    <row r="543">
      <c r="A543" s="70" t="b">
        <v>0</v>
      </c>
      <c r="E543" s="70"/>
      <c r="I543" s="549"/>
      <c r="K543" s="42"/>
      <c r="L543" s="42"/>
      <c r="M543" s="42"/>
      <c r="N543" s="42"/>
      <c r="O543" s="42"/>
      <c r="P543" s="42"/>
      <c r="Q543" s="42"/>
      <c r="R543" s="42"/>
      <c r="S543" s="42"/>
      <c r="T543" s="42"/>
      <c r="U543" s="42"/>
      <c r="V543" s="42"/>
      <c r="W543" s="42"/>
      <c r="X543" s="42"/>
      <c r="Y543" s="42"/>
      <c r="Z543" s="42"/>
      <c r="AA543" s="42"/>
      <c r="AB543" s="42"/>
      <c r="AC543" s="42"/>
      <c r="AD543" s="42"/>
    </row>
    <row r="544">
      <c r="A544" s="70" t="b">
        <v>0</v>
      </c>
      <c r="E544" s="70"/>
      <c r="I544" s="549"/>
      <c r="K544" s="42"/>
      <c r="L544" s="42"/>
      <c r="M544" s="42"/>
      <c r="N544" s="42"/>
      <c r="O544" s="42"/>
      <c r="P544" s="42"/>
      <c r="Q544" s="42"/>
      <c r="R544" s="42"/>
      <c r="S544" s="42"/>
      <c r="T544" s="42"/>
      <c r="U544" s="42"/>
      <c r="V544" s="42"/>
      <c r="W544" s="42"/>
      <c r="X544" s="42"/>
      <c r="Y544" s="42"/>
      <c r="Z544" s="42"/>
      <c r="AA544" s="42"/>
      <c r="AB544" s="42"/>
      <c r="AC544" s="42"/>
      <c r="AD544" s="42"/>
    </row>
    <row r="545">
      <c r="A545" s="70" t="b">
        <v>0</v>
      </c>
      <c r="E545" s="70"/>
      <c r="I545" s="549"/>
      <c r="K545" s="42"/>
      <c r="L545" s="42"/>
      <c r="M545" s="42"/>
      <c r="N545" s="42"/>
      <c r="O545" s="42"/>
      <c r="P545" s="42"/>
      <c r="Q545" s="42"/>
      <c r="R545" s="42"/>
      <c r="S545" s="42"/>
      <c r="T545" s="42"/>
      <c r="U545" s="42"/>
      <c r="V545" s="42"/>
      <c r="W545" s="42"/>
      <c r="X545" s="42"/>
      <c r="Y545" s="42"/>
      <c r="Z545" s="42"/>
      <c r="AA545" s="42"/>
      <c r="AB545" s="42"/>
      <c r="AC545" s="42"/>
      <c r="AD545" s="42"/>
    </row>
    <row r="546">
      <c r="A546" s="70" t="b">
        <v>0</v>
      </c>
      <c r="E546" s="70"/>
      <c r="I546" s="549"/>
      <c r="K546" s="42"/>
      <c r="L546" s="42"/>
      <c r="M546" s="42"/>
      <c r="N546" s="42"/>
      <c r="O546" s="42"/>
      <c r="P546" s="42"/>
      <c r="Q546" s="42"/>
      <c r="R546" s="42"/>
      <c r="S546" s="42"/>
      <c r="T546" s="42"/>
      <c r="U546" s="42"/>
      <c r="V546" s="42"/>
      <c r="W546" s="42"/>
      <c r="X546" s="42"/>
      <c r="Y546" s="42"/>
      <c r="Z546" s="42"/>
      <c r="AA546" s="42"/>
      <c r="AB546" s="42"/>
      <c r="AC546" s="42"/>
      <c r="AD546" s="42"/>
    </row>
    <row r="547">
      <c r="A547" s="70" t="b">
        <v>0</v>
      </c>
      <c r="E547" s="70"/>
      <c r="I547" s="549"/>
      <c r="K547" s="42"/>
      <c r="L547" s="42"/>
      <c r="M547" s="42"/>
      <c r="N547" s="42"/>
      <c r="O547" s="42"/>
      <c r="P547" s="42"/>
      <c r="Q547" s="42"/>
      <c r="R547" s="42"/>
      <c r="S547" s="42"/>
      <c r="T547" s="42"/>
      <c r="U547" s="42"/>
      <c r="V547" s="42"/>
      <c r="W547" s="42"/>
      <c r="X547" s="42"/>
      <c r="Y547" s="42"/>
      <c r="Z547" s="42"/>
      <c r="AA547" s="42"/>
      <c r="AB547" s="42"/>
      <c r="AC547" s="42"/>
      <c r="AD547" s="42"/>
    </row>
    <row r="548">
      <c r="A548" s="70" t="b">
        <v>0</v>
      </c>
      <c r="E548" s="70"/>
      <c r="I548" s="549"/>
      <c r="K548" s="42"/>
      <c r="L548" s="42"/>
      <c r="M548" s="42"/>
      <c r="N548" s="42"/>
      <c r="O548" s="42"/>
      <c r="P548" s="42"/>
      <c r="Q548" s="42"/>
      <c r="R548" s="42"/>
      <c r="S548" s="42"/>
      <c r="T548" s="42"/>
      <c r="U548" s="42"/>
      <c r="V548" s="42"/>
      <c r="W548" s="42"/>
      <c r="X548" s="42"/>
      <c r="Y548" s="42"/>
      <c r="Z548" s="42"/>
      <c r="AA548" s="42"/>
      <c r="AB548" s="42"/>
      <c r="AC548" s="42"/>
      <c r="AD548" s="42"/>
    </row>
    <row r="549">
      <c r="A549" s="70" t="b">
        <v>0</v>
      </c>
      <c r="E549" s="70"/>
      <c r="I549" s="549"/>
      <c r="K549" s="42"/>
      <c r="L549" s="42"/>
      <c r="M549" s="42"/>
      <c r="N549" s="42"/>
      <c r="O549" s="42"/>
      <c r="P549" s="42"/>
      <c r="Q549" s="42"/>
      <c r="R549" s="42"/>
      <c r="S549" s="42"/>
      <c r="T549" s="42"/>
      <c r="U549" s="42"/>
      <c r="V549" s="42"/>
      <c r="W549" s="42"/>
      <c r="X549" s="42"/>
      <c r="Y549" s="42"/>
      <c r="Z549" s="42"/>
      <c r="AA549" s="42"/>
      <c r="AB549" s="42"/>
      <c r="AC549" s="42"/>
      <c r="AD549" s="42"/>
    </row>
    <row r="550">
      <c r="A550" s="70" t="b">
        <v>0</v>
      </c>
      <c r="E550" s="70"/>
      <c r="I550" s="549"/>
      <c r="K550" s="42"/>
      <c r="L550" s="42"/>
      <c r="M550" s="42"/>
      <c r="N550" s="42"/>
      <c r="O550" s="42"/>
      <c r="P550" s="42"/>
      <c r="Q550" s="42"/>
      <c r="R550" s="42"/>
      <c r="S550" s="42"/>
      <c r="T550" s="42"/>
      <c r="U550" s="42"/>
      <c r="V550" s="42"/>
      <c r="W550" s="42"/>
      <c r="X550" s="42"/>
      <c r="Y550" s="42"/>
      <c r="Z550" s="42"/>
      <c r="AA550" s="42"/>
      <c r="AB550" s="42"/>
      <c r="AC550" s="42"/>
      <c r="AD550" s="42"/>
    </row>
    <row r="551">
      <c r="A551" s="70" t="b">
        <v>0</v>
      </c>
      <c r="E551" s="70"/>
      <c r="I551" s="549"/>
      <c r="K551" s="42"/>
      <c r="L551" s="42"/>
      <c r="M551" s="42"/>
      <c r="N551" s="42"/>
      <c r="O551" s="42"/>
      <c r="P551" s="42"/>
      <c r="Q551" s="42"/>
      <c r="R551" s="42"/>
      <c r="S551" s="42"/>
      <c r="T551" s="42"/>
      <c r="U551" s="42"/>
      <c r="V551" s="42"/>
      <c r="W551" s="42"/>
      <c r="X551" s="42"/>
      <c r="Y551" s="42"/>
      <c r="Z551" s="42"/>
      <c r="AA551" s="42"/>
      <c r="AB551" s="42"/>
      <c r="AC551" s="42"/>
      <c r="AD551" s="42"/>
    </row>
    <row r="552">
      <c r="A552" s="70" t="b">
        <v>0</v>
      </c>
      <c r="E552" s="70"/>
      <c r="I552" s="549"/>
      <c r="K552" s="42"/>
      <c r="L552" s="42"/>
      <c r="M552" s="42"/>
      <c r="N552" s="42"/>
      <c r="O552" s="42"/>
      <c r="P552" s="42"/>
      <c r="Q552" s="42"/>
      <c r="R552" s="42"/>
      <c r="S552" s="42"/>
      <c r="T552" s="42"/>
      <c r="U552" s="42"/>
      <c r="V552" s="42"/>
      <c r="W552" s="42"/>
      <c r="X552" s="42"/>
      <c r="Y552" s="42"/>
      <c r="Z552" s="42"/>
      <c r="AA552" s="42"/>
      <c r="AB552" s="42"/>
      <c r="AC552" s="42"/>
      <c r="AD552" s="42"/>
    </row>
    <row r="553">
      <c r="A553" s="70" t="b">
        <v>0</v>
      </c>
      <c r="E553" s="70"/>
      <c r="I553" s="549"/>
      <c r="K553" s="42"/>
      <c r="L553" s="42"/>
      <c r="M553" s="42"/>
      <c r="N553" s="42"/>
      <c r="O553" s="42"/>
      <c r="P553" s="42"/>
      <c r="Q553" s="42"/>
      <c r="R553" s="42"/>
      <c r="S553" s="42"/>
      <c r="T553" s="42"/>
      <c r="U553" s="42"/>
      <c r="V553" s="42"/>
      <c r="W553" s="42"/>
      <c r="X553" s="42"/>
      <c r="Y553" s="42"/>
      <c r="Z553" s="42"/>
      <c r="AA553" s="42"/>
      <c r="AB553" s="42"/>
      <c r="AC553" s="42"/>
      <c r="AD553" s="42"/>
    </row>
    <row r="554">
      <c r="A554" s="70" t="b">
        <v>0</v>
      </c>
      <c r="E554" s="70"/>
      <c r="I554" s="549"/>
      <c r="K554" s="42"/>
      <c r="L554" s="42"/>
      <c r="M554" s="42"/>
      <c r="N554" s="42"/>
      <c r="O554" s="42"/>
      <c r="P554" s="42"/>
      <c r="Q554" s="42"/>
      <c r="R554" s="42"/>
      <c r="S554" s="42"/>
      <c r="T554" s="42"/>
      <c r="U554" s="42"/>
      <c r="V554" s="42"/>
      <c r="W554" s="42"/>
      <c r="X554" s="42"/>
      <c r="Y554" s="42"/>
      <c r="Z554" s="42"/>
      <c r="AA554" s="42"/>
      <c r="AB554" s="42"/>
      <c r="AC554" s="42"/>
      <c r="AD554" s="42"/>
    </row>
    <row r="555">
      <c r="A555" s="70" t="b">
        <v>0</v>
      </c>
      <c r="E555" s="70"/>
      <c r="I555" s="549"/>
      <c r="K555" s="42"/>
      <c r="L555" s="42"/>
      <c r="M555" s="42"/>
      <c r="N555" s="42"/>
      <c r="O555" s="42"/>
      <c r="P555" s="42"/>
      <c r="Q555" s="42"/>
      <c r="R555" s="42"/>
      <c r="S555" s="42"/>
      <c r="T555" s="42"/>
      <c r="U555" s="42"/>
      <c r="V555" s="42"/>
      <c r="W555" s="42"/>
      <c r="X555" s="42"/>
      <c r="Y555" s="42"/>
      <c r="Z555" s="42"/>
      <c r="AA555" s="42"/>
      <c r="AB555" s="42"/>
      <c r="AC555" s="42"/>
      <c r="AD555" s="42"/>
    </row>
    <row r="556">
      <c r="A556" s="70" t="b">
        <v>0</v>
      </c>
      <c r="E556" s="70"/>
      <c r="I556" s="549"/>
      <c r="K556" s="42"/>
      <c r="L556" s="42"/>
      <c r="M556" s="42"/>
      <c r="N556" s="42"/>
      <c r="O556" s="42"/>
      <c r="P556" s="42"/>
      <c r="Q556" s="42"/>
      <c r="R556" s="42"/>
      <c r="S556" s="42"/>
      <c r="T556" s="42"/>
      <c r="U556" s="42"/>
      <c r="V556" s="42"/>
      <c r="W556" s="42"/>
      <c r="X556" s="42"/>
      <c r="Y556" s="42"/>
      <c r="Z556" s="42"/>
      <c r="AA556" s="42"/>
      <c r="AB556" s="42"/>
      <c r="AC556" s="42"/>
      <c r="AD556" s="42"/>
    </row>
    <row r="557">
      <c r="A557" s="70" t="b">
        <v>0</v>
      </c>
      <c r="E557" s="70"/>
      <c r="I557" s="549"/>
      <c r="K557" s="42"/>
      <c r="L557" s="42"/>
      <c r="M557" s="42"/>
      <c r="N557" s="42"/>
      <c r="O557" s="42"/>
      <c r="P557" s="42"/>
      <c r="Q557" s="42"/>
      <c r="R557" s="42"/>
      <c r="S557" s="42"/>
      <c r="T557" s="42"/>
      <c r="U557" s="42"/>
      <c r="V557" s="42"/>
      <c r="W557" s="42"/>
      <c r="X557" s="42"/>
      <c r="Y557" s="42"/>
      <c r="Z557" s="42"/>
      <c r="AA557" s="42"/>
      <c r="AB557" s="42"/>
      <c r="AC557" s="42"/>
      <c r="AD557" s="42"/>
    </row>
    <row r="558">
      <c r="A558" s="70" t="b">
        <v>0</v>
      </c>
      <c r="E558" s="70"/>
      <c r="I558" s="549"/>
      <c r="K558" s="42"/>
      <c r="L558" s="42"/>
      <c r="M558" s="42"/>
      <c r="N558" s="42"/>
      <c r="O558" s="42"/>
      <c r="P558" s="42"/>
      <c r="Q558" s="42"/>
      <c r="R558" s="42"/>
      <c r="S558" s="42"/>
      <c r="T558" s="42"/>
      <c r="U558" s="42"/>
      <c r="V558" s="42"/>
      <c r="W558" s="42"/>
      <c r="X558" s="42"/>
      <c r="Y558" s="42"/>
      <c r="Z558" s="42"/>
      <c r="AA558" s="42"/>
      <c r="AB558" s="42"/>
      <c r="AC558" s="42"/>
      <c r="AD558" s="42"/>
    </row>
    <row r="559">
      <c r="A559" s="70" t="b">
        <v>0</v>
      </c>
      <c r="E559" s="70"/>
      <c r="I559" s="549"/>
      <c r="K559" s="42"/>
      <c r="L559" s="42"/>
      <c r="M559" s="42"/>
      <c r="N559" s="42"/>
      <c r="O559" s="42"/>
      <c r="P559" s="42"/>
      <c r="Q559" s="42"/>
      <c r="R559" s="42"/>
      <c r="S559" s="42"/>
      <c r="T559" s="42"/>
      <c r="U559" s="42"/>
      <c r="V559" s="42"/>
      <c r="W559" s="42"/>
      <c r="X559" s="42"/>
      <c r="Y559" s="42"/>
      <c r="Z559" s="42"/>
      <c r="AA559" s="42"/>
      <c r="AB559" s="42"/>
      <c r="AC559" s="42"/>
      <c r="AD559" s="42"/>
    </row>
    <row r="560">
      <c r="A560" s="70" t="b">
        <v>0</v>
      </c>
      <c r="E560" s="70"/>
      <c r="I560" s="549"/>
      <c r="K560" s="42"/>
      <c r="L560" s="42"/>
      <c r="M560" s="42"/>
      <c r="N560" s="42"/>
      <c r="O560" s="42"/>
      <c r="P560" s="42"/>
      <c r="Q560" s="42"/>
      <c r="R560" s="42"/>
      <c r="S560" s="42"/>
      <c r="T560" s="42"/>
      <c r="U560" s="42"/>
      <c r="V560" s="42"/>
      <c r="W560" s="42"/>
      <c r="X560" s="42"/>
      <c r="Y560" s="42"/>
      <c r="Z560" s="42"/>
      <c r="AA560" s="42"/>
      <c r="AB560" s="42"/>
      <c r="AC560" s="42"/>
      <c r="AD560" s="42"/>
    </row>
    <row r="561">
      <c r="A561" s="70" t="b">
        <v>0</v>
      </c>
      <c r="E561" s="70"/>
      <c r="I561" s="549"/>
      <c r="K561" s="42"/>
      <c r="L561" s="42"/>
      <c r="M561" s="42"/>
      <c r="N561" s="42"/>
      <c r="O561" s="42"/>
      <c r="P561" s="42"/>
      <c r="Q561" s="42"/>
      <c r="R561" s="42"/>
      <c r="S561" s="42"/>
      <c r="T561" s="42"/>
      <c r="U561" s="42"/>
      <c r="V561" s="42"/>
      <c r="W561" s="42"/>
      <c r="X561" s="42"/>
      <c r="Y561" s="42"/>
      <c r="Z561" s="42"/>
      <c r="AA561" s="42"/>
      <c r="AB561" s="42"/>
      <c r="AC561" s="42"/>
      <c r="AD561" s="42"/>
    </row>
    <row r="562">
      <c r="A562" s="70" t="b">
        <v>0</v>
      </c>
      <c r="E562" s="70"/>
      <c r="I562" s="549"/>
      <c r="K562" s="42"/>
      <c r="L562" s="42"/>
      <c r="M562" s="42"/>
      <c r="N562" s="42"/>
      <c r="O562" s="42"/>
      <c r="P562" s="42"/>
      <c r="Q562" s="42"/>
      <c r="R562" s="42"/>
      <c r="S562" s="42"/>
      <c r="T562" s="42"/>
      <c r="U562" s="42"/>
      <c r="V562" s="42"/>
      <c r="W562" s="42"/>
      <c r="X562" s="42"/>
      <c r="Y562" s="42"/>
      <c r="Z562" s="42"/>
      <c r="AA562" s="42"/>
      <c r="AB562" s="42"/>
      <c r="AC562" s="42"/>
      <c r="AD562" s="42"/>
    </row>
    <row r="563">
      <c r="A563" s="70" t="b">
        <v>0</v>
      </c>
      <c r="E563" s="70"/>
      <c r="I563" s="549"/>
      <c r="K563" s="42"/>
      <c r="L563" s="42"/>
      <c r="M563" s="42"/>
      <c r="N563" s="42"/>
      <c r="O563" s="42"/>
      <c r="P563" s="42"/>
      <c r="Q563" s="42"/>
      <c r="R563" s="42"/>
      <c r="S563" s="42"/>
      <c r="T563" s="42"/>
      <c r="U563" s="42"/>
      <c r="V563" s="42"/>
      <c r="W563" s="42"/>
      <c r="X563" s="42"/>
      <c r="Y563" s="42"/>
      <c r="Z563" s="42"/>
      <c r="AA563" s="42"/>
      <c r="AB563" s="42"/>
      <c r="AC563" s="42"/>
      <c r="AD563" s="42"/>
    </row>
    <row r="564">
      <c r="A564" s="70" t="b">
        <v>0</v>
      </c>
      <c r="E564" s="70"/>
      <c r="I564" s="549"/>
      <c r="K564" s="42"/>
      <c r="L564" s="42"/>
      <c r="M564" s="42"/>
      <c r="N564" s="42"/>
      <c r="O564" s="42"/>
      <c r="P564" s="42"/>
      <c r="Q564" s="42"/>
      <c r="R564" s="42"/>
      <c r="S564" s="42"/>
      <c r="T564" s="42"/>
      <c r="U564" s="42"/>
      <c r="V564" s="42"/>
      <c r="W564" s="42"/>
      <c r="X564" s="42"/>
      <c r="Y564" s="42"/>
      <c r="Z564" s="42"/>
      <c r="AA564" s="42"/>
      <c r="AB564" s="42"/>
      <c r="AC564" s="42"/>
      <c r="AD564" s="42"/>
    </row>
    <row r="565">
      <c r="A565" s="70" t="b">
        <v>0</v>
      </c>
      <c r="E565" s="70"/>
      <c r="I565" s="549"/>
      <c r="K565" s="42"/>
      <c r="L565" s="42"/>
      <c r="M565" s="42"/>
      <c r="N565" s="42"/>
      <c r="O565" s="42"/>
      <c r="P565" s="42"/>
      <c r="Q565" s="42"/>
      <c r="R565" s="42"/>
      <c r="S565" s="42"/>
      <c r="T565" s="42"/>
      <c r="U565" s="42"/>
      <c r="V565" s="42"/>
      <c r="W565" s="42"/>
      <c r="X565" s="42"/>
      <c r="Y565" s="42"/>
      <c r="Z565" s="42"/>
      <c r="AA565" s="42"/>
      <c r="AB565" s="42"/>
      <c r="AC565" s="42"/>
      <c r="AD565" s="42"/>
    </row>
    <row r="566">
      <c r="A566" s="70" t="b">
        <v>0</v>
      </c>
      <c r="E566" s="70"/>
      <c r="I566" s="549"/>
      <c r="K566" s="42"/>
      <c r="L566" s="42"/>
      <c r="M566" s="42"/>
      <c r="N566" s="42"/>
      <c r="O566" s="42"/>
      <c r="P566" s="42"/>
      <c r="Q566" s="42"/>
      <c r="R566" s="42"/>
      <c r="S566" s="42"/>
      <c r="T566" s="42"/>
      <c r="U566" s="42"/>
      <c r="V566" s="42"/>
      <c r="W566" s="42"/>
      <c r="X566" s="42"/>
      <c r="Y566" s="42"/>
      <c r="Z566" s="42"/>
      <c r="AA566" s="42"/>
      <c r="AB566" s="42"/>
      <c r="AC566" s="42"/>
      <c r="AD566" s="42"/>
    </row>
    <row r="567">
      <c r="A567" s="70" t="b">
        <v>0</v>
      </c>
      <c r="E567" s="70"/>
      <c r="I567" s="549"/>
      <c r="K567" s="42"/>
      <c r="L567" s="42"/>
      <c r="M567" s="42"/>
      <c r="N567" s="42"/>
      <c r="O567" s="42"/>
      <c r="P567" s="42"/>
      <c r="Q567" s="42"/>
      <c r="R567" s="42"/>
      <c r="S567" s="42"/>
      <c r="T567" s="42"/>
      <c r="U567" s="42"/>
      <c r="V567" s="42"/>
      <c r="W567" s="42"/>
      <c r="X567" s="42"/>
      <c r="Y567" s="42"/>
      <c r="Z567" s="42"/>
      <c r="AA567" s="42"/>
      <c r="AB567" s="42"/>
      <c r="AC567" s="42"/>
      <c r="AD567" s="42"/>
    </row>
    <row r="568">
      <c r="A568" s="70" t="b">
        <v>0</v>
      </c>
      <c r="E568" s="70"/>
      <c r="I568" s="549"/>
      <c r="K568" s="42"/>
      <c r="L568" s="42"/>
      <c r="M568" s="42"/>
      <c r="N568" s="42"/>
      <c r="O568" s="42"/>
      <c r="P568" s="42"/>
      <c r="Q568" s="42"/>
      <c r="R568" s="42"/>
      <c r="S568" s="42"/>
      <c r="T568" s="42"/>
      <c r="U568" s="42"/>
      <c r="V568" s="42"/>
      <c r="W568" s="42"/>
      <c r="X568" s="42"/>
      <c r="Y568" s="42"/>
      <c r="Z568" s="42"/>
      <c r="AA568" s="42"/>
      <c r="AB568" s="42"/>
      <c r="AC568" s="42"/>
      <c r="AD568" s="42"/>
    </row>
    <row r="569">
      <c r="A569" s="70" t="b">
        <v>0</v>
      </c>
      <c r="E569" s="70"/>
      <c r="I569" s="549"/>
      <c r="K569" s="42"/>
      <c r="L569" s="42"/>
      <c r="M569" s="42"/>
      <c r="N569" s="42"/>
      <c r="O569" s="42"/>
      <c r="P569" s="42"/>
      <c r="Q569" s="42"/>
      <c r="R569" s="42"/>
      <c r="S569" s="42"/>
      <c r="T569" s="42"/>
      <c r="U569" s="42"/>
      <c r="V569" s="42"/>
      <c r="W569" s="42"/>
      <c r="X569" s="42"/>
      <c r="Y569" s="42"/>
      <c r="Z569" s="42"/>
      <c r="AA569" s="42"/>
      <c r="AB569" s="42"/>
      <c r="AC569" s="42"/>
      <c r="AD569" s="42"/>
    </row>
    <row r="570">
      <c r="A570" s="70" t="b">
        <v>0</v>
      </c>
      <c r="E570" s="70"/>
      <c r="I570" s="549"/>
      <c r="K570" s="42"/>
      <c r="L570" s="42"/>
      <c r="M570" s="42"/>
      <c r="N570" s="42"/>
      <c r="O570" s="42"/>
      <c r="P570" s="42"/>
      <c r="Q570" s="42"/>
      <c r="R570" s="42"/>
      <c r="S570" s="42"/>
      <c r="T570" s="42"/>
      <c r="U570" s="42"/>
      <c r="V570" s="42"/>
      <c r="W570" s="42"/>
      <c r="X570" s="42"/>
      <c r="Y570" s="42"/>
      <c r="Z570" s="42"/>
      <c r="AA570" s="42"/>
      <c r="AB570" s="42"/>
      <c r="AC570" s="42"/>
      <c r="AD570" s="42"/>
    </row>
    <row r="571">
      <c r="A571" s="70" t="b">
        <v>0</v>
      </c>
      <c r="E571" s="70"/>
      <c r="I571" s="549"/>
      <c r="K571" s="42"/>
      <c r="L571" s="42"/>
      <c r="M571" s="42"/>
      <c r="N571" s="42"/>
      <c r="O571" s="42"/>
      <c r="P571" s="42"/>
      <c r="Q571" s="42"/>
      <c r="R571" s="42"/>
      <c r="S571" s="42"/>
      <c r="T571" s="42"/>
      <c r="U571" s="42"/>
      <c r="V571" s="42"/>
      <c r="W571" s="42"/>
      <c r="X571" s="42"/>
      <c r="Y571" s="42"/>
      <c r="Z571" s="42"/>
      <c r="AA571" s="42"/>
      <c r="AB571" s="42"/>
      <c r="AC571" s="42"/>
      <c r="AD571" s="42"/>
    </row>
    <row r="572">
      <c r="A572" s="70" t="b">
        <v>0</v>
      </c>
      <c r="E572" s="70"/>
      <c r="I572" s="549"/>
      <c r="K572" s="42"/>
      <c r="L572" s="42"/>
      <c r="M572" s="42"/>
      <c r="N572" s="42"/>
      <c r="O572" s="42"/>
      <c r="P572" s="42"/>
      <c r="Q572" s="42"/>
      <c r="R572" s="42"/>
      <c r="S572" s="42"/>
      <c r="T572" s="42"/>
      <c r="U572" s="42"/>
      <c r="V572" s="42"/>
      <c r="W572" s="42"/>
      <c r="X572" s="42"/>
      <c r="Y572" s="42"/>
      <c r="Z572" s="42"/>
      <c r="AA572" s="42"/>
      <c r="AB572" s="42"/>
      <c r="AC572" s="42"/>
      <c r="AD572" s="42"/>
    </row>
    <row r="573">
      <c r="A573" s="70" t="b">
        <v>0</v>
      </c>
      <c r="E573" s="70"/>
      <c r="I573" s="549"/>
      <c r="K573" s="42"/>
      <c r="L573" s="42"/>
      <c r="M573" s="42"/>
      <c r="N573" s="42"/>
      <c r="O573" s="42"/>
      <c r="P573" s="42"/>
      <c r="Q573" s="42"/>
      <c r="R573" s="42"/>
      <c r="S573" s="42"/>
      <c r="T573" s="42"/>
      <c r="U573" s="42"/>
      <c r="V573" s="42"/>
      <c r="W573" s="42"/>
      <c r="X573" s="42"/>
      <c r="Y573" s="42"/>
      <c r="Z573" s="42"/>
      <c r="AA573" s="42"/>
      <c r="AB573" s="42"/>
      <c r="AC573" s="42"/>
      <c r="AD573" s="42"/>
    </row>
    <row r="574">
      <c r="A574" s="70" t="b">
        <v>0</v>
      </c>
      <c r="E574" s="70"/>
      <c r="I574" s="549"/>
      <c r="K574" s="42"/>
      <c r="L574" s="42"/>
      <c r="M574" s="42"/>
      <c r="N574" s="42"/>
      <c r="O574" s="42"/>
      <c r="P574" s="42"/>
      <c r="Q574" s="42"/>
      <c r="R574" s="42"/>
      <c r="S574" s="42"/>
      <c r="T574" s="42"/>
      <c r="U574" s="42"/>
      <c r="V574" s="42"/>
      <c r="W574" s="42"/>
      <c r="X574" s="42"/>
      <c r="Y574" s="42"/>
      <c r="Z574" s="42"/>
      <c r="AA574" s="42"/>
      <c r="AB574" s="42"/>
      <c r="AC574" s="42"/>
      <c r="AD574" s="42"/>
    </row>
    <row r="575">
      <c r="A575" s="70" t="b">
        <v>0</v>
      </c>
      <c r="E575" s="70"/>
      <c r="I575" s="549"/>
      <c r="K575" s="42"/>
      <c r="L575" s="42"/>
      <c r="M575" s="42"/>
      <c r="N575" s="42"/>
      <c r="O575" s="42"/>
      <c r="P575" s="42"/>
      <c r="Q575" s="42"/>
      <c r="R575" s="42"/>
      <c r="S575" s="42"/>
      <c r="T575" s="42"/>
      <c r="U575" s="42"/>
      <c r="V575" s="42"/>
      <c r="W575" s="42"/>
      <c r="X575" s="42"/>
      <c r="Y575" s="42"/>
      <c r="Z575" s="42"/>
      <c r="AA575" s="42"/>
      <c r="AB575" s="42"/>
      <c r="AC575" s="42"/>
      <c r="AD575" s="42"/>
    </row>
    <row r="576">
      <c r="A576" s="70" t="b">
        <v>0</v>
      </c>
      <c r="E576" s="70"/>
      <c r="I576" s="549"/>
      <c r="K576" s="42"/>
      <c r="L576" s="42"/>
      <c r="M576" s="42"/>
      <c r="N576" s="42"/>
      <c r="O576" s="42"/>
      <c r="P576" s="42"/>
      <c r="Q576" s="42"/>
      <c r="R576" s="42"/>
      <c r="S576" s="42"/>
      <c r="T576" s="42"/>
      <c r="U576" s="42"/>
      <c r="V576" s="42"/>
      <c r="W576" s="42"/>
      <c r="X576" s="42"/>
      <c r="Y576" s="42"/>
      <c r="Z576" s="42"/>
      <c r="AA576" s="42"/>
      <c r="AB576" s="42"/>
      <c r="AC576" s="42"/>
      <c r="AD576" s="42"/>
    </row>
    <row r="577">
      <c r="A577" s="70" t="b">
        <v>0</v>
      </c>
      <c r="E577" s="70"/>
      <c r="I577" s="549"/>
      <c r="K577" s="42"/>
      <c r="L577" s="42"/>
      <c r="M577" s="42"/>
      <c r="N577" s="42"/>
      <c r="O577" s="42"/>
      <c r="P577" s="42"/>
      <c r="Q577" s="42"/>
      <c r="R577" s="42"/>
      <c r="S577" s="42"/>
      <c r="T577" s="42"/>
      <c r="U577" s="42"/>
      <c r="V577" s="42"/>
      <c r="W577" s="42"/>
      <c r="X577" s="42"/>
      <c r="Y577" s="42"/>
      <c r="Z577" s="42"/>
      <c r="AA577" s="42"/>
      <c r="AB577" s="42"/>
      <c r="AC577" s="42"/>
      <c r="AD577" s="42"/>
    </row>
    <row r="578">
      <c r="A578" s="70" t="b">
        <v>0</v>
      </c>
      <c r="E578" s="70"/>
      <c r="I578" s="549"/>
      <c r="K578" s="42"/>
      <c r="L578" s="42"/>
      <c r="M578" s="42"/>
      <c r="N578" s="42"/>
      <c r="O578" s="42"/>
      <c r="P578" s="42"/>
      <c r="Q578" s="42"/>
      <c r="R578" s="42"/>
      <c r="S578" s="42"/>
      <c r="T578" s="42"/>
      <c r="U578" s="42"/>
      <c r="V578" s="42"/>
      <c r="W578" s="42"/>
      <c r="X578" s="42"/>
      <c r="Y578" s="42"/>
      <c r="Z578" s="42"/>
      <c r="AA578" s="42"/>
      <c r="AB578" s="42"/>
      <c r="AC578" s="42"/>
      <c r="AD578" s="42"/>
    </row>
    <row r="579">
      <c r="A579" s="70" t="b">
        <v>0</v>
      </c>
      <c r="E579" s="70"/>
      <c r="I579" s="549"/>
      <c r="K579" s="42"/>
      <c r="L579" s="42"/>
      <c r="M579" s="42"/>
      <c r="N579" s="42"/>
      <c r="O579" s="42"/>
      <c r="P579" s="42"/>
      <c r="Q579" s="42"/>
      <c r="R579" s="42"/>
      <c r="S579" s="42"/>
      <c r="T579" s="42"/>
      <c r="U579" s="42"/>
      <c r="V579" s="42"/>
      <c r="W579" s="42"/>
      <c r="X579" s="42"/>
      <c r="Y579" s="42"/>
      <c r="Z579" s="42"/>
      <c r="AA579" s="42"/>
      <c r="AB579" s="42"/>
      <c r="AC579" s="42"/>
      <c r="AD579" s="42"/>
    </row>
    <row r="580">
      <c r="A580" s="70" t="b">
        <v>0</v>
      </c>
      <c r="E580" s="70"/>
      <c r="I580" s="549"/>
      <c r="K580" s="42"/>
      <c r="L580" s="42"/>
      <c r="M580" s="42"/>
      <c r="N580" s="42"/>
      <c r="O580" s="42"/>
      <c r="P580" s="42"/>
      <c r="Q580" s="42"/>
      <c r="R580" s="42"/>
      <c r="S580" s="42"/>
      <c r="T580" s="42"/>
      <c r="U580" s="42"/>
      <c r="V580" s="42"/>
      <c r="W580" s="42"/>
      <c r="X580" s="42"/>
      <c r="Y580" s="42"/>
      <c r="Z580" s="42"/>
      <c r="AA580" s="42"/>
      <c r="AB580" s="42"/>
      <c r="AC580" s="42"/>
      <c r="AD580" s="42"/>
    </row>
    <row r="581">
      <c r="A581" s="70" t="b">
        <v>0</v>
      </c>
      <c r="E581" s="70"/>
      <c r="I581" s="549"/>
      <c r="K581" s="42"/>
      <c r="L581" s="42"/>
      <c r="M581" s="42"/>
      <c r="N581" s="42"/>
      <c r="O581" s="42"/>
      <c r="P581" s="42"/>
      <c r="Q581" s="42"/>
      <c r="R581" s="42"/>
      <c r="S581" s="42"/>
      <c r="T581" s="42"/>
      <c r="U581" s="42"/>
      <c r="V581" s="42"/>
      <c r="W581" s="42"/>
      <c r="X581" s="42"/>
      <c r="Y581" s="42"/>
      <c r="Z581" s="42"/>
      <c r="AA581" s="42"/>
      <c r="AB581" s="42"/>
      <c r="AC581" s="42"/>
      <c r="AD581" s="42"/>
    </row>
    <row r="582">
      <c r="A582" s="70" t="b">
        <v>0</v>
      </c>
      <c r="E582" s="70"/>
      <c r="I582" s="549"/>
      <c r="K582" s="42"/>
      <c r="L582" s="42"/>
      <c r="M582" s="42"/>
      <c r="N582" s="42"/>
      <c r="O582" s="42"/>
      <c r="P582" s="42"/>
      <c r="Q582" s="42"/>
      <c r="R582" s="42"/>
      <c r="S582" s="42"/>
      <c r="T582" s="42"/>
      <c r="U582" s="42"/>
      <c r="V582" s="42"/>
      <c r="W582" s="42"/>
      <c r="X582" s="42"/>
      <c r="Y582" s="42"/>
      <c r="Z582" s="42"/>
      <c r="AA582" s="42"/>
      <c r="AB582" s="42"/>
      <c r="AC582" s="42"/>
      <c r="AD582" s="42"/>
    </row>
    <row r="583">
      <c r="A583" s="70" t="b">
        <v>0</v>
      </c>
      <c r="E583" s="70"/>
      <c r="I583" s="549"/>
      <c r="K583" s="42"/>
      <c r="L583" s="42"/>
      <c r="M583" s="42"/>
      <c r="N583" s="42"/>
      <c r="O583" s="42"/>
      <c r="P583" s="42"/>
      <c r="Q583" s="42"/>
      <c r="R583" s="42"/>
      <c r="S583" s="42"/>
      <c r="T583" s="42"/>
      <c r="U583" s="42"/>
      <c r="V583" s="42"/>
      <c r="W583" s="42"/>
      <c r="X583" s="42"/>
      <c r="Y583" s="42"/>
      <c r="Z583" s="42"/>
      <c r="AA583" s="42"/>
      <c r="AB583" s="42"/>
      <c r="AC583" s="42"/>
      <c r="AD583" s="42"/>
    </row>
    <row r="584">
      <c r="A584" s="70" t="b">
        <v>0</v>
      </c>
      <c r="E584" s="70"/>
      <c r="I584" s="549"/>
      <c r="K584" s="42"/>
      <c r="L584" s="42"/>
      <c r="M584" s="42"/>
      <c r="N584" s="42"/>
      <c r="O584" s="42"/>
      <c r="P584" s="42"/>
      <c r="Q584" s="42"/>
      <c r="R584" s="42"/>
      <c r="S584" s="42"/>
      <c r="T584" s="42"/>
      <c r="U584" s="42"/>
      <c r="V584" s="42"/>
      <c r="W584" s="42"/>
      <c r="X584" s="42"/>
      <c r="Y584" s="42"/>
      <c r="Z584" s="42"/>
      <c r="AA584" s="42"/>
      <c r="AB584" s="42"/>
      <c r="AC584" s="42"/>
      <c r="AD584" s="42"/>
    </row>
    <row r="585">
      <c r="A585" s="70" t="b">
        <v>0</v>
      </c>
      <c r="E585" s="70"/>
      <c r="I585" s="549"/>
      <c r="K585" s="42"/>
      <c r="L585" s="42"/>
      <c r="M585" s="42"/>
      <c r="N585" s="42"/>
      <c r="O585" s="42"/>
      <c r="P585" s="42"/>
      <c r="Q585" s="42"/>
      <c r="R585" s="42"/>
      <c r="S585" s="42"/>
      <c r="T585" s="42"/>
      <c r="U585" s="42"/>
      <c r="V585" s="42"/>
      <c r="W585" s="42"/>
      <c r="X585" s="42"/>
      <c r="Y585" s="42"/>
      <c r="Z585" s="42"/>
      <c r="AA585" s="42"/>
      <c r="AB585" s="42"/>
      <c r="AC585" s="42"/>
      <c r="AD585" s="42"/>
    </row>
    <row r="586">
      <c r="A586" s="70" t="b">
        <v>0</v>
      </c>
      <c r="E586" s="70"/>
      <c r="I586" s="549"/>
      <c r="K586" s="42"/>
      <c r="L586" s="42"/>
      <c r="M586" s="42"/>
      <c r="N586" s="42"/>
      <c r="O586" s="42"/>
      <c r="P586" s="42"/>
      <c r="Q586" s="42"/>
      <c r="R586" s="42"/>
      <c r="S586" s="42"/>
      <c r="T586" s="42"/>
      <c r="U586" s="42"/>
      <c r="V586" s="42"/>
      <c r="W586" s="42"/>
      <c r="X586" s="42"/>
      <c r="Y586" s="42"/>
      <c r="Z586" s="42"/>
      <c r="AA586" s="42"/>
      <c r="AB586" s="42"/>
      <c r="AC586" s="42"/>
      <c r="AD586" s="42"/>
    </row>
    <row r="587">
      <c r="A587" s="70" t="b">
        <v>0</v>
      </c>
      <c r="E587" s="70"/>
      <c r="I587" s="549"/>
      <c r="K587" s="42"/>
      <c r="L587" s="42"/>
      <c r="M587" s="42"/>
      <c r="N587" s="42"/>
      <c r="O587" s="42"/>
      <c r="P587" s="42"/>
      <c r="Q587" s="42"/>
      <c r="R587" s="42"/>
      <c r="S587" s="42"/>
      <c r="T587" s="42"/>
      <c r="U587" s="42"/>
      <c r="V587" s="42"/>
      <c r="W587" s="42"/>
      <c r="X587" s="42"/>
      <c r="Y587" s="42"/>
      <c r="Z587" s="42"/>
      <c r="AA587" s="42"/>
      <c r="AB587" s="42"/>
      <c r="AC587" s="42"/>
      <c r="AD587" s="42"/>
    </row>
    <row r="588">
      <c r="A588" s="70" t="b">
        <v>0</v>
      </c>
      <c r="E588" s="70"/>
      <c r="I588" s="549"/>
      <c r="K588" s="42"/>
      <c r="L588" s="42"/>
      <c r="M588" s="42"/>
      <c r="N588" s="42"/>
      <c r="O588" s="42"/>
      <c r="P588" s="42"/>
      <c r="Q588" s="42"/>
      <c r="R588" s="42"/>
      <c r="S588" s="42"/>
      <c r="T588" s="42"/>
      <c r="U588" s="42"/>
      <c r="V588" s="42"/>
      <c r="W588" s="42"/>
      <c r="X588" s="42"/>
      <c r="Y588" s="42"/>
      <c r="Z588" s="42"/>
      <c r="AA588" s="42"/>
      <c r="AB588" s="42"/>
      <c r="AC588" s="42"/>
      <c r="AD588" s="42"/>
    </row>
    <row r="589">
      <c r="A589" s="70" t="b">
        <v>0</v>
      </c>
      <c r="E589" s="70"/>
      <c r="I589" s="549"/>
      <c r="K589" s="42"/>
      <c r="L589" s="42"/>
      <c r="M589" s="42"/>
      <c r="N589" s="42"/>
      <c r="O589" s="42"/>
      <c r="P589" s="42"/>
      <c r="Q589" s="42"/>
      <c r="R589" s="42"/>
      <c r="S589" s="42"/>
      <c r="T589" s="42"/>
      <c r="U589" s="42"/>
      <c r="V589" s="42"/>
      <c r="W589" s="42"/>
      <c r="X589" s="42"/>
      <c r="Y589" s="42"/>
      <c r="Z589" s="42"/>
      <c r="AA589" s="42"/>
      <c r="AB589" s="42"/>
      <c r="AC589" s="42"/>
      <c r="AD589" s="42"/>
    </row>
    <row r="590">
      <c r="A590" s="70" t="b">
        <v>0</v>
      </c>
      <c r="E590" s="70"/>
      <c r="I590" s="549"/>
      <c r="K590" s="42"/>
      <c r="L590" s="42"/>
      <c r="M590" s="42"/>
      <c r="N590" s="42"/>
      <c r="O590" s="42"/>
      <c r="P590" s="42"/>
      <c r="Q590" s="42"/>
      <c r="R590" s="42"/>
      <c r="S590" s="42"/>
      <c r="T590" s="42"/>
      <c r="U590" s="42"/>
      <c r="V590" s="42"/>
      <c r="W590" s="42"/>
      <c r="X590" s="42"/>
      <c r="Y590" s="42"/>
      <c r="Z590" s="42"/>
      <c r="AA590" s="42"/>
      <c r="AB590" s="42"/>
      <c r="AC590" s="42"/>
      <c r="AD590" s="42"/>
    </row>
    <row r="591">
      <c r="A591" s="70" t="b">
        <v>0</v>
      </c>
      <c r="E591" s="70"/>
      <c r="I591" s="549"/>
      <c r="K591" s="42"/>
      <c r="L591" s="42"/>
      <c r="M591" s="42"/>
      <c r="N591" s="42"/>
      <c r="O591" s="42"/>
      <c r="P591" s="42"/>
      <c r="Q591" s="42"/>
      <c r="R591" s="42"/>
      <c r="S591" s="42"/>
      <c r="T591" s="42"/>
      <c r="U591" s="42"/>
      <c r="V591" s="42"/>
      <c r="W591" s="42"/>
      <c r="X591" s="42"/>
      <c r="Y591" s="42"/>
      <c r="Z591" s="42"/>
      <c r="AA591" s="42"/>
      <c r="AB591" s="42"/>
      <c r="AC591" s="42"/>
      <c r="AD591" s="42"/>
    </row>
    <row r="592">
      <c r="A592" s="70" t="b">
        <v>0</v>
      </c>
      <c r="E592" s="70"/>
      <c r="I592" s="549"/>
      <c r="K592" s="42"/>
      <c r="L592" s="42"/>
      <c r="M592" s="42"/>
      <c r="N592" s="42"/>
      <c r="O592" s="42"/>
      <c r="P592" s="42"/>
      <c r="Q592" s="42"/>
      <c r="R592" s="42"/>
      <c r="S592" s="42"/>
      <c r="T592" s="42"/>
      <c r="U592" s="42"/>
      <c r="V592" s="42"/>
      <c r="W592" s="42"/>
      <c r="X592" s="42"/>
      <c r="Y592" s="42"/>
      <c r="Z592" s="42"/>
      <c r="AA592" s="42"/>
      <c r="AB592" s="42"/>
      <c r="AC592" s="42"/>
      <c r="AD592" s="42"/>
    </row>
    <row r="593">
      <c r="A593" s="70" t="b">
        <v>0</v>
      </c>
      <c r="E593" s="70"/>
      <c r="I593" s="549"/>
      <c r="K593" s="42"/>
      <c r="L593" s="42"/>
      <c r="M593" s="42"/>
      <c r="N593" s="42"/>
      <c r="O593" s="42"/>
      <c r="P593" s="42"/>
      <c r="Q593" s="42"/>
      <c r="R593" s="42"/>
      <c r="S593" s="42"/>
      <c r="T593" s="42"/>
      <c r="U593" s="42"/>
      <c r="V593" s="42"/>
      <c r="W593" s="42"/>
      <c r="X593" s="42"/>
      <c r="Y593" s="42"/>
      <c r="Z593" s="42"/>
      <c r="AA593" s="42"/>
      <c r="AB593" s="42"/>
      <c r="AC593" s="42"/>
      <c r="AD593" s="42"/>
    </row>
    <row r="594">
      <c r="A594" s="70" t="b">
        <v>0</v>
      </c>
      <c r="E594" s="70"/>
      <c r="I594" s="549"/>
      <c r="K594" s="42"/>
      <c r="L594" s="42"/>
      <c r="M594" s="42"/>
      <c r="N594" s="42"/>
      <c r="O594" s="42"/>
      <c r="P594" s="42"/>
      <c r="Q594" s="42"/>
      <c r="R594" s="42"/>
      <c r="S594" s="42"/>
      <c r="T594" s="42"/>
      <c r="U594" s="42"/>
      <c r="V594" s="42"/>
      <c r="W594" s="42"/>
      <c r="X594" s="42"/>
      <c r="Y594" s="42"/>
      <c r="Z594" s="42"/>
      <c r="AA594" s="42"/>
      <c r="AB594" s="42"/>
      <c r="AC594" s="42"/>
      <c r="AD594" s="42"/>
    </row>
    <row r="595">
      <c r="A595" s="70" t="b">
        <v>0</v>
      </c>
      <c r="E595" s="70"/>
      <c r="I595" s="549"/>
      <c r="K595" s="42"/>
      <c r="L595" s="42"/>
      <c r="M595" s="42"/>
      <c r="N595" s="42"/>
      <c r="O595" s="42"/>
      <c r="P595" s="42"/>
      <c r="Q595" s="42"/>
      <c r="R595" s="42"/>
      <c r="S595" s="42"/>
      <c r="T595" s="42"/>
      <c r="U595" s="42"/>
      <c r="V595" s="42"/>
      <c r="W595" s="42"/>
      <c r="X595" s="42"/>
      <c r="Y595" s="42"/>
      <c r="Z595" s="42"/>
      <c r="AA595" s="42"/>
      <c r="AB595" s="42"/>
      <c r="AC595" s="42"/>
      <c r="AD595" s="42"/>
    </row>
    <row r="596">
      <c r="A596" s="70" t="b">
        <v>0</v>
      </c>
      <c r="E596" s="70"/>
      <c r="I596" s="549"/>
      <c r="K596" s="42"/>
      <c r="L596" s="42"/>
      <c r="M596" s="42"/>
      <c r="N596" s="42"/>
      <c r="O596" s="42"/>
      <c r="P596" s="42"/>
      <c r="Q596" s="42"/>
      <c r="R596" s="42"/>
      <c r="S596" s="42"/>
      <c r="T596" s="42"/>
      <c r="U596" s="42"/>
      <c r="V596" s="42"/>
      <c r="W596" s="42"/>
      <c r="X596" s="42"/>
      <c r="Y596" s="42"/>
      <c r="Z596" s="42"/>
      <c r="AA596" s="42"/>
      <c r="AB596" s="42"/>
      <c r="AC596" s="42"/>
      <c r="AD596" s="42"/>
    </row>
    <row r="597">
      <c r="A597" s="70" t="b">
        <v>0</v>
      </c>
      <c r="E597" s="70"/>
      <c r="I597" s="549"/>
      <c r="K597" s="42"/>
      <c r="L597" s="42"/>
      <c r="M597" s="42"/>
      <c r="N597" s="42"/>
      <c r="O597" s="42"/>
      <c r="P597" s="42"/>
      <c r="Q597" s="42"/>
      <c r="R597" s="42"/>
      <c r="S597" s="42"/>
      <c r="T597" s="42"/>
      <c r="U597" s="42"/>
      <c r="V597" s="42"/>
      <c r="W597" s="42"/>
      <c r="X597" s="42"/>
      <c r="Y597" s="42"/>
      <c r="Z597" s="42"/>
      <c r="AA597" s="42"/>
      <c r="AB597" s="42"/>
      <c r="AC597" s="42"/>
      <c r="AD597" s="42"/>
    </row>
    <row r="598">
      <c r="A598" s="70" t="b">
        <v>0</v>
      </c>
      <c r="E598" s="70"/>
      <c r="I598" s="549"/>
      <c r="K598" s="42"/>
      <c r="L598" s="42"/>
      <c r="M598" s="42"/>
      <c r="N598" s="42"/>
      <c r="O598" s="42"/>
      <c r="P598" s="42"/>
      <c r="Q598" s="42"/>
      <c r="R598" s="42"/>
      <c r="S598" s="42"/>
      <c r="T598" s="42"/>
      <c r="U598" s="42"/>
      <c r="V598" s="42"/>
      <c r="W598" s="42"/>
      <c r="X598" s="42"/>
      <c r="Y598" s="42"/>
      <c r="Z598" s="42"/>
      <c r="AA598" s="42"/>
      <c r="AB598" s="42"/>
      <c r="AC598" s="42"/>
      <c r="AD598" s="42"/>
    </row>
    <row r="599">
      <c r="A599" s="70" t="b">
        <v>0</v>
      </c>
      <c r="E599" s="70"/>
      <c r="I599" s="549"/>
      <c r="K599" s="42"/>
      <c r="L599" s="42"/>
      <c r="M599" s="42"/>
      <c r="N599" s="42"/>
      <c r="O599" s="42"/>
      <c r="P599" s="42"/>
      <c r="Q599" s="42"/>
      <c r="R599" s="42"/>
      <c r="S599" s="42"/>
      <c r="T599" s="42"/>
      <c r="U599" s="42"/>
      <c r="V599" s="42"/>
      <c r="W599" s="42"/>
      <c r="X599" s="42"/>
      <c r="Y599" s="42"/>
      <c r="Z599" s="42"/>
      <c r="AA599" s="42"/>
      <c r="AB599" s="42"/>
      <c r="AC599" s="42"/>
      <c r="AD599" s="42"/>
    </row>
    <row r="600">
      <c r="A600" s="70" t="b">
        <v>0</v>
      </c>
      <c r="E600" s="70"/>
      <c r="I600" s="549"/>
      <c r="K600" s="42"/>
      <c r="L600" s="42"/>
      <c r="M600" s="42"/>
      <c r="N600" s="42"/>
      <c r="O600" s="42"/>
      <c r="P600" s="42"/>
      <c r="Q600" s="42"/>
      <c r="R600" s="42"/>
      <c r="S600" s="42"/>
      <c r="T600" s="42"/>
      <c r="U600" s="42"/>
      <c r="V600" s="42"/>
      <c r="W600" s="42"/>
      <c r="X600" s="42"/>
      <c r="Y600" s="42"/>
      <c r="Z600" s="42"/>
      <c r="AA600" s="42"/>
      <c r="AB600" s="42"/>
      <c r="AC600" s="42"/>
      <c r="AD600" s="42"/>
    </row>
    <row r="601">
      <c r="A601" s="70" t="b">
        <v>0</v>
      </c>
      <c r="E601" s="70"/>
      <c r="I601" s="549"/>
      <c r="K601" s="42"/>
      <c r="L601" s="42"/>
      <c r="M601" s="42"/>
      <c r="N601" s="42"/>
      <c r="O601" s="42"/>
      <c r="P601" s="42"/>
      <c r="Q601" s="42"/>
      <c r="R601" s="42"/>
      <c r="S601" s="42"/>
      <c r="T601" s="42"/>
      <c r="U601" s="42"/>
      <c r="V601" s="42"/>
      <c r="W601" s="42"/>
      <c r="X601" s="42"/>
      <c r="Y601" s="42"/>
      <c r="Z601" s="42"/>
      <c r="AA601" s="42"/>
      <c r="AB601" s="42"/>
      <c r="AC601" s="42"/>
      <c r="AD601" s="42"/>
    </row>
    <row r="602">
      <c r="A602" s="70" t="b">
        <v>0</v>
      </c>
      <c r="E602" s="70"/>
      <c r="I602" s="549"/>
      <c r="K602" s="42"/>
      <c r="L602" s="42"/>
      <c r="M602" s="42"/>
      <c r="N602" s="42"/>
      <c r="O602" s="42"/>
      <c r="P602" s="42"/>
      <c r="Q602" s="42"/>
      <c r="R602" s="42"/>
      <c r="S602" s="42"/>
      <c r="T602" s="42"/>
      <c r="U602" s="42"/>
      <c r="V602" s="42"/>
      <c r="W602" s="42"/>
      <c r="X602" s="42"/>
      <c r="Y602" s="42"/>
      <c r="Z602" s="42"/>
      <c r="AA602" s="42"/>
      <c r="AB602" s="42"/>
      <c r="AC602" s="42"/>
      <c r="AD602" s="42"/>
    </row>
    <row r="603">
      <c r="A603" s="70" t="b">
        <v>0</v>
      </c>
      <c r="E603" s="70"/>
      <c r="I603" s="549"/>
      <c r="K603" s="42"/>
      <c r="L603" s="42"/>
      <c r="M603" s="42"/>
      <c r="N603" s="42"/>
      <c r="O603" s="42"/>
      <c r="P603" s="42"/>
      <c r="Q603" s="42"/>
      <c r="R603" s="42"/>
      <c r="S603" s="42"/>
      <c r="T603" s="42"/>
      <c r="U603" s="42"/>
      <c r="V603" s="42"/>
      <c r="W603" s="42"/>
      <c r="X603" s="42"/>
      <c r="Y603" s="42"/>
      <c r="Z603" s="42"/>
      <c r="AA603" s="42"/>
      <c r="AB603" s="42"/>
      <c r="AC603" s="42"/>
      <c r="AD603" s="42"/>
    </row>
    <row r="604">
      <c r="A604" s="70" t="b">
        <v>0</v>
      </c>
      <c r="E604" s="70"/>
      <c r="I604" s="549"/>
      <c r="K604" s="42"/>
      <c r="L604" s="42"/>
      <c r="M604" s="42"/>
      <c r="N604" s="42"/>
      <c r="O604" s="42"/>
      <c r="P604" s="42"/>
      <c r="Q604" s="42"/>
      <c r="R604" s="42"/>
      <c r="S604" s="42"/>
      <c r="T604" s="42"/>
      <c r="U604" s="42"/>
      <c r="V604" s="42"/>
      <c r="W604" s="42"/>
      <c r="X604" s="42"/>
      <c r="Y604" s="42"/>
      <c r="Z604" s="42"/>
      <c r="AA604" s="42"/>
      <c r="AB604" s="42"/>
      <c r="AC604" s="42"/>
      <c r="AD604" s="42"/>
    </row>
    <row r="605">
      <c r="A605" s="70" t="b">
        <v>0</v>
      </c>
      <c r="E605" s="70"/>
      <c r="I605" s="549"/>
      <c r="K605" s="42"/>
      <c r="L605" s="42"/>
      <c r="M605" s="42"/>
      <c r="N605" s="42"/>
      <c r="O605" s="42"/>
      <c r="P605" s="42"/>
      <c r="Q605" s="42"/>
      <c r="R605" s="42"/>
      <c r="S605" s="42"/>
      <c r="T605" s="42"/>
      <c r="U605" s="42"/>
      <c r="V605" s="42"/>
      <c r="W605" s="42"/>
      <c r="X605" s="42"/>
      <c r="Y605" s="42"/>
      <c r="Z605" s="42"/>
      <c r="AA605" s="42"/>
      <c r="AB605" s="42"/>
      <c r="AC605" s="42"/>
      <c r="AD605" s="42"/>
    </row>
    <row r="606">
      <c r="A606" s="70" t="b">
        <v>0</v>
      </c>
      <c r="E606" s="70"/>
      <c r="I606" s="549"/>
      <c r="K606" s="42"/>
      <c r="L606" s="42"/>
      <c r="M606" s="42"/>
      <c r="N606" s="42"/>
      <c r="O606" s="42"/>
      <c r="P606" s="42"/>
      <c r="Q606" s="42"/>
      <c r="R606" s="42"/>
      <c r="S606" s="42"/>
      <c r="T606" s="42"/>
      <c r="U606" s="42"/>
      <c r="V606" s="42"/>
      <c r="W606" s="42"/>
      <c r="X606" s="42"/>
      <c r="Y606" s="42"/>
      <c r="Z606" s="42"/>
      <c r="AA606" s="42"/>
      <c r="AB606" s="42"/>
      <c r="AC606" s="42"/>
      <c r="AD606" s="42"/>
    </row>
    <row r="607">
      <c r="A607" s="70" t="b">
        <v>0</v>
      </c>
      <c r="E607" s="70"/>
      <c r="I607" s="549"/>
      <c r="K607" s="42"/>
      <c r="L607" s="42"/>
      <c r="M607" s="42"/>
      <c r="N607" s="42"/>
      <c r="O607" s="42"/>
      <c r="P607" s="42"/>
      <c r="Q607" s="42"/>
      <c r="R607" s="42"/>
      <c r="S607" s="42"/>
      <c r="T607" s="42"/>
      <c r="U607" s="42"/>
      <c r="V607" s="42"/>
      <c r="W607" s="42"/>
      <c r="X607" s="42"/>
      <c r="Y607" s="42"/>
      <c r="Z607" s="42"/>
      <c r="AA607" s="42"/>
      <c r="AB607" s="42"/>
      <c r="AC607" s="42"/>
      <c r="AD607" s="42"/>
    </row>
    <row r="608">
      <c r="A608" s="70" t="b">
        <v>0</v>
      </c>
      <c r="E608" s="70"/>
      <c r="I608" s="549"/>
      <c r="K608" s="42"/>
      <c r="L608" s="42"/>
      <c r="M608" s="42"/>
      <c r="N608" s="42"/>
      <c r="O608" s="42"/>
      <c r="P608" s="42"/>
      <c r="Q608" s="42"/>
      <c r="R608" s="42"/>
      <c r="S608" s="42"/>
      <c r="T608" s="42"/>
      <c r="U608" s="42"/>
      <c r="V608" s="42"/>
      <c r="W608" s="42"/>
      <c r="X608" s="42"/>
      <c r="Y608" s="42"/>
      <c r="Z608" s="42"/>
      <c r="AA608" s="42"/>
      <c r="AB608" s="42"/>
      <c r="AC608" s="42"/>
      <c r="AD608" s="42"/>
    </row>
    <row r="609">
      <c r="A609" s="70" t="b">
        <v>0</v>
      </c>
      <c r="E609" s="70"/>
      <c r="I609" s="549"/>
      <c r="K609" s="42"/>
      <c r="L609" s="42"/>
      <c r="M609" s="42"/>
      <c r="N609" s="42"/>
      <c r="O609" s="42"/>
      <c r="P609" s="42"/>
      <c r="Q609" s="42"/>
      <c r="R609" s="42"/>
      <c r="S609" s="42"/>
      <c r="T609" s="42"/>
      <c r="U609" s="42"/>
      <c r="V609" s="42"/>
      <c r="W609" s="42"/>
      <c r="X609" s="42"/>
      <c r="Y609" s="42"/>
      <c r="Z609" s="42"/>
      <c r="AA609" s="42"/>
      <c r="AB609" s="42"/>
      <c r="AC609" s="42"/>
      <c r="AD609" s="42"/>
    </row>
    <row r="610">
      <c r="A610" s="70" t="b">
        <v>0</v>
      </c>
      <c r="E610" s="70"/>
      <c r="I610" s="549"/>
      <c r="K610" s="42"/>
      <c r="L610" s="42"/>
      <c r="M610" s="42"/>
      <c r="N610" s="42"/>
      <c r="O610" s="42"/>
      <c r="P610" s="42"/>
      <c r="Q610" s="42"/>
      <c r="R610" s="42"/>
      <c r="S610" s="42"/>
      <c r="T610" s="42"/>
      <c r="U610" s="42"/>
      <c r="V610" s="42"/>
      <c r="W610" s="42"/>
      <c r="X610" s="42"/>
      <c r="Y610" s="42"/>
      <c r="Z610" s="42"/>
      <c r="AA610" s="42"/>
      <c r="AB610" s="42"/>
      <c r="AC610" s="42"/>
      <c r="AD610" s="42"/>
    </row>
    <row r="611">
      <c r="A611" s="70" t="b">
        <v>0</v>
      </c>
      <c r="E611" s="70"/>
      <c r="I611" s="549"/>
      <c r="K611" s="42"/>
      <c r="L611" s="42"/>
      <c r="M611" s="42"/>
      <c r="N611" s="42"/>
      <c r="O611" s="42"/>
      <c r="P611" s="42"/>
      <c r="Q611" s="42"/>
      <c r="R611" s="42"/>
      <c r="S611" s="42"/>
      <c r="T611" s="42"/>
      <c r="U611" s="42"/>
      <c r="V611" s="42"/>
      <c r="W611" s="42"/>
      <c r="X611" s="42"/>
      <c r="Y611" s="42"/>
      <c r="Z611" s="42"/>
      <c r="AA611" s="42"/>
      <c r="AB611" s="42"/>
      <c r="AC611" s="42"/>
      <c r="AD611" s="42"/>
    </row>
    <row r="612">
      <c r="A612" s="70" t="b">
        <v>0</v>
      </c>
      <c r="E612" s="70"/>
      <c r="I612" s="549"/>
      <c r="K612" s="42"/>
      <c r="L612" s="42"/>
      <c r="M612" s="42"/>
      <c r="N612" s="42"/>
      <c r="O612" s="42"/>
      <c r="P612" s="42"/>
      <c r="Q612" s="42"/>
      <c r="R612" s="42"/>
      <c r="S612" s="42"/>
      <c r="T612" s="42"/>
      <c r="U612" s="42"/>
      <c r="V612" s="42"/>
      <c r="W612" s="42"/>
      <c r="X612" s="42"/>
      <c r="Y612" s="42"/>
      <c r="Z612" s="42"/>
      <c r="AA612" s="42"/>
      <c r="AB612" s="42"/>
      <c r="AC612" s="42"/>
      <c r="AD612" s="42"/>
    </row>
    <row r="613">
      <c r="A613" s="70" t="b">
        <v>0</v>
      </c>
      <c r="E613" s="70"/>
      <c r="I613" s="549"/>
      <c r="K613" s="42"/>
      <c r="L613" s="42"/>
      <c r="M613" s="42"/>
      <c r="N613" s="42"/>
      <c r="O613" s="42"/>
      <c r="P613" s="42"/>
      <c r="Q613" s="42"/>
      <c r="R613" s="42"/>
      <c r="S613" s="42"/>
      <c r="T613" s="42"/>
      <c r="U613" s="42"/>
      <c r="V613" s="42"/>
      <c r="W613" s="42"/>
      <c r="X613" s="42"/>
      <c r="Y613" s="42"/>
      <c r="Z613" s="42"/>
      <c r="AA613" s="42"/>
      <c r="AB613" s="42"/>
      <c r="AC613" s="42"/>
      <c r="AD613" s="42"/>
    </row>
    <row r="614">
      <c r="A614" s="70" t="b">
        <v>0</v>
      </c>
      <c r="E614" s="70"/>
      <c r="I614" s="549"/>
      <c r="K614" s="42"/>
      <c r="L614" s="42"/>
      <c r="M614" s="42"/>
      <c r="N614" s="42"/>
      <c r="O614" s="42"/>
      <c r="P614" s="42"/>
      <c r="Q614" s="42"/>
      <c r="R614" s="42"/>
      <c r="S614" s="42"/>
      <c r="T614" s="42"/>
      <c r="U614" s="42"/>
      <c r="V614" s="42"/>
      <c r="W614" s="42"/>
      <c r="X614" s="42"/>
      <c r="Y614" s="42"/>
      <c r="Z614" s="42"/>
      <c r="AA614" s="42"/>
      <c r="AB614" s="42"/>
      <c r="AC614" s="42"/>
      <c r="AD614" s="42"/>
    </row>
    <row r="615">
      <c r="A615" s="70" t="b">
        <v>0</v>
      </c>
      <c r="E615" s="70"/>
      <c r="I615" s="549"/>
      <c r="K615" s="42"/>
      <c r="L615" s="42"/>
      <c r="M615" s="42"/>
      <c r="N615" s="42"/>
      <c r="O615" s="42"/>
      <c r="P615" s="42"/>
      <c r="Q615" s="42"/>
      <c r="R615" s="42"/>
      <c r="S615" s="42"/>
      <c r="T615" s="42"/>
      <c r="U615" s="42"/>
      <c r="V615" s="42"/>
      <c r="W615" s="42"/>
      <c r="X615" s="42"/>
      <c r="Y615" s="42"/>
      <c r="Z615" s="42"/>
      <c r="AA615" s="42"/>
      <c r="AB615" s="42"/>
      <c r="AC615" s="42"/>
      <c r="AD615" s="42"/>
    </row>
    <row r="616">
      <c r="A616" s="70" t="b">
        <v>0</v>
      </c>
      <c r="E616" s="70"/>
      <c r="I616" s="549"/>
      <c r="K616" s="42"/>
      <c r="L616" s="42"/>
      <c r="M616" s="42"/>
      <c r="N616" s="42"/>
      <c r="O616" s="42"/>
      <c r="P616" s="42"/>
      <c r="Q616" s="42"/>
      <c r="R616" s="42"/>
      <c r="S616" s="42"/>
      <c r="T616" s="42"/>
      <c r="U616" s="42"/>
      <c r="V616" s="42"/>
      <c r="W616" s="42"/>
      <c r="X616" s="42"/>
      <c r="Y616" s="42"/>
      <c r="Z616" s="42"/>
      <c r="AA616" s="42"/>
      <c r="AB616" s="42"/>
      <c r="AC616" s="42"/>
      <c r="AD616" s="42"/>
    </row>
    <row r="617">
      <c r="A617" s="70" t="b">
        <v>0</v>
      </c>
      <c r="E617" s="70"/>
      <c r="I617" s="549"/>
      <c r="K617" s="42"/>
      <c r="L617" s="42"/>
      <c r="M617" s="42"/>
      <c r="N617" s="42"/>
      <c r="O617" s="42"/>
      <c r="P617" s="42"/>
      <c r="Q617" s="42"/>
      <c r="R617" s="42"/>
      <c r="S617" s="42"/>
      <c r="T617" s="42"/>
      <c r="U617" s="42"/>
      <c r="V617" s="42"/>
      <c r="W617" s="42"/>
      <c r="X617" s="42"/>
      <c r="Y617" s="42"/>
      <c r="Z617" s="42"/>
      <c r="AA617" s="42"/>
      <c r="AB617" s="42"/>
      <c r="AC617" s="42"/>
      <c r="AD617" s="42"/>
    </row>
    <row r="618">
      <c r="A618" s="70" t="b">
        <v>0</v>
      </c>
      <c r="E618" s="70"/>
      <c r="I618" s="549"/>
      <c r="K618" s="42"/>
      <c r="L618" s="42"/>
      <c r="M618" s="42"/>
      <c r="N618" s="42"/>
      <c r="O618" s="42"/>
      <c r="P618" s="42"/>
      <c r="Q618" s="42"/>
      <c r="R618" s="42"/>
      <c r="S618" s="42"/>
      <c r="T618" s="42"/>
      <c r="U618" s="42"/>
      <c r="V618" s="42"/>
      <c r="W618" s="42"/>
      <c r="X618" s="42"/>
      <c r="Y618" s="42"/>
      <c r="Z618" s="42"/>
      <c r="AA618" s="42"/>
      <c r="AB618" s="42"/>
      <c r="AC618" s="42"/>
      <c r="AD618" s="42"/>
    </row>
    <row r="619">
      <c r="A619" s="70" t="b">
        <v>0</v>
      </c>
      <c r="E619" s="70"/>
      <c r="I619" s="549"/>
      <c r="K619" s="42"/>
      <c r="L619" s="42"/>
      <c r="M619" s="42"/>
      <c r="N619" s="42"/>
      <c r="O619" s="42"/>
      <c r="P619" s="42"/>
      <c r="Q619" s="42"/>
      <c r="R619" s="42"/>
      <c r="S619" s="42"/>
      <c r="T619" s="42"/>
      <c r="U619" s="42"/>
      <c r="V619" s="42"/>
      <c r="W619" s="42"/>
      <c r="X619" s="42"/>
      <c r="Y619" s="42"/>
      <c r="Z619" s="42"/>
      <c r="AA619" s="42"/>
      <c r="AB619" s="42"/>
      <c r="AC619" s="42"/>
      <c r="AD619" s="42"/>
    </row>
    <row r="620">
      <c r="A620" s="70" t="b">
        <v>0</v>
      </c>
      <c r="E620" s="70"/>
      <c r="I620" s="549"/>
      <c r="K620" s="42"/>
      <c r="L620" s="42"/>
      <c r="M620" s="42"/>
      <c r="N620" s="42"/>
      <c r="O620" s="42"/>
      <c r="P620" s="42"/>
      <c r="Q620" s="42"/>
      <c r="R620" s="42"/>
      <c r="S620" s="42"/>
      <c r="T620" s="42"/>
      <c r="U620" s="42"/>
      <c r="V620" s="42"/>
      <c r="W620" s="42"/>
      <c r="X620" s="42"/>
      <c r="Y620" s="42"/>
      <c r="Z620" s="42"/>
      <c r="AA620" s="42"/>
      <c r="AB620" s="42"/>
      <c r="AC620" s="42"/>
      <c r="AD620" s="42"/>
    </row>
    <row r="621">
      <c r="A621" s="70" t="b">
        <v>0</v>
      </c>
      <c r="E621" s="70"/>
      <c r="I621" s="549"/>
      <c r="K621" s="42"/>
      <c r="L621" s="42"/>
      <c r="M621" s="42"/>
      <c r="N621" s="42"/>
      <c r="O621" s="42"/>
      <c r="P621" s="42"/>
      <c r="Q621" s="42"/>
      <c r="R621" s="42"/>
      <c r="S621" s="42"/>
      <c r="T621" s="42"/>
      <c r="U621" s="42"/>
      <c r="V621" s="42"/>
      <c r="W621" s="42"/>
      <c r="X621" s="42"/>
      <c r="Y621" s="42"/>
      <c r="Z621" s="42"/>
      <c r="AA621" s="42"/>
      <c r="AB621" s="42"/>
      <c r="AC621" s="42"/>
      <c r="AD621" s="42"/>
    </row>
    <row r="622">
      <c r="A622" s="70" t="b">
        <v>0</v>
      </c>
      <c r="E622" s="70"/>
      <c r="I622" s="549"/>
      <c r="K622" s="42"/>
      <c r="L622" s="42"/>
      <c r="M622" s="42"/>
      <c r="N622" s="42"/>
      <c r="O622" s="42"/>
      <c r="P622" s="42"/>
      <c r="Q622" s="42"/>
      <c r="R622" s="42"/>
      <c r="S622" s="42"/>
      <c r="T622" s="42"/>
      <c r="U622" s="42"/>
      <c r="V622" s="42"/>
      <c r="W622" s="42"/>
      <c r="X622" s="42"/>
      <c r="Y622" s="42"/>
      <c r="Z622" s="42"/>
      <c r="AA622" s="42"/>
      <c r="AB622" s="42"/>
      <c r="AC622" s="42"/>
      <c r="AD622" s="42"/>
    </row>
    <row r="623">
      <c r="A623" s="70" t="b">
        <v>0</v>
      </c>
      <c r="E623" s="70"/>
      <c r="I623" s="549"/>
      <c r="K623" s="42"/>
      <c r="L623" s="42"/>
      <c r="M623" s="42"/>
      <c r="N623" s="42"/>
      <c r="O623" s="42"/>
      <c r="P623" s="42"/>
      <c r="Q623" s="42"/>
      <c r="R623" s="42"/>
      <c r="S623" s="42"/>
      <c r="T623" s="42"/>
      <c r="U623" s="42"/>
      <c r="V623" s="42"/>
      <c r="W623" s="42"/>
      <c r="X623" s="42"/>
      <c r="Y623" s="42"/>
      <c r="Z623" s="42"/>
      <c r="AA623" s="42"/>
      <c r="AB623" s="42"/>
      <c r="AC623" s="42"/>
      <c r="AD623" s="42"/>
    </row>
    <row r="624">
      <c r="A624" s="70" t="b">
        <v>0</v>
      </c>
      <c r="E624" s="70"/>
      <c r="I624" s="549"/>
      <c r="K624" s="42"/>
      <c r="L624" s="42"/>
      <c r="M624" s="42"/>
      <c r="N624" s="42"/>
      <c r="O624" s="42"/>
      <c r="P624" s="42"/>
      <c r="Q624" s="42"/>
      <c r="R624" s="42"/>
      <c r="S624" s="42"/>
      <c r="T624" s="42"/>
      <c r="U624" s="42"/>
      <c r="V624" s="42"/>
      <c r="W624" s="42"/>
      <c r="X624" s="42"/>
      <c r="Y624" s="42"/>
      <c r="Z624" s="42"/>
      <c r="AA624" s="42"/>
      <c r="AB624" s="42"/>
      <c r="AC624" s="42"/>
      <c r="AD624" s="42"/>
    </row>
    <row r="625">
      <c r="A625" s="70" t="b">
        <v>0</v>
      </c>
      <c r="E625" s="70"/>
      <c r="I625" s="549"/>
      <c r="K625" s="42"/>
      <c r="L625" s="42"/>
      <c r="M625" s="42"/>
      <c r="N625" s="42"/>
      <c r="O625" s="42"/>
      <c r="P625" s="42"/>
      <c r="Q625" s="42"/>
      <c r="R625" s="42"/>
      <c r="S625" s="42"/>
      <c r="T625" s="42"/>
      <c r="U625" s="42"/>
      <c r="V625" s="42"/>
      <c r="W625" s="42"/>
      <c r="X625" s="42"/>
      <c r="Y625" s="42"/>
      <c r="Z625" s="42"/>
      <c r="AA625" s="42"/>
      <c r="AB625" s="42"/>
      <c r="AC625" s="42"/>
      <c r="AD625" s="42"/>
    </row>
    <row r="626">
      <c r="A626" s="70" t="b">
        <v>0</v>
      </c>
      <c r="E626" s="70"/>
      <c r="I626" s="549"/>
      <c r="K626" s="42"/>
      <c r="L626" s="42"/>
      <c r="M626" s="42"/>
      <c r="N626" s="42"/>
      <c r="O626" s="42"/>
      <c r="P626" s="42"/>
      <c r="Q626" s="42"/>
      <c r="R626" s="42"/>
      <c r="S626" s="42"/>
      <c r="T626" s="42"/>
      <c r="U626" s="42"/>
      <c r="V626" s="42"/>
      <c r="W626" s="42"/>
      <c r="X626" s="42"/>
      <c r="Y626" s="42"/>
      <c r="Z626" s="42"/>
      <c r="AA626" s="42"/>
      <c r="AB626" s="42"/>
      <c r="AC626" s="42"/>
      <c r="AD626" s="42"/>
    </row>
    <row r="627">
      <c r="A627" s="70" t="b">
        <v>0</v>
      </c>
      <c r="E627" s="70"/>
      <c r="I627" s="549"/>
      <c r="K627" s="42"/>
      <c r="L627" s="42"/>
      <c r="M627" s="42"/>
      <c r="N627" s="42"/>
      <c r="O627" s="42"/>
      <c r="P627" s="42"/>
      <c r="Q627" s="42"/>
      <c r="R627" s="42"/>
      <c r="S627" s="42"/>
      <c r="T627" s="42"/>
      <c r="U627" s="42"/>
      <c r="V627" s="42"/>
      <c r="W627" s="42"/>
      <c r="X627" s="42"/>
      <c r="Y627" s="42"/>
      <c r="Z627" s="42"/>
      <c r="AA627" s="42"/>
      <c r="AB627" s="42"/>
      <c r="AC627" s="42"/>
      <c r="AD627" s="42"/>
    </row>
    <row r="628">
      <c r="A628" s="70" t="b">
        <v>0</v>
      </c>
      <c r="E628" s="70"/>
      <c r="I628" s="549"/>
      <c r="K628" s="42"/>
      <c r="L628" s="42"/>
      <c r="M628" s="42"/>
      <c r="N628" s="42"/>
      <c r="O628" s="42"/>
      <c r="P628" s="42"/>
      <c r="Q628" s="42"/>
      <c r="R628" s="42"/>
      <c r="S628" s="42"/>
      <c r="T628" s="42"/>
      <c r="U628" s="42"/>
      <c r="V628" s="42"/>
      <c r="W628" s="42"/>
      <c r="X628" s="42"/>
      <c r="Y628" s="42"/>
      <c r="Z628" s="42"/>
      <c r="AA628" s="42"/>
      <c r="AB628" s="42"/>
      <c r="AC628" s="42"/>
      <c r="AD628" s="42"/>
    </row>
    <row r="629">
      <c r="A629" s="70" t="b">
        <v>0</v>
      </c>
      <c r="E629" s="70"/>
      <c r="I629" s="549"/>
      <c r="K629" s="42"/>
      <c r="L629" s="42"/>
      <c r="M629" s="42"/>
      <c r="N629" s="42"/>
      <c r="O629" s="42"/>
      <c r="P629" s="42"/>
      <c r="Q629" s="42"/>
      <c r="R629" s="42"/>
      <c r="S629" s="42"/>
      <c r="T629" s="42"/>
      <c r="U629" s="42"/>
      <c r="V629" s="42"/>
      <c r="W629" s="42"/>
      <c r="X629" s="42"/>
      <c r="Y629" s="42"/>
      <c r="Z629" s="42"/>
      <c r="AA629" s="42"/>
      <c r="AB629" s="42"/>
      <c r="AC629" s="42"/>
      <c r="AD629" s="42"/>
    </row>
    <row r="630">
      <c r="A630" s="70" t="b">
        <v>0</v>
      </c>
      <c r="E630" s="70"/>
      <c r="I630" s="549"/>
      <c r="K630" s="42"/>
      <c r="L630" s="42"/>
      <c r="M630" s="42"/>
      <c r="N630" s="42"/>
      <c r="O630" s="42"/>
      <c r="P630" s="42"/>
      <c r="Q630" s="42"/>
      <c r="R630" s="42"/>
      <c r="S630" s="42"/>
      <c r="T630" s="42"/>
      <c r="U630" s="42"/>
      <c r="V630" s="42"/>
      <c r="W630" s="42"/>
      <c r="X630" s="42"/>
      <c r="Y630" s="42"/>
      <c r="Z630" s="42"/>
      <c r="AA630" s="42"/>
      <c r="AB630" s="42"/>
      <c r="AC630" s="42"/>
      <c r="AD630" s="42"/>
    </row>
    <row r="631">
      <c r="A631" s="70" t="b">
        <v>0</v>
      </c>
      <c r="E631" s="70"/>
      <c r="I631" s="549"/>
      <c r="K631" s="42"/>
      <c r="L631" s="42"/>
      <c r="M631" s="42"/>
      <c r="N631" s="42"/>
      <c r="O631" s="42"/>
      <c r="P631" s="42"/>
      <c r="Q631" s="42"/>
      <c r="R631" s="42"/>
      <c r="S631" s="42"/>
      <c r="T631" s="42"/>
      <c r="U631" s="42"/>
      <c r="V631" s="42"/>
      <c r="W631" s="42"/>
      <c r="X631" s="42"/>
      <c r="Y631" s="42"/>
      <c r="Z631" s="42"/>
      <c r="AA631" s="42"/>
      <c r="AB631" s="42"/>
      <c r="AC631" s="42"/>
      <c r="AD631" s="42"/>
    </row>
    <row r="632">
      <c r="A632" s="70" t="b">
        <v>0</v>
      </c>
      <c r="E632" s="70"/>
      <c r="I632" s="549"/>
      <c r="K632" s="42"/>
      <c r="L632" s="42"/>
      <c r="M632" s="42"/>
      <c r="N632" s="42"/>
      <c r="O632" s="42"/>
      <c r="P632" s="42"/>
      <c r="Q632" s="42"/>
      <c r="R632" s="42"/>
      <c r="S632" s="42"/>
      <c r="T632" s="42"/>
      <c r="U632" s="42"/>
      <c r="V632" s="42"/>
      <c r="W632" s="42"/>
      <c r="X632" s="42"/>
      <c r="Y632" s="42"/>
      <c r="Z632" s="42"/>
      <c r="AA632" s="42"/>
      <c r="AB632" s="42"/>
      <c r="AC632" s="42"/>
      <c r="AD632" s="42"/>
    </row>
    <row r="633">
      <c r="A633" s="70" t="b">
        <v>0</v>
      </c>
      <c r="E633" s="70"/>
      <c r="I633" s="549"/>
      <c r="K633" s="42"/>
      <c r="L633" s="42"/>
      <c r="M633" s="42"/>
      <c r="N633" s="42"/>
      <c r="O633" s="42"/>
      <c r="P633" s="42"/>
      <c r="Q633" s="42"/>
      <c r="R633" s="42"/>
      <c r="S633" s="42"/>
      <c r="T633" s="42"/>
      <c r="U633" s="42"/>
      <c r="V633" s="42"/>
      <c r="W633" s="42"/>
      <c r="X633" s="42"/>
      <c r="Y633" s="42"/>
      <c r="Z633" s="42"/>
      <c r="AA633" s="42"/>
      <c r="AB633" s="42"/>
      <c r="AC633" s="42"/>
      <c r="AD633" s="42"/>
    </row>
    <row r="634">
      <c r="A634" s="70" t="b">
        <v>0</v>
      </c>
      <c r="E634" s="70"/>
      <c r="I634" s="549"/>
      <c r="K634" s="42"/>
      <c r="L634" s="42"/>
      <c r="M634" s="42"/>
      <c r="N634" s="42"/>
      <c r="O634" s="42"/>
      <c r="P634" s="42"/>
      <c r="Q634" s="42"/>
      <c r="R634" s="42"/>
      <c r="S634" s="42"/>
      <c r="T634" s="42"/>
      <c r="U634" s="42"/>
      <c r="V634" s="42"/>
      <c r="W634" s="42"/>
      <c r="X634" s="42"/>
      <c r="Y634" s="42"/>
      <c r="Z634" s="42"/>
      <c r="AA634" s="42"/>
      <c r="AB634" s="42"/>
      <c r="AC634" s="42"/>
      <c r="AD634" s="42"/>
    </row>
    <row r="635">
      <c r="A635" s="70" t="b">
        <v>0</v>
      </c>
      <c r="E635" s="70"/>
      <c r="I635" s="549"/>
      <c r="K635" s="42"/>
      <c r="L635" s="42"/>
      <c r="M635" s="42"/>
      <c r="N635" s="42"/>
      <c r="O635" s="42"/>
      <c r="P635" s="42"/>
      <c r="Q635" s="42"/>
      <c r="R635" s="42"/>
      <c r="S635" s="42"/>
      <c r="T635" s="42"/>
      <c r="U635" s="42"/>
      <c r="V635" s="42"/>
      <c r="W635" s="42"/>
      <c r="X635" s="42"/>
      <c r="Y635" s="42"/>
      <c r="Z635" s="42"/>
      <c r="AA635" s="42"/>
      <c r="AB635" s="42"/>
      <c r="AC635" s="42"/>
      <c r="AD635" s="42"/>
    </row>
    <row r="636">
      <c r="A636" s="70" t="b">
        <v>0</v>
      </c>
      <c r="E636" s="70"/>
      <c r="I636" s="549"/>
      <c r="K636" s="42"/>
      <c r="L636" s="42"/>
      <c r="M636" s="42"/>
      <c r="N636" s="42"/>
      <c r="O636" s="42"/>
      <c r="P636" s="42"/>
      <c r="Q636" s="42"/>
      <c r="R636" s="42"/>
      <c r="S636" s="42"/>
      <c r="T636" s="42"/>
      <c r="U636" s="42"/>
      <c r="V636" s="42"/>
      <c r="W636" s="42"/>
      <c r="X636" s="42"/>
      <c r="Y636" s="42"/>
      <c r="Z636" s="42"/>
      <c r="AA636" s="42"/>
      <c r="AB636" s="42"/>
      <c r="AC636" s="42"/>
      <c r="AD636" s="42"/>
    </row>
    <row r="637">
      <c r="A637" s="70" t="b">
        <v>0</v>
      </c>
      <c r="E637" s="70"/>
      <c r="I637" s="549"/>
      <c r="K637" s="42"/>
      <c r="L637" s="42"/>
      <c r="M637" s="42"/>
      <c r="N637" s="42"/>
      <c r="O637" s="42"/>
      <c r="P637" s="42"/>
      <c r="Q637" s="42"/>
      <c r="R637" s="42"/>
      <c r="S637" s="42"/>
      <c r="T637" s="42"/>
      <c r="U637" s="42"/>
      <c r="V637" s="42"/>
      <c r="W637" s="42"/>
      <c r="X637" s="42"/>
      <c r="Y637" s="42"/>
      <c r="Z637" s="42"/>
      <c r="AA637" s="42"/>
      <c r="AB637" s="42"/>
      <c r="AC637" s="42"/>
      <c r="AD637" s="42"/>
    </row>
    <row r="638">
      <c r="A638" s="70" t="b">
        <v>0</v>
      </c>
      <c r="E638" s="70"/>
      <c r="I638" s="549"/>
      <c r="K638" s="42"/>
      <c r="L638" s="42"/>
      <c r="M638" s="42"/>
      <c r="N638" s="42"/>
      <c r="O638" s="42"/>
      <c r="P638" s="42"/>
      <c r="Q638" s="42"/>
      <c r="R638" s="42"/>
      <c r="S638" s="42"/>
      <c r="T638" s="42"/>
      <c r="U638" s="42"/>
      <c r="V638" s="42"/>
      <c r="W638" s="42"/>
      <c r="X638" s="42"/>
      <c r="Y638" s="42"/>
      <c r="Z638" s="42"/>
      <c r="AA638" s="42"/>
      <c r="AB638" s="42"/>
      <c r="AC638" s="42"/>
      <c r="AD638" s="42"/>
    </row>
    <row r="639">
      <c r="A639" s="70" t="b">
        <v>0</v>
      </c>
      <c r="E639" s="70"/>
      <c r="I639" s="549"/>
      <c r="K639" s="42"/>
      <c r="L639" s="42"/>
      <c r="M639" s="42"/>
      <c r="N639" s="42"/>
      <c r="O639" s="42"/>
      <c r="P639" s="42"/>
      <c r="Q639" s="42"/>
      <c r="R639" s="42"/>
      <c r="S639" s="42"/>
      <c r="T639" s="42"/>
      <c r="U639" s="42"/>
      <c r="V639" s="42"/>
      <c r="W639" s="42"/>
      <c r="X639" s="42"/>
      <c r="Y639" s="42"/>
      <c r="Z639" s="42"/>
      <c r="AA639" s="42"/>
      <c r="AB639" s="42"/>
      <c r="AC639" s="42"/>
      <c r="AD639" s="42"/>
    </row>
    <row r="640">
      <c r="A640" s="70" t="b">
        <v>0</v>
      </c>
      <c r="E640" s="70"/>
      <c r="I640" s="549"/>
      <c r="K640" s="42"/>
      <c r="L640" s="42"/>
      <c r="M640" s="42"/>
      <c r="N640" s="42"/>
      <c r="O640" s="42"/>
      <c r="P640" s="42"/>
      <c r="Q640" s="42"/>
      <c r="R640" s="42"/>
      <c r="S640" s="42"/>
      <c r="T640" s="42"/>
      <c r="U640" s="42"/>
      <c r="V640" s="42"/>
      <c r="W640" s="42"/>
      <c r="X640" s="42"/>
      <c r="Y640" s="42"/>
      <c r="Z640" s="42"/>
      <c r="AA640" s="42"/>
      <c r="AB640" s="42"/>
      <c r="AC640" s="42"/>
      <c r="AD640" s="42"/>
    </row>
    <row r="641">
      <c r="A641" s="70" t="b">
        <v>0</v>
      </c>
      <c r="E641" s="70"/>
      <c r="I641" s="549"/>
      <c r="K641" s="42"/>
      <c r="L641" s="42"/>
      <c r="M641" s="42"/>
      <c r="N641" s="42"/>
      <c r="O641" s="42"/>
      <c r="P641" s="42"/>
      <c r="Q641" s="42"/>
      <c r="R641" s="42"/>
      <c r="S641" s="42"/>
      <c r="T641" s="42"/>
      <c r="U641" s="42"/>
      <c r="V641" s="42"/>
      <c r="W641" s="42"/>
      <c r="X641" s="42"/>
      <c r="Y641" s="42"/>
      <c r="Z641" s="42"/>
      <c r="AA641" s="42"/>
      <c r="AB641" s="42"/>
      <c r="AC641" s="42"/>
      <c r="AD641" s="42"/>
    </row>
    <row r="642">
      <c r="A642" s="70" t="b">
        <v>0</v>
      </c>
      <c r="E642" s="70"/>
      <c r="I642" s="549"/>
      <c r="K642" s="42"/>
      <c r="L642" s="42"/>
      <c r="M642" s="42"/>
      <c r="N642" s="42"/>
      <c r="O642" s="42"/>
      <c r="P642" s="42"/>
      <c r="Q642" s="42"/>
      <c r="R642" s="42"/>
      <c r="S642" s="42"/>
      <c r="T642" s="42"/>
      <c r="U642" s="42"/>
      <c r="V642" s="42"/>
      <c r="W642" s="42"/>
      <c r="X642" s="42"/>
      <c r="Y642" s="42"/>
      <c r="Z642" s="42"/>
      <c r="AA642" s="42"/>
      <c r="AB642" s="42"/>
      <c r="AC642" s="42"/>
      <c r="AD642" s="42"/>
    </row>
    <row r="643">
      <c r="A643" s="70" t="b">
        <v>0</v>
      </c>
      <c r="E643" s="70"/>
      <c r="I643" s="549"/>
      <c r="K643" s="42"/>
      <c r="L643" s="42"/>
      <c r="M643" s="42"/>
      <c r="N643" s="42"/>
      <c r="O643" s="42"/>
      <c r="P643" s="42"/>
      <c r="Q643" s="42"/>
      <c r="R643" s="42"/>
      <c r="S643" s="42"/>
      <c r="T643" s="42"/>
      <c r="U643" s="42"/>
      <c r="V643" s="42"/>
      <c r="W643" s="42"/>
      <c r="X643" s="42"/>
      <c r="Y643" s="42"/>
      <c r="Z643" s="42"/>
      <c r="AA643" s="42"/>
      <c r="AB643" s="42"/>
      <c r="AC643" s="42"/>
      <c r="AD643" s="42"/>
    </row>
    <row r="644">
      <c r="A644" s="70" t="b">
        <v>0</v>
      </c>
      <c r="E644" s="70"/>
      <c r="I644" s="549"/>
      <c r="K644" s="42"/>
      <c r="L644" s="42"/>
      <c r="M644" s="42"/>
      <c r="N644" s="42"/>
      <c r="O644" s="42"/>
      <c r="P644" s="42"/>
      <c r="Q644" s="42"/>
      <c r="R644" s="42"/>
      <c r="S644" s="42"/>
      <c r="T644" s="42"/>
      <c r="U644" s="42"/>
      <c r="V644" s="42"/>
      <c r="W644" s="42"/>
      <c r="X644" s="42"/>
      <c r="Y644" s="42"/>
      <c r="Z644" s="42"/>
      <c r="AA644" s="42"/>
      <c r="AB644" s="42"/>
      <c r="AC644" s="42"/>
      <c r="AD644" s="42"/>
    </row>
    <row r="645">
      <c r="A645" s="70" t="b">
        <v>0</v>
      </c>
      <c r="E645" s="70"/>
      <c r="I645" s="549"/>
      <c r="K645" s="42"/>
      <c r="L645" s="42"/>
      <c r="M645" s="42"/>
      <c r="N645" s="42"/>
      <c r="O645" s="42"/>
      <c r="P645" s="42"/>
      <c r="Q645" s="42"/>
      <c r="R645" s="42"/>
      <c r="S645" s="42"/>
      <c r="T645" s="42"/>
      <c r="U645" s="42"/>
      <c r="V645" s="42"/>
      <c r="W645" s="42"/>
      <c r="X645" s="42"/>
      <c r="Y645" s="42"/>
      <c r="Z645" s="42"/>
      <c r="AA645" s="42"/>
      <c r="AB645" s="42"/>
      <c r="AC645" s="42"/>
      <c r="AD645" s="42"/>
    </row>
    <row r="646">
      <c r="A646" s="70" t="b">
        <v>0</v>
      </c>
      <c r="E646" s="70"/>
      <c r="I646" s="549"/>
      <c r="K646" s="42"/>
      <c r="L646" s="42"/>
      <c r="M646" s="42"/>
      <c r="N646" s="42"/>
      <c r="O646" s="42"/>
      <c r="P646" s="42"/>
      <c r="Q646" s="42"/>
      <c r="R646" s="42"/>
      <c r="S646" s="42"/>
      <c r="T646" s="42"/>
      <c r="U646" s="42"/>
      <c r="V646" s="42"/>
      <c r="W646" s="42"/>
      <c r="X646" s="42"/>
      <c r="Y646" s="42"/>
      <c r="Z646" s="42"/>
      <c r="AA646" s="42"/>
      <c r="AB646" s="42"/>
      <c r="AC646" s="42"/>
      <c r="AD646" s="42"/>
    </row>
    <row r="647">
      <c r="A647" s="70" t="b">
        <v>0</v>
      </c>
      <c r="E647" s="70"/>
      <c r="I647" s="549"/>
      <c r="K647" s="42"/>
      <c r="L647" s="42"/>
      <c r="M647" s="42"/>
      <c r="N647" s="42"/>
      <c r="O647" s="42"/>
      <c r="P647" s="42"/>
      <c r="Q647" s="42"/>
      <c r="R647" s="42"/>
      <c r="S647" s="42"/>
      <c r="T647" s="42"/>
      <c r="U647" s="42"/>
      <c r="V647" s="42"/>
      <c r="W647" s="42"/>
      <c r="X647" s="42"/>
      <c r="Y647" s="42"/>
      <c r="Z647" s="42"/>
      <c r="AA647" s="42"/>
      <c r="AB647" s="42"/>
      <c r="AC647" s="42"/>
      <c r="AD647" s="42"/>
    </row>
    <row r="648">
      <c r="A648" s="70" t="b">
        <v>0</v>
      </c>
      <c r="E648" s="70"/>
      <c r="I648" s="549"/>
      <c r="K648" s="42"/>
      <c r="L648" s="42"/>
      <c r="M648" s="42"/>
      <c r="N648" s="42"/>
      <c r="O648" s="42"/>
      <c r="P648" s="42"/>
      <c r="Q648" s="42"/>
      <c r="R648" s="42"/>
      <c r="S648" s="42"/>
      <c r="T648" s="42"/>
      <c r="U648" s="42"/>
      <c r="V648" s="42"/>
      <c r="W648" s="42"/>
      <c r="X648" s="42"/>
      <c r="Y648" s="42"/>
      <c r="Z648" s="42"/>
      <c r="AA648" s="42"/>
      <c r="AB648" s="42"/>
      <c r="AC648" s="42"/>
      <c r="AD648" s="42"/>
    </row>
    <row r="649">
      <c r="A649" s="70" t="b">
        <v>0</v>
      </c>
      <c r="E649" s="70"/>
      <c r="I649" s="549"/>
      <c r="K649" s="42"/>
      <c r="L649" s="42"/>
      <c r="M649" s="42"/>
      <c r="N649" s="42"/>
      <c r="O649" s="42"/>
      <c r="P649" s="42"/>
      <c r="Q649" s="42"/>
      <c r="R649" s="42"/>
      <c r="S649" s="42"/>
      <c r="T649" s="42"/>
      <c r="U649" s="42"/>
      <c r="V649" s="42"/>
      <c r="W649" s="42"/>
      <c r="X649" s="42"/>
      <c r="Y649" s="42"/>
      <c r="Z649" s="42"/>
      <c r="AA649" s="42"/>
      <c r="AB649" s="42"/>
      <c r="AC649" s="42"/>
      <c r="AD649" s="42"/>
    </row>
    <row r="650">
      <c r="A650" s="70" t="b">
        <v>0</v>
      </c>
      <c r="E650" s="70"/>
      <c r="I650" s="549"/>
      <c r="K650" s="42"/>
      <c r="L650" s="42"/>
      <c r="M650" s="42"/>
      <c r="N650" s="42"/>
      <c r="O650" s="42"/>
      <c r="P650" s="42"/>
      <c r="Q650" s="42"/>
      <c r="R650" s="42"/>
      <c r="S650" s="42"/>
      <c r="T650" s="42"/>
      <c r="U650" s="42"/>
      <c r="V650" s="42"/>
      <c r="W650" s="42"/>
      <c r="X650" s="42"/>
      <c r="Y650" s="42"/>
      <c r="Z650" s="42"/>
      <c r="AA650" s="42"/>
      <c r="AB650" s="42"/>
      <c r="AC650" s="42"/>
      <c r="AD650" s="42"/>
    </row>
    <row r="651">
      <c r="A651" s="70" t="b">
        <v>0</v>
      </c>
      <c r="E651" s="70"/>
      <c r="I651" s="549"/>
      <c r="K651" s="42"/>
      <c r="L651" s="42"/>
      <c r="M651" s="42"/>
      <c r="N651" s="42"/>
      <c r="O651" s="42"/>
      <c r="P651" s="42"/>
      <c r="Q651" s="42"/>
      <c r="R651" s="42"/>
      <c r="S651" s="42"/>
      <c r="T651" s="42"/>
      <c r="U651" s="42"/>
      <c r="V651" s="42"/>
      <c r="W651" s="42"/>
      <c r="X651" s="42"/>
      <c r="Y651" s="42"/>
      <c r="Z651" s="42"/>
      <c r="AA651" s="42"/>
      <c r="AB651" s="42"/>
      <c r="AC651" s="42"/>
      <c r="AD651" s="42"/>
    </row>
    <row r="652">
      <c r="A652" s="70" t="b">
        <v>0</v>
      </c>
      <c r="E652" s="70"/>
      <c r="I652" s="549"/>
      <c r="K652" s="42"/>
      <c r="L652" s="42"/>
      <c r="M652" s="42"/>
      <c r="N652" s="42"/>
      <c r="O652" s="42"/>
      <c r="P652" s="42"/>
      <c r="Q652" s="42"/>
      <c r="R652" s="42"/>
      <c r="S652" s="42"/>
      <c r="T652" s="42"/>
      <c r="U652" s="42"/>
      <c r="V652" s="42"/>
      <c r="W652" s="42"/>
      <c r="X652" s="42"/>
      <c r="Y652" s="42"/>
      <c r="Z652" s="42"/>
      <c r="AA652" s="42"/>
      <c r="AB652" s="42"/>
      <c r="AC652" s="42"/>
      <c r="AD652" s="42"/>
    </row>
    <row r="653">
      <c r="A653" s="70" t="b">
        <v>0</v>
      </c>
      <c r="E653" s="70"/>
      <c r="I653" s="549"/>
      <c r="K653" s="42"/>
      <c r="L653" s="42"/>
      <c r="M653" s="42"/>
      <c r="N653" s="42"/>
      <c r="O653" s="42"/>
      <c r="P653" s="42"/>
      <c r="Q653" s="42"/>
      <c r="R653" s="42"/>
      <c r="S653" s="42"/>
      <c r="T653" s="42"/>
      <c r="U653" s="42"/>
      <c r="V653" s="42"/>
      <c r="W653" s="42"/>
      <c r="X653" s="42"/>
      <c r="Y653" s="42"/>
      <c r="Z653" s="42"/>
      <c r="AA653" s="42"/>
      <c r="AB653" s="42"/>
      <c r="AC653" s="42"/>
      <c r="AD653" s="42"/>
    </row>
    <row r="654">
      <c r="A654" s="70" t="b">
        <v>0</v>
      </c>
      <c r="E654" s="70"/>
      <c r="I654" s="549"/>
      <c r="K654" s="42"/>
      <c r="L654" s="42"/>
      <c r="M654" s="42"/>
      <c r="N654" s="42"/>
      <c r="O654" s="42"/>
      <c r="P654" s="42"/>
      <c r="Q654" s="42"/>
      <c r="R654" s="42"/>
      <c r="S654" s="42"/>
      <c r="T654" s="42"/>
      <c r="U654" s="42"/>
      <c r="V654" s="42"/>
      <c r="W654" s="42"/>
      <c r="X654" s="42"/>
      <c r="Y654" s="42"/>
      <c r="Z654" s="42"/>
      <c r="AA654" s="42"/>
      <c r="AB654" s="42"/>
      <c r="AC654" s="42"/>
      <c r="AD654" s="42"/>
    </row>
    <row r="655">
      <c r="A655" s="70" t="b">
        <v>0</v>
      </c>
      <c r="E655" s="70"/>
      <c r="I655" s="549"/>
      <c r="K655" s="42"/>
      <c r="L655" s="42"/>
      <c r="M655" s="42"/>
      <c r="N655" s="42"/>
      <c r="O655" s="42"/>
      <c r="P655" s="42"/>
      <c r="Q655" s="42"/>
      <c r="R655" s="42"/>
      <c r="S655" s="42"/>
      <c r="T655" s="42"/>
      <c r="U655" s="42"/>
      <c r="V655" s="42"/>
      <c r="W655" s="42"/>
      <c r="X655" s="42"/>
      <c r="Y655" s="42"/>
      <c r="Z655" s="42"/>
      <c r="AA655" s="42"/>
      <c r="AB655" s="42"/>
      <c r="AC655" s="42"/>
      <c r="AD655" s="42"/>
    </row>
    <row r="656">
      <c r="A656" s="70" t="b">
        <v>0</v>
      </c>
      <c r="E656" s="70"/>
      <c r="I656" s="549"/>
      <c r="K656" s="42"/>
      <c r="L656" s="42"/>
      <c r="M656" s="42"/>
      <c r="N656" s="42"/>
      <c r="O656" s="42"/>
      <c r="P656" s="42"/>
      <c r="Q656" s="42"/>
      <c r="R656" s="42"/>
      <c r="S656" s="42"/>
      <c r="T656" s="42"/>
      <c r="U656" s="42"/>
      <c r="V656" s="42"/>
      <c r="W656" s="42"/>
      <c r="X656" s="42"/>
      <c r="Y656" s="42"/>
      <c r="Z656" s="42"/>
      <c r="AA656" s="42"/>
      <c r="AB656" s="42"/>
      <c r="AC656" s="42"/>
      <c r="AD656" s="42"/>
    </row>
    <row r="657">
      <c r="A657" s="70" t="b">
        <v>0</v>
      </c>
      <c r="E657" s="70"/>
      <c r="I657" s="549"/>
      <c r="K657" s="42"/>
      <c r="L657" s="42"/>
      <c r="M657" s="42"/>
      <c r="N657" s="42"/>
      <c r="O657" s="42"/>
      <c r="P657" s="42"/>
      <c r="Q657" s="42"/>
      <c r="R657" s="42"/>
      <c r="S657" s="42"/>
      <c r="T657" s="42"/>
      <c r="U657" s="42"/>
      <c r="V657" s="42"/>
      <c r="W657" s="42"/>
      <c r="X657" s="42"/>
      <c r="Y657" s="42"/>
      <c r="Z657" s="42"/>
      <c r="AA657" s="42"/>
      <c r="AB657" s="42"/>
      <c r="AC657" s="42"/>
      <c r="AD657" s="42"/>
    </row>
    <row r="658">
      <c r="A658" s="70" t="b">
        <v>0</v>
      </c>
      <c r="E658" s="70"/>
      <c r="I658" s="549"/>
      <c r="K658" s="42"/>
      <c r="L658" s="42"/>
      <c r="M658" s="42"/>
      <c r="N658" s="42"/>
      <c r="O658" s="42"/>
      <c r="P658" s="42"/>
      <c r="Q658" s="42"/>
      <c r="R658" s="42"/>
      <c r="S658" s="42"/>
      <c r="T658" s="42"/>
      <c r="U658" s="42"/>
      <c r="V658" s="42"/>
      <c r="W658" s="42"/>
      <c r="X658" s="42"/>
      <c r="Y658" s="42"/>
      <c r="Z658" s="42"/>
      <c r="AA658" s="42"/>
      <c r="AB658" s="42"/>
      <c r="AC658" s="42"/>
      <c r="AD658" s="42"/>
    </row>
    <row r="659">
      <c r="A659" s="70" t="b">
        <v>0</v>
      </c>
      <c r="E659" s="70"/>
      <c r="I659" s="549"/>
      <c r="K659" s="42"/>
      <c r="L659" s="42"/>
      <c r="M659" s="42"/>
      <c r="N659" s="42"/>
      <c r="O659" s="42"/>
      <c r="P659" s="42"/>
      <c r="Q659" s="42"/>
      <c r="R659" s="42"/>
      <c r="S659" s="42"/>
      <c r="T659" s="42"/>
      <c r="U659" s="42"/>
      <c r="V659" s="42"/>
      <c r="W659" s="42"/>
      <c r="X659" s="42"/>
      <c r="Y659" s="42"/>
      <c r="Z659" s="42"/>
      <c r="AA659" s="42"/>
      <c r="AB659" s="42"/>
      <c r="AC659" s="42"/>
      <c r="AD659" s="42"/>
    </row>
    <row r="660">
      <c r="A660" s="70" t="b">
        <v>0</v>
      </c>
      <c r="E660" s="70"/>
      <c r="I660" s="549"/>
      <c r="K660" s="42"/>
      <c r="L660" s="42"/>
      <c r="M660" s="42"/>
      <c r="N660" s="42"/>
      <c r="O660" s="42"/>
      <c r="P660" s="42"/>
      <c r="Q660" s="42"/>
      <c r="R660" s="42"/>
      <c r="S660" s="42"/>
      <c r="T660" s="42"/>
      <c r="U660" s="42"/>
      <c r="V660" s="42"/>
      <c r="W660" s="42"/>
      <c r="X660" s="42"/>
      <c r="Y660" s="42"/>
      <c r="Z660" s="42"/>
      <c r="AA660" s="42"/>
      <c r="AB660" s="42"/>
      <c r="AC660" s="42"/>
      <c r="AD660" s="42"/>
    </row>
    <row r="661">
      <c r="A661" s="70" t="b">
        <v>0</v>
      </c>
      <c r="E661" s="70"/>
      <c r="I661" s="549"/>
      <c r="K661" s="42"/>
      <c r="L661" s="42"/>
      <c r="M661" s="42"/>
      <c r="N661" s="42"/>
      <c r="O661" s="42"/>
      <c r="P661" s="42"/>
      <c r="Q661" s="42"/>
      <c r="R661" s="42"/>
      <c r="S661" s="42"/>
      <c r="T661" s="42"/>
      <c r="U661" s="42"/>
      <c r="V661" s="42"/>
      <c r="W661" s="42"/>
      <c r="X661" s="42"/>
      <c r="Y661" s="42"/>
      <c r="Z661" s="42"/>
      <c r="AA661" s="42"/>
      <c r="AB661" s="42"/>
      <c r="AC661" s="42"/>
      <c r="AD661" s="42"/>
    </row>
    <row r="662">
      <c r="A662" s="70" t="b">
        <v>0</v>
      </c>
      <c r="E662" s="70"/>
      <c r="I662" s="549"/>
      <c r="K662" s="42"/>
      <c r="L662" s="42"/>
      <c r="M662" s="42"/>
      <c r="N662" s="42"/>
      <c r="O662" s="42"/>
      <c r="P662" s="42"/>
      <c r="Q662" s="42"/>
      <c r="R662" s="42"/>
      <c r="S662" s="42"/>
      <c r="T662" s="42"/>
      <c r="U662" s="42"/>
      <c r="V662" s="42"/>
      <c r="W662" s="42"/>
      <c r="X662" s="42"/>
      <c r="Y662" s="42"/>
      <c r="Z662" s="42"/>
      <c r="AA662" s="42"/>
      <c r="AB662" s="42"/>
      <c r="AC662" s="42"/>
      <c r="AD662" s="42"/>
    </row>
    <row r="663">
      <c r="A663" s="70" t="b">
        <v>0</v>
      </c>
      <c r="E663" s="70"/>
      <c r="I663" s="549"/>
      <c r="K663" s="42"/>
      <c r="L663" s="42"/>
      <c r="M663" s="42"/>
      <c r="N663" s="42"/>
      <c r="O663" s="42"/>
      <c r="P663" s="42"/>
      <c r="Q663" s="42"/>
      <c r="R663" s="42"/>
      <c r="S663" s="42"/>
      <c r="T663" s="42"/>
      <c r="U663" s="42"/>
      <c r="V663" s="42"/>
      <c r="W663" s="42"/>
      <c r="X663" s="42"/>
      <c r="Y663" s="42"/>
      <c r="Z663" s="42"/>
      <c r="AA663" s="42"/>
      <c r="AB663" s="42"/>
      <c r="AC663" s="42"/>
      <c r="AD663" s="42"/>
    </row>
    <row r="664">
      <c r="A664" s="70" t="b">
        <v>0</v>
      </c>
      <c r="E664" s="70"/>
      <c r="I664" s="549"/>
      <c r="K664" s="42"/>
      <c r="L664" s="42"/>
      <c r="M664" s="42"/>
      <c r="N664" s="42"/>
      <c r="O664" s="42"/>
      <c r="P664" s="42"/>
      <c r="Q664" s="42"/>
      <c r="R664" s="42"/>
      <c r="S664" s="42"/>
      <c r="T664" s="42"/>
      <c r="U664" s="42"/>
      <c r="V664" s="42"/>
      <c r="W664" s="42"/>
      <c r="X664" s="42"/>
      <c r="Y664" s="42"/>
      <c r="Z664" s="42"/>
      <c r="AA664" s="42"/>
      <c r="AB664" s="42"/>
      <c r="AC664" s="42"/>
      <c r="AD664" s="42"/>
    </row>
    <row r="665">
      <c r="A665" s="70" t="b">
        <v>0</v>
      </c>
      <c r="E665" s="70"/>
      <c r="I665" s="549"/>
      <c r="K665" s="42"/>
      <c r="L665" s="42"/>
      <c r="M665" s="42"/>
      <c r="N665" s="42"/>
      <c r="O665" s="42"/>
      <c r="P665" s="42"/>
      <c r="Q665" s="42"/>
      <c r="R665" s="42"/>
      <c r="S665" s="42"/>
      <c r="T665" s="42"/>
      <c r="U665" s="42"/>
      <c r="V665" s="42"/>
      <c r="W665" s="42"/>
      <c r="X665" s="42"/>
      <c r="Y665" s="42"/>
      <c r="Z665" s="42"/>
      <c r="AA665" s="42"/>
      <c r="AB665" s="42"/>
      <c r="AC665" s="42"/>
      <c r="AD665" s="42"/>
    </row>
    <row r="666">
      <c r="A666" s="70" t="b">
        <v>0</v>
      </c>
      <c r="E666" s="70"/>
      <c r="I666" s="549"/>
      <c r="K666" s="42"/>
      <c r="L666" s="42"/>
      <c r="M666" s="42"/>
      <c r="N666" s="42"/>
      <c r="O666" s="42"/>
      <c r="P666" s="42"/>
      <c r="Q666" s="42"/>
      <c r="R666" s="42"/>
      <c r="S666" s="42"/>
      <c r="T666" s="42"/>
      <c r="U666" s="42"/>
      <c r="V666" s="42"/>
      <c r="W666" s="42"/>
      <c r="X666" s="42"/>
      <c r="Y666" s="42"/>
      <c r="Z666" s="42"/>
      <c r="AA666" s="42"/>
      <c r="AB666" s="42"/>
      <c r="AC666" s="42"/>
      <c r="AD666" s="42"/>
    </row>
    <row r="667">
      <c r="A667" s="70" t="b">
        <v>0</v>
      </c>
      <c r="E667" s="70"/>
      <c r="I667" s="549"/>
      <c r="K667" s="42"/>
      <c r="L667" s="42"/>
      <c r="M667" s="42"/>
      <c r="N667" s="42"/>
      <c r="O667" s="42"/>
      <c r="P667" s="42"/>
      <c r="Q667" s="42"/>
      <c r="R667" s="42"/>
      <c r="S667" s="42"/>
      <c r="T667" s="42"/>
      <c r="U667" s="42"/>
      <c r="V667" s="42"/>
      <c r="W667" s="42"/>
      <c r="X667" s="42"/>
      <c r="Y667" s="42"/>
      <c r="Z667" s="42"/>
      <c r="AA667" s="42"/>
      <c r="AB667" s="42"/>
      <c r="AC667" s="42"/>
      <c r="AD667" s="42"/>
    </row>
    <row r="668">
      <c r="A668" s="70" t="b">
        <v>0</v>
      </c>
      <c r="E668" s="70"/>
      <c r="I668" s="549"/>
      <c r="K668" s="42"/>
      <c r="L668" s="42"/>
      <c r="M668" s="42"/>
      <c r="N668" s="42"/>
      <c r="O668" s="42"/>
      <c r="P668" s="42"/>
      <c r="Q668" s="42"/>
      <c r="R668" s="42"/>
      <c r="S668" s="42"/>
      <c r="T668" s="42"/>
      <c r="U668" s="42"/>
      <c r="V668" s="42"/>
      <c r="W668" s="42"/>
      <c r="X668" s="42"/>
      <c r="Y668" s="42"/>
      <c r="Z668" s="42"/>
      <c r="AA668" s="42"/>
      <c r="AB668" s="42"/>
      <c r="AC668" s="42"/>
      <c r="AD668" s="42"/>
    </row>
    <row r="669">
      <c r="A669" s="70" t="b">
        <v>0</v>
      </c>
      <c r="E669" s="70"/>
      <c r="I669" s="549"/>
      <c r="K669" s="42"/>
      <c r="L669" s="42"/>
      <c r="M669" s="42"/>
      <c r="N669" s="42"/>
      <c r="O669" s="42"/>
      <c r="P669" s="42"/>
      <c r="Q669" s="42"/>
      <c r="R669" s="42"/>
      <c r="S669" s="42"/>
      <c r="T669" s="42"/>
      <c r="U669" s="42"/>
      <c r="V669" s="42"/>
      <c r="W669" s="42"/>
      <c r="X669" s="42"/>
      <c r="Y669" s="42"/>
      <c r="Z669" s="42"/>
      <c r="AA669" s="42"/>
      <c r="AB669" s="42"/>
      <c r="AC669" s="42"/>
      <c r="AD669" s="42"/>
    </row>
    <row r="670">
      <c r="A670" s="70" t="b">
        <v>0</v>
      </c>
      <c r="E670" s="70"/>
      <c r="I670" s="549"/>
      <c r="K670" s="42"/>
      <c r="L670" s="42"/>
      <c r="M670" s="42"/>
      <c r="N670" s="42"/>
      <c r="O670" s="42"/>
      <c r="P670" s="42"/>
      <c r="Q670" s="42"/>
      <c r="R670" s="42"/>
      <c r="S670" s="42"/>
      <c r="T670" s="42"/>
      <c r="U670" s="42"/>
      <c r="V670" s="42"/>
      <c r="W670" s="42"/>
      <c r="X670" s="42"/>
      <c r="Y670" s="42"/>
      <c r="Z670" s="42"/>
      <c r="AA670" s="42"/>
      <c r="AB670" s="42"/>
      <c r="AC670" s="42"/>
      <c r="AD670" s="42"/>
    </row>
    <row r="671">
      <c r="A671" s="70" t="b">
        <v>0</v>
      </c>
      <c r="E671" s="70"/>
      <c r="I671" s="549"/>
      <c r="K671" s="42"/>
      <c r="L671" s="42"/>
      <c r="M671" s="42"/>
      <c r="N671" s="42"/>
      <c r="O671" s="42"/>
      <c r="P671" s="42"/>
      <c r="Q671" s="42"/>
      <c r="R671" s="42"/>
      <c r="S671" s="42"/>
      <c r="T671" s="42"/>
      <c r="U671" s="42"/>
      <c r="V671" s="42"/>
      <c r="W671" s="42"/>
      <c r="X671" s="42"/>
      <c r="Y671" s="42"/>
      <c r="Z671" s="42"/>
      <c r="AA671" s="42"/>
      <c r="AB671" s="42"/>
      <c r="AC671" s="42"/>
      <c r="AD671" s="42"/>
    </row>
    <row r="672">
      <c r="A672" s="70" t="b">
        <v>0</v>
      </c>
      <c r="E672" s="70"/>
      <c r="I672" s="549"/>
      <c r="K672" s="42"/>
      <c r="L672" s="42"/>
      <c r="M672" s="42"/>
      <c r="N672" s="42"/>
      <c r="O672" s="42"/>
      <c r="P672" s="42"/>
      <c r="Q672" s="42"/>
      <c r="R672" s="42"/>
      <c r="S672" s="42"/>
      <c r="T672" s="42"/>
      <c r="U672" s="42"/>
      <c r="V672" s="42"/>
      <c r="W672" s="42"/>
      <c r="X672" s="42"/>
      <c r="Y672" s="42"/>
      <c r="Z672" s="42"/>
      <c r="AA672" s="42"/>
      <c r="AB672" s="42"/>
      <c r="AC672" s="42"/>
      <c r="AD672" s="42"/>
    </row>
    <row r="673">
      <c r="A673" s="70" t="b">
        <v>0</v>
      </c>
      <c r="E673" s="70"/>
      <c r="I673" s="549"/>
      <c r="K673" s="42"/>
      <c r="L673" s="42"/>
      <c r="M673" s="42"/>
      <c r="N673" s="42"/>
      <c r="O673" s="42"/>
      <c r="P673" s="42"/>
      <c r="Q673" s="42"/>
      <c r="R673" s="42"/>
      <c r="S673" s="42"/>
      <c r="T673" s="42"/>
      <c r="U673" s="42"/>
      <c r="V673" s="42"/>
      <c r="W673" s="42"/>
      <c r="X673" s="42"/>
      <c r="Y673" s="42"/>
      <c r="Z673" s="42"/>
      <c r="AA673" s="42"/>
      <c r="AB673" s="42"/>
      <c r="AC673" s="42"/>
      <c r="AD673" s="42"/>
    </row>
    <row r="674">
      <c r="A674" s="70" t="b">
        <v>0</v>
      </c>
      <c r="E674" s="70"/>
      <c r="I674" s="549"/>
      <c r="K674" s="42"/>
      <c r="L674" s="42"/>
      <c r="M674" s="42"/>
      <c r="N674" s="42"/>
      <c r="O674" s="42"/>
      <c r="P674" s="42"/>
      <c r="Q674" s="42"/>
      <c r="R674" s="42"/>
      <c r="S674" s="42"/>
      <c r="T674" s="42"/>
      <c r="U674" s="42"/>
      <c r="V674" s="42"/>
      <c r="W674" s="42"/>
      <c r="X674" s="42"/>
      <c r="Y674" s="42"/>
      <c r="Z674" s="42"/>
      <c r="AA674" s="42"/>
      <c r="AB674" s="42"/>
      <c r="AC674" s="42"/>
      <c r="AD674" s="42"/>
    </row>
    <row r="675">
      <c r="A675" s="70" t="b">
        <v>0</v>
      </c>
      <c r="E675" s="70"/>
      <c r="I675" s="549"/>
      <c r="K675" s="42"/>
      <c r="L675" s="42"/>
      <c r="M675" s="42"/>
      <c r="N675" s="42"/>
      <c r="O675" s="42"/>
      <c r="P675" s="42"/>
      <c r="Q675" s="42"/>
      <c r="R675" s="42"/>
      <c r="S675" s="42"/>
      <c r="T675" s="42"/>
      <c r="U675" s="42"/>
      <c r="V675" s="42"/>
      <c r="W675" s="42"/>
      <c r="X675" s="42"/>
      <c r="Y675" s="42"/>
      <c r="Z675" s="42"/>
      <c r="AA675" s="42"/>
      <c r="AB675" s="42"/>
      <c r="AC675" s="42"/>
      <c r="AD675" s="42"/>
    </row>
    <row r="676">
      <c r="A676" s="70" t="b">
        <v>0</v>
      </c>
      <c r="E676" s="70"/>
      <c r="I676" s="549"/>
      <c r="K676" s="42"/>
      <c r="L676" s="42"/>
      <c r="M676" s="42"/>
      <c r="N676" s="42"/>
      <c r="O676" s="42"/>
      <c r="P676" s="42"/>
      <c r="Q676" s="42"/>
      <c r="R676" s="42"/>
      <c r="S676" s="42"/>
      <c r="T676" s="42"/>
      <c r="U676" s="42"/>
      <c r="V676" s="42"/>
      <c r="W676" s="42"/>
      <c r="X676" s="42"/>
      <c r="Y676" s="42"/>
      <c r="Z676" s="42"/>
      <c r="AA676" s="42"/>
      <c r="AB676" s="42"/>
      <c r="AC676" s="42"/>
      <c r="AD676" s="42"/>
    </row>
    <row r="677">
      <c r="A677" s="70" t="b">
        <v>0</v>
      </c>
      <c r="E677" s="70"/>
      <c r="I677" s="549"/>
      <c r="K677" s="42"/>
      <c r="L677" s="42"/>
      <c r="M677" s="42"/>
      <c r="N677" s="42"/>
      <c r="O677" s="42"/>
      <c r="P677" s="42"/>
      <c r="Q677" s="42"/>
      <c r="R677" s="42"/>
      <c r="S677" s="42"/>
      <c r="T677" s="42"/>
      <c r="U677" s="42"/>
      <c r="V677" s="42"/>
      <c r="W677" s="42"/>
      <c r="X677" s="42"/>
      <c r="Y677" s="42"/>
      <c r="Z677" s="42"/>
      <c r="AA677" s="42"/>
      <c r="AB677" s="42"/>
      <c r="AC677" s="42"/>
      <c r="AD677" s="42"/>
    </row>
    <row r="678">
      <c r="A678" s="70" t="b">
        <v>0</v>
      </c>
      <c r="E678" s="70"/>
      <c r="I678" s="549"/>
      <c r="K678" s="42"/>
      <c r="L678" s="42"/>
      <c r="M678" s="42"/>
      <c r="N678" s="42"/>
      <c r="O678" s="42"/>
      <c r="P678" s="42"/>
      <c r="Q678" s="42"/>
      <c r="R678" s="42"/>
      <c r="S678" s="42"/>
      <c r="T678" s="42"/>
      <c r="U678" s="42"/>
      <c r="V678" s="42"/>
      <c r="W678" s="42"/>
      <c r="X678" s="42"/>
      <c r="Y678" s="42"/>
      <c r="Z678" s="42"/>
      <c r="AA678" s="42"/>
      <c r="AB678" s="42"/>
      <c r="AC678" s="42"/>
      <c r="AD678" s="42"/>
    </row>
    <row r="679">
      <c r="A679" s="70" t="b">
        <v>0</v>
      </c>
      <c r="E679" s="70"/>
      <c r="I679" s="549"/>
      <c r="K679" s="42"/>
      <c r="L679" s="42"/>
      <c r="M679" s="42"/>
      <c r="N679" s="42"/>
      <c r="O679" s="42"/>
      <c r="P679" s="42"/>
      <c r="Q679" s="42"/>
      <c r="R679" s="42"/>
      <c r="S679" s="42"/>
      <c r="T679" s="42"/>
      <c r="U679" s="42"/>
      <c r="V679" s="42"/>
      <c r="W679" s="42"/>
      <c r="X679" s="42"/>
      <c r="Y679" s="42"/>
      <c r="Z679" s="42"/>
      <c r="AA679" s="42"/>
      <c r="AB679" s="42"/>
      <c r="AC679" s="42"/>
      <c r="AD679" s="42"/>
    </row>
    <row r="680">
      <c r="A680" s="70" t="b">
        <v>0</v>
      </c>
      <c r="E680" s="70"/>
      <c r="I680" s="549"/>
      <c r="K680" s="42"/>
      <c r="L680" s="42"/>
      <c r="M680" s="42"/>
      <c r="N680" s="42"/>
      <c r="O680" s="42"/>
      <c r="P680" s="42"/>
      <c r="Q680" s="42"/>
      <c r="R680" s="42"/>
      <c r="S680" s="42"/>
      <c r="T680" s="42"/>
      <c r="U680" s="42"/>
      <c r="V680" s="42"/>
      <c r="W680" s="42"/>
      <c r="X680" s="42"/>
      <c r="Y680" s="42"/>
      <c r="Z680" s="42"/>
      <c r="AA680" s="42"/>
      <c r="AB680" s="42"/>
      <c r="AC680" s="42"/>
      <c r="AD680" s="42"/>
    </row>
    <row r="681">
      <c r="A681" s="70" t="b">
        <v>0</v>
      </c>
      <c r="E681" s="70"/>
      <c r="I681" s="549"/>
      <c r="K681" s="42"/>
      <c r="L681" s="42"/>
      <c r="M681" s="42"/>
      <c r="N681" s="42"/>
      <c r="O681" s="42"/>
      <c r="P681" s="42"/>
      <c r="Q681" s="42"/>
      <c r="R681" s="42"/>
      <c r="S681" s="42"/>
      <c r="T681" s="42"/>
      <c r="U681" s="42"/>
      <c r="V681" s="42"/>
      <c r="W681" s="42"/>
      <c r="X681" s="42"/>
      <c r="Y681" s="42"/>
      <c r="Z681" s="42"/>
      <c r="AA681" s="42"/>
      <c r="AB681" s="42"/>
      <c r="AC681" s="42"/>
      <c r="AD681" s="42"/>
    </row>
    <row r="682">
      <c r="A682" s="70" t="b">
        <v>0</v>
      </c>
      <c r="E682" s="70"/>
      <c r="I682" s="549"/>
      <c r="K682" s="42"/>
      <c r="L682" s="42"/>
      <c r="M682" s="42"/>
      <c r="N682" s="42"/>
      <c r="O682" s="42"/>
      <c r="P682" s="42"/>
      <c r="Q682" s="42"/>
      <c r="R682" s="42"/>
      <c r="S682" s="42"/>
      <c r="T682" s="42"/>
      <c r="U682" s="42"/>
      <c r="V682" s="42"/>
      <c r="W682" s="42"/>
      <c r="X682" s="42"/>
      <c r="Y682" s="42"/>
      <c r="Z682" s="42"/>
      <c r="AA682" s="42"/>
      <c r="AB682" s="42"/>
      <c r="AC682" s="42"/>
      <c r="AD682" s="42"/>
    </row>
    <row r="683">
      <c r="A683" s="70" t="b">
        <v>0</v>
      </c>
      <c r="E683" s="70"/>
      <c r="I683" s="549"/>
      <c r="K683" s="42"/>
      <c r="L683" s="42"/>
      <c r="M683" s="42"/>
      <c r="N683" s="42"/>
      <c r="O683" s="42"/>
      <c r="P683" s="42"/>
      <c r="Q683" s="42"/>
      <c r="R683" s="42"/>
      <c r="S683" s="42"/>
      <c r="T683" s="42"/>
      <c r="U683" s="42"/>
      <c r="V683" s="42"/>
      <c r="W683" s="42"/>
      <c r="X683" s="42"/>
      <c r="Y683" s="42"/>
      <c r="Z683" s="42"/>
      <c r="AA683" s="42"/>
      <c r="AB683" s="42"/>
      <c r="AC683" s="42"/>
      <c r="AD683" s="42"/>
    </row>
    <row r="684">
      <c r="A684" s="70" t="b">
        <v>0</v>
      </c>
      <c r="E684" s="70"/>
      <c r="I684" s="549"/>
      <c r="K684" s="42"/>
      <c r="L684" s="42"/>
      <c r="M684" s="42"/>
      <c r="N684" s="42"/>
      <c r="O684" s="42"/>
      <c r="P684" s="42"/>
      <c r="Q684" s="42"/>
      <c r="R684" s="42"/>
      <c r="S684" s="42"/>
      <c r="T684" s="42"/>
      <c r="U684" s="42"/>
      <c r="V684" s="42"/>
      <c r="W684" s="42"/>
      <c r="X684" s="42"/>
      <c r="Y684" s="42"/>
      <c r="Z684" s="42"/>
      <c r="AA684" s="42"/>
      <c r="AB684" s="42"/>
      <c r="AC684" s="42"/>
      <c r="AD684" s="42"/>
    </row>
    <row r="685">
      <c r="A685" s="70" t="b">
        <v>0</v>
      </c>
      <c r="E685" s="70"/>
      <c r="I685" s="549"/>
      <c r="K685" s="42"/>
      <c r="L685" s="42"/>
      <c r="M685" s="42"/>
      <c r="N685" s="42"/>
      <c r="O685" s="42"/>
      <c r="P685" s="42"/>
      <c r="Q685" s="42"/>
      <c r="R685" s="42"/>
      <c r="S685" s="42"/>
      <c r="T685" s="42"/>
      <c r="U685" s="42"/>
      <c r="V685" s="42"/>
      <c r="W685" s="42"/>
      <c r="X685" s="42"/>
      <c r="Y685" s="42"/>
      <c r="Z685" s="42"/>
      <c r="AA685" s="42"/>
      <c r="AB685" s="42"/>
      <c r="AC685" s="42"/>
      <c r="AD685" s="42"/>
    </row>
    <row r="686">
      <c r="A686" s="70" t="b">
        <v>0</v>
      </c>
      <c r="E686" s="70"/>
      <c r="I686" s="549"/>
      <c r="K686" s="42"/>
      <c r="L686" s="42"/>
      <c r="M686" s="42"/>
      <c r="N686" s="42"/>
      <c r="O686" s="42"/>
      <c r="P686" s="42"/>
      <c r="Q686" s="42"/>
      <c r="R686" s="42"/>
      <c r="S686" s="42"/>
      <c r="T686" s="42"/>
      <c r="U686" s="42"/>
      <c r="V686" s="42"/>
      <c r="W686" s="42"/>
      <c r="X686" s="42"/>
      <c r="Y686" s="42"/>
      <c r="Z686" s="42"/>
      <c r="AA686" s="42"/>
      <c r="AB686" s="42"/>
      <c r="AC686" s="42"/>
      <c r="AD686" s="42"/>
    </row>
    <row r="687">
      <c r="A687" s="70" t="b">
        <v>0</v>
      </c>
      <c r="E687" s="70"/>
      <c r="I687" s="549"/>
      <c r="K687" s="42"/>
      <c r="L687" s="42"/>
      <c r="M687" s="42"/>
      <c r="N687" s="42"/>
      <c r="O687" s="42"/>
      <c r="P687" s="42"/>
      <c r="Q687" s="42"/>
      <c r="R687" s="42"/>
      <c r="S687" s="42"/>
      <c r="T687" s="42"/>
      <c r="U687" s="42"/>
      <c r="V687" s="42"/>
      <c r="W687" s="42"/>
      <c r="X687" s="42"/>
      <c r="Y687" s="42"/>
      <c r="Z687" s="42"/>
      <c r="AA687" s="42"/>
      <c r="AB687" s="42"/>
      <c r="AC687" s="42"/>
      <c r="AD687" s="42"/>
    </row>
    <row r="688">
      <c r="A688" s="70" t="b">
        <v>0</v>
      </c>
      <c r="E688" s="70"/>
      <c r="I688" s="549"/>
      <c r="K688" s="42"/>
      <c r="L688" s="42"/>
      <c r="M688" s="42"/>
      <c r="N688" s="42"/>
      <c r="O688" s="42"/>
      <c r="P688" s="42"/>
      <c r="Q688" s="42"/>
      <c r="R688" s="42"/>
      <c r="S688" s="42"/>
      <c r="T688" s="42"/>
      <c r="U688" s="42"/>
      <c r="V688" s="42"/>
      <c r="W688" s="42"/>
      <c r="X688" s="42"/>
      <c r="Y688" s="42"/>
      <c r="Z688" s="42"/>
      <c r="AA688" s="42"/>
      <c r="AB688" s="42"/>
      <c r="AC688" s="42"/>
      <c r="AD688" s="42"/>
    </row>
    <row r="689">
      <c r="A689" s="70" t="b">
        <v>0</v>
      </c>
      <c r="E689" s="70"/>
      <c r="I689" s="549"/>
      <c r="K689" s="42"/>
      <c r="L689" s="42"/>
      <c r="M689" s="42"/>
      <c r="N689" s="42"/>
      <c r="O689" s="42"/>
      <c r="P689" s="42"/>
      <c r="Q689" s="42"/>
      <c r="R689" s="42"/>
      <c r="S689" s="42"/>
      <c r="T689" s="42"/>
      <c r="U689" s="42"/>
      <c r="V689" s="42"/>
      <c r="W689" s="42"/>
      <c r="X689" s="42"/>
      <c r="Y689" s="42"/>
      <c r="Z689" s="42"/>
      <c r="AA689" s="42"/>
      <c r="AB689" s="42"/>
      <c r="AC689" s="42"/>
      <c r="AD689" s="42"/>
    </row>
    <row r="690">
      <c r="A690" s="70" t="b">
        <v>0</v>
      </c>
      <c r="E690" s="70"/>
      <c r="I690" s="549"/>
      <c r="K690" s="42"/>
      <c r="L690" s="42"/>
      <c r="M690" s="42"/>
      <c r="N690" s="42"/>
      <c r="O690" s="42"/>
      <c r="P690" s="42"/>
      <c r="Q690" s="42"/>
      <c r="R690" s="42"/>
      <c r="S690" s="42"/>
      <c r="T690" s="42"/>
      <c r="U690" s="42"/>
      <c r="V690" s="42"/>
      <c r="W690" s="42"/>
      <c r="X690" s="42"/>
      <c r="Y690" s="42"/>
      <c r="Z690" s="42"/>
      <c r="AA690" s="42"/>
      <c r="AB690" s="42"/>
      <c r="AC690" s="42"/>
      <c r="AD690" s="42"/>
    </row>
    <row r="691">
      <c r="A691" s="70" t="b">
        <v>0</v>
      </c>
      <c r="E691" s="70"/>
      <c r="I691" s="549"/>
      <c r="K691" s="42"/>
      <c r="L691" s="42"/>
      <c r="M691" s="42"/>
      <c r="N691" s="42"/>
      <c r="O691" s="42"/>
      <c r="P691" s="42"/>
      <c r="Q691" s="42"/>
      <c r="R691" s="42"/>
      <c r="S691" s="42"/>
      <c r="T691" s="42"/>
      <c r="U691" s="42"/>
      <c r="V691" s="42"/>
      <c r="W691" s="42"/>
      <c r="X691" s="42"/>
      <c r="Y691" s="42"/>
      <c r="Z691" s="42"/>
      <c r="AA691" s="42"/>
      <c r="AB691" s="42"/>
      <c r="AC691" s="42"/>
      <c r="AD691" s="42"/>
    </row>
    <row r="692">
      <c r="A692" s="70" t="b">
        <v>0</v>
      </c>
      <c r="E692" s="70"/>
      <c r="I692" s="549"/>
      <c r="K692" s="42"/>
      <c r="L692" s="42"/>
      <c r="M692" s="42"/>
      <c r="N692" s="42"/>
      <c r="O692" s="42"/>
      <c r="P692" s="42"/>
      <c r="Q692" s="42"/>
      <c r="R692" s="42"/>
      <c r="S692" s="42"/>
      <c r="T692" s="42"/>
      <c r="U692" s="42"/>
      <c r="V692" s="42"/>
      <c r="W692" s="42"/>
      <c r="X692" s="42"/>
      <c r="Y692" s="42"/>
      <c r="Z692" s="42"/>
      <c r="AA692" s="42"/>
      <c r="AB692" s="42"/>
      <c r="AC692" s="42"/>
      <c r="AD692" s="42"/>
    </row>
    <row r="693">
      <c r="A693" s="70" t="b">
        <v>0</v>
      </c>
      <c r="E693" s="70"/>
      <c r="I693" s="549"/>
      <c r="K693" s="42"/>
      <c r="L693" s="42"/>
      <c r="M693" s="42"/>
      <c r="N693" s="42"/>
      <c r="O693" s="42"/>
      <c r="P693" s="42"/>
      <c r="Q693" s="42"/>
      <c r="R693" s="42"/>
      <c r="S693" s="42"/>
      <c r="T693" s="42"/>
      <c r="U693" s="42"/>
      <c r="V693" s="42"/>
      <c r="W693" s="42"/>
      <c r="X693" s="42"/>
      <c r="Y693" s="42"/>
      <c r="Z693" s="42"/>
      <c r="AA693" s="42"/>
      <c r="AB693" s="42"/>
      <c r="AC693" s="42"/>
      <c r="AD693" s="42"/>
    </row>
    <row r="694">
      <c r="A694" s="70" t="b">
        <v>0</v>
      </c>
      <c r="E694" s="70"/>
      <c r="I694" s="549"/>
      <c r="K694" s="42"/>
      <c r="L694" s="42"/>
      <c r="M694" s="42"/>
      <c r="N694" s="42"/>
      <c r="O694" s="42"/>
      <c r="P694" s="42"/>
      <c r="Q694" s="42"/>
      <c r="R694" s="42"/>
      <c r="S694" s="42"/>
      <c r="T694" s="42"/>
      <c r="U694" s="42"/>
      <c r="V694" s="42"/>
      <c r="W694" s="42"/>
      <c r="X694" s="42"/>
      <c r="Y694" s="42"/>
      <c r="Z694" s="42"/>
      <c r="AA694" s="42"/>
      <c r="AB694" s="42"/>
      <c r="AC694" s="42"/>
      <c r="AD694" s="42"/>
    </row>
    <row r="695">
      <c r="A695" s="70" t="b">
        <v>0</v>
      </c>
      <c r="E695" s="70"/>
      <c r="I695" s="549"/>
      <c r="K695" s="42"/>
      <c r="L695" s="42"/>
      <c r="M695" s="42"/>
      <c r="N695" s="42"/>
      <c r="O695" s="42"/>
      <c r="P695" s="42"/>
      <c r="Q695" s="42"/>
      <c r="R695" s="42"/>
      <c r="S695" s="42"/>
      <c r="T695" s="42"/>
      <c r="U695" s="42"/>
      <c r="V695" s="42"/>
      <c r="W695" s="42"/>
      <c r="X695" s="42"/>
      <c r="Y695" s="42"/>
      <c r="Z695" s="42"/>
      <c r="AA695" s="42"/>
      <c r="AB695" s="42"/>
      <c r="AC695" s="42"/>
      <c r="AD695" s="42"/>
    </row>
    <row r="696">
      <c r="A696" s="70" t="b">
        <v>0</v>
      </c>
      <c r="E696" s="70"/>
      <c r="I696" s="549"/>
      <c r="K696" s="42"/>
      <c r="L696" s="42"/>
      <c r="M696" s="42"/>
      <c r="N696" s="42"/>
      <c r="O696" s="42"/>
      <c r="P696" s="42"/>
      <c r="Q696" s="42"/>
      <c r="R696" s="42"/>
      <c r="S696" s="42"/>
      <c r="T696" s="42"/>
      <c r="U696" s="42"/>
      <c r="V696" s="42"/>
      <c r="W696" s="42"/>
      <c r="X696" s="42"/>
      <c r="Y696" s="42"/>
      <c r="Z696" s="42"/>
      <c r="AA696" s="42"/>
      <c r="AB696" s="42"/>
      <c r="AC696" s="42"/>
      <c r="AD696" s="42"/>
    </row>
    <row r="697">
      <c r="A697" s="70" t="b">
        <v>0</v>
      </c>
      <c r="E697" s="70"/>
      <c r="I697" s="549"/>
      <c r="K697" s="42"/>
      <c r="L697" s="42"/>
      <c r="M697" s="42"/>
      <c r="N697" s="42"/>
      <c r="O697" s="42"/>
      <c r="P697" s="42"/>
      <c r="Q697" s="42"/>
      <c r="R697" s="42"/>
      <c r="S697" s="42"/>
      <c r="T697" s="42"/>
      <c r="U697" s="42"/>
      <c r="V697" s="42"/>
      <c r="W697" s="42"/>
      <c r="X697" s="42"/>
      <c r="Y697" s="42"/>
      <c r="Z697" s="42"/>
      <c r="AA697" s="42"/>
      <c r="AB697" s="42"/>
      <c r="AC697" s="42"/>
      <c r="AD697" s="42"/>
    </row>
    <row r="698">
      <c r="A698" s="70" t="b">
        <v>0</v>
      </c>
      <c r="E698" s="70"/>
      <c r="I698" s="549"/>
      <c r="K698" s="42"/>
      <c r="L698" s="42"/>
      <c r="M698" s="42"/>
      <c r="N698" s="42"/>
      <c r="O698" s="42"/>
      <c r="P698" s="42"/>
      <c r="Q698" s="42"/>
      <c r="R698" s="42"/>
      <c r="S698" s="42"/>
      <c r="T698" s="42"/>
      <c r="U698" s="42"/>
      <c r="V698" s="42"/>
      <c r="W698" s="42"/>
      <c r="X698" s="42"/>
      <c r="Y698" s="42"/>
      <c r="Z698" s="42"/>
      <c r="AA698" s="42"/>
      <c r="AB698" s="42"/>
      <c r="AC698" s="42"/>
      <c r="AD698" s="42"/>
    </row>
    <row r="699">
      <c r="A699" s="70" t="b">
        <v>0</v>
      </c>
      <c r="E699" s="70"/>
      <c r="I699" s="549"/>
      <c r="K699" s="42"/>
      <c r="L699" s="42"/>
      <c r="M699" s="42"/>
      <c r="N699" s="42"/>
      <c r="O699" s="42"/>
      <c r="P699" s="42"/>
      <c r="Q699" s="42"/>
      <c r="R699" s="42"/>
      <c r="S699" s="42"/>
      <c r="T699" s="42"/>
      <c r="U699" s="42"/>
      <c r="V699" s="42"/>
      <c r="W699" s="42"/>
      <c r="X699" s="42"/>
      <c r="Y699" s="42"/>
      <c r="Z699" s="42"/>
      <c r="AA699" s="42"/>
      <c r="AB699" s="42"/>
      <c r="AC699" s="42"/>
      <c r="AD699" s="42"/>
    </row>
    <row r="700">
      <c r="A700" s="70" t="b">
        <v>0</v>
      </c>
      <c r="E700" s="70"/>
      <c r="I700" s="549"/>
      <c r="K700" s="42"/>
      <c r="L700" s="42"/>
      <c r="M700" s="42"/>
      <c r="N700" s="42"/>
      <c r="O700" s="42"/>
      <c r="P700" s="42"/>
      <c r="Q700" s="42"/>
      <c r="R700" s="42"/>
      <c r="S700" s="42"/>
      <c r="T700" s="42"/>
      <c r="U700" s="42"/>
      <c r="V700" s="42"/>
      <c r="W700" s="42"/>
      <c r="X700" s="42"/>
      <c r="Y700" s="42"/>
      <c r="Z700" s="42"/>
      <c r="AA700" s="42"/>
      <c r="AB700" s="42"/>
      <c r="AC700" s="42"/>
      <c r="AD700" s="42"/>
    </row>
    <row r="701">
      <c r="A701" s="70" t="b">
        <v>0</v>
      </c>
      <c r="E701" s="70"/>
      <c r="I701" s="549"/>
      <c r="K701" s="42"/>
      <c r="L701" s="42"/>
      <c r="M701" s="42"/>
      <c r="N701" s="42"/>
      <c r="O701" s="42"/>
      <c r="P701" s="42"/>
      <c r="Q701" s="42"/>
      <c r="R701" s="42"/>
      <c r="S701" s="42"/>
      <c r="T701" s="42"/>
      <c r="U701" s="42"/>
      <c r="V701" s="42"/>
      <c r="W701" s="42"/>
      <c r="X701" s="42"/>
      <c r="Y701" s="42"/>
      <c r="Z701" s="42"/>
      <c r="AA701" s="42"/>
      <c r="AB701" s="42"/>
      <c r="AC701" s="42"/>
      <c r="AD701" s="42"/>
    </row>
    <row r="702">
      <c r="A702" s="70" t="b">
        <v>0</v>
      </c>
      <c r="E702" s="70"/>
      <c r="I702" s="549"/>
      <c r="K702" s="42"/>
      <c r="L702" s="42"/>
      <c r="M702" s="42"/>
      <c r="N702" s="42"/>
      <c r="O702" s="42"/>
      <c r="P702" s="42"/>
      <c r="Q702" s="42"/>
      <c r="R702" s="42"/>
      <c r="S702" s="42"/>
      <c r="T702" s="42"/>
      <c r="U702" s="42"/>
      <c r="V702" s="42"/>
      <c r="W702" s="42"/>
      <c r="X702" s="42"/>
      <c r="Y702" s="42"/>
      <c r="Z702" s="42"/>
      <c r="AA702" s="42"/>
      <c r="AB702" s="42"/>
      <c r="AC702" s="42"/>
      <c r="AD702" s="42"/>
    </row>
    <row r="703">
      <c r="A703" s="70" t="b">
        <v>0</v>
      </c>
      <c r="E703" s="70"/>
      <c r="I703" s="549"/>
      <c r="K703" s="42"/>
      <c r="L703" s="42"/>
      <c r="M703" s="42"/>
      <c r="N703" s="42"/>
      <c r="O703" s="42"/>
      <c r="P703" s="42"/>
      <c r="Q703" s="42"/>
      <c r="R703" s="42"/>
      <c r="S703" s="42"/>
      <c r="T703" s="42"/>
      <c r="U703" s="42"/>
      <c r="V703" s="42"/>
      <c r="W703" s="42"/>
      <c r="X703" s="42"/>
      <c r="Y703" s="42"/>
      <c r="Z703" s="42"/>
      <c r="AA703" s="42"/>
      <c r="AB703" s="42"/>
      <c r="AC703" s="42"/>
      <c r="AD703" s="42"/>
    </row>
    <row r="704">
      <c r="A704" s="70" t="b">
        <v>0</v>
      </c>
      <c r="E704" s="70"/>
      <c r="I704" s="549"/>
      <c r="K704" s="42"/>
      <c r="L704" s="42"/>
      <c r="M704" s="42"/>
      <c r="N704" s="42"/>
      <c r="O704" s="42"/>
      <c r="P704" s="42"/>
      <c r="Q704" s="42"/>
      <c r="R704" s="42"/>
      <c r="S704" s="42"/>
      <c r="T704" s="42"/>
      <c r="U704" s="42"/>
      <c r="V704" s="42"/>
      <c r="W704" s="42"/>
      <c r="X704" s="42"/>
      <c r="Y704" s="42"/>
      <c r="Z704" s="42"/>
      <c r="AA704" s="42"/>
      <c r="AB704" s="42"/>
      <c r="AC704" s="42"/>
      <c r="AD704" s="42"/>
    </row>
    <row r="705">
      <c r="A705" s="70" t="b">
        <v>0</v>
      </c>
      <c r="E705" s="70"/>
      <c r="I705" s="549"/>
      <c r="K705" s="42"/>
      <c r="L705" s="42"/>
      <c r="M705" s="42"/>
      <c r="N705" s="42"/>
      <c r="O705" s="42"/>
      <c r="P705" s="42"/>
      <c r="Q705" s="42"/>
      <c r="R705" s="42"/>
      <c r="S705" s="42"/>
      <c r="T705" s="42"/>
      <c r="U705" s="42"/>
      <c r="V705" s="42"/>
      <c r="W705" s="42"/>
      <c r="X705" s="42"/>
      <c r="Y705" s="42"/>
      <c r="Z705" s="42"/>
      <c r="AA705" s="42"/>
      <c r="AB705" s="42"/>
      <c r="AC705" s="42"/>
      <c r="AD705" s="42"/>
    </row>
    <row r="706">
      <c r="A706" s="70" t="b">
        <v>0</v>
      </c>
      <c r="E706" s="70"/>
      <c r="I706" s="549"/>
      <c r="K706" s="42"/>
      <c r="L706" s="42"/>
      <c r="M706" s="42"/>
      <c r="N706" s="42"/>
      <c r="O706" s="42"/>
      <c r="P706" s="42"/>
      <c r="Q706" s="42"/>
      <c r="R706" s="42"/>
      <c r="S706" s="42"/>
      <c r="T706" s="42"/>
      <c r="U706" s="42"/>
      <c r="V706" s="42"/>
      <c r="W706" s="42"/>
      <c r="X706" s="42"/>
      <c r="Y706" s="42"/>
      <c r="Z706" s="42"/>
      <c r="AA706" s="42"/>
      <c r="AB706" s="42"/>
      <c r="AC706" s="42"/>
      <c r="AD706" s="42"/>
    </row>
    <row r="707">
      <c r="A707" s="70" t="b">
        <v>0</v>
      </c>
      <c r="E707" s="70"/>
      <c r="I707" s="549"/>
      <c r="K707" s="42"/>
      <c r="L707" s="42"/>
      <c r="M707" s="42"/>
      <c r="N707" s="42"/>
      <c r="O707" s="42"/>
      <c r="P707" s="42"/>
      <c r="Q707" s="42"/>
      <c r="R707" s="42"/>
      <c r="S707" s="42"/>
      <c r="T707" s="42"/>
      <c r="U707" s="42"/>
      <c r="V707" s="42"/>
      <c r="W707" s="42"/>
      <c r="X707" s="42"/>
      <c r="Y707" s="42"/>
      <c r="Z707" s="42"/>
      <c r="AA707" s="42"/>
      <c r="AB707" s="42"/>
      <c r="AC707" s="42"/>
      <c r="AD707" s="42"/>
    </row>
    <row r="708">
      <c r="A708" s="70" t="b">
        <v>0</v>
      </c>
      <c r="E708" s="70"/>
      <c r="I708" s="549"/>
      <c r="K708" s="42"/>
      <c r="L708" s="42"/>
      <c r="M708" s="42"/>
      <c r="N708" s="42"/>
      <c r="O708" s="42"/>
      <c r="P708" s="42"/>
      <c r="Q708" s="42"/>
      <c r="R708" s="42"/>
      <c r="S708" s="42"/>
      <c r="T708" s="42"/>
      <c r="U708" s="42"/>
      <c r="V708" s="42"/>
      <c r="W708" s="42"/>
      <c r="X708" s="42"/>
      <c r="Y708" s="42"/>
      <c r="Z708" s="42"/>
      <c r="AA708" s="42"/>
      <c r="AB708" s="42"/>
      <c r="AC708" s="42"/>
      <c r="AD708" s="42"/>
    </row>
    <row r="709">
      <c r="A709" s="70" t="b">
        <v>0</v>
      </c>
      <c r="E709" s="70"/>
      <c r="I709" s="549"/>
      <c r="K709" s="42"/>
      <c r="L709" s="42"/>
      <c r="M709" s="42"/>
      <c r="N709" s="42"/>
      <c r="O709" s="42"/>
      <c r="P709" s="42"/>
      <c r="Q709" s="42"/>
      <c r="R709" s="42"/>
      <c r="S709" s="42"/>
      <c r="T709" s="42"/>
      <c r="U709" s="42"/>
      <c r="V709" s="42"/>
      <c r="W709" s="42"/>
      <c r="X709" s="42"/>
      <c r="Y709" s="42"/>
      <c r="Z709" s="42"/>
      <c r="AA709" s="42"/>
      <c r="AB709" s="42"/>
      <c r="AC709" s="42"/>
      <c r="AD709" s="42"/>
    </row>
    <row r="710">
      <c r="A710" s="70" t="b">
        <v>0</v>
      </c>
      <c r="E710" s="70"/>
      <c r="I710" s="549"/>
      <c r="K710" s="42"/>
      <c r="L710" s="42"/>
      <c r="M710" s="42"/>
      <c r="N710" s="42"/>
      <c r="O710" s="42"/>
      <c r="P710" s="42"/>
      <c r="Q710" s="42"/>
      <c r="R710" s="42"/>
      <c r="S710" s="42"/>
      <c r="T710" s="42"/>
      <c r="U710" s="42"/>
      <c r="V710" s="42"/>
      <c r="W710" s="42"/>
      <c r="X710" s="42"/>
      <c r="Y710" s="42"/>
      <c r="Z710" s="42"/>
      <c r="AA710" s="42"/>
      <c r="AB710" s="42"/>
      <c r="AC710" s="42"/>
      <c r="AD710" s="42"/>
    </row>
    <row r="711">
      <c r="A711" s="70" t="b">
        <v>0</v>
      </c>
      <c r="E711" s="70"/>
      <c r="I711" s="549"/>
      <c r="K711" s="42"/>
      <c r="L711" s="42"/>
      <c r="M711" s="42"/>
      <c r="N711" s="42"/>
      <c r="O711" s="42"/>
      <c r="P711" s="42"/>
      <c r="Q711" s="42"/>
      <c r="R711" s="42"/>
      <c r="S711" s="42"/>
      <c r="T711" s="42"/>
      <c r="U711" s="42"/>
      <c r="V711" s="42"/>
      <c r="W711" s="42"/>
      <c r="X711" s="42"/>
      <c r="Y711" s="42"/>
      <c r="Z711" s="42"/>
      <c r="AA711" s="42"/>
      <c r="AB711" s="42"/>
      <c r="AC711" s="42"/>
      <c r="AD711" s="42"/>
    </row>
    <row r="712">
      <c r="A712" s="70" t="b">
        <v>0</v>
      </c>
      <c r="E712" s="70"/>
      <c r="I712" s="549"/>
      <c r="K712" s="42"/>
      <c r="L712" s="42"/>
      <c r="M712" s="42"/>
      <c r="N712" s="42"/>
      <c r="O712" s="42"/>
      <c r="P712" s="42"/>
      <c r="Q712" s="42"/>
      <c r="R712" s="42"/>
      <c r="S712" s="42"/>
      <c r="T712" s="42"/>
      <c r="U712" s="42"/>
      <c r="V712" s="42"/>
      <c r="W712" s="42"/>
      <c r="X712" s="42"/>
      <c r="Y712" s="42"/>
      <c r="Z712" s="42"/>
      <c r="AA712" s="42"/>
      <c r="AB712" s="42"/>
      <c r="AC712" s="42"/>
      <c r="AD712" s="42"/>
    </row>
    <row r="713">
      <c r="A713" s="70" t="b">
        <v>0</v>
      </c>
      <c r="E713" s="70"/>
      <c r="I713" s="549"/>
      <c r="K713" s="42"/>
      <c r="L713" s="42"/>
      <c r="M713" s="42"/>
      <c r="N713" s="42"/>
      <c r="O713" s="42"/>
      <c r="P713" s="42"/>
      <c r="Q713" s="42"/>
      <c r="R713" s="42"/>
      <c r="S713" s="42"/>
      <c r="T713" s="42"/>
      <c r="U713" s="42"/>
      <c r="V713" s="42"/>
      <c r="W713" s="42"/>
      <c r="X713" s="42"/>
      <c r="Y713" s="42"/>
      <c r="Z713" s="42"/>
      <c r="AA713" s="42"/>
      <c r="AB713" s="42"/>
      <c r="AC713" s="42"/>
      <c r="AD713" s="42"/>
    </row>
    <row r="714">
      <c r="A714" s="70" t="b">
        <v>0</v>
      </c>
      <c r="E714" s="70"/>
      <c r="I714" s="549"/>
      <c r="K714" s="42"/>
      <c r="L714" s="42"/>
      <c r="M714" s="42"/>
      <c r="N714" s="42"/>
      <c r="O714" s="42"/>
      <c r="P714" s="42"/>
      <c r="Q714" s="42"/>
      <c r="R714" s="42"/>
      <c r="S714" s="42"/>
      <c r="T714" s="42"/>
      <c r="U714" s="42"/>
      <c r="V714" s="42"/>
      <c r="W714" s="42"/>
      <c r="X714" s="42"/>
      <c r="Y714" s="42"/>
      <c r="Z714" s="42"/>
      <c r="AA714" s="42"/>
      <c r="AB714" s="42"/>
      <c r="AC714" s="42"/>
      <c r="AD714" s="42"/>
    </row>
    <row r="715">
      <c r="A715" s="70" t="b">
        <v>0</v>
      </c>
      <c r="E715" s="70"/>
      <c r="I715" s="549"/>
      <c r="K715" s="42"/>
      <c r="L715" s="42"/>
      <c r="M715" s="42"/>
      <c r="N715" s="42"/>
      <c r="O715" s="42"/>
      <c r="P715" s="42"/>
      <c r="Q715" s="42"/>
      <c r="R715" s="42"/>
      <c r="S715" s="42"/>
      <c r="T715" s="42"/>
      <c r="U715" s="42"/>
      <c r="V715" s="42"/>
      <c r="W715" s="42"/>
      <c r="X715" s="42"/>
      <c r="Y715" s="42"/>
      <c r="Z715" s="42"/>
      <c r="AA715" s="42"/>
      <c r="AB715" s="42"/>
      <c r="AC715" s="42"/>
      <c r="AD715" s="42"/>
    </row>
    <row r="716">
      <c r="A716" s="70" t="b">
        <v>0</v>
      </c>
      <c r="E716" s="70"/>
      <c r="I716" s="549"/>
      <c r="K716" s="42"/>
      <c r="L716" s="42"/>
      <c r="M716" s="42"/>
      <c r="N716" s="42"/>
      <c r="O716" s="42"/>
      <c r="P716" s="42"/>
      <c r="Q716" s="42"/>
      <c r="R716" s="42"/>
      <c r="S716" s="42"/>
      <c r="T716" s="42"/>
      <c r="U716" s="42"/>
      <c r="V716" s="42"/>
      <c r="W716" s="42"/>
      <c r="X716" s="42"/>
      <c r="Y716" s="42"/>
      <c r="Z716" s="42"/>
      <c r="AA716" s="42"/>
      <c r="AB716" s="42"/>
      <c r="AC716" s="42"/>
      <c r="AD716" s="42"/>
    </row>
    <row r="717">
      <c r="A717" s="70" t="b">
        <v>0</v>
      </c>
      <c r="E717" s="70"/>
      <c r="I717" s="549"/>
      <c r="K717" s="42"/>
      <c r="L717" s="42"/>
      <c r="M717" s="42"/>
      <c r="N717" s="42"/>
      <c r="O717" s="42"/>
      <c r="P717" s="42"/>
      <c r="Q717" s="42"/>
      <c r="R717" s="42"/>
      <c r="S717" s="42"/>
      <c r="T717" s="42"/>
      <c r="U717" s="42"/>
      <c r="V717" s="42"/>
      <c r="W717" s="42"/>
      <c r="X717" s="42"/>
      <c r="Y717" s="42"/>
      <c r="Z717" s="42"/>
      <c r="AA717" s="42"/>
      <c r="AB717" s="42"/>
      <c r="AC717" s="42"/>
      <c r="AD717" s="42"/>
    </row>
    <row r="718">
      <c r="A718" s="70" t="b">
        <v>0</v>
      </c>
      <c r="E718" s="70"/>
      <c r="I718" s="549"/>
      <c r="K718" s="42"/>
      <c r="L718" s="42"/>
      <c r="M718" s="42"/>
      <c r="N718" s="42"/>
      <c r="O718" s="42"/>
      <c r="P718" s="42"/>
      <c r="Q718" s="42"/>
      <c r="R718" s="42"/>
      <c r="S718" s="42"/>
      <c r="T718" s="42"/>
      <c r="U718" s="42"/>
      <c r="V718" s="42"/>
      <c r="W718" s="42"/>
      <c r="X718" s="42"/>
      <c r="Y718" s="42"/>
      <c r="Z718" s="42"/>
      <c r="AA718" s="42"/>
      <c r="AB718" s="42"/>
      <c r="AC718" s="42"/>
      <c r="AD718" s="42"/>
    </row>
    <row r="719">
      <c r="A719" s="70" t="b">
        <v>0</v>
      </c>
      <c r="E719" s="70"/>
      <c r="I719" s="549"/>
      <c r="K719" s="42"/>
      <c r="L719" s="42"/>
      <c r="M719" s="42"/>
      <c r="N719" s="42"/>
      <c r="O719" s="42"/>
      <c r="P719" s="42"/>
      <c r="Q719" s="42"/>
      <c r="R719" s="42"/>
      <c r="S719" s="42"/>
      <c r="T719" s="42"/>
      <c r="U719" s="42"/>
      <c r="V719" s="42"/>
      <c r="W719" s="42"/>
      <c r="X719" s="42"/>
      <c r="Y719" s="42"/>
      <c r="Z719" s="42"/>
      <c r="AA719" s="42"/>
      <c r="AB719" s="42"/>
      <c r="AC719" s="42"/>
      <c r="AD719" s="42"/>
    </row>
    <row r="720">
      <c r="A720" s="70" t="b">
        <v>0</v>
      </c>
      <c r="E720" s="70"/>
      <c r="I720" s="549"/>
      <c r="K720" s="42"/>
      <c r="L720" s="42"/>
      <c r="M720" s="42"/>
      <c r="N720" s="42"/>
      <c r="O720" s="42"/>
      <c r="P720" s="42"/>
      <c r="Q720" s="42"/>
      <c r="R720" s="42"/>
      <c r="S720" s="42"/>
      <c r="T720" s="42"/>
      <c r="U720" s="42"/>
      <c r="V720" s="42"/>
      <c r="W720" s="42"/>
      <c r="X720" s="42"/>
      <c r="Y720" s="42"/>
      <c r="Z720" s="42"/>
      <c r="AA720" s="42"/>
      <c r="AB720" s="42"/>
      <c r="AC720" s="42"/>
      <c r="AD720" s="42"/>
    </row>
    <row r="721">
      <c r="A721" s="70" t="b">
        <v>0</v>
      </c>
      <c r="E721" s="70"/>
      <c r="I721" s="549"/>
      <c r="K721" s="42"/>
      <c r="L721" s="42"/>
      <c r="M721" s="42"/>
      <c r="N721" s="42"/>
      <c r="O721" s="42"/>
      <c r="P721" s="42"/>
      <c r="Q721" s="42"/>
      <c r="R721" s="42"/>
      <c r="S721" s="42"/>
      <c r="T721" s="42"/>
      <c r="U721" s="42"/>
      <c r="V721" s="42"/>
      <c r="W721" s="42"/>
      <c r="X721" s="42"/>
      <c r="Y721" s="42"/>
      <c r="Z721" s="42"/>
      <c r="AA721" s="42"/>
      <c r="AB721" s="42"/>
      <c r="AC721" s="42"/>
      <c r="AD721" s="42"/>
    </row>
    <row r="722">
      <c r="A722" s="70" t="b">
        <v>0</v>
      </c>
      <c r="E722" s="70"/>
      <c r="I722" s="549"/>
      <c r="K722" s="42"/>
      <c r="L722" s="42"/>
      <c r="M722" s="42"/>
      <c r="N722" s="42"/>
      <c r="O722" s="42"/>
      <c r="P722" s="42"/>
      <c r="Q722" s="42"/>
      <c r="R722" s="42"/>
      <c r="S722" s="42"/>
      <c r="T722" s="42"/>
      <c r="U722" s="42"/>
      <c r="V722" s="42"/>
      <c r="W722" s="42"/>
      <c r="X722" s="42"/>
      <c r="Y722" s="42"/>
      <c r="Z722" s="42"/>
      <c r="AA722" s="42"/>
      <c r="AB722" s="42"/>
      <c r="AC722" s="42"/>
      <c r="AD722" s="42"/>
    </row>
    <row r="723">
      <c r="A723" s="70" t="b">
        <v>0</v>
      </c>
      <c r="E723" s="70"/>
      <c r="I723" s="549"/>
      <c r="K723" s="42"/>
      <c r="L723" s="42"/>
      <c r="M723" s="42"/>
      <c r="N723" s="42"/>
      <c r="O723" s="42"/>
      <c r="P723" s="42"/>
      <c r="Q723" s="42"/>
      <c r="R723" s="42"/>
      <c r="S723" s="42"/>
      <c r="T723" s="42"/>
      <c r="U723" s="42"/>
      <c r="V723" s="42"/>
      <c r="W723" s="42"/>
      <c r="X723" s="42"/>
      <c r="Y723" s="42"/>
      <c r="Z723" s="42"/>
      <c r="AA723" s="42"/>
      <c r="AB723" s="42"/>
      <c r="AC723" s="42"/>
      <c r="AD723" s="42"/>
    </row>
    <row r="724">
      <c r="A724" s="70" t="b">
        <v>0</v>
      </c>
      <c r="E724" s="70"/>
      <c r="I724" s="549"/>
      <c r="K724" s="42"/>
      <c r="L724" s="42"/>
      <c r="M724" s="42"/>
      <c r="N724" s="42"/>
      <c r="O724" s="42"/>
      <c r="P724" s="42"/>
      <c r="Q724" s="42"/>
      <c r="R724" s="42"/>
      <c r="S724" s="42"/>
      <c r="T724" s="42"/>
      <c r="U724" s="42"/>
      <c r="V724" s="42"/>
      <c r="W724" s="42"/>
      <c r="X724" s="42"/>
      <c r="Y724" s="42"/>
      <c r="Z724" s="42"/>
      <c r="AA724" s="42"/>
      <c r="AB724" s="42"/>
      <c r="AC724" s="42"/>
      <c r="AD724" s="42"/>
    </row>
    <row r="725">
      <c r="A725" s="70" t="b">
        <v>0</v>
      </c>
      <c r="E725" s="70"/>
      <c r="I725" s="549"/>
      <c r="K725" s="42"/>
      <c r="L725" s="42"/>
      <c r="M725" s="42"/>
      <c r="N725" s="42"/>
      <c r="O725" s="42"/>
      <c r="P725" s="42"/>
      <c r="Q725" s="42"/>
      <c r="R725" s="42"/>
      <c r="S725" s="42"/>
      <c r="T725" s="42"/>
      <c r="U725" s="42"/>
      <c r="V725" s="42"/>
      <c r="W725" s="42"/>
      <c r="X725" s="42"/>
      <c r="Y725" s="42"/>
      <c r="Z725" s="42"/>
      <c r="AA725" s="42"/>
      <c r="AB725" s="42"/>
      <c r="AC725" s="42"/>
      <c r="AD725" s="42"/>
    </row>
    <row r="726">
      <c r="A726" s="70" t="b">
        <v>0</v>
      </c>
      <c r="E726" s="70"/>
      <c r="I726" s="549"/>
      <c r="K726" s="42"/>
      <c r="L726" s="42"/>
      <c r="M726" s="42"/>
      <c r="N726" s="42"/>
      <c r="O726" s="42"/>
      <c r="P726" s="42"/>
      <c r="Q726" s="42"/>
      <c r="R726" s="42"/>
      <c r="S726" s="42"/>
      <c r="T726" s="42"/>
      <c r="U726" s="42"/>
      <c r="V726" s="42"/>
      <c r="W726" s="42"/>
      <c r="X726" s="42"/>
      <c r="Y726" s="42"/>
      <c r="Z726" s="42"/>
      <c r="AA726" s="42"/>
      <c r="AB726" s="42"/>
      <c r="AC726" s="42"/>
      <c r="AD726" s="42"/>
    </row>
    <row r="727">
      <c r="A727" s="70" t="b">
        <v>0</v>
      </c>
      <c r="E727" s="70"/>
      <c r="I727" s="549"/>
      <c r="K727" s="42"/>
      <c r="L727" s="42"/>
      <c r="M727" s="42"/>
      <c r="N727" s="42"/>
      <c r="O727" s="42"/>
      <c r="P727" s="42"/>
      <c r="Q727" s="42"/>
      <c r="R727" s="42"/>
      <c r="S727" s="42"/>
      <c r="T727" s="42"/>
      <c r="U727" s="42"/>
      <c r="V727" s="42"/>
      <c r="W727" s="42"/>
      <c r="X727" s="42"/>
      <c r="Y727" s="42"/>
      <c r="Z727" s="42"/>
      <c r="AA727" s="42"/>
      <c r="AB727" s="42"/>
      <c r="AC727" s="42"/>
      <c r="AD727" s="42"/>
    </row>
    <row r="728">
      <c r="A728" s="70" t="b">
        <v>0</v>
      </c>
      <c r="E728" s="70"/>
      <c r="I728" s="549"/>
      <c r="K728" s="42"/>
      <c r="L728" s="42"/>
      <c r="M728" s="42"/>
      <c r="N728" s="42"/>
      <c r="O728" s="42"/>
      <c r="P728" s="42"/>
      <c r="Q728" s="42"/>
      <c r="R728" s="42"/>
      <c r="S728" s="42"/>
      <c r="T728" s="42"/>
      <c r="U728" s="42"/>
      <c r="V728" s="42"/>
      <c r="W728" s="42"/>
      <c r="X728" s="42"/>
      <c r="Y728" s="42"/>
      <c r="Z728" s="42"/>
      <c r="AA728" s="42"/>
      <c r="AB728" s="42"/>
      <c r="AC728" s="42"/>
      <c r="AD728" s="42"/>
    </row>
    <row r="729">
      <c r="A729" s="70" t="b">
        <v>0</v>
      </c>
      <c r="E729" s="70"/>
      <c r="I729" s="549"/>
      <c r="K729" s="42"/>
      <c r="L729" s="42"/>
      <c r="M729" s="42"/>
      <c r="N729" s="42"/>
      <c r="O729" s="42"/>
      <c r="P729" s="42"/>
      <c r="Q729" s="42"/>
      <c r="R729" s="42"/>
      <c r="S729" s="42"/>
      <c r="T729" s="42"/>
      <c r="U729" s="42"/>
      <c r="V729" s="42"/>
      <c r="W729" s="42"/>
      <c r="X729" s="42"/>
      <c r="Y729" s="42"/>
      <c r="Z729" s="42"/>
      <c r="AA729" s="42"/>
      <c r="AB729" s="42"/>
      <c r="AC729" s="42"/>
      <c r="AD729" s="42"/>
    </row>
    <row r="730">
      <c r="A730" s="70" t="b">
        <v>0</v>
      </c>
      <c r="E730" s="70"/>
      <c r="I730" s="549"/>
      <c r="K730" s="42"/>
      <c r="L730" s="42"/>
      <c r="M730" s="42"/>
      <c r="N730" s="42"/>
      <c r="O730" s="42"/>
      <c r="P730" s="42"/>
      <c r="Q730" s="42"/>
      <c r="R730" s="42"/>
      <c r="S730" s="42"/>
      <c r="T730" s="42"/>
      <c r="U730" s="42"/>
      <c r="V730" s="42"/>
      <c r="W730" s="42"/>
      <c r="X730" s="42"/>
      <c r="Y730" s="42"/>
      <c r="Z730" s="42"/>
      <c r="AA730" s="42"/>
      <c r="AB730" s="42"/>
      <c r="AC730" s="42"/>
      <c r="AD730" s="42"/>
    </row>
    <row r="731">
      <c r="A731" s="70" t="b">
        <v>0</v>
      </c>
      <c r="E731" s="70"/>
      <c r="I731" s="549"/>
      <c r="K731" s="42"/>
      <c r="L731" s="42"/>
      <c r="M731" s="42"/>
      <c r="N731" s="42"/>
      <c r="O731" s="42"/>
      <c r="P731" s="42"/>
      <c r="Q731" s="42"/>
      <c r="R731" s="42"/>
      <c r="S731" s="42"/>
      <c r="T731" s="42"/>
      <c r="U731" s="42"/>
      <c r="V731" s="42"/>
      <c r="W731" s="42"/>
      <c r="X731" s="42"/>
      <c r="Y731" s="42"/>
      <c r="Z731" s="42"/>
      <c r="AA731" s="42"/>
      <c r="AB731" s="42"/>
      <c r="AC731" s="42"/>
      <c r="AD731" s="42"/>
    </row>
    <row r="732">
      <c r="A732" s="70" t="b">
        <v>0</v>
      </c>
      <c r="E732" s="70"/>
      <c r="I732" s="549"/>
      <c r="K732" s="42"/>
      <c r="L732" s="42"/>
      <c r="M732" s="42"/>
      <c r="N732" s="42"/>
      <c r="O732" s="42"/>
      <c r="P732" s="42"/>
      <c r="Q732" s="42"/>
      <c r="R732" s="42"/>
      <c r="S732" s="42"/>
      <c r="T732" s="42"/>
      <c r="U732" s="42"/>
      <c r="V732" s="42"/>
      <c r="W732" s="42"/>
      <c r="X732" s="42"/>
      <c r="Y732" s="42"/>
      <c r="Z732" s="42"/>
      <c r="AA732" s="42"/>
      <c r="AB732" s="42"/>
      <c r="AC732" s="42"/>
      <c r="AD732" s="42"/>
    </row>
    <row r="733">
      <c r="A733" s="70" t="b">
        <v>0</v>
      </c>
      <c r="E733" s="70"/>
      <c r="I733" s="549"/>
      <c r="K733" s="42"/>
      <c r="L733" s="42"/>
      <c r="M733" s="42"/>
      <c r="N733" s="42"/>
      <c r="O733" s="42"/>
      <c r="P733" s="42"/>
      <c r="Q733" s="42"/>
      <c r="R733" s="42"/>
      <c r="S733" s="42"/>
      <c r="T733" s="42"/>
      <c r="U733" s="42"/>
      <c r="V733" s="42"/>
      <c r="W733" s="42"/>
      <c r="X733" s="42"/>
      <c r="Y733" s="42"/>
      <c r="Z733" s="42"/>
      <c r="AA733" s="42"/>
      <c r="AB733" s="42"/>
      <c r="AC733" s="42"/>
      <c r="AD733" s="42"/>
    </row>
    <row r="734">
      <c r="A734" s="70" t="b">
        <v>0</v>
      </c>
      <c r="E734" s="70"/>
      <c r="I734" s="549"/>
      <c r="K734" s="42"/>
      <c r="L734" s="42"/>
      <c r="M734" s="42"/>
      <c r="N734" s="42"/>
      <c r="O734" s="42"/>
      <c r="P734" s="42"/>
      <c r="Q734" s="42"/>
      <c r="R734" s="42"/>
      <c r="S734" s="42"/>
      <c r="T734" s="42"/>
      <c r="U734" s="42"/>
      <c r="V734" s="42"/>
      <c r="W734" s="42"/>
      <c r="X734" s="42"/>
      <c r="Y734" s="42"/>
      <c r="Z734" s="42"/>
      <c r="AA734" s="42"/>
      <c r="AB734" s="42"/>
      <c r="AC734" s="42"/>
      <c r="AD734" s="42"/>
    </row>
    <row r="735">
      <c r="A735" s="70" t="b">
        <v>0</v>
      </c>
      <c r="E735" s="70"/>
      <c r="I735" s="549"/>
      <c r="K735" s="42"/>
      <c r="L735" s="42"/>
      <c r="M735" s="42"/>
      <c r="N735" s="42"/>
      <c r="O735" s="42"/>
      <c r="P735" s="42"/>
      <c r="Q735" s="42"/>
      <c r="R735" s="42"/>
      <c r="S735" s="42"/>
      <c r="T735" s="42"/>
      <c r="U735" s="42"/>
      <c r="V735" s="42"/>
      <c r="W735" s="42"/>
      <c r="X735" s="42"/>
      <c r="Y735" s="42"/>
      <c r="Z735" s="42"/>
      <c r="AA735" s="42"/>
      <c r="AB735" s="42"/>
      <c r="AC735" s="42"/>
      <c r="AD735" s="42"/>
    </row>
    <row r="736">
      <c r="A736" s="70" t="b">
        <v>0</v>
      </c>
      <c r="E736" s="70"/>
      <c r="I736" s="549"/>
      <c r="K736" s="42"/>
      <c r="L736" s="42"/>
      <c r="M736" s="42"/>
      <c r="N736" s="42"/>
      <c r="O736" s="42"/>
      <c r="P736" s="42"/>
      <c r="Q736" s="42"/>
      <c r="R736" s="42"/>
      <c r="S736" s="42"/>
      <c r="T736" s="42"/>
      <c r="U736" s="42"/>
      <c r="V736" s="42"/>
      <c r="W736" s="42"/>
      <c r="X736" s="42"/>
      <c r="Y736" s="42"/>
      <c r="Z736" s="42"/>
      <c r="AA736" s="42"/>
      <c r="AB736" s="42"/>
      <c r="AC736" s="42"/>
      <c r="AD736" s="42"/>
    </row>
    <row r="737">
      <c r="A737" s="70" t="b">
        <v>0</v>
      </c>
      <c r="E737" s="70"/>
      <c r="I737" s="549"/>
      <c r="K737" s="42"/>
      <c r="L737" s="42"/>
      <c r="M737" s="42"/>
      <c r="N737" s="42"/>
      <c r="O737" s="42"/>
      <c r="P737" s="42"/>
      <c r="Q737" s="42"/>
      <c r="R737" s="42"/>
      <c r="S737" s="42"/>
      <c r="T737" s="42"/>
      <c r="U737" s="42"/>
      <c r="V737" s="42"/>
      <c r="W737" s="42"/>
      <c r="X737" s="42"/>
      <c r="Y737" s="42"/>
      <c r="Z737" s="42"/>
      <c r="AA737" s="42"/>
      <c r="AB737" s="42"/>
      <c r="AC737" s="42"/>
      <c r="AD737" s="42"/>
    </row>
    <row r="738">
      <c r="A738" s="70" t="b">
        <v>0</v>
      </c>
      <c r="E738" s="70"/>
      <c r="I738" s="549"/>
      <c r="K738" s="42"/>
      <c r="L738" s="42"/>
      <c r="M738" s="42"/>
      <c r="N738" s="42"/>
      <c r="O738" s="42"/>
      <c r="P738" s="42"/>
      <c r="Q738" s="42"/>
      <c r="R738" s="42"/>
      <c r="S738" s="42"/>
      <c r="T738" s="42"/>
      <c r="U738" s="42"/>
      <c r="V738" s="42"/>
      <c r="W738" s="42"/>
      <c r="X738" s="42"/>
      <c r="Y738" s="42"/>
      <c r="Z738" s="42"/>
      <c r="AA738" s="42"/>
      <c r="AB738" s="42"/>
      <c r="AC738" s="42"/>
      <c r="AD738" s="42"/>
    </row>
    <row r="739">
      <c r="A739" s="70" t="b">
        <v>0</v>
      </c>
      <c r="E739" s="70"/>
      <c r="I739" s="549"/>
      <c r="K739" s="42"/>
      <c r="L739" s="42"/>
      <c r="M739" s="42"/>
      <c r="N739" s="42"/>
      <c r="O739" s="42"/>
      <c r="P739" s="42"/>
      <c r="Q739" s="42"/>
      <c r="R739" s="42"/>
      <c r="S739" s="42"/>
      <c r="T739" s="42"/>
      <c r="U739" s="42"/>
      <c r="V739" s="42"/>
      <c r="W739" s="42"/>
      <c r="X739" s="42"/>
      <c r="Y739" s="42"/>
      <c r="Z739" s="42"/>
      <c r="AA739" s="42"/>
      <c r="AB739" s="42"/>
      <c r="AC739" s="42"/>
      <c r="AD739" s="42"/>
    </row>
    <row r="740">
      <c r="A740" s="70" t="b">
        <v>0</v>
      </c>
      <c r="E740" s="70"/>
      <c r="I740" s="549"/>
      <c r="K740" s="42"/>
      <c r="L740" s="42"/>
      <c r="M740" s="42"/>
      <c r="N740" s="42"/>
      <c r="O740" s="42"/>
      <c r="P740" s="42"/>
      <c r="Q740" s="42"/>
      <c r="R740" s="42"/>
      <c r="S740" s="42"/>
      <c r="T740" s="42"/>
      <c r="U740" s="42"/>
      <c r="V740" s="42"/>
      <c r="W740" s="42"/>
      <c r="X740" s="42"/>
      <c r="Y740" s="42"/>
      <c r="Z740" s="42"/>
      <c r="AA740" s="42"/>
      <c r="AB740" s="42"/>
      <c r="AC740" s="42"/>
      <c r="AD740" s="42"/>
    </row>
    <row r="741">
      <c r="A741" s="70" t="b">
        <v>0</v>
      </c>
      <c r="E741" s="70"/>
      <c r="I741" s="549"/>
      <c r="K741" s="42"/>
      <c r="L741" s="42"/>
      <c r="M741" s="42"/>
      <c r="N741" s="42"/>
      <c r="O741" s="42"/>
      <c r="P741" s="42"/>
      <c r="Q741" s="42"/>
      <c r="R741" s="42"/>
      <c r="S741" s="42"/>
      <c r="T741" s="42"/>
      <c r="U741" s="42"/>
      <c r="V741" s="42"/>
      <c r="W741" s="42"/>
      <c r="X741" s="42"/>
      <c r="Y741" s="42"/>
      <c r="Z741" s="42"/>
      <c r="AA741" s="42"/>
      <c r="AB741" s="42"/>
      <c r="AC741" s="42"/>
      <c r="AD741" s="42"/>
    </row>
    <row r="742">
      <c r="A742" s="70" t="b">
        <v>0</v>
      </c>
      <c r="E742" s="70"/>
      <c r="I742" s="549"/>
      <c r="K742" s="42"/>
      <c r="L742" s="42"/>
      <c r="M742" s="42"/>
      <c r="N742" s="42"/>
      <c r="O742" s="42"/>
      <c r="P742" s="42"/>
      <c r="Q742" s="42"/>
      <c r="R742" s="42"/>
      <c r="S742" s="42"/>
      <c r="T742" s="42"/>
      <c r="U742" s="42"/>
      <c r="V742" s="42"/>
      <c r="W742" s="42"/>
      <c r="X742" s="42"/>
      <c r="Y742" s="42"/>
      <c r="Z742" s="42"/>
      <c r="AA742" s="42"/>
      <c r="AB742" s="42"/>
      <c r="AC742" s="42"/>
      <c r="AD742" s="42"/>
    </row>
    <row r="743">
      <c r="A743" s="70" t="b">
        <v>0</v>
      </c>
      <c r="E743" s="70"/>
      <c r="I743" s="549"/>
      <c r="K743" s="42"/>
      <c r="L743" s="42"/>
      <c r="M743" s="42"/>
      <c r="N743" s="42"/>
      <c r="O743" s="42"/>
      <c r="P743" s="42"/>
      <c r="Q743" s="42"/>
      <c r="R743" s="42"/>
      <c r="S743" s="42"/>
      <c r="T743" s="42"/>
      <c r="U743" s="42"/>
      <c r="V743" s="42"/>
      <c r="W743" s="42"/>
      <c r="X743" s="42"/>
      <c r="Y743" s="42"/>
      <c r="Z743" s="42"/>
      <c r="AA743" s="42"/>
      <c r="AB743" s="42"/>
      <c r="AC743" s="42"/>
      <c r="AD743" s="42"/>
    </row>
    <row r="744">
      <c r="A744" s="70" t="b">
        <v>0</v>
      </c>
      <c r="E744" s="70"/>
      <c r="I744" s="549"/>
      <c r="K744" s="42"/>
      <c r="L744" s="42"/>
      <c r="M744" s="42"/>
      <c r="N744" s="42"/>
      <c r="O744" s="42"/>
      <c r="P744" s="42"/>
      <c r="Q744" s="42"/>
      <c r="R744" s="42"/>
      <c r="S744" s="42"/>
      <c r="T744" s="42"/>
      <c r="U744" s="42"/>
      <c r="V744" s="42"/>
      <c r="W744" s="42"/>
      <c r="X744" s="42"/>
      <c r="Y744" s="42"/>
      <c r="Z744" s="42"/>
      <c r="AA744" s="42"/>
      <c r="AB744" s="42"/>
      <c r="AC744" s="42"/>
      <c r="AD744" s="42"/>
    </row>
    <row r="745">
      <c r="A745" s="70" t="b">
        <v>0</v>
      </c>
      <c r="E745" s="70"/>
      <c r="I745" s="549"/>
      <c r="K745" s="42"/>
      <c r="L745" s="42"/>
      <c r="M745" s="42"/>
      <c r="N745" s="42"/>
      <c r="O745" s="42"/>
      <c r="P745" s="42"/>
      <c r="Q745" s="42"/>
      <c r="R745" s="42"/>
      <c r="S745" s="42"/>
      <c r="T745" s="42"/>
      <c r="U745" s="42"/>
      <c r="V745" s="42"/>
      <c r="W745" s="42"/>
      <c r="X745" s="42"/>
      <c r="Y745" s="42"/>
      <c r="Z745" s="42"/>
      <c r="AA745" s="42"/>
      <c r="AB745" s="42"/>
      <c r="AC745" s="42"/>
      <c r="AD745" s="42"/>
    </row>
    <row r="746">
      <c r="A746" s="70" t="b">
        <v>0</v>
      </c>
      <c r="E746" s="70"/>
      <c r="I746" s="549"/>
      <c r="K746" s="42"/>
      <c r="L746" s="42"/>
      <c r="M746" s="42"/>
      <c r="N746" s="42"/>
      <c r="O746" s="42"/>
      <c r="P746" s="42"/>
      <c r="Q746" s="42"/>
      <c r="R746" s="42"/>
      <c r="S746" s="42"/>
      <c r="T746" s="42"/>
      <c r="U746" s="42"/>
      <c r="V746" s="42"/>
      <c r="W746" s="42"/>
      <c r="X746" s="42"/>
      <c r="Y746" s="42"/>
      <c r="Z746" s="42"/>
      <c r="AA746" s="42"/>
      <c r="AB746" s="42"/>
      <c r="AC746" s="42"/>
      <c r="AD746" s="42"/>
    </row>
    <row r="747">
      <c r="A747" s="70" t="b">
        <v>0</v>
      </c>
      <c r="E747" s="70"/>
      <c r="I747" s="549"/>
      <c r="K747" s="42"/>
      <c r="L747" s="42"/>
      <c r="M747" s="42"/>
      <c r="N747" s="42"/>
      <c r="O747" s="42"/>
      <c r="P747" s="42"/>
      <c r="Q747" s="42"/>
      <c r="R747" s="42"/>
      <c r="S747" s="42"/>
      <c r="T747" s="42"/>
      <c r="U747" s="42"/>
      <c r="V747" s="42"/>
      <c r="W747" s="42"/>
      <c r="X747" s="42"/>
      <c r="Y747" s="42"/>
      <c r="Z747" s="42"/>
      <c r="AA747" s="42"/>
      <c r="AB747" s="42"/>
      <c r="AC747" s="42"/>
      <c r="AD747" s="42"/>
    </row>
    <row r="748">
      <c r="A748" s="70" t="b">
        <v>0</v>
      </c>
      <c r="E748" s="70"/>
      <c r="I748" s="549"/>
      <c r="K748" s="42"/>
      <c r="L748" s="42"/>
      <c r="M748" s="42"/>
      <c r="N748" s="42"/>
      <c r="O748" s="42"/>
      <c r="P748" s="42"/>
      <c r="Q748" s="42"/>
      <c r="R748" s="42"/>
      <c r="S748" s="42"/>
      <c r="T748" s="42"/>
      <c r="U748" s="42"/>
      <c r="V748" s="42"/>
      <c r="W748" s="42"/>
      <c r="X748" s="42"/>
      <c r="Y748" s="42"/>
      <c r="Z748" s="42"/>
      <c r="AA748" s="42"/>
      <c r="AB748" s="42"/>
      <c r="AC748" s="42"/>
      <c r="AD748" s="42"/>
    </row>
    <row r="749">
      <c r="A749" s="70" t="b">
        <v>0</v>
      </c>
      <c r="E749" s="70"/>
      <c r="I749" s="549"/>
      <c r="K749" s="42"/>
      <c r="L749" s="42"/>
      <c r="M749" s="42"/>
      <c r="N749" s="42"/>
      <c r="O749" s="42"/>
      <c r="P749" s="42"/>
      <c r="Q749" s="42"/>
      <c r="R749" s="42"/>
      <c r="S749" s="42"/>
      <c r="T749" s="42"/>
      <c r="U749" s="42"/>
      <c r="V749" s="42"/>
      <c r="W749" s="42"/>
      <c r="X749" s="42"/>
      <c r="Y749" s="42"/>
      <c r="Z749" s="42"/>
      <c r="AA749" s="42"/>
      <c r="AB749" s="42"/>
      <c r="AC749" s="42"/>
      <c r="AD749" s="42"/>
    </row>
    <row r="750">
      <c r="A750" s="70" t="b">
        <v>0</v>
      </c>
      <c r="E750" s="70"/>
      <c r="I750" s="549"/>
      <c r="K750" s="42"/>
      <c r="L750" s="42"/>
      <c r="M750" s="42"/>
      <c r="N750" s="42"/>
      <c r="O750" s="42"/>
      <c r="P750" s="42"/>
      <c r="Q750" s="42"/>
      <c r="R750" s="42"/>
      <c r="S750" s="42"/>
      <c r="T750" s="42"/>
      <c r="U750" s="42"/>
      <c r="V750" s="42"/>
      <c r="W750" s="42"/>
      <c r="X750" s="42"/>
      <c r="Y750" s="42"/>
      <c r="Z750" s="42"/>
      <c r="AA750" s="42"/>
      <c r="AB750" s="42"/>
      <c r="AC750" s="42"/>
      <c r="AD750" s="42"/>
    </row>
    <row r="751">
      <c r="A751" s="70" t="b">
        <v>0</v>
      </c>
      <c r="E751" s="70"/>
      <c r="I751" s="549"/>
      <c r="K751" s="42"/>
      <c r="L751" s="42"/>
      <c r="M751" s="42"/>
      <c r="N751" s="42"/>
      <c r="O751" s="42"/>
      <c r="P751" s="42"/>
      <c r="Q751" s="42"/>
      <c r="R751" s="42"/>
      <c r="S751" s="42"/>
      <c r="T751" s="42"/>
      <c r="U751" s="42"/>
      <c r="V751" s="42"/>
      <c r="W751" s="42"/>
      <c r="X751" s="42"/>
      <c r="Y751" s="42"/>
      <c r="Z751" s="42"/>
      <c r="AA751" s="42"/>
      <c r="AB751" s="42"/>
      <c r="AC751" s="42"/>
      <c r="AD751" s="42"/>
    </row>
    <row r="752">
      <c r="A752" s="70" t="b">
        <v>0</v>
      </c>
      <c r="E752" s="70"/>
      <c r="I752" s="549"/>
      <c r="K752" s="42"/>
      <c r="L752" s="42"/>
      <c r="M752" s="42"/>
      <c r="N752" s="42"/>
      <c r="O752" s="42"/>
      <c r="P752" s="42"/>
      <c r="Q752" s="42"/>
      <c r="R752" s="42"/>
      <c r="S752" s="42"/>
      <c r="T752" s="42"/>
      <c r="U752" s="42"/>
      <c r="V752" s="42"/>
      <c r="W752" s="42"/>
      <c r="X752" s="42"/>
      <c r="Y752" s="42"/>
      <c r="Z752" s="42"/>
      <c r="AA752" s="42"/>
      <c r="AB752" s="42"/>
      <c r="AC752" s="42"/>
      <c r="AD752" s="42"/>
    </row>
    <row r="753">
      <c r="A753" s="70" t="b">
        <v>0</v>
      </c>
      <c r="E753" s="70"/>
      <c r="I753" s="549"/>
      <c r="K753" s="42"/>
      <c r="L753" s="42"/>
      <c r="M753" s="42"/>
      <c r="N753" s="42"/>
      <c r="O753" s="42"/>
      <c r="P753" s="42"/>
      <c r="Q753" s="42"/>
      <c r="R753" s="42"/>
      <c r="S753" s="42"/>
      <c r="T753" s="42"/>
      <c r="U753" s="42"/>
      <c r="V753" s="42"/>
      <c r="W753" s="42"/>
      <c r="X753" s="42"/>
      <c r="Y753" s="42"/>
      <c r="Z753" s="42"/>
      <c r="AA753" s="42"/>
      <c r="AB753" s="42"/>
      <c r="AC753" s="42"/>
      <c r="AD753" s="42"/>
    </row>
    <row r="754">
      <c r="A754" s="70" t="b">
        <v>0</v>
      </c>
      <c r="E754" s="70"/>
      <c r="I754" s="549"/>
      <c r="K754" s="42"/>
      <c r="L754" s="42"/>
      <c r="M754" s="42"/>
      <c r="N754" s="42"/>
      <c r="O754" s="42"/>
      <c r="P754" s="42"/>
      <c r="Q754" s="42"/>
      <c r="R754" s="42"/>
      <c r="S754" s="42"/>
      <c r="T754" s="42"/>
      <c r="U754" s="42"/>
      <c r="V754" s="42"/>
      <c r="W754" s="42"/>
      <c r="X754" s="42"/>
      <c r="Y754" s="42"/>
      <c r="Z754" s="42"/>
      <c r="AA754" s="42"/>
      <c r="AB754" s="42"/>
      <c r="AC754" s="42"/>
      <c r="AD754" s="42"/>
    </row>
    <row r="755">
      <c r="A755" s="70" t="b">
        <v>0</v>
      </c>
      <c r="E755" s="70"/>
      <c r="I755" s="549"/>
      <c r="K755" s="42"/>
      <c r="L755" s="42"/>
      <c r="M755" s="42"/>
      <c r="N755" s="42"/>
      <c r="O755" s="42"/>
      <c r="P755" s="42"/>
      <c r="Q755" s="42"/>
      <c r="R755" s="42"/>
      <c r="S755" s="42"/>
      <c r="T755" s="42"/>
      <c r="U755" s="42"/>
      <c r="V755" s="42"/>
      <c r="W755" s="42"/>
      <c r="X755" s="42"/>
      <c r="Y755" s="42"/>
      <c r="Z755" s="42"/>
      <c r="AA755" s="42"/>
      <c r="AB755" s="42"/>
      <c r="AC755" s="42"/>
      <c r="AD755" s="42"/>
    </row>
    <row r="756">
      <c r="A756" s="70" t="b">
        <v>0</v>
      </c>
      <c r="E756" s="70"/>
      <c r="I756" s="549"/>
      <c r="K756" s="42"/>
      <c r="L756" s="42"/>
      <c r="M756" s="42"/>
      <c r="N756" s="42"/>
      <c r="O756" s="42"/>
      <c r="P756" s="42"/>
      <c r="Q756" s="42"/>
      <c r="R756" s="42"/>
      <c r="S756" s="42"/>
      <c r="T756" s="42"/>
      <c r="U756" s="42"/>
      <c r="V756" s="42"/>
      <c r="W756" s="42"/>
      <c r="X756" s="42"/>
      <c r="Y756" s="42"/>
      <c r="Z756" s="42"/>
      <c r="AA756" s="42"/>
      <c r="AB756" s="42"/>
      <c r="AC756" s="42"/>
      <c r="AD756" s="42"/>
    </row>
    <row r="757">
      <c r="A757" s="70" t="b">
        <v>0</v>
      </c>
      <c r="E757" s="70"/>
      <c r="I757" s="549"/>
      <c r="K757" s="42"/>
      <c r="L757" s="42"/>
      <c r="M757" s="42"/>
      <c r="N757" s="42"/>
      <c r="O757" s="42"/>
      <c r="P757" s="42"/>
      <c r="Q757" s="42"/>
      <c r="R757" s="42"/>
      <c r="S757" s="42"/>
      <c r="T757" s="42"/>
      <c r="U757" s="42"/>
      <c r="V757" s="42"/>
      <c r="W757" s="42"/>
      <c r="X757" s="42"/>
      <c r="Y757" s="42"/>
      <c r="Z757" s="42"/>
      <c r="AA757" s="42"/>
      <c r="AB757" s="42"/>
      <c r="AC757" s="42"/>
      <c r="AD757" s="42"/>
    </row>
    <row r="758">
      <c r="A758" s="70" t="b">
        <v>0</v>
      </c>
      <c r="E758" s="70"/>
      <c r="I758" s="549"/>
      <c r="K758" s="42"/>
      <c r="L758" s="42"/>
      <c r="M758" s="42"/>
      <c r="N758" s="42"/>
      <c r="O758" s="42"/>
      <c r="P758" s="42"/>
      <c r="Q758" s="42"/>
      <c r="R758" s="42"/>
      <c r="S758" s="42"/>
      <c r="T758" s="42"/>
      <c r="U758" s="42"/>
      <c r="V758" s="42"/>
      <c r="W758" s="42"/>
      <c r="X758" s="42"/>
      <c r="Y758" s="42"/>
      <c r="Z758" s="42"/>
      <c r="AA758" s="42"/>
      <c r="AB758" s="42"/>
      <c r="AC758" s="42"/>
      <c r="AD758" s="42"/>
    </row>
    <row r="759">
      <c r="A759" s="70" t="b">
        <v>0</v>
      </c>
      <c r="E759" s="70"/>
      <c r="I759" s="549"/>
      <c r="K759" s="42"/>
      <c r="L759" s="42"/>
      <c r="M759" s="42"/>
      <c r="N759" s="42"/>
      <c r="O759" s="42"/>
      <c r="P759" s="42"/>
      <c r="Q759" s="42"/>
      <c r="R759" s="42"/>
      <c r="S759" s="42"/>
      <c r="T759" s="42"/>
      <c r="U759" s="42"/>
      <c r="V759" s="42"/>
      <c r="W759" s="42"/>
      <c r="X759" s="42"/>
      <c r="Y759" s="42"/>
      <c r="Z759" s="42"/>
      <c r="AA759" s="42"/>
      <c r="AB759" s="42"/>
      <c r="AC759" s="42"/>
      <c r="AD759" s="42"/>
    </row>
    <row r="760">
      <c r="A760" s="70" t="b">
        <v>0</v>
      </c>
      <c r="E760" s="70"/>
      <c r="I760" s="549"/>
      <c r="K760" s="42"/>
      <c r="L760" s="42"/>
      <c r="M760" s="42"/>
      <c r="N760" s="42"/>
      <c r="O760" s="42"/>
      <c r="P760" s="42"/>
      <c r="Q760" s="42"/>
      <c r="R760" s="42"/>
      <c r="S760" s="42"/>
      <c r="T760" s="42"/>
      <c r="U760" s="42"/>
      <c r="V760" s="42"/>
      <c r="W760" s="42"/>
      <c r="X760" s="42"/>
      <c r="Y760" s="42"/>
      <c r="Z760" s="42"/>
      <c r="AA760" s="42"/>
      <c r="AB760" s="42"/>
      <c r="AC760" s="42"/>
      <c r="AD760" s="42"/>
    </row>
    <row r="761">
      <c r="A761" s="70" t="b">
        <v>0</v>
      </c>
      <c r="E761" s="70"/>
      <c r="I761" s="549"/>
      <c r="K761" s="42"/>
      <c r="L761" s="42"/>
      <c r="M761" s="42"/>
      <c r="N761" s="42"/>
      <c r="O761" s="42"/>
      <c r="P761" s="42"/>
      <c r="Q761" s="42"/>
      <c r="R761" s="42"/>
      <c r="S761" s="42"/>
      <c r="T761" s="42"/>
      <c r="U761" s="42"/>
      <c r="V761" s="42"/>
      <c r="W761" s="42"/>
      <c r="X761" s="42"/>
      <c r="Y761" s="42"/>
      <c r="Z761" s="42"/>
      <c r="AA761" s="42"/>
      <c r="AB761" s="42"/>
      <c r="AC761" s="42"/>
      <c r="AD761" s="42"/>
    </row>
    <row r="762">
      <c r="A762" s="70" t="b">
        <v>0</v>
      </c>
      <c r="E762" s="70"/>
      <c r="I762" s="549"/>
      <c r="K762" s="42"/>
      <c r="L762" s="42"/>
      <c r="M762" s="42"/>
      <c r="N762" s="42"/>
      <c r="O762" s="42"/>
      <c r="P762" s="42"/>
      <c r="Q762" s="42"/>
      <c r="R762" s="42"/>
      <c r="S762" s="42"/>
      <c r="T762" s="42"/>
      <c r="U762" s="42"/>
      <c r="V762" s="42"/>
      <c r="W762" s="42"/>
      <c r="X762" s="42"/>
      <c r="Y762" s="42"/>
      <c r="Z762" s="42"/>
      <c r="AA762" s="42"/>
      <c r="AB762" s="42"/>
      <c r="AC762" s="42"/>
      <c r="AD762" s="42"/>
    </row>
    <row r="763">
      <c r="A763" s="70" t="b">
        <v>0</v>
      </c>
      <c r="E763" s="70"/>
      <c r="I763" s="549"/>
      <c r="K763" s="42"/>
      <c r="L763" s="42"/>
      <c r="M763" s="42"/>
      <c r="N763" s="42"/>
      <c r="O763" s="42"/>
      <c r="P763" s="42"/>
      <c r="Q763" s="42"/>
      <c r="R763" s="42"/>
      <c r="S763" s="42"/>
      <c r="T763" s="42"/>
      <c r="U763" s="42"/>
      <c r="V763" s="42"/>
      <c r="W763" s="42"/>
      <c r="X763" s="42"/>
      <c r="Y763" s="42"/>
      <c r="Z763" s="42"/>
      <c r="AA763" s="42"/>
      <c r="AB763" s="42"/>
      <c r="AC763" s="42"/>
      <c r="AD763" s="42"/>
    </row>
    <row r="764">
      <c r="A764" s="70" t="b">
        <v>0</v>
      </c>
      <c r="E764" s="70"/>
      <c r="I764" s="549"/>
      <c r="K764" s="42"/>
      <c r="L764" s="42"/>
      <c r="M764" s="42"/>
      <c r="N764" s="42"/>
      <c r="O764" s="42"/>
      <c r="P764" s="42"/>
      <c r="Q764" s="42"/>
      <c r="R764" s="42"/>
      <c r="S764" s="42"/>
      <c r="T764" s="42"/>
      <c r="U764" s="42"/>
      <c r="V764" s="42"/>
      <c r="W764" s="42"/>
      <c r="X764" s="42"/>
      <c r="Y764" s="42"/>
      <c r="Z764" s="42"/>
      <c r="AA764" s="42"/>
      <c r="AB764" s="42"/>
      <c r="AC764" s="42"/>
      <c r="AD764" s="42"/>
    </row>
    <row r="765">
      <c r="A765" s="70" t="b">
        <v>0</v>
      </c>
      <c r="E765" s="70"/>
      <c r="I765" s="549"/>
      <c r="K765" s="42"/>
      <c r="L765" s="42"/>
      <c r="M765" s="42"/>
      <c r="N765" s="42"/>
      <c r="O765" s="42"/>
      <c r="P765" s="42"/>
      <c r="Q765" s="42"/>
      <c r="R765" s="42"/>
      <c r="S765" s="42"/>
      <c r="T765" s="42"/>
      <c r="U765" s="42"/>
      <c r="V765" s="42"/>
      <c r="W765" s="42"/>
      <c r="X765" s="42"/>
      <c r="Y765" s="42"/>
      <c r="Z765" s="42"/>
      <c r="AA765" s="42"/>
      <c r="AB765" s="42"/>
      <c r="AC765" s="42"/>
      <c r="AD765" s="42"/>
    </row>
    <row r="766">
      <c r="A766" s="70" t="b">
        <v>0</v>
      </c>
      <c r="E766" s="70"/>
      <c r="I766" s="549"/>
      <c r="K766" s="42"/>
      <c r="L766" s="42"/>
      <c r="M766" s="42"/>
      <c r="N766" s="42"/>
      <c r="O766" s="42"/>
      <c r="P766" s="42"/>
      <c r="Q766" s="42"/>
      <c r="R766" s="42"/>
      <c r="S766" s="42"/>
      <c r="T766" s="42"/>
      <c r="U766" s="42"/>
      <c r="V766" s="42"/>
      <c r="W766" s="42"/>
      <c r="X766" s="42"/>
      <c r="Y766" s="42"/>
      <c r="Z766" s="42"/>
      <c r="AA766" s="42"/>
      <c r="AB766" s="42"/>
      <c r="AC766" s="42"/>
      <c r="AD766" s="42"/>
    </row>
    <row r="767">
      <c r="A767" s="70" t="b">
        <v>0</v>
      </c>
      <c r="E767" s="70"/>
      <c r="I767" s="549"/>
      <c r="K767" s="42"/>
      <c r="L767" s="42"/>
      <c r="M767" s="42"/>
      <c r="N767" s="42"/>
      <c r="O767" s="42"/>
      <c r="P767" s="42"/>
      <c r="Q767" s="42"/>
      <c r="R767" s="42"/>
      <c r="S767" s="42"/>
      <c r="T767" s="42"/>
      <c r="U767" s="42"/>
      <c r="V767" s="42"/>
      <c r="W767" s="42"/>
      <c r="X767" s="42"/>
      <c r="Y767" s="42"/>
      <c r="Z767" s="42"/>
      <c r="AA767" s="42"/>
      <c r="AB767" s="42"/>
      <c r="AC767" s="42"/>
      <c r="AD767" s="42"/>
    </row>
    <row r="768">
      <c r="A768" s="70" t="b">
        <v>0</v>
      </c>
      <c r="I768" s="549"/>
      <c r="K768" s="42"/>
      <c r="L768" s="42"/>
      <c r="M768" s="42"/>
      <c r="N768" s="42"/>
      <c r="O768" s="42"/>
      <c r="P768" s="42"/>
      <c r="Q768" s="42"/>
      <c r="R768" s="42"/>
      <c r="S768" s="42"/>
      <c r="T768" s="42"/>
      <c r="U768" s="42"/>
      <c r="V768" s="42"/>
      <c r="W768" s="42"/>
      <c r="X768" s="42"/>
      <c r="Y768" s="42"/>
      <c r="Z768" s="42"/>
      <c r="AA768" s="42"/>
      <c r="AB768" s="42"/>
      <c r="AC768" s="42"/>
      <c r="AD768" s="42"/>
    </row>
    <row r="769">
      <c r="A769" s="70" t="b">
        <v>0</v>
      </c>
      <c r="I769" s="549"/>
      <c r="K769" s="42"/>
      <c r="L769" s="42"/>
      <c r="M769" s="42"/>
      <c r="N769" s="42"/>
      <c r="O769" s="42"/>
      <c r="P769" s="42"/>
      <c r="Q769" s="42"/>
      <c r="R769" s="42"/>
      <c r="S769" s="42"/>
      <c r="T769" s="42"/>
      <c r="U769" s="42"/>
      <c r="V769" s="42"/>
      <c r="W769" s="42"/>
      <c r="X769" s="42"/>
      <c r="Y769" s="42"/>
      <c r="Z769" s="42"/>
      <c r="AA769" s="42"/>
      <c r="AB769" s="42"/>
      <c r="AC769" s="42"/>
      <c r="AD769" s="42"/>
    </row>
    <row r="770">
      <c r="A770" s="70" t="b">
        <v>0</v>
      </c>
      <c r="I770" s="549"/>
      <c r="K770" s="42"/>
      <c r="L770" s="42"/>
      <c r="M770" s="42"/>
      <c r="N770" s="42"/>
      <c r="O770" s="42"/>
      <c r="P770" s="42"/>
      <c r="Q770" s="42"/>
      <c r="R770" s="42"/>
      <c r="S770" s="42"/>
      <c r="T770" s="42"/>
      <c r="U770" s="42"/>
      <c r="V770" s="42"/>
      <c r="W770" s="42"/>
      <c r="X770" s="42"/>
      <c r="Y770" s="42"/>
      <c r="Z770" s="42"/>
      <c r="AA770" s="42"/>
      <c r="AB770" s="42"/>
      <c r="AC770" s="42"/>
      <c r="AD770" s="42"/>
    </row>
    <row r="771">
      <c r="A771" s="70" t="b">
        <v>0</v>
      </c>
      <c r="I771" s="549"/>
      <c r="K771" s="42"/>
      <c r="L771" s="42"/>
      <c r="M771" s="42"/>
      <c r="N771" s="42"/>
      <c r="O771" s="42"/>
      <c r="P771" s="42"/>
      <c r="Q771" s="42"/>
      <c r="R771" s="42"/>
      <c r="S771" s="42"/>
      <c r="T771" s="42"/>
      <c r="U771" s="42"/>
      <c r="V771" s="42"/>
      <c r="W771" s="42"/>
      <c r="X771" s="42"/>
      <c r="Y771" s="42"/>
      <c r="Z771" s="42"/>
      <c r="AA771" s="42"/>
      <c r="AB771" s="42"/>
      <c r="AC771" s="42"/>
      <c r="AD771" s="42"/>
    </row>
    <row r="772">
      <c r="A772" s="70" t="b">
        <v>0</v>
      </c>
      <c r="I772" s="549"/>
      <c r="K772" s="42"/>
      <c r="L772" s="42"/>
      <c r="M772" s="42"/>
      <c r="N772" s="42"/>
      <c r="O772" s="42"/>
      <c r="P772" s="42"/>
      <c r="Q772" s="42"/>
      <c r="R772" s="42"/>
      <c r="S772" s="42"/>
      <c r="T772" s="42"/>
      <c r="U772" s="42"/>
      <c r="V772" s="42"/>
      <c r="W772" s="42"/>
      <c r="X772" s="42"/>
      <c r="Y772" s="42"/>
      <c r="Z772" s="42"/>
      <c r="AA772" s="42"/>
      <c r="AB772" s="42"/>
      <c r="AC772" s="42"/>
      <c r="AD772" s="42"/>
    </row>
    <row r="773">
      <c r="A773" s="70" t="b">
        <v>0</v>
      </c>
      <c r="I773" s="549"/>
      <c r="K773" s="42"/>
      <c r="L773" s="42"/>
      <c r="M773" s="42"/>
      <c r="N773" s="42"/>
      <c r="O773" s="42"/>
      <c r="P773" s="42"/>
      <c r="Q773" s="42"/>
      <c r="R773" s="42"/>
      <c r="S773" s="42"/>
      <c r="T773" s="42"/>
      <c r="U773" s="42"/>
      <c r="V773" s="42"/>
      <c r="W773" s="42"/>
      <c r="X773" s="42"/>
      <c r="Y773" s="42"/>
      <c r="Z773" s="42"/>
      <c r="AA773" s="42"/>
      <c r="AB773" s="42"/>
      <c r="AC773" s="42"/>
      <c r="AD773" s="42"/>
    </row>
    <row r="774">
      <c r="A774" s="70" t="b">
        <v>0</v>
      </c>
      <c r="I774" s="549"/>
      <c r="K774" s="42"/>
      <c r="L774" s="42"/>
      <c r="M774" s="42"/>
      <c r="N774" s="42"/>
      <c r="O774" s="42"/>
      <c r="P774" s="42"/>
      <c r="Q774" s="42"/>
      <c r="R774" s="42"/>
      <c r="S774" s="42"/>
      <c r="T774" s="42"/>
      <c r="U774" s="42"/>
      <c r="V774" s="42"/>
      <c r="W774" s="42"/>
      <c r="X774" s="42"/>
      <c r="Y774" s="42"/>
      <c r="Z774" s="42"/>
      <c r="AA774" s="42"/>
      <c r="AB774" s="42"/>
      <c r="AC774" s="42"/>
      <c r="AD774" s="42"/>
    </row>
    <row r="775">
      <c r="A775" s="70" t="b">
        <v>0</v>
      </c>
      <c r="I775" s="549"/>
      <c r="K775" s="42"/>
      <c r="L775" s="42"/>
      <c r="M775" s="42"/>
      <c r="N775" s="42"/>
      <c r="O775" s="42"/>
      <c r="P775" s="42"/>
      <c r="Q775" s="42"/>
      <c r="R775" s="42"/>
      <c r="S775" s="42"/>
      <c r="T775" s="42"/>
      <c r="U775" s="42"/>
      <c r="V775" s="42"/>
      <c r="W775" s="42"/>
      <c r="X775" s="42"/>
      <c r="Y775" s="42"/>
      <c r="Z775" s="42"/>
      <c r="AA775" s="42"/>
      <c r="AB775" s="42"/>
      <c r="AC775" s="42"/>
      <c r="AD775" s="42"/>
    </row>
    <row r="776">
      <c r="A776" s="70" t="b">
        <v>0</v>
      </c>
      <c r="I776" s="549"/>
      <c r="K776" s="42"/>
      <c r="L776" s="42"/>
      <c r="M776" s="42"/>
      <c r="N776" s="42"/>
      <c r="O776" s="42"/>
      <c r="P776" s="42"/>
      <c r="Q776" s="42"/>
      <c r="R776" s="42"/>
      <c r="S776" s="42"/>
      <c r="T776" s="42"/>
      <c r="U776" s="42"/>
      <c r="V776" s="42"/>
      <c r="W776" s="42"/>
      <c r="X776" s="42"/>
      <c r="Y776" s="42"/>
      <c r="Z776" s="42"/>
      <c r="AA776" s="42"/>
      <c r="AB776" s="42"/>
      <c r="AC776" s="42"/>
      <c r="AD776" s="42"/>
    </row>
    <row r="777">
      <c r="A777" s="70" t="b">
        <v>0</v>
      </c>
      <c r="I777" s="549"/>
      <c r="K777" s="42"/>
      <c r="L777" s="42"/>
      <c r="M777" s="42"/>
      <c r="N777" s="42"/>
      <c r="O777" s="42"/>
      <c r="P777" s="42"/>
      <c r="Q777" s="42"/>
      <c r="R777" s="42"/>
      <c r="S777" s="42"/>
      <c r="T777" s="42"/>
      <c r="U777" s="42"/>
      <c r="V777" s="42"/>
      <c r="W777" s="42"/>
      <c r="X777" s="42"/>
      <c r="Y777" s="42"/>
      <c r="Z777" s="42"/>
      <c r="AA777" s="42"/>
      <c r="AB777" s="42"/>
      <c r="AC777" s="42"/>
      <c r="AD777" s="42"/>
    </row>
    <row r="778">
      <c r="A778" s="70" t="b">
        <v>0</v>
      </c>
      <c r="I778" s="549"/>
      <c r="K778" s="42"/>
      <c r="L778" s="42"/>
      <c r="M778" s="42"/>
      <c r="N778" s="42"/>
      <c r="O778" s="42"/>
      <c r="P778" s="42"/>
      <c r="Q778" s="42"/>
      <c r="R778" s="42"/>
      <c r="S778" s="42"/>
      <c r="T778" s="42"/>
      <c r="U778" s="42"/>
      <c r="V778" s="42"/>
      <c r="W778" s="42"/>
      <c r="X778" s="42"/>
      <c r="Y778" s="42"/>
      <c r="Z778" s="42"/>
      <c r="AA778" s="42"/>
      <c r="AB778" s="42"/>
      <c r="AC778" s="42"/>
      <c r="AD778" s="42"/>
    </row>
    <row r="779">
      <c r="A779" s="70" t="b">
        <v>0</v>
      </c>
      <c r="I779" s="549"/>
      <c r="K779" s="42"/>
      <c r="L779" s="42"/>
      <c r="M779" s="42"/>
      <c r="N779" s="42"/>
      <c r="O779" s="42"/>
      <c r="P779" s="42"/>
      <c r="Q779" s="42"/>
      <c r="R779" s="42"/>
      <c r="S779" s="42"/>
      <c r="T779" s="42"/>
      <c r="U779" s="42"/>
      <c r="V779" s="42"/>
      <c r="W779" s="42"/>
      <c r="X779" s="42"/>
      <c r="Y779" s="42"/>
      <c r="Z779" s="42"/>
      <c r="AA779" s="42"/>
      <c r="AB779" s="42"/>
      <c r="AC779" s="42"/>
      <c r="AD779" s="42"/>
    </row>
    <row r="780">
      <c r="A780" s="70" t="b">
        <v>0</v>
      </c>
      <c r="I780" s="549"/>
      <c r="K780" s="42"/>
      <c r="L780" s="42"/>
      <c r="M780" s="42"/>
      <c r="N780" s="42"/>
      <c r="O780" s="42"/>
      <c r="P780" s="42"/>
      <c r="Q780" s="42"/>
      <c r="R780" s="42"/>
      <c r="S780" s="42"/>
      <c r="T780" s="42"/>
      <c r="U780" s="42"/>
      <c r="V780" s="42"/>
      <c r="W780" s="42"/>
      <c r="X780" s="42"/>
      <c r="Y780" s="42"/>
      <c r="Z780" s="42"/>
      <c r="AA780" s="42"/>
      <c r="AB780" s="42"/>
      <c r="AC780" s="42"/>
      <c r="AD780" s="42"/>
    </row>
    <row r="781">
      <c r="A781" s="70" t="b">
        <v>0</v>
      </c>
      <c r="I781" s="549"/>
      <c r="K781" s="42"/>
      <c r="L781" s="42"/>
      <c r="M781" s="42"/>
      <c r="N781" s="42"/>
      <c r="O781" s="42"/>
      <c r="P781" s="42"/>
      <c r="Q781" s="42"/>
      <c r="R781" s="42"/>
      <c r="S781" s="42"/>
      <c r="T781" s="42"/>
      <c r="U781" s="42"/>
      <c r="V781" s="42"/>
      <c r="W781" s="42"/>
      <c r="X781" s="42"/>
      <c r="Y781" s="42"/>
      <c r="Z781" s="42"/>
      <c r="AA781" s="42"/>
      <c r="AB781" s="42"/>
      <c r="AC781" s="42"/>
      <c r="AD781" s="42"/>
    </row>
    <row r="782">
      <c r="A782" s="70" t="b">
        <v>0</v>
      </c>
      <c r="I782" s="549"/>
      <c r="K782" s="42"/>
      <c r="L782" s="42"/>
      <c r="M782" s="42"/>
      <c r="N782" s="42"/>
      <c r="O782" s="42"/>
      <c r="P782" s="42"/>
      <c r="Q782" s="42"/>
      <c r="R782" s="42"/>
      <c r="S782" s="42"/>
      <c r="T782" s="42"/>
      <c r="U782" s="42"/>
      <c r="V782" s="42"/>
      <c r="W782" s="42"/>
      <c r="X782" s="42"/>
      <c r="Y782" s="42"/>
      <c r="Z782" s="42"/>
      <c r="AA782" s="42"/>
      <c r="AB782" s="42"/>
      <c r="AC782" s="42"/>
      <c r="AD782" s="42"/>
    </row>
    <row r="783">
      <c r="A783" s="70" t="b">
        <v>0</v>
      </c>
      <c r="I783" s="549"/>
      <c r="K783" s="42"/>
      <c r="L783" s="42"/>
      <c r="M783" s="42"/>
      <c r="N783" s="42"/>
      <c r="O783" s="42"/>
      <c r="P783" s="42"/>
      <c r="Q783" s="42"/>
      <c r="R783" s="42"/>
      <c r="S783" s="42"/>
      <c r="T783" s="42"/>
      <c r="U783" s="42"/>
      <c r="V783" s="42"/>
      <c r="W783" s="42"/>
      <c r="X783" s="42"/>
      <c r="Y783" s="42"/>
      <c r="Z783" s="42"/>
      <c r="AA783" s="42"/>
      <c r="AB783" s="42"/>
      <c r="AC783" s="42"/>
      <c r="AD783" s="42"/>
    </row>
    <row r="784">
      <c r="A784" s="70" t="b">
        <v>0</v>
      </c>
      <c r="I784" s="549"/>
      <c r="K784" s="42"/>
      <c r="L784" s="42"/>
      <c r="M784" s="42"/>
      <c r="N784" s="42"/>
      <c r="O784" s="42"/>
      <c r="P784" s="42"/>
      <c r="Q784" s="42"/>
      <c r="R784" s="42"/>
      <c r="S784" s="42"/>
      <c r="T784" s="42"/>
      <c r="U784" s="42"/>
      <c r="V784" s="42"/>
      <c r="W784" s="42"/>
      <c r="X784" s="42"/>
      <c r="Y784" s="42"/>
      <c r="Z784" s="42"/>
      <c r="AA784" s="42"/>
      <c r="AB784" s="42"/>
      <c r="AC784" s="42"/>
      <c r="AD784" s="42"/>
    </row>
    <row r="785">
      <c r="A785" s="70" t="b">
        <v>0</v>
      </c>
      <c r="I785" s="549"/>
      <c r="K785" s="42"/>
      <c r="L785" s="42"/>
      <c r="M785" s="42"/>
      <c r="N785" s="42"/>
      <c r="O785" s="42"/>
      <c r="P785" s="42"/>
      <c r="Q785" s="42"/>
      <c r="R785" s="42"/>
      <c r="S785" s="42"/>
      <c r="T785" s="42"/>
      <c r="U785" s="42"/>
      <c r="V785" s="42"/>
      <c r="W785" s="42"/>
      <c r="X785" s="42"/>
      <c r="Y785" s="42"/>
      <c r="Z785" s="42"/>
      <c r="AA785" s="42"/>
      <c r="AB785" s="42"/>
      <c r="AC785" s="42"/>
      <c r="AD785" s="42"/>
    </row>
    <row r="786">
      <c r="A786" s="70" t="b">
        <v>0</v>
      </c>
      <c r="I786" s="549"/>
      <c r="K786" s="42"/>
      <c r="L786" s="42"/>
      <c r="M786" s="42"/>
      <c r="N786" s="42"/>
      <c r="O786" s="42"/>
      <c r="P786" s="42"/>
      <c r="Q786" s="42"/>
      <c r="R786" s="42"/>
      <c r="S786" s="42"/>
      <c r="T786" s="42"/>
      <c r="U786" s="42"/>
      <c r="V786" s="42"/>
      <c r="W786" s="42"/>
      <c r="X786" s="42"/>
      <c r="Y786" s="42"/>
      <c r="Z786" s="42"/>
      <c r="AA786" s="42"/>
      <c r="AB786" s="42"/>
      <c r="AC786" s="42"/>
      <c r="AD786" s="42"/>
    </row>
    <row r="787">
      <c r="A787" s="70" t="b">
        <v>0</v>
      </c>
      <c r="I787" s="549"/>
      <c r="K787" s="42"/>
      <c r="L787" s="42"/>
      <c r="M787" s="42"/>
      <c r="N787" s="42"/>
      <c r="O787" s="42"/>
      <c r="P787" s="42"/>
      <c r="Q787" s="42"/>
      <c r="R787" s="42"/>
      <c r="S787" s="42"/>
      <c r="T787" s="42"/>
      <c r="U787" s="42"/>
      <c r="V787" s="42"/>
      <c r="W787" s="42"/>
      <c r="X787" s="42"/>
      <c r="Y787" s="42"/>
      <c r="Z787" s="42"/>
      <c r="AA787" s="42"/>
      <c r="AB787" s="42"/>
      <c r="AC787" s="42"/>
      <c r="AD787" s="42"/>
    </row>
    <row r="788">
      <c r="A788" s="70" t="b">
        <v>0</v>
      </c>
      <c r="I788" s="549"/>
      <c r="K788" s="42"/>
      <c r="L788" s="42"/>
      <c r="M788" s="42"/>
      <c r="N788" s="42"/>
      <c r="O788" s="42"/>
      <c r="P788" s="42"/>
      <c r="Q788" s="42"/>
      <c r="R788" s="42"/>
      <c r="S788" s="42"/>
      <c r="T788" s="42"/>
      <c r="U788" s="42"/>
      <c r="V788" s="42"/>
      <c r="W788" s="42"/>
      <c r="X788" s="42"/>
      <c r="Y788" s="42"/>
      <c r="Z788" s="42"/>
      <c r="AA788" s="42"/>
      <c r="AB788" s="42"/>
      <c r="AC788" s="42"/>
      <c r="AD788" s="42"/>
    </row>
    <row r="789">
      <c r="A789" s="70" t="b">
        <v>0</v>
      </c>
      <c r="I789" s="549"/>
      <c r="K789" s="42"/>
      <c r="L789" s="42"/>
      <c r="M789" s="42"/>
      <c r="N789" s="42"/>
      <c r="O789" s="42"/>
      <c r="P789" s="42"/>
      <c r="Q789" s="42"/>
      <c r="R789" s="42"/>
      <c r="S789" s="42"/>
      <c r="T789" s="42"/>
      <c r="U789" s="42"/>
      <c r="V789" s="42"/>
      <c r="W789" s="42"/>
      <c r="X789" s="42"/>
      <c r="Y789" s="42"/>
      <c r="Z789" s="42"/>
      <c r="AA789" s="42"/>
      <c r="AB789" s="42"/>
      <c r="AC789" s="42"/>
      <c r="AD789" s="42"/>
    </row>
    <row r="790">
      <c r="A790" s="70" t="b">
        <v>0</v>
      </c>
      <c r="I790" s="549"/>
      <c r="K790" s="42"/>
      <c r="L790" s="42"/>
      <c r="M790" s="42"/>
      <c r="N790" s="42"/>
      <c r="O790" s="42"/>
      <c r="P790" s="42"/>
      <c r="Q790" s="42"/>
      <c r="R790" s="42"/>
      <c r="S790" s="42"/>
      <c r="T790" s="42"/>
      <c r="U790" s="42"/>
      <c r="V790" s="42"/>
      <c r="W790" s="42"/>
      <c r="X790" s="42"/>
      <c r="Y790" s="42"/>
      <c r="Z790" s="42"/>
      <c r="AA790" s="42"/>
      <c r="AB790" s="42"/>
      <c r="AC790" s="42"/>
      <c r="AD790" s="42"/>
    </row>
    <row r="791">
      <c r="A791" s="70" t="b">
        <v>0</v>
      </c>
      <c r="I791" s="549"/>
      <c r="K791" s="42"/>
      <c r="L791" s="42"/>
      <c r="M791" s="42"/>
      <c r="N791" s="42"/>
      <c r="O791" s="42"/>
      <c r="P791" s="42"/>
      <c r="Q791" s="42"/>
      <c r="R791" s="42"/>
      <c r="S791" s="42"/>
      <c r="T791" s="42"/>
      <c r="U791" s="42"/>
      <c r="V791" s="42"/>
      <c r="W791" s="42"/>
      <c r="X791" s="42"/>
      <c r="Y791" s="42"/>
      <c r="Z791" s="42"/>
      <c r="AA791" s="42"/>
      <c r="AB791" s="42"/>
      <c r="AC791" s="42"/>
      <c r="AD791" s="42"/>
    </row>
    <row r="792">
      <c r="A792" s="70" t="b">
        <v>0</v>
      </c>
      <c r="I792" s="549"/>
      <c r="K792" s="42"/>
      <c r="L792" s="42"/>
      <c r="M792" s="42"/>
      <c r="N792" s="42"/>
      <c r="O792" s="42"/>
      <c r="P792" s="42"/>
      <c r="Q792" s="42"/>
      <c r="R792" s="42"/>
      <c r="S792" s="42"/>
      <c r="T792" s="42"/>
      <c r="U792" s="42"/>
      <c r="V792" s="42"/>
      <c r="W792" s="42"/>
      <c r="X792" s="42"/>
      <c r="Y792" s="42"/>
      <c r="Z792" s="42"/>
      <c r="AA792" s="42"/>
      <c r="AB792" s="42"/>
      <c r="AC792" s="42"/>
      <c r="AD792" s="42"/>
    </row>
    <row r="793">
      <c r="A793" s="70" t="b">
        <v>0</v>
      </c>
      <c r="I793" s="549"/>
      <c r="K793" s="42"/>
      <c r="L793" s="42"/>
      <c r="M793" s="42"/>
      <c r="N793" s="42"/>
      <c r="O793" s="42"/>
      <c r="P793" s="42"/>
      <c r="Q793" s="42"/>
      <c r="R793" s="42"/>
      <c r="S793" s="42"/>
      <c r="T793" s="42"/>
      <c r="U793" s="42"/>
      <c r="V793" s="42"/>
      <c r="W793" s="42"/>
      <c r="X793" s="42"/>
      <c r="Y793" s="42"/>
      <c r="Z793" s="42"/>
      <c r="AA793" s="42"/>
      <c r="AB793" s="42"/>
      <c r="AC793" s="42"/>
      <c r="AD793" s="42"/>
    </row>
    <row r="794">
      <c r="A794" s="70" t="b">
        <v>0</v>
      </c>
      <c r="I794" s="549"/>
      <c r="K794" s="42"/>
      <c r="L794" s="42"/>
      <c r="M794" s="42"/>
      <c r="N794" s="42"/>
      <c r="O794" s="42"/>
      <c r="P794" s="42"/>
      <c r="Q794" s="42"/>
      <c r="R794" s="42"/>
      <c r="S794" s="42"/>
      <c r="T794" s="42"/>
      <c r="U794" s="42"/>
      <c r="V794" s="42"/>
      <c r="W794" s="42"/>
      <c r="X794" s="42"/>
      <c r="Y794" s="42"/>
      <c r="Z794" s="42"/>
      <c r="AA794" s="42"/>
      <c r="AB794" s="42"/>
      <c r="AC794" s="42"/>
      <c r="AD794" s="42"/>
    </row>
    <row r="795">
      <c r="A795" s="70" t="b">
        <v>0</v>
      </c>
      <c r="I795" s="549"/>
      <c r="K795" s="42"/>
      <c r="L795" s="42"/>
      <c r="M795" s="42"/>
      <c r="N795" s="42"/>
      <c r="O795" s="42"/>
      <c r="P795" s="42"/>
      <c r="Q795" s="42"/>
      <c r="R795" s="42"/>
      <c r="S795" s="42"/>
      <c r="T795" s="42"/>
      <c r="U795" s="42"/>
      <c r="V795" s="42"/>
      <c r="W795" s="42"/>
      <c r="X795" s="42"/>
      <c r="Y795" s="42"/>
      <c r="Z795" s="42"/>
      <c r="AA795" s="42"/>
      <c r="AB795" s="42"/>
      <c r="AC795" s="42"/>
      <c r="AD795" s="42"/>
    </row>
    <row r="796">
      <c r="A796" s="70" t="b">
        <v>0</v>
      </c>
      <c r="I796" s="549"/>
      <c r="K796" s="42"/>
      <c r="L796" s="42"/>
      <c r="M796" s="42"/>
      <c r="N796" s="42"/>
      <c r="O796" s="42"/>
      <c r="P796" s="42"/>
      <c r="Q796" s="42"/>
      <c r="R796" s="42"/>
      <c r="S796" s="42"/>
      <c r="T796" s="42"/>
      <c r="U796" s="42"/>
      <c r="V796" s="42"/>
      <c r="W796" s="42"/>
      <c r="X796" s="42"/>
      <c r="Y796" s="42"/>
      <c r="Z796" s="42"/>
      <c r="AA796" s="42"/>
      <c r="AB796" s="42"/>
      <c r="AC796" s="42"/>
      <c r="AD796" s="42"/>
    </row>
    <row r="797">
      <c r="A797" s="70" t="b">
        <v>0</v>
      </c>
      <c r="I797" s="549"/>
      <c r="K797" s="42"/>
      <c r="L797" s="42"/>
      <c r="M797" s="42"/>
      <c r="N797" s="42"/>
      <c r="O797" s="42"/>
      <c r="P797" s="42"/>
      <c r="Q797" s="42"/>
      <c r="R797" s="42"/>
      <c r="S797" s="42"/>
      <c r="T797" s="42"/>
      <c r="U797" s="42"/>
      <c r="V797" s="42"/>
      <c r="W797" s="42"/>
      <c r="X797" s="42"/>
      <c r="Y797" s="42"/>
      <c r="Z797" s="42"/>
      <c r="AA797" s="42"/>
      <c r="AB797" s="42"/>
      <c r="AC797" s="42"/>
      <c r="AD797" s="42"/>
    </row>
    <row r="798">
      <c r="A798" s="70" t="b">
        <v>0</v>
      </c>
      <c r="I798" s="549"/>
      <c r="K798" s="42"/>
      <c r="L798" s="42"/>
      <c r="M798" s="42"/>
      <c r="N798" s="42"/>
      <c r="O798" s="42"/>
      <c r="P798" s="42"/>
      <c r="Q798" s="42"/>
      <c r="R798" s="42"/>
      <c r="S798" s="42"/>
      <c r="T798" s="42"/>
      <c r="U798" s="42"/>
      <c r="V798" s="42"/>
      <c r="W798" s="42"/>
      <c r="X798" s="42"/>
      <c r="Y798" s="42"/>
      <c r="Z798" s="42"/>
      <c r="AA798" s="42"/>
      <c r="AB798" s="42"/>
      <c r="AC798" s="42"/>
      <c r="AD798" s="42"/>
    </row>
    <row r="799">
      <c r="A799" s="70" t="b">
        <v>0</v>
      </c>
      <c r="I799" s="549"/>
      <c r="K799" s="42"/>
      <c r="L799" s="42"/>
      <c r="M799" s="42"/>
      <c r="N799" s="42"/>
      <c r="O799" s="42"/>
      <c r="P799" s="42"/>
      <c r="Q799" s="42"/>
      <c r="R799" s="42"/>
      <c r="S799" s="42"/>
      <c r="T799" s="42"/>
      <c r="U799" s="42"/>
      <c r="V799" s="42"/>
      <c r="W799" s="42"/>
      <c r="X799" s="42"/>
      <c r="Y799" s="42"/>
      <c r="Z799" s="42"/>
      <c r="AA799" s="42"/>
      <c r="AB799" s="42"/>
      <c r="AC799" s="42"/>
      <c r="AD799" s="42"/>
    </row>
    <row r="800">
      <c r="A800" s="70" t="b">
        <v>0</v>
      </c>
      <c r="I800" s="549"/>
      <c r="K800" s="42"/>
      <c r="L800" s="42"/>
      <c r="M800" s="42"/>
      <c r="N800" s="42"/>
      <c r="O800" s="42"/>
      <c r="P800" s="42"/>
      <c r="Q800" s="42"/>
      <c r="R800" s="42"/>
      <c r="S800" s="42"/>
      <c r="T800" s="42"/>
      <c r="U800" s="42"/>
      <c r="V800" s="42"/>
      <c r="W800" s="42"/>
      <c r="X800" s="42"/>
      <c r="Y800" s="42"/>
      <c r="Z800" s="42"/>
      <c r="AA800" s="42"/>
      <c r="AB800" s="42"/>
      <c r="AC800" s="42"/>
      <c r="AD800" s="42"/>
    </row>
    <row r="801">
      <c r="A801" s="70" t="b">
        <v>0</v>
      </c>
      <c r="I801" s="549"/>
      <c r="K801" s="42"/>
      <c r="L801" s="42"/>
      <c r="M801" s="42"/>
      <c r="N801" s="42"/>
      <c r="O801" s="42"/>
      <c r="P801" s="42"/>
      <c r="Q801" s="42"/>
      <c r="R801" s="42"/>
      <c r="S801" s="42"/>
      <c r="T801" s="42"/>
      <c r="U801" s="42"/>
      <c r="V801" s="42"/>
      <c r="W801" s="42"/>
      <c r="X801" s="42"/>
      <c r="Y801" s="42"/>
      <c r="Z801" s="42"/>
      <c r="AA801" s="42"/>
      <c r="AB801" s="42"/>
      <c r="AC801" s="42"/>
      <c r="AD801" s="42"/>
    </row>
    <row r="802">
      <c r="A802" s="70" t="b">
        <v>0</v>
      </c>
      <c r="I802" s="549"/>
      <c r="K802" s="42"/>
      <c r="L802" s="42"/>
      <c r="M802" s="42"/>
      <c r="N802" s="42"/>
      <c r="O802" s="42"/>
      <c r="P802" s="42"/>
      <c r="Q802" s="42"/>
      <c r="R802" s="42"/>
      <c r="S802" s="42"/>
      <c r="T802" s="42"/>
      <c r="U802" s="42"/>
      <c r="V802" s="42"/>
      <c r="W802" s="42"/>
      <c r="X802" s="42"/>
      <c r="Y802" s="42"/>
      <c r="Z802" s="42"/>
      <c r="AA802" s="42"/>
      <c r="AB802" s="42"/>
      <c r="AC802" s="42"/>
      <c r="AD802" s="42"/>
    </row>
    <row r="803">
      <c r="A803" s="70" t="b">
        <v>0</v>
      </c>
      <c r="I803" s="549"/>
      <c r="K803" s="42"/>
      <c r="L803" s="42"/>
      <c r="M803" s="42"/>
      <c r="N803" s="42"/>
      <c r="O803" s="42"/>
      <c r="P803" s="42"/>
      <c r="Q803" s="42"/>
      <c r="R803" s="42"/>
      <c r="S803" s="42"/>
      <c r="T803" s="42"/>
      <c r="U803" s="42"/>
      <c r="V803" s="42"/>
      <c r="W803" s="42"/>
      <c r="X803" s="42"/>
      <c r="Y803" s="42"/>
      <c r="Z803" s="42"/>
      <c r="AA803" s="42"/>
      <c r="AB803" s="42"/>
      <c r="AC803" s="42"/>
      <c r="AD803" s="42"/>
    </row>
    <row r="804">
      <c r="A804" s="70" t="b">
        <v>0</v>
      </c>
      <c r="I804" s="549"/>
      <c r="K804" s="42"/>
      <c r="L804" s="42"/>
      <c r="M804" s="42"/>
      <c r="N804" s="42"/>
      <c r="O804" s="42"/>
      <c r="P804" s="42"/>
      <c r="Q804" s="42"/>
      <c r="R804" s="42"/>
      <c r="S804" s="42"/>
      <c r="T804" s="42"/>
      <c r="U804" s="42"/>
      <c r="V804" s="42"/>
      <c r="W804" s="42"/>
      <c r="X804" s="42"/>
      <c r="Y804" s="42"/>
      <c r="Z804" s="42"/>
      <c r="AA804" s="42"/>
      <c r="AB804" s="42"/>
      <c r="AC804" s="42"/>
      <c r="AD804" s="42"/>
    </row>
    <row r="805">
      <c r="A805" s="70" t="b">
        <v>0</v>
      </c>
      <c r="I805" s="549"/>
      <c r="K805" s="42"/>
      <c r="L805" s="42"/>
      <c r="M805" s="42"/>
      <c r="N805" s="42"/>
      <c r="O805" s="42"/>
      <c r="P805" s="42"/>
      <c r="Q805" s="42"/>
      <c r="R805" s="42"/>
      <c r="S805" s="42"/>
      <c r="T805" s="42"/>
      <c r="U805" s="42"/>
      <c r="V805" s="42"/>
      <c r="W805" s="42"/>
      <c r="X805" s="42"/>
      <c r="Y805" s="42"/>
      <c r="Z805" s="42"/>
      <c r="AA805" s="42"/>
      <c r="AB805" s="42"/>
      <c r="AC805" s="42"/>
      <c r="AD805" s="42"/>
    </row>
    <row r="806">
      <c r="A806" s="70" t="b">
        <v>0</v>
      </c>
      <c r="I806" s="549"/>
      <c r="K806" s="42"/>
      <c r="L806" s="42"/>
      <c r="M806" s="42"/>
      <c r="N806" s="42"/>
      <c r="O806" s="42"/>
      <c r="P806" s="42"/>
      <c r="Q806" s="42"/>
      <c r="R806" s="42"/>
      <c r="S806" s="42"/>
      <c r="T806" s="42"/>
      <c r="U806" s="42"/>
      <c r="V806" s="42"/>
      <c r="W806" s="42"/>
      <c r="X806" s="42"/>
      <c r="Y806" s="42"/>
      <c r="Z806" s="42"/>
      <c r="AA806" s="42"/>
      <c r="AB806" s="42"/>
      <c r="AC806" s="42"/>
      <c r="AD806" s="42"/>
    </row>
    <row r="807">
      <c r="A807" s="70" t="b">
        <v>0</v>
      </c>
      <c r="I807" s="549"/>
      <c r="K807" s="42"/>
      <c r="L807" s="42"/>
      <c r="M807" s="42"/>
      <c r="N807" s="42"/>
      <c r="O807" s="42"/>
      <c r="P807" s="42"/>
      <c r="Q807" s="42"/>
      <c r="R807" s="42"/>
      <c r="S807" s="42"/>
      <c r="T807" s="42"/>
      <c r="U807" s="42"/>
      <c r="V807" s="42"/>
      <c r="W807" s="42"/>
      <c r="X807" s="42"/>
      <c r="Y807" s="42"/>
      <c r="Z807" s="42"/>
      <c r="AA807" s="42"/>
      <c r="AB807" s="42"/>
      <c r="AC807" s="42"/>
      <c r="AD807" s="42"/>
    </row>
    <row r="808">
      <c r="A808" s="70" t="b">
        <v>0</v>
      </c>
      <c r="I808" s="549"/>
      <c r="K808" s="42"/>
      <c r="L808" s="42"/>
      <c r="M808" s="42"/>
      <c r="N808" s="42"/>
      <c r="O808" s="42"/>
      <c r="P808" s="42"/>
      <c r="Q808" s="42"/>
      <c r="R808" s="42"/>
      <c r="S808" s="42"/>
      <c r="T808" s="42"/>
      <c r="U808" s="42"/>
      <c r="V808" s="42"/>
      <c r="W808" s="42"/>
      <c r="X808" s="42"/>
      <c r="Y808" s="42"/>
      <c r="Z808" s="42"/>
      <c r="AA808" s="42"/>
      <c r="AB808" s="42"/>
      <c r="AC808" s="42"/>
      <c r="AD808" s="42"/>
    </row>
    <row r="809">
      <c r="A809" s="70" t="b">
        <v>0</v>
      </c>
      <c r="I809" s="549"/>
      <c r="K809" s="42"/>
      <c r="L809" s="42"/>
      <c r="M809" s="42"/>
      <c r="N809" s="42"/>
      <c r="O809" s="42"/>
      <c r="P809" s="42"/>
      <c r="Q809" s="42"/>
      <c r="R809" s="42"/>
      <c r="S809" s="42"/>
      <c r="T809" s="42"/>
      <c r="U809" s="42"/>
      <c r="V809" s="42"/>
      <c r="W809" s="42"/>
      <c r="X809" s="42"/>
      <c r="Y809" s="42"/>
      <c r="Z809" s="42"/>
      <c r="AA809" s="42"/>
      <c r="AB809" s="42"/>
      <c r="AC809" s="42"/>
      <c r="AD809" s="42"/>
    </row>
    <row r="810">
      <c r="A810" s="70" t="b">
        <v>0</v>
      </c>
      <c r="I810" s="549"/>
      <c r="K810" s="42"/>
      <c r="L810" s="42"/>
      <c r="M810" s="42"/>
      <c r="N810" s="42"/>
      <c r="O810" s="42"/>
      <c r="P810" s="42"/>
      <c r="Q810" s="42"/>
      <c r="R810" s="42"/>
      <c r="S810" s="42"/>
      <c r="T810" s="42"/>
      <c r="U810" s="42"/>
      <c r="V810" s="42"/>
      <c r="W810" s="42"/>
      <c r="X810" s="42"/>
      <c r="Y810" s="42"/>
      <c r="Z810" s="42"/>
      <c r="AA810" s="42"/>
      <c r="AB810" s="42"/>
      <c r="AC810" s="42"/>
      <c r="AD810" s="42"/>
    </row>
    <row r="811">
      <c r="A811" s="70" t="b">
        <v>0</v>
      </c>
      <c r="I811" s="549"/>
      <c r="K811" s="42"/>
      <c r="L811" s="42"/>
      <c r="M811" s="42"/>
      <c r="N811" s="42"/>
      <c r="O811" s="42"/>
      <c r="P811" s="42"/>
      <c r="Q811" s="42"/>
      <c r="R811" s="42"/>
      <c r="S811" s="42"/>
      <c r="T811" s="42"/>
      <c r="U811" s="42"/>
      <c r="V811" s="42"/>
      <c r="W811" s="42"/>
      <c r="X811" s="42"/>
      <c r="Y811" s="42"/>
      <c r="Z811" s="42"/>
      <c r="AA811" s="42"/>
      <c r="AB811" s="42"/>
      <c r="AC811" s="42"/>
      <c r="AD811" s="42"/>
    </row>
    <row r="812">
      <c r="A812" s="70" t="b">
        <v>0</v>
      </c>
      <c r="I812" s="549"/>
      <c r="K812" s="42"/>
      <c r="L812" s="42"/>
      <c r="M812" s="42"/>
      <c r="N812" s="42"/>
      <c r="O812" s="42"/>
      <c r="P812" s="42"/>
      <c r="Q812" s="42"/>
      <c r="R812" s="42"/>
      <c r="S812" s="42"/>
      <c r="T812" s="42"/>
      <c r="U812" s="42"/>
      <c r="V812" s="42"/>
      <c r="W812" s="42"/>
      <c r="X812" s="42"/>
      <c r="Y812" s="42"/>
      <c r="Z812" s="42"/>
      <c r="AA812" s="42"/>
      <c r="AB812" s="42"/>
      <c r="AC812" s="42"/>
      <c r="AD812" s="42"/>
    </row>
    <row r="813">
      <c r="A813" s="70" t="b">
        <v>0</v>
      </c>
      <c r="I813" s="549"/>
      <c r="K813" s="42"/>
      <c r="L813" s="42"/>
      <c r="M813" s="42"/>
      <c r="N813" s="42"/>
      <c r="O813" s="42"/>
      <c r="P813" s="42"/>
      <c r="Q813" s="42"/>
      <c r="R813" s="42"/>
      <c r="S813" s="42"/>
      <c r="T813" s="42"/>
      <c r="U813" s="42"/>
      <c r="V813" s="42"/>
      <c r="W813" s="42"/>
      <c r="X813" s="42"/>
      <c r="Y813" s="42"/>
      <c r="Z813" s="42"/>
      <c r="AA813" s="42"/>
      <c r="AB813" s="42"/>
      <c r="AC813" s="42"/>
      <c r="AD813" s="42"/>
    </row>
    <row r="814">
      <c r="A814" s="70" t="b">
        <v>0</v>
      </c>
      <c r="I814" s="549"/>
      <c r="K814" s="42"/>
      <c r="L814" s="42"/>
      <c r="M814" s="42"/>
      <c r="N814" s="42"/>
      <c r="O814" s="42"/>
      <c r="P814" s="42"/>
      <c r="Q814" s="42"/>
      <c r="R814" s="42"/>
      <c r="S814" s="42"/>
      <c r="T814" s="42"/>
      <c r="U814" s="42"/>
      <c r="V814" s="42"/>
      <c r="W814" s="42"/>
      <c r="X814" s="42"/>
      <c r="Y814" s="42"/>
      <c r="Z814" s="42"/>
      <c r="AA814" s="42"/>
      <c r="AB814" s="42"/>
      <c r="AC814" s="42"/>
      <c r="AD814" s="42"/>
    </row>
    <row r="815">
      <c r="A815" s="70" t="b">
        <v>0</v>
      </c>
      <c r="I815" s="549"/>
      <c r="K815" s="42"/>
      <c r="L815" s="42"/>
      <c r="M815" s="42"/>
      <c r="N815" s="42"/>
      <c r="O815" s="42"/>
      <c r="P815" s="42"/>
      <c r="Q815" s="42"/>
      <c r="R815" s="42"/>
      <c r="S815" s="42"/>
      <c r="T815" s="42"/>
      <c r="U815" s="42"/>
      <c r="V815" s="42"/>
      <c r="W815" s="42"/>
      <c r="X815" s="42"/>
      <c r="Y815" s="42"/>
      <c r="Z815" s="42"/>
      <c r="AA815" s="42"/>
      <c r="AB815" s="42"/>
      <c r="AC815" s="42"/>
      <c r="AD815" s="42"/>
    </row>
    <row r="816">
      <c r="A816" s="70" t="b">
        <v>0</v>
      </c>
      <c r="I816" s="549"/>
      <c r="K816" s="42"/>
      <c r="L816" s="42"/>
      <c r="M816" s="42"/>
      <c r="N816" s="42"/>
      <c r="O816" s="42"/>
      <c r="P816" s="42"/>
      <c r="Q816" s="42"/>
      <c r="R816" s="42"/>
      <c r="S816" s="42"/>
      <c r="T816" s="42"/>
      <c r="U816" s="42"/>
      <c r="V816" s="42"/>
      <c r="W816" s="42"/>
      <c r="X816" s="42"/>
      <c r="Y816" s="42"/>
      <c r="Z816" s="42"/>
      <c r="AA816" s="42"/>
      <c r="AB816" s="42"/>
      <c r="AC816" s="42"/>
      <c r="AD816" s="42"/>
    </row>
    <row r="817">
      <c r="A817" s="70" t="b">
        <v>0</v>
      </c>
      <c r="I817" s="549"/>
      <c r="K817" s="42"/>
      <c r="L817" s="42"/>
      <c r="M817" s="42"/>
      <c r="N817" s="42"/>
      <c r="O817" s="42"/>
      <c r="P817" s="42"/>
      <c r="Q817" s="42"/>
      <c r="R817" s="42"/>
      <c r="S817" s="42"/>
      <c r="T817" s="42"/>
      <c r="U817" s="42"/>
      <c r="V817" s="42"/>
      <c r="W817" s="42"/>
      <c r="X817" s="42"/>
      <c r="Y817" s="42"/>
      <c r="Z817" s="42"/>
      <c r="AA817" s="42"/>
      <c r="AB817" s="42"/>
      <c r="AC817" s="42"/>
      <c r="AD817" s="42"/>
    </row>
    <row r="818">
      <c r="A818" s="70" t="b">
        <v>0</v>
      </c>
      <c r="I818" s="549"/>
      <c r="K818" s="42"/>
      <c r="L818" s="42"/>
      <c r="M818" s="42"/>
      <c r="N818" s="42"/>
      <c r="O818" s="42"/>
      <c r="P818" s="42"/>
      <c r="Q818" s="42"/>
      <c r="R818" s="42"/>
      <c r="S818" s="42"/>
      <c r="T818" s="42"/>
      <c r="U818" s="42"/>
      <c r="V818" s="42"/>
      <c r="W818" s="42"/>
      <c r="X818" s="42"/>
      <c r="Y818" s="42"/>
      <c r="Z818" s="42"/>
      <c r="AA818" s="42"/>
      <c r="AB818" s="42"/>
      <c r="AC818" s="42"/>
      <c r="AD818" s="42"/>
    </row>
    <row r="819">
      <c r="A819" s="70" t="b">
        <v>0</v>
      </c>
      <c r="I819" s="549"/>
      <c r="K819" s="42"/>
      <c r="L819" s="42"/>
      <c r="M819" s="42"/>
      <c r="N819" s="42"/>
      <c r="O819" s="42"/>
      <c r="P819" s="42"/>
      <c r="Q819" s="42"/>
      <c r="R819" s="42"/>
      <c r="S819" s="42"/>
      <c r="T819" s="42"/>
      <c r="U819" s="42"/>
      <c r="V819" s="42"/>
      <c r="W819" s="42"/>
      <c r="X819" s="42"/>
      <c r="Y819" s="42"/>
      <c r="Z819" s="42"/>
      <c r="AA819" s="42"/>
      <c r="AB819" s="42"/>
      <c r="AC819" s="42"/>
      <c r="AD819" s="42"/>
    </row>
    <row r="820">
      <c r="A820" s="70" t="b">
        <v>0</v>
      </c>
      <c r="I820" s="549"/>
      <c r="K820" s="42"/>
      <c r="L820" s="42"/>
      <c r="M820" s="42"/>
      <c r="N820" s="42"/>
      <c r="O820" s="42"/>
      <c r="P820" s="42"/>
      <c r="Q820" s="42"/>
      <c r="R820" s="42"/>
      <c r="S820" s="42"/>
      <c r="T820" s="42"/>
      <c r="U820" s="42"/>
      <c r="V820" s="42"/>
      <c r="W820" s="42"/>
      <c r="X820" s="42"/>
      <c r="Y820" s="42"/>
      <c r="Z820" s="42"/>
      <c r="AA820" s="42"/>
      <c r="AB820" s="42"/>
      <c r="AC820" s="42"/>
      <c r="AD820" s="42"/>
    </row>
    <row r="821">
      <c r="A821" s="70" t="b">
        <v>0</v>
      </c>
      <c r="I821" s="549"/>
      <c r="K821" s="42"/>
      <c r="L821" s="42"/>
      <c r="M821" s="42"/>
      <c r="N821" s="42"/>
      <c r="O821" s="42"/>
      <c r="P821" s="42"/>
      <c r="Q821" s="42"/>
      <c r="R821" s="42"/>
      <c r="S821" s="42"/>
      <c r="T821" s="42"/>
      <c r="U821" s="42"/>
      <c r="V821" s="42"/>
      <c r="W821" s="42"/>
      <c r="X821" s="42"/>
      <c r="Y821" s="42"/>
      <c r="Z821" s="42"/>
      <c r="AA821" s="42"/>
      <c r="AB821" s="42"/>
      <c r="AC821" s="42"/>
      <c r="AD821" s="42"/>
    </row>
    <row r="822">
      <c r="A822" s="70" t="b">
        <v>0</v>
      </c>
      <c r="I822" s="549"/>
      <c r="K822" s="42"/>
      <c r="L822" s="42"/>
      <c r="M822" s="42"/>
      <c r="N822" s="42"/>
      <c r="O822" s="42"/>
      <c r="P822" s="42"/>
      <c r="Q822" s="42"/>
      <c r="R822" s="42"/>
      <c r="S822" s="42"/>
      <c r="T822" s="42"/>
      <c r="U822" s="42"/>
      <c r="V822" s="42"/>
      <c r="W822" s="42"/>
      <c r="X822" s="42"/>
      <c r="Y822" s="42"/>
      <c r="Z822" s="42"/>
      <c r="AA822" s="42"/>
      <c r="AB822" s="42"/>
      <c r="AC822" s="42"/>
      <c r="AD822" s="42"/>
    </row>
    <row r="823">
      <c r="A823" s="70" t="b">
        <v>0</v>
      </c>
      <c r="I823" s="549"/>
      <c r="K823" s="42"/>
      <c r="L823" s="42"/>
      <c r="M823" s="42"/>
      <c r="N823" s="42"/>
      <c r="O823" s="42"/>
      <c r="P823" s="42"/>
      <c r="Q823" s="42"/>
      <c r="R823" s="42"/>
      <c r="S823" s="42"/>
      <c r="T823" s="42"/>
      <c r="U823" s="42"/>
      <c r="V823" s="42"/>
      <c r="W823" s="42"/>
      <c r="X823" s="42"/>
      <c r="Y823" s="42"/>
      <c r="Z823" s="42"/>
      <c r="AA823" s="42"/>
      <c r="AB823" s="42"/>
      <c r="AC823" s="42"/>
      <c r="AD823" s="42"/>
    </row>
    <row r="824">
      <c r="A824" s="70" t="b">
        <v>0</v>
      </c>
      <c r="I824" s="549"/>
      <c r="K824" s="42"/>
      <c r="L824" s="42"/>
      <c r="M824" s="42"/>
      <c r="N824" s="42"/>
      <c r="O824" s="42"/>
      <c r="P824" s="42"/>
      <c r="Q824" s="42"/>
      <c r="R824" s="42"/>
      <c r="S824" s="42"/>
      <c r="T824" s="42"/>
      <c r="U824" s="42"/>
      <c r="V824" s="42"/>
      <c r="W824" s="42"/>
      <c r="X824" s="42"/>
      <c r="Y824" s="42"/>
      <c r="Z824" s="42"/>
      <c r="AA824" s="42"/>
      <c r="AB824" s="42"/>
      <c r="AC824" s="42"/>
      <c r="AD824" s="42"/>
    </row>
    <row r="825">
      <c r="A825" s="70" t="b">
        <v>0</v>
      </c>
      <c r="I825" s="549"/>
      <c r="K825" s="42"/>
      <c r="L825" s="42"/>
      <c r="M825" s="42"/>
      <c r="N825" s="42"/>
      <c r="O825" s="42"/>
      <c r="P825" s="42"/>
      <c r="Q825" s="42"/>
      <c r="R825" s="42"/>
      <c r="S825" s="42"/>
      <c r="T825" s="42"/>
      <c r="U825" s="42"/>
      <c r="V825" s="42"/>
      <c r="W825" s="42"/>
      <c r="X825" s="42"/>
      <c r="Y825" s="42"/>
      <c r="Z825" s="42"/>
      <c r="AA825" s="42"/>
      <c r="AB825" s="42"/>
      <c r="AC825" s="42"/>
      <c r="AD825" s="42"/>
    </row>
    <row r="826">
      <c r="A826" s="70" t="b">
        <v>0</v>
      </c>
      <c r="I826" s="549"/>
      <c r="K826" s="42"/>
      <c r="L826" s="42"/>
      <c r="M826" s="42"/>
      <c r="N826" s="42"/>
      <c r="O826" s="42"/>
      <c r="P826" s="42"/>
      <c r="Q826" s="42"/>
      <c r="R826" s="42"/>
      <c r="S826" s="42"/>
      <c r="T826" s="42"/>
      <c r="U826" s="42"/>
      <c r="V826" s="42"/>
      <c r="W826" s="42"/>
      <c r="X826" s="42"/>
      <c r="Y826" s="42"/>
      <c r="Z826" s="42"/>
      <c r="AA826" s="42"/>
      <c r="AB826" s="42"/>
      <c r="AC826" s="42"/>
      <c r="AD826" s="42"/>
    </row>
    <row r="827">
      <c r="A827" s="70" t="b">
        <v>0</v>
      </c>
      <c r="I827" s="549"/>
      <c r="K827" s="42"/>
      <c r="L827" s="42"/>
      <c r="M827" s="42"/>
      <c r="N827" s="42"/>
      <c r="O827" s="42"/>
      <c r="P827" s="42"/>
      <c r="Q827" s="42"/>
      <c r="R827" s="42"/>
      <c r="S827" s="42"/>
      <c r="T827" s="42"/>
      <c r="U827" s="42"/>
      <c r="V827" s="42"/>
      <c r="W827" s="42"/>
      <c r="X827" s="42"/>
      <c r="Y827" s="42"/>
      <c r="Z827" s="42"/>
      <c r="AA827" s="42"/>
      <c r="AB827" s="42"/>
      <c r="AC827" s="42"/>
      <c r="AD827" s="42"/>
    </row>
    <row r="828">
      <c r="A828" s="70" t="b">
        <v>0</v>
      </c>
      <c r="I828" s="549"/>
      <c r="K828" s="42"/>
      <c r="L828" s="42"/>
      <c r="M828" s="42"/>
      <c r="N828" s="42"/>
      <c r="O828" s="42"/>
      <c r="P828" s="42"/>
      <c r="Q828" s="42"/>
      <c r="R828" s="42"/>
      <c r="S828" s="42"/>
      <c r="T828" s="42"/>
      <c r="U828" s="42"/>
      <c r="V828" s="42"/>
      <c r="W828" s="42"/>
      <c r="X828" s="42"/>
      <c r="Y828" s="42"/>
      <c r="Z828" s="42"/>
      <c r="AA828" s="42"/>
      <c r="AB828" s="42"/>
      <c r="AC828" s="42"/>
      <c r="AD828" s="42"/>
    </row>
    <row r="829">
      <c r="A829" s="70" t="b">
        <v>0</v>
      </c>
      <c r="I829" s="549"/>
      <c r="K829" s="42"/>
      <c r="L829" s="42"/>
      <c r="M829" s="42"/>
      <c r="N829" s="42"/>
      <c r="O829" s="42"/>
      <c r="P829" s="42"/>
      <c r="Q829" s="42"/>
      <c r="R829" s="42"/>
      <c r="S829" s="42"/>
      <c r="T829" s="42"/>
      <c r="U829" s="42"/>
      <c r="V829" s="42"/>
      <c r="W829" s="42"/>
      <c r="X829" s="42"/>
      <c r="Y829" s="42"/>
      <c r="Z829" s="42"/>
      <c r="AA829" s="42"/>
      <c r="AB829" s="42"/>
      <c r="AC829" s="42"/>
      <c r="AD829" s="42"/>
    </row>
    <row r="830">
      <c r="A830" s="70" t="b">
        <v>0</v>
      </c>
      <c r="I830" s="549"/>
      <c r="K830" s="42"/>
      <c r="L830" s="42"/>
      <c r="M830" s="42"/>
      <c r="N830" s="42"/>
      <c r="O830" s="42"/>
      <c r="P830" s="42"/>
      <c r="Q830" s="42"/>
      <c r="R830" s="42"/>
      <c r="S830" s="42"/>
      <c r="T830" s="42"/>
      <c r="U830" s="42"/>
      <c r="V830" s="42"/>
      <c r="W830" s="42"/>
      <c r="X830" s="42"/>
      <c r="Y830" s="42"/>
      <c r="Z830" s="42"/>
      <c r="AA830" s="42"/>
      <c r="AB830" s="42"/>
      <c r="AC830" s="42"/>
      <c r="AD830" s="42"/>
    </row>
    <row r="831">
      <c r="A831" s="70" t="b">
        <v>0</v>
      </c>
      <c r="I831" s="549"/>
      <c r="K831" s="42"/>
      <c r="L831" s="42"/>
      <c r="M831" s="42"/>
      <c r="N831" s="42"/>
      <c r="O831" s="42"/>
      <c r="P831" s="42"/>
      <c r="Q831" s="42"/>
      <c r="R831" s="42"/>
      <c r="S831" s="42"/>
      <c r="T831" s="42"/>
      <c r="U831" s="42"/>
      <c r="V831" s="42"/>
      <c r="W831" s="42"/>
      <c r="X831" s="42"/>
      <c r="Y831" s="42"/>
      <c r="Z831" s="42"/>
      <c r="AA831" s="42"/>
      <c r="AB831" s="42"/>
      <c r="AC831" s="42"/>
      <c r="AD831" s="42"/>
    </row>
    <row r="832">
      <c r="A832" s="70" t="b">
        <v>0</v>
      </c>
      <c r="I832" s="549"/>
      <c r="K832" s="42"/>
      <c r="L832" s="42"/>
      <c r="M832" s="42"/>
      <c r="N832" s="42"/>
      <c r="O832" s="42"/>
      <c r="P832" s="42"/>
      <c r="Q832" s="42"/>
      <c r="R832" s="42"/>
      <c r="S832" s="42"/>
      <c r="T832" s="42"/>
      <c r="U832" s="42"/>
      <c r="V832" s="42"/>
      <c r="W832" s="42"/>
      <c r="X832" s="42"/>
      <c r="Y832" s="42"/>
      <c r="Z832" s="42"/>
      <c r="AA832" s="42"/>
      <c r="AB832" s="42"/>
      <c r="AC832" s="42"/>
      <c r="AD832" s="42"/>
    </row>
    <row r="833">
      <c r="A833" s="70" t="b">
        <v>0</v>
      </c>
      <c r="I833" s="549"/>
      <c r="K833" s="42"/>
      <c r="L833" s="42"/>
      <c r="M833" s="42"/>
      <c r="N833" s="42"/>
      <c r="O833" s="42"/>
      <c r="P833" s="42"/>
      <c r="Q833" s="42"/>
      <c r="R833" s="42"/>
      <c r="S833" s="42"/>
      <c r="T833" s="42"/>
      <c r="U833" s="42"/>
      <c r="V833" s="42"/>
      <c r="W833" s="42"/>
      <c r="X833" s="42"/>
      <c r="Y833" s="42"/>
      <c r="Z833" s="42"/>
      <c r="AA833" s="42"/>
      <c r="AB833" s="42"/>
      <c r="AC833" s="42"/>
      <c r="AD833" s="42"/>
    </row>
    <row r="834">
      <c r="A834" s="70" t="b">
        <v>0</v>
      </c>
      <c r="I834" s="549"/>
      <c r="K834" s="42"/>
      <c r="L834" s="42"/>
      <c r="M834" s="42"/>
      <c r="N834" s="42"/>
      <c r="O834" s="42"/>
      <c r="P834" s="42"/>
      <c r="Q834" s="42"/>
      <c r="R834" s="42"/>
      <c r="S834" s="42"/>
      <c r="T834" s="42"/>
      <c r="U834" s="42"/>
      <c r="V834" s="42"/>
      <c r="W834" s="42"/>
      <c r="X834" s="42"/>
      <c r="Y834" s="42"/>
      <c r="Z834" s="42"/>
      <c r="AA834" s="42"/>
      <c r="AB834" s="42"/>
      <c r="AC834" s="42"/>
      <c r="AD834" s="42"/>
    </row>
    <row r="835">
      <c r="A835" s="70" t="b">
        <v>0</v>
      </c>
      <c r="I835" s="549"/>
      <c r="K835" s="42"/>
      <c r="L835" s="42"/>
      <c r="M835" s="42"/>
      <c r="N835" s="42"/>
      <c r="O835" s="42"/>
      <c r="P835" s="42"/>
      <c r="Q835" s="42"/>
      <c r="R835" s="42"/>
      <c r="S835" s="42"/>
      <c r="T835" s="42"/>
      <c r="U835" s="42"/>
      <c r="V835" s="42"/>
      <c r="W835" s="42"/>
      <c r="X835" s="42"/>
      <c r="Y835" s="42"/>
      <c r="Z835" s="42"/>
      <c r="AA835" s="42"/>
      <c r="AB835" s="42"/>
      <c r="AC835" s="42"/>
      <c r="AD835" s="42"/>
    </row>
    <row r="836">
      <c r="A836" s="70" t="b">
        <v>0</v>
      </c>
      <c r="I836" s="549"/>
      <c r="K836" s="42"/>
      <c r="L836" s="42"/>
      <c r="M836" s="42"/>
      <c r="N836" s="42"/>
      <c r="O836" s="42"/>
      <c r="P836" s="42"/>
      <c r="Q836" s="42"/>
      <c r="R836" s="42"/>
      <c r="S836" s="42"/>
      <c r="T836" s="42"/>
      <c r="U836" s="42"/>
      <c r="V836" s="42"/>
      <c r="W836" s="42"/>
      <c r="X836" s="42"/>
      <c r="Y836" s="42"/>
      <c r="Z836" s="42"/>
      <c r="AA836" s="42"/>
      <c r="AB836" s="42"/>
      <c r="AC836" s="42"/>
      <c r="AD836" s="42"/>
    </row>
    <row r="837">
      <c r="A837" s="70" t="b">
        <v>0</v>
      </c>
      <c r="I837" s="549"/>
      <c r="K837" s="42"/>
      <c r="L837" s="42"/>
      <c r="M837" s="42"/>
      <c r="N837" s="42"/>
      <c r="O837" s="42"/>
      <c r="P837" s="42"/>
      <c r="Q837" s="42"/>
      <c r="R837" s="42"/>
      <c r="S837" s="42"/>
      <c r="T837" s="42"/>
      <c r="U837" s="42"/>
      <c r="V837" s="42"/>
      <c r="W837" s="42"/>
      <c r="X837" s="42"/>
      <c r="Y837" s="42"/>
      <c r="Z837" s="42"/>
      <c r="AA837" s="42"/>
      <c r="AB837" s="42"/>
      <c r="AC837" s="42"/>
      <c r="AD837" s="42"/>
    </row>
    <row r="838">
      <c r="A838" s="70" t="b">
        <v>0</v>
      </c>
      <c r="I838" s="549"/>
      <c r="K838" s="42"/>
      <c r="L838" s="42"/>
      <c r="M838" s="42"/>
      <c r="N838" s="42"/>
      <c r="O838" s="42"/>
      <c r="P838" s="42"/>
      <c r="Q838" s="42"/>
      <c r="R838" s="42"/>
      <c r="S838" s="42"/>
      <c r="T838" s="42"/>
      <c r="U838" s="42"/>
      <c r="V838" s="42"/>
      <c r="W838" s="42"/>
      <c r="X838" s="42"/>
      <c r="Y838" s="42"/>
      <c r="Z838" s="42"/>
      <c r="AA838" s="42"/>
      <c r="AB838" s="42"/>
      <c r="AC838" s="42"/>
      <c r="AD838" s="42"/>
    </row>
    <row r="839">
      <c r="A839" s="70" t="b">
        <v>0</v>
      </c>
      <c r="I839" s="549"/>
      <c r="K839" s="42"/>
      <c r="L839" s="42"/>
      <c r="M839" s="42"/>
      <c r="N839" s="42"/>
      <c r="O839" s="42"/>
      <c r="P839" s="42"/>
      <c r="Q839" s="42"/>
      <c r="R839" s="42"/>
      <c r="S839" s="42"/>
      <c r="T839" s="42"/>
      <c r="U839" s="42"/>
      <c r="V839" s="42"/>
      <c r="W839" s="42"/>
      <c r="X839" s="42"/>
      <c r="Y839" s="42"/>
      <c r="Z839" s="42"/>
      <c r="AA839" s="42"/>
      <c r="AB839" s="42"/>
      <c r="AC839" s="42"/>
      <c r="AD839" s="42"/>
    </row>
    <row r="840">
      <c r="A840" s="70" t="b">
        <v>0</v>
      </c>
      <c r="I840" s="549"/>
      <c r="K840" s="42"/>
      <c r="L840" s="42"/>
      <c r="M840" s="42"/>
      <c r="N840" s="42"/>
      <c r="O840" s="42"/>
      <c r="P840" s="42"/>
      <c r="Q840" s="42"/>
      <c r="R840" s="42"/>
      <c r="S840" s="42"/>
      <c r="T840" s="42"/>
      <c r="U840" s="42"/>
      <c r="V840" s="42"/>
      <c r="W840" s="42"/>
      <c r="X840" s="42"/>
      <c r="Y840" s="42"/>
      <c r="Z840" s="42"/>
      <c r="AA840" s="42"/>
      <c r="AB840" s="42"/>
      <c r="AC840" s="42"/>
      <c r="AD840" s="42"/>
    </row>
    <row r="841">
      <c r="A841" s="70" t="b">
        <v>0</v>
      </c>
      <c r="I841" s="549"/>
      <c r="K841" s="42"/>
      <c r="L841" s="42"/>
      <c r="M841" s="42"/>
      <c r="N841" s="42"/>
      <c r="O841" s="42"/>
      <c r="P841" s="42"/>
      <c r="Q841" s="42"/>
      <c r="R841" s="42"/>
      <c r="S841" s="42"/>
      <c r="T841" s="42"/>
      <c r="U841" s="42"/>
      <c r="V841" s="42"/>
      <c r="W841" s="42"/>
      <c r="X841" s="42"/>
      <c r="Y841" s="42"/>
      <c r="Z841" s="42"/>
      <c r="AA841" s="42"/>
      <c r="AB841" s="42"/>
      <c r="AC841" s="42"/>
      <c r="AD841" s="42"/>
    </row>
    <row r="842">
      <c r="A842" s="70" t="b">
        <v>0</v>
      </c>
      <c r="I842" s="549"/>
      <c r="K842" s="42"/>
      <c r="L842" s="42"/>
      <c r="M842" s="42"/>
      <c r="N842" s="42"/>
      <c r="O842" s="42"/>
      <c r="P842" s="42"/>
      <c r="Q842" s="42"/>
      <c r="R842" s="42"/>
      <c r="S842" s="42"/>
      <c r="T842" s="42"/>
      <c r="U842" s="42"/>
      <c r="V842" s="42"/>
      <c r="W842" s="42"/>
      <c r="X842" s="42"/>
      <c r="Y842" s="42"/>
      <c r="Z842" s="42"/>
      <c r="AA842" s="42"/>
      <c r="AB842" s="42"/>
      <c r="AC842" s="42"/>
      <c r="AD842" s="42"/>
    </row>
    <row r="843">
      <c r="A843" s="70" t="b">
        <v>0</v>
      </c>
      <c r="I843" s="549"/>
      <c r="K843" s="42"/>
      <c r="L843" s="42"/>
      <c r="M843" s="42"/>
      <c r="N843" s="42"/>
      <c r="O843" s="42"/>
      <c r="P843" s="42"/>
      <c r="Q843" s="42"/>
      <c r="R843" s="42"/>
      <c r="S843" s="42"/>
      <c r="T843" s="42"/>
      <c r="U843" s="42"/>
      <c r="V843" s="42"/>
      <c r="W843" s="42"/>
      <c r="X843" s="42"/>
      <c r="Y843" s="42"/>
      <c r="Z843" s="42"/>
      <c r="AA843" s="42"/>
      <c r="AB843" s="42"/>
      <c r="AC843" s="42"/>
      <c r="AD843" s="42"/>
    </row>
    <row r="844">
      <c r="A844" s="70" t="b">
        <v>0</v>
      </c>
      <c r="I844" s="549"/>
      <c r="K844" s="42"/>
      <c r="L844" s="42"/>
      <c r="M844" s="42"/>
      <c r="N844" s="42"/>
      <c r="O844" s="42"/>
      <c r="P844" s="42"/>
      <c r="Q844" s="42"/>
      <c r="R844" s="42"/>
      <c r="S844" s="42"/>
      <c r="T844" s="42"/>
      <c r="U844" s="42"/>
      <c r="V844" s="42"/>
      <c r="W844" s="42"/>
      <c r="X844" s="42"/>
      <c r="Y844" s="42"/>
      <c r="Z844" s="42"/>
      <c r="AA844" s="42"/>
      <c r="AB844" s="42"/>
      <c r="AC844" s="42"/>
      <c r="AD844" s="42"/>
    </row>
    <row r="845">
      <c r="A845" s="70" t="b">
        <v>0</v>
      </c>
      <c r="I845" s="549"/>
      <c r="K845" s="42"/>
      <c r="L845" s="42"/>
      <c r="M845" s="42"/>
      <c r="N845" s="42"/>
      <c r="O845" s="42"/>
      <c r="P845" s="42"/>
      <c r="Q845" s="42"/>
      <c r="R845" s="42"/>
      <c r="S845" s="42"/>
      <c r="T845" s="42"/>
      <c r="U845" s="42"/>
      <c r="V845" s="42"/>
      <c r="W845" s="42"/>
      <c r="X845" s="42"/>
      <c r="Y845" s="42"/>
      <c r="Z845" s="42"/>
      <c r="AA845" s="42"/>
      <c r="AB845" s="42"/>
      <c r="AC845" s="42"/>
      <c r="AD845" s="42"/>
    </row>
    <row r="846">
      <c r="A846" s="70" t="b">
        <v>0</v>
      </c>
      <c r="I846" s="549"/>
      <c r="K846" s="42"/>
      <c r="L846" s="42"/>
      <c r="M846" s="42"/>
      <c r="N846" s="42"/>
      <c r="O846" s="42"/>
      <c r="P846" s="42"/>
      <c r="Q846" s="42"/>
      <c r="R846" s="42"/>
      <c r="S846" s="42"/>
      <c r="T846" s="42"/>
      <c r="U846" s="42"/>
      <c r="V846" s="42"/>
      <c r="W846" s="42"/>
      <c r="X846" s="42"/>
      <c r="Y846" s="42"/>
      <c r="Z846" s="42"/>
      <c r="AA846" s="42"/>
      <c r="AB846" s="42"/>
      <c r="AC846" s="42"/>
      <c r="AD846" s="42"/>
    </row>
    <row r="847">
      <c r="A847" s="70" t="b">
        <v>0</v>
      </c>
      <c r="I847" s="549"/>
      <c r="K847" s="42"/>
      <c r="L847" s="42"/>
      <c r="M847" s="42"/>
      <c r="N847" s="42"/>
      <c r="O847" s="42"/>
      <c r="P847" s="42"/>
      <c r="Q847" s="42"/>
      <c r="R847" s="42"/>
      <c r="S847" s="42"/>
      <c r="T847" s="42"/>
      <c r="U847" s="42"/>
      <c r="V847" s="42"/>
      <c r="W847" s="42"/>
      <c r="X847" s="42"/>
      <c r="Y847" s="42"/>
      <c r="Z847" s="42"/>
      <c r="AA847" s="42"/>
      <c r="AB847" s="42"/>
      <c r="AC847" s="42"/>
      <c r="AD847" s="42"/>
    </row>
    <row r="848">
      <c r="A848" s="70" t="b">
        <v>0</v>
      </c>
      <c r="I848" s="549"/>
      <c r="K848" s="42"/>
      <c r="L848" s="42"/>
      <c r="M848" s="42"/>
      <c r="N848" s="42"/>
      <c r="O848" s="42"/>
      <c r="P848" s="42"/>
      <c r="Q848" s="42"/>
      <c r="R848" s="42"/>
      <c r="S848" s="42"/>
      <c r="T848" s="42"/>
      <c r="U848" s="42"/>
      <c r="V848" s="42"/>
      <c r="W848" s="42"/>
      <c r="X848" s="42"/>
      <c r="Y848" s="42"/>
      <c r="Z848" s="42"/>
      <c r="AA848" s="42"/>
      <c r="AB848" s="42"/>
      <c r="AC848" s="42"/>
      <c r="AD848" s="42"/>
    </row>
    <row r="849">
      <c r="A849" s="70" t="b">
        <v>0</v>
      </c>
      <c r="I849" s="549"/>
      <c r="K849" s="42"/>
      <c r="L849" s="42"/>
      <c r="M849" s="42"/>
      <c r="N849" s="42"/>
      <c r="O849" s="42"/>
      <c r="P849" s="42"/>
      <c r="Q849" s="42"/>
      <c r="R849" s="42"/>
      <c r="S849" s="42"/>
      <c r="T849" s="42"/>
      <c r="U849" s="42"/>
      <c r="V849" s="42"/>
      <c r="W849" s="42"/>
      <c r="X849" s="42"/>
      <c r="Y849" s="42"/>
      <c r="Z849" s="42"/>
      <c r="AA849" s="42"/>
      <c r="AB849" s="42"/>
      <c r="AC849" s="42"/>
      <c r="AD849" s="42"/>
    </row>
    <row r="850">
      <c r="A850" s="70" t="b">
        <v>0</v>
      </c>
      <c r="I850" s="549"/>
      <c r="K850" s="42"/>
      <c r="L850" s="42"/>
      <c r="M850" s="42"/>
      <c r="N850" s="42"/>
      <c r="O850" s="42"/>
      <c r="P850" s="42"/>
      <c r="Q850" s="42"/>
      <c r="R850" s="42"/>
      <c r="S850" s="42"/>
      <c r="T850" s="42"/>
      <c r="U850" s="42"/>
      <c r="V850" s="42"/>
      <c r="W850" s="42"/>
      <c r="X850" s="42"/>
      <c r="Y850" s="42"/>
      <c r="Z850" s="42"/>
      <c r="AA850" s="42"/>
      <c r="AB850" s="42"/>
      <c r="AC850" s="42"/>
      <c r="AD850" s="42"/>
    </row>
    <row r="851">
      <c r="A851" s="70" t="b">
        <v>0</v>
      </c>
      <c r="I851" s="549"/>
      <c r="K851" s="42"/>
      <c r="L851" s="42"/>
      <c r="M851" s="42"/>
      <c r="N851" s="42"/>
      <c r="O851" s="42"/>
      <c r="P851" s="42"/>
      <c r="Q851" s="42"/>
      <c r="R851" s="42"/>
      <c r="S851" s="42"/>
      <c r="T851" s="42"/>
      <c r="U851" s="42"/>
      <c r="V851" s="42"/>
      <c r="W851" s="42"/>
      <c r="X851" s="42"/>
      <c r="Y851" s="42"/>
      <c r="Z851" s="42"/>
      <c r="AA851" s="42"/>
      <c r="AB851" s="42"/>
      <c r="AC851" s="42"/>
      <c r="AD851" s="42"/>
    </row>
    <row r="852">
      <c r="A852" s="70" t="b">
        <v>0</v>
      </c>
      <c r="I852" s="549"/>
      <c r="K852" s="42"/>
      <c r="L852" s="42"/>
      <c r="M852" s="42"/>
      <c r="N852" s="42"/>
      <c r="O852" s="42"/>
      <c r="P852" s="42"/>
      <c r="Q852" s="42"/>
      <c r="R852" s="42"/>
      <c r="S852" s="42"/>
      <c r="T852" s="42"/>
      <c r="U852" s="42"/>
      <c r="V852" s="42"/>
      <c r="W852" s="42"/>
      <c r="X852" s="42"/>
      <c r="Y852" s="42"/>
      <c r="Z852" s="42"/>
      <c r="AA852" s="42"/>
      <c r="AB852" s="42"/>
      <c r="AC852" s="42"/>
      <c r="AD852" s="42"/>
    </row>
    <row r="853">
      <c r="A853" s="70" t="b">
        <v>0</v>
      </c>
      <c r="I853" s="549"/>
      <c r="K853" s="42"/>
      <c r="L853" s="42"/>
      <c r="M853" s="42"/>
      <c r="N853" s="42"/>
      <c r="O853" s="42"/>
      <c r="P853" s="42"/>
      <c r="Q853" s="42"/>
      <c r="R853" s="42"/>
      <c r="S853" s="42"/>
      <c r="T853" s="42"/>
      <c r="U853" s="42"/>
      <c r="V853" s="42"/>
      <c r="W853" s="42"/>
      <c r="X853" s="42"/>
      <c r="Y853" s="42"/>
      <c r="Z853" s="42"/>
      <c r="AA853" s="42"/>
      <c r="AB853" s="42"/>
      <c r="AC853" s="42"/>
      <c r="AD853" s="42"/>
    </row>
    <row r="854">
      <c r="A854" s="70" t="b">
        <v>0</v>
      </c>
      <c r="I854" s="549"/>
      <c r="K854" s="42"/>
      <c r="L854" s="42"/>
      <c r="M854" s="42"/>
      <c r="N854" s="42"/>
      <c r="O854" s="42"/>
      <c r="P854" s="42"/>
      <c r="Q854" s="42"/>
      <c r="R854" s="42"/>
      <c r="S854" s="42"/>
      <c r="T854" s="42"/>
      <c r="U854" s="42"/>
      <c r="V854" s="42"/>
      <c r="W854" s="42"/>
      <c r="X854" s="42"/>
      <c r="Y854" s="42"/>
      <c r="Z854" s="42"/>
      <c r="AA854" s="42"/>
      <c r="AB854" s="42"/>
      <c r="AC854" s="42"/>
      <c r="AD854" s="42"/>
    </row>
    <row r="855">
      <c r="A855" s="70" t="b">
        <v>0</v>
      </c>
      <c r="I855" s="549"/>
      <c r="K855" s="42"/>
      <c r="L855" s="42"/>
      <c r="M855" s="42"/>
      <c r="N855" s="42"/>
      <c r="O855" s="42"/>
      <c r="P855" s="42"/>
      <c r="Q855" s="42"/>
      <c r="R855" s="42"/>
      <c r="S855" s="42"/>
      <c r="T855" s="42"/>
      <c r="U855" s="42"/>
      <c r="V855" s="42"/>
      <c r="W855" s="42"/>
      <c r="X855" s="42"/>
      <c r="Y855" s="42"/>
      <c r="Z855" s="42"/>
      <c r="AA855" s="42"/>
      <c r="AB855" s="42"/>
      <c r="AC855" s="42"/>
      <c r="AD855" s="42"/>
    </row>
    <row r="856">
      <c r="A856" s="70" t="b">
        <v>0</v>
      </c>
      <c r="I856" s="549"/>
      <c r="K856" s="42"/>
      <c r="L856" s="42"/>
      <c r="M856" s="42"/>
      <c r="N856" s="42"/>
      <c r="O856" s="42"/>
      <c r="P856" s="42"/>
      <c r="Q856" s="42"/>
      <c r="R856" s="42"/>
      <c r="S856" s="42"/>
      <c r="T856" s="42"/>
      <c r="U856" s="42"/>
      <c r="V856" s="42"/>
      <c r="W856" s="42"/>
      <c r="X856" s="42"/>
      <c r="Y856" s="42"/>
      <c r="Z856" s="42"/>
      <c r="AA856" s="42"/>
      <c r="AB856" s="42"/>
      <c r="AC856" s="42"/>
      <c r="AD856" s="42"/>
    </row>
    <row r="857">
      <c r="A857" s="70" t="b">
        <v>0</v>
      </c>
      <c r="I857" s="549"/>
      <c r="K857" s="42"/>
      <c r="L857" s="42"/>
      <c r="M857" s="42"/>
      <c r="N857" s="42"/>
      <c r="O857" s="42"/>
      <c r="P857" s="42"/>
      <c r="Q857" s="42"/>
      <c r="R857" s="42"/>
      <c r="S857" s="42"/>
      <c r="T857" s="42"/>
      <c r="U857" s="42"/>
      <c r="V857" s="42"/>
      <c r="W857" s="42"/>
      <c r="X857" s="42"/>
      <c r="Y857" s="42"/>
      <c r="Z857" s="42"/>
      <c r="AA857" s="42"/>
      <c r="AB857" s="42"/>
      <c r="AC857" s="42"/>
      <c r="AD857" s="42"/>
    </row>
    <row r="858">
      <c r="A858" s="70" t="b">
        <v>0</v>
      </c>
      <c r="I858" s="549"/>
      <c r="K858" s="42"/>
      <c r="L858" s="42"/>
      <c r="M858" s="42"/>
      <c r="N858" s="42"/>
      <c r="O858" s="42"/>
      <c r="P858" s="42"/>
      <c r="Q858" s="42"/>
      <c r="R858" s="42"/>
      <c r="S858" s="42"/>
      <c r="T858" s="42"/>
      <c r="U858" s="42"/>
      <c r="V858" s="42"/>
      <c r="W858" s="42"/>
      <c r="X858" s="42"/>
      <c r="Y858" s="42"/>
      <c r="Z858" s="42"/>
      <c r="AA858" s="42"/>
      <c r="AB858" s="42"/>
      <c r="AC858" s="42"/>
      <c r="AD858" s="42"/>
    </row>
    <row r="859">
      <c r="A859" s="70" t="b">
        <v>0</v>
      </c>
      <c r="I859" s="549"/>
      <c r="K859" s="42"/>
      <c r="L859" s="42"/>
      <c r="M859" s="42"/>
      <c r="N859" s="42"/>
      <c r="O859" s="42"/>
      <c r="P859" s="42"/>
      <c r="Q859" s="42"/>
      <c r="R859" s="42"/>
      <c r="S859" s="42"/>
      <c r="T859" s="42"/>
      <c r="U859" s="42"/>
      <c r="V859" s="42"/>
      <c r="W859" s="42"/>
      <c r="X859" s="42"/>
      <c r="Y859" s="42"/>
      <c r="Z859" s="42"/>
      <c r="AA859" s="42"/>
      <c r="AB859" s="42"/>
      <c r="AC859" s="42"/>
      <c r="AD859" s="42"/>
    </row>
    <row r="860">
      <c r="A860" s="70" t="b">
        <v>0</v>
      </c>
      <c r="I860" s="549"/>
      <c r="K860" s="42"/>
      <c r="L860" s="42"/>
      <c r="M860" s="42"/>
      <c r="N860" s="42"/>
      <c r="O860" s="42"/>
      <c r="P860" s="42"/>
      <c r="Q860" s="42"/>
      <c r="R860" s="42"/>
      <c r="S860" s="42"/>
      <c r="T860" s="42"/>
      <c r="U860" s="42"/>
      <c r="V860" s="42"/>
      <c r="W860" s="42"/>
      <c r="X860" s="42"/>
      <c r="Y860" s="42"/>
      <c r="Z860" s="42"/>
      <c r="AA860" s="42"/>
      <c r="AB860" s="42"/>
      <c r="AC860" s="42"/>
      <c r="AD860" s="42"/>
    </row>
    <row r="861">
      <c r="A861" s="70" t="b">
        <v>0</v>
      </c>
      <c r="I861" s="549"/>
      <c r="K861" s="42"/>
      <c r="L861" s="42"/>
      <c r="M861" s="42"/>
      <c r="N861" s="42"/>
      <c r="O861" s="42"/>
      <c r="P861" s="42"/>
      <c r="Q861" s="42"/>
      <c r="R861" s="42"/>
      <c r="S861" s="42"/>
      <c r="T861" s="42"/>
      <c r="U861" s="42"/>
      <c r="V861" s="42"/>
      <c r="W861" s="42"/>
      <c r="X861" s="42"/>
      <c r="Y861" s="42"/>
      <c r="Z861" s="42"/>
      <c r="AA861" s="42"/>
      <c r="AB861" s="42"/>
      <c r="AC861" s="42"/>
      <c r="AD861" s="42"/>
    </row>
    <row r="862">
      <c r="A862" s="70" t="b">
        <v>0</v>
      </c>
      <c r="I862" s="549"/>
      <c r="K862" s="42"/>
      <c r="L862" s="42"/>
      <c r="M862" s="42"/>
      <c r="N862" s="42"/>
      <c r="O862" s="42"/>
      <c r="P862" s="42"/>
      <c r="Q862" s="42"/>
      <c r="R862" s="42"/>
      <c r="S862" s="42"/>
      <c r="T862" s="42"/>
      <c r="U862" s="42"/>
      <c r="V862" s="42"/>
      <c r="W862" s="42"/>
      <c r="X862" s="42"/>
      <c r="Y862" s="42"/>
      <c r="Z862" s="42"/>
      <c r="AA862" s="42"/>
      <c r="AB862" s="42"/>
      <c r="AC862" s="42"/>
      <c r="AD862" s="42"/>
    </row>
    <row r="863">
      <c r="A863" s="70" t="b">
        <v>0</v>
      </c>
      <c r="I863" s="549"/>
      <c r="K863" s="42"/>
      <c r="L863" s="42"/>
      <c r="M863" s="42"/>
      <c r="N863" s="42"/>
      <c r="O863" s="42"/>
      <c r="P863" s="42"/>
      <c r="Q863" s="42"/>
      <c r="R863" s="42"/>
      <c r="S863" s="42"/>
      <c r="T863" s="42"/>
      <c r="U863" s="42"/>
      <c r="V863" s="42"/>
      <c r="W863" s="42"/>
      <c r="X863" s="42"/>
      <c r="Y863" s="42"/>
      <c r="Z863" s="42"/>
      <c r="AA863" s="42"/>
      <c r="AB863" s="42"/>
      <c r="AC863" s="42"/>
      <c r="AD863" s="42"/>
    </row>
    <row r="864">
      <c r="A864" s="70" t="b">
        <v>0</v>
      </c>
      <c r="I864" s="549"/>
      <c r="K864" s="42"/>
      <c r="L864" s="42"/>
      <c r="M864" s="42"/>
      <c r="N864" s="42"/>
      <c r="O864" s="42"/>
      <c r="P864" s="42"/>
      <c r="Q864" s="42"/>
      <c r="R864" s="42"/>
      <c r="S864" s="42"/>
      <c r="T864" s="42"/>
      <c r="U864" s="42"/>
      <c r="V864" s="42"/>
      <c r="W864" s="42"/>
      <c r="X864" s="42"/>
      <c r="Y864" s="42"/>
      <c r="Z864" s="42"/>
      <c r="AA864" s="42"/>
      <c r="AB864" s="42"/>
      <c r="AC864" s="42"/>
      <c r="AD864" s="42"/>
    </row>
    <row r="865">
      <c r="A865" s="70" t="b">
        <v>0</v>
      </c>
      <c r="I865" s="549"/>
      <c r="K865" s="42"/>
      <c r="L865" s="42"/>
      <c r="M865" s="42"/>
      <c r="N865" s="42"/>
      <c r="O865" s="42"/>
      <c r="P865" s="42"/>
      <c r="Q865" s="42"/>
      <c r="R865" s="42"/>
      <c r="S865" s="42"/>
      <c r="T865" s="42"/>
      <c r="U865" s="42"/>
      <c r="V865" s="42"/>
      <c r="W865" s="42"/>
      <c r="X865" s="42"/>
      <c r="Y865" s="42"/>
      <c r="Z865" s="42"/>
      <c r="AA865" s="42"/>
      <c r="AB865" s="42"/>
      <c r="AC865" s="42"/>
      <c r="AD865" s="42"/>
    </row>
    <row r="866">
      <c r="A866" s="70" t="b">
        <v>0</v>
      </c>
      <c r="I866" s="549"/>
      <c r="K866" s="42"/>
      <c r="L866" s="42"/>
      <c r="M866" s="42"/>
      <c r="N866" s="42"/>
      <c r="O866" s="42"/>
      <c r="P866" s="42"/>
      <c r="Q866" s="42"/>
      <c r="R866" s="42"/>
      <c r="S866" s="42"/>
      <c r="T866" s="42"/>
      <c r="U866" s="42"/>
      <c r="V866" s="42"/>
      <c r="W866" s="42"/>
      <c r="X866" s="42"/>
      <c r="Y866" s="42"/>
      <c r="Z866" s="42"/>
      <c r="AA866" s="42"/>
      <c r="AB866" s="42"/>
      <c r="AC866" s="42"/>
      <c r="AD866" s="42"/>
    </row>
    <row r="867">
      <c r="A867" s="70" t="b">
        <v>0</v>
      </c>
      <c r="I867" s="549"/>
      <c r="K867" s="42"/>
      <c r="L867" s="42"/>
      <c r="M867" s="42"/>
      <c r="N867" s="42"/>
      <c r="O867" s="42"/>
      <c r="P867" s="42"/>
      <c r="Q867" s="42"/>
      <c r="R867" s="42"/>
      <c r="S867" s="42"/>
      <c r="T867" s="42"/>
      <c r="U867" s="42"/>
      <c r="V867" s="42"/>
      <c r="W867" s="42"/>
      <c r="X867" s="42"/>
      <c r="Y867" s="42"/>
      <c r="Z867" s="42"/>
      <c r="AA867" s="42"/>
      <c r="AB867" s="42"/>
      <c r="AC867" s="42"/>
      <c r="AD867" s="42"/>
    </row>
    <row r="868">
      <c r="A868" s="70" t="b">
        <v>0</v>
      </c>
      <c r="I868" s="549"/>
      <c r="K868" s="42"/>
      <c r="L868" s="42"/>
      <c r="M868" s="42"/>
      <c r="N868" s="42"/>
      <c r="O868" s="42"/>
      <c r="P868" s="42"/>
      <c r="Q868" s="42"/>
      <c r="R868" s="42"/>
      <c r="S868" s="42"/>
      <c r="T868" s="42"/>
      <c r="U868" s="42"/>
      <c r="V868" s="42"/>
      <c r="W868" s="42"/>
      <c r="X868" s="42"/>
      <c r="Y868" s="42"/>
      <c r="Z868" s="42"/>
      <c r="AA868" s="42"/>
      <c r="AB868" s="42"/>
      <c r="AC868" s="42"/>
      <c r="AD868" s="42"/>
    </row>
    <row r="869">
      <c r="A869" s="70" t="b">
        <v>0</v>
      </c>
      <c r="I869" s="549"/>
      <c r="K869" s="42"/>
      <c r="L869" s="42"/>
      <c r="M869" s="42"/>
      <c r="N869" s="42"/>
      <c r="O869" s="42"/>
      <c r="P869" s="42"/>
      <c r="Q869" s="42"/>
      <c r="R869" s="42"/>
      <c r="S869" s="42"/>
      <c r="T869" s="42"/>
      <c r="U869" s="42"/>
      <c r="V869" s="42"/>
      <c r="W869" s="42"/>
      <c r="X869" s="42"/>
      <c r="Y869" s="42"/>
      <c r="Z869" s="42"/>
      <c r="AA869" s="42"/>
      <c r="AB869" s="42"/>
      <c r="AC869" s="42"/>
      <c r="AD869" s="42"/>
    </row>
    <row r="870">
      <c r="A870" s="70" t="b">
        <v>0</v>
      </c>
      <c r="I870" s="549"/>
      <c r="K870" s="42"/>
      <c r="L870" s="42"/>
      <c r="M870" s="42"/>
      <c r="N870" s="42"/>
      <c r="O870" s="42"/>
      <c r="P870" s="42"/>
      <c r="Q870" s="42"/>
      <c r="R870" s="42"/>
      <c r="S870" s="42"/>
      <c r="T870" s="42"/>
      <c r="U870" s="42"/>
      <c r="V870" s="42"/>
      <c r="W870" s="42"/>
      <c r="X870" s="42"/>
      <c r="Y870" s="42"/>
      <c r="Z870" s="42"/>
      <c r="AA870" s="42"/>
      <c r="AB870" s="42"/>
      <c r="AC870" s="42"/>
      <c r="AD870" s="42"/>
    </row>
    <row r="871">
      <c r="A871" s="70" t="b">
        <v>0</v>
      </c>
      <c r="I871" s="549"/>
      <c r="K871" s="42"/>
      <c r="L871" s="42"/>
      <c r="M871" s="42"/>
      <c r="N871" s="42"/>
      <c r="O871" s="42"/>
      <c r="P871" s="42"/>
      <c r="Q871" s="42"/>
      <c r="R871" s="42"/>
      <c r="S871" s="42"/>
      <c r="T871" s="42"/>
      <c r="U871" s="42"/>
      <c r="V871" s="42"/>
      <c r="W871" s="42"/>
      <c r="X871" s="42"/>
      <c r="Y871" s="42"/>
      <c r="Z871" s="42"/>
      <c r="AA871" s="42"/>
      <c r="AB871" s="42"/>
      <c r="AC871" s="42"/>
      <c r="AD871" s="42"/>
    </row>
    <row r="872">
      <c r="A872" s="70" t="b">
        <v>0</v>
      </c>
      <c r="I872" s="549"/>
      <c r="K872" s="42"/>
      <c r="L872" s="42"/>
      <c r="M872" s="42"/>
      <c r="N872" s="42"/>
      <c r="O872" s="42"/>
      <c r="P872" s="42"/>
      <c r="Q872" s="42"/>
      <c r="R872" s="42"/>
      <c r="S872" s="42"/>
      <c r="T872" s="42"/>
      <c r="U872" s="42"/>
      <c r="V872" s="42"/>
      <c r="W872" s="42"/>
      <c r="X872" s="42"/>
      <c r="Y872" s="42"/>
      <c r="Z872" s="42"/>
      <c r="AA872" s="42"/>
      <c r="AB872" s="42"/>
      <c r="AC872" s="42"/>
      <c r="AD872" s="42"/>
    </row>
    <row r="873">
      <c r="A873" s="70" t="b">
        <v>0</v>
      </c>
      <c r="I873" s="549"/>
      <c r="K873" s="42"/>
      <c r="L873" s="42"/>
      <c r="M873" s="42"/>
      <c r="N873" s="42"/>
      <c r="O873" s="42"/>
      <c r="P873" s="42"/>
      <c r="Q873" s="42"/>
      <c r="R873" s="42"/>
      <c r="S873" s="42"/>
      <c r="T873" s="42"/>
      <c r="U873" s="42"/>
      <c r="V873" s="42"/>
      <c r="W873" s="42"/>
      <c r="X873" s="42"/>
      <c r="Y873" s="42"/>
      <c r="Z873" s="42"/>
      <c r="AA873" s="42"/>
      <c r="AB873" s="42"/>
      <c r="AC873" s="42"/>
      <c r="AD873" s="42"/>
    </row>
    <row r="874">
      <c r="A874" s="70" t="b">
        <v>0</v>
      </c>
      <c r="I874" s="549"/>
      <c r="K874" s="42"/>
      <c r="L874" s="42"/>
      <c r="M874" s="42"/>
      <c r="N874" s="42"/>
      <c r="O874" s="42"/>
      <c r="P874" s="42"/>
      <c r="Q874" s="42"/>
      <c r="R874" s="42"/>
      <c r="S874" s="42"/>
      <c r="T874" s="42"/>
      <c r="U874" s="42"/>
      <c r="V874" s="42"/>
      <c r="W874" s="42"/>
      <c r="X874" s="42"/>
      <c r="Y874" s="42"/>
      <c r="Z874" s="42"/>
      <c r="AA874" s="42"/>
      <c r="AB874" s="42"/>
      <c r="AC874" s="42"/>
      <c r="AD874" s="42"/>
    </row>
    <row r="875">
      <c r="A875" s="70" t="b">
        <v>0</v>
      </c>
      <c r="I875" s="549"/>
      <c r="K875" s="42"/>
      <c r="L875" s="42"/>
      <c r="M875" s="42"/>
      <c r="N875" s="42"/>
      <c r="O875" s="42"/>
      <c r="P875" s="42"/>
      <c r="Q875" s="42"/>
      <c r="R875" s="42"/>
      <c r="S875" s="42"/>
      <c r="T875" s="42"/>
      <c r="U875" s="42"/>
      <c r="V875" s="42"/>
      <c r="W875" s="42"/>
      <c r="X875" s="42"/>
      <c r="Y875" s="42"/>
      <c r="Z875" s="42"/>
      <c r="AA875" s="42"/>
      <c r="AB875" s="42"/>
      <c r="AC875" s="42"/>
      <c r="AD875" s="42"/>
    </row>
    <row r="876">
      <c r="A876" s="70" t="b">
        <v>0</v>
      </c>
      <c r="I876" s="549"/>
      <c r="K876" s="42"/>
      <c r="L876" s="42"/>
      <c r="M876" s="42"/>
      <c r="N876" s="42"/>
      <c r="O876" s="42"/>
      <c r="P876" s="42"/>
      <c r="Q876" s="42"/>
      <c r="R876" s="42"/>
      <c r="S876" s="42"/>
      <c r="T876" s="42"/>
      <c r="U876" s="42"/>
      <c r="V876" s="42"/>
      <c r="W876" s="42"/>
      <c r="X876" s="42"/>
      <c r="Y876" s="42"/>
      <c r="Z876" s="42"/>
      <c r="AA876" s="42"/>
      <c r="AB876" s="42"/>
      <c r="AC876" s="42"/>
      <c r="AD876" s="42"/>
    </row>
    <row r="877">
      <c r="A877" s="70" t="b">
        <v>0</v>
      </c>
      <c r="I877" s="549"/>
      <c r="K877" s="42"/>
      <c r="L877" s="42"/>
      <c r="M877" s="42"/>
      <c r="N877" s="42"/>
      <c r="O877" s="42"/>
      <c r="P877" s="42"/>
      <c r="Q877" s="42"/>
      <c r="R877" s="42"/>
      <c r="S877" s="42"/>
      <c r="T877" s="42"/>
      <c r="U877" s="42"/>
      <c r="V877" s="42"/>
      <c r="W877" s="42"/>
      <c r="X877" s="42"/>
      <c r="Y877" s="42"/>
      <c r="Z877" s="42"/>
      <c r="AA877" s="42"/>
      <c r="AB877" s="42"/>
      <c r="AC877" s="42"/>
      <c r="AD877" s="42"/>
    </row>
    <row r="878">
      <c r="A878" s="70" t="b">
        <v>0</v>
      </c>
      <c r="I878" s="549"/>
      <c r="K878" s="42"/>
      <c r="L878" s="42"/>
      <c r="M878" s="42"/>
      <c r="N878" s="42"/>
      <c r="O878" s="42"/>
      <c r="P878" s="42"/>
      <c r="Q878" s="42"/>
      <c r="R878" s="42"/>
      <c r="S878" s="42"/>
      <c r="T878" s="42"/>
      <c r="U878" s="42"/>
      <c r="V878" s="42"/>
      <c r="W878" s="42"/>
      <c r="X878" s="42"/>
      <c r="Y878" s="42"/>
      <c r="Z878" s="42"/>
      <c r="AA878" s="42"/>
      <c r="AB878" s="42"/>
      <c r="AC878" s="42"/>
      <c r="AD878" s="42"/>
    </row>
    <row r="879">
      <c r="A879" s="70" t="b">
        <v>0</v>
      </c>
      <c r="I879" s="549"/>
      <c r="K879" s="42"/>
      <c r="L879" s="42"/>
      <c r="M879" s="42"/>
      <c r="N879" s="42"/>
      <c r="O879" s="42"/>
      <c r="P879" s="42"/>
      <c r="Q879" s="42"/>
      <c r="R879" s="42"/>
      <c r="S879" s="42"/>
      <c r="T879" s="42"/>
      <c r="U879" s="42"/>
      <c r="V879" s="42"/>
      <c r="W879" s="42"/>
      <c r="X879" s="42"/>
      <c r="Y879" s="42"/>
      <c r="Z879" s="42"/>
      <c r="AA879" s="42"/>
      <c r="AB879" s="42"/>
      <c r="AC879" s="42"/>
      <c r="AD879" s="42"/>
    </row>
    <row r="880">
      <c r="A880" s="70" t="b">
        <v>0</v>
      </c>
      <c r="I880" s="549"/>
      <c r="K880" s="42"/>
      <c r="L880" s="42"/>
      <c r="M880" s="42"/>
      <c r="N880" s="42"/>
      <c r="O880" s="42"/>
      <c r="P880" s="42"/>
      <c r="Q880" s="42"/>
      <c r="R880" s="42"/>
      <c r="S880" s="42"/>
      <c r="T880" s="42"/>
      <c r="U880" s="42"/>
      <c r="V880" s="42"/>
      <c r="W880" s="42"/>
      <c r="X880" s="42"/>
      <c r="Y880" s="42"/>
      <c r="Z880" s="42"/>
      <c r="AA880" s="42"/>
      <c r="AB880" s="42"/>
      <c r="AC880" s="42"/>
      <c r="AD880" s="42"/>
    </row>
    <row r="881">
      <c r="A881" s="70" t="b">
        <v>0</v>
      </c>
      <c r="I881" s="549"/>
      <c r="K881" s="42"/>
      <c r="L881" s="42"/>
      <c r="M881" s="42"/>
      <c r="N881" s="42"/>
      <c r="O881" s="42"/>
      <c r="P881" s="42"/>
      <c r="Q881" s="42"/>
      <c r="R881" s="42"/>
      <c r="S881" s="42"/>
      <c r="T881" s="42"/>
      <c r="U881" s="42"/>
      <c r="V881" s="42"/>
      <c r="W881" s="42"/>
      <c r="X881" s="42"/>
      <c r="Y881" s="42"/>
      <c r="Z881" s="42"/>
      <c r="AA881" s="42"/>
      <c r="AB881" s="42"/>
      <c r="AC881" s="42"/>
      <c r="AD881" s="42"/>
    </row>
    <row r="882">
      <c r="A882" s="70" t="b">
        <v>0</v>
      </c>
      <c r="I882" s="549"/>
      <c r="K882" s="42"/>
      <c r="L882" s="42"/>
      <c r="M882" s="42"/>
      <c r="N882" s="42"/>
      <c r="O882" s="42"/>
      <c r="P882" s="42"/>
      <c r="Q882" s="42"/>
      <c r="R882" s="42"/>
      <c r="S882" s="42"/>
      <c r="T882" s="42"/>
      <c r="U882" s="42"/>
      <c r="V882" s="42"/>
      <c r="W882" s="42"/>
      <c r="X882" s="42"/>
      <c r="Y882" s="42"/>
      <c r="Z882" s="42"/>
      <c r="AA882" s="42"/>
      <c r="AB882" s="42"/>
      <c r="AC882" s="42"/>
      <c r="AD882" s="42"/>
    </row>
    <row r="883">
      <c r="A883" s="70" t="b">
        <v>0</v>
      </c>
      <c r="I883" s="549"/>
      <c r="K883" s="42"/>
      <c r="L883" s="42"/>
      <c r="M883" s="42"/>
      <c r="N883" s="42"/>
      <c r="O883" s="42"/>
      <c r="P883" s="42"/>
      <c r="Q883" s="42"/>
      <c r="R883" s="42"/>
      <c r="S883" s="42"/>
      <c r="T883" s="42"/>
      <c r="U883" s="42"/>
      <c r="V883" s="42"/>
      <c r="W883" s="42"/>
      <c r="X883" s="42"/>
      <c r="Y883" s="42"/>
      <c r="Z883" s="42"/>
      <c r="AA883" s="42"/>
      <c r="AB883" s="42"/>
      <c r="AC883" s="42"/>
      <c r="AD883" s="42"/>
    </row>
    <row r="884">
      <c r="A884" s="70" t="b">
        <v>0</v>
      </c>
      <c r="I884" s="549"/>
      <c r="K884" s="42"/>
      <c r="L884" s="42"/>
      <c r="M884" s="42"/>
      <c r="N884" s="42"/>
      <c r="O884" s="42"/>
      <c r="P884" s="42"/>
      <c r="Q884" s="42"/>
      <c r="R884" s="42"/>
      <c r="S884" s="42"/>
      <c r="T884" s="42"/>
      <c r="U884" s="42"/>
      <c r="V884" s="42"/>
      <c r="W884" s="42"/>
      <c r="X884" s="42"/>
      <c r="Y884" s="42"/>
      <c r="Z884" s="42"/>
      <c r="AA884" s="42"/>
      <c r="AB884" s="42"/>
      <c r="AC884" s="42"/>
      <c r="AD884" s="42"/>
    </row>
    <row r="885">
      <c r="A885" s="70" t="b">
        <v>0</v>
      </c>
      <c r="I885" s="549"/>
      <c r="K885" s="42"/>
      <c r="L885" s="42"/>
      <c r="M885" s="42"/>
      <c r="N885" s="42"/>
      <c r="O885" s="42"/>
      <c r="P885" s="42"/>
      <c r="Q885" s="42"/>
      <c r="R885" s="42"/>
      <c r="S885" s="42"/>
      <c r="T885" s="42"/>
      <c r="U885" s="42"/>
      <c r="V885" s="42"/>
      <c r="W885" s="42"/>
      <c r="X885" s="42"/>
      <c r="Y885" s="42"/>
      <c r="Z885" s="42"/>
      <c r="AA885" s="42"/>
      <c r="AB885" s="42"/>
      <c r="AC885" s="42"/>
      <c r="AD885" s="42"/>
    </row>
    <row r="886">
      <c r="A886" s="70" t="b">
        <v>0</v>
      </c>
      <c r="I886" s="549"/>
      <c r="K886" s="42"/>
      <c r="L886" s="42"/>
      <c r="M886" s="42"/>
      <c r="N886" s="42"/>
      <c r="O886" s="42"/>
      <c r="P886" s="42"/>
      <c r="Q886" s="42"/>
      <c r="R886" s="42"/>
      <c r="S886" s="42"/>
      <c r="T886" s="42"/>
      <c r="U886" s="42"/>
      <c r="V886" s="42"/>
      <c r="W886" s="42"/>
      <c r="X886" s="42"/>
      <c r="Y886" s="42"/>
      <c r="Z886" s="42"/>
      <c r="AA886" s="42"/>
      <c r="AB886" s="42"/>
      <c r="AC886" s="42"/>
      <c r="AD886" s="42"/>
    </row>
    <row r="887">
      <c r="A887" s="70" t="b">
        <v>0</v>
      </c>
      <c r="I887" s="549"/>
      <c r="K887" s="42"/>
      <c r="L887" s="42"/>
      <c r="M887" s="42"/>
      <c r="N887" s="42"/>
      <c r="O887" s="42"/>
      <c r="P887" s="42"/>
      <c r="Q887" s="42"/>
      <c r="R887" s="42"/>
      <c r="S887" s="42"/>
      <c r="T887" s="42"/>
      <c r="U887" s="42"/>
      <c r="V887" s="42"/>
      <c r="W887" s="42"/>
      <c r="X887" s="42"/>
      <c r="Y887" s="42"/>
      <c r="Z887" s="42"/>
      <c r="AA887" s="42"/>
      <c r="AB887" s="42"/>
      <c r="AC887" s="42"/>
      <c r="AD887" s="42"/>
    </row>
    <row r="888">
      <c r="A888" s="70" t="b">
        <v>0</v>
      </c>
      <c r="I888" s="549"/>
      <c r="K888" s="42"/>
      <c r="L888" s="42"/>
      <c r="M888" s="42"/>
      <c r="N888" s="42"/>
      <c r="O888" s="42"/>
      <c r="P888" s="42"/>
      <c r="Q888" s="42"/>
      <c r="R888" s="42"/>
      <c r="S888" s="42"/>
      <c r="T888" s="42"/>
      <c r="U888" s="42"/>
      <c r="V888" s="42"/>
      <c r="W888" s="42"/>
      <c r="X888" s="42"/>
      <c r="Y888" s="42"/>
      <c r="Z888" s="42"/>
      <c r="AA888" s="42"/>
      <c r="AB888" s="42"/>
      <c r="AC888" s="42"/>
      <c r="AD888" s="42"/>
    </row>
    <row r="889">
      <c r="A889" s="70" t="b">
        <v>0</v>
      </c>
      <c r="I889" s="549"/>
      <c r="K889" s="42"/>
      <c r="L889" s="42"/>
      <c r="M889" s="42"/>
      <c r="N889" s="42"/>
      <c r="O889" s="42"/>
      <c r="P889" s="42"/>
      <c r="Q889" s="42"/>
      <c r="R889" s="42"/>
      <c r="S889" s="42"/>
      <c r="T889" s="42"/>
      <c r="U889" s="42"/>
      <c r="V889" s="42"/>
      <c r="W889" s="42"/>
      <c r="X889" s="42"/>
      <c r="Y889" s="42"/>
      <c r="Z889" s="42"/>
      <c r="AA889" s="42"/>
      <c r="AB889" s="42"/>
      <c r="AC889" s="42"/>
      <c r="AD889" s="42"/>
    </row>
    <row r="890">
      <c r="A890" s="70" t="b">
        <v>0</v>
      </c>
      <c r="I890" s="549"/>
      <c r="K890" s="42"/>
      <c r="L890" s="42"/>
      <c r="M890" s="42"/>
      <c r="N890" s="42"/>
      <c r="O890" s="42"/>
      <c r="P890" s="42"/>
      <c r="Q890" s="42"/>
      <c r="R890" s="42"/>
      <c r="S890" s="42"/>
      <c r="T890" s="42"/>
      <c r="U890" s="42"/>
      <c r="V890" s="42"/>
      <c r="W890" s="42"/>
      <c r="X890" s="42"/>
      <c r="Y890" s="42"/>
      <c r="Z890" s="42"/>
      <c r="AA890" s="42"/>
      <c r="AB890" s="42"/>
      <c r="AC890" s="42"/>
      <c r="AD890" s="42"/>
    </row>
    <row r="891">
      <c r="A891" s="70" t="b">
        <v>0</v>
      </c>
      <c r="I891" s="549"/>
      <c r="K891" s="42"/>
      <c r="L891" s="42"/>
      <c r="M891" s="42"/>
      <c r="N891" s="42"/>
      <c r="O891" s="42"/>
      <c r="P891" s="42"/>
      <c r="Q891" s="42"/>
      <c r="R891" s="42"/>
      <c r="S891" s="42"/>
      <c r="T891" s="42"/>
      <c r="U891" s="42"/>
      <c r="V891" s="42"/>
      <c r="W891" s="42"/>
      <c r="X891" s="42"/>
      <c r="Y891" s="42"/>
      <c r="Z891" s="42"/>
      <c r="AA891" s="42"/>
      <c r="AB891" s="42"/>
      <c r="AC891" s="42"/>
      <c r="AD891" s="42"/>
    </row>
    <row r="892">
      <c r="A892" s="70" t="b">
        <v>0</v>
      </c>
      <c r="I892" s="549"/>
      <c r="K892" s="42"/>
      <c r="L892" s="42"/>
      <c r="M892" s="42"/>
      <c r="N892" s="42"/>
      <c r="O892" s="42"/>
      <c r="P892" s="42"/>
      <c r="Q892" s="42"/>
      <c r="R892" s="42"/>
      <c r="S892" s="42"/>
      <c r="T892" s="42"/>
      <c r="U892" s="42"/>
      <c r="V892" s="42"/>
      <c r="W892" s="42"/>
      <c r="X892" s="42"/>
      <c r="Y892" s="42"/>
      <c r="Z892" s="42"/>
      <c r="AA892" s="42"/>
      <c r="AB892" s="42"/>
      <c r="AC892" s="42"/>
      <c r="AD892" s="42"/>
    </row>
    <row r="893">
      <c r="A893" s="70" t="b">
        <v>0</v>
      </c>
      <c r="I893" s="549"/>
      <c r="K893" s="42"/>
      <c r="L893" s="42"/>
      <c r="M893" s="42"/>
      <c r="N893" s="42"/>
      <c r="O893" s="42"/>
      <c r="P893" s="42"/>
      <c r="Q893" s="42"/>
      <c r="R893" s="42"/>
      <c r="S893" s="42"/>
      <c r="T893" s="42"/>
      <c r="U893" s="42"/>
      <c r="V893" s="42"/>
      <c r="W893" s="42"/>
      <c r="X893" s="42"/>
      <c r="Y893" s="42"/>
      <c r="Z893" s="42"/>
      <c r="AA893" s="42"/>
      <c r="AB893" s="42"/>
      <c r="AC893" s="42"/>
      <c r="AD893" s="42"/>
    </row>
    <row r="894">
      <c r="A894" s="70" t="b">
        <v>0</v>
      </c>
      <c r="I894" s="549"/>
      <c r="K894" s="42"/>
      <c r="L894" s="42"/>
      <c r="M894" s="42"/>
      <c r="N894" s="42"/>
      <c r="O894" s="42"/>
      <c r="P894" s="42"/>
      <c r="Q894" s="42"/>
      <c r="R894" s="42"/>
      <c r="S894" s="42"/>
      <c r="T894" s="42"/>
      <c r="U894" s="42"/>
      <c r="V894" s="42"/>
      <c r="W894" s="42"/>
      <c r="X894" s="42"/>
      <c r="Y894" s="42"/>
      <c r="Z894" s="42"/>
      <c r="AA894" s="42"/>
      <c r="AB894" s="42"/>
      <c r="AC894" s="42"/>
      <c r="AD894" s="42"/>
    </row>
    <row r="895">
      <c r="A895" s="70" t="b">
        <v>0</v>
      </c>
      <c r="I895" s="549"/>
      <c r="K895" s="42"/>
      <c r="L895" s="42"/>
      <c r="M895" s="42"/>
      <c r="N895" s="42"/>
      <c r="O895" s="42"/>
      <c r="P895" s="42"/>
      <c r="Q895" s="42"/>
      <c r="R895" s="42"/>
      <c r="S895" s="42"/>
      <c r="T895" s="42"/>
      <c r="U895" s="42"/>
      <c r="V895" s="42"/>
      <c r="W895" s="42"/>
      <c r="X895" s="42"/>
      <c r="Y895" s="42"/>
      <c r="Z895" s="42"/>
      <c r="AA895" s="42"/>
      <c r="AB895" s="42"/>
      <c r="AC895" s="42"/>
      <c r="AD895" s="42"/>
    </row>
    <row r="896">
      <c r="A896" s="70" t="b">
        <v>0</v>
      </c>
      <c r="I896" s="549"/>
      <c r="K896" s="42"/>
      <c r="L896" s="42"/>
      <c r="M896" s="42"/>
      <c r="N896" s="42"/>
      <c r="O896" s="42"/>
      <c r="P896" s="42"/>
      <c r="Q896" s="42"/>
      <c r="R896" s="42"/>
      <c r="S896" s="42"/>
      <c r="T896" s="42"/>
      <c r="U896" s="42"/>
      <c r="V896" s="42"/>
      <c r="W896" s="42"/>
      <c r="X896" s="42"/>
      <c r="Y896" s="42"/>
      <c r="Z896" s="42"/>
      <c r="AA896" s="42"/>
      <c r="AB896" s="42"/>
      <c r="AC896" s="42"/>
      <c r="AD896" s="42"/>
    </row>
    <row r="897">
      <c r="A897" s="70" t="b">
        <v>0</v>
      </c>
      <c r="I897" s="549"/>
      <c r="K897" s="42"/>
      <c r="L897" s="42"/>
      <c r="M897" s="42"/>
      <c r="N897" s="42"/>
      <c r="O897" s="42"/>
      <c r="P897" s="42"/>
      <c r="Q897" s="42"/>
      <c r="R897" s="42"/>
      <c r="S897" s="42"/>
      <c r="T897" s="42"/>
      <c r="U897" s="42"/>
      <c r="V897" s="42"/>
      <c r="W897" s="42"/>
      <c r="X897" s="42"/>
      <c r="Y897" s="42"/>
      <c r="Z897" s="42"/>
      <c r="AA897" s="42"/>
      <c r="AB897" s="42"/>
      <c r="AC897" s="42"/>
      <c r="AD897" s="42"/>
    </row>
    <row r="898">
      <c r="A898" s="70" t="b">
        <v>0</v>
      </c>
      <c r="I898" s="549"/>
      <c r="K898" s="42"/>
      <c r="L898" s="42"/>
      <c r="M898" s="42"/>
      <c r="N898" s="42"/>
      <c r="O898" s="42"/>
      <c r="P898" s="42"/>
      <c r="Q898" s="42"/>
      <c r="R898" s="42"/>
      <c r="S898" s="42"/>
      <c r="T898" s="42"/>
      <c r="U898" s="42"/>
      <c r="V898" s="42"/>
      <c r="W898" s="42"/>
      <c r="X898" s="42"/>
      <c r="Y898" s="42"/>
      <c r="Z898" s="42"/>
      <c r="AA898" s="42"/>
      <c r="AB898" s="42"/>
      <c r="AC898" s="42"/>
      <c r="AD898" s="42"/>
    </row>
    <row r="899">
      <c r="A899" s="70" t="b">
        <v>0</v>
      </c>
      <c r="I899" s="549"/>
      <c r="K899" s="42"/>
      <c r="L899" s="42"/>
      <c r="M899" s="42"/>
      <c r="N899" s="42"/>
      <c r="O899" s="42"/>
      <c r="P899" s="42"/>
      <c r="Q899" s="42"/>
      <c r="R899" s="42"/>
      <c r="S899" s="42"/>
      <c r="T899" s="42"/>
      <c r="U899" s="42"/>
      <c r="V899" s="42"/>
      <c r="W899" s="42"/>
      <c r="X899" s="42"/>
      <c r="Y899" s="42"/>
      <c r="Z899" s="42"/>
      <c r="AA899" s="42"/>
      <c r="AB899" s="42"/>
      <c r="AC899" s="42"/>
      <c r="AD899" s="42"/>
    </row>
    <row r="900">
      <c r="A900" s="70" t="b">
        <v>0</v>
      </c>
      <c r="I900" s="549"/>
      <c r="K900" s="42"/>
      <c r="L900" s="42"/>
      <c r="M900" s="42"/>
      <c r="N900" s="42"/>
      <c r="O900" s="42"/>
      <c r="P900" s="42"/>
      <c r="Q900" s="42"/>
      <c r="R900" s="42"/>
      <c r="S900" s="42"/>
      <c r="T900" s="42"/>
      <c r="U900" s="42"/>
      <c r="V900" s="42"/>
      <c r="W900" s="42"/>
      <c r="X900" s="42"/>
      <c r="Y900" s="42"/>
      <c r="Z900" s="42"/>
      <c r="AA900" s="42"/>
      <c r="AB900" s="42"/>
      <c r="AC900" s="42"/>
      <c r="AD900" s="42"/>
    </row>
    <row r="901">
      <c r="A901" s="70" t="b">
        <v>0</v>
      </c>
      <c r="I901" s="549"/>
      <c r="K901" s="42"/>
      <c r="L901" s="42"/>
      <c r="M901" s="42"/>
      <c r="N901" s="42"/>
      <c r="O901" s="42"/>
      <c r="P901" s="42"/>
      <c r="Q901" s="42"/>
      <c r="R901" s="42"/>
      <c r="S901" s="42"/>
      <c r="T901" s="42"/>
      <c r="U901" s="42"/>
      <c r="V901" s="42"/>
      <c r="W901" s="42"/>
      <c r="X901" s="42"/>
      <c r="Y901" s="42"/>
      <c r="Z901" s="42"/>
      <c r="AA901" s="42"/>
      <c r="AB901" s="42"/>
      <c r="AC901" s="42"/>
      <c r="AD901" s="42"/>
    </row>
    <row r="902">
      <c r="A902" s="70" t="b">
        <v>0</v>
      </c>
      <c r="I902" s="549"/>
      <c r="K902" s="42"/>
      <c r="L902" s="42"/>
      <c r="M902" s="42"/>
      <c r="N902" s="42"/>
      <c r="O902" s="42"/>
      <c r="P902" s="42"/>
      <c r="Q902" s="42"/>
      <c r="R902" s="42"/>
      <c r="S902" s="42"/>
      <c r="T902" s="42"/>
      <c r="U902" s="42"/>
      <c r="V902" s="42"/>
      <c r="W902" s="42"/>
      <c r="X902" s="42"/>
      <c r="Y902" s="42"/>
      <c r="Z902" s="42"/>
      <c r="AA902" s="42"/>
      <c r="AB902" s="42"/>
      <c r="AC902" s="42"/>
      <c r="AD902" s="42"/>
    </row>
    <row r="903">
      <c r="A903" s="70" t="b">
        <v>0</v>
      </c>
      <c r="I903" s="549"/>
      <c r="K903" s="42"/>
      <c r="L903" s="42"/>
      <c r="M903" s="42"/>
      <c r="N903" s="42"/>
      <c r="O903" s="42"/>
      <c r="P903" s="42"/>
      <c r="Q903" s="42"/>
      <c r="R903" s="42"/>
      <c r="S903" s="42"/>
      <c r="T903" s="42"/>
      <c r="U903" s="42"/>
      <c r="V903" s="42"/>
      <c r="W903" s="42"/>
      <c r="X903" s="42"/>
      <c r="Y903" s="42"/>
      <c r="Z903" s="42"/>
      <c r="AA903" s="42"/>
      <c r="AB903" s="42"/>
      <c r="AC903" s="42"/>
      <c r="AD903" s="42"/>
    </row>
    <row r="904">
      <c r="A904" s="70" t="b">
        <v>0</v>
      </c>
      <c r="I904" s="549"/>
      <c r="K904" s="42"/>
      <c r="L904" s="42"/>
      <c r="M904" s="42"/>
      <c r="N904" s="42"/>
      <c r="O904" s="42"/>
      <c r="P904" s="42"/>
      <c r="Q904" s="42"/>
      <c r="R904" s="42"/>
      <c r="S904" s="42"/>
      <c r="T904" s="42"/>
      <c r="U904" s="42"/>
      <c r="V904" s="42"/>
      <c r="W904" s="42"/>
      <c r="X904" s="42"/>
      <c r="Y904" s="42"/>
      <c r="Z904" s="42"/>
      <c r="AA904" s="42"/>
      <c r="AB904" s="42"/>
      <c r="AC904" s="42"/>
      <c r="AD904" s="42"/>
    </row>
    <row r="905">
      <c r="A905" s="70" t="b">
        <v>0</v>
      </c>
      <c r="I905" s="549"/>
      <c r="K905" s="42"/>
      <c r="L905" s="42"/>
      <c r="M905" s="42"/>
      <c r="N905" s="42"/>
      <c r="O905" s="42"/>
      <c r="P905" s="42"/>
      <c r="Q905" s="42"/>
      <c r="R905" s="42"/>
      <c r="S905" s="42"/>
      <c r="T905" s="42"/>
      <c r="U905" s="42"/>
      <c r="V905" s="42"/>
      <c r="W905" s="42"/>
      <c r="X905" s="42"/>
      <c r="Y905" s="42"/>
      <c r="Z905" s="42"/>
      <c r="AA905" s="42"/>
      <c r="AB905" s="42"/>
      <c r="AC905" s="42"/>
      <c r="AD905" s="42"/>
    </row>
    <row r="906">
      <c r="A906" s="70" t="b">
        <v>0</v>
      </c>
      <c r="I906" s="549"/>
      <c r="K906" s="42"/>
      <c r="L906" s="42"/>
      <c r="M906" s="42"/>
      <c r="N906" s="42"/>
      <c r="O906" s="42"/>
      <c r="P906" s="42"/>
      <c r="Q906" s="42"/>
      <c r="R906" s="42"/>
      <c r="S906" s="42"/>
      <c r="T906" s="42"/>
      <c r="U906" s="42"/>
      <c r="V906" s="42"/>
      <c r="W906" s="42"/>
      <c r="X906" s="42"/>
      <c r="Y906" s="42"/>
      <c r="Z906" s="42"/>
      <c r="AA906" s="42"/>
      <c r="AB906" s="42"/>
      <c r="AC906" s="42"/>
      <c r="AD906" s="42"/>
    </row>
    <row r="907">
      <c r="A907" s="70" t="b">
        <v>0</v>
      </c>
      <c r="I907" s="549"/>
      <c r="K907" s="42"/>
      <c r="L907" s="42"/>
      <c r="M907" s="42"/>
      <c r="N907" s="42"/>
      <c r="O907" s="42"/>
      <c r="P907" s="42"/>
      <c r="Q907" s="42"/>
      <c r="R907" s="42"/>
      <c r="S907" s="42"/>
      <c r="T907" s="42"/>
      <c r="U907" s="42"/>
      <c r="V907" s="42"/>
      <c r="W907" s="42"/>
      <c r="X907" s="42"/>
      <c r="Y907" s="42"/>
      <c r="Z907" s="42"/>
      <c r="AA907" s="42"/>
      <c r="AB907" s="42"/>
      <c r="AC907" s="42"/>
      <c r="AD907" s="42"/>
    </row>
    <row r="908">
      <c r="A908" s="70" t="b">
        <v>0</v>
      </c>
      <c r="I908" s="549"/>
      <c r="K908" s="42"/>
      <c r="L908" s="42"/>
      <c r="M908" s="42"/>
      <c r="N908" s="42"/>
      <c r="O908" s="42"/>
      <c r="P908" s="42"/>
      <c r="Q908" s="42"/>
      <c r="R908" s="42"/>
      <c r="S908" s="42"/>
      <c r="T908" s="42"/>
      <c r="U908" s="42"/>
      <c r="V908" s="42"/>
      <c r="W908" s="42"/>
      <c r="X908" s="42"/>
      <c r="Y908" s="42"/>
      <c r="Z908" s="42"/>
      <c r="AA908" s="42"/>
      <c r="AB908" s="42"/>
      <c r="AC908" s="42"/>
      <c r="AD908" s="42"/>
    </row>
    <row r="909">
      <c r="A909" s="70" t="b">
        <v>0</v>
      </c>
      <c r="I909" s="549"/>
      <c r="K909" s="42"/>
      <c r="L909" s="42"/>
      <c r="M909" s="42"/>
      <c r="N909" s="42"/>
      <c r="O909" s="42"/>
      <c r="P909" s="42"/>
      <c r="Q909" s="42"/>
      <c r="R909" s="42"/>
      <c r="S909" s="42"/>
      <c r="T909" s="42"/>
      <c r="U909" s="42"/>
      <c r="V909" s="42"/>
      <c r="W909" s="42"/>
      <c r="X909" s="42"/>
      <c r="Y909" s="42"/>
      <c r="Z909" s="42"/>
      <c r="AA909" s="42"/>
      <c r="AB909" s="42"/>
      <c r="AC909" s="42"/>
      <c r="AD909" s="42"/>
    </row>
    <row r="910">
      <c r="A910" s="70" t="b">
        <v>0</v>
      </c>
      <c r="I910" s="549"/>
      <c r="K910" s="42"/>
      <c r="L910" s="42"/>
      <c r="M910" s="42"/>
      <c r="N910" s="42"/>
      <c r="O910" s="42"/>
      <c r="P910" s="42"/>
      <c r="Q910" s="42"/>
      <c r="R910" s="42"/>
      <c r="S910" s="42"/>
      <c r="T910" s="42"/>
      <c r="U910" s="42"/>
      <c r="V910" s="42"/>
      <c r="W910" s="42"/>
      <c r="X910" s="42"/>
      <c r="Y910" s="42"/>
      <c r="Z910" s="42"/>
      <c r="AA910" s="42"/>
      <c r="AB910" s="42"/>
      <c r="AC910" s="42"/>
      <c r="AD910" s="42"/>
    </row>
    <row r="911">
      <c r="A911" s="70" t="b">
        <v>0</v>
      </c>
      <c r="I911" s="549"/>
      <c r="K911" s="42"/>
      <c r="L911" s="42"/>
      <c r="M911" s="42"/>
      <c r="N911" s="42"/>
      <c r="O911" s="42"/>
      <c r="P911" s="42"/>
      <c r="Q911" s="42"/>
      <c r="R911" s="42"/>
      <c r="S911" s="42"/>
      <c r="T911" s="42"/>
      <c r="U911" s="42"/>
      <c r="V911" s="42"/>
      <c r="W911" s="42"/>
      <c r="X911" s="42"/>
      <c r="Y911" s="42"/>
      <c r="Z911" s="42"/>
      <c r="AA911" s="42"/>
      <c r="AB911" s="42"/>
      <c r="AC911" s="42"/>
      <c r="AD911" s="42"/>
    </row>
    <row r="912">
      <c r="A912" s="70" t="b">
        <v>0</v>
      </c>
      <c r="I912" s="549"/>
      <c r="K912" s="42"/>
      <c r="L912" s="42"/>
      <c r="M912" s="42"/>
      <c r="N912" s="42"/>
      <c r="O912" s="42"/>
      <c r="P912" s="42"/>
      <c r="Q912" s="42"/>
      <c r="R912" s="42"/>
      <c r="S912" s="42"/>
      <c r="T912" s="42"/>
      <c r="U912" s="42"/>
      <c r="V912" s="42"/>
      <c r="W912" s="42"/>
      <c r="X912" s="42"/>
      <c r="Y912" s="42"/>
      <c r="Z912" s="42"/>
      <c r="AA912" s="42"/>
      <c r="AB912" s="42"/>
      <c r="AC912" s="42"/>
      <c r="AD912" s="42"/>
    </row>
    <row r="913">
      <c r="A913" s="70" t="b">
        <v>0</v>
      </c>
      <c r="I913" s="549"/>
      <c r="K913" s="42"/>
      <c r="L913" s="42"/>
      <c r="M913" s="42"/>
      <c r="N913" s="42"/>
      <c r="O913" s="42"/>
      <c r="P913" s="42"/>
      <c r="Q913" s="42"/>
      <c r="R913" s="42"/>
      <c r="S913" s="42"/>
      <c r="T913" s="42"/>
      <c r="U913" s="42"/>
      <c r="V913" s="42"/>
      <c r="W913" s="42"/>
      <c r="X913" s="42"/>
      <c r="Y913" s="42"/>
      <c r="Z913" s="42"/>
      <c r="AA913" s="42"/>
      <c r="AB913" s="42"/>
      <c r="AC913" s="42"/>
      <c r="AD913" s="42"/>
    </row>
    <row r="914">
      <c r="A914" s="70" t="b">
        <v>0</v>
      </c>
      <c r="I914" s="549"/>
      <c r="K914" s="42"/>
      <c r="L914" s="42"/>
      <c r="M914" s="42"/>
      <c r="N914" s="42"/>
      <c r="O914" s="42"/>
      <c r="P914" s="42"/>
      <c r="Q914" s="42"/>
      <c r="R914" s="42"/>
      <c r="S914" s="42"/>
      <c r="T914" s="42"/>
      <c r="U914" s="42"/>
      <c r="V914" s="42"/>
      <c r="W914" s="42"/>
      <c r="X914" s="42"/>
      <c r="Y914" s="42"/>
      <c r="Z914" s="42"/>
      <c r="AA914" s="42"/>
      <c r="AB914" s="42"/>
      <c r="AC914" s="42"/>
      <c r="AD914" s="42"/>
    </row>
    <row r="915">
      <c r="A915" s="70" t="b">
        <v>0</v>
      </c>
      <c r="I915" s="549"/>
      <c r="K915" s="42"/>
      <c r="L915" s="42"/>
      <c r="M915" s="42"/>
      <c r="N915" s="42"/>
      <c r="O915" s="42"/>
      <c r="P915" s="42"/>
      <c r="Q915" s="42"/>
      <c r="R915" s="42"/>
      <c r="S915" s="42"/>
      <c r="T915" s="42"/>
      <c r="U915" s="42"/>
      <c r="V915" s="42"/>
      <c r="W915" s="42"/>
      <c r="X915" s="42"/>
      <c r="Y915" s="42"/>
      <c r="Z915" s="42"/>
      <c r="AA915" s="42"/>
      <c r="AB915" s="42"/>
      <c r="AC915" s="42"/>
      <c r="AD915" s="42"/>
    </row>
    <row r="916">
      <c r="A916" s="70" t="b">
        <v>0</v>
      </c>
      <c r="I916" s="549"/>
      <c r="K916" s="42"/>
      <c r="L916" s="42"/>
      <c r="M916" s="42"/>
      <c r="N916" s="42"/>
      <c r="O916" s="42"/>
      <c r="P916" s="42"/>
      <c r="Q916" s="42"/>
      <c r="R916" s="42"/>
      <c r="S916" s="42"/>
      <c r="T916" s="42"/>
      <c r="U916" s="42"/>
      <c r="V916" s="42"/>
      <c r="W916" s="42"/>
      <c r="X916" s="42"/>
      <c r="Y916" s="42"/>
      <c r="Z916" s="42"/>
      <c r="AA916" s="42"/>
      <c r="AB916" s="42"/>
      <c r="AC916" s="42"/>
      <c r="AD916" s="42"/>
    </row>
    <row r="917">
      <c r="A917" s="70" t="b">
        <v>0</v>
      </c>
      <c r="I917" s="549"/>
      <c r="K917" s="42"/>
      <c r="L917" s="42"/>
      <c r="M917" s="42"/>
      <c r="N917" s="42"/>
      <c r="O917" s="42"/>
      <c r="P917" s="42"/>
      <c r="Q917" s="42"/>
      <c r="R917" s="42"/>
      <c r="S917" s="42"/>
      <c r="T917" s="42"/>
      <c r="U917" s="42"/>
      <c r="V917" s="42"/>
      <c r="W917" s="42"/>
      <c r="X917" s="42"/>
      <c r="Y917" s="42"/>
      <c r="Z917" s="42"/>
      <c r="AA917" s="42"/>
      <c r="AB917" s="42"/>
      <c r="AC917" s="42"/>
      <c r="AD917" s="42"/>
    </row>
    <row r="918">
      <c r="A918" s="70" t="b">
        <v>0</v>
      </c>
      <c r="I918" s="549"/>
      <c r="K918" s="42"/>
      <c r="L918" s="42"/>
      <c r="M918" s="42"/>
      <c r="N918" s="42"/>
      <c r="O918" s="42"/>
      <c r="P918" s="42"/>
      <c r="Q918" s="42"/>
      <c r="R918" s="42"/>
      <c r="S918" s="42"/>
      <c r="T918" s="42"/>
      <c r="U918" s="42"/>
      <c r="V918" s="42"/>
      <c r="W918" s="42"/>
      <c r="X918" s="42"/>
      <c r="Y918" s="42"/>
      <c r="Z918" s="42"/>
      <c r="AA918" s="42"/>
      <c r="AB918" s="42"/>
      <c r="AC918" s="42"/>
      <c r="AD918" s="42"/>
    </row>
    <row r="919">
      <c r="A919" s="70" t="b">
        <v>0</v>
      </c>
      <c r="I919" s="549"/>
      <c r="K919" s="42"/>
      <c r="L919" s="42"/>
      <c r="M919" s="42"/>
      <c r="N919" s="42"/>
      <c r="O919" s="42"/>
      <c r="P919" s="42"/>
      <c r="Q919" s="42"/>
      <c r="R919" s="42"/>
      <c r="S919" s="42"/>
      <c r="T919" s="42"/>
      <c r="U919" s="42"/>
      <c r="V919" s="42"/>
      <c r="W919" s="42"/>
      <c r="X919" s="42"/>
      <c r="Y919" s="42"/>
      <c r="Z919" s="42"/>
      <c r="AA919" s="42"/>
      <c r="AB919" s="42"/>
      <c r="AC919" s="42"/>
      <c r="AD919" s="42"/>
    </row>
    <row r="920">
      <c r="A920" s="70" t="b">
        <v>0</v>
      </c>
      <c r="I920" s="549"/>
      <c r="K920" s="42"/>
      <c r="L920" s="42"/>
      <c r="M920" s="42"/>
      <c r="N920" s="42"/>
      <c r="O920" s="42"/>
      <c r="P920" s="42"/>
      <c r="Q920" s="42"/>
      <c r="R920" s="42"/>
      <c r="S920" s="42"/>
      <c r="T920" s="42"/>
      <c r="U920" s="42"/>
      <c r="V920" s="42"/>
      <c r="W920" s="42"/>
      <c r="X920" s="42"/>
      <c r="Y920" s="42"/>
      <c r="Z920" s="42"/>
      <c r="AA920" s="42"/>
      <c r="AB920" s="42"/>
      <c r="AC920" s="42"/>
      <c r="AD920" s="42"/>
    </row>
    <row r="921">
      <c r="A921" s="70" t="b">
        <v>0</v>
      </c>
      <c r="I921" s="549"/>
      <c r="K921" s="42"/>
      <c r="L921" s="42"/>
      <c r="M921" s="42"/>
      <c r="N921" s="42"/>
      <c r="O921" s="42"/>
      <c r="P921" s="42"/>
      <c r="Q921" s="42"/>
      <c r="R921" s="42"/>
      <c r="S921" s="42"/>
      <c r="T921" s="42"/>
      <c r="U921" s="42"/>
      <c r="V921" s="42"/>
      <c r="W921" s="42"/>
      <c r="X921" s="42"/>
      <c r="Y921" s="42"/>
      <c r="Z921" s="42"/>
      <c r="AA921" s="42"/>
      <c r="AB921" s="42"/>
      <c r="AC921" s="42"/>
      <c r="AD921" s="42"/>
    </row>
    <row r="922">
      <c r="A922" s="70" t="b">
        <v>0</v>
      </c>
      <c r="I922" s="549"/>
      <c r="K922" s="42"/>
      <c r="L922" s="42"/>
      <c r="M922" s="42"/>
      <c r="N922" s="42"/>
      <c r="O922" s="42"/>
      <c r="P922" s="42"/>
      <c r="Q922" s="42"/>
      <c r="R922" s="42"/>
      <c r="S922" s="42"/>
      <c r="T922" s="42"/>
      <c r="U922" s="42"/>
      <c r="V922" s="42"/>
      <c r="W922" s="42"/>
      <c r="X922" s="42"/>
      <c r="Y922" s="42"/>
      <c r="Z922" s="42"/>
      <c r="AA922" s="42"/>
      <c r="AB922" s="42"/>
      <c r="AC922" s="42"/>
      <c r="AD922" s="42"/>
    </row>
    <row r="923">
      <c r="A923" s="70" t="b">
        <v>0</v>
      </c>
      <c r="I923" s="549"/>
      <c r="K923" s="42"/>
      <c r="L923" s="42"/>
      <c r="M923" s="42"/>
      <c r="N923" s="42"/>
      <c r="O923" s="42"/>
      <c r="P923" s="42"/>
      <c r="Q923" s="42"/>
      <c r="R923" s="42"/>
      <c r="S923" s="42"/>
      <c r="T923" s="42"/>
      <c r="U923" s="42"/>
      <c r="V923" s="42"/>
      <c r="W923" s="42"/>
      <c r="X923" s="42"/>
      <c r="Y923" s="42"/>
      <c r="Z923" s="42"/>
      <c r="AA923" s="42"/>
      <c r="AB923" s="42"/>
      <c r="AC923" s="42"/>
      <c r="AD923" s="42"/>
    </row>
    <row r="924">
      <c r="A924" s="70" t="b">
        <v>0</v>
      </c>
      <c r="I924" s="549"/>
      <c r="K924" s="42"/>
      <c r="L924" s="42"/>
      <c r="M924" s="42"/>
      <c r="N924" s="42"/>
      <c r="O924" s="42"/>
      <c r="P924" s="42"/>
      <c r="Q924" s="42"/>
      <c r="R924" s="42"/>
      <c r="S924" s="42"/>
      <c r="T924" s="42"/>
      <c r="U924" s="42"/>
      <c r="V924" s="42"/>
      <c r="W924" s="42"/>
      <c r="X924" s="42"/>
      <c r="Y924" s="42"/>
      <c r="Z924" s="42"/>
      <c r="AA924" s="42"/>
      <c r="AB924" s="42"/>
      <c r="AC924" s="42"/>
      <c r="AD924" s="42"/>
    </row>
    <row r="925">
      <c r="A925" s="70" t="b">
        <v>0</v>
      </c>
      <c r="I925" s="549"/>
      <c r="K925" s="42"/>
      <c r="L925" s="42"/>
      <c r="M925" s="42"/>
      <c r="N925" s="42"/>
      <c r="O925" s="42"/>
      <c r="P925" s="42"/>
      <c r="Q925" s="42"/>
      <c r="R925" s="42"/>
      <c r="S925" s="42"/>
      <c r="T925" s="42"/>
      <c r="U925" s="42"/>
      <c r="V925" s="42"/>
      <c r="W925" s="42"/>
      <c r="X925" s="42"/>
      <c r="Y925" s="42"/>
      <c r="Z925" s="42"/>
      <c r="AA925" s="42"/>
      <c r="AB925" s="42"/>
      <c r="AC925" s="42"/>
      <c r="AD925" s="42"/>
    </row>
    <row r="926">
      <c r="A926" s="70" t="b">
        <v>0</v>
      </c>
      <c r="I926" s="549"/>
      <c r="K926" s="42"/>
      <c r="L926" s="42"/>
      <c r="M926" s="42"/>
      <c r="N926" s="42"/>
      <c r="O926" s="42"/>
      <c r="P926" s="42"/>
      <c r="Q926" s="42"/>
      <c r="R926" s="42"/>
      <c r="S926" s="42"/>
      <c r="T926" s="42"/>
      <c r="U926" s="42"/>
      <c r="V926" s="42"/>
      <c r="W926" s="42"/>
      <c r="X926" s="42"/>
      <c r="Y926" s="42"/>
      <c r="Z926" s="42"/>
      <c r="AA926" s="42"/>
      <c r="AB926" s="42"/>
      <c r="AC926" s="42"/>
      <c r="AD926" s="42"/>
    </row>
    <row r="927">
      <c r="A927" s="70" t="b">
        <v>0</v>
      </c>
      <c r="I927" s="549"/>
      <c r="K927" s="42"/>
      <c r="L927" s="42"/>
      <c r="M927" s="42"/>
      <c r="N927" s="42"/>
      <c r="O927" s="42"/>
      <c r="P927" s="42"/>
      <c r="Q927" s="42"/>
      <c r="R927" s="42"/>
      <c r="S927" s="42"/>
      <c r="T927" s="42"/>
      <c r="U927" s="42"/>
      <c r="V927" s="42"/>
      <c r="W927" s="42"/>
      <c r="X927" s="42"/>
      <c r="Y927" s="42"/>
      <c r="Z927" s="42"/>
      <c r="AA927" s="42"/>
      <c r="AB927" s="42"/>
      <c r="AC927" s="42"/>
      <c r="AD927" s="42"/>
    </row>
    <row r="928">
      <c r="A928" s="70" t="b">
        <v>0</v>
      </c>
      <c r="I928" s="549"/>
      <c r="K928" s="42"/>
      <c r="L928" s="42"/>
      <c r="M928" s="42"/>
      <c r="N928" s="42"/>
      <c r="O928" s="42"/>
      <c r="P928" s="42"/>
      <c r="Q928" s="42"/>
      <c r="R928" s="42"/>
      <c r="S928" s="42"/>
      <c r="T928" s="42"/>
      <c r="U928" s="42"/>
      <c r="V928" s="42"/>
      <c r="W928" s="42"/>
      <c r="X928" s="42"/>
      <c r="Y928" s="42"/>
      <c r="Z928" s="42"/>
      <c r="AA928" s="42"/>
      <c r="AB928" s="42"/>
      <c r="AC928" s="42"/>
      <c r="AD928" s="42"/>
    </row>
    <row r="929">
      <c r="A929" s="70" t="b">
        <v>0</v>
      </c>
      <c r="I929" s="549"/>
      <c r="K929" s="42"/>
      <c r="L929" s="42"/>
      <c r="M929" s="42"/>
      <c r="N929" s="42"/>
      <c r="O929" s="42"/>
      <c r="P929" s="42"/>
      <c r="Q929" s="42"/>
      <c r="R929" s="42"/>
      <c r="S929" s="42"/>
      <c r="T929" s="42"/>
      <c r="U929" s="42"/>
      <c r="V929" s="42"/>
      <c r="W929" s="42"/>
      <c r="X929" s="42"/>
      <c r="Y929" s="42"/>
      <c r="Z929" s="42"/>
      <c r="AA929" s="42"/>
      <c r="AB929" s="42"/>
      <c r="AC929" s="42"/>
      <c r="AD929" s="42"/>
    </row>
    <row r="930">
      <c r="A930" s="70" t="b">
        <v>0</v>
      </c>
      <c r="I930" s="549"/>
      <c r="K930" s="42"/>
      <c r="L930" s="42"/>
      <c r="M930" s="42"/>
      <c r="N930" s="42"/>
      <c r="O930" s="42"/>
      <c r="P930" s="42"/>
      <c r="Q930" s="42"/>
      <c r="R930" s="42"/>
      <c r="S930" s="42"/>
      <c r="T930" s="42"/>
      <c r="U930" s="42"/>
      <c r="V930" s="42"/>
      <c r="W930" s="42"/>
      <c r="X930" s="42"/>
      <c r="Y930" s="42"/>
      <c r="Z930" s="42"/>
      <c r="AA930" s="42"/>
      <c r="AB930" s="42"/>
      <c r="AC930" s="42"/>
      <c r="AD930" s="42"/>
    </row>
    <row r="931">
      <c r="A931" s="70" t="b">
        <v>0</v>
      </c>
      <c r="I931" s="549"/>
      <c r="K931" s="42"/>
      <c r="L931" s="42"/>
      <c r="M931" s="42"/>
      <c r="N931" s="42"/>
      <c r="O931" s="42"/>
      <c r="P931" s="42"/>
      <c r="Q931" s="42"/>
      <c r="R931" s="42"/>
      <c r="S931" s="42"/>
      <c r="T931" s="42"/>
      <c r="U931" s="42"/>
      <c r="V931" s="42"/>
      <c r="W931" s="42"/>
      <c r="X931" s="42"/>
      <c r="Y931" s="42"/>
      <c r="Z931" s="42"/>
      <c r="AA931" s="42"/>
      <c r="AB931" s="42"/>
      <c r="AC931" s="42"/>
      <c r="AD931" s="42"/>
    </row>
    <row r="932">
      <c r="A932" s="70" t="b">
        <v>0</v>
      </c>
      <c r="I932" s="549"/>
      <c r="K932" s="42"/>
      <c r="L932" s="42"/>
      <c r="M932" s="42"/>
      <c r="N932" s="42"/>
      <c r="O932" s="42"/>
      <c r="P932" s="42"/>
      <c r="Q932" s="42"/>
      <c r="R932" s="42"/>
      <c r="S932" s="42"/>
      <c r="T932" s="42"/>
      <c r="U932" s="42"/>
      <c r="V932" s="42"/>
      <c r="W932" s="42"/>
      <c r="X932" s="42"/>
      <c r="Y932" s="42"/>
      <c r="Z932" s="42"/>
      <c r="AA932" s="42"/>
      <c r="AB932" s="42"/>
      <c r="AC932" s="42"/>
      <c r="AD932" s="42"/>
    </row>
    <row r="933">
      <c r="A933" s="70" t="b">
        <v>0</v>
      </c>
      <c r="I933" s="549"/>
      <c r="K933" s="42"/>
      <c r="L933" s="42"/>
      <c r="M933" s="42"/>
      <c r="N933" s="42"/>
      <c r="O933" s="42"/>
      <c r="P933" s="42"/>
      <c r="Q933" s="42"/>
      <c r="R933" s="42"/>
      <c r="S933" s="42"/>
      <c r="T933" s="42"/>
      <c r="U933" s="42"/>
      <c r="V933" s="42"/>
      <c r="W933" s="42"/>
      <c r="X933" s="42"/>
      <c r="Y933" s="42"/>
      <c r="Z933" s="42"/>
      <c r="AA933" s="42"/>
      <c r="AB933" s="42"/>
      <c r="AC933" s="42"/>
      <c r="AD933" s="42"/>
    </row>
    <row r="934">
      <c r="A934" s="70" t="b">
        <v>0</v>
      </c>
      <c r="I934" s="549"/>
      <c r="K934" s="42"/>
      <c r="L934" s="42"/>
      <c r="M934" s="42"/>
      <c r="N934" s="42"/>
      <c r="O934" s="42"/>
      <c r="P934" s="42"/>
      <c r="Q934" s="42"/>
      <c r="R934" s="42"/>
      <c r="S934" s="42"/>
      <c r="T934" s="42"/>
      <c r="U934" s="42"/>
      <c r="V934" s="42"/>
      <c r="W934" s="42"/>
      <c r="X934" s="42"/>
      <c r="Y934" s="42"/>
      <c r="Z934" s="42"/>
      <c r="AA934" s="42"/>
      <c r="AB934" s="42"/>
      <c r="AC934" s="42"/>
      <c r="AD934" s="42"/>
    </row>
    <row r="935">
      <c r="A935" s="70" t="b">
        <v>0</v>
      </c>
      <c r="I935" s="549"/>
      <c r="K935" s="42"/>
      <c r="L935" s="42"/>
      <c r="M935" s="42"/>
      <c r="N935" s="42"/>
      <c r="O935" s="42"/>
      <c r="P935" s="42"/>
      <c r="Q935" s="42"/>
      <c r="R935" s="42"/>
      <c r="S935" s="42"/>
      <c r="T935" s="42"/>
      <c r="U935" s="42"/>
      <c r="V935" s="42"/>
      <c r="W935" s="42"/>
      <c r="X935" s="42"/>
      <c r="Y935" s="42"/>
      <c r="Z935" s="42"/>
      <c r="AA935" s="42"/>
      <c r="AB935" s="42"/>
      <c r="AC935" s="42"/>
      <c r="AD935" s="42"/>
    </row>
    <row r="936">
      <c r="A936" s="70" t="b">
        <v>0</v>
      </c>
      <c r="I936" s="549"/>
      <c r="K936" s="42"/>
      <c r="L936" s="42"/>
      <c r="M936" s="42"/>
      <c r="N936" s="42"/>
      <c r="O936" s="42"/>
      <c r="P936" s="42"/>
      <c r="Q936" s="42"/>
      <c r="R936" s="42"/>
      <c r="S936" s="42"/>
      <c r="T936" s="42"/>
      <c r="U936" s="42"/>
      <c r="V936" s="42"/>
      <c r="W936" s="42"/>
      <c r="X936" s="42"/>
      <c r="Y936" s="42"/>
      <c r="Z936" s="42"/>
      <c r="AA936" s="42"/>
      <c r="AB936" s="42"/>
      <c r="AC936" s="42"/>
      <c r="AD936" s="42"/>
    </row>
    <row r="937">
      <c r="A937" s="70" t="b">
        <v>0</v>
      </c>
      <c r="I937" s="549"/>
      <c r="K937" s="42"/>
      <c r="L937" s="42"/>
      <c r="M937" s="42"/>
      <c r="N937" s="42"/>
      <c r="O937" s="42"/>
      <c r="P937" s="42"/>
      <c r="Q937" s="42"/>
      <c r="R937" s="42"/>
      <c r="S937" s="42"/>
      <c r="T937" s="42"/>
      <c r="U937" s="42"/>
      <c r="V937" s="42"/>
      <c r="W937" s="42"/>
      <c r="X937" s="42"/>
      <c r="Y937" s="42"/>
      <c r="Z937" s="42"/>
      <c r="AA937" s="42"/>
      <c r="AB937" s="42"/>
      <c r="AC937" s="42"/>
      <c r="AD937" s="42"/>
    </row>
    <row r="938">
      <c r="A938" s="70" t="b">
        <v>0</v>
      </c>
      <c r="I938" s="549"/>
      <c r="K938" s="42"/>
      <c r="L938" s="42"/>
      <c r="M938" s="42"/>
      <c r="N938" s="42"/>
      <c r="O938" s="42"/>
      <c r="P938" s="42"/>
      <c r="Q938" s="42"/>
      <c r="R938" s="42"/>
      <c r="S938" s="42"/>
      <c r="T938" s="42"/>
      <c r="U938" s="42"/>
      <c r="V938" s="42"/>
      <c r="W938" s="42"/>
      <c r="X938" s="42"/>
      <c r="Y938" s="42"/>
      <c r="Z938" s="42"/>
      <c r="AA938" s="42"/>
      <c r="AB938" s="42"/>
      <c r="AC938" s="42"/>
      <c r="AD938" s="42"/>
    </row>
    <row r="939">
      <c r="A939" s="70" t="b">
        <v>0</v>
      </c>
      <c r="I939" s="549"/>
      <c r="K939" s="42"/>
      <c r="L939" s="42"/>
      <c r="M939" s="42"/>
      <c r="N939" s="42"/>
      <c r="O939" s="42"/>
      <c r="P939" s="42"/>
      <c r="Q939" s="42"/>
      <c r="R939" s="42"/>
      <c r="S939" s="42"/>
      <c r="T939" s="42"/>
      <c r="U939" s="42"/>
      <c r="V939" s="42"/>
      <c r="W939" s="42"/>
      <c r="X939" s="42"/>
      <c r="Y939" s="42"/>
      <c r="Z939" s="42"/>
      <c r="AA939" s="42"/>
      <c r="AB939" s="42"/>
      <c r="AC939" s="42"/>
      <c r="AD939" s="42"/>
    </row>
    <row r="940">
      <c r="A940" s="70" t="b">
        <v>0</v>
      </c>
      <c r="I940" s="549"/>
      <c r="K940" s="42"/>
      <c r="L940" s="42"/>
      <c r="M940" s="42"/>
      <c r="N940" s="42"/>
      <c r="O940" s="42"/>
      <c r="P940" s="42"/>
      <c r="Q940" s="42"/>
      <c r="R940" s="42"/>
      <c r="S940" s="42"/>
      <c r="T940" s="42"/>
      <c r="U940" s="42"/>
      <c r="V940" s="42"/>
      <c r="W940" s="42"/>
      <c r="X940" s="42"/>
      <c r="Y940" s="42"/>
      <c r="Z940" s="42"/>
      <c r="AA940" s="42"/>
      <c r="AB940" s="42"/>
      <c r="AC940" s="42"/>
      <c r="AD940" s="42"/>
    </row>
    <row r="941">
      <c r="A941" s="70" t="b">
        <v>0</v>
      </c>
      <c r="I941" s="549"/>
      <c r="K941" s="42"/>
      <c r="L941" s="42"/>
      <c r="M941" s="42"/>
      <c r="N941" s="42"/>
      <c r="O941" s="42"/>
      <c r="P941" s="42"/>
      <c r="Q941" s="42"/>
      <c r="R941" s="42"/>
      <c r="S941" s="42"/>
      <c r="T941" s="42"/>
      <c r="U941" s="42"/>
      <c r="V941" s="42"/>
      <c r="W941" s="42"/>
      <c r="X941" s="42"/>
      <c r="Y941" s="42"/>
      <c r="Z941" s="42"/>
      <c r="AA941" s="42"/>
      <c r="AB941" s="42"/>
      <c r="AC941" s="42"/>
      <c r="AD941" s="42"/>
    </row>
    <row r="942">
      <c r="A942" s="70" t="b">
        <v>0</v>
      </c>
      <c r="I942" s="549"/>
      <c r="K942" s="42"/>
      <c r="L942" s="42"/>
      <c r="M942" s="42"/>
      <c r="N942" s="42"/>
      <c r="O942" s="42"/>
      <c r="P942" s="42"/>
      <c r="Q942" s="42"/>
      <c r="R942" s="42"/>
      <c r="S942" s="42"/>
      <c r="T942" s="42"/>
      <c r="U942" s="42"/>
      <c r="V942" s="42"/>
      <c r="W942" s="42"/>
      <c r="X942" s="42"/>
      <c r="Y942" s="42"/>
      <c r="Z942" s="42"/>
      <c r="AA942" s="42"/>
      <c r="AB942" s="42"/>
      <c r="AC942" s="42"/>
      <c r="AD942" s="42"/>
    </row>
    <row r="943">
      <c r="A943" s="70" t="b">
        <v>0</v>
      </c>
      <c r="I943" s="549"/>
      <c r="K943" s="42"/>
      <c r="L943" s="42"/>
      <c r="M943" s="42"/>
      <c r="N943" s="42"/>
      <c r="O943" s="42"/>
      <c r="P943" s="42"/>
      <c r="Q943" s="42"/>
      <c r="R943" s="42"/>
      <c r="S943" s="42"/>
      <c r="T943" s="42"/>
      <c r="U943" s="42"/>
      <c r="V943" s="42"/>
      <c r="W943" s="42"/>
      <c r="X943" s="42"/>
      <c r="Y943" s="42"/>
      <c r="Z943" s="42"/>
      <c r="AA943" s="42"/>
      <c r="AB943" s="42"/>
      <c r="AC943" s="42"/>
      <c r="AD943" s="42"/>
    </row>
    <row r="944">
      <c r="A944" s="70" t="b">
        <v>0</v>
      </c>
      <c r="I944" s="549"/>
      <c r="K944" s="42"/>
      <c r="L944" s="42"/>
      <c r="M944" s="42"/>
      <c r="N944" s="42"/>
      <c r="O944" s="42"/>
      <c r="P944" s="42"/>
      <c r="Q944" s="42"/>
      <c r="R944" s="42"/>
      <c r="S944" s="42"/>
      <c r="T944" s="42"/>
      <c r="U944" s="42"/>
      <c r="V944" s="42"/>
      <c r="W944" s="42"/>
      <c r="X944" s="42"/>
      <c r="Y944" s="42"/>
      <c r="Z944" s="42"/>
      <c r="AA944" s="42"/>
      <c r="AB944" s="42"/>
      <c r="AC944" s="42"/>
      <c r="AD944" s="42"/>
    </row>
    <row r="945">
      <c r="A945" s="70" t="b">
        <v>0</v>
      </c>
      <c r="I945" s="549"/>
      <c r="K945" s="42"/>
      <c r="L945" s="42"/>
      <c r="M945" s="42"/>
      <c r="N945" s="42"/>
      <c r="O945" s="42"/>
      <c r="P945" s="42"/>
      <c r="Q945" s="42"/>
      <c r="R945" s="42"/>
      <c r="S945" s="42"/>
      <c r="T945" s="42"/>
      <c r="U945" s="42"/>
      <c r="V945" s="42"/>
      <c r="W945" s="42"/>
      <c r="X945" s="42"/>
      <c r="Y945" s="42"/>
      <c r="Z945" s="42"/>
      <c r="AA945" s="42"/>
      <c r="AB945" s="42"/>
      <c r="AC945" s="42"/>
      <c r="AD945" s="42"/>
    </row>
    <row r="946">
      <c r="A946" s="70" t="b">
        <v>0</v>
      </c>
      <c r="I946" s="549"/>
      <c r="K946" s="42"/>
      <c r="L946" s="42"/>
      <c r="M946" s="42"/>
      <c r="N946" s="42"/>
      <c r="O946" s="42"/>
      <c r="P946" s="42"/>
      <c r="Q946" s="42"/>
      <c r="R946" s="42"/>
      <c r="S946" s="42"/>
      <c r="T946" s="42"/>
      <c r="U946" s="42"/>
      <c r="V946" s="42"/>
      <c r="W946" s="42"/>
      <c r="X946" s="42"/>
      <c r="Y946" s="42"/>
      <c r="Z946" s="42"/>
      <c r="AA946" s="42"/>
      <c r="AB946" s="42"/>
      <c r="AC946" s="42"/>
      <c r="AD946" s="42"/>
    </row>
    <row r="947">
      <c r="A947" s="70" t="b">
        <v>0</v>
      </c>
      <c r="I947" s="549"/>
      <c r="K947" s="42"/>
      <c r="L947" s="42"/>
      <c r="M947" s="42"/>
      <c r="N947" s="42"/>
      <c r="O947" s="42"/>
      <c r="P947" s="42"/>
      <c r="Q947" s="42"/>
      <c r="R947" s="42"/>
      <c r="S947" s="42"/>
      <c r="T947" s="42"/>
      <c r="U947" s="42"/>
      <c r="V947" s="42"/>
      <c r="W947" s="42"/>
      <c r="X947" s="42"/>
      <c r="Y947" s="42"/>
      <c r="Z947" s="42"/>
      <c r="AA947" s="42"/>
      <c r="AB947" s="42"/>
      <c r="AC947" s="42"/>
      <c r="AD947" s="42"/>
    </row>
    <row r="948">
      <c r="A948" s="70" t="b">
        <v>0</v>
      </c>
      <c r="I948" s="549"/>
      <c r="K948" s="42"/>
      <c r="L948" s="42"/>
      <c r="M948" s="42"/>
      <c r="N948" s="42"/>
      <c r="O948" s="42"/>
      <c r="P948" s="42"/>
      <c r="Q948" s="42"/>
      <c r="R948" s="42"/>
      <c r="S948" s="42"/>
      <c r="T948" s="42"/>
      <c r="U948" s="42"/>
      <c r="V948" s="42"/>
      <c r="W948" s="42"/>
      <c r="X948" s="42"/>
      <c r="Y948" s="42"/>
      <c r="Z948" s="42"/>
      <c r="AA948" s="42"/>
      <c r="AB948" s="42"/>
      <c r="AC948" s="42"/>
      <c r="AD948" s="42"/>
    </row>
    <row r="949">
      <c r="A949" s="70" t="b">
        <v>0</v>
      </c>
      <c r="I949" s="549"/>
      <c r="K949" s="42"/>
      <c r="L949" s="42"/>
      <c r="M949" s="42"/>
      <c r="N949" s="42"/>
      <c r="O949" s="42"/>
      <c r="P949" s="42"/>
      <c r="Q949" s="42"/>
      <c r="R949" s="42"/>
      <c r="S949" s="42"/>
      <c r="T949" s="42"/>
      <c r="U949" s="42"/>
      <c r="V949" s="42"/>
      <c r="W949" s="42"/>
      <c r="X949" s="42"/>
      <c r="Y949" s="42"/>
      <c r="Z949" s="42"/>
      <c r="AA949" s="42"/>
      <c r="AB949" s="42"/>
      <c r="AC949" s="42"/>
      <c r="AD949" s="42"/>
    </row>
    <row r="950">
      <c r="A950" s="70" t="b">
        <v>0</v>
      </c>
      <c r="I950" s="549"/>
      <c r="K950" s="42"/>
      <c r="L950" s="42"/>
      <c r="M950" s="42"/>
      <c r="N950" s="42"/>
      <c r="O950" s="42"/>
      <c r="P950" s="42"/>
      <c r="Q950" s="42"/>
      <c r="R950" s="42"/>
      <c r="S950" s="42"/>
      <c r="T950" s="42"/>
      <c r="U950" s="42"/>
      <c r="V950" s="42"/>
      <c r="W950" s="42"/>
      <c r="X950" s="42"/>
      <c r="Y950" s="42"/>
      <c r="Z950" s="42"/>
      <c r="AA950" s="42"/>
      <c r="AB950" s="42"/>
      <c r="AC950" s="42"/>
      <c r="AD950" s="42"/>
    </row>
    <row r="951">
      <c r="A951" s="70" t="b">
        <v>0</v>
      </c>
      <c r="I951" s="549"/>
      <c r="K951" s="42"/>
      <c r="L951" s="42"/>
      <c r="M951" s="42"/>
      <c r="N951" s="42"/>
      <c r="O951" s="42"/>
      <c r="P951" s="42"/>
      <c r="Q951" s="42"/>
      <c r="R951" s="42"/>
      <c r="S951" s="42"/>
      <c r="T951" s="42"/>
      <c r="U951" s="42"/>
      <c r="V951" s="42"/>
      <c r="W951" s="42"/>
      <c r="X951" s="42"/>
      <c r="Y951" s="42"/>
      <c r="Z951" s="42"/>
      <c r="AA951" s="42"/>
      <c r="AB951" s="42"/>
      <c r="AC951" s="42"/>
      <c r="AD951" s="42"/>
    </row>
    <row r="952">
      <c r="A952" s="70" t="b">
        <v>0</v>
      </c>
      <c r="I952" s="549"/>
      <c r="K952" s="42"/>
      <c r="L952" s="42"/>
      <c r="M952" s="42"/>
      <c r="N952" s="42"/>
      <c r="O952" s="42"/>
      <c r="P952" s="42"/>
      <c r="Q952" s="42"/>
      <c r="R952" s="42"/>
      <c r="S952" s="42"/>
      <c r="T952" s="42"/>
      <c r="U952" s="42"/>
      <c r="V952" s="42"/>
      <c r="W952" s="42"/>
      <c r="X952" s="42"/>
      <c r="Y952" s="42"/>
      <c r="Z952" s="42"/>
      <c r="AA952" s="42"/>
      <c r="AB952" s="42"/>
      <c r="AC952" s="42"/>
      <c r="AD952" s="42"/>
    </row>
    <row r="953">
      <c r="A953" s="70" t="b">
        <v>0</v>
      </c>
      <c r="I953" s="549"/>
      <c r="K953" s="42"/>
      <c r="L953" s="42"/>
      <c r="M953" s="42"/>
      <c r="N953" s="42"/>
      <c r="O953" s="42"/>
      <c r="P953" s="42"/>
      <c r="Q953" s="42"/>
      <c r="R953" s="42"/>
      <c r="S953" s="42"/>
      <c r="T953" s="42"/>
      <c r="U953" s="42"/>
      <c r="V953" s="42"/>
      <c r="W953" s="42"/>
      <c r="X953" s="42"/>
      <c r="Y953" s="42"/>
      <c r="Z953" s="42"/>
      <c r="AA953" s="42"/>
      <c r="AB953" s="42"/>
      <c r="AC953" s="42"/>
      <c r="AD953" s="42"/>
    </row>
    <row r="954">
      <c r="A954" s="70" t="b">
        <v>0</v>
      </c>
      <c r="I954" s="549"/>
      <c r="K954" s="42"/>
      <c r="L954" s="42"/>
      <c r="M954" s="42"/>
      <c r="N954" s="42"/>
      <c r="O954" s="42"/>
      <c r="P954" s="42"/>
      <c r="Q954" s="42"/>
      <c r="R954" s="42"/>
      <c r="S954" s="42"/>
      <c r="T954" s="42"/>
      <c r="U954" s="42"/>
      <c r="V954" s="42"/>
      <c r="W954" s="42"/>
      <c r="X954" s="42"/>
      <c r="Y954" s="42"/>
      <c r="Z954" s="42"/>
      <c r="AA954" s="42"/>
      <c r="AB954" s="42"/>
      <c r="AC954" s="42"/>
      <c r="AD954" s="42"/>
    </row>
    <row r="955">
      <c r="A955" s="70" t="b">
        <v>0</v>
      </c>
      <c r="I955" s="549"/>
      <c r="K955" s="42"/>
      <c r="L955" s="42"/>
      <c r="M955" s="42"/>
      <c r="N955" s="42"/>
      <c r="O955" s="42"/>
      <c r="P955" s="42"/>
      <c r="Q955" s="42"/>
      <c r="R955" s="42"/>
      <c r="S955" s="42"/>
      <c r="T955" s="42"/>
      <c r="U955" s="42"/>
      <c r="V955" s="42"/>
      <c r="W955" s="42"/>
      <c r="X955" s="42"/>
      <c r="Y955" s="42"/>
      <c r="Z955" s="42"/>
      <c r="AA955" s="42"/>
      <c r="AB955" s="42"/>
      <c r="AC955" s="42"/>
      <c r="AD955" s="42"/>
    </row>
    <row r="956">
      <c r="A956" s="70" t="b">
        <v>0</v>
      </c>
      <c r="I956" s="549"/>
      <c r="K956" s="42"/>
      <c r="L956" s="42"/>
      <c r="M956" s="42"/>
      <c r="N956" s="42"/>
      <c r="O956" s="42"/>
      <c r="P956" s="42"/>
      <c r="Q956" s="42"/>
      <c r="R956" s="42"/>
      <c r="S956" s="42"/>
      <c r="T956" s="42"/>
      <c r="U956" s="42"/>
      <c r="V956" s="42"/>
      <c r="W956" s="42"/>
      <c r="X956" s="42"/>
      <c r="Y956" s="42"/>
      <c r="Z956" s="42"/>
      <c r="AA956" s="42"/>
      <c r="AB956" s="42"/>
      <c r="AC956" s="42"/>
      <c r="AD956" s="42"/>
    </row>
    <row r="957">
      <c r="A957" s="70" t="b">
        <v>0</v>
      </c>
      <c r="I957" s="549"/>
      <c r="K957" s="42"/>
      <c r="L957" s="42"/>
      <c r="M957" s="42"/>
      <c r="N957" s="42"/>
      <c r="O957" s="42"/>
      <c r="P957" s="42"/>
      <c r="Q957" s="42"/>
      <c r="R957" s="42"/>
      <c r="S957" s="42"/>
      <c r="T957" s="42"/>
      <c r="U957" s="42"/>
      <c r="V957" s="42"/>
      <c r="W957" s="42"/>
      <c r="X957" s="42"/>
      <c r="Y957" s="42"/>
      <c r="Z957" s="42"/>
      <c r="AA957" s="42"/>
      <c r="AB957" s="42"/>
      <c r="AC957" s="42"/>
      <c r="AD957" s="42"/>
    </row>
    <row r="958">
      <c r="A958" s="70" t="b">
        <v>0</v>
      </c>
      <c r="I958" s="549"/>
      <c r="K958" s="42"/>
      <c r="L958" s="42"/>
      <c r="M958" s="42"/>
      <c r="N958" s="42"/>
      <c r="O958" s="42"/>
      <c r="P958" s="42"/>
      <c r="Q958" s="42"/>
      <c r="R958" s="42"/>
      <c r="S958" s="42"/>
      <c r="T958" s="42"/>
      <c r="U958" s="42"/>
      <c r="V958" s="42"/>
      <c r="W958" s="42"/>
      <c r="X958" s="42"/>
      <c r="Y958" s="42"/>
      <c r="Z958" s="42"/>
      <c r="AA958" s="42"/>
      <c r="AB958" s="42"/>
      <c r="AC958" s="42"/>
      <c r="AD958" s="42"/>
    </row>
    <row r="959">
      <c r="A959" s="70" t="b">
        <v>0</v>
      </c>
      <c r="I959" s="549"/>
      <c r="K959" s="42"/>
      <c r="L959" s="42"/>
      <c r="M959" s="42"/>
      <c r="N959" s="42"/>
      <c r="O959" s="42"/>
      <c r="P959" s="42"/>
      <c r="Q959" s="42"/>
      <c r="R959" s="42"/>
      <c r="S959" s="42"/>
      <c r="T959" s="42"/>
      <c r="U959" s="42"/>
      <c r="V959" s="42"/>
      <c r="W959" s="42"/>
      <c r="X959" s="42"/>
      <c r="Y959" s="42"/>
      <c r="Z959" s="42"/>
      <c r="AA959" s="42"/>
      <c r="AB959" s="42"/>
      <c r="AC959" s="42"/>
      <c r="AD959" s="42"/>
    </row>
    <row r="960">
      <c r="A960" s="70" t="b">
        <v>0</v>
      </c>
      <c r="I960" s="549"/>
      <c r="K960" s="42"/>
      <c r="L960" s="42"/>
      <c r="M960" s="42"/>
      <c r="N960" s="42"/>
      <c r="O960" s="42"/>
      <c r="P960" s="42"/>
      <c r="Q960" s="42"/>
      <c r="R960" s="42"/>
      <c r="S960" s="42"/>
      <c r="T960" s="42"/>
      <c r="U960" s="42"/>
      <c r="V960" s="42"/>
      <c r="W960" s="42"/>
      <c r="X960" s="42"/>
      <c r="Y960" s="42"/>
      <c r="Z960" s="42"/>
      <c r="AA960" s="42"/>
      <c r="AB960" s="42"/>
      <c r="AC960" s="42"/>
      <c r="AD960" s="42"/>
    </row>
    <row r="961">
      <c r="A961" s="70" t="b">
        <v>0</v>
      </c>
      <c r="I961" s="549"/>
      <c r="K961" s="42"/>
      <c r="L961" s="42"/>
      <c r="M961" s="42"/>
      <c r="N961" s="42"/>
      <c r="O961" s="42"/>
      <c r="P961" s="42"/>
      <c r="Q961" s="42"/>
      <c r="R961" s="42"/>
      <c r="S961" s="42"/>
      <c r="T961" s="42"/>
      <c r="U961" s="42"/>
      <c r="V961" s="42"/>
      <c r="W961" s="42"/>
      <c r="X961" s="42"/>
      <c r="Y961" s="42"/>
      <c r="Z961" s="42"/>
      <c r="AA961" s="42"/>
      <c r="AB961" s="42"/>
      <c r="AC961" s="42"/>
      <c r="AD961" s="42"/>
    </row>
    <row r="962">
      <c r="A962" s="70" t="b">
        <v>0</v>
      </c>
      <c r="I962" s="549"/>
      <c r="K962" s="42"/>
      <c r="L962" s="42"/>
      <c r="M962" s="42"/>
      <c r="N962" s="42"/>
      <c r="O962" s="42"/>
      <c r="P962" s="42"/>
      <c r="Q962" s="42"/>
      <c r="R962" s="42"/>
      <c r="S962" s="42"/>
      <c r="T962" s="42"/>
      <c r="U962" s="42"/>
      <c r="V962" s="42"/>
      <c r="W962" s="42"/>
      <c r="X962" s="42"/>
      <c r="Y962" s="42"/>
      <c r="Z962" s="42"/>
      <c r="AA962" s="42"/>
      <c r="AB962" s="42"/>
      <c r="AC962" s="42"/>
      <c r="AD962" s="42"/>
    </row>
    <row r="963">
      <c r="A963" s="70" t="b">
        <v>0</v>
      </c>
      <c r="I963" s="549"/>
      <c r="K963" s="42"/>
      <c r="L963" s="42"/>
      <c r="M963" s="42"/>
      <c r="N963" s="42"/>
      <c r="O963" s="42"/>
      <c r="P963" s="42"/>
      <c r="Q963" s="42"/>
      <c r="R963" s="42"/>
      <c r="S963" s="42"/>
      <c r="T963" s="42"/>
      <c r="U963" s="42"/>
      <c r="V963" s="42"/>
      <c r="W963" s="42"/>
      <c r="X963" s="42"/>
      <c r="Y963" s="42"/>
      <c r="Z963" s="42"/>
      <c r="AA963" s="42"/>
      <c r="AB963" s="42"/>
      <c r="AC963" s="42"/>
      <c r="AD963" s="42"/>
    </row>
    <row r="964">
      <c r="A964" s="70" t="b">
        <v>0</v>
      </c>
      <c r="I964" s="549"/>
      <c r="K964" s="42"/>
      <c r="L964" s="42"/>
      <c r="M964" s="42"/>
      <c r="N964" s="42"/>
      <c r="O964" s="42"/>
      <c r="P964" s="42"/>
      <c r="Q964" s="42"/>
      <c r="R964" s="42"/>
      <c r="S964" s="42"/>
      <c r="T964" s="42"/>
      <c r="U964" s="42"/>
      <c r="V964" s="42"/>
      <c r="W964" s="42"/>
      <c r="X964" s="42"/>
      <c r="Y964" s="42"/>
      <c r="Z964" s="42"/>
      <c r="AA964" s="42"/>
      <c r="AB964" s="42"/>
      <c r="AC964" s="42"/>
      <c r="AD964" s="42"/>
    </row>
    <row r="965">
      <c r="A965" s="70" t="b">
        <v>0</v>
      </c>
      <c r="I965" s="549"/>
      <c r="K965" s="42"/>
      <c r="L965" s="42"/>
      <c r="M965" s="42"/>
      <c r="N965" s="42"/>
      <c r="O965" s="42"/>
      <c r="P965" s="42"/>
      <c r="Q965" s="42"/>
      <c r="R965" s="42"/>
      <c r="S965" s="42"/>
      <c r="T965" s="42"/>
      <c r="U965" s="42"/>
      <c r="V965" s="42"/>
      <c r="W965" s="42"/>
      <c r="X965" s="42"/>
      <c r="Y965" s="42"/>
      <c r="Z965" s="42"/>
      <c r="AA965" s="42"/>
      <c r="AB965" s="42"/>
      <c r="AC965" s="42"/>
      <c r="AD965" s="42"/>
    </row>
    <row r="966">
      <c r="A966" s="70" t="b">
        <v>0</v>
      </c>
      <c r="I966" s="549"/>
      <c r="K966" s="42"/>
      <c r="L966" s="42"/>
      <c r="M966" s="42"/>
      <c r="N966" s="42"/>
      <c r="O966" s="42"/>
      <c r="P966" s="42"/>
      <c r="Q966" s="42"/>
      <c r="R966" s="42"/>
      <c r="S966" s="42"/>
      <c r="T966" s="42"/>
      <c r="U966" s="42"/>
      <c r="V966" s="42"/>
      <c r="W966" s="42"/>
      <c r="X966" s="42"/>
      <c r="Y966" s="42"/>
      <c r="Z966" s="42"/>
      <c r="AA966" s="42"/>
      <c r="AB966" s="42"/>
      <c r="AC966" s="42"/>
      <c r="AD966" s="42"/>
    </row>
    <row r="967">
      <c r="A967" s="70" t="b">
        <v>0</v>
      </c>
      <c r="I967" s="549"/>
      <c r="K967" s="42"/>
      <c r="L967" s="42"/>
      <c r="M967" s="42"/>
      <c r="N967" s="42"/>
      <c r="O967" s="42"/>
      <c r="P967" s="42"/>
      <c r="Q967" s="42"/>
      <c r="R967" s="42"/>
      <c r="S967" s="42"/>
      <c r="T967" s="42"/>
      <c r="U967" s="42"/>
      <c r="V967" s="42"/>
      <c r="W967" s="42"/>
      <c r="X967" s="42"/>
      <c r="Y967" s="42"/>
      <c r="Z967" s="42"/>
      <c r="AA967" s="42"/>
      <c r="AB967" s="42"/>
      <c r="AC967" s="42"/>
      <c r="AD967" s="42"/>
    </row>
    <row r="968">
      <c r="A968" s="70" t="b">
        <v>0</v>
      </c>
      <c r="I968" s="549"/>
      <c r="K968" s="42"/>
      <c r="L968" s="42"/>
      <c r="M968" s="42"/>
      <c r="N968" s="42"/>
      <c r="O968" s="42"/>
      <c r="P968" s="42"/>
      <c r="Q968" s="42"/>
      <c r="R968" s="42"/>
      <c r="S968" s="42"/>
      <c r="T968" s="42"/>
      <c r="U968" s="42"/>
      <c r="V968" s="42"/>
      <c r="W968" s="42"/>
      <c r="X968" s="42"/>
      <c r="Y968" s="42"/>
      <c r="Z968" s="42"/>
      <c r="AA968" s="42"/>
      <c r="AB968" s="42"/>
      <c r="AC968" s="42"/>
      <c r="AD968" s="42"/>
    </row>
    <row r="969">
      <c r="A969" s="70" t="b">
        <v>0</v>
      </c>
      <c r="I969" s="549"/>
      <c r="K969" s="42"/>
      <c r="L969" s="42"/>
      <c r="M969" s="42"/>
      <c r="N969" s="42"/>
      <c r="O969" s="42"/>
      <c r="P969" s="42"/>
      <c r="Q969" s="42"/>
      <c r="R969" s="42"/>
      <c r="S969" s="42"/>
      <c r="T969" s="42"/>
      <c r="U969" s="42"/>
      <c r="V969" s="42"/>
      <c r="W969" s="42"/>
      <c r="X969" s="42"/>
      <c r="Y969" s="42"/>
      <c r="Z969" s="42"/>
      <c r="AA969" s="42"/>
      <c r="AB969" s="42"/>
      <c r="AC969" s="42"/>
      <c r="AD969" s="42"/>
    </row>
    <row r="970">
      <c r="A970" s="70" t="b">
        <v>0</v>
      </c>
      <c r="I970" s="549"/>
      <c r="K970" s="42"/>
      <c r="L970" s="42"/>
      <c r="M970" s="42"/>
      <c r="N970" s="42"/>
      <c r="O970" s="42"/>
      <c r="P970" s="42"/>
      <c r="Q970" s="42"/>
      <c r="R970" s="42"/>
      <c r="S970" s="42"/>
      <c r="T970" s="42"/>
      <c r="U970" s="42"/>
      <c r="V970" s="42"/>
      <c r="W970" s="42"/>
      <c r="X970" s="42"/>
      <c r="Y970" s="42"/>
      <c r="Z970" s="42"/>
      <c r="AA970" s="42"/>
      <c r="AB970" s="42"/>
      <c r="AC970" s="42"/>
      <c r="AD970" s="42"/>
    </row>
    <row r="971">
      <c r="A971" s="70" t="b">
        <v>0</v>
      </c>
      <c r="I971" s="549"/>
      <c r="K971" s="42"/>
      <c r="L971" s="42"/>
      <c r="M971" s="42"/>
      <c r="N971" s="42"/>
      <c r="O971" s="42"/>
      <c r="P971" s="42"/>
      <c r="Q971" s="42"/>
      <c r="R971" s="42"/>
      <c r="S971" s="42"/>
      <c r="T971" s="42"/>
      <c r="U971" s="42"/>
      <c r="V971" s="42"/>
      <c r="W971" s="42"/>
      <c r="X971" s="42"/>
      <c r="Y971" s="42"/>
      <c r="Z971" s="42"/>
      <c r="AA971" s="42"/>
      <c r="AB971" s="42"/>
      <c r="AC971" s="42"/>
      <c r="AD971" s="42"/>
    </row>
    <row r="972">
      <c r="A972" s="70" t="b">
        <v>0</v>
      </c>
      <c r="I972" s="549"/>
      <c r="K972" s="42"/>
      <c r="L972" s="42"/>
      <c r="M972" s="42"/>
      <c r="N972" s="42"/>
      <c r="O972" s="42"/>
      <c r="P972" s="42"/>
      <c r="Q972" s="42"/>
      <c r="R972" s="42"/>
      <c r="S972" s="42"/>
      <c r="T972" s="42"/>
      <c r="U972" s="42"/>
      <c r="V972" s="42"/>
      <c r="W972" s="42"/>
      <c r="X972" s="42"/>
      <c r="Y972" s="42"/>
      <c r="Z972" s="42"/>
      <c r="AA972" s="42"/>
      <c r="AB972" s="42"/>
      <c r="AC972" s="42"/>
      <c r="AD972" s="42"/>
    </row>
    <row r="973">
      <c r="A973" s="70" t="b">
        <v>0</v>
      </c>
      <c r="I973" s="549"/>
      <c r="K973" s="42"/>
      <c r="L973" s="42"/>
      <c r="M973" s="42"/>
      <c r="N973" s="42"/>
      <c r="O973" s="42"/>
      <c r="P973" s="42"/>
      <c r="Q973" s="42"/>
      <c r="R973" s="42"/>
      <c r="S973" s="42"/>
      <c r="T973" s="42"/>
      <c r="U973" s="42"/>
      <c r="V973" s="42"/>
      <c r="W973" s="42"/>
      <c r="X973" s="42"/>
      <c r="Y973" s="42"/>
      <c r="Z973" s="42"/>
      <c r="AA973" s="42"/>
      <c r="AB973" s="42"/>
      <c r="AC973" s="42"/>
      <c r="AD973" s="42"/>
    </row>
    <row r="974">
      <c r="A974" s="70" t="b">
        <v>0</v>
      </c>
      <c r="I974" s="549"/>
      <c r="K974" s="42"/>
      <c r="L974" s="42"/>
      <c r="M974" s="42"/>
      <c r="N974" s="42"/>
      <c r="O974" s="42"/>
      <c r="P974" s="42"/>
      <c r="Q974" s="42"/>
      <c r="R974" s="42"/>
      <c r="S974" s="42"/>
      <c r="T974" s="42"/>
      <c r="U974" s="42"/>
      <c r="V974" s="42"/>
      <c r="W974" s="42"/>
      <c r="X974" s="42"/>
      <c r="Y974" s="42"/>
      <c r="Z974" s="42"/>
      <c r="AA974" s="42"/>
      <c r="AB974" s="42"/>
      <c r="AC974" s="42"/>
      <c r="AD974" s="42"/>
    </row>
    <row r="975">
      <c r="A975" s="70" t="b">
        <v>0</v>
      </c>
      <c r="I975" s="549"/>
      <c r="K975" s="42"/>
      <c r="L975" s="42"/>
      <c r="M975" s="42"/>
      <c r="N975" s="42"/>
      <c r="O975" s="42"/>
      <c r="P975" s="42"/>
      <c r="Q975" s="42"/>
      <c r="R975" s="42"/>
      <c r="S975" s="42"/>
      <c r="T975" s="42"/>
      <c r="U975" s="42"/>
      <c r="V975" s="42"/>
      <c r="W975" s="42"/>
      <c r="X975" s="42"/>
      <c r="Y975" s="42"/>
      <c r="Z975" s="42"/>
      <c r="AA975" s="42"/>
      <c r="AB975" s="42"/>
      <c r="AC975" s="42"/>
      <c r="AD975" s="42"/>
    </row>
    <row r="976">
      <c r="A976" s="70" t="b">
        <v>0</v>
      </c>
      <c r="I976" s="549"/>
      <c r="K976" s="42"/>
      <c r="L976" s="42"/>
      <c r="M976" s="42"/>
      <c r="N976" s="42"/>
      <c r="O976" s="42"/>
      <c r="P976" s="42"/>
      <c r="Q976" s="42"/>
      <c r="R976" s="42"/>
      <c r="S976" s="42"/>
      <c r="T976" s="42"/>
      <c r="U976" s="42"/>
      <c r="V976" s="42"/>
      <c r="W976" s="42"/>
      <c r="X976" s="42"/>
      <c r="Y976" s="42"/>
      <c r="Z976" s="42"/>
      <c r="AA976" s="42"/>
      <c r="AB976" s="42"/>
      <c r="AC976" s="42"/>
      <c r="AD976" s="42"/>
    </row>
    <row r="977">
      <c r="A977" s="70" t="b">
        <v>0</v>
      </c>
      <c r="I977" s="549"/>
      <c r="K977" s="42"/>
      <c r="L977" s="42"/>
      <c r="M977" s="42"/>
      <c r="N977" s="42"/>
      <c r="O977" s="42"/>
      <c r="P977" s="42"/>
      <c r="Q977" s="42"/>
      <c r="R977" s="42"/>
      <c r="S977" s="42"/>
      <c r="T977" s="42"/>
      <c r="U977" s="42"/>
      <c r="V977" s="42"/>
      <c r="W977" s="42"/>
      <c r="X977" s="42"/>
      <c r="Y977" s="42"/>
      <c r="Z977" s="42"/>
      <c r="AA977" s="42"/>
      <c r="AB977" s="42"/>
      <c r="AC977" s="42"/>
      <c r="AD977" s="42"/>
    </row>
    <row r="978">
      <c r="A978" s="70" t="b">
        <v>0</v>
      </c>
      <c r="I978" s="549"/>
      <c r="K978" s="42"/>
      <c r="L978" s="42"/>
      <c r="M978" s="42"/>
      <c r="N978" s="42"/>
      <c r="O978" s="42"/>
      <c r="P978" s="42"/>
      <c r="Q978" s="42"/>
      <c r="R978" s="42"/>
      <c r="S978" s="42"/>
      <c r="T978" s="42"/>
      <c r="U978" s="42"/>
      <c r="V978" s="42"/>
      <c r="W978" s="42"/>
      <c r="X978" s="42"/>
      <c r="Y978" s="42"/>
      <c r="Z978" s="42"/>
      <c r="AA978" s="42"/>
      <c r="AB978" s="42"/>
      <c r="AC978" s="42"/>
      <c r="AD978" s="42"/>
    </row>
    <row r="979">
      <c r="A979" s="70" t="b">
        <v>0</v>
      </c>
      <c r="I979" s="549"/>
      <c r="K979" s="42"/>
      <c r="L979" s="42"/>
      <c r="M979" s="42"/>
      <c r="N979" s="42"/>
      <c r="O979" s="42"/>
      <c r="P979" s="42"/>
      <c r="Q979" s="42"/>
      <c r="R979" s="42"/>
      <c r="S979" s="42"/>
      <c r="T979" s="42"/>
      <c r="U979" s="42"/>
      <c r="V979" s="42"/>
      <c r="W979" s="42"/>
      <c r="X979" s="42"/>
      <c r="Y979" s="42"/>
      <c r="Z979" s="42"/>
      <c r="AA979" s="42"/>
      <c r="AB979" s="42"/>
      <c r="AC979" s="42"/>
      <c r="AD979" s="42"/>
    </row>
    <row r="980">
      <c r="A980" s="70" t="b">
        <v>0</v>
      </c>
      <c r="I980" s="549"/>
      <c r="K980" s="42"/>
      <c r="L980" s="42"/>
      <c r="M980" s="42"/>
      <c r="N980" s="42"/>
      <c r="O980" s="42"/>
      <c r="P980" s="42"/>
      <c r="Q980" s="42"/>
      <c r="R980" s="42"/>
      <c r="S980" s="42"/>
      <c r="T980" s="42"/>
      <c r="U980" s="42"/>
      <c r="V980" s="42"/>
      <c r="W980" s="42"/>
      <c r="X980" s="42"/>
      <c r="Y980" s="42"/>
      <c r="Z980" s="42"/>
      <c r="AA980" s="42"/>
      <c r="AB980" s="42"/>
      <c r="AC980" s="42"/>
      <c r="AD980" s="42"/>
    </row>
    <row r="981">
      <c r="A981" s="70" t="b">
        <v>0</v>
      </c>
      <c r="I981" s="549"/>
      <c r="K981" s="42"/>
      <c r="L981" s="42"/>
      <c r="M981" s="42"/>
      <c r="N981" s="42"/>
      <c r="O981" s="42"/>
      <c r="P981" s="42"/>
      <c r="Q981" s="42"/>
      <c r="R981" s="42"/>
      <c r="S981" s="42"/>
      <c r="T981" s="42"/>
      <c r="U981" s="42"/>
      <c r="V981" s="42"/>
      <c r="W981" s="42"/>
      <c r="X981" s="42"/>
      <c r="Y981" s="42"/>
      <c r="Z981" s="42"/>
      <c r="AA981" s="42"/>
      <c r="AB981" s="42"/>
      <c r="AC981" s="42"/>
      <c r="AD981" s="42"/>
    </row>
    <row r="982">
      <c r="A982" s="70" t="b">
        <v>0</v>
      </c>
      <c r="I982" s="549"/>
      <c r="K982" s="42"/>
      <c r="L982" s="42"/>
      <c r="M982" s="42"/>
      <c r="N982" s="42"/>
      <c r="O982" s="42"/>
      <c r="P982" s="42"/>
      <c r="Q982" s="42"/>
      <c r="R982" s="42"/>
      <c r="S982" s="42"/>
      <c r="T982" s="42"/>
      <c r="U982" s="42"/>
      <c r="V982" s="42"/>
      <c r="W982" s="42"/>
      <c r="X982" s="42"/>
      <c r="Y982" s="42"/>
      <c r="Z982" s="42"/>
      <c r="AA982" s="42"/>
      <c r="AB982" s="42"/>
      <c r="AC982" s="42"/>
      <c r="AD982" s="42"/>
    </row>
    <row r="983">
      <c r="A983" s="70" t="b">
        <v>0</v>
      </c>
      <c r="I983" s="549"/>
      <c r="K983" s="42"/>
      <c r="L983" s="42"/>
      <c r="M983" s="42"/>
      <c r="N983" s="42"/>
      <c r="O983" s="42"/>
      <c r="P983" s="42"/>
      <c r="Q983" s="42"/>
      <c r="R983" s="42"/>
      <c r="S983" s="42"/>
      <c r="T983" s="42"/>
      <c r="U983" s="42"/>
      <c r="V983" s="42"/>
      <c r="W983" s="42"/>
      <c r="X983" s="42"/>
      <c r="Y983" s="42"/>
      <c r="Z983" s="42"/>
      <c r="AA983" s="42"/>
      <c r="AB983" s="42"/>
      <c r="AC983" s="42"/>
      <c r="AD983" s="42"/>
    </row>
    <row r="984">
      <c r="A984" s="70" t="b">
        <v>0</v>
      </c>
      <c r="I984" s="549"/>
      <c r="K984" s="42"/>
      <c r="L984" s="42"/>
      <c r="M984" s="42"/>
      <c r="N984" s="42"/>
      <c r="O984" s="42"/>
      <c r="P984" s="42"/>
      <c r="Q984" s="42"/>
      <c r="R984" s="42"/>
      <c r="S984" s="42"/>
      <c r="T984" s="42"/>
      <c r="U984" s="42"/>
      <c r="V984" s="42"/>
      <c r="W984" s="42"/>
      <c r="X984" s="42"/>
      <c r="Y984" s="42"/>
      <c r="Z984" s="42"/>
      <c r="AA984" s="42"/>
      <c r="AB984" s="42"/>
      <c r="AC984" s="42"/>
      <c r="AD984" s="42"/>
    </row>
    <row r="985">
      <c r="A985" s="70" t="b">
        <v>0</v>
      </c>
      <c r="I985" s="549"/>
      <c r="K985" s="42"/>
      <c r="L985" s="42"/>
      <c r="M985" s="42"/>
      <c r="N985" s="42"/>
      <c r="O985" s="42"/>
      <c r="P985" s="42"/>
      <c r="Q985" s="42"/>
      <c r="R985" s="42"/>
      <c r="S985" s="42"/>
      <c r="T985" s="42"/>
      <c r="U985" s="42"/>
      <c r="V985" s="42"/>
      <c r="W985" s="42"/>
      <c r="X985" s="42"/>
      <c r="Y985" s="42"/>
      <c r="Z985" s="42"/>
      <c r="AA985" s="42"/>
      <c r="AB985" s="42"/>
      <c r="AC985" s="42"/>
      <c r="AD985" s="42"/>
    </row>
    <row r="986">
      <c r="A986" s="70" t="b">
        <v>0</v>
      </c>
      <c r="I986" s="549"/>
      <c r="K986" s="42"/>
      <c r="L986" s="42"/>
      <c r="M986" s="42"/>
      <c r="N986" s="42"/>
      <c r="O986" s="42"/>
      <c r="P986" s="42"/>
      <c r="Q986" s="42"/>
      <c r="R986" s="42"/>
      <c r="S986" s="42"/>
      <c r="T986" s="42"/>
      <c r="U986" s="42"/>
      <c r="V986" s="42"/>
      <c r="W986" s="42"/>
      <c r="X986" s="42"/>
      <c r="Y986" s="42"/>
      <c r="Z986" s="42"/>
      <c r="AA986" s="42"/>
      <c r="AB986" s="42"/>
      <c r="AC986" s="42"/>
      <c r="AD986" s="42"/>
    </row>
    <row r="987">
      <c r="A987" s="70" t="b">
        <v>0</v>
      </c>
      <c r="I987" s="549"/>
      <c r="K987" s="42"/>
      <c r="L987" s="42"/>
      <c r="M987" s="42"/>
      <c r="N987" s="42"/>
      <c r="O987" s="42"/>
      <c r="P987" s="42"/>
      <c r="Q987" s="42"/>
      <c r="R987" s="42"/>
      <c r="S987" s="42"/>
      <c r="T987" s="42"/>
      <c r="U987" s="42"/>
      <c r="V987" s="42"/>
      <c r="W987" s="42"/>
      <c r="X987" s="42"/>
      <c r="Y987" s="42"/>
      <c r="Z987" s="42"/>
      <c r="AA987" s="42"/>
      <c r="AB987" s="42"/>
      <c r="AC987" s="42"/>
      <c r="AD987" s="42"/>
    </row>
    <row r="988">
      <c r="A988" s="70" t="b">
        <v>0</v>
      </c>
      <c r="I988" s="549"/>
      <c r="K988" s="42"/>
      <c r="L988" s="42"/>
      <c r="M988" s="42"/>
      <c r="N988" s="42"/>
      <c r="O988" s="42"/>
      <c r="P988" s="42"/>
      <c r="Q988" s="42"/>
      <c r="R988" s="42"/>
      <c r="S988" s="42"/>
      <c r="T988" s="42"/>
      <c r="U988" s="42"/>
      <c r="V988" s="42"/>
      <c r="W988" s="42"/>
      <c r="X988" s="42"/>
      <c r="Y988" s="42"/>
      <c r="Z988" s="42"/>
      <c r="AA988" s="42"/>
      <c r="AB988" s="42"/>
      <c r="AC988" s="42"/>
      <c r="AD988" s="42"/>
    </row>
    <row r="989">
      <c r="A989" s="70" t="b">
        <v>0</v>
      </c>
      <c r="I989" s="549"/>
      <c r="K989" s="42"/>
      <c r="L989" s="42"/>
      <c r="M989" s="42"/>
      <c r="N989" s="42"/>
      <c r="O989" s="42"/>
      <c r="P989" s="42"/>
      <c r="Q989" s="42"/>
      <c r="R989" s="42"/>
      <c r="S989" s="42"/>
      <c r="T989" s="42"/>
      <c r="U989" s="42"/>
      <c r="V989" s="42"/>
      <c r="W989" s="42"/>
      <c r="X989" s="42"/>
      <c r="Y989" s="42"/>
      <c r="Z989" s="42"/>
      <c r="AA989" s="42"/>
      <c r="AB989" s="42"/>
      <c r="AC989" s="42"/>
      <c r="AD989" s="42"/>
    </row>
    <row r="990">
      <c r="A990" s="70" t="b">
        <v>0</v>
      </c>
      <c r="I990" s="549"/>
      <c r="K990" s="42"/>
      <c r="L990" s="42"/>
      <c r="M990" s="42"/>
      <c r="N990" s="42"/>
      <c r="O990" s="42"/>
      <c r="P990" s="42"/>
      <c r="Q990" s="42"/>
      <c r="R990" s="42"/>
      <c r="S990" s="42"/>
      <c r="T990" s="42"/>
      <c r="U990" s="42"/>
      <c r="V990" s="42"/>
      <c r="W990" s="42"/>
      <c r="X990" s="42"/>
      <c r="Y990" s="42"/>
      <c r="Z990" s="42"/>
      <c r="AA990" s="42"/>
      <c r="AB990" s="42"/>
      <c r="AC990" s="42"/>
      <c r="AD990" s="42"/>
    </row>
    <row r="991">
      <c r="A991" s="70" t="b">
        <v>0</v>
      </c>
      <c r="I991" s="549"/>
      <c r="K991" s="42"/>
      <c r="L991" s="42"/>
      <c r="M991" s="42"/>
      <c r="N991" s="42"/>
      <c r="O991" s="42"/>
      <c r="P991" s="42"/>
      <c r="Q991" s="42"/>
      <c r="R991" s="42"/>
      <c r="S991" s="42"/>
      <c r="T991" s="42"/>
      <c r="U991" s="42"/>
      <c r="V991" s="42"/>
      <c r="W991" s="42"/>
      <c r="X991" s="42"/>
      <c r="Y991" s="42"/>
      <c r="Z991" s="42"/>
      <c r="AA991" s="42"/>
      <c r="AB991" s="42"/>
      <c r="AC991" s="42"/>
      <c r="AD991" s="42"/>
    </row>
    <row r="992">
      <c r="A992" s="70" t="b">
        <v>0</v>
      </c>
      <c r="I992" s="549"/>
      <c r="K992" s="42"/>
      <c r="L992" s="42"/>
      <c r="M992" s="42"/>
      <c r="N992" s="42"/>
      <c r="O992" s="42"/>
      <c r="P992" s="42"/>
      <c r="Q992" s="42"/>
      <c r="R992" s="42"/>
      <c r="S992" s="42"/>
      <c r="T992" s="42"/>
      <c r="U992" s="42"/>
      <c r="V992" s="42"/>
      <c r="W992" s="42"/>
      <c r="X992" s="42"/>
      <c r="Y992" s="42"/>
      <c r="Z992" s="42"/>
      <c r="AA992" s="42"/>
      <c r="AB992" s="42"/>
      <c r="AC992" s="42"/>
      <c r="AD992" s="42"/>
    </row>
    <row r="993">
      <c r="A993" s="70" t="b">
        <v>0</v>
      </c>
      <c r="I993" s="549"/>
      <c r="K993" s="42"/>
      <c r="L993" s="42"/>
      <c r="M993" s="42"/>
      <c r="N993" s="42"/>
      <c r="O993" s="42"/>
      <c r="P993" s="42"/>
      <c r="Q993" s="42"/>
      <c r="R993" s="42"/>
      <c r="S993" s="42"/>
      <c r="T993" s="42"/>
      <c r="U993" s="42"/>
      <c r="V993" s="42"/>
      <c r="W993" s="42"/>
      <c r="X993" s="42"/>
      <c r="Y993" s="42"/>
      <c r="Z993" s="42"/>
      <c r="AA993" s="42"/>
      <c r="AB993" s="42"/>
      <c r="AC993" s="42"/>
      <c r="AD993" s="42"/>
    </row>
    <row r="994">
      <c r="A994" s="70" t="b">
        <v>0</v>
      </c>
      <c r="I994" s="549"/>
      <c r="K994" s="42"/>
      <c r="L994" s="42"/>
      <c r="M994" s="42"/>
      <c r="N994" s="42"/>
      <c r="O994" s="42"/>
      <c r="P994" s="42"/>
      <c r="Q994" s="42"/>
      <c r="R994" s="42"/>
      <c r="S994" s="42"/>
      <c r="T994" s="42"/>
      <c r="U994" s="42"/>
      <c r="V994" s="42"/>
      <c r="W994" s="42"/>
      <c r="X994" s="42"/>
      <c r="Y994" s="42"/>
      <c r="Z994" s="42"/>
      <c r="AA994" s="42"/>
      <c r="AB994" s="42"/>
      <c r="AC994" s="42"/>
      <c r="AD994" s="42"/>
    </row>
    <row r="995">
      <c r="A995" s="70" t="b">
        <v>0</v>
      </c>
      <c r="I995" s="549"/>
      <c r="K995" s="42"/>
      <c r="L995" s="42"/>
      <c r="M995" s="42"/>
      <c r="N995" s="42"/>
      <c r="O995" s="42"/>
      <c r="P995" s="42"/>
      <c r="Q995" s="42"/>
      <c r="R995" s="42"/>
      <c r="S995" s="42"/>
      <c r="T995" s="42"/>
      <c r="U995" s="42"/>
      <c r="V995" s="42"/>
      <c r="W995" s="42"/>
      <c r="X995" s="42"/>
      <c r="Y995" s="42"/>
      <c r="Z995" s="42"/>
      <c r="AA995" s="42"/>
      <c r="AB995" s="42"/>
      <c r="AC995" s="42"/>
      <c r="AD995" s="42"/>
    </row>
    <row r="996">
      <c r="A996" s="70" t="b">
        <v>0</v>
      </c>
      <c r="I996" s="549"/>
      <c r="K996" s="42"/>
      <c r="L996" s="42"/>
      <c r="M996" s="42"/>
      <c r="N996" s="42"/>
      <c r="O996" s="42"/>
      <c r="P996" s="42"/>
      <c r="Q996" s="42"/>
      <c r="R996" s="42"/>
      <c r="S996" s="42"/>
      <c r="T996" s="42"/>
      <c r="U996" s="42"/>
      <c r="V996" s="42"/>
      <c r="W996" s="42"/>
      <c r="X996" s="42"/>
      <c r="Y996" s="42"/>
      <c r="Z996" s="42"/>
      <c r="AA996" s="42"/>
      <c r="AB996" s="42"/>
      <c r="AC996" s="42"/>
      <c r="AD996" s="42"/>
    </row>
    <row r="997">
      <c r="A997" s="70" t="b">
        <v>0</v>
      </c>
      <c r="I997" s="549"/>
      <c r="K997" s="42"/>
      <c r="L997" s="42"/>
      <c r="M997" s="42"/>
      <c r="N997" s="42"/>
      <c r="O997" s="42"/>
      <c r="P997" s="42"/>
      <c r="Q997" s="42"/>
      <c r="R997" s="42"/>
      <c r="S997" s="42"/>
      <c r="T997" s="42"/>
      <c r="U997" s="42"/>
      <c r="V997" s="42"/>
      <c r="W997" s="42"/>
      <c r="X997" s="42"/>
      <c r="Y997" s="42"/>
      <c r="Z997" s="42"/>
      <c r="AA997" s="42"/>
      <c r="AB997" s="42"/>
      <c r="AC997" s="42"/>
      <c r="AD997" s="42"/>
    </row>
    <row r="998">
      <c r="A998" s="70" t="b">
        <v>0</v>
      </c>
      <c r="I998" s="549"/>
      <c r="K998" s="42"/>
      <c r="L998" s="42"/>
      <c r="M998" s="42"/>
      <c r="N998" s="42"/>
      <c r="O998" s="42"/>
      <c r="P998" s="42"/>
      <c r="Q998" s="42"/>
      <c r="R998" s="42"/>
      <c r="S998" s="42"/>
      <c r="T998" s="42"/>
      <c r="U998" s="42"/>
      <c r="V998" s="42"/>
      <c r="W998" s="42"/>
      <c r="X998" s="42"/>
      <c r="Y998" s="42"/>
      <c r="Z998" s="42"/>
      <c r="AA998" s="42"/>
      <c r="AB998" s="42"/>
      <c r="AC998" s="42"/>
      <c r="AD998" s="42"/>
    </row>
    <row r="999">
      <c r="A999" s="70" t="b">
        <v>0</v>
      </c>
      <c r="I999" s="549"/>
      <c r="K999" s="42"/>
      <c r="L999" s="42"/>
      <c r="M999" s="42"/>
      <c r="N999" s="42"/>
      <c r="O999" s="42"/>
      <c r="P999" s="42"/>
      <c r="Q999" s="42"/>
      <c r="R999" s="42"/>
      <c r="S999" s="42"/>
      <c r="T999" s="42"/>
      <c r="U999" s="42"/>
      <c r="V999" s="42"/>
      <c r="W999" s="42"/>
      <c r="X999" s="42"/>
      <c r="Y999" s="42"/>
      <c r="Z999" s="42"/>
      <c r="AA999" s="42"/>
      <c r="AB999" s="42"/>
      <c r="AC999" s="42"/>
      <c r="AD999" s="42"/>
    </row>
    <row r="1000">
      <c r="A1000" s="70" t="b">
        <v>0</v>
      </c>
      <c r="I1000" s="549"/>
      <c r="K1000" s="42"/>
      <c r="L1000" s="42"/>
      <c r="M1000" s="42"/>
      <c r="N1000" s="42"/>
      <c r="O1000" s="42"/>
      <c r="P1000" s="42"/>
      <c r="Q1000" s="42"/>
      <c r="R1000" s="42"/>
      <c r="S1000" s="42"/>
      <c r="T1000" s="42"/>
      <c r="U1000" s="42"/>
      <c r="V1000" s="42"/>
      <c r="W1000" s="42"/>
      <c r="X1000" s="42"/>
      <c r="Y1000" s="42"/>
      <c r="Z1000" s="42"/>
      <c r="AA1000" s="42"/>
      <c r="AB1000" s="42"/>
      <c r="AC1000" s="42"/>
      <c r="AD1000" s="42"/>
    </row>
    <row r="1001">
      <c r="A1001" s="70" t="b">
        <v>0</v>
      </c>
      <c r="I1001" s="549"/>
      <c r="K1001" s="42"/>
      <c r="L1001" s="42"/>
      <c r="M1001" s="42"/>
      <c r="N1001" s="42"/>
      <c r="O1001" s="42"/>
      <c r="P1001" s="42"/>
      <c r="Q1001" s="42"/>
      <c r="R1001" s="42"/>
      <c r="S1001" s="42"/>
      <c r="T1001" s="42"/>
      <c r="U1001" s="42"/>
      <c r="V1001" s="42"/>
      <c r="W1001" s="42"/>
      <c r="X1001" s="42"/>
      <c r="Y1001" s="42"/>
      <c r="Z1001" s="42"/>
      <c r="AA1001" s="42"/>
      <c r="AB1001" s="42"/>
      <c r="AC1001" s="42"/>
      <c r="AD1001" s="42"/>
    </row>
  </sheetData>
  <mergeCells count="12">
    <mergeCell ref="U2:V2"/>
    <mergeCell ref="W2:X2"/>
    <mergeCell ref="Y2:Z2"/>
    <mergeCell ref="AA2:AB2"/>
    <mergeCell ref="B1:G2"/>
    <mergeCell ref="K1:AD1"/>
    <mergeCell ref="K2:L2"/>
    <mergeCell ref="M2:N2"/>
    <mergeCell ref="O2:P2"/>
    <mergeCell ref="Q2:R2"/>
    <mergeCell ref="S2:T2"/>
    <mergeCell ref="AC2:AD2"/>
  </mergeCells>
  <conditionalFormatting sqref="B4:G1001">
    <cfRule type="expression" dxfId="0" priority="1">
      <formula>$C4="Rare"</formula>
    </cfRule>
  </conditionalFormatting>
  <conditionalFormatting sqref="B4:G1001">
    <cfRule type="expression" dxfId="1" priority="2">
      <formula>$C4="epic"</formula>
    </cfRule>
  </conditionalFormatting>
  <conditionalFormatting sqref="B4:G1001">
    <cfRule type="expression" dxfId="2" priority="3">
      <formula>$C4="legendary"</formula>
    </cfRule>
  </conditionalFormatting>
  <dataValidations>
    <dataValidation type="list" allowBlank="1" showErrorMessage="1" sqref="K4:K299 M4:M299 O4:O299 Q4:Q299">
      <formula1>'🌳Resource'!$A$3:$A$192</formula1>
    </dataValidation>
    <dataValidation type="list" allowBlank="1" sqref="E4:E767">
      <formula1>'En Configuration'!$E$4:$E$22</formula1>
    </dataValidation>
    <dataValidation type="decimal" operator="greaterThanOrEqual" allowBlank="1" showDropDown="1" showErrorMessage="1" sqref="L4:L299 N4:N299 P4:P299 R4:R299 T4:T299 V4:V299 X4:X299 Z4:Z299 AB4:AB299 AD4:AD299">
      <formula1>0.0</formula1>
    </dataValidation>
    <dataValidation type="list" allowBlank="1" showErrorMessage="1" sqref="C4:C300">
      <formula1>'En Configuration'!$A$4:$A$7</formula1>
    </dataValidation>
    <dataValidation type="list" allowBlank="1" showErrorMessage="1" sqref="D4:D300">
      <formula1>'En Configuration'!$A$11:$A$12</formula1>
    </dataValidation>
    <dataValidation type="list" allowBlank="1" sqref="S4:S299 U4:U299 W4:W299 Y4:Y299 AA4:AA299 AC4:AC299">
      <formula1>'🧱Material'!$B$4:$B1001</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17.86"/>
    <col customWidth="1" min="2" max="2" width="9.43"/>
    <col customWidth="1" min="3" max="3" width="9.29"/>
    <col customWidth="1" min="4" max="4" width="8.86"/>
    <col customWidth="1" min="5" max="5" width="8.29"/>
    <col customWidth="1" min="6" max="6" width="9.43"/>
    <col customWidth="1" min="7" max="7" width="9.29"/>
    <col customWidth="1" min="8" max="8" width="8.86"/>
    <col customWidth="1" min="9" max="9" width="8.29"/>
    <col customWidth="1" min="10" max="10" width="9.43"/>
    <col customWidth="1" min="11" max="11" width="9.29"/>
    <col customWidth="1" min="12" max="12" width="8.86"/>
    <col customWidth="1" min="13" max="13" width="8.29"/>
    <col customWidth="1" min="14" max="14" width="9.43"/>
    <col customWidth="1" min="15" max="15" width="9.29"/>
    <col customWidth="1" min="16" max="16" width="8.86"/>
    <col customWidth="1" min="17" max="17" width="8.29"/>
    <col customWidth="1" min="18" max="18" width="9.43"/>
    <col customWidth="1" min="19" max="19" width="9.29"/>
    <col customWidth="1" min="20" max="20" width="8.86"/>
    <col customWidth="1" min="21" max="21" width="8.29"/>
    <col customWidth="1" min="22" max="22" width="9.43"/>
    <col customWidth="1" min="23" max="23" width="9.29"/>
    <col customWidth="1" min="24" max="24" width="8.86"/>
    <col customWidth="1" min="25" max="25" width="8.29"/>
    <col customWidth="1" min="26" max="26" width="9.43"/>
    <col customWidth="1" min="27" max="27" width="9.29"/>
    <col customWidth="1" min="28" max="28" width="8.86"/>
    <col customWidth="1" min="29" max="29" width="8.29"/>
    <col customWidth="1" min="30" max="30" width="9.43"/>
    <col customWidth="1" min="31" max="31" width="9.29"/>
    <col customWidth="1" min="32" max="32" width="8.86"/>
    <col customWidth="1" min="33" max="33" width="8.29"/>
    <col customWidth="1" min="34" max="34" width="9.43"/>
    <col customWidth="1" min="35" max="35" width="9.29"/>
    <col customWidth="1" min="36" max="36" width="8.86"/>
    <col customWidth="1" min="37" max="37" width="8.29"/>
    <col customWidth="1" min="38" max="38" width="9.43"/>
    <col customWidth="1" min="39" max="39" width="9.29"/>
    <col customWidth="1" min="40" max="40" width="8.86"/>
    <col customWidth="1" min="41" max="41" width="8.29"/>
    <col customWidth="1" min="42" max="42" width="9.43"/>
    <col customWidth="1" min="43" max="43" width="9.29"/>
    <col customWidth="1" min="44" max="44" width="8.86"/>
    <col customWidth="1" min="45" max="45" width="8.29"/>
    <col customWidth="1" min="46" max="46" width="9.43"/>
    <col customWidth="1" min="47" max="47" width="9.29"/>
    <col customWidth="1" min="48" max="48" width="8.86"/>
    <col customWidth="1" min="49" max="49" width="8.29"/>
    <col customWidth="1" min="50" max="50" width="9.43"/>
    <col customWidth="1" min="51" max="51" width="9.29"/>
    <col customWidth="1" min="52" max="52" width="8.86"/>
    <col customWidth="1" min="53" max="53" width="8.29"/>
    <col customWidth="1" min="54" max="54" width="9.43"/>
    <col customWidth="1" min="55" max="55" width="9.29"/>
    <col customWidth="1" min="56" max="56" width="8.86"/>
    <col customWidth="1" min="57" max="57" width="8.29"/>
    <col customWidth="1" min="58" max="58" width="9.43"/>
    <col customWidth="1" min="59" max="59" width="9.29"/>
    <col customWidth="1" min="60" max="60" width="8.86"/>
    <col customWidth="1" min="61" max="61" width="8.29"/>
    <col customWidth="1" min="62" max="62" width="9.43"/>
    <col customWidth="1" min="63" max="63" width="9.29"/>
    <col customWidth="1" min="64" max="64" width="8.86"/>
    <col customWidth="1" min="65" max="65" width="8.29"/>
    <col customWidth="1" min="66" max="66" width="9.43"/>
    <col customWidth="1" min="67" max="67" width="9.29"/>
    <col customWidth="1" min="68" max="68" width="8.86"/>
    <col customWidth="1" min="69" max="69" width="8.29"/>
    <col customWidth="1" min="70" max="70" width="9.43"/>
    <col customWidth="1" min="71" max="71" width="9.29"/>
    <col customWidth="1" min="72" max="72" width="8.86"/>
    <col customWidth="1" min="73" max="73" width="8.29"/>
  </cols>
  <sheetData>
    <row r="1" ht="27.0" customHeight="1">
      <c r="A1" s="637" t="s">
        <v>364</v>
      </c>
      <c r="B1" s="638"/>
    </row>
    <row r="2">
      <c r="B2" s="639" t="str">
        <f>'🌳Resource'!A4</f>
        <v> เงิน(Cash)</v>
      </c>
      <c r="C2" s="640"/>
      <c r="D2" s="640"/>
      <c r="E2" s="641"/>
      <c r="F2" s="642" t="str">
        <f>'🌳Resource'!A5</f>
        <v>ไม้(Wood)</v>
      </c>
      <c r="G2" s="640"/>
      <c r="H2" s="640"/>
      <c r="I2" s="641"/>
      <c r="J2" s="639" t="str">
        <f>'🌳Resource'!A6</f>
        <v>หิน(Rock)</v>
      </c>
      <c r="K2" s="640"/>
      <c r="L2" s="640"/>
      <c r="M2" s="641"/>
      <c r="N2" s="642" t="str">
        <f>'🌳Resource'!A7</f>
        <v>ทราย(Sand)</v>
      </c>
      <c r="O2" s="640"/>
      <c r="P2" s="640"/>
      <c r="Q2" s="641"/>
      <c r="R2" s="639" t="str">
        <f>'🌳Resource'!A8</f>
        <v>ดิน(Dirt)</v>
      </c>
      <c r="S2" s="640"/>
      <c r="T2" s="640"/>
      <c r="U2" s="641"/>
      <c r="V2" s="642" t="str">
        <f>'🌳Resource'!A9</f>
        <v>น้ำ(Water)</v>
      </c>
      <c r="W2" s="640"/>
      <c r="X2" s="640"/>
      <c r="Y2" s="641"/>
      <c r="Z2" s="639" t="str">
        <f>'🌳Resource'!A10</f>
        <v>เหล็ก(Iron)</v>
      </c>
      <c r="AA2" s="640"/>
      <c r="AB2" s="640"/>
      <c r="AC2" s="641"/>
      <c r="AD2" s="642" t="str">
        <f>'🌳Resource'!A11</f>
        <v>ทองแดง(Copper)</v>
      </c>
      <c r="AE2" s="640"/>
      <c r="AF2" s="640"/>
      <c r="AG2" s="641"/>
      <c r="AH2" s="639" t="str">
        <f>'🌳Resource'!A12</f>
        <v>ถ่านหิน(Coal)</v>
      </c>
      <c r="AI2" s="640"/>
      <c r="AJ2" s="640"/>
      <c r="AK2" s="641"/>
      <c r="AL2" s="642" t="str">
        <f>'🌳Resource'!A13</f>
        <v>ไฟฟ้า(Electricity)</v>
      </c>
      <c r="AM2" s="640"/>
      <c r="AN2" s="640"/>
      <c r="AO2" s="641"/>
      <c r="AP2" s="639" t="str">
        <f>'🌳Resource'!A14</f>
        <v>แร่ธาตุ(Mineral)</v>
      </c>
      <c r="AQ2" s="640"/>
      <c r="AR2" s="640"/>
      <c r="AS2" s="641"/>
      <c r="AT2" s="642" t="str">
        <f>'🌳Resource'!A15</f>
        <v>แร่เงิน(Silver)</v>
      </c>
      <c r="AU2" s="640"/>
      <c r="AV2" s="640"/>
      <c r="AW2" s="641"/>
      <c r="AX2" s="639" t="str">
        <f>'🌳Resource'!A16</f>
        <v>อัญมณี(Gem)</v>
      </c>
      <c r="AY2" s="640"/>
      <c r="AZ2" s="640"/>
      <c r="BA2" s="641"/>
      <c r="BB2" s="642" t="str">
        <f>'🌳Resource'!A17</f>
        <v>น้ำมัน(Oil)</v>
      </c>
      <c r="BC2" s="640"/>
      <c r="BD2" s="640"/>
      <c r="BE2" s="641"/>
      <c r="BF2" s="639" t="str">
        <f>'🌳Resource'!A18</f>
        <v>ทองคำขาว(Platinum)</v>
      </c>
      <c r="BG2" s="640"/>
      <c r="BH2" s="640"/>
      <c r="BI2" s="641"/>
      <c r="BJ2" s="642" t="str">
        <f>'🌳Resource'!A19</f>
        <v>เพรช(Diamond)</v>
      </c>
      <c r="BK2" s="640"/>
      <c r="BL2" s="640"/>
      <c r="BM2" s="641"/>
      <c r="BN2" s="639" t="str">
        <f>'🌳Resource'!A20</f>
        <v>ทองคำ(Gold)</v>
      </c>
      <c r="BO2" s="640"/>
      <c r="BP2" s="640"/>
      <c r="BQ2" s="641"/>
      <c r="BR2" s="642" t="str">
        <f>'🌳Resource'!A21</f>
        <v>อินโนเรี่ยม(Innoreuam)</v>
      </c>
      <c r="BS2" s="640"/>
      <c r="BT2" s="640"/>
      <c r="BU2" s="641"/>
    </row>
    <row r="3" ht="18.75" customHeight="1">
      <c r="A3" s="643" t="s">
        <v>9</v>
      </c>
      <c r="B3" s="644" t="str">
        <f>'En Configuration'!A4</f>
        <v>Common</v>
      </c>
      <c r="C3" s="645" t="str">
        <f>'En Configuration'!A5</f>
        <v>Rare</v>
      </c>
      <c r="D3" s="646" t="str">
        <f>'En Configuration'!A6</f>
        <v>Epic</v>
      </c>
      <c r="E3" s="647" t="str">
        <f>'En Configuration'!A7</f>
        <v>Legendary</v>
      </c>
      <c r="F3" s="644" t="str">
        <f>'En Configuration'!A4</f>
        <v>Common</v>
      </c>
      <c r="G3" s="645" t="str">
        <f>'En Configuration'!A5</f>
        <v>Rare</v>
      </c>
      <c r="H3" s="646" t="str">
        <f>'En Configuration'!A6</f>
        <v>Epic</v>
      </c>
      <c r="I3" s="647" t="str">
        <f>'En Configuration'!A7</f>
        <v>Legendary</v>
      </c>
      <c r="J3" s="644" t="str">
        <f>'En Configuration'!A4</f>
        <v>Common</v>
      </c>
      <c r="K3" s="645" t="str">
        <f>'En Configuration'!A5</f>
        <v>Rare</v>
      </c>
      <c r="L3" s="646" t="str">
        <f>'En Configuration'!A6</f>
        <v>Epic</v>
      </c>
      <c r="M3" s="647" t="str">
        <f>'En Configuration'!A7</f>
        <v>Legendary</v>
      </c>
      <c r="N3" s="644" t="str">
        <f>'En Configuration'!A4</f>
        <v>Common</v>
      </c>
      <c r="O3" s="645" t="str">
        <f>'En Configuration'!A5</f>
        <v>Rare</v>
      </c>
      <c r="P3" s="646" t="str">
        <f>'En Configuration'!A6</f>
        <v>Epic</v>
      </c>
      <c r="Q3" s="647" t="str">
        <f>'En Configuration'!A7</f>
        <v>Legendary</v>
      </c>
      <c r="R3" s="644" t="str">
        <f>'En Configuration'!A4</f>
        <v>Common</v>
      </c>
      <c r="S3" s="645" t="str">
        <f>'En Configuration'!A5</f>
        <v>Rare</v>
      </c>
      <c r="T3" s="646" t="str">
        <f>'En Configuration'!A6</f>
        <v>Epic</v>
      </c>
      <c r="U3" s="647" t="str">
        <f>'En Configuration'!A7</f>
        <v>Legendary</v>
      </c>
      <c r="V3" s="644" t="str">
        <f>'En Configuration'!A4</f>
        <v>Common</v>
      </c>
      <c r="W3" s="645" t="str">
        <f>'En Configuration'!A5</f>
        <v>Rare</v>
      </c>
      <c r="X3" s="646" t="str">
        <f>'En Configuration'!A6</f>
        <v>Epic</v>
      </c>
      <c r="Y3" s="647" t="str">
        <f>'En Configuration'!A7</f>
        <v>Legendary</v>
      </c>
      <c r="Z3" s="644" t="str">
        <f>'En Configuration'!A4</f>
        <v>Common</v>
      </c>
      <c r="AA3" s="645" t="str">
        <f>'En Configuration'!A5</f>
        <v>Rare</v>
      </c>
      <c r="AB3" s="646" t="str">
        <f>'En Configuration'!A6</f>
        <v>Epic</v>
      </c>
      <c r="AC3" s="647" t="str">
        <f>'En Configuration'!A7</f>
        <v>Legendary</v>
      </c>
      <c r="AD3" s="644" t="str">
        <f>'En Configuration'!A4</f>
        <v>Common</v>
      </c>
      <c r="AE3" s="645" t="str">
        <f>'En Configuration'!A5</f>
        <v>Rare</v>
      </c>
      <c r="AF3" s="646" t="str">
        <f>'En Configuration'!A6</f>
        <v>Epic</v>
      </c>
      <c r="AG3" s="647" t="str">
        <f>'En Configuration'!A7</f>
        <v>Legendary</v>
      </c>
      <c r="AH3" s="644" t="str">
        <f>'En Configuration'!A4</f>
        <v>Common</v>
      </c>
      <c r="AI3" s="645" t="str">
        <f>'En Configuration'!A5</f>
        <v>Rare</v>
      </c>
      <c r="AJ3" s="646" t="str">
        <f>'En Configuration'!A6</f>
        <v>Epic</v>
      </c>
      <c r="AK3" s="647" t="str">
        <f>'En Configuration'!A7</f>
        <v>Legendary</v>
      </c>
      <c r="AL3" s="644" t="str">
        <f>'En Configuration'!A4</f>
        <v>Common</v>
      </c>
      <c r="AM3" s="645" t="str">
        <f>'En Configuration'!A5</f>
        <v>Rare</v>
      </c>
      <c r="AN3" s="646" t="str">
        <f>'En Configuration'!A6</f>
        <v>Epic</v>
      </c>
      <c r="AO3" s="647" t="str">
        <f>'En Configuration'!A7</f>
        <v>Legendary</v>
      </c>
      <c r="AP3" s="644" t="str">
        <f>'En Configuration'!A4</f>
        <v>Common</v>
      </c>
      <c r="AQ3" s="645" t="str">
        <f>'En Configuration'!A5</f>
        <v>Rare</v>
      </c>
      <c r="AR3" s="646" t="str">
        <f>'En Configuration'!A6</f>
        <v>Epic</v>
      </c>
      <c r="AS3" s="647" t="str">
        <f>'En Configuration'!A7</f>
        <v>Legendary</v>
      </c>
      <c r="AT3" s="644" t="str">
        <f>'En Configuration'!A4</f>
        <v>Common</v>
      </c>
      <c r="AU3" s="645" t="str">
        <f>'En Configuration'!A5</f>
        <v>Rare</v>
      </c>
      <c r="AV3" s="646" t="str">
        <f>'En Configuration'!A6</f>
        <v>Epic</v>
      </c>
      <c r="AW3" s="647" t="str">
        <f>'En Configuration'!A7</f>
        <v>Legendary</v>
      </c>
      <c r="AX3" s="644" t="str">
        <f>'En Configuration'!A4</f>
        <v>Common</v>
      </c>
      <c r="AY3" s="645" t="str">
        <f>'En Configuration'!A5</f>
        <v>Rare</v>
      </c>
      <c r="AZ3" s="646" t="str">
        <f>'En Configuration'!A6</f>
        <v>Epic</v>
      </c>
      <c r="BA3" s="647" t="str">
        <f>'En Configuration'!A7</f>
        <v>Legendary</v>
      </c>
      <c r="BB3" s="644" t="str">
        <f>'En Configuration'!A4</f>
        <v>Common</v>
      </c>
      <c r="BC3" s="645" t="str">
        <f>'En Configuration'!A5</f>
        <v>Rare</v>
      </c>
      <c r="BD3" s="646" t="str">
        <f>'En Configuration'!A6</f>
        <v>Epic</v>
      </c>
      <c r="BE3" s="647" t="str">
        <f>'En Configuration'!A7</f>
        <v>Legendary</v>
      </c>
      <c r="BF3" s="644" t="str">
        <f>'En Configuration'!A4</f>
        <v>Common</v>
      </c>
      <c r="BG3" s="645" t="str">
        <f>'En Configuration'!A5</f>
        <v>Rare</v>
      </c>
      <c r="BH3" s="646" t="str">
        <f>'En Configuration'!A6</f>
        <v>Epic</v>
      </c>
      <c r="BI3" s="647" t="str">
        <f>'En Configuration'!A7</f>
        <v>Legendary</v>
      </c>
      <c r="BJ3" s="644" t="str">
        <f>'En Configuration'!A4</f>
        <v>Common</v>
      </c>
      <c r="BK3" s="645" t="str">
        <f>'En Configuration'!A5</f>
        <v>Rare</v>
      </c>
      <c r="BL3" s="646" t="str">
        <f>'En Configuration'!A6</f>
        <v>Epic</v>
      </c>
      <c r="BM3" s="647" t="str">
        <f>'En Configuration'!A7</f>
        <v>Legendary</v>
      </c>
      <c r="BN3" s="644" t="str">
        <f>'En Configuration'!A4</f>
        <v>Common</v>
      </c>
      <c r="BO3" s="645" t="str">
        <f>'En Configuration'!A5</f>
        <v>Rare</v>
      </c>
      <c r="BP3" s="646" t="str">
        <f>'En Configuration'!A6</f>
        <v>Epic</v>
      </c>
      <c r="BQ3" s="647" t="str">
        <f>'En Configuration'!A7</f>
        <v>Legendary</v>
      </c>
      <c r="BR3" s="644" t="str">
        <f>'En Configuration'!A4</f>
        <v>Common</v>
      </c>
      <c r="BS3" s="645" t="str">
        <f>'En Configuration'!A5</f>
        <v>Rare</v>
      </c>
      <c r="BT3" s="646" t="str">
        <f>'En Configuration'!A6</f>
        <v>Epic</v>
      </c>
      <c r="BU3" s="647" t="str">
        <f>'En Configuration'!A7</f>
        <v>Legendary</v>
      </c>
    </row>
    <row r="4">
      <c r="A4" s="648" t="s">
        <v>193</v>
      </c>
      <c r="B4" s="649">
        <v>0.0</v>
      </c>
      <c r="C4" s="650">
        <v>0.0</v>
      </c>
      <c r="D4" s="651">
        <v>0.0</v>
      </c>
      <c r="E4" s="652">
        <v>0.0</v>
      </c>
      <c r="F4" s="649">
        <v>500.0</v>
      </c>
      <c r="G4" s="650">
        <v>1814.4</v>
      </c>
      <c r="H4" s="651">
        <v>28846.0</v>
      </c>
      <c r="I4" s="652">
        <v>2352.0</v>
      </c>
      <c r="J4" s="649">
        <v>275.0</v>
      </c>
      <c r="K4" s="650">
        <v>1490.4</v>
      </c>
      <c r="L4" s="651">
        <v>11233.0</v>
      </c>
      <c r="M4" s="652">
        <v>732.0</v>
      </c>
      <c r="N4" s="649">
        <v>0.0</v>
      </c>
      <c r="O4" s="650">
        <v>302.4</v>
      </c>
      <c r="P4" s="651">
        <v>1562.0</v>
      </c>
      <c r="Q4" s="652">
        <v>96.0</v>
      </c>
      <c r="R4" s="649">
        <v>275.0</v>
      </c>
      <c r="S4" s="650">
        <v>1490.4</v>
      </c>
      <c r="T4" s="651">
        <v>11233.0</v>
      </c>
      <c r="U4" s="652">
        <v>732.0</v>
      </c>
      <c r="V4" s="649">
        <v>0.0</v>
      </c>
      <c r="W4" s="650">
        <v>14.4</v>
      </c>
      <c r="X4" s="651">
        <v>26.0</v>
      </c>
      <c r="Y4" s="652">
        <v>0.0</v>
      </c>
      <c r="Z4" s="649">
        <v>0.0</v>
      </c>
      <c r="AA4" s="650">
        <v>1824.0</v>
      </c>
      <c r="AB4" s="651">
        <v>12302.0</v>
      </c>
      <c r="AC4" s="652">
        <v>876.0</v>
      </c>
      <c r="AD4" s="649">
        <v>0.0</v>
      </c>
      <c r="AE4" s="650">
        <v>60.0</v>
      </c>
      <c r="AF4" s="651">
        <v>2174.0</v>
      </c>
      <c r="AG4" s="652">
        <v>216.0</v>
      </c>
      <c r="AH4" s="649">
        <v>0.0</v>
      </c>
      <c r="AI4" s="650">
        <v>8.0</v>
      </c>
      <c r="AJ4" s="651">
        <v>14.0</v>
      </c>
      <c r="AK4" s="652">
        <v>0.0</v>
      </c>
      <c r="AL4" s="649">
        <v>0.0</v>
      </c>
      <c r="AM4" s="650">
        <v>0.0</v>
      </c>
      <c r="AN4" s="651">
        <v>0.0</v>
      </c>
      <c r="AO4" s="652">
        <v>0.0</v>
      </c>
      <c r="AP4" s="649">
        <v>0.0</v>
      </c>
      <c r="AQ4" s="650">
        <v>368.0</v>
      </c>
      <c r="AR4" s="651">
        <v>1550.0</v>
      </c>
      <c r="AS4" s="652">
        <v>96.0</v>
      </c>
      <c r="AT4" s="649">
        <v>0.0</v>
      </c>
      <c r="AU4" s="650">
        <v>0.0</v>
      </c>
      <c r="AV4" s="651">
        <v>138.0</v>
      </c>
      <c r="AW4" s="652">
        <v>0.0</v>
      </c>
      <c r="AX4" s="649">
        <v>0.0</v>
      </c>
      <c r="AY4" s="650">
        <v>0.0</v>
      </c>
      <c r="AZ4" s="651">
        <v>138.0</v>
      </c>
      <c r="BA4" s="652">
        <v>0.0</v>
      </c>
      <c r="BB4" s="649">
        <v>0.0</v>
      </c>
      <c r="BC4" s="650">
        <v>0.0</v>
      </c>
      <c r="BD4" s="651">
        <v>138.0</v>
      </c>
      <c r="BE4" s="652">
        <v>0.0</v>
      </c>
      <c r="BF4" s="649">
        <v>0.0</v>
      </c>
      <c r="BG4" s="650">
        <v>0.0</v>
      </c>
      <c r="BH4" s="651">
        <v>0.0</v>
      </c>
      <c r="BI4" s="652">
        <v>0.0</v>
      </c>
      <c r="BJ4" s="649">
        <v>0.0</v>
      </c>
      <c r="BK4" s="650">
        <v>0.0</v>
      </c>
      <c r="BL4" s="651">
        <v>0.0</v>
      </c>
      <c r="BM4" s="652">
        <v>0.0</v>
      </c>
      <c r="BN4" s="649">
        <v>0.0</v>
      </c>
      <c r="BO4" s="650">
        <v>0.0</v>
      </c>
      <c r="BP4" s="651">
        <v>0.0</v>
      </c>
      <c r="BQ4" s="652">
        <v>0.0</v>
      </c>
      <c r="BR4" s="649">
        <v>0.0</v>
      </c>
      <c r="BS4" s="650">
        <v>0.0</v>
      </c>
      <c r="BT4" s="651">
        <v>0.0</v>
      </c>
      <c r="BU4" s="652">
        <v>0.0</v>
      </c>
    </row>
    <row r="5">
      <c r="A5" s="653" t="s">
        <v>210</v>
      </c>
      <c r="B5" s="654">
        <v>0.0</v>
      </c>
      <c r="C5" s="655">
        <v>0.0</v>
      </c>
      <c r="D5" s="656">
        <v>0.0</v>
      </c>
      <c r="E5" s="657">
        <v>0.0</v>
      </c>
      <c r="F5" s="654">
        <v>3300.0</v>
      </c>
      <c r="G5" s="655">
        <v>22410.0</v>
      </c>
      <c r="H5" s="656">
        <v>31815.0</v>
      </c>
      <c r="I5" s="657">
        <v>0.0</v>
      </c>
      <c r="J5" s="654">
        <v>1650.0</v>
      </c>
      <c r="K5" s="655">
        <v>10320.0</v>
      </c>
      <c r="L5" s="656">
        <v>19890.0</v>
      </c>
      <c r="M5" s="657">
        <v>0.0</v>
      </c>
      <c r="N5" s="654">
        <v>0.0</v>
      </c>
      <c r="O5" s="655">
        <v>0.0</v>
      </c>
      <c r="P5" s="656">
        <v>0.0</v>
      </c>
      <c r="Q5" s="657">
        <v>0.0</v>
      </c>
      <c r="R5" s="654">
        <v>1650.0</v>
      </c>
      <c r="S5" s="655">
        <v>10320.0</v>
      </c>
      <c r="T5" s="656">
        <v>19890.0</v>
      </c>
      <c r="U5" s="657">
        <v>0.0</v>
      </c>
      <c r="V5" s="654">
        <v>0.0</v>
      </c>
      <c r="W5" s="655">
        <v>0.0</v>
      </c>
      <c r="X5" s="656">
        <v>0.0</v>
      </c>
      <c r="Y5" s="657">
        <v>0.0</v>
      </c>
      <c r="Z5" s="654">
        <v>0.0</v>
      </c>
      <c r="AA5" s="655">
        <v>11793.0</v>
      </c>
      <c r="AB5" s="656">
        <v>20925.0</v>
      </c>
      <c r="AC5" s="657">
        <v>0.0</v>
      </c>
      <c r="AD5" s="654">
        <v>0.0</v>
      </c>
      <c r="AE5" s="655">
        <v>4368.0</v>
      </c>
      <c r="AF5" s="656">
        <v>3600.0</v>
      </c>
      <c r="AG5" s="657">
        <v>0.0</v>
      </c>
      <c r="AH5" s="654">
        <v>0.0</v>
      </c>
      <c r="AI5" s="655">
        <v>0.0</v>
      </c>
      <c r="AJ5" s="656">
        <v>0.0</v>
      </c>
      <c r="AK5" s="657">
        <v>0.0</v>
      </c>
      <c r="AL5" s="654">
        <v>0.0</v>
      </c>
      <c r="AM5" s="655">
        <v>0.0</v>
      </c>
      <c r="AN5" s="656">
        <v>0.0</v>
      </c>
      <c r="AO5" s="657">
        <v>0.0</v>
      </c>
      <c r="AP5" s="654">
        <v>0.0</v>
      </c>
      <c r="AQ5" s="655">
        <v>2796.0</v>
      </c>
      <c r="AR5" s="656">
        <v>1260.0</v>
      </c>
      <c r="AS5" s="657">
        <v>0.0</v>
      </c>
      <c r="AT5" s="654">
        <v>0.0</v>
      </c>
      <c r="AU5" s="655">
        <v>90.0</v>
      </c>
      <c r="AV5" s="656">
        <v>1188.0</v>
      </c>
      <c r="AW5" s="657">
        <v>0.0</v>
      </c>
      <c r="AX5" s="654">
        <v>0.0</v>
      </c>
      <c r="AY5" s="655">
        <v>120.0</v>
      </c>
      <c r="AZ5" s="656">
        <v>1110.0</v>
      </c>
      <c r="BA5" s="657">
        <v>0.0</v>
      </c>
      <c r="BB5" s="654">
        <v>0.0</v>
      </c>
      <c r="BC5" s="655">
        <v>120.0</v>
      </c>
      <c r="BD5" s="656">
        <v>1110.0</v>
      </c>
      <c r="BE5" s="657">
        <v>0.0</v>
      </c>
      <c r="BF5" s="654">
        <v>0.0</v>
      </c>
      <c r="BG5" s="655">
        <v>135.0</v>
      </c>
      <c r="BH5" s="656">
        <v>135.0</v>
      </c>
      <c r="BI5" s="657">
        <v>0.0</v>
      </c>
      <c r="BJ5" s="654">
        <v>0.0</v>
      </c>
      <c r="BK5" s="655">
        <v>135.0</v>
      </c>
      <c r="BL5" s="656">
        <v>135.0</v>
      </c>
      <c r="BM5" s="657">
        <v>0.0</v>
      </c>
      <c r="BN5" s="654">
        <v>0.0</v>
      </c>
      <c r="BO5" s="655">
        <v>165.0</v>
      </c>
      <c r="BP5" s="656">
        <v>165.0</v>
      </c>
      <c r="BQ5" s="657">
        <v>0.0</v>
      </c>
      <c r="BR5" s="654">
        <v>0.0</v>
      </c>
      <c r="BS5" s="655">
        <v>0.0</v>
      </c>
      <c r="BT5" s="656">
        <v>0.0</v>
      </c>
      <c r="BU5" s="657">
        <v>0.0</v>
      </c>
    </row>
    <row r="6">
      <c r="A6" s="648" t="s">
        <v>217</v>
      </c>
      <c r="B6" s="649"/>
      <c r="C6" s="650"/>
      <c r="D6" s="651"/>
      <c r="E6" s="652"/>
      <c r="F6" s="649"/>
      <c r="G6" s="650"/>
      <c r="H6" s="651"/>
      <c r="I6" s="652"/>
      <c r="J6" s="649"/>
      <c r="K6" s="650"/>
      <c r="L6" s="651"/>
      <c r="M6" s="652"/>
      <c r="N6" s="649"/>
      <c r="O6" s="650"/>
      <c r="P6" s="651"/>
      <c r="Q6" s="652"/>
      <c r="R6" s="649"/>
      <c r="S6" s="650"/>
      <c r="T6" s="651"/>
      <c r="U6" s="652"/>
      <c r="V6" s="649"/>
      <c r="W6" s="650"/>
      <c r="X6" s="651"/>
      <c r="Y6" s="652"/>
      <c r="Z6" s="649"/>
      <c r="AA6" s="650"/>
      <c r="AB6" s="651"/>
      <c r="AC6" s="652"/>
      <c r="AD6" s="649"/>
      <c r="AE6" s="650"/>
      <c r="AF6" s="651"/>
      <c r="AG6" s="652"/>
      <c r="AH6" s="649"/>
      <c r="AI6" s="650"/>
      <c r="AJ6" s="651"/>
      <c r="AK6" s="652"/>
      <c r="AL6" s="649"/>
      <c r="AM6" s="650"/>
      <c r="AN6" s="651"/>
      <c r="AO6" s="652"/>
      <c r="AP6" s="649"/>
      <c r="AQ6" s="650"/>
      <c r="AR6" s="651"/>
      <c r="AS6" s="652"/>
      <c r="AT6" s="649"/>
      <c r="AU6" s="650"/>
      <c r="AV6" s="651"/>
      <c r="AW6" s="652"/>
      <c r="AX6" s="649"/>
      <c r="AY6" s="650"/>
      <c r="AZ6" s="651"/>
      <c r="BA6" s="652"/>
      <c r="BB6" s="649"/>
      <c r="BC6" s="650"/>
      <c r="BD6" s="651"/>
      <c r="BE6" s="652"/>
      <c r="BF6" s="649"/>
      <c r="BG6" s="650"/>
      <c r="BH6" s="651"/>
      <c r="BI6" s="652"/>
      <c r="BJ6" s="649"/>
      <c r="BK6" s="650"/>
      <c r="BL6" s="651"/>
      <c r="BM6" s="652"/>
      <c r="BN6" s="649"/>
      <c r="BO6" s="650"/>
      <c r="BP6" s="651"/>
      <c r="BQ6" s="652"/>
      <c r="BR6" s="649"/>
      <c r="BS6" s="650"/>
      <c r="BT6" s="651"/>
      <c r="BU6" s="652"/>
    </row>
    <row r="7">
      <c r="A7" s="653" t="s">
        <v>341</v>
      </c>
      <c r="B7" s="654"/>
      <c r="C7" s="655"/>
      <c r="D7" s="656"/>
      <c r="E7" s="657"/>
      <c r="F7" s="654"/>
      <c r="G7" s="655"/>
      <c r="H7" s="656"/>
      <c r="I7" s="657"/>
      <c r="J7" s="654"/>
      <c r="K7" s="655"/>
      <c r="L7" s="656"/>
      <c r="M7" s="657"/>
      <c r="N7" s="654"/>
      <c r="O7" s="655"/>
      <c r="P7" s="656"/>
      <c r="Q7" s="657"/>
      <c r="R7" s="654"/>
      <c r="S7" s="655"/>
      <c r="T7" s="656"/>
      <c r="U7" s="657"/>
      <c r="V7" s="654"/>
      <c r="W7" s="655"/>
      <c r="X7" s="656"/>
      <c r="Y7" s="657"/>
      <c r="Z7" s="654"/>
      <c r="AA7" s="655"/>
      <c r="AB7" s="656"/>
      <c r="AC7" s="657"/>
      <c r="AD7" s="654"/>
      <c r="AE7" s="655"/>
      <c r="AF7" s="656"/>
      <c r="AG7" s="657"/>
      <c r="AH7" s="654"/>
      <c r="AI7" s="655"/>
      <c r="AJ7" s="656"/>
      <c r="AK7" s="657"/>
      <c r="AL7" s="654"/>
      <c r="AM7" s="655"/>
      <c r="AN7" s="656"/>
      <c r="AO7" s="657"/>
      <c r="AP7" s="654"/>
      <c r="AQ7" s="655"/>
      <c r="AR7" s="656"/>
      <c r="AS7" s="657"/>
      <c r="AT7" s="654"/>
      <c r="AU7" s="655"/>
      <c r="AV7" s="656"/>
      <c r="AW7" s="657"/>
      <c r="AX7" s="654"/>
      <c r="AY7" s="655"/>
      <c r="AZ7" s="656"/>
      <c r="BA7" s="657"/>
      <c r="BB7" s="654"/>
      <c r="BC7" s="655"/>
      <c r="BD7" s="656"/>
      <c r="BE7" s="657"/>
      <c r="BF7" s="654"/>
      <c r="BG7" s="655"/>
      <c r="BH7" s="656"/>
      <c r="BI7" s="657"/>
      <c r="BJ7" s="654"/>
      <c r="BK7" s="655"/>
      <c r="BL7" s="656"/>
      <c r="BM7" s="657"/>
      <c r="BN7" s="654"/>
      <c r="BO7" s="655"/>
      <c r="BP7" s="656"/>
      <c r="BQ7" s="657"/>
      <c r="BR7" s="654"/>
      <c r="BS7" s="655"/>
      <c r="BT7" s="656"/>
      <c r="BU7" s="657"/>
    </row>
    <row r="8">
      <c r="A8" s="648" t="s">
        <v>143</v>
      </c>
      <c r="B8" s="649">
        <v>0.0</v>
      </c>
      <c r="C8" s="658">
        <v>0.0</v>
      </c>
      <c r="D8" s="659">
        <v>0.0</v>
      </c>
      <c r="E8" s="660">
        <v>0.0</v>
      </c>
      <c r="F8" s="649">
        <v>48.0</v>
      </c>
      <c r="G8" s="658">
        <v>39.6</v>
      </c>
      <c r="H8" s="659">
        <v>6.5</v>
      </c>
      <c r="I8" s="660">
        <v>0.0</v>
      </c>
      <c r="J8" s="649">
        <v>96.0</v>
      </c>
      <c r="K8" s="658">
        <v>23.6</v>
      </c>
      <c r="L8" s="659">
        <v>6.5</v>
      </c>
      <c r="M8" s="660">
        <v>0.0</v>
      </c>
      <c r="N8" s="649">
        <v>56.0</v>
      </c>
      <c r="O8" s="658">
        <v>3.6</v>
      </c>
      <c r="P8" s="659">
        <v>6.5</v>
      </c>
      <c r="Q8" s="660">
        <v>0.0</v>
      </c>
      <c r="R8" s="649">
        <v>57.0</v>
      </c>
      <c r="S8" s="658">
        <v>23.6</v>
      </c>
      <c r="T8" s="659">
        <v>6.5</v>
      </c>
      <c r="U8" s="660">
        <v>0.0</v>
      </c>
      <c r="V8" s="649">
        <v>0.0</v>
      </c>
      <c r="W8" s="658">
        <v>3.6</v>
      </c>
      <c r="X8" s="659">
        <v>6.5</v>
      </c>
      <c r="Y8" s="660">
        <v>0.0</v>
      </c>
      <c r="Z8" s="649">
        <v>28.0</v>
      </c>
      <c r="AA8" s="658">
        <v>119.0</v>
      </c>
      <c r="AB8" s="659">
        <v>23.5</v>
      </c>
      <c r="AC8" s="660">
        <v>0.0</v>
      </c>
      <c r="AD8" s="649">
        <v>45.0</v>
      </c>
      <c r="AE8" s="658">
        <v>340.0</v>
      </c>
      <c r="AF8" s="659">
        <v>23.5</v>
      </c>
      <c r="AG8" s="660">
        <v>0.0</v>
      </c>
      <c r="AH8" s="649">
        <v>0.0</v>
      </c>
      <c r="AI8" s="658">
        <v>130.0</v>
      </c>
      <c r="AJ8" s="659">
        <v>3.5</v>
      </c>
      <c r="AK8" s="660">
        <v>0.0</v>
      </c>
      <c r="AL8" s="649">
        <v>0.0</v>
      </c>
      <c r="AM8" s="658">
        <v>4.0</v>
      </c>
      <c r="AN8" s="659">
        <v>0.0</v>
      </c>
      <c r="AO8" s="660">
        <v>0.0</v>
      </c>
      <c r="AP8" s="649">
        <v>5.0</v>
      </c>
      <c r="AQ8" s="658">
        <v>172.0</v>
      </c>
      <c r="AR8" s="659">
        <v>51.5</v>
      </c>
      <c r="AS8" s="660">
        <v>0.0</v>
      </c>
      <c r="AT8" s="649">
        <v>0.0</v>
      </c>
      <c r="AU8" s="658">
        <v>3.0</v>
      </c>
      <c r="AV8" s="659">
        <v>218.5</v>
      </c>
      <c r="AW8" s="660">
        <v>12.0</v>
      </c>
      <c r="AX8" s="649">
        <v>0.0</v>
      </c>
      <c r="AY8" s="658">
        <v>0.0</v>
      </c>
      <c r="AZ8" s="659">
        <v>140.5</v>
      </c>
      <c r="BA8" s="660">
        <v>18.0</v>
      </c>
      <c r="BB8" s="649">
        <v>1.0</v>
      </c>
      <c r="BC8" s="658">
        <v>0.0</v>
      </c>
      <c r="BD8" s="659">
        <v>78.5</v>
      </c>
      <c r="BE8" s="660">
        <v>18.0</v>
      </c>
      <c r="BF8" s="649">
        <v>0.0</v>
      </c>
      <c r="BG8" s="658">
        <v>0.0</v>
      </c>
      <c r="BH8" s="659">
        <v>0.0</v>
      </c>
      <c r="BI8" s="660">
        <v>66.0</v>
      </c>
      <c r="BJ8" s="649">
        <v>0.0</v>
      </c>
      <c r="BK8" s="658">
        <v>0.0</v>
      </c>
      <c r="BL8" s="659">
        <v>0.0</v>
      </c>
      <c r="BM8" s="660">
        <v>66.0</v>
      </c>
      <c r="BN8" s="649">
        <v>0.0</v>
      </c>
      <c r="BO8" s="658">
        <v>0.0</v>
      </c>
      <c r="BP8" s="659">
        <v>0.0</v>
      </c>
      <c r="BQ8" s="660">
        <v>60.0</v>
      </c>
      <c r="BR8" s="649">
        <v>0.0</v>
      </c>
      <c r="BS8" s="658">
        <v>0.0</v>
      </c>
      <c r="BT8" s="659">
        <v>0.0</v>
      </c>
      <c r="BU8" s="660">
        <v>0.0</v>
      </c>
    </row>
    <row r="9">
      <c r="A9" s="661" t="s">
        <v>1051</v>
      </c>
      <c r="B9" s="662">
        <f t="shared" ref="B9:BU9" si="1">sum(B4:B8)</f>
        <v>0</v>
      </c>
      <c r="C9" s="663">
        <f t="shared" si="1"/>
        <v>0</v>
      </c>
      <c r="D9" s="662">
        <f t="shared" si="1"/>
        <v>0</v>
      </c>
      <c r="E9" s="663">
        <f t="shared" si="1"/>
        <v>0</v>
      </c>
      <c r="F9" s="662">
        <f t="shared" si="1"/>
        <v>3848</v>
      </c>
      <c r="G9" s="663">
        <f t="shared" si="1"/>
        <v>24264</v>
      </c>
      <c r="H9" s="662">
        <f t="shared" si="1"/>
        <v>60667.5</v>
      </c>
      <c r="I9" s="663">
        <f t="shared" si="1"/>
        <v>2352</v>
      </c>
      <c r="J9" s="662">
        <f t="shared" si="1"/>
        <v>2021</v>
      </c>
      <c r="K9" s="663">
        <f t="shared" si="1"/>
        <v>11834</v>
      </c>
      <c r="L9" s="662">
        <f t="shared" si="1"/>
        <v>31129.5</v>
      </c>
      <c r="M9" s="663">
        <f t="shared" si="1"/>
        <v>732</v>
      </c>
      <c r="N9" s="662">
        <f t="shared" si="1"/>
        <v>56</v>
      </c>
      <c r="O9" s="663">
        <f t="shared" si="1"/>
        <v>306</v>
      </c>
      <c r="P9" s="662">
        <f t="shared" si="1"/>
        <v>1568.5</v>
      </c>
      <c r="Q9" s="663">
        <f t="shared" si="1"/>
        <v>96</v>
      </c>
      <c r="R9" s="662">
        <f t="shared" si="1"/>
        <v>1982</v>
      </c>
      <c r="S9" s="663">
        <f t="shared" si="1"/>
        <v>11834</v>
      </c>
      <c r="T9" s="662">
        <f t="shared" si="1"/>
        <v>31129.5</v>
      </c>
      <c r="U9" s="663">
        <f t="shared" si="1"/>
        <v>732</v>
      </c>
      <c r="V9" s="662">
        <f t="shared" si="1"/>
        <v>0</v>
      </c>
      <c r="W9" s="663">
        <f t="shared" si="1"/>
        <v>18</v>
      </c>
      <c r="X9" s="662">
        <f t="shared" si="1"/>
        <v>32.5</v>
      </c>
      <c r="Y9" s="663">
        <f t="shared" si="1"/>
        <v>0</v>
      </c>
      <c r="Z9" s="662">
        <f t="shared" si="1"/>
        <v>28</v>
      </c>
      <c r="AA9" s="663">
        <f t="shared" si="1"/>
        <v>13736</v>
      </c>
      <c r="AB9" s="662">
        <f t="shared" si="1"/>
        <v>33250.5</v>
      </c>
      <c r="AC9" s="663">
        <f t="shared" si="1"/>
        <v>876</v>
      </c>
      <c r="AD9" s="662">
        <f t="shared" si="1"/>
        <v>45</v>
      </c>
      <c r="AE9" s="663">
        <f t="shared" si="1"/>
        <v>4768</v>
      </c>
      <c r="AF9" s="662">
        <f t="shared" si="1"/>
        <v>5797.5</v>
      </c>
      <c r="AG9" s="663">
        <f t="shared" si="1"/>
        <v>216</v>
      </c>
      <c r="AH9" s="662">
        <f t="shared" si="1"/>
        <v>0</v>
      </c>
      <c r="AI9" s="663">
        <f t="shared" si="1"/>
        <v>138</v>
      </c>
      <c r="AJ9" s="662">
        <f t="shared" si="1"/>
        <v>17.5</v>
      </c>
      <c r="AK9" s="663">
        <f t="shared" si="1"/>
        <v>0</v>
      </c>
      <c r="AL9" s="662">
        <f t="shared" si="1"/>
        <v>0</v>
      </c>
      <c r="AM9" s="663">
        <f t="shared" si="1"/>
        <v>4</v>
      </c>
      <c r="AN9" s="662">
        <f t="shared" si="1"/>
        <v>0</v>
      </c>
      <c r="AO9" s="663">
        <f t="shared" si="1"/>
        <v>0</v>
      </c>
      <c r="AP9" s="662">
        <f t="shared" si="1"/>
        <v>5</v>
      </c>
      <c r="AQ9" s="663">
        <f t="shared" si="1"/>
        <v>3336</v>
      </c>
      <c r="AR9" s="662">
        <f t="shared" si="1"/>
        <v>2861.5</v>
      </c>
      <c r="AS9" s="663">
        <f t="shared" si="1"/>
        <v>96</v>
      </c>
      <c r="AT9" s="662">
        <f t="shared" si="1"/>
        <v>0</v>
      </c>
      <c r="AU9" s="663">
        <f t="shared" si="1"/>
        <v>93</v>
      </c>
      <c r="AV9" s="662">
        <f t="shared" si="1"/>
        <v>1544.5</v>
      </c>
      <c r="AW9" s="663">
        <f t="shared" si="1"/>
        <v>12</v>
      </c>
      <c r="AX9" s="662">
        <f t="shared" si="1"/>
        <v>0</v>
      </c>
      <c r="AY9" s="663">
        <f t="shared" si="1"/>
        <v>120</v>
      </c>
      <c r="AZ9" s="662">
        <f t="shared" si="1"/>
        <v>1388.5</v>
      </c>
      <c r="BA9" s="663">
        <f t="shared" si="1"/>
        <v>18</v>
      </c>
      <c r="BB9" s="662">
        <f t="shared" si="1"/>
        <v>1</v>
      </c>
      <c r="BC9" s="663">
        <f t="shared" si="1"/>
        <v>120</v>
      </c>
      <c r="BD9" s="662">
        <f t="shared" si="1"/>
        <v>1326.5</v>
      </c>
      <c r="BE9" s="663">
        <f t="shared" si="1"/>
        <v>18</v>
      </c>
      <c r="BF9" s="662">
        <f t="shared" si="1"/>
        <v>0</v>
      </c>
      <c r="BG9" s="663">
        <f t="shared" si="1"/>
        <v>135</v>
      </c>
      <c r="BH9" s="662">
        <f t="shared" si="1"/>
        <v>135</v>
      </c>
      <c r="BI9" s="663">
        <f t="shared" si="1"/>
        <v>66</v>
      </c>
      <c r="BJ9" s="662">
        <f t="shared" si="1"/>
        <v>0</v>
      </c>
      <c r="BK9" s="663">
        <f t="shared" si="1"/>
        <v>135</v>
      </c>
      <c r="BL9" s="662">
        <f t="shared" si="1"/>
        <v>135</v>
      </c>
      <c r="BM9" s="663">
        <f t="shared" si="1"/>
        <v>66</v>
      </c>
      <c r="BN9" s="662">
        <f t="shared" si="1"/>
        <v>0</v>
      </c>
      <c r="BO9" s="663">
        <f t="shared" si="1"/>
        <v>165</v>
      </c>
      <c r="BP9" s="662">
        <f t="shared" si="1"/>
        <v>165</v>
      </c>
      <c r="BQ9" s="663">
        <f t="shared" si="1"/>
        <v>60</v>
      </c>
      <c r="BR9" s="662">
        <f t="shared" si="1"/>
        <v>0</v>
      </c>
      <c r="BS9" s="663">
        <f t="shared" si="1"/>
        <v>0</v>
      </c>
      <c r="BT9" s="662">
        <f t="shared" si="1"/>
        <v>0</v>
      </c>
      <c r="BU9" s="663">
        <f t="shared" si="1"/>
        <v>0</v>
      </c>
    </row>
    <row r="10">
      <c r="A10" s="664" t="s">
        <v>1052</v>
      </c>
      <c r="B10" s="665">
        <f>sum(B9:E9)</f>
        <v>0</v>
      </c>
      <c r="C10" s="666"/>
      <c r="D10" s="666"/>
      <c r="E10" s="667"/>
      <c r="F10" s="668">
        <f>sum(F9:I9)</f>
        <v>91131.5</v>
      </c>
      <c r="G10" s="666"/>
      <c r="H10" s="666"/>
      <c r="I10" s="667"/>
      <c r="J10" s="665">
        <f>sum(J9:M9)</f>
        <v>45716.5</v>
      </c>
      <c r="K10" s="666"/>
      <c r="L10" s="666"/>
      <c r="M10" s="667"/>
      <c r="N10" s="668">
        <f>sum(N9:Q9)</f>
        <v>2026.5</v>
      </c>
      <c r="O10" s="666"/>
      <c r="P10" s="666"/>
      <c r="Q10" s="667"/>
      <c r="R10" s="665">
        <f>sum(R9:U9)</f>
        <v>45677.5</v>
      </c>
      <c r="S10" s="666"/>
      <c r="T10" s="666"/>
      <c r="U10" s="667"/>
      <c r="V10" s="668">
        <f>sum(V9:Y9)</f>
        <v>50.5</v>
      </c>
      <c r="W10" s="666"/>
      <c r="X10" s="666"/>
      <c r="Y10" s="667"/>
      <c r="Z10" s="665">
        <f>sum(Z9:AC9)</f>
        <v>47890.5</v>
      </c>
      <c r="AA10" s="666"/>
      <c r="AB10" s="666"/>
      <c r="AC10" s="667"/>
      <c r="AD10" s="668">
        <f>sum(AD9:AG9)</f>
        <v>10826.5</v>
      </c>
      <c r="AE10" s="666"/>
      <c r="AF10" s="666"/>
      <c r="AG10" s="667"/>
      <c r="AH10" s="665">
        <f>sum(AH9:AK9)</f>
        <v>155.5</v>
      </c>
      <c r="AI10" s="666"/>
      <c r="AJ10" s="666"/>
      <c r="AK10" s="667"/>
      <c r="AL10" s="668">
        <f>sum(AL9:AO9)</f>
        <v>4</v>
      </c>
      <c r="AM10" s="666"/>
      <c r="AN10" s="666"/>
      <c r="AO10" s="667"/>
      <c r="AP10" s="665">
        <f>sum(AP9:AS9)</f>
        <v>6298.5</v>
      </c>
      <c r="AQ10" s="666"/>
      <c r="AR10" s="666"/>
      <c r="AS10" s="667"/>
      <c r="AT10" s="668">
        <f>sum(AT9:AW9)</f>
        <v>1649.5</v>
      </c>
      <c r="AU10" s="666"/>
      <c r="AV10" s="666"/>
      <c r="AW10" s="667"/>
      <c r="AX10" s="665">
        <f>sum(AX9:BA9)</f>
        <v>1526.5</v>
      </c>
      <c r="AY10" s="666"/>
      <c r="AZ10" s="666"/>
      <c r="BA10" s="667"/>
      <c r="BB10" s="668">
        <f>sum(BB9:BE9)</f>
        <v>1465.5</v>
      </c>
      <c r="BC10" s="666"/>
      <c r="BD10" s="666"/>
      <c r="BE10" s="667"/>
      <c r="BF10" s="665">
        <f>sum(BF9:BI9)</f>
        <v>336</v>
      </c>
      <c r="BG10" s="666"/>
      <c r="BH10" s="666"/>
      <c r="BI10" s="667"/>
      <c r="BJ10" s="668">
        <f>sum(BJ9:BM9)</f>
        <v>336</v>
      </c>
      <c r="BK10" s="666"/>
      <c r="BL10" s="666"/>
      <c r="BM10" s="667"/>
      <c r="BN10" s="665">
        <f>sum(BN9:BQ9)</f>
        <v>390</v>
      </c>
      <c r="BO10" s="666"/>
      <c r="BP10" s="666"/>
      <c r="BQ10" s="667"/>
      <c r="BR10" s="668">
        <f>sum(BR9:BU9)</f>
        <v>0</v>
      </c>
      <c r="BS10" s="666"/>
      <c r="BT10" s="666"/>
      <c r="BU10" s="667"/>
    </row>
    <row r="11">
      <c r="A11" s="669" t="s">
        <v>1053</v>
      </c>
      <c r="B11" s="670">
        <f>VLOOKUP(B2,'🌳Resource'!$A$4:$I$20,8,false)*B9</f>
        <v>0</v>
      </c>
      <c r="C11" s="671">
        <f>VLOOKUP(B2,'🌳Resource'!$A$4:$I$20,8,false)*C9</f>
        <v>0</v>
      </c>
      <c r="D11" s="670">
        <f>VLOOKUP(B2,'🌳Resource'!$A$4:$I$20,8,false)*D9</f>
        <v>0</v>
      </c>
      <c r="E11" s="671">
        <f>VLOOKUP(B2,'🌳Resource'!$A$4:$I$20,8,false)*E9</f>
        <v>0</v>
      </c>
      <c r="F11" s="670">
        <f>VLOOKUP(F2,'🌳Resource'!$A$4:$I$20,8,false)*F9</f>
        <v>3848</v>
      </c>
      <c r="G11" s="671">
        <f>VLOOKUP(F2,'🌳Resource'!$A$4:$I$20,8,false)*G9</f>
        <v>24264</v>
      </c>
      <c r="H11" s="670">
        <f>VLOOKUP(F2,'🌳Resource'!$A$4:$I$20,8,false)*H9</f>
        <v>60667.5</v>
      </c>
      <c r="I11" s="671">
        <f>VLOOKUP(F2,'🌳Resource'!$A$4:$I$20,8,false)*I9</f>
        <v>2352</v>
      </c>
      <c r="J11" s="670">
        <f>VLOOKUP(J2,'🌳Resource'!$A$4:$I$20,8,false)*J9</f>
        <v>2388.454545</v>
      </c>
      <c r="K11" s="671">
        <f>VLOOKUP(J2,'🌳Resource'!$A$4:$I$20,8,false)*K9</f>
        <v>13985.63636</v>
      </c>
      <c r="L11" s="670">
        <f>VLOOKUP(J2,'🌳Resource'!$A$4:$I$20,8,false)*L9</f>
        <v>36789.40909</v>
      </c>
      <c r="M11" s="671">
        <f>VLOOKUP(J2,'🌳Resource'!$A$4:$I$20,8,false)*M9</f>
        <v>865.0909091</v>
      </c>
      <c r="N11" s="670">
        <f>VLOOKUP(N2,'🌳Resource'!$A$4:$I$20,8,false)*N9</f>
        <v>72.8</v>
      </c>
      <c r="O11" s="671">
        <f>VLOOKUP(N2,'🌳Resource'!$A$4:$I$20,8,false)*O9</f>
        <v>397.8</v>
      </c>
      <c r="P11" s="670">
        <f>VLOOKUP(N2,'🌳Resource'!$A$4:$I$20,8,false)*P9</f>
        <v>2039.05</v>
      </c>
      <c r="Q11" s="671">
        <f>VLOOKUP(N2,'🌳Resource'!$A$4:$I$20,8,false)*Q9</f>
        <v>124.8</v>
      </c>
      <c r="R11" s="670">
        <f>VLOOKUP(R2,'🌳Resource'!$A$4:$I$20,8,false)*R9</f>
        <v>2576.6</v>
      </c>
      <c r="S11" s="671">
        <f>VLOOKUP(R2,'🌳Resource'!$A$4:$I$20,8,false)*S9</f>
        <v>15384.2</v>
      </c>
      <c r="T11" s="670">
        <f>VLOOKUP(R2,'🌳Resource'!$A$4:$I$20,8,false)*T9</f>
        <v>40468.35</v>
      </c>
      <c r="U11" s="671">
        <f>VLOOKUP(R2,'🌳Resource'!$A$4:$I$20,8,false)*U9</f>
        <v>951.6</v>
      </c>
      <c r="V11" s="670">
        <f>VLOOKUP(V2,'🌳Resource'!$A$4:$I$20,8,false)*V9</f>
        <v>0</v>
      </c>
      <c r="W11" s="671">
        <f>VLOOKUP(V2,'🌳Resource'!$A$4:$I$20,8,false)*W9</f>
        <v>18</v>
      </c>
      <c r="X11" s="670">
        <f>VLOOKUP(V2,'🌳Resource'!$A$4:$I$20,8,false)*X9</f>
        <v>32.5</v>
      </c>
      <c r="Y11" s="671">
        <f>VLOOKUP(V2,'🌳Resource'!$A$4:$I$20,8,false)*Y9</f>
        <v>0</v>
      </c>
      <c r="Z11" s="670">
        <f>VLOOKUP(Z2,'🌳Resource'!$A$4:$I$20,8,false)*Z9</f>
        <v>52</v>
      </c>
      <c r="AA11" s="671">
        <f>VLOOKUP(Z2,'🌳Resource'!$A$4:$I$20,8,false)*AA9</f>
        <v>25509.71429</v>
      </c>
      <c r="AB11" s="670">
        <f>VLOOKUP(Z2,'🌳Resource'!$A$4:$I$20,8,false)*AB9</f>
        <v>61750.92857</v>
      </c>
      <c r="AC11" s="671">
        <f>VLOOKUP(Z2,'🌳Resource'!$A$4:$I$20,8,false)*AC9</f>
        <v>1626.857143</v>
      </c>
      <c r="AD11" s="670">
        <f>VLOOKUP(AD2,'🌳Resource'!$A$4:$I$20,8,false)*AD9</f>
        <v>83.57142857</v>
      </c>
      <c r="AE11" s="671">
        <f>VLOOKUP(AD2,'🌳Resource'!$A$4:$I$20,8,false)*AE9</f>
        <v>8854.857143</v>
      </c>
      <c r="AF11" s="670">
        <f>VLOOKUP(AD2,'🌳Resource'!$A$4:$I$20,8,false)*AF9</f>
        <v>10766.78571</v>
      </c>
      <c r="AG11" s="671">
        <f>VLOOKUP(AD2,'🌳Resource'!$A$4:$I$20,8,false)*AG9</f>
        <v>401.1428571</v>
      </c>
      <c r="AH11" s="670">
        <f>VLOOKUP(AH2,'🌳Resource'!$A$4:$I$20,8,false)*AH9</f>
        <v>0</v>
      </c>
      <c r="AI11" s="671">
        <f>VLOOKUP(AH2,'🌳Resource'!$A$4:$I$20,8,false)*AI9</f>
        <v>256.2857143</v>
      </c>
      <c r="AJ11" s="670">
        <f>VLOOKUP(AH2,'🌳Resource'!$A$4:$I$20,8,false)*AJ9</f>
        <v>32.5</v>
      </c>
      <c r="AK11" s="671">
        <f>VLOOKUP(AH2,'🌳Resource'!$A$4:$I$20,8,false)*AK9</f>
        <v>0</v>
      </c>
      <c r="AL11" s="670">
        <f>VLOOKUP(AL2,'🌳Resource'!$A$4:$I$20,8,false)*AL9</f>
        <v>0</v>
      </c>
      <c r="AM11" s="671">
        <f>VLOOKUP(AL2,'🌳Resource'!$A$4:$I$20,8,false)*AM9</f>
        <v>5.656</v>
      </c>
      <c r="AN11" s="670">
        <f>VLOOKUP(AL2,'🌳Resource'!$A$4:$I$20,8,false)*AN9</f>
        <v>0</v>
      </c>
      <c r="AO11" s="671">
        <f>VLOOKUP(AL2,'🌳Resource'!$A$4:$I$20,8,false)*AO9</f>
        <v>0</v>
      </c>
      <c r="AP11" s="670">
        <f>VLOOKUP(AP2,'🌳Resource'!$A$4:$I$20,8,false)*AP9</f>
        <v>9.285714286</v>
      </c>
      <c r="AQ11" s="671">
        <f>VLOOKUP(AP2,'🌳Resource'!$A$4:$I$20,8,false)*AQ9</f>
        <v>6195.428571</v>
      </c>
      <c r="AR11" s="670">
        <f>VLOOKUP(AP2,'🌳Resource'!$A$4:$I$20,8,false)*AR9</f>
        <v>5314.214286</v>
      </c>
      <c r="AS11" s="671">
        <f>VLOOKUP(AP2,'🌳Resource'!$A$4:$I$20,8,false)*AS9</f>
        <v>178.2857143</v>
      </c>
      <c r="AT11" s="670">
        <f>VLOOKUP(AT2,'🌳Resource'!$A$4:$I$20,8,false)*AT9</f>
        <v>0</v>
      </c>
      <c r="AU11" s="671">
        <f>VLOOKUP(AT2,'🌳Resource'!$A$4:$I$20,8,false)*AU9</f>
        <v>302.25</v>
      </c>
      <c r="AV11" s="670">
        <f>VLOOKUP(AT2,'🌳Resource'!$A$4:$I$20,8,false)*AV9</f>
        <v>5019.625</v>
      </c>
      <c r="AW11" s="671">
        <f>VLOOKUP(AT2,'🌳Resource'!$A$4:$I$20,8,false)*AW9</f>
        <v>39</v>
      </c>
      <c r="AX11" s="670">
        <f>VLOOKUP(AX2,'🌳Resource'!$A$4:$I$20,8,false)*AX9</f>
        <v>0</v>
      </c>
      <c r="AY11" s="671">
        <f>VLOOKUP(AX2,'🌳Resource'!$A$4:$I$20,8,false)*AY9</f>
        <v>390</v>
      </c>
      <c r="AZ11" s="670">
        <f>VLOOKUP(AX2,'🌳Resource'!$A$4:$I$20,8,false)*AZ9</f>
        <v>4512.625</v>
      </c>
      <c r="BA11" s="671">
        <f>VLOOKUP(AX2,'🌳Resource'!$A$4:$I$20,8,false)*BA9</f>
        <v>58.5</v>
      </c>
      <c r="BB11" s="670">
        <f>VLOOKUP(BB2,'🌳Resource'!$A$4:$I$20,8,false)*BB9</f>
        <v>3.25</v>
      </c>
      <c r="BC11" s="671">
        <f>VLOOKUP(BB2,'🌳Resource'!$A$4:$I$20,8,false)*BC9</f>
        <v>390</v>
      </c>
      <c r="BD11" s="670">
        <f>VLOOKUP(BB2,'🌳Resource'!$A$4:$I$20,8,false)*BD9</f>
        <v>4311.125</v>
      </c>
      <c r="BE11" s="671">
        <f>VLOOKUP(BB2,'🌳Resource'!$A$4:$I$20,8,false)*BE9</f>
        <v>58.5</v>
      </c>
      <c r="BF11" s="670">
        <f>VLOOKUP(BF2,'🌳Resource'!$A$4:$I$20,8,false)*BF9</f>
        <v>0</v>
      </c>
      <c r="BG11" s="671">
        <f>VLOOKUP(BF2,'🌳Resource'!$A$4:$I$20,8,false)*BG9</f>
        <v>1755</v>
      </c>
      <c r="BH11" s="670">
        <f>VLOOKUP(BF2,'🌳Resource'!$A$4:$I$20,8,false)*BH9</f>
        <v>1755</v>
      </c>
      <c r="BI11" s="671">
        <f>VLOOKUP(BF2,'🌳Resource'!$A$4:$I$20,8,false)*BI9</f>
        <v>858</v>
      </c>
      <c r="BJ11" s="670">
        <f>VLOOKUP(BJ2,'🌳Resource'!$A$4:$I$20,8,false)*BJ9</f>
        <v>0</v>
      </c>
      <c r="BK11" s="671">
        <f>VLOOKUP(BJ2,'🌳Resource'!$A$4:$I$20,8,false)*BK9</f>
        <v>1755</v>
      </c>
      <c r="BL11" s="670">
        <f>VLOOKUP(BJ2,'🌳Resource'!$A$4:$I$20,8,false)*BL9</f>
        <v>1755</v>
      </c>
      <c r="BM11" s="671">
        <f>VLOOKUP(BJ2,'🌳Resource'!$A$4:$I$20,8,false)*BM9</f>
        <v>858</v>
      </c>
      <c r="BN11" s="670">
        <f>VLOOKUP(BN2,'🌳Resource'!$A$4:$I$20,8,false)*BN9</f>
        <v>0</v>
      </c>
      <c r="BO11" s="671">
        <f>VLOOKUP(BN2,'🌳Resource'!$A$4:$I$20,8,false)*BO9</f>
        <v>2145</v>
      </c>
      <c r="BP11" s="670">
        <f>VLOOKUP(BN2,'🌳Resource'!$A$4:$I$20,8,false)*BP9</f>
        <v>2145</v>
      </c>
      <c r="BQ11" s="671">
        <f>VLOOKUP(BN2,'🌳Resource'!$A$4:$I$20,8,false)*BQ9</f>
        <v>780</v>
      </c>
      <c r="BR11" s="670">
        <f>VLOOKUP(BR2,'🌳Resource'!$A$4:$I$21,8,false)*BR9</f>
        <v>0</v>
      </c>
      <c r="BS11" s="671">
        <f>VLOOKUP(BR2,'🌳Resource'!$A$4:$I$21,8,false)*BS9</f>
        <v>0</v>
      </c>
      <c r="BT11" s="670">
        <f>VLOOKUP(BR2,'🌳Resource'!$A$4:$I$21,8,false)*BT9</f>
        <v>0</v>
      </c>
      <c r="BU11" s="671">
        <f>VLOOKUP(BR2,'🌳Resource'!$A$4:$I$21,8,false)*BU9</f>
        <v>0</v>
      </c>
    </row>
    <row r="12">
      <c r="A12" s="672" t="s">
        <v>1054</v>
      </c>
      <c r="B12" s="673">
        <f>sum(B11:E11)</f>
        <v>0</v>
      </c>
      <c r="C12" s="666"/>
      <c r="D12" s="666"/>
      <c r="E12" s="667"/>
      <c r="F12" s="674">
        <f>sum(F11:I11)</f>
        <v>91131.5</v>
      </c>
      <c r="G12" s="666"/>
      <c r="H12" s="666"/>
      <c r="I12" s="667"/>
      <c r="J12" s="673">
        <f>sum(J11:M11)</f>
        <v>54028.59091</v>
      </c>
      <c r="K12" s="666"/>
      <c r="L12" s="666"/>
      <c r="M12" s="667"/>
      <c r="N12" s="674">
        <f>sum(N11:Q11)</f>
        <v>2634.45</v>
      </c>
      <c r="O12" s="666"/>
      <c r="P12" s="666"/>
      <c r="Q12" s="667"/>
      <c r="R12" s="673">
        <f>sum(R11:U11)</f>
        <v>59380.75</v>
      </c>
      <c r="S12" s="666"/>
      <c r="T12" s="666"/>
      <c r="U12" s="667"/>
      <c r="V12" s="674">
        <f>sum(V11:Y11)</f>
        <v>50.5</v>
      </c>
      <c r="W12" s="666"/>
      <c r="X12" s="666"/>
      <c r="Y12" s="667"/>
      <c r="Z12" s="673">
        <f>sum(Z11:AC11)</f>
        <v>88939.5</v>
      </c>
      <c r="AA12" s="666"/>
      <c r="AB12" s="666"/>
      <c r="AC12" s="667"/>
      <c r="AD12" s="674">
        <f>sum(AD11:AG11)</f>
        <v>20106.35714</v>
      </c>
      <c r="AE12" s="666"/>
      <c r="AF12" s="666"/>
      <c r="AG12" s="667"/>
      <c r="AH12" s="673">
        <f>sum(AH11:AK11)</f>
        <v>288.7857143</v>
      </c>
      <c r="AI12" s="666"/>
      <c r="AJ12" s="666"/>
      <c r="AK12" s="667"/>
      <c r="AL12" s="674">
        <f>sum(AL11:AO11)</f>
        <v>5.656</v>
      </c>
      <c r="AM12" s="666"/>
      <c r="AN12" s="666"/>
      <c r="AO12" s="667"/>
      <c r="AP12" s="673">
        <f>sum(AP11:AS11)</f>
        <v>11697.21429</v>
      </c>
      <c r="AQ12" s="666"/>
      <c r="AR12" s="666"/>
      <c r="AS12" s="667"/>
      <c r="AT12" s="674">
        <f>sum(AT11:AW11)</f>
        <v>5360.875</v>
      </c>
      <c r="AU12" s="666"/>
      <c r="AV12" s="666"/>
      <c r="AW12" s="667"/>
      <c r="AX12" s="673">
        <f>sum(AX11:BA11)</f>
        <v>4961.125</v>
      </c>
      <c r="AY12" s="666"/>
      <c r="AZ12" s="666"/>
      <c r="BA12" s="667"/>
      <c r="BB12" s="674">
        <f>sum(BB11:BE11)</f>
        <v>4762.875</v>
      </c>
      <c r="BC12" s="666"/>
      <c r="BD12" s="666"/>
      <c r="BE12" s="667"/>
      <c r="BF12" s="673">
        <f>sum(BF11:BI11)</f>
        <v>4368</v>
      </c>
      <c r="BG12" s="666"/>
      <c r="BH12" s="666"/>
      <c r="BI12" s="667"/>
      <c r="BJ12" s="674">
        <f>sum(BJ11:BM11)</f>
        <v>4368</v>
      </c>
      <c r="BK12" s="666"/>
      <c r="BL12" s="666"/>
      <c r="BM12" s="667"/>
      <c r="BN12" s="673">
        <f>sum(BN11:BQ11)</f>
        <v>5070</v>
      </c>
      <c r="BO12" s="666"/>
      <c r="BP12" s="666"/>
      <c r="BQ12" s="667"/>
      <c r="BR12" s="674">
        <f>sum(BR11:BU11)</f>
        <v>0</v>
      </c>
      <c r="BS12" s="666"/>
      <c r="BT12" s="666"/>
      <c r="BU12" s="667"/>
    </row>
    <row r="13">
      <c r="A13" s="675"/>
      <c r="B13" s="675"/>
      <c r="C13" s="675"/>
      <c r="D13" s="675"/>
      <c r="E13" s="675"/>
      <c r="F13" s="675"/>
      <c r="G13" s="675"/>
      <c r="H13" s="675"/>
      <c r="I13" s="675"/>
      <c r="J13" s="675"/>
      <c r="K13" s="675"/>
      <c r="L13" s="675"/>
      <c r="M13" s="675"/>
      <c r="N13" s="675"/>
      <c r="O13" s="675"/>
      <c r="P13" s="675"/>
      <c r="Q13" s="675"/>
      <c r="R13" s="675"/>
      <c r="S13" s="675"/>
      <c r="T13" s="676"/>
      <c r="U13" s="676"/>
      <c r="V13" s="676"/>
      <c r="W13" s="676"/>
      <c r="X13" s="676"/>
      <c r="Y13" s="676"/>
      <c r="Z13" s="676"/>
      <c r="AA13" s="676"/>
      <c r="AB13" s="676"/>
      <c r="AC13" s="676"/>
      <c r="AD13" s="676"/>
      <c r="AE13" s="676"/>
      <c r="AF13" s="676"/>
      <c r="AG13" s="676"/>
      <c r="AH13" s="676"/>
      <c r="AI13" s="676"/>
      <c r="AJ13" s="676"/>
      <c r="AK13" s="676"/>
      <c r="AL13" s="676"/>
      <c r="AM13" s="676"/>
      <c r="AN13" s="676"/>
      <c r="AO13" s="676"/>
      <c r="AP13" s="676"/>
      <c r="AQ13" s="676"/>
      <c r="AR13" s="676"/>
      <c r="AS13" s="676"/>
      <c r="AT13" s="676"/>
      <c r="AU13" s="676"/>
      <c r="AV13" s="676"/>
      <c r="AW13" s="676"/>
      <c r="AX13" s="676"/>
      <c r="AY13" s="676"/>
      <c r="AZ13" s="676"/>
      <c r="BA13" s="676"/>
      <c r="BB13" s="676"/>
      <c r="BC13" s="676"/>
      <c r="BD13" s="676"/>
      <c r="BE13" s="676"/>
      <c r="BF13" s="676"/>
      <c r="BG13" s="676"/>
      <c r="BH13" s="676"/>
      <c r="BI13" s="676"/>
      <c r="BJ13" s="676"/>
      <c r="BK13" s="676"/>
      <c r="BL13" s="676"/>
      <c r="BM13" s="676"/>
      <c r="BN13" s="676"/>
      <c r="BO13" s="676"/>
      <c r="BP13" s="676"/>
      <c r="BQ13" s="676"/>
      <c r="BR13" s="676"/>
      <c r="BS13" s="676"/>
      <c r="BT13" s="676"/>
      <c r="BU13" s="677"/>
    </row>
    <row r="14">
      <c r="A14" s="675"/>
      <c r="B14" s="675"/>
      <c r="C14" s="675"/>
      <c r="D14" s="675"/>
      <c r="E14" s="675"/>
      <c r="F14" s="675"/>
      <c r="G14" s="675"/>
      <c r="H14" s="675"/>
      <c r="I14" s="675"/>
      <c r="J14" s="675"/>
      <c r="K14" s="675"/>
      <c r="L14" s="675"/>
      <c r="M14" s="675"/>
      <c r="N14" s="675"/>
      <c r="O14" s="675"/>
      <c r="P14" s="675"/>
      <c r="Q14" s="675"/>
      <c r="R14" s="675"/>
      <c r="S14" s="675"/>
      <c r="T14" s="677"/>
      <c r="U14" s="677"/>
      <c r="V14" s="677"/>
      <c r="W14" s="677"/>
      <c r="X14" s="677"/>
      <c r="Y14" s="677"/>
      <c r="Z14" s="677"/>
      <c r="AA14" s="677"/>
      <c r="AB14" s="677"/>
      <c r="AC14" s="677"/>
      <c r="AD14" s="677"/>
      <c r="AE14" s="677"/>
      <c r="AF14" s="677"/>
      <c r="AG14" s="677"/>
      <c r="AH14" s="677"/>
      <c r="AI14" s="677"/>
      <c r="AJ14" s="677"/>
      <c r="AK14" s="677"/>
      <c r="AL14" s="677"/>
      <c r="AM14" s="677"/>
      <c r="AN14" s="677"/>
      <c r="AO14" s="677"/>
      <c r="AP14" s="677"/>
      <c r="AQ14" s="677"/>
      <c r="AR14" s="677"/>
      <c r="AS14" s="677"/>
      <c r="AT14" s="677"/>
      <c r="AU14" s="677"/>
      <c r="AV14" s="677"/>
      <c r="AW14" s="677"/>
      <c r="AX14" s="677"/>
      <c r="AY14" s="677"/>
      <c r="AZ14" s="677"/>
      <c r="BA14" s="677"/>
      <c r="BB14" s="677"/>
      <c r="BC14" s="677"/>
      <c r="BD14" s="677"/>
      <c r="BE14" s="677"/>
      <c r="BF14" s="677"/>
      <c r="BG14" s="677"/>
      <c r="BH14" s="677"/>
      <c r="BI14" s="677"/>
      <c r="BJ14" s="677"/>
      <c r="BK14" s="677"/>
      <c r="BL14" s="677"/>
      <c r="BM14" s="677"/>
      <c r="BN14" s="677"/>
      <c r="BO14" s="677"/>
      <c r="BP14" s="677"/>
      <c r="BQ14" s="677"/>
      <c r="BR14" s="677"/>
      <c r="BS14" s="677"/>
      <c r="BT14" s="677"/>
      <c r="BU14" s="677"/>
    </row>
    <row r="15">
      <c r="A15" s="675"/>
      <c r="B15" s="675"/>
      <c r="C15" s="675"/>
      <c r="D15" s="675"/>
      <c r="E15" s="675"/>
      <c r="F15" s="675"/>
      <c r="G15" s="675"/>
      <c r="H15" s="675"/>
      <c r="I15" s="675"/>
      <c r="J15" s="675"/>
      <c r="K15" s="675"/>
      <c r="L15" s="675"/>
      <c r="M15" s="675"/>
      <c r="N15" s="675"/>
      <c r="O15" s="675"/>
      <c r="P15" s="675"/>
      <c r="Q15" s="675"/>
      <c r="R15" s="675"/>
      <c r="S15" s="675"/>
      <c r="T15" s="677"/>
      <c r="U15" s="677"/>
      <c r="V15" s="677"/>
      <c r="W15" s="677"/>
      <c r="X15" s="677"/>
      <c r="Y15" s="677"/>
      <c r="Z15" s="677"/>
      <c r="AA15" s="677"/>
      <c r="AB15" s="677"/>
      <c r="AC15" s="677"/>
      <c r="AD15" s="677"/>
      <c r="AE15" s="677"/>
      <c r="AF15" s="677"/>
      <c r="AG15" s="677"/>
      <c r="AH15" s="677"/>
      <c r="AI15" s="677"/>
      <c r="AJ15" s="677"/>
      <c r="AK15" s="677"/>
      <c r="AL15" s="677"/>
      <c r="AM15" s="677"/>
      <c r="AN15" s="677"/>
      <c r="AO15" s="677"/>
      <c r="AP15" s="677"/>
      <c r="AQ15" s="677"/>
      <c r="AR15" s="677"/>
      <c r="AS15" s="677"/>
      <c r="AT15" s="677"/>
      <c r="AU15" s="677"/>
      <c r="AV15" s="677"/>
      <c r="AW15" s="677"/>
      <c r="AX15" s="677"/>
      <c r="AY15" s="677"/>
      <c r="AZ15" s="677"/>
      <c r="BA15" s="677"/>
      <c r="BB15" s="677"/>
      <c r="BC15" s="677"/>
      <c r="BD15" s="677"/>
      <c r="BE15" s="677"/>
      <c r="BF15" s="677"/>
      <c r="BG15" s="677"/>
      <c r="BH15" s="677"/>
      <c r="BI15" s="677"/>
      <c r="BJ15" s="677"/>
      <c r="BK15" s="677"/>
      <c r="BL15" s="677"/>
      <c r="BM15" s="677"/>
      <c r="BN15" s="677"/>
      <c r="BO15" s="677"/>
      <c r="BP15" s="677"/>
      <c r="BQ15" s="677"/>
      <c r="BR15" s="677"/>
      <c r="BS15" s="677"/>
      <c r="BT15" s="677"/>
      <c r="BU15" s="677"/>
    </row>
    <row r="16">
      <c r="A16" s="675"/>
      <c r="B16" s="675"/>
      <c r="C16" s="675"/>
      <c r="D16" s="675"/>
      <c r="E16" s="675"/>
      <c r="F16" s="675"/>
      <c r="G16" s="675"/>
      <c r="H16" s="675"/>
      <c r="I16" s="675"/>
      <c r="J16" s="675"/>
      <c r="K16" s="675"/>
      <c r="L16" s="675"/>
      <c r="M16" s="675"/>
      <c r="N16" s="675"/>
      <c r="O16" s="675"/>
      <c r="P16" s="675"/>
      <c r="Q16" s="675"/>
      <c r="R16" s="675"/>
      <c r="S16" s="675"/>
      <c r="T16" s="677"/>
      <c r="U16" s="677"/>
      <c r="V16" s="677"/>
      <c r="W16" s="677"/>
      <c r="X16" s="677"/>
      <c r="Y16" s="677"/>
      <c r="Z16" s="677"/>
      <c r="AA16" s="677"/>
      <c r="AB16" s="677"/>
      <c r="AC16" s="677"/>
      <c r="AD16" s="677"/>
      <c r="AE16" s="677"/>
      <c r="AF16" s="677"/>
      <c r="AG16" s="677"/>
      <c r="AH16" s="677"/>
      <c r="AI16" s="677"/>
      <c r="AJ16" s="677"/>
      <c r="AK16" s="677"/>
      <c r="AL16" s="677"/>
      <c r="AM16" s="677"/>
      <c r="AN16" s="677"/>
      <c r="AO16" s="677"/>
      <c r="AP16" s="677"/>
      <c r="AQ16" s="677"/>
      <c r="AR16" s="677"/>
      <c r="AS16" s="677"/>
      <c r="AT16" s="677"/>
      <c r="AU16" s="677"/>
      <c r="AV16" s="677"/>
      <c r="AW16" s="677"/>
      <c r="AX16" s="677"/>
      <c r="AY16" s="677"/>
      <c r="AZ16" s="677"/>
      <c r="BA16" s="677"/>
      <c r="BB16" s="677"/>
      <c r="BC16" s="677"/>
      <c r="BD16" s="677"/>
      <c r="BE16" s="677"/>
      <c r="BF16" s="677"/>
      <c r="BG16" s="677"/>
      <c r="BH16" s="677"/>
      <c r="BI16" s="677"/>
      <c r="BJ16" s="677"/>
      <c r="BK16" s="677"/>
      <c r="BL16" s="677"/>
      <c r="BM16" s="677"/>
      <c r="BN16" s="677"/>
      <c r="BO16" s="677"/>
      <c r="BP16" s="677"/>
      <c r="BQ16" s="677"/>
      <c r="BR16" s="677"/>
      <c r="BS16" s="677"/>
      <c r="BT16" s="677"/>
      <c r="BU16" s="677"/>
    </row>
    <row r="17">
      <c r="A17" s="678"/>
      <c r="B17" s="675"/>
      <c r="C17" s="675"/>
      <c r="D17" s="675"/>
      <c r="E17" s="675"/>
      <c r="F17" s="675"/>
      <c r="G17" s="675"/>
      <c r="H17" s="675"/>
      <c r="I17" s="675"/>
      <c r="J17" s="675"/>
      <c r="K17" s="675"/>
      <c r="L17" s="675"/>
      <c r="M17" s="675"/>
      <c r="N17" s="675"/>
      <c r="O17" s="675"/>
      <c r="P17" s="675"/>
      <c r="Q17" s="675"/>
      <c r="R17" s="675"/>
      <c r="S17" s="675"/>
      <c r="T17" s="677"/>
      <c r="U17" s="677"/>
      <c r="V17" s="677"/>
      <c r="W17" s="677"/>
      <c r="X17" s="677"/>
      <c r="Y17" s="677"/>
      <c r="Z17" s="677"/>
      <c r="AA17" s="677"/>
      <c r="AB17" s="677"/>
      <c r="AC17" s="677"/>
      <c r="AD17" s="677"/>
      <c r="AE17" s="677"/>
      <c r="AF17" s="677"/>
      <c r="AG17" s="677"/>
      <c r="AH17" s="677"/>
      <c r="AI17" s="677"/>
      <c r="AJ17" s="677"/>
      <c r="AK17" s="677"/>
      <c r="AL17" s="677"/>
      <c r="AM17" s="677"/>
      <c r="AN17" s="677"/>
      <c r="AO17" s="677"/>
      <c r="AP17" s="677"/>
      <c r="AQ17" s="677"/>
      <c r="AR17" s="677"/>
      <c r="AS17" s="677"/>
      <c r="AT17" s="677"/>
      <c r="AU17" s="677"/>
      <c r="AV17" s="677"/>
      <c r="AW17" s="677"/>
      <c r="AX17" s="677"/>
      <c r="AY17" s="677"/>
      <c r="AZ17" s="677"/>
      <c r="BA17" s="677"/>
      <c r="BB17" s="677"/>
      <c r="BC17" s="677"/>
      <c r="BD17" s="677"/>
      <c r="BE17" s="677"/>
      <c r="BF17" s="677"/>
      <c r="BG17" s="677"/>
      <c r="BH17" s="677"/>
      <c r="BI17" s="677"/>
      <c r="BJ17" s="677"/>
      <c r="BK17" s="677"/>
      <c r="BL17" s="677"/>
      <c r="BM17" s="677"/>
      <c r="BN17" s="677"/>
      <c r="BO17" s="677"/>
      <c r="BP17" s="677"/>
      <c r="BQ17" s="677"/>
      <c r="BR17" s="677"/>
      <c r="BS17" s="677"/>
      <c r="BT17" s="677"/>
      <c r="BU17" s="677"/>
    </row>
    <row r="18">
      <c r="A18" s="678"/>
      <c r="B18" s="675"/>
      <c r="C18" s="675"/>
      <c r="D18" s="675"/>
      <c r="E18" s="675"/>
      <c r="F18" s="675"/>
      <c r="G18" s="675"/>
      <c r="H18" s="675"/>
      <c r="I18" s="675"/>
      <c r="J18" s="675"/>
      <c r="K18" s="675"/>
      <c r="L18" s="675"/>
      <c r="M18" s="675"/>
      <c r="N18" s="675"/>
      <c r="O18" s="675"/>
      <c r="P18" s="675"/>
      <c r="Q18" s="675"/>
      <c r="R18" s="675"/>
      <c r="S18" s="675"/>
      <c r="T18" s="677"/>
      <c r="U18" s="677"/>
      <c r="V18" s="677"/>
      <c r="W18" s="677"/>
      <c r="X18" s="677"/>
      <c r="Y18" s="677"/>
      <c r="Z18" s="677"/>
      <c r="AA18" s="677"/>
      <c r="AB18" s="677"/>
      <c r="AC18" s="677"/>
      <c r="AD18" s="677"/>
      <c r="AE18" s="677"/>
      <c r="AF18" s="677"/>
      <c r="AG18" s="677"/>
      <c r="AH18" s="677"/>
      <c r="AI18" s="677"/>
      <c r="AJ18" s="677"/>
      <c r="AK18" s="677"/>
      <c r="AL18" s="677"/>
      <c r="AM18" s="677"/>
      <c r="AN18" s="677"/>
      <c r="AO18" s="677"/>
      <c r="AP18" s="677"/>
      <c r="AQ18" s="677"/>
      <c r="AR18" s="677"/>
      <c r="AS18" s="677"/>
      <c r="AT18" s="677"/>
      <c r="AU18" s="677"/>
      <c r="AV18" s="677"/>
      <c r="AW18" s="677"/>
      <c r="AX18" s="677"/>
      <c r="AY18" s="677"/>
      <c r="AZ18" s="677"/>
      <c r="BA18" s="677"/>
      <c r="BB18" s="677"/>
      <c r="BC18" s="677"/>
      <c r="BD18" s="677"/>
      <c r="BE18" s="677"/>
      <c r="BF18" s="677"/>
      <c r="BG18" s="677"/>
      <c r="BH18" s="677"/>
      <c r="BI18" s="677"/>
      <c r="BJ18" s="677"/>
      <c r="BK18" s="677"/>
      <c r="BL18" s="677"/>
      <c r="BM18" s="677"/>
      <c r="BN18" s="677"/>
      <c r="BO18" s="677"/>
      <c r="BP18" s="677"/>
      <c r="BQ18" s="677"/>
      <c r="BR18" s="677"/>
      <c r="BS18" s="677"/>
      <c r="BT18" s="677"/>
      <c r="BU18" s="677"/>
    </row>
    <row r="19">
      <c r="A19" s="679"/>
      <c r="B19" s="680"/>
      <c r="C19" s="680"/>
      <c r="D19" s="680"/>
      <c r="E19" s="680"/>
      <c r="F19" s="680"/>
      <c r="G19" s="680"/>
      <c r="H19" s="680"/>
      <c r="I19" s="680"/>
      <c r="J19" s="680"/>
      <c r="K19" s="680"/>
      <c r="L19" s="680"/>
      <c r="M19" s="680"/>
      <c r="N19" s="680"/>
      <c r="O19" s="680"/>
      <c r="P19" s="680"/>
      <c r="Q19" s="680"/>
      <c r="R19" s="680"/>
      <c r="S19" s="680"/>
      <c r="T19" s="677"/>
      <c r="U19" s="677"/>
      <c r="V19" s="677"/>
      <c r="W19" s="677"/>
      <c r="X19" s="677"/>
      <c r="Y19" s="677"/>
      <c r="Z19" s="677"/>
      <c r="AA19" s="677"/>
      <c r="AB19" s="677"/>
      <c r="AC19" s="677"/>
      <c r="AD19" s="677"/>
      <c r="AE19" s="677"/>
      <c r="AF19" s="677"/>
      <c r="AG19" s="677"/>
      <c r="AH19" s="677"/>
      <c r="AI19" s="677"/>
      <c r="AJ19" s="677"/>
      <c r="AK19" s="677"/>
      <c r="AL19" s="677"/>
      <c r="AM19" s="677"/>
      <c r="AN19" s="677"/>
      <c r="AO19" s="677"/>
      <c r="AP19" s="677"/>
      <c r="AQ19" s="677"/>
      <c r="AR19" s="677"/>
      <c r="AS19" s="677"/>
      <c r="AT19" s="677"/>
      <c r="AU19" s="677"/>
      <c r="AV19" s="677"/>
      <c r="AW19" s="677"/>
      <c r="AX19" s="677"/>
      <c r="AY19" s="677"/>
      <c r="AZ19" s="677"/>
      <c r="BA19" s="677"/>
      <c r="BB19" s="677"/>
      <c r="BC19" s="677"/>
      <c r="BD19" s="677"/>
      <c r="BE19" s="677"/>
      <c r="BF19" s="677"/>
      <c r="BG19" s="677"/>
      <c r="BH19" s="677"/>
      <c r="BI19" s="677"/>
      <c r="BJ19" s="677"/>
      <c r="BK19" s="677"/>
      <c r="BL19" s="677"/>
      <c r="BM19" s="677"/>
      <c r="BN19" s="677"/>
      <c r="BO19" s="677"/>
      <c r="BP19" s="677"/>
      <c r="BQ19" s="677"/>
      <c r="BR19" s="677"/>
      <c r="BS19" s="677"/>
      <c r="BT19" s="677"/>
      <c r="BU19" s="677"/>
    </row>
    <row r="20">
      <c r="A20" s="679"/>
      <c r="B20" s="681"/>
      <c r="C20" s="681"/>
      <c r="D20" s="681"/>
      <c r="E20" s="681"/>
      <c r="F20" s="681"/>
      <c r="G20" s="681"/>
      <c r="H20" s="681"/>
      <c r="I20" s="681"/>
      <c r="J20" s="681"/>
      <c r="K20" s="681"/>
      <c r="L20" s="681"/>
      <c r="M20" s="681"/>
      <c r="N20" s="681"/>
      <c r="O20" s="681"/>
      <c r="P20" s="681"/>
      <c r="Q20" s="681"/>
      <c r="R20" s="681"/>
      <c r="S20" s="681"/>
      <c r="T20" s="677"/>
      <c r="U20" s="677"/>
      <c r="V20" s="677"/>
      <c r="W20" s="677"/>
      <c r="X20" s="677"/>
      <c r="Y20" s="677"/>
      <c r="Z20" s="677"/>
      <c r="AA20" s="677"/>
      <c r="AB20" s="677"/>
      <c r="AC20" s="677"/>
      <c r="AD20" s="677"/>
      <c r="AE20" s="677"/>
      <c r="AF20" s="677"/>
      <c r="AG20" s="677"/>
      <c r="AH20" s="677"/>
      <c r="AI20" s="677"/>
      <c r="AJ20" s="677"/>
      <c r="AK20" s="677"/>
      <c r="AL20" s="677"/>
      <c r="AM20" s="677"/>
      <c r="AN20" s="677"/>
      <c r="AO20" s="677"/>
      <c r="AP20" s="677"/>
      <c r="AQ20" s="677"/>
      <c r="AR20" s="677"/>
      <c r="AS20" s="677"/>
      <c r="AT20" s="677"/>
      <c r="AU20" s="677"/>
      <c r="AV20" s="677"/>
      <c r="AW20" s="677"/>
      <c r="AX20" s="677"/>
      <c r="AY20" s="677"/>
      <c r="AZ20" s="677"/>
      <c r="BA20" s="677"/>
      <c r="BB20" s="677"/>
      <c r="BC20" s="677"/>
      <c r="BD20" s="677"/>
      <c r="BE20" s="677"/>
      <c r="BF20" s="677"/>
      <c r="BG20" s="677"/>
      <c r="BH20" s="677"/>
      <c r="BI20" s="677"/>
      <c r="BJ20" s="677"/>
      <c r="BK20" s="677"/>
      <c r="BL20" s="677"/>
      <c r="BM20" s="677"/>
      <c r="BN20" s="677"/>
      <c r="BO20" s="677"/>
      <c r="BP20" s="677"/>
      <c r="BQ20" s="677"/>
      <c r="BR20" s="677"/>
      <c r="BS20" s="677"/>
      <c r="BT20" s="677"/>
      <c r="BU20" s="677"/>
    </row>
    <row r="21">
      <c r="A21" s="675"/>
      <c r="B21" s="675"/>
      <c r="C21" s="675"/>
      <c r="D21" s="675"/>
      <c r="E21" s="675"/>
      <c r="F21" s="675"/>
      <c r="G21" s="675"/>
      <c r="H21" s="675"/>
      <c r="I21" s="675"/>
      <c r="J21" s="675"/>
      <c r="K21" s="675"/>
      <c r="L21" s="675"/>
      <c r="M21" s="675"/>
      <c r="N21" s="675"/>
      <c r="O21" s="675"/>
      <c r="P21" s="675"/>
      <c r="Q21" s="675"/>
      <c r="R21" s="675"/>
      <c r="S21" s="675"/>
      <c r="T21" s="677"/>
      <c r="U21" s="677"/>
      <c r="V21" s="677"/>
      <c r="W21" s="677"/>
      <c r="X21" s="677"/>
      <c r="Y21" s="677"/>
      <c r="Z21" s="677"/>
      <c r="AA21" s="677"/>
      <c r="AB21" s="677"/>
      <c r="AC21" s="677"/>
      <c r="AD21" s="677"/>
      <c r="AE21" s="677"/>
      <c r="AF21" s="677"/>
      <c r="AG21" s="677"/>
      <c r="AH21" s="677"/>
      <c r="AI21" s="677"/>
      <c r="AJ21" s="677"/>
      <c r="AK21" s="677"/>
      <c r="AL21" s="677"/>
      <c r="AM21" s="677"/>
      <c r="AN21" s="677"/>
      <c r="AO21" s="677"/>
      <c r="AP21" s="677"/>
      <c r="AQ21" s="677"/>
      <c r="AR21" s="677"/>
      <c r="AS21" s="677"/>
      <c r="AT21" s="677"/>
      <c r="AU21" s="677"/>
      <c r="AV21" s="677"/>
      <c r="AW21" s="677"/>
      <c r="AX21" s="677"/>
      <c r="AY21" s="677"/>
      <c r="AZ21" s="677"/>
      <c r="BA21" s="677"/>
      <c r="BB21" s="677"/>
      <c r="BC21" s="677"/>
      <c r="BD21" s="677"/>
      <c r="BE21" s="677"/>
      <c r="BF21" s="677"/>
      <c r="BG21" s="677"/>
      <c r="BH21" s="677"/>
      <c r="BI21" s="677"/>
      <c r="BJ21" s="677"/>
      <c r="BK21" s="677"/>
      <c r="BL21" s="677"/>
      <c r="BM21" s="677"/>
      <c r="BN21" s="677"/>
      <c r="BO21" s="677"/>
      <c r="BP21" s="677"/>
      <c r="BQ21" s="677"/>
      <c r="BR21" s="677"/>
      <c r="BS21" s="677"/>
      <c r="BT21" s="677"/>
      <c r="BU21" s="677"/>
    </row>
    <row r="22">
      <c r="A22" s="675"/>
      <c r="B22" s="675"/>
      <c r="C22" s="675"/>
      <c r="D22" s="675"/>
      <c r="E22" s="675"/>
      <c r="F22" s="675"/>
      <c r="G22" s="675"/>
      <c r="H22" s="675"/>
      <c r="I22" s="675"/>
      <c r="J22" s="675"/>
      <c r="K22" s="675"/>
      <c r="L22" s="675"/>
      <c r="M22" s="675"/>
      <c r="N22" s="675"/>
      <c r="O22" s="675"/>
      <c r="P22" s="675"/>
      <c r="Q22" s="675"/>
      <c r="R22" s="675"/>
      <c r="S22" s="675"/>
      <c r="T22" s="677"/>
      <c r="U22" s="677"/>
      <c r="V22" s="677"/>
      <c r="W22" s="677"/>
      <c r="X22" s="677"/>
      <c r="Y22" s="677"/>
      <c r="Z22" s="677"/>
      <c r="AA22" s="677"/>
      <c r="AB22" s="677"/>
      <c r="AC22" s="677"/>
      <c r="AD22" s="677"/>
      <c r="AE22" s="677"/>
      <c r="AF22" s="677"/>
      <c r="AG22" s="677"/>
      <c r="AH22" s="677"/>
      <c r="AI22" s="677"/>
      <c r="AJ22" s="677"/>
      <c r="AK22" s="677"/>
      <c r="AL22" s="677"/>
      <c r="AM22" s="677"/>
      <c r="AN22" s="677"/>
      <c r="AO22" s="677"/>
      <c r="AP22" s="677"/>
      <c r="AQ22" s="677"/>
      <c r="AR22" s="677"/>
      <c r="AS22" s="677"/>
      <c r="AT22" s="677"/>
      <c r="AU22" s="677"/>
      <c r="AV22" s="677"/>
      <c r="AW22" s="677"/>
      <c r="AX22" s="677"/>
      <c r="AY22" s="677"/>
      <c r="AZ22" s="677"/>
      <c r="BA22" s="677"/>
      <c r="BB22" s="677"/>
      <c r="BC22" s="677"/>
      <c r="BD22" s="677"/>
      <c r="BE22" s="677"/>
      <c r="BF22" s="677"/>
      <c r="BG22" s="677"/>
      <c r="BH22" s="677"/>
      <c r="BI22" s="677"/>
      <c r="BJ22" s="677"/>
      <c r="BK22" s="677"/>
      <c r="BL22" s="677"/>
      <c r="BM22" s="677"/>
      <c r="BN22" s="677"/>
      <c r="BO22" s="677"/>
      <c r="BP22" s="677"/>
      <c r="BQ22" s="677"/>
      <c r="BR22" s="677"/>
      <c r="BS22" s="677"/>
      <c r="BT22" s="677"/>
      <c r="BU22" s="677"/>
    </row>
    <row r="23">
      <c r="A23" s="675"/>
      <c r="B23" s="675"/>
      <c r="C23" s="675"/>
      <c r="D23" s="675"/>
      <c r="E23" s="675"/>
      <c r="F23" s="675"/>
      <c r="G23" s="675"/>
      <c r="H23" s="675"/>
      <c r="I23" s="675"/>
      <c r="J23" s="675"/>
      <c r="K23" s="675"/>
      <c r="L23" s="675"/>
      <c r="M23" s="675"/>
      <c r="N23" s="675"/>
      <c r="O23" s="675"/>
      <c r="P23" s="675"/>
      <c r="Q23" s="675"/>
      <c r="R23" s="675"/>
      <c r="S23" s="675"/>
      <c r="T23" s="677"/>
      <c r="U23" s="677"/>
      <c r="V23" s="677"/>
      <c r="W23" s="677"/>
      <c r="X23" s="677"/>
      <c r="Y23" s="677"/>
      <c r="Z23" s="677"/>
      <c r="AA23" s="677"/>
      <c r="AB23" s="677"/>
      <c r="AC23" s="677"/>
      <c r="AD23" s="677"/>
      <c r="AE23" s="677"/>
      <c r="AF23" s="677"/>
      <c r="AG23" s="677"/>
      <c r="AH23" s="677"/>
      <c r="AI23" s="677"/>
      <c r="AJ23" s="677"/>
      <c r="AK23" s="677"/>
      <c r="AL23" s="677"/>
      <c r="AM23" s="677"/>
      <c r="AN23" s="677"/>
      <c r="AO23" s="677"/>
      <c r="AP23" s="677"/>
      <c r="AQ23" s="677"/>
      <c r="AR23" s="677"/>
      <c r="AS23" s="677"/>
      <c r="AT23" s="677"/>
      <c r="AU23" s="677"/>
      <c r="AV23" s="677"/>
      <c r="AW23" s="677"/>
      <c r="AX23" s="677"/>
      <c r="AY23" s="677"/>
      <c r="AZ23" s="677"/>
      <c r="BA23" s="677"/>
      <c r="BB23" s="677"/>
      <c r="BC23" s="677"/>
      <c r="BD23" s="677"/>
      <c r="BE23" s="677"/>
      <c r="BF23" s="677"/>
      <c r="BG23" s="677"/>
      <c r="BH23" s="677"/>
      <c r="BI23" s="677"/>
      <c r="BJ23" s="677"/>
      <c r="BK23" s="677"/>
      <c r="BL23" s="677"/>
      <c r="BM23" s="677"/>
      <c r="BN23" s="677"/>
      <c r="BO23" s="677"/>
      <c r="BP23" s="677"/>
      <c r="BQ23" s="677"/>
      <c r="BR23" s="677"/>
      <c r="BS23" s="677"/>
      <c r="BT23" s="677"/>
      <c r="BU23" s="677"/>
    </row>
    <row r="24">
      <c r="A24" s="675"/>
      <c r="B24" s="675"/>
      <c r="C24" s="675"/>
      <c r="D24" s="675"/>
      <c r="E24" s="675"/>
      <c r="F24" s="675"/>
      <c r="G24" s="675"/>
      <c r="H24" s="675"/>
      <c r="I24" s="675"/>
      <c r="J24" s="675"/>
      <c r="K24" s="675"/>
      <c r="L24" s="675"/>
      <c r="M24" s="675"/>
      <c r="N24" s="675"/>
      <c r="O24" s="675"/>
      <c r="P24" s="675"/>
      <c r="Q24" s="675"/>
      <c r="R24" s="675"/>
      <c r="S24" s="675"/>
      <c r="T24" s="677"/>
      <c r="U24" s="677"/>
      <c r="V24" s="677"/>
      <c r="W24" s="677"/>
      <c r="X24" s="677"/>
      <c r="Y24" s="677"/>
      <c r="Z24" s="677"/>
      <c r="AA24" s="677"/>
      <c r="AB24" s="677"/>
      <c r="AC24" s="677"/>
      <c r="AD24" s="677"/>
      <c r="AE24" s="677"/>
      <c r="AF24" s="677"/>
      <c r="AG24" s="677"/>
      <c r="AH24" s="677"/>
      <c r="AI24" s="677"/>
      <c r="AJ24" s="677"/>
      <c r="AK24" s="677"/>
      <c r="AL24" s="677"/>
      <c r="AM24" s="677"/>
      <c r="AN24" s="677"/>
      <c r="AO24" s="677"/>
      <c r="AP24" s="677"/>
      <c r="AQ24" s="677"/>
      <c r="AR24" s="677"/>
      <c r="AS24" s="677"/>
      <c r="AT24" s="677"/>
      <c r="AU24" s="677"/>
      <c r="AV24" s="677"/>
      <c r="AW24" s="677"/>
      <c r="AX24" s="677"/>
      <c r="AY24" s="677"/>
      <c r="AZ24" s="677"/>
      <c r="BA24" s="677"/>
      <c r="BB24" s="677"/>
      <c r="BC24" s="677"/>
      <c r="BD24" s="677"/>
      <c r="BE24" s="677"/>
      <c r="BF24" s="677"/>
      <c r="BG24" s="677"/>
      <c r="BH24" s="677"/>
      <c r="BI24" s="677"/>
      <c r="BJ24" s="677"/>
      <c r="BK24" s="677"/>
      <c r="BL24" s="677"/>
      <c r="BM24" s="677"/>
      <c r="BN24" s="677"/>
      <c r="BO24" s="677"/>
      <c r="BP24" s="677"/>
      <c r="BQ24" s="677"/>
      <c r="BR24" s="677"/>
      <c r="BS24" s="677"/>
      <c r="BT24" s="677"/>
      <c r="BU24" s="677"/>
    </row>
    <row r="25">
      <c r="A25" s="677"/>
      <c r="B25" s="677"/>
      <c r="C25" s="677"/>
      <c r="D25" s="677"/>
      <c r="E25" s="677"/>
      <c r="F25" s="677"/>
      <c r="G25" s="677"/>
      <c r="H25" s="677"/>
      <c r="I25" s="677"/>
      <c r="J25" s="677"/>
      <c r="K25" s="677"/>
      <c r="L25" s="677"/>
      <c r="M25" s="677"/>
      <c r="N25" s="677"/>
      <c r="O25" s="677"/>
      <c r="P25" s="677"/>
      <c r="Q25" s="677"/>
      <c r="R25" s="677"/>
      <c r="S25" s="677"/>
      <c r="T25" s="677"/>
      <c r="U25" s="677"/>
      <c r="V25" s="677"/>
      <c r="W25" s="677"/>
      <c r="X25" s="677"/>
      <c r="Y25" s="677"/>
      <c r="Z25" s="677"/>
      <c r="AA25" s="677"/>
      <c r="AB25" s="677"/>
      <c r="AC25" s="677"/>
      <c r="AD25" s="677"/>
      <c r="AE25" s="677"/>
      <c r="AF25" s="677"/>
      <c r="AG25" s="677"/>
      <c r="AH25" s="677"/>
      <c r="AI25" s="677"/>
      <c r="AJ25" s="677"/>
      <c r="AK25" s="677"/>
      <c r="AL25" s="677"/>
      <c r="AM25" s="677"/>
      <c r="AN25" s="677"/>
      <c r="AO25" s="677"/>
      <c r="AP25" s="677"/>
      <c r="AQ25" s="677"/>
      <c r="AR25" s="677"/>
      <c r="AS25" s="677"/>
      <c r="AT25" s="677"/>
      <c r="AU25" s="677"/>
      <c r="AV25" s="677"/>
      <c r="AW25" s="677"/>
      <c r="AX25" s="677"/>
      <c r="AY25" s="677"/>
      <c r="AZ25" s="677"/>
      <c r="BA25" s="677"/>
      <c r="BB25" s="677"/>
      <c r="BC25" s="677"/>
      <c r="BD25" s="677"/>
      <c r="BE25" s="677"/>
      <c r="BF25" s="677"/>
      <c r="BG25" s="677"/>
      <c r="BH25" s="677"/>
      <c r="BI25" s="677"/>
      <c r="BJ25" s="677"/>
      <c r="BK25" s="677"/>
      <c r="BL25" s="677"/>
      <c r="BM25" s="677"/>
      <c r="BN25" s="677"/>
      <c r="BO25" s="677"/>
      <c r="BP25" s="677"/>
      <c r="BQ25" s="677"/>
      <c r="BR25" s="677"/>
      <c r="BS25" s="677"/>
      <c r="BT25" s="677"/>
      <c r="BU25" s="677"/>
    </row>
    <row r="26">
      <c r="A26" s="677"/>
      <c r="B26" s="677"/>
      <c r="C26" s="677"/>
      <c r="D26" s="677"/>
      <c r="E26" s="677"/>
      <c r="F26" s="677"/>
      <c r="G26" s="677"/>
      <c r="H26" s="677"/>
      <c r="I26" s="677"/>
      <c r="J26" s="677"/>
      <c r="K26" s="677"/>
      <c r="L26" s="677"/>
      <c r="M26" s="677"/>
      <c r="N26" s="677"/>
      <c r="O26" s="677"/>
      <c r="P26" s="677"/>
      <c r="Q26" s="677"/>
      <c r="R26" s="677"/>
      <c r="S26" s="677"/>
      <c r="T26" s="677"/>
      <c r="U26" s="677"/>
      <c r="V26" s="677"/>
      <c r="W26" s="677"/>
      <c r="X26" s="677"/>
      <c r="Y26" s="677"/>
      <c r="Z26" s="677"/>
      <c r="AA26" s="677"/>
      <c r="AB26" s="677"/>
      <c r="AC26" s="677"/>
      <c r="AD26" s="677"/>
      <c r="AE26" s="677"/>
      <c r="AF26" s="677"/>
      <c r="AG26" s="677"/>
      <c r="AH26" s="677"/>
      <c r="AI26" s="677"/>
      <c r="AJ26" s="677"/>
      <c r="AK26" s="677"/>
      <c r="AL26" s="677"/>
      <c r="AM26" s="677"/>
      <c r="AN26" s="677"/>
      <c r="AO26" s="677"/>
      <c r="AP26" s="677"/>
      <c r="AQ26" s="677"/>
      <c r="AR26" s="677"/>
      <c r="AS26" s="677"/>
      <c r="AT26" s="677"/>
      <c r="AU26" s="677"/>
      <c r="AV26" s="677"/>
      <c r="AW26" s="677"/>
      <c r="AX26" s="677"/>
      <c r="AY26" s="677"/>
      <c r="AZ26" s="677"/>
      <c r="BA26" s="677"/>
      <c r="BB26" s="677"/>
      <c r="BC26" s="677"/>
      <c r="BD26" s="677"/>
      <c r="BE26" s="677"/>
      <c r="BF26" s="677"/>
      <c r="BG26" s="677"/>
      <c r="BH26" s="677"/>
      <c r="BI26" s="677"/>
      <c r="BJ26" s="677"/>
      <c r="BK26" s="677"/>
      <c r="BL26" s="677"/>
      <c r="BM26" s="677"/>
      <c r="BN26" s="677"/>
      <c r="BO26" s="677"/>
      <c r="BP26" s="677"/>
      <c r="BQ26" s="677"/>
      <c r="BR26" s="677"/>
      <c r="BS26" s="677"/>
      <c r="BT26" s="677"/>
      <c r="BU26" s="677"/>
    </row>
    <row r="27">
      <c r="A27" s="679"/>
      <c r="B27" s="679"/>
      <c r="C27" s="679"/>
      <c r="D27" s="679"/>
      <c r="E27" s="679"/>
      <c r="F27" s="679"/>
      <c r="G27" s="679"/>
      <c r="H27" s="679"/>
      <c r="I27" s="679"/>
      <c r="J27" s="679"/>
      <c r="K27" s="679"/>
      <c r="L27" s="679"/>
      <c r="M27" s="679"/>
      <c r="N27" s="679"/>
      <c r="O27" s="679"/>
      <c r="P27" s="679"/>
      <c r="Q27" s="679"/>
      <c r="R27" s="679"/>
      <c r="S27" s="679"/>
      <c r="T27" s="677"/>
      <c r="U27" s="677"/>
      <c r="V27" s="677"/>
      <c r="W27" s="677"/>
      <c r="X27" s="677"/>
      <c r="Y27" s="677"/>
      <c r="Z27" s="677"/>
      <c r="AA27" s="677"/>
      <c r="AB27" s="677"/>
      <c r="AC27" s="677"/>
      <c r="AD27" s="677"/>
      <c r="AE27" s="677"/>
      <c r="AF27" s="677"/>
      <c r="AG27" s="677"/>
      <c r="AH27" s="677"/>
      <c r="AI27" s="677"/>
      <c r="AJ27" s="677"/>
      <c r="AK27" s="677"/>
      <c r="AL27" s="677"/>
      <c r="AM27" s="677"/>
      <c r="AN27" s="677"/>
      <c r="AO27" s="677"/>
      <c r="AP27" s="677"/>
      <c r="AQ27" s="677"/>
      <c r="AR27" s="677"/>
      <c r="AS27" s="677"/>
      <c r="AT27" s="677"/>
      <c r="AU27" s="677"/>
      <c r="AV27" s="677"/>
      <c r="AW27" s="677"/>
      <c r="AX27" s="677"/>
      <c r="AY27" s="677"/>
      <c r="AZ27" s="677"/>
      <c r="BA27" s="677"/>
      <c r="BB27" s="677"/>
      <c r="BC27" s="677"/>
      <c r="BD27" s="677"/>
      <c r="BE27" s="677"/>
      <c r="BF27" s="677"/>
      <c r="BG27" s="677"/>
      <c r="BH27" s="677"/>
      <c r="BI27" s="677"/>
      <c r="BJ27" s="677"/>
      <c r="BK27" s="677"/>
      <c r="BL27" s="677"/>
      <c r="BM27" s="677"/>
      <c r="BN27" s="677"/>
      <c r="BO27" s="677"/>
      <c r="BP27" s="677"/>
      <c r="BQ27" s="677"/>
      <c r="BR27" s="677"/>
      <c r="BS27" s="677"/>
      <c r="BT27" s="677"/>
      <c r="BU27" s="677"/>
    </row>
    <row r="28">
      <c r="A28" s="679"/>
      <c r="B28" s="679"/>
      <c r="C28" s="679"/>
      <c r="D28" s="679"/>
      <c r="E28" s="679"/>
      <c r="F28" s="679"/>
      <c r="G28" s="679"/>
      <c r="H28" s="679"/>
      <c r="I28" s="679"/>
      <c r="J28" s="679"/>
      <c r="K28" s="679"/>
      <c r="L28" s="679"/>
      <c r="M28" s="679"/>
      <c r="N28" s="679"/>
      <c r="O28" s="679"/>
      <c r="P28" s="679"/>
      <c r="Q28" s="679"/>
      <c r="R28" s="679"/>
      <c r="S28" s="679"/>
      <c r="T28" s="677"/>
      <c r="U28" s="677"/>
      <c r="V28" s="677"/>
      <c r="W28" s="677"/>
      <c r="X28" s="677"/>
      <c r="Y28" s="677"/>
      <c r="Z28" s="677"/>
      <c r="AA28" s="677"/>
      <c r="AB28" s="677"/>
      <c r="AC28" s="677"/>
      <c r="AD28" s="677"/>
      <c r="AE28" s="677"/>
      <c r="AF28" s="677"/>
      <c r="AG28" s="677"/>
      <c r="AH28" s="677"/>
      <c r="AI28" s="677"/>
      <c r="AJ28" s="677"/>
      <c r="AK28" s="677"/>
      <c r="AL28" s="677"/>
      <c r="AM28" s="677"/>
      <c r="AN28" s="677"/>
      <c r="AO28" s="677"/>
      <c r="AP28" s="677"/>
      <c r="AQ28" s="677"/>
      <c r="AR28" s="677"/>
      <c r="AS28" s="677"/>
      <c r="AT28" s="677"/>
      <c r="AU28" s="677"/>
      <c r="AV28" s="677"/>
      <c r="AW28" s="677"/>
      <c r="AX28" s="677"/>
      <c r="AY28" s="677"/>
      <c r="AZ28" s="677"/>
      <c r="BA28" s="677"/>
      <c r="BB28" s="677"/>
      <c r="BC28" s="677"/>
      <c r="BD28" s="677"/>
      <c r="BE28" s="677"/>
      <c r="BF28" s="677"/>
      <c r="BG28" s="677"/>
      <c r="BH28" s="677"/>
      <c r="BI28" s="677"/>
      <c r="BJ28" s="677"/>
      <c r="BK28" s="677"/>
      <c r="BL28" s="677"/>
      <c r="BM28" s="677"/>
      <c r="BN28" s="677"/>
      <c r="BO28" s="677"/>
      <c r="BP28" s="677"/>
      <c r="BQ28" s="677"/>
      <c r="BR28" s="677"/>
      <c r="BS28" s="677"/>
      <c r="BT28" s="677"/>
      <c r="BU28" s="677"/>
    </row>
    <row r="29">
      <c r="A29" s="682" t="s">
        <v>73</v>
      </c>
      <c r="B29" s="683"/>
    </row>
    <row r="30">
      <c r="B30" s="639" t="str">
        <f>'🌳Resource'!A4</f>
        <v> เงิน(Cash)</v>
      </c>
      <c r="C30" s="640"/>
      <c r="D30" s="640"/>
      <c r="E30" s="641"/>
      <c r="F30" s="642" t="str">
        <f>'🌳Resource'!A5</f>
        <v>ไม้(Wood)</v>
      </c>
      <c r="G30" s="640"/>
      <c r="H30" s="640"/>
      <c r="I30" s="641"/>
      <c r="J30" s="639" t="str">
        <f>'🌳Resource'!A6</f>
        <v>หิน(Rock)</v>
      </c>
      <c r="K30" s="640"/>
      <c r="L30" s="640"/>
      <c r="M30" s="641"/>
      <c r="N30" s="642" t="str">
        <f>'🌳Resource'!A7</f>
        <v>ทราย(Sand)</v>
      </c>
      <c r="O30" s="640"/>
      <c r="P30" s="640"/>
      <c r="Q30" s="641"/>
      <c r="R30" s="639" t="str">
        <f>'🌳Resource'!A8</f>
        <v>ดิน(Dirt)</v>
      </c>
      <c r="S30" s="640"/>
      <c r="T30" s="640"/>
      <c r="U30" s="641"/>
      <c r="V30" s="642" t="str">
        <f>'🌳Resource'!A9</f>
        <v>น้ำ(Water)</v>
      </c>
      <c r="W30" s="640"/>
      <c r="X30" s="640"/>
      <c r="Y30" s="641"/>
      <c r="Z30" s="639" t="str">
        <f>'🌳Resource'!A10</f>
        <v>เหล็ก(Iron)</v>
      </c>
      <c r="AA30" s="640"/>
      <c r="AB30" s="640"/>
      <c r="AC30" s="641"/>
      <c r="AD30" s="642" t="str">
        <f>'🌳Resource'!A11</f>
        <v>ทองแดง(Copper)</v>
      </c>
      <c r="AE30" s="640"/>
      <c r="AF30" s="640"/>
      <c r="AG30" s="641"/>
      <c r="AH30" s="639" t="str">
        <f>'🌳Resource'!A12</f>
        <v>ถ่านหิน(Coal)</v>
      </c>
      <c r="AI30" s="640"/>
      <c r="AJ30" s="640"/>
      <c r="AK30" s="641"/>
      <c r="AL30" s="642" t="str">
        <f>'🌳Resource'!A13</f>
        <v>ไฟฟ้า(Electricity)</v>
      </c>
      <c r="AM30" s="640"/>
      <c r="AN30" s="640"/>
      <c r="AO30" s="641"/>
      <c r="AP30" s="639" t="str">
        <f>'🌳Resource'!A14</f>
        <v>แร่ธาตุ(Mineral)</v>
      </c>
      <c r="AQ30" s="640"/>
      <c r="AR30" s="640"/>
      <c r="AS30" s="641"/>
      <c r="AT30" s="642" t="str">
        <f>'🌳Resource'!A15</f>
        <v>แร่เงิน(Silver)</v>
      </c>
      <c r="AU30" s="640"/>
      <c r="AV30" s="640"/>
      <c r="AW30" s="641"/>
      <c r="AX30" s="639" t="str">
        <f>'🌳Resource'!A16</f>
        <v>อัญมณี(Gem)</v>
      </c>
      <c r="AY30" s="640"/>
      <c r="AZ30" s="640"/>
      <c r="BA30" s="641"/>
      <c r="BB30" s="642" t="str">
        <f>'🌳Resource'!A17</f>
        <v>น้ำมัน(Oil)</v>
      </c>
      <c r="BC30" s="640"/>
      <c r="BD30" s="640"/>
      <c r="BE30" s="641"/>
      <c r="BF30" s="639" t="str">
        <f>'🌳Resource'!A18</f>
        <v>ทองคำขาว(Platinum)</v>
      </c>
      <c r="BG30" s="640"/>
      <c r="BH30" s="640"/>
      <c r="BI30" s="641"/>
      <c r="BJ30" s="642" t="str">
        <f>'🌳Resource'!A19</f>
        <v>เพรช(Diamond)</v>
      </c>
      <c r="BK30" s="640"/>
      <c r="BL30" s="640"/>
      <c r="BM30" s="641"/>
      <c r="BN30" s="639" t="str">
        <f>'🌳Resource'!A20</f>
        <v>ทองคำ(Gold)</v>
      </c>
      <c r="BO30" s="640"/>
      <c r="BP30" s="640"/>
      <c r="BQ30" s="641"/>
      <c r="BR30" s="642" t="str">
        <f>'🌳Resource'!A21</f>
        <v>อินโนเรี่ยม(Innoreuam)</v>
      </c>
      <c r="BS30" s="640"/>
      <c r="BT30" s="640"/>
      <c r="BU30" s="641"/>
    </row>
    <row r="31">
      <c r="A31" s="684" t="s">
        <v>9</v>
      </c>
      <c r="B31" s="644" t="str">
        <f>'En Configuration'!A4</f>
        <v>Common</v>
      </c>
      <c r="C31" s="645" t="str">
        <f>'En Configuration'!A5</f>
        <v>Rare</v>
      </c>
      <c r="D31" s="646" t="str">
        <f>'En Configuration'!A6</f>
        <v>Epic</v>
      </c>
      <c r="E31" s="647" t="str">
        <f>'En Configuration'!A7</f>
        <v>Legendary</v>
      </c>
      <c r="F31" s="644" t="s">
        <v>7</v>
      </c>
      <c r="G31" s="645" t="s">
        <v>8</v>
      </c>
      <c r="H31" s="646" t="s">
        <v>12</v>
      </c>
      <c r="I31" s="647" t="s">
        <v>13</v>
      </c>
      <c r="J31" s="644" t="s">
        <v>7</v>
      </c>
      <c r="K31" s="645" t="s">
        <v>8</v>
      </c>
      <c r="L31" s="646" t="s">
        <v>12</v>
      </c>
      <c r="M31" s="647" t="s">
        <v>13</v>
      </c>
      <c r="N31" s="644" t="s">
        <v>7</v>
      </c>
      <c r="O31" s="645" t="s">
        <v>8</v>
      </c>
      <c r="P31" s="646" t="s">
        <v>12</v>
      </c>
      <c r="Q31" s="647" t="s">
        <v>13</v>
      </c>
      <c r="R31" s="644" t="s">
        <v>7</v>
      </c>
      <c r="S31" s="645" t="s">
        <v>8</v>
      </c>
      <c r="T31" s="646" t="s">
        <v>12</v>
      </c>
      <c r="U31" s="647" t="s">
        <v>13</v>
      </c>
      <c r="V31" s="644" t="s">
        <v>7</v>
      </c>
      <c r="W31" s="645" t="s">
        <v>8</v>
      </c>
      <c r="X31" s="646" t="s">
        <v>12</v>
      </c>
      <c r="Y31" s="647" t="s">
        <v>13</v>
      </c>
      <c r="Z31" s="644" t="s">
        <v>7</v>
      </c>
      <c r="AA31" s="645" t="s">
        <v>8</v>
      </c>
      <c r="AB31" s="646" t="s">
        <v>12</v>
      </c>
      <c r="AC31" s="647" t="s">
        <v>13</v>
      </c>
      <c r="AD31" s="644" t="s">
        <v>7</v>
      </c>
      <c r="AE31" s="645" t="s">
        <v>8</v>
      </c>
      <c r="AF31" s="646" t="s">
        <v>12</v>
      </c>
      <c r="AG31" s="647" t="s">
        <v>13</v>
      </c>
      <c r="AH31" s="644" t="s">
        <v>7</v>
      </c>
      <c r="AI31" s="645" t="s">
        <v>8</v>
      </c>
      <c r="AJ31" s="646" t="s">
        <v>12</v>
      </c>
      <c r="AK31" s="647" t="s">
        <v>13</v>
      </c>
      <c r="AL31" s="644" t="s">
        <v>7</v>
      </c>
      <c r="AM31" s="645" t="s">
        <v>8</v>
      </c>
      <c r="AN31" s="646" t="s">
        <v>12</v>
      </c>
      <c r="AO31" s="647" t="s">
        <v>13</v>
      </c>
      <c r="AP31" s="644" t="s">
        <v>7</v>
      </c>
      <c r="AQ31" s="645" t="s">
        <v>8</v>
      </c>
      <c r="AR31" s="646" t="s">
        <v>12</v>
      </c>
      <c r="AS31" s="647" t="s">
        <v>13</v>
      </c>
      <c r="AT31" s="644" t="s">
        <v>7</v>
      </c>
      <c r="AU31" s="645" t="s">
        <v>8</v>
      </c>
      <c r="AV31" s="646" t="s">
        <v>12</v>
      </c>
      <c r="AW31" s="647" t="s">
        <v>13</v>
      </c>
      <c r="AX31" s="644" t="s">
        <v>7</v>
      </c>
      <c r="AY31" s="645" t="s">
        <v>8</v>
      </c>
      <c r="AZ31" s="646" t="s">
        <v>12</v>
      </c>
      <c r="BA31" s="647" t="s">
        <v>13</v>
      </c>
      <c r="BB31" s="644" t="s">
        <v>7</v>
      </c>
      <c r="BC31" s="645" t="s">
        <v>8</v>
      </c>
      <c r="BD31" s="646" t="s">
        <v>12</v>
      </c>
      <c r="BE31" s="647" t="s">
        <v>13</v>
      </c>
      <c r="BF31" s="644" t="s">
        <v>7</v>
      </c>
      <c r="BG31" s="645" t="s">
        <v>8</v>
      </c>
      <c r="BH31" s="646" t="s">
        <v>12</v>
      </c>
      <c r="BI31" s="647" t="s">
        <v>13</v>
      </c>
      <c r="BJ31" s="644" t="s">
        <v>7</v>
      </c>
      <c r="BK31" s="645" t="s">
        <v>8</v>
      </c>
      <c r="BL31" s="646" t="s">
        <v>12</v>
      </c>
      <c r="BM31" s="647" t="s">
        <v>13</v>
      </c>
      <c r="BN31" s="644" t="s">
        <v>7</v>
      </c>
      <c r="BO31" s="645" t="s">
        <v>8</v>
      </c>
      <c r="BP31" s="646" t="s">
        <v>12</v>
      </c>
      <c r="BQ31" s="647" t="s">
        <v>13</v>
      </c>
      <c r="BR31" s="644" t="s">
        <v>7</v>
      </c>
      <c r="BS31" s="645" t="s">
        <v>8</v>
      </c>
      <c r="BT31" s="646" t="s">
        <v>12</v>
      </c>
      <c r="BU31" s="647" t="s">
        <v>13</v>
      </c>
    </row>
    <row r="32">
      <c r="A32" s="685" t="s">
        <v>193</v>
      </c>
      <c r="B32" s="649">
        <v>1440.0</v>
      </c>
      <c r="C32" s="650">
        <v>2850.0</v>
      </c>
      <c r="D32" s="651">
        <v>4700.0</v>
      </c>
      <c r="E32" s="652">
        <v>7000.0</v>
      </c>
      <c r="F32" s="649">
        <v>0.0</v>
      </c>
      <c r="G32" s="650">
        <v>0.0</v>
      </c>
      <c r="H32" s="651">
        <v>0.0</v>
      </c>
      <c r="I32" s="652">
        <v>0.0</v>
      </c>
      <c r="J32" s="649">
        <v>200.0</v>
      </c>
      <c r="K32" s="650">
        <v>0.0</v>
      </c>
      <c r="L32" s="651">
        <v>0.0</v>
      </c>
      <c r="M32" s="652">
        <v>0.0</v>
      </c>
      <c r="N32" s="649">
        <v>100.0</v>
      </c>
      <c r="O32" s="650">
        <v>0.0</v>
      </c>
      <c r="P32" s="651">
        <v>0.0</v>
      </c>
      <c r="Q32" s="652">
        <v>0.0</v>
      </c>
      <c r="R32" s="649">
        <v>100.0</v>
      </c>
      <c r="S32" s="650">
        <v>0.0</v>
      </c>
      <c r="T32" s="651">
        <v>0.0</v>
      </c>
      <c r="U32" s="652">
        <v>0.0</v>
      </c>
      <c r="V32" s="649">
        <v>0.0</v>
      </c>
      <c r="W32" s="650">
        <v>0.0</v>
      </c>
      <c r="X32" s="651">
        <v>0.0</v>
      </c>
      <c r="Y32" s="652">
        <v>0.0</v>
      </c>
      <c r="Z32" s="649">
        <v>0.0</v>
      </c>
      <c r="AA32" s="650">
        <v>150.0</v>
      </c>
      <c r="AB32" s="651">
        <v>0.0</v>
      </c>
      <c r="AC32" s="652">
        <v>0.0</v>
      </c>
      <c r="AD32" s="649">
        <v>0.0</v>
      </c>
      <c r="AE32" s="650">
        <v>300.0</v>
      </c>
      <c r="AF32" s="651">
        <v>0.0</v>
      </c>
      <c r="AG32" s="652">
        <v>0.0</v>
      </c>
      <c r="AH32" s="649">
        <v>0.0</v>
      </c>
      <c r="AI32" s="650">
        <v>150.0</v>
      </c>
      <c r="AJ32" s="651">
        <v>0.0</v>
      </c>
      <c r="AK32" s="652">
        <v>0.0</v>
      </c>
      <c r="AL32" s="649">
        <v>0.0</v>
      </c>
      <c r="AM32" s="650">
        <v>0.0</v>
      </c>
      <c r="AN32" s="651">
        <v>0.0</v>
      </c>
      <c r="AO32" s="652">
        <v>0.0</v>
      </c>
      <c r="AP32" s="649">
        <v>0.0</v>
      </c>
      <c r="AQ32" s="650">
        <v>0.0</v>
      </c>
      <c r="AR32" s="651">
        <v>0.0</v>
      </c>
      <c r="AS32" s="652">
        <v>0.0</v>
      </c>
      <c r="AT32" s="649">
        <v>0.0</v>
      </c>
      <c r="AU32" s="650">
        <v>0.0</v>
      </c>
      <c r="AV32" s="651">
        <v>200.0</v>
      </c>
      <c r="AW32" s="652">
        <v>0.0</v>
      </c>
      <c r="AX32" s="649">
        <v>0.0</v>
      </c>
      <c r="AY32" s="650">
        <v>0.0</v>
      </c>
      <c r="AZ32" s="651">
        <v>200.0</v>
      </c>
      <c r="BA32" s="652">
        <v>0.0</v>
      </c>
      <c r="BB32" s="649">
        <v>0.0</v>
      </c>
      <c r="BC32" s="650">
        <v>0.0</v>
      </c>
      <c r="BD32" s="651">
        <v>0.0</v>
      </c>
      <c r="BE32" s="652">
        <v>0.0</v>
      </c>
      <c r="BF32" s="649">
        <v>0.0</v>
      </c>
      <c r="BG32" s="650">
        <v>0.0</v>
      </c>
      <c r="BH32" s="651">
        <v>0.0</v>
      </c>
      <c r="BI32" s="652">
        <v>250.0</v>
      </c>
      <c r="BJ32" s="649">
        <v>0.0</v>
      </c>
      <c r="BK32" s="650">
        <v>0.0</v>
      </c>
      <c r="BL32" s="651">
        <v>0.0</v>
      </c>
      <c r="BM32" s="652">
        <v>250.0</v>
      </c>
      <c r="BN32" s="649">
        <v>0.0</v>
      </c>
      <c r="BO32" s="650">
        <v>0.0</v>
      </c>
      <c r="BP32" s="651">
        <v>0.0</v>
      </c>
      <c r="BQ32" s="652">
        <v>0.0</v>
      </c>
      <c r="BR32" s="649">
        <v>0.0</v>
      </c>
      <c r="BS32" s="650">
        <v>0.0</v>
      </c>
      <c r="BT32" s="651">
        <v>0.0</v>
      </c>
      <c r="BU32" s="652">
        <v>0.0</v>
      </c>
    </row>
    <row r="33">
      <c r="A33" s="686" t="s">
        <v>210</v>
      </c>
      <c r="B33" s="654">
        <v>1450.0</v>
      </c>
      <c r="C33" s="655">
        <v>2850.0</v>
      </c>
      <c r="D33" s="656">
        <v>4700.0</v>
      </c>
      <c r="E33" s="657">
        <v>7000.0</v>
      </c>
      <c r="F33" s="654">
        <v>0.0</v>
      </c>
      <c r="G33" s="655">
        <v>0.0</v>
      </c>
      <c r="H33" s="656">
        <v>0.0</v>
      </c>
      <c r="I33" s="657">
        <v>0.0</v>
      </c>
      <c r="J33" s="654">
        <v>20.0</v>
      </c>
      <c r="K33" s="655">
        <v>0.0</v>
      </c>
      <c r="L33" s="656">
        <v>0.0</v>
      </c>
      <c r="M33" s="657">
        <v>0.0</v>
      </c>
      <c r="N33" s="654">
        <v>10.0</v>
      </c>
      <c r="O33" s="655">
        <v>0.0</v>
      </c>
      <c r="P33" s="656">
        <v>0.0</v>
      </c>
      <c r="Q33" s="657">
        <v>0.0</v>
      </c>
      <c r="R33" s="654">
        <v>10.0</v>
      </c>
      <c r="S33" s="655">
        <v>0.0</v>
      </c>
      <c r="T33" s="656">
        <v>0.0</v>
      </c>
      <c r="U33" s="657">
        <v>0.0</v>
      </c>
      <c r="V33" s="654">
        <v>0.0</v>
      </c>
      <c r="W33" s="655">
        <v>0.0</v>
      </c>
      <c r="X33" s="656">
        <v>0.0</v>
      </c>
      <c r="Y33" s="657">
        <v>0.0</v>
      </c>
      <c r="Z33" s="654">
        <v>0.0</v>
      </c>
      <c r="AA33" s="655">
        <v>15.0</v>
      </c>
      <c r="AB33" s="656">
        <v>0.0</v>
      </c>
      <c r="AC33" s="657">
        <v>0.0</v>
      </c>
      <c r="AD33" s="654">
        <v>0.0</v>
      </c>
      <c r="AE33" s="655">
        <v>30.0</v>
      </c>
      <c r="AF33" s="656">
        <v>0.0</v>
      </c>
      <c r="AG33" s="657">
        <v>0.0</v>
      </c>
      <c r="AH33" s="654">
        <v>0.0</v>
      </c>
      <c r="AI33" s="655">
        <v>15.0</v>
      </c>
      <c r="AJ33" s="656">
        <v>0.0</v>
      </c>
      <c r="AK33" s="657">
        <v>0.0</v>
      </c>
      <c r="AL33" s="654">
        <v>0.0</v>
      </c>
      <c r="AM33" s="655">
        <v>0.0</v>
      </c>
      <c r="AN33" s="656">
        <v>0.0</v>
      </c>
      <c r="AO33" s="657">
        <v>0.0</v>
      </c>
      <c r="AP33" s="654">
        <v>0.0</v>
      </c>
      <c r="AQ33" s="655">
        <v>0.0</v>
      </c>
      <c r="AR33" s="656">
        <v>0.0</v>
      </c>
      <c r="AS33" s="657">
        <v>0.0</v>
      </c>
      <c r="AT33" s="654">
        <v>0.0</v>
      </c>
      <c r="AU33" s="655">
        <v>0.0</v>
      </c>
      <c r="AV33" s="656">
        <v>20.0</v>
      </c>
      <c r="AW33" s="657">
        <v>0.0</v>
      </c>
      <c r="AX33" s="654">
        <v>0.0</v>
      </c>
      <c r="AY33" s="655">
        <v>0.0</v>
      </c>
      <c r="AZ33" s="656">
        <v>20.0</v>
      </c>
      <c r="BA33" s="657">
        <v>0.0</v>
      </c>
      <c r="BB33" s="654">
        <v>0.0</v>
      </c>
      <c r="BC33" s="655">
        <v>0.0</v>
      </c>
      <c r="BD33" s="656">
        <v>0.0</v>
      </c>
      <c r="BE33" s="657">
        <v>0.0</v>
      </c>
      <c r="BF33" s="654">
        <v>0.0</v>
      </c>
      <c r="BG33" s="655">
        <v>0.0</v>
      </c>
      <c r="BH33" s="656">
        <v>0.0</v>
      </c>
      <c r="BI33" s="657">
        <v>25.0</v>
      </c>
      <c r="BJ33" s="654">
        <v>0.0</v>
      </c>
      <c r="BK33" s="655">
        <v>0.0</v>
      </c>
      <c r="BL33" s="656">
        <v>0.0</v>
      </c>
      <c r="BM33" s="657">
        <v>25.0</v>
      </c>
      <c r="BN33" s="654">
        <v>0.0</v>
      </c>
      <c r="BO33" s="655">
        <v>0.0</v>
      </c>
      <c r="BP33" s="656">
        <v>0.0</v>
      </c>
      <c r="BQ33" s="657">
        <v>0.0</v>
      </c>
      <c r="BR33" s="654">
        <v>0.0</v>
      </c>
      <c r="BS33" s="655">
        <v>0.0</v>
      </c>
      <c r="BT33" s="656">
        <v>0.0</v>
      </c>
      <c r="BU33" s="657">
        <v>0.0</v>
      </c>
    </row>
    <row r="34">
      <c r="A34" s="685" t="s">
        <v>217</v>
      </c>
      <c r="B34" s="649">
        <v>1450.0</v>
      </c>
      <c r="C34" s="650">
        <v>2850.0</v>
      </c>
      <c r="D34" s="651">
        <v>4700.0</v>
      </c>
      <c r="E34" s="652">
        <v>7000.0</v>
      </c>
      <c r="F34" s="649">
        <v>0.0</v>
      </c>
      <c r="G34" s="650">
        <v>0.0</v>
      </c>
      <c r="H34" s="651">
        <v>0.0</v>
      </c>
      <c r="I34" s="652">
        <v>0.0</v>
      </c>
      <c r="J34" s="649">
        <v>20.0</v>
      </c>
      <c r="K34" s="650">
        <v>0.0</v>
      </c>
      <c r="L34" s="651">
        <v>0.0</v>
      </c>
      <c r="M34" s="652">
        <v>0.0</v>
      </c>
      <c r="N34" s="649">
        <v>10.0</v>
      </c>
      <c r="O34" s="650">
        <v>0.0</v>
      </c>
      <c r="P34" s="651">
        <v>0.0</v>
      </c>
      <c r="Q34" s="652">
        <v>0.0</v>
      </c>
      <c r="R34" s="649">
        <v>10.0</v>
      </c>
      <c r="S34" s="650">
        <v>0.0</v>
      </c>
      <c r="T34" s="651">
        <v>0.0</v>
      </c>
      <c r="U34" s="652">
        <v>0.0</v>
      </c>
      <c r="V34" s="649">
        <v>0.0</v>
      </c>
      <c r="W34" s="650">
        <v>0.0</v>
      </c>
      <c r="X34" s="651">
        <v>0.0</v>
      </c>
      <c r="Y34" s="652">
        <v>0.0</v>
      </c>
      <c r="Z34" s="649">
        <v>0.0</v>
      </c>
      <c r="AA34" s="650">
        <v>15.0</v>
      </c>
      <c r="AB34" s="651">
        <v>0.0</v>
      </c>
      <c r="AC34" s="652">
        <v>0.0</v>
      </c>
      <c r="AD34" s="649">
        <v>0.0</v>
      </c>
      <c r="AE34" s="650">
        <v>30.0</v>
      </c>
      <c r="AF34" s="651">
        <v>0.0</v>
      </c>
      <c r="AG34" s="652">
        <v>0.0</v>
      </c>
      <c r="AH34" s="649">
        <v>0.0</v>
      </c>
      <c r="AI34" s="650">
        <v>15.0</v>
      </c>
      <c r="AJ34" s="651">
        <v>0.0</v>
      </c>
      <c r="AK34" s="652">
        <v>0.0</v>
      </c>
      <c r="AL34" s="649">
        <v>0.0</v>
      </c>
      <c r="AM34" s="650">
        <v>0.0</v>
      </c>
      <c r="AN34" s="651">
        <v>0.0</v>
      </c>
      <c r="AO34" s="652">
        <v>0.0</v>
      </c>
      <c r="AP34" s="649">
        <v>0.0</v>
      </c>
      <c r="AQ34" s="650">
        <v>0.0</v>
      </c>
      <c r="AR34" s="651">
        <v>0.0</v>
      </c>
      <c r="AS34" s="652">
        <v>0.0</v>
      </c>
      <c r="AT34" s="649">
        <v>0.0</v>
      </c>
      <c r="AU34" s="650">
        <v>0.0</v>
      </c>
      <c r="AV34" s="651">
        <v>20.0</v>
      </c>
      <c r="AW34" s="652">
        <v>0.0</v>
      </c>
      <c r="AX34" s="649">
        <v>0.0</v>
      </c>
      <c r="AY34" s="650">
        <v>0.0</v>
      </c>
      <c r="AZ34" s="651">
        <v>20.0</v>
      </c>
      <c r="BA34" s="652">
        <v>0.0</v>
      </c>
      <c r="BB34" s="649">
        <v>0.0</v>
      </c>
      <c r="BC34" s="650">
        <v>0.0</v>
      </c>
      <c r="BD34" s="651">
        <v>0.0</v>
      </c>
      <c r="BE34" s="652">
        <v>0.0</v>
      </c>
      <c r="BF34" s="649">
        <v>0.0</v>
      </c>
      <c r="BG34" s="650">
        <v>0.0</v>
      </c>
      <c r="BH34" s="651">
        <v>0.0</v>
      </c>
      <c r="BI34" s="652">
        <v>25.0</v>
      </c>
      <c r="BJ34" s="649">
        <v>0.0</v>
      </c>
      <c r="BK34" s="650">
        <v>0.0</v>
      </c>
      <c r="BL34" s="651">
        <v>0.0</v>
      </c>
      <c r="BM34" s="652">
        <v>25.0</v>
      </c>
      <c r="BN34" s="649">
        <v>0.0</v>
      </c>
      <c r="BO34" s="650">
        <v>0.0</v>
      </c>
      <c r="BP34" s="651">
        <v>0.0</v>
      </c>
      <c r="BQ34" s="652">
        <v>0.0</v>
      </c>
      <c r="BR34" s="649">
        <v>0.0</v>
      </c>
      <c r="BS34" s="650">
        <v>0.0</v>
      </c>
      <c r="BT34" s="651">
        <v>0.0</v>
      </c>
      <c r="BU34" s="652">
        <v>0.0</v>
      </c>
    </row>
    <row r="35">
      <c r="A35" s="661" t="s">
        <v>1051</v>
      </c>
      <c r="B35" s="662">
        <f t="shared" ref="B35:BU35" si="2">sum(B32:B34)</f>
        <v>4340</v>
      </c>
      <c r="C35" s="663">
        <f t="shared" si="2"/>
        <v>8550</v>
      </c>
      <c r="D35" s="662">
        <f t="shared" si="2"/>
        <v>14100</v>
      </c>
      <c r="E35" s="663">
        <f t="shared" si="2"/>
        <v>21000</v>
      </c>
      <c r="F35" s="662">
        <f t="shared" si="2"/>
        <v>0</v>
      </c>
      <c r="G35" s="663">
        <f t="shared" si="2"/>
        <v>0</v>
      </c>
      <c r="H35" s="662">
        <f t="shared" si="2"/>
        <v>0</v>
      </c>
      <c r="I35" s="663">
        <f t="shared" si="2"/>
        <v>0</v>
      </c>
      <c r="J35" s="662">
        <f t="shared" si="2"/>
        <v>240</v>
      </c>
      <c r="K35" s="663">
        <f t="shared" si="2"/>
        <v>0</v>
      </c>
      <c r="L35" s="662">
        <f t="shared" si="2"/>
        <v>0</v>
      </c>
      <c r="M35" s="663">
        <f t="shared" si="2"/>
        <v>0</v>
      </c>
      <c r="N35" s="662">
        <f t="shared" si="2"/>
        <v>120</v>
      </c>
      <c r="O35" s="663">
        <f t="shared" si="2"/>
        <v>0</v>
      </c>
      <c r="P35" s="662">
        <f t="shared" si="2"/>
        <v>0</v>
      </c>
      <c r="Q35" s="663">
        <f t="shared" si="2"/>
        <v>0</v>
      </c>
      <c r="R35" s="662">
        <f t="shared" si="2"/>
        <v>120</v>
      </c>
      <c r="S35" s="663">
        <f t="shared" si="2"/>
        <v>0</v>
      </c>
      <c r="T35" s="662">
        <f t="shared" si="2"/>
        <v>0</v>
      </c>
      <c r="U35" s="663">
        <f t="shared" si="2"/>
        <v>0</v>
      </c>
      <c r="V35" s="662">
        <f t="shared" si="2"/>
        <v>0</v>
      </c>
      <c r="W35" s="663">
        <f t="shared" si="2"/>
        <v>0</v>
      </c>
      <c r="X35" s="662">
        <f t="shared" si="2"/>
        <v>0</v>
      </c>
      <c r="Y35" s="663">
        <f t="shared" si="2"/>
        <v>0</v>
      </c>
      <c r="Z35" s="662">
        <f t="shared" si="2"/>
        <v>0</v>
      </c>
      <c r="AA35" s="663">
        <f t="shared" si="2"/>
        <v>180</v>
      </c>
      <c r="AB35" s="662">
        <f t="shared" si="2"/>
        <v>0</v>
      </c>
      <c r="AC35" s="663">
        <f t="shared" si="2"/>
        <v>0</v>
      </c>
      <c r="AD35" s="662">
        <f t="shared" si="2"/>
        <v>0</v>
      </c>
      <c r="AE35" s="663">
        <f t="shared" si="2"/>
        <v>360</v>
      </c>
      <c r="AF35" s="662">
        <f t="shared" si="2"/>
        <v>0</v>
      </c>
      <c r="AG35" s="663">
        <f t="shared" si="2"/>
        <v>0</v>
      </c>
      <c r="AH35" s="662">
        <f t="shared" si="2"/>
        <v>0</v>
      </c>
      <c r="AI35" s="663">
        <f t="shared" si="2"/>
        <v>180</v>
      </c>
      <c r="AJ35" s="662">
        <f t="shared" si="2"/>
        <v>0</v>
      </c>
      <c r="AK35" s="663">
        <f t="shared" si="2"/>
        <v>0</v>
      </c>
      <c r="AL35" s="662">
        <f t="shared" si="2"/>
        <v>0</v>
      </c>
      <c r="AM35" s="663">
        <f t="shared" si="2"/>
        <v>0</v>
      </c>
      <c r="AN35" s="662">
        <f t="shared" si="2"/>
        <v>0</v>
      </c>
      <c r="AO35" s="663">
        <f t="shared" si="2"/>
        <v>0</v>
      </c>
      <c r="AP35" s="662">
        <f t="shared" si="2"/>
        <v>0</v>
      </c>
      <c r="AQ35" s="663">
        <f t="shared" si="2"/>
        <v>0</v>
      </c>
      <c r="AR35" s="662">
        <f t="shared" si="2"/>
        <v>0</v>
      </c>
      <c r="AS35" s="663">
        <f t="shared" si="2"/>
        <v>0</v>
      </c>
      <c r="AT35" s="662">
        <f t="shared" si="2"/>
        <v>0</v>
      </c>
      <c r="AU35" s="663">
        <f t="shared" si="2"/>
        <v>0</v>
      </c>
      <c r="AV35" s="662">
        <f t="shared" si="2"/>
        <v>240</v>
      </c>
      <c r="AW35" s="663">
        <f t="shared" si="2"/>
        <v>0</v>
      </c>
      <c r="AX35" s="662">
        <f t="shared" si="2"/>
        <v>0</v>
      </c>
      <c r="AY35" s="663">
        <f t="shared" si="2"/>
        <v>0</v>
      </c>
      <c r="AZ35" s="662">
        <f t="shared" si="2"/>
        <v>240</v>
      </c>
      <c r="BA35" s="663">
        <f t="shared" si="2"/>
        <v>0</v>
      </c>
      <c r="BB35" s="662">
        <f t="shared" si="2"/>
        <v>0</v>
      </c>
      <c r="BC35" s="663">
        <f t="shared" si="2"/>
        <v>0</v>
      </c>
      <c r="BD35" s="662">
        <f t="shared" si="2"/>
        <v>0</v>
      </c>
      <c r="BE35" s="663">
        <f t="shared" si="2"/>
        <v>0</v>
      </c>
      <c r="BF35" s="662">
        <f t="shared" si="2"/>
        <v>0</v>
      </c>
      <c r="BG35" s="663">
        <f t="shared" si="2"/>
        <v>0</v>
      </c>
      <c r="BH35" s="662">
        <f t="shared" si="2"/>
        <v>0</v>
      </c>
      <c r="BI35" s="663">
        <f t="shared" si="2"/>
        <v>300</v>
      </c>
      <c r="BJ35" s="662">
        <f t="shared" si="2"/>
        <v>0</v>
      </c>
      <c r="BK35" s="663">
        <f t="shared" si="2"/>
        <v>0</v>
      </c>
      <c r="BL35" s="662">
        <f t="shared" si="2"/>
        <v>0</v>
      </c>
      <c r="BM35" s="663">
        <f t="shared" si="2"/>
        <v>300</v>
      </c>
      <c r="BN35" s="662">
        <f t="shared" si="2"/>
        <v>0</v>
      </c>
      <c r="BO35" s="663">
        <f t="shared" si="2"/>
        <v>0</v>
      </c>
      <c r="BP35" s="662">
        <f t="shared" si="2"/>
        <v>0</v>
      </c>
      <c r="BQ35" s="663">
        <f t="shared" si="2"/>
        <v>0</v>
      </c>
      <c r="BR35" s="662">
        <f t="shared" si="2"/>
        <v>0</v>
      </c>
      <c r="BS35" s="663">
        <f t="shared" si="2"/>
        <v>0</v>
      </c>
      <c r="BT35" s="662">
        <f t="shared" si="2"/>
        <v>0</v>
      </c>
      <c r="BU35" s="663">
        <f t="shared" si="2"/>
        <v>0</v>
      </c>
    </row>
    <row r="36">
      <c r="A36" s="664" t="s">
        <v>1052</v>
      </c>
      <c r="B36" s="665">
        <f>sum(B35:E35)</f>
        <v>47990</v>
      </c>
      <c r="C36" s="666"/>
      <c r="D36" s="666"/>
      <c r="E36" s="667"/>
      <c r="F36" s="668">
        <f>sum(F35:I35)</f>
        <v>0</v>
      </c>
      <c r="G36" s="666"/>
      <c r="H36" s="666"/>
      <c r="I36" s="667"/>
      <c r="J36" s="665">
        <f>sum(J35:M35)</f>
        <v>240</v>
      </c>
      <c r="K36" s="666"/>
      <c r="L36" s="666"/>
      <c r="M36" s="667"/>
      <c r="N36" s="668">
        <f>sum(N35:Q35)</f>
        <v>120</v>
      </c>
      <c r="O36" s="666"/>
      <c r="P36" s="666"/>
      <c r="Q36" s="667"/>
      <c r="R36" s="665">
        <f>sum(R35:U35)</f>
        <v>120</v>
      </c>
      <c r="S36" s="666"/>
      <c r="T36" s="666"/>
      <c r="U36" s="667"/>
      <c r="V36" s="668">
        <f>sum(V35:Y35)</f>
        <v>0</v>
      </c>
      <c r="W36" s="666"/>
      <c r="X36" s="666"/>
      <c r="Y36" s="667"/>
      <c r="Z36" s="665">
        <f>sum(Z35:AC35)</f>
        <v>180</v>
      </c>
      <c r="AA36" s="666"/>
      <c r="AB36" s="666"/>
      <c r="AC36" s="667"/>
      <c r="AD36" s="668">
        <f>sum(AD35:AG35)</f>
        <v>360</v>
      </c>
      <c r="AE36" s="666"/>
      <c r="AF36" s="666"/>
      <c r="AG36" s="667"/>
      <c r="AH36" s="665">
        <f>sum(AH35:AK35)</f>
        <v>180</v>
      </c>
      <c r="AI36" s="666"/>
      <c r="AJ36" s="666"/>
      <c r="AK36" s="667"/>
      <c r="AL36" s="668">
        <f>sum(AL35:AO35)</f>
        <v>0</v>
      </c>
      <c r="AM36" s="666"/>
      <c r="AN36" s="666"/>
      <c r="AO36" s="667"/>
      <c r="AP36" s="665">
        <f>sum(AP35:AS35)</f>
        <v>0</v>
      </c>
      <c r="AQ36" s="666"/>
      <c r="AR36" s="666"/>
      <c r="AS36" s="667"/>
      <c r="AT36" s="668">
        <f>sum(AT35:AW35)</f>
        <v>240</v>
      </c>
      <c r="AU36" s="666"/>
      <c r="AV36" s="666"/>
      <c r="AW36" s="667"/>
      <c r="AX36" s="665">
        <f>sum(AX35:BA35)</f>
        <v>240</v>
      </c>
      <c r="AY36" s="666"/>
      <c r="AZ36" s="666"/>
      <c r="BA36" s="667"/>
      <c r="BB36" s="668">
        <f>sum(BB35:BE35)</f>
        <v>0</v>
      </c>
      <c r="BC36" s="666"/>
      <c r="BD36" s="666"/>
      <c r="BE36" s="667"/>
      <c r="BF36" s="665">
        <f>sum(BF35:BI35)</f>
        <v>300</v>
      </c>
      <c r="BG36" s="666"/>
      <c r="BH36" s="666"/>
      <c r="BI36" s="667"/>
      <c r="BJ36" s="668">
        <f>sum(BJ35:BM35)</f>
        <v>300</v>
      </c>
      <c r="BK36" s="666"/>
      <c r="BL36" s="666"/>
      <c r="BM36" s="667"/>
      <c r="BN36" s="665">
        <f>sum(BN35:BQ35)</f>
        <v>0</v>
      </c>
      <c r="BO36" s="666"/>
      <c r="BP36" s="666"/>
      <c r="BQ36" s="667"/>
      <c r="BR36" s="668">
        <f>sum(BR35:BU35)</f>
        <v>0</v>
      </c>
      <c r="BS36" s="666"/>
      <c r="BT36" s="666"/>
      <c r="BU36" s="667"/>
    </row>
    <row r="37">
      <c r="A37" s="669" t="s">
        <v>1053</v>
      </c>
      <c r="B37" s="670">
        <f>VLOOKUP(B30,'🌳Resource'!$A$4:$I$20,8,false)*B35</f>
        <v>4340</v>
      </c>
      <c r="C37" s="671">
        <f>VLOOKUP(B30,'🌳Resource'!$A$4:$I$20,8,false)*C35</f>
        <v>8550</v>
      </c>
      <c r="D37" s="670">
        <f>VLOOKUP(B30,'🌳Resource'!$A$4:$I$20,8,false)*D35</f>
        <v>14100</v>
      </c>
      <c r="E37" s="671">
        <f>VLOOKUP(B30,'🌳Resource'!$A$4:$I$20,8,false)*E35</f>
        <v>21000</v>
      </c>
      <c r="F37" s="670">
        <f>VLOOKUP(F30,'🌳Resource'!$A$4:$I$20,8,false)*F35</f>
        <v>0</v>
      </c>
      <c r="G37" s="671">
        <f>VLOOKUP(F30,'🌳Resource'!$A$4:$I$20,8,false)*G35</f>
        <v>0</v>
      </c>
      <c r="H37" s="670">
        <f>VLOOKUP(F30,'🌳Resource'!$A$4:$I$20,8,false)*H35</f>
        <v>0</v>
      </c>
      <c r="I37" s="671">
        <f>VLOOKUP(F30,'🌳Resource'!$A$4:$I$20,8,false)*I35</f>
        <v>0</v>
      </c>
      <c r="J37" s="670">
        <f>VLOOKUP(J30,'🌳Resource'!$A$4:$I$20,8,false)*J35</f>
        <v>283.6363636</v>
      </c>
      <c r="K37" s="671">
        <f>VLOOKUP(J30,'🌳Resource'!$A$4:$I$20,8,false)*K35</f>
        <v>0</v>
      </c>
      <c r="L37" s="670">
        <f>VLOOKUP(J30,'🌳Resource'!$A$4:$I$20,8,false)*L35</f>
        <v>0</v>
      </c>
      <c r="M37" s="671">
        <f>VLOOKUP(J30,'🌳Resource'!$A$4:$I$20,8,false)*M35</f>
        <v>0</v>
      </c>
      <c r="N37" s="670">
        <f>VLOOKUP(N30,'🌳Resource'!$A$4:$I$20,8,false)*N35</f>
        <v>156</v>
      </c>
      <c r="O37" s="671">
        <f>VLOOKUP(N30,'🌳Resource'!$A$4:$I$20,8,false)*O35</f>
        <v>0</v>
      </c>
      <c r="P37" s="670">
        <f>VLOOKUP(N30,'🌳Resource'!$A$4:$I$20,8,false)*P35</f>
        <v>0</v>
      </c>
      <c r="Q37" s="671">
        <f>VLOOKUP(N30,'🌳Resource'!$A$4:$I$20,8,false)*Q35</f>
        <v>0</v>
      </c>
      <c r="R37" s="670">
        <f>VLOOKUP(R30,'🌳Resource'!$A$4:$I$20,8,false)*R35</f>
        <v>156</v>
      </c>
      <c r="S37" s="671">
        <f>VLOOKUP(R30,'🌳Resource'!$A$4:$I$20,8,false)*S35</f>
        <v>0</v>
      </c>
      <c r="T37" s="670">
        <f>VLOOKUP(R30,'🌳Resource'!$A$4:$I$20,8,false)*T35</f>
        <v>0</v>
      </c>
      <c r="U37" s="671">
        <f>VLOOKUP(R30,'🌳Resource'!$A$4:$I$20,8,false)*U35</f>
        <v>0</v>
      </c>
      <c r="V37" s="670">
        <f>VLOOKUP(V30,'🌳Resource'!$A$4:$I$20,8,false)*V35</f>
        <v>0</v>
      </c>
      <c r="W37" s="671">
        <f>VLOOKUP(V30,'🌳Resource'!$A$4:$I$20,8,false)*W35</f>
        <v>0</v>
      </c>
      <c r="X37" s="670">
        <f>VLOOKUP(V30,'🌳Resource'!$A$4:$I$20,8,false)*X35</f>
        <v>0</v>
      </c>
      <c r="Y37" s="671">
        <f>VLOOKUP(V30,'🌳Resource'!$A$4:$I$20,8,false)*Y35</f>
        <v>0</v>
      </c>
      <c r="Z37" s="670">
        <f>VLOOKUP(Z30,'🌳Resource'!$A$4:$I$20,8,false)*Z35</f>
        <v>0</v>
      </c>
      <c r="AA37" s="671">
        <f>VLOOKUP(Z30,'🌳Resource'!$A$4:$I$20,8,false)*AA35</f>
        <v>334.2857143</v>
      </c>
      <c r="AB37" s="670">
        <f>VLOOKUP(Z30,'🌳Resource'!$A$4:$I$20,8,false)*AB35</f>
        <v>0</v>
      </c>
      <c r="AC37" s="671">
        <f>VLOOKUP(Z30,'🌳Resource'!$A$4:$I$20,8,false)*AC35</f>
        <v>0</v>
      </c>
      <c r="AD37" s="670">
        <f>VLOOKUP(AD30,'🌳Resource'!$A$4:$I$20,8,false)*AD35</f>
        <v>0</v>
      </c>
      <c r="AE37" s="671">
        <f>VLOOKUP(AD30,'🌳Resource'!$A$4:$I$20,8,false)*AE35</f>
        <v>668.5714286</v>
      </c>
      <c r="AF37" s="670">
        <f>VLOOKUP(AD30,'🌳Resource'!$A$4:$I$20,8,false)*AF35</f>
        <v>0</v>
      </c>
      <c r="AG37" s="671">
        <f>VLOOKUP(AD30,'🌳Resource'!$A$4:$I$20,8,false)*AG35</f>
        <v>0</v>
      </c>
      <c r="AH37" s="670">
        <f>VLOOKUP(AH30,'🌳Resource'!$A$4:$I$20,8,false)*AH35</f>
        <v>0</v>
      </c>
      <c r="AI37" s="671">
        <f>VLOOKUP(AH30,'🌳Resource'!$A$4:$I$20,8,false)*AI35</f>
        <v>334.2857143</v>
      </c>
      <c r="AJ37" s="670">
        <f>VLOOKUP(AH30,'🌳Resource'!$A$4:$I$20,8,false)*AJ35</f>
        <v>0</v>
      </c>
      <c r="AK37" s="671">
        <f>VLOOKUP(AH30,'🌳Resource'!$A$4:$I$20,8,false)*AK35</f>
        <v>0</v>
      </c>
      <c r="AL37" s="670">
        <f>VLOOKUP(AL30,'🌳Resource'!$A$4:$I$20,8,false)*AL35</f>
        <v>0</v>
      </c>
      <c r="AM37" s="671">
        <f>VLOOKUP(AL30,'🌳Resource'!$A$4:$I$20,8,false)*AM35</f>
        <v>0</v>
      </c>
      <c r="AN37" s="670">
        <f>VLOOKUP(AL30,'🌳Resource'!$A$4:$I$20,8,false)*AN35</f>
        <v>0</v>
      </c>
      <c r="AO37" s="671">
        <f>VLOOKUP(AL30,'🌳Resource'!$A$4:$I$20,8,false)*AO35</f>
        <v>0</v>
      </c>
      <c r="AP37" s="670">
        <f>VLOOKUP(AP30,'🌳Resource'!$A$4:$I$20,8,false)*AP35</f>
        <v>0</v>
      </c>
      <c r="AQ37" s="671">
        <f>VLOOKUP(AP30,'🌳Resource'!$A$4:$I$20,8,false)*AQ35</f>
        <v>0</v>
      </c>
      <c r="AR37" s="670">
        <f>VLOOKUP(AP30,'🌳Resource'!$A$4:$I$20,8,false)*AR35</f>
        <v>0</v>
      </c>
      <c r="AS37" s="671">
        <f>VLOOKUP(AP30,'🌳Resource'!$A$4:$I$20,8,false)*AS35</f>
        <v>0</v>
      </c>
      <c r="AT37" s="670">
        <f>VLOOKUP(AT30,'🌳Resource'!$A$4:$I$20,8,false)*AT35</f>
        <v>0</v>
      </c>
      <c r="AU37" s="671">
        <f>VLOOKUP(AT30,'🌳Resource'!$A$4:$I$20,8,false)*AU35</f>
        <v>0</v>
      </c>
      <c r="AV37" s="670">
        <f>VLOOKUP(AT30,'🌳Resource'!$A$4:$I$20,8,false)*AV35</f>
        <v>780</v>
      </c>
      <c r="AW37" s="671">
        <f>VLOOKUP(AT30,'🌳Resource'!$A$4:$I$20,8,false)*AW35</f>
        <v>0</v>
      </c>
      <c r="AX37" s="670">
        <f>VLOOKUP(AX30,'🌳Resource'!$A$4:$I$20,8,false)*AX35</f>
        <v>0</v>
      </c>
      <c r="AY37" s="671">
        <f>VLOOKUP(AX30,'🌳Resource'!$A$4:$I$20,8,false)*AY35</f>
        <v>0</v>
      </c>
      <c r="AZ37" s="670">
        <f>VLOOKUP(AX30,'🌳Resource'!$A$4:$I$20,8,false)*AZ35</f>
        <v>780</v>
      </c>
      <c r="BA37" s="671">
        <f>VLOOKUP(AX30,'🌳Resource'!$A$4:$I$20,8,false)*BA35</f>
        <v>0</v>
      </c>
      <c r="BB37" s="670">
        <f>VLOOKUP(BB30,'🌳Resource'!$A$4:$I$20,8,false)*BB35</f>
        <v>0</v>
      </c>
      <c r="BC37" s="671">
        <f>VLOOKUP(BB30,'🌳Resource'!$A$4:$I$20,8,false)*BC35</f>
        <v>0</v>
      </c>
      <c r="BD37" s="670">
        <f>VLOOKUP(BB30,'🌳Resource'!$A$4:$I$20,8,false)*BD35</f>
        <v>0</v>
      </c>
      <c r="BE37" s="671">
        <f>VLOOKUP(BB30,'🌳Resource'!$A$4:$I$20,8,false)*BE35</f>
        <v>0</v>
      </c>
      <c r="BF37" s="670">
        <f>VLOOKUP(BF30,'🌳Resource'!$A$4:$I$20,8,false)*BF35</f>
        <v>0</v>
      </c>
      <c r="BG37" s="671">
        <f>VLOOKUP(BF30,'🌳Resource'!$A$4:$I$20,8,false)*BG35</f>
        <v>0</v>
      </c>
      <c r="BH37" s="670">
        <f>VLOOKUP(BF30,'🌳Resource'!$A$4:$I$20,8,false)*BH35</f>
        <v>0</v>
      </c>
      <c r="BI37" s="671">
        <f>VLOOKUP(BF30,'🌳Resource'!$A$4:$I$20,8,false)*BI35</f>
        <v>3900</v>
      </c>
      <c r="BJ37" s="670">
        <f>VLOOKUP(BJ30,'🌳Resource'!$A$4:$I$20,8,false)*BJ35</f>
        <v>0</v>
      </c>
      <c r="BK37" s="671">
        <f>VLOOKUP(BJ30,'🌳Resource'!$A$4:$I$20,8,false)*BK35</f>
        <v>0</v>
      </c>
      <c r="BL37" s="670">
        <f>VLOOKUP(BJ30,'🌳Resource'!$A$4:$I$20,8,false)*BL35</f>
        <v>0</v>
      </c>
      <c r="BM37" s="671">
        <f>VLOOKUP(BJ30,'🌳Resource'!$A$4:$I$20,8,false)*BM35</f>
        <v>3900</v>
      </c>
      <c r="BN37" s="670">
        <f>VLOOKUP(BN30,'🌳Resource'!$A$4:$I$20,8,false)*BN35</f>
        <v>0</v>
      </c>
      <c r="BO37" s="671">
        <f>VLOOKUP(BN30,'🌳Resource'!$A$4:$I$20,8,false)*BO35</f>
        <v>0</v>
      </c>
      <c r="BP37" s="670">
        <f>VLOOKUP(BN30,'🌳Resource'!$A$4:$I$20,8,false)*BP35</f>
        <v>0</v>
      </c>
      <c r="BQ37" s="671">
        <f>VLOOKUP(BN30,'🌳Resource'!$A$4:$I$20,8,false)*BQ35</f>
        <v>0</v>
      </c>
      <c r="BR37" s="670">
        <f>VLOOKUP(BR30,'🌳Resource'!$A$4:$I$21,8,false)*BR35</f>
        <v>0</v>
      </c>
      <c r="BS37" s="671">
        <f>VLOOKUP(BR30,'🌳Resource'!$A$4:$I$21,8,false)*BS35</f>
        <v>0</v>
      </c>
      <c r="BT37" s="670">
        <f>VLOOKUP(BR30,'🌳Resource'!$A$4:$I$21,8,false)*BT35</f>
        <v>0</v>
      </c>
      <c r="BU37" s="671">
        <f>VLOOKUP(BR30,'🌳Resource'!$A$4:$I$21,8,false)*BU35</f>
        <v>0</v>
      </c>
    </row>
    <row r="38">
      <c r="A38" s="672" t="s">
        <v>1054</v>
      </c>
      <c r="B38" s="673">
        <f>sum(B37:E37)</f>
        <v>47990</v>
      </c>
      <c r="C38" s="666"/>
      <c r="D38" s="666"/>
      <c r="E38" s="667"/>
      <c r="F38" s="674">
        <f>sum(F37:I37)</f>
        <v>0</v>
      </c>
      <c r="G38" s="666"/>
      <c r="H38" s="666"/>
      <c r="I38" s="667"/>
      <c r="J38" s="673">
        <f>sum(J37:M37)</f>
        <v>283.6363636</v>
      </c>
      <c r="K38" s="666"/>
      <c r="L38" s="666"/>
      <c r="M38" s="667"/>
      <c r="N38" s="674">
        <f>sum(N37:Q37)</f>
        <v>156</v>
      </c>
      <c r="O38" s="666"/>
      <c r="P38" s="666"/>
      <c r="Q38" s="667"/>
      <c r="R38" s="673">
        <f>sum(R37:U37)</f>
        <v>156</v>
      </c>
      <c r="S38" s="666"/>
      <c r="T38" s="666"/>
      <c r="U38" s="667"/>
      <c r="V38" s="674">
        <f>sum(V37:Y37)</f>
        <v>0</v>
      </c>
      <c r="W38" s="666"/>
      <c r="X38" s="666"/>
      <c r="Y38" s="667"/>
      <c r="Z38" s="673">
        <f>sum(Z37:AC37)</f>
        <v>334.2857143</v>
      </c>
      <c r="AA38" s="666"/>
      <c r="AB38" s="666"/>
      <c r="AC38" s="667"/>
      <c r="AD38" s="674">
        <f>sum(AD37:AG37)</f>
        <v>668.5714286</v>
      </c>
      <c r="AE38" s="666"/>
      <c r="AF38" s="666"/>
      <c r="AG38" s="667"/>
      <c r="AH38" s="673">
        <f>sum(AH37:AK37)</f>
        <v>334.2857143</v>
      </c>
      <c r="AI38" s="666"/>
      <c r="AJ38" s="666"/>
      <c r="AK38" s="667"/>
      <c r="AL38" s="674">
        <f>sum(AL37:AO37)</f>
        <v>0</v>
      </c>
      <c r="AM38" s="666"/>
      <c r="AN38" s="666"/>
      <c r="AO38" s="667"/>
      <c r="AP38" s="673">
        <f>sum(AP37:AS37)</f>
        <v>0</v>
      </c>
      <c r="AQ38" s="666"/>
      <c r="AR38" s="666"/>
      <c r="AS38" s="667"/>
      <c r="AT38" s="674">
        <f>sum(AT37:AW37)</f>
        <v>780</v>
      </c>
      <c r="AU38" s="666"/>
      <c r="AV38" s="666"/>
      <c r="AW38" s="667"/>
      <c r="AX38" s="673">
        <f>sum(AX37:BA37)</f>
        <v>780</v>
      </c>
      <c r="AY38" s="666"/>
      <c r="AZ38" s="666"/>
      <c r="BA38" s="667"/>
      <c r="BB38" s="674">
        <f>sum(BB37:BE37)</f>
        <v>0</v>
      </c>
      <c r="BC38" s="666"/>
      <c r="BD38" s="666"/>
      <c r="BE38" s="667"/>
      <c r="BF38" s="673">
        <f>sum(BF37:BI37)</f>
        <v>3900</v>
      </c>
      <c r="BG38" s="666"/>
      <c r="BH38" s="666"/>
      <c r="BI38" s="667"/>
      <c r="BJ38" s="674">
        <f>sum(BJ37:BM37)</f>
        <v>3900</v>
      </c>
      <c r="BK38" s="666"/>
      <c r="BL38" s="666"/>
      <c r="BM38" s="667"/>
      <c r="BN38" s="673">
        <f>sum(BN37:BQ37)</f>
        <v>0</v>
      </c>
      <c r="BO38" s="666"/>
      <c r="BP38" s="666"/>
      <c r="BQ38" s="667"/>
      <c r="BR38" s="674">
        <f>sum(BR37:BU37)</f>
        <v>0</v>
      </c>
      <c r="BS38" s="666"/>
      <c r="BT38" s="666"/>
      <c r="BU38" s="667"/>
    </row>
    <row r="39">
      <c r="A39" s="677"/>
      <c r="B39" s="677"/>
      <c r="C39" s="677"/>
      <c r="D39" s="677"/>
      <c r="E39" s="677"/>
      <c r="F39" s="677"/>
      <c r="G39" s="677"/>
      <c r="H39" s="677"/>
      <c r="I39" s="677"/>
      <c r="J39" s="677"/>
      <c r="K39" s="677"/>
      <c r="L39" s="677"/>
      <c r="M39" s="677"/>
      <c r="N39" s="677"/>
      <c r="O39" s="677"/>
      <c r="P39" s="677"/>
      <c r="Q39" s="677"/>
      <c r="R39" s="677"/>
      <c r="S39" s="677"/>
      <c r="T39" s="677"/>
      <c r="U39" s="677"/>
      <c r="V39" s="677"/>
      <c r="W39" s="677"/>
      <c r="X39" s="677"/>
      <c r="Y39" s="677"/>
      <c r="Z39" s="677"/>
      <c r="AA39" s="677"/>
      <c r="AB39" s="677"/>
      <c r="AC39" s="677"/>
      <c r="AD39" s="677"/>
      <c r="AE39" s="677"/>
      <c r="AF39" s="677"/>
      <c r="AG39" s="677"/>
      <c r="AH39" s="677"/>
      <c r="AI39" s="677"/>
      <c r="AJ39" s="677"/>
      <c r="AK39" s="677"/>
      <c r="AL39" s="677"/>
      <c r="AM39" s="677"/>
      <c r="AN39" s="677"/>
      <c r="AO39" s="677"/>
      <c r="AP39" s="677"/>
      <c r="AQ39" s="677"/>
      <c r="AR39" s="677"/>
      <c r="AS39" s="677"/>
      <c r="AT39" s="677"/>
      <c r="AU39" s="677"/>
      <c r="AV39" s="677"/>
      <c r="AW39" s="677"/>
      <c r="AX39" s="677"/>
      <c r="AY39" s="677"/>
      <c r="AZ39" s="677"/>
      <c r="BA39" s="677"/>
      <c r="BB39" s="677"/>
      <c r="BC39" s="677"/>
      <c r="BD39" s="677"/>
      <c r="BE39" s="677"/>
      <c r="BF39" s="677"/>
      <c r="BG39" s="677"/>
      <c r="BH39" s="677"/>
      <c r="BI39" s="677"/>
      <c r="BJ39" s="677"/>
      <c r="BK39" s="677"/>
      <c r="BL39" s="677"/>
      <c r="BM39" s="677"/>
      <c r="BN39" s="677"/>
      <c r="BO39" s="677"/>
      <c r="BP39" s="677"/>
      <c r="BQ39" s="677"/>
      <c r="BR39" s="677"/>
      <c r="BS39" s="677"/>
      <c r="BT39" s="677"/>
      <c r="BU39" s="677"/>
    </row>
    <row r="40">
      <c r="A40" s="677"/>
      <c r="B40" s="677"/>
      <c r="C40" s="677"/>
      <c r="D40" s="677"/>
      <c r="E40" s="677"/>
      <c r="F40" s="677"/>
      <c r="G40" s="677"/>
      <c r="H40" s="677"/>
      <c r="I40" s="677"/>
      <c r="J40" s="677"/>
      <c r="K40" s="677"/>
      <c r="L40" s="677"/>
      <c r="M40" s="677"/>
      <c r="N40" s="677"/>
      <c r="O40" s="677"/>
      <c r="P40" s="677"/>
      <c r="Q40" s="677"/>
      <c r="R40" s="677"/>
      <c r="S40" s="677"/>
      <c r="T40" s="677"/>
      <c r="U40" s="677"/>
      <c r="V40" s="677"/>
      <c r="W40" s="677"/>
      <c r="X40" s="677"/>
      <c r="Y40" s="677"/>
      <c r="Z40" s="677"/>
      <c r="AA40" s="677"/>
      <c r="AB40" s="677"/>
      <c r="AC40" s="677"/>
      <c r="AD40" s="677"/>
      <c r="AE40" s="677"/>
      <c r="AF40" s="677"/>
      <c r="AG40" s="677"/>
      <c r="AH40" s="677"/>
      <c r="AI40" s="677"/>
      <c r="AJ40" s="677"/>
      <c r="AK40" s="677"/>
      <c r="AL40" s="677"/>
      <c r="AM40" s="677"/>
      <c r="AN40" s="677"/>
      <c r="AO40" s="677"/>
      <c r="AP40" s="677"/>
      <c r="AQ40" s="677"/>
      <c r="AR40" s="677"/>
      <c r="AS40" s="677"/>
      <c r="AT40" s="677"/>
      <c r="AU40" s="677"/>
      <c r="AV40" s="677"/>
      <c r="AW40" s="677"/>
      <c r="AX40" s="677"/>
      <c r="AY40" s="677"/>
      <c r="AZ40" s="677"/>
      <c r="BA40" s="677"/>
      <c r="BB40" s="677"/>
      <c r="BC40" s="677"/>
      <c r="BD40" s="677"/>
      <c r="BE40" s="677"/>
      <c r="BF40" s="677"/>
      <c r="BG40" s="677"/>
      <c r="BH40" s="677"/>
      <c r="BI40" s="677"/>
      <c r="BJ40" s="677"/>
      <c r="BK40" s="677"/>
      <c r="BL40" s="677"/>
      <c r="BM40" s="677"/>
      <c r="BN40" s="677"/>
      <c r="BO40" s="677"/>
      <c r="BP40" s="677"/>
      <c r="BQ40" s="677"/>
      <c r="BR40" s="677"/>
      <c r="BS40" s="677"/>
      <c r="BT40" s="677"/>
      <c r="BU40" s="677"/>
    </row>
    <row r="41">
      <c r="A41" s="677"/>
      <c r="B41" s="677"/>
      <c r="C41" s="677"/>
      <c r="D41" s="677"/>
      <c r="E41" s="677"/>
      <c r="F41" s="677"/>
      <c r="G41" s="677"/>
      <c r="H41" s="677"/>
      <c r="I41" s="677"/>
      <c r="J41" s="677"/>
      <c r="K41" s="677"/>
      <c r="L41" s="677"/>
      <c r="M41" s="677"/>
      <c r="N41" s="677"/>
      <c r="O41" s="677"/>
      <c r="P41" s="677"/>
      <c r="Q41" s="677"/>
      <c r="R41" s="677"/>
      <c r="S41" s="677"/>
      <c r="T41" s="677"/>
      <c r="U41" s="677"/>
      <c r="V41" s="677"/>
      <c r="W41" s="677"/>
      <c r="X41" s="677"/>
      <c r="Y41" s="677"/>
      <c r="Z41" s="677"/>
      <c r="AA41" s="677"/>
      <c r="AB41" s="677"/>
      <c r="AC41" s="677"/>
      <c r="AD41" s="677"/>
      <c r="AE41" s="677"/>
      <c r="AF41" s="677"/>
      <c r="AG41" s="677"/>
      <c r="AH41" s="677"/>
      <c r="AI41" s="677"/>
      <c r="AJ41" s="677"/>
      <c r="AK41" s="677"/>
      <c r="AL41" s="677"/>
      <c r="AM41" s="677"/>
      <c r="AN41" s="677"/>
      <c r="AO41" s="677"/>
      <c r="AP41" s="677"/>
      <c r="AQ41" s="677"/>
      <c r="AR41" s="677"/>
      <c r="AS41" s="677"/>
      <c r="AT41" s="677"/>
      <c r="AU41" s="677"/>
      <c r="AV41" s="677"/>
      <c r="AW41" s="677"/>
      <c r="AX41" s="677"/>
      <c r="AY41" s="677"/>
      <c r="AZ41" s="677"/>
      <c r="BA41" s="677"/>
      <c r="BB41" s="677"/>
      <c r="BC41" s="677"/>
      <c r="BD41" s="677"/>
      <c r="BE41" s="677"/>
      <c r="BF41" s="677"/>
      <c r="BG41" s="677"/>
      <c r="BH41" s="677"/>
      <c r="BI41" s="677"/>
      <c r="BJ41" s="677"/>
      <c r="BK41" s="677"/>
      <c r="BL41" s="677"/>
      <c r="BM41" s="677"/>
      <c r="BN41" s="677"/>
      <c r="BO41" s="677"/>
      <c r="BP41" s="677"/>
      <c r="BQ41" s="677"/>
      <c r="BR41" s="677"/>
      <c r="BS41" s="677"/>
      <c r="BT41" s="677"/>
      <c r="BU41" s="677"/>
    </row>
    <row r="42">
      <c r="A42" s="677"/>
      <c r="B42" s="677"/>
      <c r="C42" s="677"/>
      <c r="D42" s="677"/>
      <c r="E42" s="677"/>
      <c r="F42" s="677"/>
      <c r="G42" s="677"/>
      <c r="H42" s="677"/>
      <c r="I42" s="677"/>
      <c r="J42" s="677"/>
      <c r="K42" s="677"/>
      <c r="L42" s="677"/>
      <c r="M42" s="677"/>
      <c r="N42" s="677"/>
      <c r="O42" s="677"/>
      <c r="P42" s="677"/>
      <c r="Q42" s="677"/>
      <c r="R42" s="677"/>
      <c r="S42" s="677"/>
      <c r="T42" s="677"/>
      <c r="U42" s="677"/>
      <c r="V42" s="677"/>
      <c r="W42" s="677"/>
      <c r="X42" s="677"/>
      <c r="Y42" s="677"/>
      <c r="Z42" s="677"/>
      <c r="AA42" s="677"/>
      <c r="AB42" s="677"/>
      <c r="AC42" s="677"/>
      <c r="AD42" s="677"/>
      <c r="AE42" s="677"/>
      <c r="AF42" s="677"/>
      <c r="AG42" s="677"/>
      <c r="AH42" s="677"/>
      <c r="AI42" s="677"/>
      <c r="AJ42" s="677"/>
      <c r="AK42" s="677"/>
      <c r="AL42" s="677"/>
      <c r="AM42" s="677"/>
      <c r="AN42" s="677"/>
      <c r="AO42" s="677"/>
      <c r="AP42" s="677"/>
      <c r="AQ42" s="677"/>
      <c r="AR42" s="677"/>
      <c r="AS42" s="677"/>
      <c r="AT42" s="677"/>
      <c r="AU42" s="677"/>
      <c r="AV42" s="677"/>
      <c r="AW42" s="677"/>
      <c r="AX42" s="677"/>
      <c r="AY42" s="677"/>
      <c r="AZ42" s="677"/>
      <c r="BA42" s="677"/>
      <c r="BB42" s="677"/>
      <c r="BC42" s="677"/>
      <c r="BD42" s="677"/>
      <c r="BE42" s="677"/>
      <c r="BF42" s="677"/>
      <c r="BG42" s="677"/>
      <c r="BH42" s="677"/>
      <c r="BI42" s="677"/>
      <c r="BJ42" s="677"/>
      <c r="BK42" s="677"/>
      <c r="BL42" s="677"/>
      <c r="BM42" s="677"/>
      <c r="BN42" s="677"/>
      <c r="BO42" s="677"/>
      <c r="BP42" s="677"/>
      <c r="BQ42" s="677"/>
      <c r="BR42" s="677"/>
      <c r="BS42" s="677"/>
      <c r="BT42" s="677"/>
      <c r="BU42" s="677"/>
    </row>
    <row r="43">
      <c r="A43" s="677"/>
      <c r="B43" s="677"/>
      <c r="C43" s="677"/>
      <c r="D43" s="677"/>
      <c r="E43" s="677"/>
      <c r="F43" s="677"/>
      <c r="G43" s="677"/>
      <c r="H43" s="677"/>
      <c r="I43" s="677"/>
      <c r="J43" s="677"/>
      <c r="K43" s="677"/>
      <c r="L43" s="677"/>
      <c r="M43" s="677"/>
      <c r="N43" s="677"/>
      <c r="O43" s="677"/>
      <c r="P43" s="677"/>
      <c r="Q43" s="677"/>
      <c r="R43" s="677"/>
      <c r="S43" s="677"/>
      <c r="T43" s="677"/>
      <c r="U43" s="677"/>
      <c r="V43" s="677"/>
      <c r="W43" s="677"/>
      <c r="X43" s="677"/>
      <c r="Y43" s="677"/>
      <c r="Z43" s="677"/>
      <c r="AA43" s="677"/>
      <c r="AB43" s="677"/>
      <c r="AC43" s="677"/>
      <c r="AD43" s="677"/>
      <c r="AE43" s="677"/>
      <c r="AF43" s="677"/>
      <c r="AG43" s="677"/>
      <c r="AH43" s="677"/>
      <c r="AI43" s="677"/>
      <c r="AJ43" s="677"/>
      <c r="AK43" s="677"/>
      <c r="AL43" s="677"/>
      <c r="AM43" s="677"/>
      <c r="AN43" s="677"/>
      <c r="AO43" s="677"/>
      <c r="AP43" s="677"/>
      <c r="AQ43" s="677"/>
      <c r="AR43" s="677"/>
      <c r="AS43" s="677"/>
      <c r="AT43" s="677"/>
      <c r="AU43" s="677"/>
      <c r="AV43" s="677"/>
      <c r="AW43" s="677"/>
      <c r="AX43" s="677"/>
      <c r="AY43" s="677"/>
      <c r="AZ43" s="677"/>
      <c r="BA43" s="677"/>
      <c r="BB43" s="677"/>
      <c r="BC43" s="677"/>
      <c r="BD43" s="677"/>
      <c r="BE43" s="677"/>
      <c r="BF43" s="677"/>
      <c r="BG43" s="677"/>
      <c r="BH43" s="677"/>
      <c r="BI43" s="677"/>
      <c r="BJ43" s="677"/>
      <c r="BK43" s="677"/>
      <c r="BL43" s="677"/>
      <c r="BM43" s="677"/>
      <c r="BN43" s="677"/>
      <c r="BO43" s="677"/>
      <c r="BP43" s="677"/>
      <c r="BQ43" s="677"/>
      <c r="BR43" s="677"/>
      <c r="BS43" s="677"/>
      <c r="BT43" s="677"/>
      <c r="BU43" s="677"/>
    </row>
    <row r="44">
      <c r="A44" s="677"/>
      <c r="B44" s="677"/>
      <c r="C44" s="677"/>
      <c r="D44" s="677"/>
      <c r="E44" s="677"/>
      <c r="F44" s="677"/>
      <c r="G44" s="677"/>
      <c r="H44" s="677"/>
      <c r="I44" s="677"/>
      <c r="J44" s="677"/>
      <c r="K44" s="677"/>
      <c r="L44" s="677"/>
      <c r="M44" s="677"/>
      <c r="N44" s="677"/>
      <c r="O44" s="677"/>
      <c r="P44" s="677"/>
      <c r="Q44" s="677"/>
      <c r="R44" s="677"/>
      <c r="S44" s="677"/>
      <c r="T44" s="677"/>
      <c r="U44" s="677"/>
      <c r="V44" s="677"/>
      <c r="W44" s="677"/>
      <c r="X44" s="677"/>
      <c r="Y44" s="677"/>
      <c r="Z44" s="677"/>
      <c r="AA44" s="677"/>
      <c r="AB44" s="677"/>
      <c r="AC44" s="677"/>
      <c r="AD44" s="677"/>
      <c r="AE44" s="677"/>
      <c r="AF44" s="677"/>
      <c r="AG44" s="677"/>
      <c r="AH44" s="677"/>
      <c r="AI44" s="677"/>
      <c r="AJ44" s="677"/>
      <c r="AK44" s="677"/>
      <c r="AL44" s="677"/>
      <c r="AM44" s="677"/>
      <c r="AN44" s="677"/>
      <c r="AO44" s="677"/>
      <c r="AP44" s="677"/>
      <c r="AQ44" s="677"/>
      <c r="AR44" s="677"/>
      <c r="AS44" s="677"/>
      <c r="AT44" s="677"/>
      <c r="AU44" s="677"/>
      <c r="AV44" s="677"/>
      <c r="AW44" s="677"/>
      <c r="AX44" s="677"/>
      <c r="AY44" s="677"/>
      <c r="AZ44" s="677"/>
      <c r="BA44" s="677"/>
      <c r="BB44" s="677"/>
      <c r="BC44" s="677"/>
      <c r="BD44" s="677"/>
      <c r="BE44" s="677"/>
      <c r="BF44" s="677"/>
      <c r="BG44" s="677"/>
      <c r="BH44" s="677"/>
      <c r="BI44" s="677"/>
      <c r="BJ44" s="677"/>
      <c r="BK44" s="677"/>
      <c r="BL44" s="677"/>
      <c r="BM44" s="677"/>
      <c r="BN44" s="677"/>
      <c r="BO44" s="677"/>
      <c r="BP44" s="677"/>
      <c r="BQ44" s="677"/>
      <c r="BR44" s="677"/>
      <c r="BS44" s="677"/>
      <c r="BT44" s="677"/>
      <c r="BU44" s="677"/>
    </row>
    <row r="45">
      <c r="A45" s="677"/>
      <c r="B45" s="677"/>
      <c r="C45" s="677"/>
      <c r="D45" s="677"/>
      <c r="E45" s="677"/>
      <c r="F45" s="677"/>
      <c r="G45" s="677"/>
      <c r="H45" s="677"/>
      <c r="I45" s="677"/>
      <c r="J45" s="677"/>
      <c r="K45" s="677"/>
      <c r="L45" s="677"/>
      <c r="M45" s="677"/>
      <c r="N45" s="677"/>
      <c r="O45" s="677"/>
      <c r="P45" s="677"/>
      <c r="Q45" s="677"/>
      <c r="R45" s="677"/>
      <c r="S45" s="677"/>
      <c r="T45" s="677"/>
      <c r="U45" s="677"/>
      <c r="V45" s="677"/>
      <c r="W45" s="677"/>
      <c r="X45" s="677"/>
      <c r="Y45" s="677"/>
      <c r="Z45" s="677"/>
      <c r="AA45" s="677"/>
      <c r="AB45" s="677"/>
      <c r="AC45" s="677"/>
      <c r="AD45" s="677"/>
      <c r="AE45" s="677"/>
      <c r="AF45" s="677"/>
      <c r="AG45" s="677"/>
      <c r="AH45" s="677"/>
      <c r="AI45" s="677"/>
      <c r="AJ45" s="677"/>
      <c r="AK45" s="677"/>
      <c r="AL45" s="677"/>
      <c r="AM45" s="677"/>
      <c r="AN45" s="677"/>
      <c r="AO45" s="677"/>
      <c r="AP45" s="677"/>
      <c r="AQ45" s="677"/>
      <c r="AR45" s="677"/>
      <c r="AS45" s="677"/>
      <c r="AT45" s="677"/>
      <c r="AU45" s="677"/>
      <c r="AV45" s="677"/>
      <c r="AW45" s="677"/>
      <c r="AX45" s="677"/>
      <c r="AY45" s="677"/>
      <c r="AZ45" s="677"/>
      <c r="BA45" s="677"/>
      <c r="BB45" s="677"/>
      <c r="BC45" s="677"/>
      <c r="BD45" s="677"/>
      <c r="BE45" s="677"/>
      <c r="BF45" s="677"/>
      <c r="BG45" s="677"/>
      <c r="BH45" s="677"/>
      <c r="BI45" s="677"/>
      <c r="BJ45" s="677"/>
      <c r="BK45" s="677"/>
      <c r="BL45" s="677"/>
      <c r="BM45" s="677"/>
      <c r="BN45" s="677"/>
      <c r="BO45" s="677"/>
      <c r="BP45" s="677"/>
      <c r="BQ45" s="677"/>
      <c r="BR45" s="677"/>
      <c r="BS45" s="677"/>
      <c r="BT45" s="677"/>
      <c r="BU45" s="677"/>
    </row>
    <row r="46">
      <c r="A46" s="677"/>
      <c r="B46" s="677"/>
      <c r="C46" s="677"/>
      <c r="D46" s="677"/>
      <c r="E46" s="677"/>
      <c r="F46" s="677"/>
      <c r="G46" s="677"/>
      <c r="H46" s="677"/>
      <c r="I46" s="677"/>
      <c r="J46" s="677"/>
      <c r="K46" s="677"/>
      <c r="L46" s="677"/>
      <c r="M46" s="677"/>
      <c r="N46" s="677"/>
      <c r="O46" s="677"/>
      <c r="P46" s="677"/>
      <c r="Q46" s="677"/>
      <c r="R46" s="677"/>
      <c r="S46" s="677"/>
      <c r="T46" s="677"/>
      <c r="U46" s="677"/>
      <c r="V46" s="677"/>
      <c r="W46" s="677"/>
      <c r="X46" s="677"/>
      <c r="Y46" s="677"/>
      <c r="Z46" s="677"/>
      <c r="AA46" s="677"/>
      <c r="AB46" s="677"/>
      <c r="AC46" s="677"/>
      <c r="AD46" s="677"/>
      <c r="AE46" s="677"/>
      <c r="AF46" s="677"/>
      <c r="AG46" s="677"/>
      <c r="AH46" s="677"/>
      <c r="AI46" s="677"/>
      <c r="AJ46" s="677"/>
      <c r="AK46" s="677"/>
      <c r="AL46" s="677"/>
      <c r="AM46" s="677"/>
      <c r="AN46" s="677"/>
      <c r="AO46" s="677"/>
      <c r="AP46" s="677"/>
      <c r="AQ46" s="677"/>
      <c r="AR46" s="677"/>
      <c r="AS46" s="677"/>
      <c r="AT46" s="677"/>
      <c r="AU46" s="677"/>
      <c r="AV46" s="677"/>
      <c r="AW46" s="677"/>
      <c r="AX46" s="677"/>
      <c r="AY46" s="677"/>
      <c r="AZ46" s="677"/>
      <c r="BA46" s="677"/>
      <c r="BB46" s="677"/>
      <c r="BC46" s="677"/>
      <c r="BD46" s="677"/>
      <c r="BE46" s="677"/>
      <c r="BF46" s="677"/>
      <c r="BG46" s="677"/>
      <c r="BH46" s="677"/>
      <c r="BI46" s="677"/>
      <c r="BJ46" s="677"/>
      <c r="BK46" s="677"/>
      <c r="BL46" s="677"/>
      <c r="BM46" s="677"/>
      <c r="BN46" s="677"/>
      <c r="BO46" s="677"/>
      <c r="BP46" s="677"/>
      <c r="BQ46" s="677"/>
      <c r="BR46" s="677"/>
      <c r="BS46" s="677"/>
      <c r="BT46" s="677"/>
      <c r="BU46" s="677"/>
    </row>
    <row r="47">
      <c r="A47" s="677"/>
      <c r="B47" s="677"/>
      <c r="C47" s="677"/>
      <c r="D47" s="677"/>
      <c r="E47" s="677"/>
      <c r="F47" s="677"/>
      <c r="G47" s="677"/>
      <c r="H47" s="677"/>
      <c r="I47" s="677"/>
      <c r="J47" s="677"/>
      <c r="K47" s="677"/>
      <c r="L47" s="677"/>
      <c r="M47" s="677"/>
      <c r="N47" s="677"/>
      <c r="O47" s="677"/>
      <c r="P47" s="677"/>
      <c r="Q47" s="677"/>
      <c r="R47" s="677"/>
      <c r="S47" s="677"/>
      <c r="T47" s="677"/>
      <c r="U47" s="677"/>
      <c r="V47" s="677"/>
      <c r="W47" s="677"/>
      <c r="X47" s="677"/>
      <c r="Y47" s="677"/>
      <c r="Z47" s="677"/>
      <c r="AA47" s="677"/>
      <c r="AB47" s="677"/>
      <c r="AC47" s="677"/>
      <c r="AD47" s="677"/>
      <c r="AE47" s="677"/>
      <c r="AF47" s="677"/>
      <c r="AG47" s="677"/>
      <c r="AH47" s="677"/>
      <c r="AI47" s="677"/>
      <c r="AJ47" s="677"/>
      <c r="AK47" s="677"/>
      <c r="AL47" s="677"/>
      <c r="AM47" s="677"/>
      <c r="AN47" s="677"/>
      <c r="AO47" s="677"/>
      <c r="AP47" s="677"/>
      <c r="AQ47" s="677"/>
      <c r="AR47" s="677"/>
      <c r="AS47" s="677"/>
      <c r="AT47" s="677"/>
      <c r="AU47" s="677"/>
      <c r="AV47" s="677"/>
      <c r="AW47" s="677"/>
      <c r="AX47" s="677"/>
      <c r="AY47" s="677"/>
      <c r="AZ47" s="677"/>
      <c r="BA47" s="677"/>
      <c r="BB47" s="677"/>
      <c r="BC47" s="677"/>
      <c r="BD47" s="677"/>
      <c r="BE47" s="677"/>
      <c r="BF47" s="677"/>
      <c r="BG47" s="677"/>
      <c r="BH47" s="677"/>
      <c r="BI47" s="677"/>
      <c r="BJ47" s="677"/>
      <c r="BK47" s="677"/>
      <c r="BL47" s="677"/>
      <c r="BM47" s="677"/>
      <c r="BN47" s="677"/>
      <c r="BO47" s="677"/>
      <c r="BP47" s="677"/>
      <c r="BQ47" s="677"/>
      <c r="BR47" s="677"/>
      <c r="BS47" s="677"/>
      <c r="BT47" s="677"/>
      <c r="BU47" s="677"/>
    </row>
    <row r="48">
      <c r="A48" s="677"/>
      <c r="B48" s="677"/>
      <c r="C48" s="677"/>
      <c r="D48" s="677"/>
      <c r="E48" s="677"/>
      <c r="F48" s="677"/>
      <c r="G48" s="677"/>
      <c r="H48" s="677"/>
      <c r="I48" s="677"/>
      <c r="J48" s="677"/>
      <c r="K48" s="677"/>
      <c r="L48" s="677"/>
      <c r="M48" s="677"/>
      <c r="N48" s="677"/>
      <c r="O48" s="677"/>
      <c r="P48" s="677"/>
      <c r="Q48" s="677"/>
      <c r="R48" s="677"/>
      <c r="S48" s="677"/>
      <c r="T48" s="677"/>
      <c r="U48" s="677"/>
      <c r="V48" s="677"/>
      <c r="W48" s="677"/>
      <c r="X48" s="677"/>
      <c r="Y48" s="677"/>
      <c r="Z48" s="677"/>
      <c r="AA48" s="677"/>
      <c r="AB48" s="677"/>
      <c r="AC48" s="677"/>
      <c r="AD48" s="677"/>
      <c r="AE48" s="677"/>
      <c r="AF48" s="677"/>
      <c r="AG48" s="677"/>
      <c r="AH48" s="677"/>
      <c r="AI48" s="677"/>
      <c r="AJ48" s="677"/>
      <c r="AK48" s="677"/>
      <c r="AL48" s="677"/>
      <c r="AM48" s="677"/>
      <c r="AN48" s="677"/>
      <c r="AO48" s="677"/>
      <c r="AP48" s="677"/>
      <c r="AQ48" s="677"/>
      <c r="AR48" s="677"/>
      <c r="AS48" s="677"/>
      <c r="AT48" s="677"/>
      <c r="AU48" s="677"/>
      <c r="AV48" s="677"/>
      <c r="AW48" s="677"/>
      <c r="AX48" s="677"/>
      <c r="AY48" s="677"/>
      <c r="AZ48" s="677"/>
      <c r="BA48" s="677"/>
      <c r="BB48" s="677"/>
      <c r="BC48" s="677"/>
      <c r="BD48" s="677"/>
      <c r="BE48" s="677"/>
      <c r="BF48" s="677"/>
      <c r="BG48" s="677"/>
      <c r="BH48" s="677"/>
      <c r="BI48" s="677"/>
      <c r="BJ48" s="677"/>
      <c r="BK48" s="677"/>
      <c r="BL48" s="677"/>
      <c r="BM48" s="677"/>
      <c r="BN48" s="677"/>
      <c r="BO48" s="677"/>
      <c r="BP48" s="677"/>
      <c r="BQ48" s="677"/>
      <c r="BR48" s="677"/>
      <c r="BS48" s="677"/>
      <c r="BT48" s="677"/>
      <c r="BU48" s="677"/>
    </row>
    <row r="49">
      <c r="A49" s="677"/>
      <c r="B49" s="677"/>
      <c r="C49" s="677"/>
      <c r="D49" s="677"/>
      <c r="E49" s="677"/>
      <c r="F49" s="677"/>
      <c r="G49" s="677"/>
      <c r="H49" s="677"/>
      <c r="I49" s="677"/>
      <c r="J49" s="677"/>
      <c r="K49" s="677"/>
      <c r="L49" s="677"/>
      <c r="M49" s="677"/>
      <c r="N49" s="677"/>
      <c r="O49" s="677"/>
      <c r="P49" s="677"/>
      <c r="Q49" s="677"/>
      <c r="R49" s="677"/>
      <c r="S49" s="677"/>
      <c r="T49" s="677"/>
      <c r="U49" s="677"/>
      <c r="V49" s="677"/>
      <c r="W49" s="677"/>
      <c r="X49" s="677"/>
      <c r="Y49" s="677"/>
      <c r="Z49" s="677"/>
      <c r="AA49" s="677"/>
      <c r="AB49" s="677"/>
      <c r="AC49" s="677"/>
      <c r="AD49" s="677"/>
      <c r="AE49" s="677"/>
      <c r="AF49" s="677"/>
      <c r="AG49" s="677"/>
      <c r="AH49" s="677"/>
      <c r="AI49" s="677"/>
      <c r="AJ49" s="677"/>
      <c r="AK49" s="677"/>
      <c r="AL49" s="677"/>
      <c r="AM49" s="677"/>
      <c r="AN49" s="677"/>
      <c r="AO49" s="677"/>
      <c r="AP49" s="677"/>
      <c r="AQ49" s="677"/>
      <c r="AR49" s="677"/>
      <c r="AS49" s="677"/>
      <c r="AT49" s="677"/>
      <c r="AU49" s="677"/>
      <c r="AV49" s="677"/>
      <c r="AW49" s="677"/>
      <c r="AX49" s="677"/>
      <c r="AY49" s="677"/>
      <c r="AZ49" s="677"/>
      <c r="BA49" s="677"/>
      <c r="BB49" s="677"/>
      <c r="BC49" s="677"/>
      <c r="BD49" s="677"/>
      <c r="BE49" s="677"/>
      <c r="BF49" s="677"/>
      <c r="BG49" s="677"/>
      <c r="BH49" s="677"/>
      <c r="BI49" s="677"/>
      <c r="BJ49" s="677"/>
      <c r="BK49" s="677"/>
      <c r="BL49" s="677"/>
      <c r="BM49" s="677"/>
      <c r="BN49" s="677"/>
      <c r="BO49" s="677"/>
      <c r="BP49" s="677"/>
      <c r="BQ49" s="677"/>
      <c r="BR49" s="677"/>
      <c r="BS49" s="677"/>
      <c r="BT49" s="677"/>
      <c r="BU49" s="677"/>
    </row>
    <row r="50">
      <c r="A50" s="677"/>
      <c r="B50" s="677"/>
      <c r="C50" s="677"/>
      <c r="D50" s="677"/>
      <c r="E50" s="677"/>
      <c r="F50" s="677"/>
      <c r="G50" s="677"/>
      <c r="H50" s="677"/>
      <c r="I50" s="677"/>
      <c r="J50" s="677"/>
      <c r="K50" s="677"/>
      <c r="L50" s="677"/>
      <c r="M50" s="677"/>
      <c r="N50" s="677"/>
      <c r="O50" s="677"/>
      <c r="P50" s="677"/>
      <c r="Q50" s="677"/>
      <c r="R50" s="677"/>
      <c r="S50" s="677"/>
      <c r="T50" s="677"/>
      <c r="U50" s="677"/>
      <c r="V50" s="677"/>
      <c r="W50" s="677"/>
      <c r="X50" s="677"/>
      <c r="Y50" s="677"/>
      <c r="Z50" s="677"/>
      <c r="AA50" s="677"/>
      <c r="AB50" s="677"/>
      <c r="AC50" s="677"/>
      <c r="AD50" s="677"/>
      <c r="AE50" s="677"/>
      <c r="AF50" s="677"/>
      <c r="AG50" s="677"/>
      <c r="AH50" s="677"/>
      <c r="AI50" s="677"/>
      <c r="AJ50" s="677"/>
      <c r="AK50" s="677"/>
      <c r="AL50" s="677"/>
      <c r="AM50" s="677"/>
      <c r="AN50" s="677"/>
      <c r="AO50" s="677"/>
      <c r="AP50" s="677"/>
      <c r="AQ50" s="677"/>
      <c r="AR50" s="677"/>
      <c r="AS50" s="677"/>
      <c r="AT50" s="677"/>
      <c r="AU50" s="677"/>
      <c r="AV50" s="677"/>
      <c r="AW50" s="677"/>
      <c r="AX50" s="677"/>
      <c r="AY50" s="677"/>
      <c r="AZ50" s="677"/>
      <c r="BA50" s="677"/>
      <c r="BB50" s="677"/>
      <c r="BC50" s="677"/>
      <c r="BD50" s="677"/>
      <c r="BE50" s="677"/>
      <c r="BF50" s="677"/>
      <c r="BG50" s="677"/>
      <c r="BH50" s="677"/>
      <c r="BI50" s="677"/>
      <c r="BJ50" s="677"/>
      <c r="BK50" s="677"/>
      <c r="BL50" s="677"/>
      <c r="BM50" s="677"/>
      <c r="BN50" s="677"/>
      <c r="BO50" s="677"/>
      <c r="BP50" s="677"/>
      <c r="BQ50" s="677"/>
      <c r="BR50" s="677"/>
      <c r="BS50" s="677"/>
      <c r="BT50" s="677"/>
      <c r="BU50" s="677"/>
    </row>
    <row r="51">
      <c r="A51" s="677"/>
      <c r="B51" s="677"/>
      <c r="C51" s="677"/>
      <c r="D51" s="677"/>
      <c r="E51" s="677"/>
      <c r="F51" s="677"/>
      <c r="G51" s="677"/>
      <c r="H51" s="677"/>
      <c r="I51" s="677"/>
      <c r="J51" s="677"/>
      <c r="K51" s="677"/>
      <c r="L51" s="677"/>
      <c r="M51" s="677"/>
      <c r="N51" s="677"/>
      <c r="O51" s="677"/>
      <c r="P51" s="677"/>
      <c r="Q51" s="677"/>
      <c r="R51" s="677"/>
      <c r="S51" s="677"/>
      <c r="T51" s="677"/>
      <c r="U51" s="677"/>
      <c r="V51" s="677"/>
      <c r="W51" s="677"/>
      <c r="X51" s="677"/>
      <c r="Y51" s="677"/>
      <c r="Z51" s="677"/>
      <c r="AA51" s="677"/>
      <c r="AB51" s="677"/>
      <c r="AC51" s="677"/>
      <c r="AD51" s="677"/>
      <c r="AE51" s="677"/>
      <c r="AF51" s="677"/>
      <c r="AG51" s="677"/>
      <c r="AH51" s="677"/>
      <c r="AI51" s="677"/>
      <c r="AJ51" s="677"/>
      <c r="AK51" s="677"/>
      <c r="AL51" s="677"/>
      <c r="AM51" s="677"/>
      <c r="AN51" s="677"/>
      <c r="AO51" s="677"/>
      <c r="AP51" s="677"/>
      <c r="AQ51" s="677"/>
      <c r="AR51" s="677"/>
      <c r="AS51" s="677"/>
      <c r="AT51" s="677"/>
      <c r="AU51" s="677"/>
      <c r="AV51" s="677"/>
      <c r="AW51" s="677"/>
      <c r="AX51" s="677"/>
      <c r="AY51" s="677"/>
      <c r="AZ51" s="677"/>
      <c r="BA51" s="677"/>
      <c r="BB51" s="677"/>
      <c r="BC51" s="677"/>
      <c r="BD51" s="677"/>
      <c r="BE51" s="677"/>
      <c r="BF51" s="677"/>
      <c r="BG51" s="677"/>
      <c r="BH51" s="677"/>
      <c r="BI51" s="677"/>
      <c r="BJ51" s="677"/>
      <c r="BK51" s="677"/>
      <c r="BL51" s="677"/>
      <c r="BM51" s="677"/>
      <c r="BN51" s="677"/>
      <c r="BO51" s="677"/>
      <c r="BP51" s="677"/>
      <c r="BQ51" s="677"/>
      <c r="BR51" s="677"/>
      <c r="BS51" s="677"/>
      <c r="BT51" s="677"/>
      <c r="BU51" s="677"/>
    </row>
    <row r="52">
      <c r="A52" s="677"/>
      <c r="B52" s="677"/>
      <c r="C52" s="677"/>
      <c r="D52" s="677"/>
      <c r="E52" s="677"/>
      <c r="F52" s="677"/>
      <c r="G52" s="677"/>
      <c r="H52" s="677"/>
      <c r="I52" s="677"/>
      <c r="J52" s="677"/>
      <c r="K52" s="677"/>
      <c r="L52" s="677"/>
      <c r="M52" s="677"/>
      <c r="N52" s="677"/>
      <c r="O52" s="677"/>
      <c r="P52" s="677"/>
      <c r="Q52" s="677"/>
      <c r="R52" s="677"/>
      <c r="S52" s="677"/>
      <c r="T52" s="677"/>
      <c r="U52" s="677"/>
      <c r="V52" s="677"/>
      <c r="W52" s="677"/>
      <c r="X52" s="677"/>
      <c r="Y52" s="677"/>
      <c r="Z52" s="677"/>
      <c r="AA52" s="677"/>
      <c r="AB52" s="677"/>
      <c r="AC52" s="677"/>
      <c r="AD52" s="677"/>
      <c r="AE52" s="677"/>
      <c r="AF52" s="677"/>
      <c r="AG52" s="677"/>
      <c r="AH52" s="677"/>
      <c r="AI52" s="677"/>
      <c r="AJ52" s="677"/>
      <c r="AK52" s="677"/>
      <c r="AL52" s="677"/>
      <c r="AM52" s="677"/>
      <c r="AN52" s="677"/>
      <c r="AO52" s="677"/>
      <c r="AP52" s="677"/>
      <c r="AQ52" s="677"/>
      <c r="AR52" s="677"/>
      <c r="AS52" s="677"/>
      <c r="AT52" s="677"/>
      <c r="AU52" s="677"/>
      <c r="AV52" s="677"/>
      <c r="AW52" s="677"/>
      <c r="AX52" s="677"/>
      <c r="AY52" s="677"/>
      <c r="AZ52" s="677"/>
      <c r="BA52" s="677"/>
      <c r="BB52" s="677"/>
      <c r="BC52" s="677"/>
      <c r="BD52" s="677"/>
      <c r="BE52" s="677"/>
      <c r="BF52" s="677"/>
      <c r="BG52" s="677"/>
      <c r="BH52" s="677"/>
      <c r="BI52" s="677"/>
      <c r="BJ52" s="677"/>
      <c r="BK52" s="677"/>
      <c r="BL52" s="677"/>
      <c r="BM52" s="677"/>
      <c r="BN52" s="677"/>
      <c r="BO52" s="677"/>
      <c r="BP52" s="677"/>
      <c r="BQ52" s="677"/>
      <c r="BR52" s="677"/>
      <c r="BS52" s="677"/>
      <c r="BT52" s="677"/>
      <c r="BU52" s="677"/>
    </row>
    <row r="53">
      <c r="A53" s="677"/>
      <c r="B53" s="677"/>
      <c r="C53" s="677"/>
      <c r="D53" s="677"/>
      <c r="E53" s="677"/>
      <c r="F53" s="677"/>
      <c r="G53" s="677"/>
      <c r="H53" s="677"/>
      <c r="I53" s="677"/>
      <c r="J53" s="677"/>
      <c r="K53" s="677"/>
      <c r="L53" s="677"/>
      <c r="M53" s="677"/>
      <c r="N53" s="677"/>
      <c r="O53" s="677"/>
      <c r="P53" s="677"/>
      <c r="Q53" s="677"/>
      <c r="R53" s="677"/>
      <c r="S53" s="677"/>
      <c r="T53" s="677"/>
      <c r="U53" s="677"/>
      <c r="V53" s="677"/>
      <c r="W53" s="677"/>
      <c r="X53" s="677"/>
      <c r="Y53" s="677"/>
      <c r="Z53" s="677"/>
      <c r="AA53" s="677"/>
      <c r="AB53" s="677"/>
      <c r="AC53" s="677"/>
      <c r="AD53" s="677"/>
      <c r="AE53" s="677"/>
      <c r="AF53" s="677"/>
      <c r="AG53" s="677"/>
      <c r="AH53" s="677"/>
      <c r="AI53" s="677"/>
      <c r="AJ53" s="677"/>
      <c r="AK53" s="677"/>
      <c r="AL53" s="677"/>
      <c r="AM53" s="677"/>
      <c r="AN53" s="677"/>
      <c r="AO53" s="677"/>
      <c r="AP53" s="677"/>
      <c r="AQ53" s="677"/>
      <c r="AR53" s="677"/>
      <c r="AS53" s="677"/>
      <c r="AT53" s="677"/>
      <c r="AU53" s="677"/>
      <c r="AV53" s="677"/>
      <c r="AW53" s="677"/>
      <c r="AX53" s="677"/>
      <c r="AY53" s="677"/>
      <c r="AZ53" s="677"/>
      <c r="BA53" s="677"/>
      <c r="BB53" s="677"/>
      <c r="BC53" s="677"/>
      <c r="BD53" s="677"/>
      <c r="BE53" s="677"/>
      <c r="BF53" s="677"/>
      <c r="BG53" s="677"/>
      <c r="BH53" s="677"/>
      <c r="BI53" s="677"/>
      <c r="BJ53" s="677"/>
      <c r="BK53" s="677"/>
      <c r="BL53" s="677"/>
      <c r="BM53" s="677"/>
      <c r="BN53" s="677"/>
      <c r="BO53" s="677"/>
      <c r="BP53" s="677"/>
      <c r="BQ53" s="677"/>
      <c r="BR53" s="677"/>
      <c r="BS53" s="677"/>
      <c r="BT53" s="677"/>
      <c r="BU53" s="677"/>
    </row>
    <row r="54">
      <c r="A54" s="677"/>
      <c r="B54" s="677"/>
      <c r="C54" s="677"/>
      <c r="D54" s="677"/>
      <c r="E54" s="677"/>
      <c r="F54" s="677"/>
      <c r="G54" s="677"/>
      <c r="H54" s="677"/>
      <c r="I54" s="677"/>
      <c r="J54" s="677"/>
      <c r="K54" s="677"/>
      <c r="L54" s="677"/>
      <c r="M54" s="677"/>
      <c r="N54" s="677"/>
      <c r="O54" s="677"/>
      <c r="P54" s="677"/>
      <c r="Q54" s="677"/>
      <c r="R54" s="677"/>
      <c r="S54" s="677"/>
      <c r="T54" s="677"/>
      <c r="U54" s="677"/>
      <c r="V54" s="677"/>
      <c r="W54" s="677"/>
      <c r="X54" s="677"/>
      <c r="Y54" s="677"/>
      <c r="Z54" s="677"/>
      <c r="AA54" s="677"/>
      <c r="AB54" s="677"/>
      <c r="AC54" s="677"/>
      <c r="AD54" s="677"/>
      <c r="AE54" s="677"/>
      <c r="AF54" s="677"/>
      <c r="AG54" s="677"/>
      <c r="AH54" s="677"/>
      <c r="AI54" s="677"/>
      <c r="AJ54" s="677"/>
      <c r="AK54" s="677"/>
      <c r="AL54" s="677"/>
      <c r="AM54" s="677"/>
      <c r="AN54" s="677"/>
      <c r="AO54" s="677"/>
      <c r="AP54" s="677"/>
      <c r="AQ54" s="677"/>
      <c r="AR54" s="677"/>
      <c r="AS54" s="677"/>
      <c r="AT54" s="677"/>
      <c r="AU54" s="677"/>
      <c r="AV54" s="677"/>
      <c r="AW54" s="677"/>
      <c r="AX54" s="677"/>
      <c r="AY54" s="677"/>
      <c r="AZ54" s="677"/>
      <c r="BA54" s="677"/>
      <c r="BB54" s="677"/>
      <c r="BC54" s="677"/>
      <c r="BD54" s="677"/>
      <c r="BE54" s="677"/>
      <c r="BF54" s="677"/>
      <c r="BG54" s="677"/>
      <c r="BH54" s="677"/>
      <c r="BI54" s="677"/>
      <c r="BJ54" s="677"/>
      <c r="BK54" s="677"/>
      <c r="BL54" s="677"/>
      <c r="BM54" s="677"/>
      <c r="BN54" s="677"/>
      <c r="BO54" s="677"/>
      <c r="BP54" s="677"/>
      <c r="BQ54" s="677"/>
      <c r="BR54" s="677"/>
      <c r="BS54" s="677"/>
      <c r="BT54" s="677"/>
      <c r="BU54" s="677"/>
    </row>
    <row r="55">
      <c r="A55" s="677"/>
      <c r="B55" s="677"/>
      <c r="C55" s="677"/>
      <c r="D55" s="677"/>
      <c r="E55" s="677"/>
      <c r="F55" s="677"/>
      <c r="G55" s="677"/>
      <c r="H55" s="677"/>
      <c r="I55" s="677"/>
      <c r="J55" s="677"/>
      <c r="K55" s="677"/>
      <c r="L55" s="677"/>
      <c r="M55" s="677"/>
      <c r="N55" s="677"/>
      <c r="O55" s="677"/>
      <c r="P55" s="677"/>
      <c r="Q55" s="677"/>
      <c r="R55" s="677"/>
      <c r="S55" s="677"/>
      <c r="T55" s="677"/>
      <c r="U55" s="677"/>
      <c r="V55" s="677"/>
      <c r="W55" s="677"/>
      <c r="X55" s="677"/>
      <c r="Y55" s="677"/>
      <c r="Z55" s="677"/>
      <c r="AA55" s="677"/>
      <c r="AB55" s="677"/>
      <c r="AC55" s="677"/>
      <c r="AD55" s="677"/>
      <c r="AE55" s="677"/>
      <c r="AF55" s="677"/>
      <c r="AG55" s="677"/>
      <c r="AH55" s="677"/>
      <c r="AI55" s="677"/>
      <c r="AJ55" s="677"/>
      <c r="AK55" s="677"/>
      <c r="AL55" s="677"/>
      <c r="AM55" s="677"/>
      <c r="AN55" s="677"/>
      <c r="AO55" s="677"/>
      <c r="AP55" s="677"/>
      <c r="AQ55" s="677"/>
      <c r="AR55" s="677"/>
      <c r="AS55" s="677"/>
      <c r="AT55" s="677"/>
      <c r="AU55" s="677"/>
      <c r="AV55" s="677"/>
      <c r="AW55" s="677"/>
      <c r="AX55" s="677"/>
      <c r="AY55" s="677"/>
      <c r="AZ55" s="677"/>
      <c r="BA55" s="677"/>
      <c r="BB55" s="677"/>
      <c r="BC55" s="677"/>
      <c r="BD55" s="677"/>
      <c r="BE55" s="677"/>
      <c r="BF55" s="677"/>
      <c r="BG55" s="677"/>
      <c r="BH55" s="677"/>
      <c r="BI55" s="677"/>
      <c r="BJ55" s="677"/>
      <c r="BK55" s="677"/>
      <c r="BL55" s="677"/>
      <c r="BM55" s="677"/>
      <c r="BN55" s="677"/>
      <c r="BO55" s="677"/>
      <c r="BP55" s="677"/>
      <c r="BQ55" s="677"/>
      <c r="BR55" s="677"/>
      <c r="BS55" s="677"/>
      <c r="BT55" s="677"/>
      <c r="BU55" s="677"/>
    </row>
    <row r="56">
      <c r="A56" s="677"/>
      <c r="B56" s="677"/>
      <c r="C56" s="677"/>
      <c r="D56" s="677"/>
      <c r="E56" s="677"/>
      <c r="F56" s="677"/>
      <c r="G56" s="677"/>
      <c r="H56" s="677"/>
      <c r="I56" s="677"/>
      <c r="J56" s="677"/>
      <c r="K56" s="677"/>
      <c r="L56" s="677"/>
      <c r="M56" s="677"/>
      <c r="N56" s="677"/>
      <c r="O56" s="677"/>
      <c r="P56" s="677"/>
      <c r="Q56" s="677"/>
      <c r="R56" s="677"/>
      <c r="S56" s="677"/>
      <c r="T56" s="677"/>
      <c r="U56" s="677"/>
      <c r="V56" s="677"/>
      <c r="W56" s="677"/>
      <c r="X56" s="677"/>
      <c r="Y56" s="677"/>
      <c r="Z56" s="677"/>
      <c r="AA56" s="677"/>
      <c r="AB56" s="677"/>
      <c r="AC56" s="677"/>
      <c r="AD56" s="677"/>
      <c r="AE56" s="677"/>
      <c r="AF56" s="677"/>
      <c r="AG56" s="677"/>
      <c r="AH56" s="677"/>
      <c r="AI56" s="677"/>
      <c r="AJ56" s="677"/>
      <c r="AK56" s="677"/>
      <c r="AL56" s="677"/>
      <c r="AM56" s="677"/>
      <c r="AN56" s="677"/>
      <c r="AO56" s="677"/>
      <c r="AP56" s="677"/>
      <c r="AQ56" s="677"/>
      <c r="AR56" s="677"/>
      <c r="AS56" s="677"/>
      <c r="AT56" s="677"/>
      <c r="AU56" s="677"/>
      <c r="AV56" s="677"/>
      <c r="AW56" s="677"/>
      <c r="AX56" s="677"/>
      <c r="AY56" s="677"/>
      <c r="AZ56" s="677"/>
      <c r="BA56" s="677"/>
      <c r="BB56" s="677"/>
      <c r="BC56" s="677"/>
      <c r="BD56" s="677"/>
      <c r="BE56" s="677"/>
      <c r="BF56" s="677"/>
      <c r="BG56" s="677"/>
      <c r="BH56" s="677"/>
      <c r="BI56" s="677"/>
      <c r="BJ56" s="677"/>
      <c r="BK56" s="677"/>
      <c r="BL56" s="677"/>
      <c r="BM56" s="677"/>
      <c r="BN56" s="677"/>
      <c r="BO56" s="677"/>
      <c r="BP56" s="677"/>
      <c r="BQ56" s="677"/>
      <c r="BR56" s="677"/>
      <c r="BS56" s="677"/>
      <c r="BT56" s="677"/>
      <c r="BU56" s="677"/>
    </row>
    <row r="57">
      <c r="A57" s="677"/>
      <c r="B57" s="677"/>
      <c r="C57" s="677"/>
      <c r="D57" s="677"/>
      <c r="E57" s="677"/>
      <c r="F57" s="677"/>
      <c r="G57" s="677"/>
      <c r="H57" s="677"/>
      <c r="I57" s="677"/>
      <c r="J57" s="677"/>
      <c r="K57" s="677"/>
      <c r="L57" s="677"/>
      <c r="M57" s="677"/>
      <c r="N57" s="677"/>
      <c r="O57" s="677"/>
      <c r="P57" s="677"/>
      <c r="Q57" s="677"/>
      <c r="R57" s="677"/>
      <c r="S57" s="677"/>
      <c r="T57" s="677"/>
      <c r="U57" s="677"/>
      <c r="V57" s="677"/>
      <c r="W57" s="677"/>
      <c r="X57" s="677"/>
      <c r="Y57" s="677"/>
      <c r="Z57" s="677"/>
      <c r="AA57" s="677"/>
      <c r="AB57" s="677"/>
      <c r="AC57" s="677"/>
      <c r="AD57" s="677"/>
      <c r="AE57" s="677"/>
      <c r="AF57" s="677"/>
      <c r="AG57" s="677"/>
      <c r="AH57" s="677"/>
      <c r="AI57" s="677"/>
      <c r="AJ57" s="677"/>
      <c r="AK57" s="677"/>
      <c r="AL57" s="677"/>
      <c r="AM57" s="677"/>
      <c r="AN57" s="677"/>
      <c r="AO57" s="677"/>
      <c r="AP57" s="677"/>
      <c r="AQ57" s="677"/>
      <c r="AR57" s="677"/>
      <c r="AS57" s="677"/>
      <c r="AT57" s="677"/>
      <c r="AU57" s="677"/>
      <c r="AV57" s="677"/>
      <c r="AW57" s="677"/>
      <c r="AX57" s="677"/>
      <c r="AY57" s="677"/>
      <c r="AZ57" s="677"/>
      <c r="BA57" s="677"/>
      <c r="BB57" s="677"/>
      <c r="BC57" s="677"/>
      <c r="BD57" s="677"/>
      <c r="BE57" s="677"/>
      <c r="BF57" s="677"/>
      <c r="BG57" s="677"/>
      <c r="BH57" s="677"/>
      <c r="BI57" s="677"/>
      <c r="BJ57" s="677"/>
      <c r="BK57" s="677"/>
      <c r="BL57" s="677"/>
      <c r="BM57" s="677"/>
      <c r="BN57" s="677"/>
      <c r="BO57" s="677"/>
      <c r="BP57" s="677"/>
      <c r="BQ57" s="677"/>
      <c r="BR57" s="677"/>
      <c r="BS57" s="677"/>
      <c r="BT57" s="677"/>
      <c r="BU57" s="677"/>
    </row>
    <row r="58">
      <c r="A58" s="687" t="s">
        <v>135</v>
      </c>
      <c r="B58" s="688"/>
    </row>
    <row r="59">
      <c r="B59" s="639" t="str">
        <f>'🌳Resource'!A4</f>
        <v> เงิน(Cash)</v>
      </c>
      <c r="C59" s="640"/>
      <c r="D59" s="640"/>
      <c r="E59" s="641"/>
      <c r="F59" s="642" t="str">
        <f>'🌳Resource'!A5</f>
        <v>ไม้(Wood)</v>
      </c>
      <c r="G59" s="640"/>
      <c r="H59" s="640"/>
      <c r="I59" s="641"/>
      <c r="J59" s="639" t="str">
        <f>'🌳Resource'!A6</f>
        <v>หิน(Rock)</v>
      </c>
      <c r="K59" s="640"/>
      <c r="L59" s="640"/>
      <c r="M59" s="641"/>
      <c r="N59" s="642" t="str">
        <f>'🌳Resource'!A7</f>
        <v>ทราย(Sand)</v>
      </c>
      <c r="O59" s="640"/>
      <c r="P59" s="640"/>
      <c r="Q59" s="641"/>
      <c r="R59" s="639" t="str">
        <f>'🌳Resource'!A8</f>
        <v>ดิน(Dirt)</v>
      </c>
      <c r="S59" s="640"/>
      <c r="T59" s="640"/>
      <c r="U59" s="641"/>
      <c r="V59" s="642" t="str">
        <f>'🌳Resource'!A9</f>
        <v>น้ำ(Water)</v>
      </c>
      <c r="W59" s="640"/>
      <c r="X59" s="640"/>
      <c r="Y59" s="641"/>
      <c r="Z59" s="639" t="str">
        <f>'🌳Resource'!A10</f>
        <v>เหล็ก(Iron)</v>
      </c>
      <c r="AA59" s="640"/>
      <c r="AB59" s="640"/>
      <c r="AC59" s="641"/>
      <c r="AD59" s="642" t="str">
        <f>'🌳Resource'!A11</f>
        <v>ทองแดง(Copper)</v>
      </c>
      <c r="AE59" s="640"/>
      <c r="AF59" s="640"/>
      <c r="AG59" s="641"/>
      <c r="AH59" s="639" t="str">
        <f>'🌳Resource'!A12</f>
        <v>ถ่านหิน(Coal)</v>
      </c>
      <c r="AI59" s="640"/>
      <c r="AJ59" s="640"/>
      <c r="AK59" s="641"/>
      <c r="AL59" s="642" t="str">
        <f>'🌳Resource'!A13</f>
        <v>ไฟฟ้า(Electricity)</v>
      </c>
      <c r="AM59" s="640"/>
      <c r="AN59" s="640"/>
      <c r="AO59" s="641"/>
      <c r="AP59" s="639" t="str">
        <f>'🌳Resource'!A14</f>
        <v>แร่ธาตุ(Mineral)</v>
      </c>
      <c r="AQ59" s="640"/>
      <c r="AR59" s="640"/>
      <c r="AS59" s="641"/>
      <c r="AT59" s="642" t="str">
        <f>'🌳Resource'!A15</f>
        <v>แร่เงิน(Silver)</v>
      </c>
      <c r="AU59" s="640"/>
      <c r="AV59" s="640"/>
      <c r="AW59" s="641"/>
      <c r="AX59" s="639" t="str">
        <f>'🌳Resource'!A16</f>
        <v>อัญมณี(Gem)</v>
      </c>
      <c r="AY59" s="640"/>
      <c r="AZ59" s="640"/>
      <c r="BA59" s="641"/>
      <c r="BB59" s="642" t="str">
        <f>'🌳Resource'!A17</f>
        <v>น้ำมัน(Oil)</v>
      </c>
      <c r="BC59" s="640"/>
      <c r="BD59" s="640"/>
      <c r="BE59" s="641"/>
      <c r="BF59" s="639" t="str">
        <f>'🌳Resource'!A18</f>
        <v>ทองคำขาว(Platinum)</v>
      </c>
      <c r="BG59" s="640"/>
      <c r="BH59" s="640"/>
      <c r="BI59" s="641"/>
      <c r="BJ59" s="642" t="str">
        <f>'🌳Resource'!A19</f>
        <v>เพรช(Diamond)</v>
      </c>
      <c r="BK59" s="640"/>
      <c r="BL59" s="640"/>
      <c r="BM59" s="641"/>
      <c r="BN59" s="639" t="str">
        <f>'🌳Resource'!A20</f>
        <v>ทองคำ(Gold)</v>
      </c>
      <c r="BO59" s="640"/>
      <c r="BP59" s="640"/>
      <c r="BQ59" s="641"/>
      <c r="BR59" s="642" t="str">
        <f>'🌳Resource'!A21</f>
        <v>อินโนเรี่ยม(Innoreuam)</v>
      </c>
      <c r="BS59" s="640"/>
      <c r="BT59" s="640"/>
      <c r="BU59" s="641"/>
    </row>
    <row r="60">
      <c r="A60" s="689" t="s">
        <v>9</v>
      </c>
      <c r="B60" s="644" t="s">
        <v>7</v>
      </c>
      <c r="C60" s="645" t="s">
        <v>8</v>
      </c>
      <c r="D60" s="646" t="s">
        <v>12</v>
      </c>
      <c r="E60" s="647" t="s">
        <v>13</v>
      </c>
      <c r="F60" s="644" t="s">
        <v>7</v>
      </c>
      <c r="G60" s="645" t="s">
        <v>8</v>
      </c>
      <c r="H60" s="646" t="s">
        <v>12</v>
      </c>
      <c r="I60" s="647" t="s">
        <v>13</v>
      </c>
      <c r="J60" s="644" t="s">
        <v>7</v>
      </c>
      <c r="K60" s="645" t="s">
        <v>8</v>
      </c>
      <c r="L60" s="646" t="s">
        <v>12</v>
      </c>
      <c r="M60" s="647" t="s">
        <v>13</v>
      </c>
      <c r="N60" s="644" t="s">
        <v>7</v>
      </c>
      <c r="O60" s="645" t="s">
        <v>8</v>
      </c>
      <c r="P60" s="646" t="s">
        <v>12</v>
      </c>
      <c r="Q60" s="647" t="s">
        <v>13</v>
      </c>
      <c r="R60" s="644" t="s">
        <v>7</v>
      </c>
      <c r="S60" s="645" t="s">
        <v>8</v>
      </c>
      <c r="T60" s="646" t="s">
        <v>12</v>
      </c>
      <c r="U60" s="647" t="s">
        <v>13</v>
      </c>
      <c r="V60" s="644" t="s">
        <v>7</v>
      </c>
      <c r="W60" s="645" t="s">
        <v>8</v>
      </c>
      <c r="X60" s="646" t="s">
        <v>12</v>
      </c>
      <c r="Y60" s="647" t="s">
        <v>13</v>
      </c>
      <c r="Z60" s="644" t="s">
        <v>7</v>
      </c>
      <c r="AA60" s="645" t="s">
        <v>8</v>
      </c>
      <c r="AB60" s="646" t="s">
        <v>12</v>
      </c>
      <c r="AC60" s="647" t="s">
        <v>13</v>
      </c>
      <c r="AD60" s="644" t="s">
        <v>7</v>
      </c>
      <c r="AE60" s="645" t="s">
        <v>8</v>
      </c>
      <c r="AF60" s="646" t="s">
        <v>12</v>
      </c>
      <c r="AG60" s="647" t="s">
        <v>13</v>
      </c>
      <c r="AH60" s="644" t="s">
        <v>7</v>
      </c>
      <c r="AI60" s="645" t="s">
        <v>8</v>
      </c>
      <c r="AJ60" s="646" t="s">
        <v>12</v>
      </c>
      <c r="AK60" s="647" t="s">
        <v>13</v>
      </c>
      <c r="AL60" s="644" t="s">
        <v>7</v>
      </c>
      <c r="AM60" s="645" t="s">
        <v>8</v>
      </c>
      <c r="AN60" s="646" t="s">
        <v>12</v>
      </c>
      <c r="AO60" s="647" t="s">
        <v>13</v>
      </c>
      <c r="AP60" s="644" t="s">
        <v>7</v>
      </c>
      <c r="AQ60" s="645" t="s">
        <v>8</v>
      </c>
      <c r="AR60" s="646" t="s">
        <v>12</v>
      </c>
      <c r="AS60" s="647" t="s">
        <v>13</v>
      </c>
      <c r="AT60" s="644" t="s">
        <v>7</v>
      </c>
      <c r="AU60" s="645" t="s">
        <v>8</v>
      </c>
      <c r="AV60" s="646" t="s">
        <v>12</v>
      </c>
      <c r="AW60" s="647" t="s">
        <v>13</v>
      </c>
      <c r="AX60" s="644" t="s">
        <v>7</v>
      </c>
      <c r="AY60" s="645" t="s">
        <v>8</v>
      </c>
      <c r="AZ60" s="646" t="s">
        <v>12</v>
      </c>
      <c r="BA60" s="647" t="s">
        <v>13</v>
      </c>
      <c r="BB60" s="644" t="s">
        <v>7</v>
      </c>
      <c r="BC60" s="645" t="s">
        <v>8</v>
      </c>
      <c r="BD60" s="646" t="s">
        <v>12</v>
      </c>
      <c r="BE60" s="647" t="s">
        <v>13</v>
      </c>
      <c r="BF60" s="644" t="s">
        <v>7</v>
      </c>
      <c r="BG60" s="645" t="s">
        <v>8</v>
      </c>
      <c r="BH60" s="646" t="s">
        <v>12</v>
      </c>
      <c r="BI60" s="647" t="s">
        <v>13</v>
      </c>
      <c r="BJ60" s="644" t="s">
        <v>7</v>
      </c>
      <c r="BK60" s="645" t="s">
        <v>8</v>
      </c>
      <c r="BL60" s="646" t="s">
        <v>12</v>
      </c>
      <c r="BM60" s="647" t="s">
        <v>13</v>
      </c>
      <c r="BN60" s="644" t="s">
        <v>7</v>
      </c>
      <c r="BO60" s="645" t="s">
        <v>8</v>
      </c>
      <c r="BP60" s="646" t="s">
        <v>12</v>
      </c>
      <c r="BQ60" s="647" t="s">
        <v>13</v>
      </c>
      <c r="BR60" s="644" t="s">
        <v>7</v>
      </c>
      <c r="BS60" s="645" t="s">
        <v>8</v>
      </c>
      <c r="BT60" s="646" t="s">
        <v>12</v>
      </c>
      <c r="BU60" s="647" t="s">
        <v>13</v>
      </c>
    </row>
    <row r="61">
      <c r="A61" s="690" t="s">
        <v>193</v>
      </c>
      <c r="B61" s="649">
        <v>4600.0</v>
      </c>
      <c r="C61" s="650">
        <v>8400.0</v>
      </c>
      <c r="D61" s="651">
        <v>15500.0</v>
      </c>
      <c r="E61" s="652">
        <v>0.0</v>
      </c>
      <c r="F61" s="649">
        <v>0.0</v>
      </c>
      <c r="G61" s="650">
        <v>0.0</v>
      </c>
      <c r="H61" s="651">
        <v>0.0</v>
      </c>
      <c r="I61" s="652">
        <v>0.0</v>
      </c>
      <c r="J61" s="649">
        <v>920.0</v>
      </c>
      <c r="K61" s="650">
        <v>0.0</v>
      </c>
      <c r="L61" s="651">
        <v>0.0</v>
      </c>
      <c r="M61" s="652">
        <v>0.0</v>
      </c>
      <c r="N61" s="649">
        <v>460.0</v>
      </c>
      <c r="O61" s="650">
        <v>0.0</v>
      </c>
      <c r="P61" s="651">
        <v>0.0</v>
      </c>
      <c r="Q61" s="652">
        <v>0.0</v>
      </c>
      <c r="R61" s="649">
        <v>460.0</v>
      </c>
      <c r="S61" s="650">
        <v>0.0</v>
      </c>
      <c r="T61" s="651">
        <v>0.0</v>
      </c>
      <c r="U61" s="652">
        <v>0.0</v>
      </c>
      <c r="V61" s="649">
        <v>0.0</v>
      </c>
      <c r="W61" s="650">
        <v>0.0</v>
      </c>
      <c r="X61" s="651">
        <v>0.0</v>
      </c>
      <c r="Y61" s="652">
        <v>0.0</v>
      </c>
      <c r="Z61" s="649">
        <v>0.0</v>
      </c>
      <c r="AA61" s="650">
        <v>0.0</v>
      </c>
      <c r="AB61" s="651">
        <v>0.0</v>
      </c>
      <c r="AC61" s="652">
        <v>0.0</v>
      </c>
      <c r="AD61" s="649">
        <v>0.0</v>
      </c>
      <c r="AE61" s="650">
        <v>3240.0</v>
      </c>
      <c r="AF61" s="651">
        <v>0.0</v>
      </c>
      <c r="AG61" s="652">
        <v>0.0</v>
      </c>
      <c r="AH61" s="649">
        <v>0.0</v>
      </c>
      <c r="AI61" s="650">
        <v>1620.0</v>
      </c>
      <c r="AJ61" s="651">
        <v>0.0</v>
      </c>
      <c r="AK61" s="652">
        <v>0.0</v>
      </c>
      <c r="AL61" s="649">
        <v>0.0</v>
      </c>
      <c r="AM61" s="650">
        <v>0.0</v>
      </c>
      <c r="AN61" s="651">
        <v>0.0</v>
      </c>
      <c r="AO61" s="652">
        <v>0.0</v>
      </c>
      <c r="AP61" s="649">
        <v>0.0</v>
      </c>
      <c r="AQ61" s="650">
        <v>0.0</v>
      </c>
      <c r="AR61" s="651">
        <v>0.0</v>
      </c>
      <c r="AS61" s="652">
        <v>0.0</v>
      </c>
      <c r="AT61" s="649">
        <v>0.0</v>
      </c>
      <c r="AU61" s="650">
        <v>0.0</v>
      </c>
      <c r="AV61" s="651">
        <v>1800.0</v>
      </c>
      <c r="AW61" s="652">
        <v>0.0</v>
      </c>
      <c r="AX61" s="649">
        <v>0.0</v>
      </c>
      <c r="AY61" s="650">
        <v>0.0</v>
      </c>
      <c r="AZ61" s="651">
        <v>600.0</v>
      </c>
      <c r="BA61" s="652">
        <v>0.0</v>
      </c>
      <c r="BB61" s="649">
        <v>0.0</v>
      </c>
      <c r="BC61" s="650">
        <v>0.0</v>
      </c>
      <c r="BD61" s="651">
        <v>0.0</v>
      </c>
      <c r="BE61" s="652">
        <v>0.0</v>
      </c>
      <c r="BF61" s="649">
        <v>0.0</v>
      </c>
      <c r="BG61" s="650">
        <v>0.0</v>
      </c>
      <c r="BH61" s="651">
        <v>0.0</v>
      </c>
      <c r="BI61" s="652">
        <v>0.0</v>
      </c>
      <c r="BJ61" s="649">
        <v>0.0</v>
      </c>
      <c r="BK61" s="650">
        <v>0.0</v>
      </c>
      <c r="BL61" s="651">
        <v>0.0</v>
      </c>
      <c r="BM61" s="652">
        <v>0.0</v>
      </c>
      <c r="BN61" s="649">
        <v>0.0</v>
      </c>
      <c r="BO61" s="650">
        <v>0.0</v>
      </c>
      <c r="BP61" s="651">
        <v>0.0</v>
      </c>
      <c r="BQ61" s="652">
        <v>0.0</v>
      </c>
      <c r="BR61" s="649">
        <v>0.0</v>
      </c>
      <c r="BS61" s="650">
        <v>0.0</v>
      </c>
      <c r="BT61" s="651">
        <v>0.0</v>
      </c>
      <c r="BU61" s="652">
        <v>0.0</v>
      </c>
    </row>
    <row r="62">
      <c r="A62" s="691" t="s">
        <v>210</v>
      </c>
      <c r="B62" s="654">
        <v>4600.0</v>
      </c>
      <c r="C62" s="655">
        <v>8400.0</v>
      </c>
      <c r="D62" s="656">
        <v>15500.0</v>
      </c>
      <c r="E62" s="657">
        <v>0.0</v>
      </c>
      <c r="F62" s="654">
        <v>0.0</v>
      </c>
      <c r="G62" s="655">
        <v>0.0</v>
      </c>
      <c r="H62" s="656">
        <v>0.0</v>
      </c>
      <c r="I62" s="657">
        <v>0.0</v>
      </c>
      <c r="J62" s="654">
        <v>230.0</v>
      </c>
      <c r="K62" s="655">
        <v>0.0</v>
      </c>
      <c r="L62" s="656">
        <v>0.0</v>
      </c>
      <c r="M62" s="657">
        <v>0.0</v>
      </c>
      <c r="N62" s="654">
        <v>115.0</v>
      </c>
      <c r="O62" s="655">
        <v>0.0</v>
      </c>
      <c r="P62" s="656">
        <v>0.0</v>
      </c>
      <c r="Q62" s="657">
        <v>0.0</v>
      </c>
      <c r="R62" s="654">
        <v>115.0</v>
      </c>
      <c r="S62" s="655">
        <v>0.0</v>
      </c>
      <c r="T62" s="656">
        <v>0.0</v>
      </c>
      <c r="U62" s="657">
        <v>0.0</v>
      </c>
      <c r="V62" s="654">
        <v>0.0</v>
      </c>
      <c r="W62" s="655">
        <v>0.0</v>
      </c>
      <c r="X62" s="656">
        <v>0.0</v>
      </c>
      <c r="Y62" s="657">
        <v>0.0</v>
      </c>
      <c r="Z62" s="654">
        <v>0.0</v>
      </c>
      <c r="AA62" s="655">
        <v>0.0</v>
      </c>
      <c r="AB62" s="656">
        <v>0.0</v>
      </c>
      <c r="AC62" s="657">
        <v>0.0</v>
      </c>
      <c r="AD62" s="654">
        <v>0.0</v>
      </c>
      <c r="AE62" s="655">
        <v>810.0</v>
      </c>
      <c r="AF62" s="656">
        <v>0.0</v>
      </c>
      <c r="AG62" s="657">
        <v>0.0</v>
      </c>
      <c r="AH62" s="654">
        <v>0.0</v>
      </c>
      <c r="AI62" s="655">
        <v>405.0</v>
      </c>
      <c r="AJ62" s="656">
        <v>0.0</v>
      </c>
      <c r="AK62" s="657">
        <v>0.0</v>
      </c>
      <c r="AL62" s="654">
        <v>0.0</v>
      </c>
      <c r="AM62" s="655">
        <v>0.0</v>
      </c>
      <c r="AN62" s="656">
        <v>0.0</v>
      </c>
      <c r="AO62" s="657">
        <v>0.0</v>
      </c>
      <c r="AP62" s="654">
        <v>0.0</v>
      </c>
      <c r="AQ62" s="655">
        <v>0.0</v>
      </c>
      <c r="AR62" s="656">
        <v>0.0</v>
      </c>
      <c r="AS62" s="657">
        <v>0.0</v>
      </c>
      <c r="AT62" s="654">
        <v>0.0</v>
      </c>
      <c r="AU62" s="655">
        <v>0.0</v>
      </c>
      <c r="AV62" s="656">
        <v>450.0</v>
      </c>
      <c r="AW62" s="657">
        <v>0.0</v>
      </c>
      <c r="AX62" s="654">
        <v>0.0</v>
      </c>
      <c r="AY62" s="655">
        <v>0.0</v>
      </c>
      <c r="AZ62" s="656">
        <v>150.0</v>
      </c>
      <c r="BA62" s="657">
        <v>0.0</v>
      </c>
      <c r="BB62" s="654">
        <v>0.0</v>
      </c>
      <c r="BC62" s="655">
        <v>0.0</v>
      </c>
      <c r="BD62" s="656">
        <v>0.0</v>
      </c>
      <c r="BE62" s="657">
        <v>0.0</v>
      </c>
      <c r="BF62" s="654">
        <v>0.0</v>
      </c>
      <c r="BG62" s="655">
        <v>0.0</v>
      </c>
      <c r="BH62" s="656">
        <v>0.0</v>
      </c>
      <c r="BI62" s="657">
        <v>0.0</v>
      </c>
      <c r="BJ62" s="654">
        <v>0.0</v>
      </c>
      <c r="BK62" s="655">
        <v>0.0</v>
      </c>
      <c r="BL62" s="656">
        <v>0.0</v>
      </c>
      <c r="BM62" s="657">
        <v>0.0</v>
      </c>
      <c r="BN62" s="654">
        <v>0.0</v>
      </c>
      <c r="BO62" s="655">
        <v>0.0</v>
      </c>
      <c r="BP62" s="656">
        <v>0.0</v>
      </c>
      <c r="BQ62" s="657">
        <v>0.0</v>
      </c>
      <c r="BR62" s="654">
        <v>0.0</v>
      </c>
      <c r="BS62" s="655">
        <v>0.0</v>
      </c>
      <c r="BT62" s="656">
        <v>0.0</v>
      </c>
      <c r="BU62" s="657">
        <v>0.0</v>
      </c>
    </row>
    <row r="63">
      <c r="A63" s="690" t="s">
        <v>217</v>
      </c>
      <c r="B63" s="649">
        <v>1600.0</v>
      </c>
      <c r="C63" s="650">
        <v>2400.0</v>
      </c>
      <c r="D63" s="651">
        <v>4000.0</v>
      </c>
      <c r="E63" s="652">
        <v>0.0</v>
      </c>
      <c r="F63" s="649">
        <v>0.0</v>
      </c>
      <c r="G63" s="650">
        <v>0.0</v>
      </c>
      <c r="H63" s="651">
        <v>0.0</v>
      </c>
      <c r="I63" s="652">
        <v>0.0</v>
      </c>
      <c r="J63" s="649">
        <v>320.0</v>
      </c>
      <c r="K63" s="650">
        <v>0.0</v>
      </c>
      <c r="L63" s="651">
        <v>0.0</v>
      </c>
      <c r="M63" s="652">
        <v>0.0</v>
      </c>
      <c r="N63" s="649">
        <v>160.0</v>
      </c>
      <c r="O63" s="650">
        <v>0.0</v>
      </c>
      <c r="P63" s="651">
        <v>0.0</v>
      </c>
      <c r="Q63" s="652">
        <v>0.0</v>
      </c>
      <c r="R63" s="649">
        <v>160.0</v>
      </c>
      <c r="S63" s="650">
        <v>0.0</v>
      </c>
      <c r="T63" s="651">
        <v>0.0</v>
      </c>
      <c r="U63" s="652">
        <v>0.0</v>
      </c>
      <c r="V63" s="649">
        <v>0.0</v>
      </c>
      <c r="W63" s="650">
        <v>0.0</v>
      </c>
      <c r="X63" s="651">
        <v>0.0</v>
      </c>
      <c r="Y63" s="652">
        <v>0.0</v>
      </c>
      <c r="Z63" s="649">
        <v>0.0</v>
      </c>
      <c r="AA63" s="650">
        <v>0.0</v>
      </c>
      <c r="AB63" s="651">
        <v>0.0</v>
      </c>
      <c r="AC63" s="652">
        <v>0.0</v>
      </c>
      <c r="AD63" s="649">
        <v>0.0</v>
      </c>
      <c r="AE63" s="650">
        <v>960.0</v>
      </c>
      <c r="AF63" s="651">
        <v>0.0</v>
      </c>
      <c r="AG63" s="652">
        <v>0.0</v>
      </c>
      <c r="AH63" s="649">
        <v>0.0</v>
      </c>
      <c r="AI63" s="650">
        <v>480.0</v>
      </c>
      <c r="AJ63" s="651">
        <v>0.0</v>
      </c>
      <c r="AK63" s="652">
        <v>0.0</v>
      </c>
      <c r="AL63" s="649">
        <v>0.0</v>
      </c>
      <c r="AM63" s="650">
        <v>0.0</v>
      </c>
      <c r="AN63" s="651">
        <v>0.0</v>
      </c>
      <c r="AO63" s="652">
        <v>0.0</v>
      </c>
      <c r="AP63" s="649">
        <v>0.0</v>
      </c>
      <c r="AQ63" s="650">
        <v>0.0</v>
      </c>
      <c r="AR63" s="651">
        <v>0.0</v>
      </c>
      <c r="AS63" s="652">
        <v>0.0</v>
      </c>
      <c r="AT63" s="649">
        <v>0.0</v>
      </c>
      <c r="AU63" s="650">
        <v>0.0</v>
      </c>
      <c r="AV63" s="651">
        <v>480.0</v>
      </c>
      <c r="AW63" s="652">
        <v>0.0</v>
      </c>
      <c r="AX63" s="649">
        <v>0.0</v>
      </c>
      <c r="AY63" s="650">
        <v>0.0</v>
      </c>
      <c r="AZ63" s="651">
        <v>160.0</v>
      </c>
      <c r="BA63" s="652">
        <v>0.0</v>
      </c>
      <c r="BB63" s="649">
        <v>0.0</v>
      </c>
      <c r="BC63" s="650">
        <v>0.0</v>
      </c>
      <c r="BD63" s="651">
        <v>0.0</v>
      </c>
      <c r="BE63" s="652">
        <v>0.0</v>
      </c>
      <c r="BF63" s="649">
        <v>0.0</v>
      </c>
      <c r="BG63" s="650">
        <v>0.0</v>
      </c>
      <c r="BH63" s="651">
        <v>0.0</v>
      </c>
      <c r="BI63" s="652">
        <v>0.0</v>
      </c>
      <c r="BJ63" s="649">
        <v>0.0</v>
      </c>
      <c r="BK63" s="650">
        <v>0.0</v>
      </c>
      <c r="BL63" s="651">
        <v>0.0</v>
      </c>
      <c r="BM63" s="652">
        <v>0.0</v>
      </c>
      <c r="BN63" s="649">
        <v>0.0</v>
      </c>
      <c r="BO63" s="650">
        <v>0.0</v>
      </c>
      <c r="BP63" s="651">
        <v>0.0</v>
      </c>
      <c r="BQ63" s="652">
        <v>0.0</v>
      </c>
      <c r="BR63" s="649">
        <v>0.0</v>
      </c>
      <c r="BS63" s="650">
        <v>0.0</v>
      </c>
      <c r="BT63" s="651">
        <v>0.0</v>
      </c>
      <c r="BU63" s="652">
        <v>0.0</v>
      </c>
    </row>
    <row r="64">
      <c r="A64" s="661" t="s">
        <v>1051</v>
      </c>
      <c r="B64" s="662">
        <f t="shared" ref="B64:BU64" si="3">sum(B61:B63)</f>
        <v>10800</v>
      </c>
      <c r="C64" s="663">
        <f t="shared" si="3"/>
        <v>19200</v>
      </c>
      <c r="D64" s="662">
        <f t="shared" si="3"/>
        <v>35000</v>
      </c>
      <c r="E64" s="663">
        <f t="shared" si="3"/>
        <v>0</v>
      </c>
      <c r="F64" s="662">
        <f t="shared" si="3"/>
        <v>0</v>
      </c>
      <c r="G64" s="663">
        <f t="shared" si="3"/>
        <v>0</v>
      </c>
      <c r="H64" s="662">
        <f t="shared" si="3"/>
        <v>0</v>
      </c>
      <c r="I64" s="663">
        <f t="shared" si="3"/>
        <v>0</v>
      </c>
      <c r="J64" s="662">
        <f t="shared" si="3"/>
        <v>1470</v>
      </c>
      <c r="K64" s="663">
        <f t="shared" si="3"/>
        <v>0</v>
      </c>
      <c r="L64" s="662">
        <f t="shared" si="3"/>
        <v>0</v>
      </c>
      <c r="M64" s="663">
        <f t="shared" si="3"/>
        <v>0</v>
      </c>
      <c r="N64" s="662">
        <f t="shared" si="3"/>
        <v>735</v>
      </c>
      <c r="O64" s="663">
        <f t="shared" si="3"/>
        <v>0</v>
      </c>
      <c r="P64" s="662">
        <f t="shared" si="3"/>
        <v>0</v>
      </c>
      <c r="Q64" s="663">
        <f t="shared" si="3"/>
        <v>0</v>
      </c>
      <c r="R64" s="662">
        <f t="shared" si="3"/>
        <v>735</v>
      </c>
      <c r="S64" s="663">
        <f t="shared" si="3"/>
        <v>0</v>
      </c>
      <c r="T64" s="662">
        <f t="shared" si="3"/>
        <v>0</v>
      </c>
      <c r="U64" s="663">
        <f t="shared" si="3"/>
        <v>0</v>
      </c>
      <c r="V64" s="662">
        <f t="shared" si="3"/>
        <v>0</v>
      </c>
      <c r="W64" s="663">
        <f t="shared" si="3"/>
        <v>0</v>
      </c>
      <c r="X64" s="662">
        <f t="shared" si="3"/>
        <v>0</v>
      </c>
      <c r="Y64" s="663">
        <f t="shared" si="3"/>
        <v>0</v>
      </c>
      <c r="Z64" s="662">
        <f t="shared" si="3"/>
        <v>0</v>
      </c>
      <c r="AA64" s="663">
        <f t="shared" si="3"/>
        <v>0</v>
      </c>
      <c r="AB64" s="662">
        <f t="shared" si="3"/>
        <v>0</v>
      </c>
      <c r="AC64" s="663">
        <f t="shared" si="3"/>
        <v>0</v>
      </c>
      <c r="AD64" s="662">
        <f t="shared" si="3"/>
        <v>0</v>
      </c>
      <c r="AE64" s="663">
        <f t="shared" si="3"/>
        <v>5010</v>
      </c>
      <c r="AF64" s="662">
        <f t="shared" si="3"/>
        <v>0</v>
      </c>
      <c r="AG64" s="663">
        <f t="shared" si="3"/>
        <v>0</v>
      </c>
      <c r="AH64" s="662">
        <f t="shared" si="3"/>
        <v>0</v>
      </c>
      <c r="AI64" s="663">
        <f t="shared" si="3"/>
        <v>2505</v>
      </c>
      <c r="AJ64" s="662">
        <f t="shared" si="3"/>
        <v>0</v>
      </c>
      <c r="AK64" s="663">
        <f t="shared" si="3"/>
        <v>0</v>
      </c>
      <c r="AL64" s="662">
        <f t="shared" si="3"/>
        <v>0</v>
      </c>
      <c r="AM64" s="663">
        <f t="shared" si="3"/>
        <v>0</v>
      </c>
      <c r="AN64" s="662">
        <f t="shared" si="3"/>
        <v>0</v>
      </c>
      <c r="AO64" s="663">
        <f t="shared" si="3"/>
        <v>0</v>
      </c>
      <c r="AP64" s="662">
        <f t="shared" si="3"/>
        <v>0</v>
      </c>
      <c r="AQ64" s="663">
        <f t="shared" si="3"/>
        <v>0</v>
      </c>
      <c r="AR64" s="662">
        <f t="shared" si="3"/>
        <v>0</v>
      </c>
      <c r="AS64" s="663">
        <f t="shared" si="3"/>
        <v>0</v>
      </c>
      <c r="AT64" s="662">
        <f t="shared" si="3"/>
        <v>0</v>
      </c>
      <c r="AU64" s="663">
        <f t="shared" si="3"/>
        <v>0</v>
      </c>
      <c r="AV64" s="662">
        <f t="shared" si="3"/>
        <v>2730</v>
      </c>
      <c r="AW64" s="663">
        <f t="shared" si="3"/>
        <v>0</v>
      </c>
      <c r="AX64" s="662">
        <f t="shared" si="3"/>
        <v>0</v>
      </c>
      <c r="AY64" s="663">
        <f t="shared" si="3"/>
        <v>0</v>
      </c>
      <c r="AZ64" s="662">
        <f t="shared" si="3"/>
        <v>910</v>
      </c>
      <c r="BA64" s="663">
        <f t="shared" si="3"/>
        <v>0</v>
      </c>
      <c r="BB64" s="662">
        <f t="shared" si="3"/>
        <v>0</v>
      </c>
      <c r="BC64" s="663">
        <f t="shared" si="3"/>
        <v>0</v>
      </c>
      <c r="BD64" s="662">
        <f t="shared" si="3"/>
        <v>0</v>
      </c>
      <c r="BE64" s="663">
        <f t="shared" si="3"/>
        <v>0</v>
      </c>
      <c r="BF64" s="662">
        <f t="shared" si="3"/>
        <v>0</v>
      </c>
      <c r="BG64" s="663">
        <f t="shared" si="3"/>
        <v>0</v>
      </c>
      <c r="BH64" s="662">
        <f t="shared" si="3"/>
        <v>0</v>
      </c>
      <c r="BI64" s="663">
        <f t="shared" si="3"/>
        <v>0</v>
      </c>
      <c r="BJ64" s="662">
        <f t="shared" si="3"/>
        <v>0</v>
      </c>
      <c r="BK64" s="663">
        <f t="shared" si="3"/>
        <v>0</v>
      </c>
      <c r="BL64" s="662">
        <f t="shared" si="3"/>
        <v>0</v>
      </c>
      <c r="BM64" s="663">
        <f t="shared" si="3"/>
        <v>0</v>
      </c>
      <c r="BN64" s="662">
        <f t="shared" si="3"/>
        <v>0</v>
      </c>
      <c r="BO64" s="663">
        <f t="shared" si="3"/>
        <v>0</v>
      </c>
      <c r="BP64" s="662">
        <f t="shared" si="3"/>
        <v>0</v>
      </c>
      <c r="BQ64" s="663">
        <f t="shared" si="3"/>
        <v>0</v>
      </c>
      <c r="BR64" s="662">
        <f t="shared" si="3"/>
        <v>0</v>
      </c>
      <c r="BS64" s="663">
        <f t="shared" si="3"/>
        <v>0</v>
      </c>
      <c r="BT64" s="662">
        <f t="shared" si="3"/>
        <v>0</v>
      </c>
      <c r="BU64" s="663">
        <f t="shared" si="3"/>
        <v>0</v>
      </c>
    </row>
    <row r="65">
      <c r="A65" s="664" t="s">
        <v>1052</v>
      </c>
      <c r="B65" s="665">
        <f>sum(B64:E64)</f>
        <v>65000</v>
      </c>
      <c r="C65" s="666"/>
      <c r="D65" s="666"/>
      <c r="E65" s="667"/>
      <c r="F65" s="668">
        <f>sum(F64:I64)</f>
        <v>0</v>
      </c>
      <c r="G65" s="666"/>
      <c r="H65" s="666"/>
      <c r="I65" s="667"/>
      <c r="J65" s="665">
        <f>sum(J64:M64)</f>
        <v>1470</v>
      </c>
      <c r="K65" s="666"/>
      <c r="L65" s="666"/>
      <c r="M65" s="667"/>
      <c r="N65" s="668">
        <f>sum(N64:Q64)</f>
        <v>735</v>
      </c>
      <c r="O65" s="666"/>
      <c r="P65" s="666"/>
      <c r="Q65" s="667"/>
      <c r="R65" s="665">
        <f>sum(R64:U64)</f>
        <v>735</v>
      </c>
      <c r="S65" s="666"/>
      <c r="T65" s="666"/>
      <c r="U65" s="667"/>
      <c r="V65" s="668">
        <f>sum(V64:Y64)</f>
        <v>0</v>
      </c>
      <c r="W65" s="666"/>
      <c r="X65" s="666"/>
      <c r="Y65" s="667"/>
      <c r="Z65" s="665">
        <f>sum(Z64:AC64)</f>
        <v>0</v>
      </c>
      <c r="AA65" s="666"/>
      <c r="AB65" s="666"/>
      <c r="AC65" s="667"/>
      <c r="AD65" s="668">
        <f>sum(AD64:AG64)</f>
        <v>5010</v>
      </c>
      <c r="AE65" s="666"/>
      <c r="AF65" s="666"/>
      <c r="AG65" s="667"/>
      <c r="AH65" s="665">
        <f>sum(AH64:AK64)</f>
        <v>2505</v>
      </c>
      <c r="AI65" s="666"/>
      <c r="AJ65" s="666"/>
      <c r="AK65" s="667"/>
      <c r="AL65" s="668">
        <f>sum(AL64:AO64)</f>
        <v>0</v>
      </c>
      <c r="AM65" s="666"/>
      <c r="AN65" s="666"/>
      <c r="AO65" s="667"/>
      <c r="AP65" s="665">
        <f>sum(AP64:AS64)</f>
        <v>0</v>
      </c>
      <c r="AQ65" s="666"/>
      <c r="AR65" s="666"/>
      <c r="AS65" s="667"/>
      <c r="AT65" s="668">
        <f>sum(AT64:AW64)</f>
        <v>2730</v>
      </c>
      <c r="AU65" s="666"/>
      <c r="AV65" s="666"/>
      <c r="AW65" s="667"/>
      <c r="AX65" s="665">
        <f>sum(AX64:BA64)</f>
        <v>910</v>
      </c>
      <c r="AY65" s="666"/>
      <c r="AZ65" s="666"/>
      <c r="BA65" s="667"/>
      <c r="BB65" s="668">
        <f>sum(BB64:BE64)</f>
        <v>0</v>
      </c>
      <c r="BC65" s="666"/>
      <c r="BD65" s="666"/>
      <c r="BE65" s="667"/>
      <c r="BF65" s="665">
        <f>sum(BF64:BI64)</f>
        <v>0</v>
      </c>
      <c r="BG65" s="666"/>
      <c r="BH65" s="666"/>
      <c r="BI65" s="667"/>
      <c r="BJ65" s="668">
        <f>sum(BJ64:BM64)</f>
        <v>0</v>
      </c>
      <c r="BK65" s="666"/>
      <c r="BL65" s="666"/>
      <c r="BM65" s="667"/>
      <c r="BN65" s="665">
        <f>sum(BN64:BQ64)</f>
        <v>0</v>
      </c>
      <c r="BO65" s="666"/>
      <c r="BP65" s="666"/>
      <c r="BQ65" s="667"/>
      <c r="BR65" s="668">
        <f>sum(BR64:BU64)</f>
        <v>0</v>
      </c>
      <c r="BS65" s="666"/>
      <c r="BT65" s="666"/>
      <c r="BU65" s="667"/>
    </row>
    <row r="66">
      <c r="A66" s="669" t="s">
        <v>1053</v>
      </c>
      <c r="B66" s="670">
        <f>VLOOKUP(B59,'🌳Resource'!$A$4:$I$20,8,false)*B64</f>
        <v>10800</v>
      </c>
      <c r="C66" s="671">
        <f>VLOOKUP(B59,'🌳Resource'!$A$4:$I$20,8,false)*C64</f>
        <v>19200</v>
      </c>
      <c r="D66" s="670">
        <f>VLOOKUP(B59,'🌳Resource'!$A$4:$I$20,8,false)*D64</f>
        <v>35000</v>
      </c>
      <c r="E66" s="671">
        <f>VLOOKUP(B59,'🌳Resource'!$A$4:$I$20,8,false)*E64</f>
        <v>0</v>
      </c>
      <c r="F66" s="670">
        <f>VLOOKUP(F59,'🌳Resource'!$A$4:$I$20,8,false)*F64</f>
        <v>0</v>
      </c>
      <c r="G66" s="671">
        <f>VLOOKUP(F59,'🌳Resource'!$A$4:$I$20,8,false)*G64</f>
        <v>0</v>
      </c>
      <c r="H66" s="670">
        <f>VLOOKUP(F59,'🌳Resource'!$A$4:$I$20,8,false)*H64</f>
        <v>0</v>
      </c>
      <c r="I66" s="671">
        <f>VLOOKUP(F59,'🌳Resource'!$A$4:$I$20,8,false)*I64</f>
        <v>0</v>
      </c>
      <c r="J66" s="670">
        <f>VLOOKUP(J59,'🌳Resource'!$A$4:$I$20,8,false)*J64</f>
        <v>1737.272727</v>
      </c>
      <c r="K66" s="671">
        <f>VLOOKUP(J59,'🌳Resource'!$A$4:$I$20,8,false)*K64</f>
        <v>0</v>
      </c>
      <c r="L66" s="670">
        <f>VLOOKUP(J59,'🌳Resource'!$A$4:$I$20,8,false)*L64</f>
        <v>0</v>
      </c>
      <c r="M66" s="671">
        <f>VLOOKUP(J59,'🌳Resource'!$A$4:$I$20,8,false)*M64</f>
        <v>0</v>
      </c>
      <c r="N66" s="670">
        <f>VLOOKUP(N59,'🌳Resource'!$A$4:$I$20,8,false)*N64</f>
        <v>955.5</v>
      </c>
      <c r="O66" s="671">
        <f>VLOOKUP(N59,'🌳Resource'!$A$4:$I$20,8,false)*O64</f>
        <v>0</v>
      </c>
      <c r="P66" s="670">
        <f>VLOOKUP(N59,'🌳Resource'!$A$4:$I$20,8,false)*P64</f>
        <v>0</v>
      </c>
      <c r="Q66" s="671">
        <f>VLOOKUP(N59,'🌳Resource'!$A$4:$I$20,8,false)*Q64</f>
        <v>0</v>
      </c>
      <c r="R66" s="670">
        <f>VLOOKUP(R59,'🌳Resource'!$A$4:$I$20,8,false)*R64</f>
        <v>955.5</v>
      </c>
      <c r="S66" s="671">
        <f>VLOOKUP(R59,'🌳Resource'!$A$4:$I$20,8,false)*S64</f>
        <v>0</v>
      </c>
      <c r="T66" s="670">
        <f>VLOOKUP(R59,'🌳Resource'!$A$4:$I$20,8,false)*T64</f>
        <v>0</v>
      </c>
      <c r="U66" s="671">
        <f>VLOOKUP(R59,'🌳Resource'!$A$4:$I$20,8,false)*U64</f>
        <v>0</v>
      </c>
      <c r="V66" s="670">
        <f>VLOOKUP(V59,'🌳Resource'!$A$4:$I$20,8,false)*V64</f>
        <v>0</v>
      </c>
      <c r="W66" s="671">
        <f>VLOOKUP(V59,'🌳Resource'!$A$4:$I$20,8,false)*W64</f>
        <v>0</v>
      </c>
      <c r="X66" s="670">
        <f>VLOOKUP(V59,'🌳Resource'!$A$4:$I$20,8,false)*X64</f>
        <v>0</v>
      </c>
      <c r="Y66" s="671">
        <f>VLOOKUP(V59,'🌳Resource'!$A$4:$I$20,8,false)*Y64</f>
        <v>0</v>
      </c>
      <c r="Z66" s="670">
        <f>VLOOKUP(Z59,'🌳Resource'!$A$4:$I$20,8,false)*Z64</f>
        <v>0</v>
      </c>
      <c r="AA66" s="671">
        <f>VLOOKUP(Z59,'🌳Resource'!$A$4:$I$20,8,false)*AA64</f>
        <v>0</v>
      </c>
      <c r="AB66" s="670">
        <f>VLOOKUP(Z59,'🌳Resource'!$A$4:$I$20,8,false)*AB64</f>
        <v>0</v>
      </c>
      <c r="AC66" s="671">
        <f>VLOOKUP(Z59,'🌳Resource'!$A$4:$I$20,8,false)*AC64</f>
        <v>0</v>
      </c>
      <c r="AD66" s="670">
        <f>VLOOKUP(AD59,'🌳Resource'!$A$4:$I$20,8,false)*AD64</f>
        <v>0</v>
      </c>
      <c r="AE66" s="671">
        <f>VLOOKUP(AD59,'🌳Resource'!$A$4:$I$20,8,false)*AE64</f>
        <v>9304.285714</v>
      </c>
      <c r="AF66" s="670">
        <f>VLOOKUP(AD59,'🌳Resource'!$A$4:$I$20,8,false)*AF64</f>
        <v>0</v>
      </c>
      <c r="AG66" s="671">
        <f>VLOOKUP(AD59,'🌳Resource'!$A$4:$I$20,8,false)*AG64</f>
        <v>0</v>
      </c>
      <c r="AH66" s="670">
        <f>VLOOKUP(AH59,'🌳Resource'!$A$4:$I$20,8,false)*AH64</f>
        <v>0</v>
      </c>
      <c r="AI66" s="671">
        <f>VLOOKUP(AH59,'🌳Resource'!$A$4:$I$20,8,false)*AI64</f>
        <v>4652.142857</v>
      </c>
      <c r="AJ66" s="670">
        <f>VLOOKUP(AH59,'🌳Resource'!$A$4:$I$20,8,false)*AJ64</f>
        <v>0</v>
      </c>
      <c r="AK66" s="671">
        <f>VLOOKUP(AH59,'🌳Resource'!$A$4:$I$20,8,false)*AK64</f>
        <v>0</v>
      </c>
      <c r="AL66" s="670">
        <f>VLOOKUP(AL59,'🌳Resource'!$A$4:$I$20,8,false)*AL64</f>
        <v>0</v>
      </c>
      <c r="AM66" s="671">
        <f>VLOOKUP(AL59,'🌳Resource'!$A$4:$I$20,8,false)*AM64</f>
        <v>0</v>
      </c>
      <c r="AN66" s="670">
        <f>VLOOKUP(AL59,'🌳Resource'!$A$4:$I$20,8,false)*AN64</f>
        <v>0</v>
      </c>
      <c r="AO66" s="671">
        <f>VLOOKUP(AL59,'🌳Resource'!$A$4:$I$20,8,false)*AO64</f>
        <v>0</v>
      </c>
      <c r="AP66" s="670">
        <f>VLOOKUP(AP59,'🌳Resource'!$A$4:$I$20,8,false)*AP64</f>
        <v>0</v>
      </c>
      <c r="AQ66" s="671">
        <f>VLOOKUP(AP59,'🌳Resource'!$A$4:$I$20,8,false)*AQ64</f>
        <v>0</v>
      </c>
      <c r="AR66" s="670">
        <f>VLOOKUP(AP59,'🌳Resource'!$A$4:$I$20,8,false)*AR64</f>
        <v>0</v>
      </c>
      <c r="AS66" s="671">
        <f>VLOOKUP(AP59,'🌳Resource'!$A$4:$I$20,8,false)*AS64</f>
        <v>0</v>
      </c>
      <c r="AT66" s="670">
        <f>VLOOKUP(AT59,'🌳Resource'!$A$4:$I$20,8,false)*AT64</f>
        <v>0</v>
      </c>
      <c r="AU66" s="671">
        <f>VLOOKUP(AT59,'🌳Resource'!$A$4:$I$20,8,false)*AU64</f>
        <v>0</v>
      </c>
      <c r="AV66" s="670">
        <f>VLOOKUP(AT59,'🌳Resource'!$A$4:$I$20,8,false)*AV64</f>
        <v>8872.5</v>
      </c>
      <c r="AW66" s="671">
        <f>VLOOKUP(AT59,'🌳Resource'!$A$4:$I$20,8,false)*AW64</f>
        <v>0</v>
      </c>
      <c r="AX66" s="670">
        <f>VLOOKUP(AX59,'🌳Resource'!$A$4:$I$20,8,false)*AX64</f>
        <v>0</v>
      </c>
      <c r="AY66" s="671">
        <f>VLOOKUP(AX59,'🌳Resource'!$A$4:$I$20,8,false)*AY64</f>
        <v>0</v>
      </c>
      <c r="AZ66" s="670">
        <f>VLOOKUP(AX59,'🌳Resource'!$A$4:$I$20,8,false)*AZ64</f>
        <v>2957.5</v>
      </c>
      <c r="BA66" s="671">
        <f>VLOOKUP(AX59,'🌳Resource'!$A$4:$I$20,8,false)*BA64</f>
        <v>0</v>
      </c>
      <c r="BB66" s="670">
        <f>VLOOKUP(BB59,'🌳Resource'!$A$4:$I$20,8,false)*BB64</f>
        <v>0</v>
      </c>
      <c r="BC66" s="671">
        <f>VLOOKUP(BB59,'🌳Resource'!$A$4:$I$20,8,false)*BC64</f>
        <v>0</v>
      </c>
      <c r="BD66" s="670">
        <f>VLOOKUP(BB59,'🌳Resource'!$A$4:$I$20,8,false)*BD64</f>
        <v>0</v>
      </c>
      <c r="BE66" s="671">
        <f>VLOOKUP(BB59,'🌳Resource'!$A$4:$I$20,8,false)*BE64</f>
        <v>0</v>
      </c>
      <c r="BF66" s="670">
        <f>VLOOKUP(BF59,'🌳Resource'!$A$4:$I$20,8,false)*BF64</f>
        <v>0</v>
      </c>
      <c r="BG66" s="671">
        <f>VLOOKUP(BF59,'🌳Resource'!$A$4:$I$20,8,false)*BG64</f>
        <v>0</v>
      </c>
      <c r="BH66" s="670">
        <f>VLOOKUP(BF59,'🌳Resource'!$A$4:$I$20,8,false)*BH64</f>
        <v>0</v>
      </c>
      <c r="BI66" s="671">
        <f>VLOOKUP(BF59,'🌳Resource'!$A$4:$I$20,8,false)*BI64</f>
        <v>0</v>
      </c>
      <c r="BJ66" s="670">
        <f>VLOOKUP(BJ59,'🌳Resource'!$A$4:$I$20,8,false)*BJ64</f>
        <v>0</v>
      </c>
      <c r="BK66" s="671">
        <f>VLOOKUP(BJ59,'🌳Resource'!$A$4:$I$20,8,false)*BK64</f>
        <v>0</v>
      </c>
      <c r="BL66" s="670">
        <f>VLOOKUP(BJ59,'🌳Resource'!$A$4:$I$20,8,false)*BL64</f>
        <v>0</v>
      </c>
      <c r="BM66" s="671">
        <f>VLOOKUP(BJ59,'🌳Resource'!$A$4:$I$20,8,false)*BM64</f>
        <v>0</v>
      </c>
      <c r="BN66" s="670">
        <f>VLOOKUP(BN59,'🌳Resource'!$A$4:$I$20,8,false)*BN64</f>
        <v>0</v>
      </c>
      <c r="BO66" s="671">
        <f>VLOOKUP(BN59,'🌳Resource'!$A$4:$I$20,8,false)*BO64</f>
        <v>0</v>
      </c>
      <c r="BP66" s="670">
        <f>VLOOKUP(BN59,'🌳Resource'!$A$4:$I$20,8,false)*BP64</f>
        <v>0</v>
      </c>
      <c r="BQ66" s="671">
        <f>VLOOKUP(BN59,'🌳Resource'!$A$4:$I$20,8,false)*BQ64</f>
        <v>0</v>
      </c>
      <c r="BR66" s="670">
        <f>VLOOKUP(BR59,'🌳Resource'!$A$4:$I$21,8,false)*BR64</f>
        <v>0</v>
      </c>
      <c r="BS66" s="671">
        <f>VLOOKUP(BR59,'🌳Resource'!$A$4:$I$21,8,false)*BS64</f>
        <v>0</v>
      </c>
      <c r="BT66" s="670">
        <f>VLOOKUP(BR59,'🌳Resource'!$A$4:$I$21,8,false)*BT64</f>
        <v>0</v>
      </c>
      <c r="BU66" s="671">
        <f>VLOOKUP(BR59,'🌳Resource'!$A$4:$I$21,8,false)*BU64</f>
        <v>0</v>
      </c>
    </row>
    <row r="67">
      <c r="A67" s="672" t="s">
        <v>1054</v>
      </c>
      <c r="B67" s="673">
        <f>sum(B66:E66)</f>
        <v>65000</v>
      </c>
      <c r="C67" s="666"/>
      <c r="D67" s="666"/>
      <c r="E67" s="667"/>
      <c r="F67" s="674">
        <f>sum(F66:I66)</f>
        <v>0</v>
      </c>
      <c r="G67" s="666"/>
      <c r="H67" s="666"/>
      <c r="I67" s="667"/>
      <c r="J67" s="673">
        <f>sum(J66:M66)</f>
        <v>1737.272727</v>
      </c>
      <c r="K67" s="666"/>
      <c r="L67" s="666"/>
      <c r="M67" s="667"/>
      <c r="N67" s="674">
        <f>sum(N66:Q66)</f>
        <v>955.5</v>
      </c>
      <c r="O67" s="666"/>
      <c r="P67" s="666"/>
      <c r="Q67" s="667"/>
      <c r="R67" s="673">
        <f>sum(R66:U66)</f>
        <v>955.5</v>
      </c>
      <c r="S67" s="666"/>
      <c r="T67" s="666"/>
      <c r="U67" s="667"/>
      <c r="V67" s="674">
        <f>sum(V66:Y66)</f>
        <v>0</v>
      </c>
      <c r="W67" s="666"/>
      <c r="X67" s="666"/>
      <c r="Y67" s="667"/>
      <c r="Z67" s="673">
        <f>sum(Z66:AC66)</f>
        <v>0</v>
      </c>
      <c r="AA67" s="666"/>
      <c r="AB67" s="666"/>
      <c r="AC67" s="667"/>
      <c r="AD67" s="674">
        <f>sum(AD66:AG66)</f>
        <v>9304.285714</v>
      </c>
      <c r="AE67" s="666"/>
      <c r="AF67" s="666"/>
      <c r="AG67" s="667"/>
      <c r="AH67" s="673">
        <f>sum(AH66:AK66)</f>
        <v>4652.142857</v>
      </c>
      <c r="AI67" s="666"/>
      <c r="AJ67" s="666"/>
      <c r="AK67" s="667"/>
      <c r="AL67" s="674">
        <f>sum(AL66:AO66)</f>
        <v>0</v>
      </c>
      <c r="AM67" s="666"/>
      <c r="AN67" s="666"/>
      <c r="AO67" s="667"/>
      <c r="AP67" s="673">
        <f>sum(AP66:AS66)</f>
        <v>0</v>
      </c>
      <c r="AQ67" s="666"/>
      <c r="AR67" s="666"/>
      <c r="AS67" s="667"/>
      <c r="AT67" s="674">
        <f>sum(AT66:AW66)</f>
        <v>8872.5</v>
      </c>
      <c r="AU67" s="666"/>
      <c r="AV67" s="666"/>
      <c r="AW67" s="667"/>
      <c r="AX67" s="673">
        <f>sum(AX66:BA66)</f>
        <v>2957.5</v>
      </c>
      <c r="AY67" s="666"/>
      <c r="AZ67" s="666"/>
      <c r="BA67" s="667"/>
      <c r="BB67" s="674">
        <f>sum(BB66:BE66)</f>
        <v>0</v>
      </c>
      <c r="BC67" s="666"/>
      <c r="BD67" s="666"/>
      <c r="BE67" s="667"/>
      <c r="BF67" s="673">
        <f>sum(BF66:BI66)</f>
        <v>0</v>
      </c>
      <c r="BG67" s="666"/>
      <c r="BH67" s="666"/>
      <c r="BI67" s="667"/>
      <c r="BJ67" s="674">
        <f>sum(BJ66:BM66)</f>
        <v>0</v>
      </c>
      <c r="BK67" s="666"/>
      <c r="BL67" s="666"/>
      <c r="BM67" s="667"/>
      <c r="BN67" s="673">
        <f>sum(BN66:BQ66)</f>
        <v>0</v>
      </c>
      <c r="BO67" s="666"/>
      <c r="BP67" s="666"/>
      <c r="BQ67" s="667"/>
      <c r="BR67" s="674">
        <f>sum(BR66:BU66)</f>
        <v>0</v>
      </c>
      <c r="BS67" s="666"/>
      <c r="BT67" s="666"/>
      <c r="BU67" s="667"/>
    </row>
    <row r="68">
      <c r="A68" s="677"/>
      <c r="B68" s="677"/>
      <c r="C68" s="677"/>
      <c r="D68" s="677"/>
      <c r="E68" s="677"/>
      <c r="F68" s="677"/>
      <c r="G68" s="677"/>
      <c r="H68" s="677"/>
      <c r="I68" s="677"/>
      <c r="J68" s="677"/>
      <c r="K68" s="677"/>
      <c r="L68" s="677"/>
      <c r="M68" s="677"/>
      <c r="N68" s="677"/>
      <c r="O68" s="677"/>
      <c r="P68" s="677"/>
      <c r="Q68" s="677"/>
      <c r="R68" s="677"/>
      <c r="S68" s="677"/>
      <c r="T68" s="677"/>
      <c r="U68" s="677"/>
      <c r="V68" s="677"/>
      <c r="W68" s="677"/>
      <c r="X68" s="677"/>
      <c r="Y68" s="677"/>
      <c r="Z68" s="677"/>
      <c r="AA68" s="677"/>
      <c r="AB68" s="677"/>
      <c r="AC68" s="677"/>
      <c r="AD68" s="677"/>
      <c r="AE68" s="677"/>
      <c r="AF68" s="677"/>
      <c r="AG68" s="677"/>
      <c r="AH68" s="677"/>
      <c r="AI68" s="677"/>
      <c r="AJ68" s="677"/>
      <c r="AK68" s="677"/>
      <c r="AL68" s="677"/>
      <c r="AM68" s="677"/>
      <c r="AN68" s="677"/>
      <c r="AO68" s="677"/>
      <c r="AP68" s="677"/>
      <c r="AQ68" s="677"/>
      <c r="AR68" s="677"/>
      <c r="AS68" s="677"/>
      <c r="AT68" s="677"/>
      <c r="AU68" s="677"/>
      <c r="AV68" s="677"/>
      <c r="AW68" s="677"/>
      <c r="AX68" s="677"/>
      <c r="AY68" s="677"/>
      <c r="AZ68" s="677"/>
      <c r="BA68" s="677"/>
      <c r="BB68" s="677"/>
      <c r="BC68" s="677"/>
      <c r="BD68" s="677"/>
      <c r="BE68" s="677"/>
      <c r="BF68" s="677"/>
      <c r="BG68" s="677"/>
      <c r="BH68" s="677"/>
      <c r="BI68" s="677"/>
      <c r="BJ68" s="677"/>
      <c r="BK68" s="677"/>
      <c r="BL68" s="677"/>
      <c r="BM68" s="677"/>
      <c r="BN68" s="677"/>
      <c r="BO68" s="677"/>
      <c r="BP68" s="677"/>
      <c r="BQ68" s="677"/>
      <c r="BR68" s="677"/>
      <c r="BS68" s="677"/>
      <c r="BT68" s="677"/>
      <c r="BU68" s="677"/>
    </row>
    <row r="69">
      <c r="A69" s="677"/>
      <c r="B69" s="677"/>
      <c r="C69" s="677"/>
      <c r="D69" s="677"/>
      <c r="E69" s="677"/>
      <c r="F69" s="677"/>
      <c r="G69" s="677"/>
      <c r="H69" s="677"/>
      <c r="I69" s="677"/>
      <c r="J69" s="677"/>
      <c r="K69" s="677"/>
      <c r="L69" s="677"/>
      <c r="M69" s="677"/>
      <c r="N69" s="677"/>
      <c r="O69" s="677"/>
      <c r="P69" s="677"/>
      <c r="Q69" s="677"/>
      <c r="R69" s="677"/>
      <c r="S69" s="677"/>
      <c r="T69" s="677"/>
      <c r="U69" s="677"/>
      <c r="V69" s="677"/>
      <c r="W69" s="677"/>
      <c r="X69" s="677"/>
      <c r="Y69" s="677"/>
      <c r="Z69" s="677"/>
      <c r="AA69" s="677"/>
      <c r="AB69" s="677"/>
      <c r="AC69" s="677"/>
      <c r="AD69" s="677"/>
      <c r="AE69" s="677"/>
      <c r="AF69" s="677"/>
      <c r="AG69" s="677"/>
      <c r="AH69" s="677"/>
      <c r="AI69" s="677"/>
      <c r="AJ69" s="677"/>
      <c r="AK69" s="677"/>
      <c r="AL69" s="677"/>
      <c r="AM69" s="677"/>
      <c r="AN69" s="677"/>
      <c r="AO69" s="677"/>
      <c r="AP69" s="677"/>
      <c r="AQ69" s="677"/>
      <c r="AR69" s="677"/>
      <c r="AS69" s="677"/>
      <c r="AT69" s="677"/>
      <c r="AU69" s="677"/>
      <c r="AV69" s="677"/>
      <c r="AW69" s="677"/>
      <c r="AX69" s="677"/>
      <c r="AY69" s="677"/>
      <c r="AZ69" s="677"/>
      <c r="BA69" s="677"/>
      <c r="BB69" s="677"/>
      <c r="BC69" s="677"/>
      <c r="BD69" s="677"/>
      <c r="BE69" s="677"/>
      <c r="BF69" s="677"/>
      <c r="BG69" s="677"/>
      <c r="BH69" s="677"/>
      <c r="BI69" s="677"/>
      <c r="BJ69" s="677"/>
      <c r="BK69" s="677"/>
      <c r="BL69" s="677"/>
      <c r="BM69" s="677"/>
      <c r="BN69" s="677"/>
      <c r="BO69" s="677"/>
      <c r="BP69" s="677"/>
      <c r="BQ69" s="677"/>
      <c r="BR69" s="677"/>
      <c r="BS69" s="677"/>
      <c r="BT69" s="677"/>
      <c r="BU69" s="677"/>
    </row>
    <row r="70">
      <c r="A70" s="677"/>
      <c r="B70" s="677"/>
      <c r="C70" s="677"/>
      <c r="D70" s="677"/>
      <c r="E70" s="677"/>
      <c r="F70" s="677"/>
      <c r="G70" s="677"/>
      <c r="H70" s="677"/>
      <c r="I70" s="677"/>
      <c r="J70" s="677"/>
      <c r="K70" s="677"/>
      <c r="L70" s="677"/>
      <c r="M70" s="677"/>
      <c r="N70" s="677"/>
      <c r="O70" s="677"/>
      <c r="P70" s="677"/>
      <c r="Q70" s="677"/>
      <c r="R70" s="677"/>
      <c r="S70" s="677"/>
      <c r="T70" s="677"/>
      <c r="U70" s="677"/>
      <c r="V70" s="677"/>
      <c r="W70" s="677"/>
      <c r="X70" s="677"/>
      <c r="Y70" s="677"/>
      <c r="Z70" s="677"/>
      <c r="AA70" s="677"/>
      <c r="AB70" s="677"/>
      <c r="AC70" s="677"/>
      <c r="AD70" s="677"/>
      <c r="AE70" s="677"/>
      <c r="AF70" s="677"/>
      <c r="AG70" s="677"/>
      <c r="AH70" s="677"/>
      <c r="AI70" s="677"/>
      <c r="AJ70" s="677"/>
      <c r="AK70" s="677"/>
      <c r="AL70" s="677"/>
      <c r="AM70" s="677"/>
      <c r="AN70" s="677"/>
      <c r="AO70" s="677"/>
      <c r="AP70" s="677"/>
      <c r="AQ70" s="677"/>
      <c r="AR70" s="677"/>
      <c r="AS70" s="677"/>
      <c r="AT70" s="677"/>
      <c r="AU70" s="677"/>
      <c r="AV70" s="677"/>
      <c r="AW70" s="677"/>
      <c r="AX70" s="677"/>
      <c r="AY70" s="677"/>
      <c r="AZ70" s="677"/>
      <c r="BA70" s="677"/>
      <c r="BB70" s="677"/>
      <c r="BC70" s="677"/>
      <c r="BD70" s="677"/>
      <c r="BE70" s="677"/>
      <c r="BF70" s="677"/>
      <c r="BG70" s="677"/>
      <c r="BH70" s="677"/>
      <c r="BI70" s="677"/>
      <c r="BJ70" s="677"/>
      <c r="BK70" s="677"/>
      <c r="BL70" s="677"/>
      <c r="BM70" s="677"/>
      <c r="BN70" s="677"/>
      <c r="BO70" s="677"/>
      <c r="BP70" s="677"/>
      <c r="BQ70" s="677"/>
      <c r="BR70" s="677"/>
      <c r="BS70" s="677"/>
      <c r="BT70" s="677"/>
      <c r="BU70" s="677"/>
    </row>
    <row r="71">
      <c r="A71" s="677"/>
      <c r="B71" s="677"/>
      <c r="C71" s="677"/>
      <c r="D71" s="677"/>
      <c r="E71" s="677"/>
      <c r="F71" s="677"/>
      <c r="G71" s="677"/>
      <c r="H71" s="677"/>
      <c r="I71" s="677"/>
      <c r="J71" s="677"/>
      <c r="K71" s="677"/>
      <c r="L71" s="677"/>
      <c r="M71" s="677"/>
      <c r="N71" s="677"/>
      <c r="O71" s="677"/>
      <c r="P71" s="677"/>
      <c r="Q71" s="677"/>
      <c r="R71" s="677"/>
      <c r="S71" s="677"/>
      <c r="T71" s="677"/>
      <c r="U71" s="677"/>
      <c r="V71" s="677"/>
      <c r="W71" s="677"/>
      <c r="X71" s="677"/>
      <c r="Y71" s="677"/>
      <c r="Z71" s="677"/>
      <c r="AA71" s="677"/>
      <c r="AB71" s="677"/>
      <c r="AC71" s="677"/>
      <c r="AD71" s="677"/>
      <c r="AE71" s="677"/>
      <c r="AF71" s="677"/>
      <c r="AG71" s="677"/>
      <c r="AH71" s="677"/>
      <c r="AI71" s="677"/>
      <c r="AJ71" s="677"/>
      <c r="AK71" s="677"/>
      <c r="AL71" s="677"/>
      <c r="AM71" s="677"/>
      <c r="AN71" s="677"/>
      <c r="AO71" s="677"/>
      <c r="AP71" s="677"/>
      <c r="AQ71" s="677"/>
      <c r="AR71" s="677"/>
      <c r="AS71" s="677"/>
      <c r="AT71" s="677"/>
      <c r="AU71" s="677"/>
      <c r="AV71" s="677"/>
      <c r="AW71" s="677"/>
      <c r="AX71" s="677"/>
      <c r="AY71" s="677"/>
      <c r="AZ71" s="677"/>
      <c r="BA71" s="677"/>
      <c r="BB71" s="677"/>
      <c r="BC71" s="677"/>
      <c r="BD71" s="677"/>
      <c r="BE71" s="677"/>
      <c r="BF71" s="677"/>
      <c r="BG71" s="677"/>
      <c r="BH71" s="677"/>
      <c r="BI71" s="677"/>
      <c r="BJ71" s="677"/>
      <c r="BK71" s="677"/>
      <c r="BL71" s="677"/>
      <c r="BM71" s="677"/>
      <c r="BN71" s="677"/>
      <c r="BO71" s="677"/>
      <c r="BP71" s="677"/>
      <c r="BQ71" s="677"/>
      <c r="BR71" s="677"/>
      <c r="BS71" s="677"/>
      <c r="BT71" s="677"/>
      <c r="BU71" s="677"/>
    </row>
    <row r="72">
      <c r="A72" s="677"/>
      <c r="B72" s="677"/>
      <c r="C72" s="677"/>
      <c r="D72" s="677"/>
      <c r="E72" s="677"/>
      <c r="F72" s="677"/>
      <c r="G72" s="677"/>
      <c r="H72" s="677"/>
      <c r="I72" s="677"/>
      <c r="J72" s="677"/>
      <c r="K72" s="677"/>
      <c r="L72" s="677"/>
      <c r="M72" s="677"/>
      <c r="N72" s="677"/>
      <c r="O72" s="677"/>
      <c r="P72" s="677"/>
      <c r="Q72" s="677"/>
      <c r="R72" s="677"/>
      <c r="S72" s="677"/>
      <c r="T72" s="677"/>
      <c r="U72" s="677"/>
      <c r="V72" s="677"/>
      <c r="W72" s="677"/>
      <c r="X72" s="677"/>
      <c r="Y72" s="677"/>
      <c r="Z72" s="677"/>
      <c r="AA72" s="677"/>
      <c r="AB72" s="677"/>
      <c r="AC72" s="677"/>
      <c r="AD72" s="677"/>
      <c r="AE72" s="677"/>
      <c r="AF72" s="677"/>
      <c r="AG72" s="677"/>
      <c r="AH72" s="677"/>
      <c r="AI72" s="677"/>
      <c r="AJ72" s="677"/>
      <c r="AK72" s="677"/>
      <c r="AL72" s="677"/>
      <c r="AM72" s="677"/>
      <c r="AN72" s="677"/>
      <c r="AO72" s="677"/>
      <c r="AP72" s="677"/>
      <c r="AQ72" s="677"/>
      <c r="AR72" s="677"/>
      <c r="AS72" s="677"/>
      <c r="AT72" s="677"/>
      <c r="AU72" s="677"/>
      <c r="AV72" s="677"/>
      <c r="AW72" s="677"/>
      <c r="AX72" s="677"/>
      <c r="AY72" s="677"/>
      <c r="AZ72" s="677"/>
      <c r="BA72" s="677"/>
      <c r="BB72" s="677"/>
      <c r="BC72" s="677"/>
      <c r="BD72" s="677"/>
      <c r="BE72" s="677"/>
      <c r="BF72" s="677"/>
      <c r="BG72" s="677"/>
      <c r="BH72" s="677"/>
      <c r="BI72" s="677"/>
      <c r="BJ72" s="677"/>
      <c r="BK72" s="677"/>
      <c r="BL72" s="677"/>
      <c r="BM72" s="677"/>
      <c r="BN72" s="677"/>
      <c r="BO72" s="677"/>
      <c r="BP72" s="677"/>
      <c r="BQ72" s="677"/>
      <c r="BR72" s="677"/>
      <c r="BS72" s="677"/>
      <c r="BT72" s="677"/>
      <c r="BU72" s="677"/>
    </row>
    <row r="73">
      <c r="A73" s="677"/>
      <c r="B73" s="677"/>
      <c r="C73" s="677"/>
      <c r="D73" s="677"/>
      <c r="E73" s="677"/>
      <c r="F73" s="677"/>
      <c r="G73" s="677"/>
      <c r="H73" s="677"/>
      <c r="I73" s="677"/>
      <c r="J73" s="677"/>
      <c r="K73" s="677"/>
      <c r="L73" s="677"/>
      <c r="M73" s="677"/>
      <c r="N73" s="677"/>
      <c r="O73" s="677"/>
      <c r="P73" s="677"/>
      <c r="Q73" s="677"/>
      <c r="R73" s="677"/>
      <c r="S73" s="677"/>
      <c r="T73" s="677"/>
      <c r="U73" s="677"/>
      <c r="V73" s="677"/>
      <c r="W73" s="677"/>
      <c r="X73" s="677"/>
      <c r="Y73" s="677"/>
      <c r="Z73" s="677"/>
      <c r="AA73" s="677"/>
      <c r="AB73" s="677"/>
      <c r="AC73" s="677"/>
      <c r="AD73" s="677"/>
      <c r="AE73" s="677"/>
      <c r="AF73" s="677"/>
      <c r="AG73" s="677"/>
      <c r="AH73" s="677"/>
      <c r="AI73" s="677"/>
      <c r="AJ73" s="677"/>
      <c r="AK73" s="677"/>
      <c r="AL73" s="677"/>
      <c r="AM73" s="677"/>
      <c r="AN73" s="677"/>
      <c r="AO73" s="677"/>
      <c r="AP73" s="677"/>
      <c r="AQ73" s="677"/>
      <c r="AR73" s="677"/>
      <c r="AS73" s="677"/>
      <c r="AT73" s="677"/>
      <c r="AU73" s="677"/>
      <c r="AV73" s="677"/>
      <c r="AW73" s="677"/>
      <c r="AX73" s="677"/>
      <c r="AY73" s="677"/>
      <c r="AZ73" s="677"/>
      <c r="BA73" s="677"/>
      <c r="BB73" s="677"/>
      <c r="BC73" s="677"/>
      <c r="BD73" s="677"/>
      <c r="BE73" s="677"/>
      <c r="BF73" s="677"/>
      <c r="BG73" s="677"/>
      <c r="BH73" s="677"/>
      <c r="BI73" s="677"/>
      <c r="BJ73" s="677"/>
      <c r="BK73" s="677"/>
      <c r="BL73" s="677"/>
      <c r="BM73" s="677"/>
      <c r="BN73" s="677"/>
      <c r="BO73" s="677"/>
      <c r="BP73" s="677"/>
      <c r="BQ73" s="677"/>
      <c r="BR73" s="677"/>
      <c r="BS73" s="677"/>
      <c r="BT73" s="677"/>
      <c r="BU73" s="677"/>
    </row>
    <row r="74">
      <c r="A74" s="677"/>
      <c r="B74" s="677"/>
      <c r="C74" s="677"/>
      <c r="D74" s="677"/>
      <c r="E74" s="677"/>
      <c r="F74" s="677"/>
      <c r="G74" s="677"/>
      <c r="H74" s="677"/>
      <c r="I74" s="677"/>
      <c r="J74" s="677"/>
      <c r="K74" s="677"/>
      <c r="L74" s="677"/>
      <c r="M74" s="677"/>
      <c r="N74" s="677"/>
      <c r="O74" s="677"/>
      <c r="P74" s="677"/>
      <c r="Q74" s="677"/>
      <c r="R74" s="677"/>
      <c r="S74" s="677"/>
      <c r="T74" s="677"/>
      <c r="U74" s="677"/>
      <c r="V74" s="677"/>
      <c r="W74" s="677"/>
      <c r="X74" s="677"/>
      <c r="Y74" s="677"/>
      <c r="Z74" s="677"/>
      <c r="AA74" s="677"/>
      <c r="AB74" s="677"/>
      <c r="AC74" s="677"/>
      <c r="AD74" s="677"/>
      <c r="AE74" s="677"/>
      <c r="AF74" s="677"/>
      <c r="AG74" s="677"/>
      <c r="AH74" s="677"/>
      <c r="AI74" s="677"/>
      <c r="AJ74" s="677"/>
      <c r="AK74" s="677"/>
      <c r="AL74" s="677"/>
      <c r="AM74" s="677"/>
      <c r="AN74" s="677"/>
      <c r="AO74" s="677"/>
      <c r="AP74" s="677"/>
      <c r="AQ74" s="677"/>
      <c r="AR74" s="677"/>
      <c r="AS74" s="677"/>
      <c r="AT74" s="677"/>
      <c r="AU74" s="677"/>
      <c r="AV74" s="677"/>
      <c r="AW74" s="677"/>
      <c r="AX74" s="677"/>
      <c r="AY74" s="677"/>
      <c r="AZ74" s="677"/>
      <c r="BA74" s="677"/>
      <c r="BB74" s="677"/>
      <c r="BC74" s="677"/>
      <c r="BD74" s="677"/>
      <c r="BE74" s="677"/>
      <c r="BF74" s="677"/>
      <c r="BG74" s="677"/>
      <c r="BH74" s="677"/>
      <c r="BI74" s="677"/>
      <c r="BJ74" s="677"/>
      <c r="BK74" s="677"/>
      <c r="BL74" s="677"/>
      <c r="BM74" s="677"/>
      <c r="BN74" s="677"/>
      <c r="BO74" s="677"/>
      <c r="BP74" s="677"/>
      <c r="BQ74" s="677"/>
      <c r="BR74" s="677"/>
      <c r="BS74" s="677"/>
      <c r="BT74" s="677"/>
      <c r="BU74" s="677"/>
    </row>
    <row r="75">
      <c r="A75" s="677"/>
      <c r="B75" s="677"/>
      <c r="C75" s="677"/>
      <c r="D75" s="677"/>
      <c r="E75" s="677"/>
      <c r="F75" s="677"/>
      <c r="G75" s="677"/>
      <c r="H75" s="677"/>
      <c r="I75" s="677"/>
      <c r="J75" s="677"/>
      <c r="K75" s="677"/>
      <c r="L75" s="677"/>
      <c r="M75" s="677"/>
      <c r="N75" s="677"/>
      <c r="O75" s="677"/>
      <c r="P75" s="677"/>
      <c r="Q75" s="677"/>
      <c r="R75" s="677"/>
      <c r="S75" s="677"/>
      <c r="T75" s="677"/>
      <c r="U75" s="677"/>
      <c r="V75" s="677"/>
      <c r="W75" s="677"/>
      <c r="X75" s="677"/>
      <c r="Y75" s="677"/>
      <c r="Z75" s="677"/>
      <c r="AA75" s="677"/>
      <c r="AB75" s="677"/>
      <c r="AC75" s="677"/>
      <c r="AD75" s="677"/>
      <c r="AE75" s="677"/>
      <c r="AF75" s="677"/>
      <c r="AG75" s="677"/>
      <c r="AH75" s="677"/>
      <c r="AI75" s="677"/>
      <c r="AJ75" s="677"/>
      <c r="AK75" s="677"/>
      <c r="AL75" s="677"/>
      <c r="AM75" s="677"/>
      <c r="AN75" s="677"/>
      <c r="AO75" s="677"/>
      <c r="AP75" s="677"/>
      <c r="AQ75" s="677"/>
      <c r="AR75" s="677"/>
      <c r="AS75" s="677"/>
      <c r="AT75" s="677"/>
      <c r="AU75" s="677"/>
      <c r="AV75" s="677"/>
      <c r="AW75" s="677"/>
      <c r="AX75" s="677"/>
      <c r="AY75" s="677"/>
      <c r="AZ75" s="677"/>
      <c r="BA75" s="677"/>
      <c r="BB75" s="677"/>
      <c r="BC75" s="677"/>
      <c r="BD75" s="677"/>
      <c r="BE75" s="677"/>
      <c r="BF75" s="677"/>
      <c r="BG75" s="677"/>
      <c r="BH75" s="677"/>
      <c r="BI75" s="677"/>
      <c r="BJ75" s="677"/>
      <c r="BK75" s="677"/>
      <c r="BL75" s="677"/>
      <c r="BM75" s="677"/>
      <c r="BN75" s="677"/>
      <c r="BO75" s="677"/>
      <c r="BP75" s="677"/>
      <c r="BQ75" s="677"/>
      <c r="BR75" s="677"/>
      <c r="BS75" s="677"/>
      <c r="BT75" s="677"/>
      <c r="BU75" s="677"/>
    </row>
    <row r="76">
      <c r="A76" s="677"/>
      <c r="B76" s="677"/>
      <c r="C76" s="677"/>
      <c r="D76" s="677"/>
      <c r="E76" s="677"/>
      <c r="F76" s="677"/>
      <c r="G76" s="677"/>
      <c r="H76" s="677"/>
      <c r="I76" s="677"/>
      <c r="J76" s="677"/>
      <c r="K76" s="677"/>
      <c r="L76" s="677"/>
      <c r="M76" s="677"/>
      <c r="N76" s="677"/>
      <c r="O76" s="677"/>
      <c r="P76" s="677"/>
      <c r="Q76" s="677"/>
      <c r="R76" s="677"/>
      <c r="S76" s="677"/>
      <c r="T76" s="677"/>
      <c r="U76" s="677"/>
      <c r="V76" s="677"/>
      <c r="W76" s="677"/>
      <c r="X76" s="677"/>
      <c r="Y76" s="677"/>
      <c r="Z76" s="677"/>
      <c r="AA76" s="677"/>
      <c r="AB76" s="677"/>
      <c r="AC76" s="677"/>
      <c r="AD76" s="677"/>
      <c r="AE76" s="677"/>
      <c r="AF76" s="677"/>
      <c r="AG76" s="677"/>
      <c r="AH76" s="677"/>
      <c r="AI76" s="677"/>
      <c r="AJ76" s="677"/>
      <c r="AK76" s="677"/>
      <c r="AL76" s="677"/>
      <c r="AM76" s="677"/>
      <c r="AN76" s="677"/>
      <c r="AO76" s="677"/>
      <c r="AP76" s="677"/>
      <c r="AQ76" s="677"/>
      <c r="AR76" s="677"/>
      <c r="AS76" s="677"/>
      <c r="AT76" s="677"/>
      <c r="AU76" s="677"/>
      <c r="AV76" s="677"/>
      <c r="AW76" s="677"/>
      <c r="AX76" s="677"/>
      <c r="AY76" s="677"/>
      <c r="AZ76" s="677"/>
      <c r="BA76" s="677"/>
      <c r="BB76" s="677"/>
      <c r="BC76" s="677"/>
      <c r="BD76" s="677"/>
      <c r="BE76" s="677"/>
      <c r="BF76" s="677"/>
      <c r="BG76" s="677"/>
      <c r="BH76" s="677"/>
      <c r="BI76" s="677"/>
      <c r="BJ76" s="677"/>
      <c r="BK76" s="677"/>
      <c r="BL76" s="677"/>
      <c r="BM76" s="677"/>
      <c r="BN76" s="677"/>
      <c r="BO76" s="677"/>
      <c r="BP76" s="677"/>
      <c r="BQ76" s="677"/>
      <c r="BR76" s="677"/>
      <c r="BS76" s="677"/>
      <c r="BT76" s="677"/>
      <c r="BU76" s="677"/>
    </row>
    <row r="77">
      <c r="A77" s="677"/>
      <c r="B77" s="677"/>
      <c r="C77" s="677"/>
      <c r="D77" s="677"/>
      <c r="E77" s="677"/>
      <c r="F77" s="677"/>
      <c r="G77" s="677"/>
      <c r="H77" s="677"/>
      <c r="I77" s="677"/>
      <c r="J77" s="677"/>
      <c r="K77" s="677"/>
      <c r="L77" s="677"/>
      <c r="M77" s="677"/>
      <c r="N77" s="677"/>
      <c r="O77" s="677"/>
      <c r="P77" s="677"/>
      <c r="Q77" s="677"/>
      <c r="R77" s="677"/>
      <c r="S77" s="677"/>
      <c r="T77" s="677"/>
      <c r="U77" s="677"/>
      <c r="V77" s="677"/>
      <c r="W77" s="677"/>
      <c r="X77" s="677"/>
      <c r="Y77" s="677"/>
      <c r="Z77" s="677"/>
      <c r="AA77" s="677"/>
      <c r="AB77" s="677"/>
      <c r="AC77" s="677"/>
      <c r="AD77" s="677"/>
      <c r="AE77" s="677"/>
      <c r="AF77" s="677"/>
      <c r="AG77" s="677"/>
      <c r="AH77" s="677"/>
      <c r="AI77" s="677"/>
      <c r="AJ77" s="677"/>
      <c r="AK77" s="677"/>
      <c r="AL77" s="677"/>
      <c r="AM77" s="677"/>
      <c r="AN77" s="677"/>
      <c r="AO77" s="677"/>
      <c r="AP77" s="677"/>
      <c r="AQ77" s="677"/>
      <c r="AR77" s="677"/>
      <c r="AS77" s="677"/>
      <c r="AT77" s="677"/>
      <c r="AU77" s="677"/>
      <c r="AV77" s="677"/>
      <c r="AW77" s="677"/>
      <c r="AX77" s="677"/>
      <c r="AY77" s="677"/>
      <c r="AZ77" s="677"/>
      <c r="BA77" s="677"/>
      <c r="BB77" s="677"/>
      <c r="BC77" s="677"/>
      <c r="BD77" s="677"/>
      <c r="BE77" s="677"/>
      <c r="BF77" s="677"/>
      <c r="BG77" s="677"/>
      <c r="BH77" s="677"/>
      <c r="BI77" s="677"/>
      <c r="BJ77" s="677"/>
      <c r="BK77" s="677"/>
      <c r="BL77" s="677"/>
      <c r="BM77" s="677"/>
      <c r="BN77" s="677"/>
      <c r="BO77" s="677"/>
      <c r="BP77" s="677"/>
      <c r="BQ77" s="677"/>
      <c r="BR77" s="677"/>
      <c r="BS77" s="677"/>
      <c r="BT77" s="677"/>
      <c r="BU77" s="677"/>
    </row>
    <row r="78">
      <c r="A78" s="677"/>
      <c r="B78" s="677"/>
      <c r="C78" s="677"/>
      <c r="D78" s="677"/>
      <c r="E78" s="677"/>
      <c r="F78" s="677"/>
      <c r="G78" s="677"/>
      <c r="H78" s="677"/>
      <c r="I78" s="677"/>
      <c r="J78" s="677"/>
      <c r="K78" s="677"/>
      <c r="L78" s="677"/>
      <c r="M78" s="677"/>
      <c r="N78" s="677"/>
      <c r="O78" s="677"/>
      <c r="P78" s="677"/>
      <c r="Q78" s="677"/>
      <c r="R78" s="677"/>
      <c r="S78" s="677"/>
      <c r="T78" s="677"/>
      <c r="U78" s="677"/>
      <c r="V78" s="677"/>
      <c r="W78" s="677"/>
      <c r="X78" s="677"/>
      <c r="Y78" s="677"/>
      <c r="Z78" s="677"/>
      <c r="AA78" s="677"/>
      <c r="AB78" s="677"/>
      <c r="AC78" s="677"/>
      <c r="AD78" s="677"/>
      <c r="AE78" s="677"/>
      <c r="AF78" s="677"/>
      <c r="AG78" s="677"/>
      <c r="AH78" s="677"/>
      <c r="AI78" s="677"/>
      <c r="AJ78" s="677"/>
      <c r="AK78" s="677"/>
      <c r="AL78" s="677"/>
      <c r="AM78" s="677"/>
      <c r="AN78" s="677"/>
      <c r="AO78" s="677"/>
      <c r="AP78" s="677"/>
      <c r="AQ78" s="677"/>
      <c r="AR78" s="677"/>
      <c r="AS78" s="677"/>
      <c r="AT78" s="677"/>
      <c r="AU78" s="677"/>
      <c r="AV78" s="677"/>
      <c r="AW78" s="677"/>
      <c r="AX78" s="677"/>
      <c r="AY78" s="677"/>
      <c r="AZ78" s="677"/>
      <c r="BA78" s="677"/>
      <c r="BB78" s="677"/>
      <c r="BC78" s="677"/>
      <c r="BD78" s="677"/>
      <c r="BE78" s="677"/>
      <c r="BF78" s="677"/>
      <c r="BG78" s="677"/>
      <c r="BH78" s="677"/>
      <c r="BI78" s="677"/>
      <c r="BJ78" s="677"/>
      <c r="BK78" s="677"/>
      <c r="BL78" s="677"/>
      <c r="BM78" s="677"/>
      <c r="BN78" s="677"/>
      <c r="BO78" s="677"/>
      <c r="BP78" s="677"/>
      <c r="BQ78" s="677"/>
      <c r="BR78" s="677"/>
      <c r="BS78" s="677"/>
      <c r="BT78" s="677"/>
      <c r="BU78" s="677"/>
    </row>
    <row r="79">
      <c r="A79" s="677"/>
      <c r="B79" s="677"/>
      <c r="C79" s="677"/>
      <c r="D79" s="677"/>
      <c r="E79" s="677"/>
      <c r="F79" s="677"/>
      <c r="G79" s="677"/>
      <c r="H79" s="677"/>
      <c r="I79" s="677"/>
      <c r="J79" s="677"/>
      <c r="K79" s="677"/>
      <c r="L79" s="677"/>
      <c r="M79" s="677"/>
      <c r="N79" s="677"/>
      <c r="O79" s="677"/>
      <c r="P79" s="677"/>
      <c r="Q79" s="677"/>
      <c r="R79" s="677"/>
      <c r="S79" s="677"/>
      <c r="T79" s="677"/>
      <c r="U79" s="677"/>
      <c r="V79" s="677"/>
      <c r="W79" s="677"/>
      <c r="X79" s="677"/>
      <c r="Y79" s="677"/>
      <c r="Z79" s="677"/>
      <c r="AA79" s="677"/>
      <c r="AB79" s="677"/>
      <c r="AC79" s="677"/>
      <c r="AD79" s="677"/>
      <c r="AE79" s="677"/>
      <c r="AF79" s="677"/>
      <c r="AG79" s="677"/>
      <c r="AH79" s="677"/>
      <c r="AI79" s="677"/>
      <c r="AJ79" s="677"/>
      <c r="AK79" s="677"/>
      <c r="AL79" s="677"/>
      <c r="AM79" s="677"/>
      <c r="AN79" s="677"/>
      <c r="AO79" s="677"/>
      <c r="AP79" s="677"/>
      <c r="AQ79" s="677"/>
      <c r="AR79" s="677"/>
      <c r="AS79" s="677"/>
      <c r="AT79" s="677"/>
      <c r="AU79" s="677"/>
      <c r="AV79" s="677"/>
      <c r="AW79" s="677"/>
      <c r="AX79" s="677"/>
      <c r="AY79" s="677"/>
      <c r="AZ79" s="677"/>
      <c r="BA79" s="677"/>
      <c r="BB79" s="677"/>
      <c r="BC79" s="677"/>
      <c r="BD79" s="677"/>
      <c r="BE79" s="677"/>
      <c r="BF79" s="677"/>
      <c r="BG79" s="677"/>
      <c r="BH79" s="677"/>
      <c r="BI79" s="677"/>
      <c r="BJ79" s="677"/>
      <c r="BK79" s="677"/>
      <c r="BL79" s="677"/>
      <c r="BM79" s="677"/>
      <c r="BN79" s="677"/>
      <c r="BO79" s="677"/>
      <c r="BP79" s="677"/>
      <c r="BQ79" s="677"/>
      <c r="BR79" s="677"/>
      <c r="BS79" s="677"/>
      <c r="BT79" s="677"/>
      <c r="BU79" s="677"/>
    </row>
    <row r="80">
      <c r="A80" s="677"/>
      <c r="B80" s="677"/>
      <c r="C80" s="677"/>
      <c r="D80" s="677"/>
      <c r="E80" s="677"/>
      <c r="F80" s="677"/>
      <c r="G80" s="677"/>
      <c r="H80" s="677"/>
      <c r="I80" s="677"/>
      <c r="J80" s="677"/>
      <c r="K80" s="677"/>
      <c r="L80" s="677"/>
      <c r="M80" s="677"/>
      <c r="N80" s="677"/>
      <c r="O80" s="677"/>
      <c r="P80" s="677"/>
      <c r="Q80" s="677"/>
      <c r="R80" s="677"/>
      <c r="S80" s="677"/>
      <c r="T80" s="677"/>
      <c r="U80" s="677"/>
      <c r="V80" s="677"/>
      <c r="W80" s="677"/>
      <c r="X80" s="677"/>
      <c r="Y80" s="677"/>
      <c r="Z80" s="677"/>
      <c r="AA80" s="677"/>
      <c r="AB80" s="677"/>
      <c r="AC80" s="677"/>
      <c r="AD80" s="677"/>
      <c r="AE80" s="677"/>
      <c r="AF80" s="677"/>
      <c r="AG80" s="677"/>
      <c r="AH80" s="677"/>
      <c r="AI80" s="677"/>
      <c r="AJ80" s="677"/>
      <c r="AK80" s="677"/>
      <c r="AL80" s="677"/>
      <c r="AM80" s="677"/>
      <c r="AN80" s="677"/>
      <c r="AO80" s="677"/>
      <c r="AP80" s="677"/>
      <c r="AQ80" s="677"/>
      <c r="AR80" s="677"/>
      <c r="AS80" s="677"/>
      <c r="AT80" s="677"/>
      <c r="AU80" s="677"/>
      <c r="AV80" s="677"/>
      <c r="AW80" s="677"/>
      <c r="AX80" s="677"/>
      <c r="AY80" s="677"/>
      <c r="AZ80" s="677"/>
      <c r="BA80" s="677"/>
      <c r="BB80" s="677"/>
      <c r="BC80" s="677"/>
      <c r="BD80" s="677"/>
      <c r="BE80" s="677"/>
      <c r="BF80" s="677"/>
      <c r="BG80" s="677"/>
      <c r="BH80" s="677"/>
      <c r="BI80" s="677"/>
      <c r="BJ80" s="677"/>
      <c r="BK80" s="677"/>
      <c r="BL80" s="677"/>
      <c r="BM80" s="677"/>
      <c r="BN80" s="677"/>
      <c r="BO80" s="677"/>
      <c r="BP80" s="677"/>
      <c r="BQ80" s="677"/>
      <c r="BR80" s="677"/>
      <c r="BS80" s="677"/>
      <c r="BT80" s="677"/>
      <c r="BU80" s="677"/>
    </row>
    <row r="81">
      <c r="A81" s="677"/>
      <c r="B81" s="677"/>
      <c r="C81" s="677"/>
      <c r="D81" s="677"/>
      <c r="E81" s="677"/>
      <c r="F81" s="677"/>
      <c r="G81" s="677"/>
      <c r="H81" s="677"/>
      <c r="I81" s="677"/>
      <c r="J81" s="677"/>
      <c r="K81" s="677"/>
      <c r="L81" s="677"/>
      <c r="M81" s="677"/>
      <c r="N81" s="677"/>
      <c r="O81" s="677"/>
      <c r="P81" s="677"/>
      <c r="Q81" s="677"/>
      <c r="R81" s="677"/>
      <c r="S81" s="677"/>
      <c r="T81" s="677"/>
      <c r="U81" s="677"/>
      <c r="V81" s="677"/>
      <c r="W81" s="677"/>
      <c r="X81" s="677"/>
      <c r="Y81" s="677"/>
      <c r="Z81" s="677"/>
      <c r="AA81" s="677"/>
      <c r="AB81" s="677"/>
      <c r="AC81" s="677"/>
      <c r="AD81" s="677"/>
      <c r="AE81" s="677"/>
      <c r="AF81" s="677"/>
      <c r="AG81" s="677"/>
      <c r="AH81" s="677"/>
      <c r="AI81" s="677"/>
      <c r="AJ81" s="677"/>
      <c r="AK81" s="677"/>
      <c r="AL81" s="677"/>
      <c r="AM81" s="677"/>
      <c r="AN81" s="677"/>
      <c r="AO81" s="677"/>
      <c r="AP81" s="677"/>
      <c r="AQ81" s="677"/>
      <c r="AR81" s="677"/>
      <c r="AS81" s="677"/>
      <c r="AT81" s="677"/>
      <c r="AU81" s="677"/>
      <c r="AV81" s="677"/>
      <c r="AW81" s="677"/>
      <c r="AX81" s="677"/>
      <c r="AY81" s="677"/>
      <c r="AZ81" s="677"/>
      <c r="BA81" s="677"/>
      <c r="BB81" s="677"/>
      <c r="BC81" s="677"/>
      <c r="BD81" s="677"/>
      <c r="BE81" s="677"/>
      <c r="BF81" s="677"/>
      <c r="BG81" s="677"/>
      <c r="BH81" s="677"/>
      <c r="BI81" s="677"/>
      <c r="BJ81" s="677"/>
      <c r="BK81" s="677"/>
      <c r="BL81" s="677"/>
      <c r="BM81" s="677"/>
      <c r="BN81" s="677"/>
      <c r="BO81" s="677"/>
      <c r="BP81" s="677"/>
      <c r="BQ81" s="677"/>
      <c r="BR81" s="677"/>
      <c r="BS81" s="677"/>
      <c r="BT81" s="677"/>
      <c r="BU81" s="677"/>
    </row>
    <row r="82">
      <c r="A82" s="677"/>
      <c r="B82" s="677"/>
      <c r="C82" s="677"/>
      <c r="D82" s="677"/>
      <c r="E82" s="677"/>
      <c r="F82" s="677"/>
      <c r="G82" s="677"/>
      <c r="H82" s="677"/>
      <c r="I82" s="677"/>
      <c r="J82" s="677"/>
      <c r="K82" s="677"/>
      <c r="L82" s="677"/>
      <c r="M82" s="677"/>
      <c r="N82" s="677"/>
      <c r="O82" s="677"/>
      <c r="P82" s="677"/>
      <c r="Q82" s="677"/>
      <c r="R82" s="677"/>
      <c r="S82" s="677"/>
      <c r="T82" s="677"/>
      <c r="U82" s="677"/>
      <c r="V82" s="677"/>
      <c r="W82" s="677"/>
      <c r="X82" s="677"/>
      <c r="Y82" s="677"/>
      <c r="Z82" s="677"/>
      <c r="AA82" s="677"/>
      <c r="AB82" s="677"/>
      <c r="AC82" s="677"/>
      <c r="AD82" s="677"/>
      <c r="AE82" s="677"/>
      <c r="AF82" s="677"/>
      <c r="AG82" s="677"/>
      <c r="AH82" s="677"/>
      <c r="AI82" s="677"/>
      <c r="AJ82" s="677"/>
      <c r="AK82" s="677"/>
      <c r="AL82" s="677"/>
      <c r="AM82" s="677"/>
      <c r="AN82" s="677"/>
      <c r="AO82" s="677"/>
      <c r="AP82" s="677"/>
      <c r="AQ82" s="677"/>
      <c r="AR82" s="677"/>
      <c r="AS82" s="677"/>
      <c r="AT82" s="677"/>
      <c r="AU82" s="677"/>
      <c r="AV82" s="677"/>
      <c r="AW82" s="677"/>
      <c r="AX82" s="677"/>
      <c r="AY82" s="677"/>
      <c r="AZ82" s="677"/>
      <c r="BA82" s="677"/>
      <c r="BB82" s="677"/>
      <c r="BC82" s="677"/>
      <c r="BD82" s="677"/>
      <c r="BE82" s="677"/>
      <c r="BF82" s="677"/>
      <c r="BG82" s="677"/>
      <c r="BH82" s="677"/>
      <c r="BI82" s="677"/>
      <c r="BJ82" s="677"/>
      <c r="BK82" s="677"/>
      <c r="BL82" s="677"/>
      <c r="BM82" s="677"/>
      <c r="BN82" s="677"/>
      <c r="BO82" s="677"/>
      <c r="BP82" s="677"/>
      <c r="BQ82" s="677"/>
      <c r="BR82" s="677"/>
      <c r="BS82" s="677"/>
      <c r="BT82" s="677"/>
      <c r="BU82" s="677"/>
    </row>
    <row r="83">
      <c r="A83" s="677"/>
      <c r="B83" s="677"/>
      <c r="C83" s="677"/>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7"/>
      <c r="AD83" s="677"/>
      <c r="AE83" s="677"/>
      <c r="AF83" s="677"/>
      <c r="AG83" s="677"/>
      <c r="AH83" s="677"/>
      <c r="AI83" s="677"/>
      <c r="AJ83" s="677"/>
      <c r="AK83" s="677"/>
      <c r="AL83" s="677"/>
      <c r="AM83" s="677"/>
      <c r="AN83" s="677"/>
      <c r="AO83" s="677"/>
      <c r="AP83" s="677"/>
      <c r="AQ83" s="677"/>
      <c r="AR83" s="677"/>
      <c r="AS83" s="677"/>
      <c r="AT83" s="677"/>
      <c r="AU83" s="677"/>
      <c r="AV83" s="677"/>
      <c r="AW83" s="677"/>
      <c r="AX83" s="677"/>
      <c r="AY83" s="677"/>
      <c r="AZ83" s="677"/>
      <c r="BA83" s="677"/>
      <c r="BB83" s="677"/>
      <c r="BC83" s="677"/>
      <c r="BD83" s="677"/>
      <c r="BE83" s="677"/>
      <c r="BF83" s="677"/>
      <c r="BG83" s="677"/>
      <c r="BH83" s="677"/>
      <c r="BI83" s="677"/>
      <c r="BJ83" s="677"/>
      <c r="BK83" s="677"/>
      <c r="BL83" s="677"/>
      <c r="BM83" s="677"/>
      <c r="BN83" s="677"/>
      <c r="BO83" s="677"/>
      <c r="BP83" s="677"/>
      <c r="BQ83" s="677"/>
      <c r="BR83" s="677"/>
      <c r="BS83" s="677"/>
      <c r="BT83" s="677"/>
      <c r="BU83" s="677"/>
    </row>
    <row r="84">
      <c r="A84" s="677"/>
      <c r="B84" s="677"/>
      <c r="C84" s="677"/>
      <c r="D84" s="677"/>
      <c r="E84" s="677"/>
      <c r="F84" s="677"/>
      <c r="G84" s="677"/>
      <c r="H84" s="677"/>
      <c r="I84" s="677"/>
      <c r="J84" s="677"/>
      <c r="K84" s="677"/>
      <c r="L84" s="677"/>
      <c r="M84" s="677"/>
      <c r="N84" s="677"/>
      <c r="O84" s="677"/>
      <c r="P84" s="677"/>
      <c r="Q84" s="677"/>
      <c r="R84" s="677"/>
      <c r="S84" s="677"/>
      <c r="T84" s="677"/>
      <c r="U84" s="677"/>
      <c r="V84" s="677"/>
      <c r="W84" s="677"/>
      <c r="X84" s="677"/>
      <c r="Y84" s="677"/>
      <c r="Z84" s="677"/>
      <c r="AA84" s="677"/>
      <c r="AB84" s="677"/>
      <c r="AC84" s="677"/>
      <c r="AD84" s="677"/>
      <c r="AE84" s="677"/>
      <c r="AF84" s="677"/>
      <c r="AG84" s="677"/>
      <c r="AH84" s="677"/>
      <c r="AI84" s="677"/>
      <c r="AJ84" s="677"/>
      <c r="AK84" s="677"/>
      <c r="AL84" s="677"/>
      <c r="AM84" s="677"/>
      <c r="AN84" s="677"/>
      <c r="AO84" s="677"/>
      <c r="AP84" s="677"/>
      <c r="AQ84" s="677"/>
      <c r="AR84" s="677"/>
      <c r="AS84" s="677"/>
      <c r="AT84" s="677"/>
      <c r="AU84" s="677"/>
      <c r="AV84" s="677"/>
      <c r="AW84" s="677"/>
      <c r="AX84" s="677"/>
      <c r="AY84" s="677"/>
      <c r="AZ84" s="677"/>
      <c r="BA84" s="677"/>
      <c r="BB84" s="677"/>
      <c r="BC84" s="677"/>
      <c r="BD84" s="677"/>
      <c r="BE84" s="677"/>
      <c r="BF84" s="677"/>
      <c r="BG84" s="677"/>
      <c r="BH84" s="677"/>
      <c r="BI84" s="677"/>
      <c r="BJ84" s="677"/>
      <c r="BK84" s="677"/>
      <c r="BL84" s="677"/>
      <c r="BM84" s="677"/>
      <c r="BN84" s="677"/>
      <c r="BO84" s="677"/>
      <c r="BP84" s="677"/>
      <c r="BQ84" s="677"/>
      <c r="BR84" s="677"/>
      <c r="BS84" s="677"/>
      <c r="BT84" s="677"/>
      <c r="BU84" s="677"/>
    </row>
    <row r="85">
      <c r="A85" s="677"/>
      <c r="B85" s="677"/>
      <c r="C85" s="677"/>
      <c r="D85" s="677"/>
      <c r="E85" s="677"/>
      <c r="F85" s="677"/>
      <c r="G85" s="677"/>
      <c r="H85" s="677"/>
      <c r="I85" s="677"/>
      <c r="J85" s="677"/>
      <c r="K85" s="677"/>
      <c r="L85" s="677"/>
      <c r="M85" s="677"/>
      <c r="N85" s="677"/>
      <c r="O85" s="677"/>
      <c r="P85" s="677"/>
      <c r="Q85" s="677"/>
      <c r="R85" s="677"/>
      <c r="S85" s="677"/>
      <c r="T85" s="677"/>
      <c r="U85" s="677"/>
      <c r="V85" s="677"/>
      <c r="W85" s="677"/>
      <c r="X85" s="677"/>
      <c r="Y85" s="677"/>
      <c r="Z85" s="677"/>
      <c r="AA85" s="677"/>
      <c r="AB85" s="677"/>
      <c r="AC85" s="677"/>
      <c r="AD85" s="677"/>
      <c r="AE85" s="677"/>
      <c r="AF85" s="677"/>
      <c r="AG85" s="677"/>
      <c r="AH85" s="677"/>
      <c r="AI85" s="677"/>
      <c r="AJ85" s="677"/>
      <c r="AK85" s="677"/>
      <c r="AL85" s="677"/>
      <c r="AM85" s="677"/>
      <c r="AN85" s="677"/>
      <c r="AO85" s="677"/>
      <c r="AP85" s="677"/>
      <c r="AQ85" s="677"/>
      <c r="AR85" s="677"/>
      <c r="AS85" s="677"/>
      <c r="AT85" s="677"/>
      <c r="AU85" s="677"/>
      <c r="AV85" s="677"/>
      <c r="AW85" s="677"/>
      <c r="AX85" s="677"/>
      <c r="AY85" s="677"/>
      <c r="AZ85" s="677"/>
      <c r="BA85" s="677"/>
      <c r="BB85" s="677"/>
      <c r="BC85" s="677"/>
      <c r="BD85" s="677"/>
      <c r="BE85" s="677"/>
      <c r="BF85" s="677"/>
      <c r="BG85" s="677"/>
      <c r="BH85" s="677"/>
      <c r="BI85" s="677"/>
      <c r="BJ85" s="677"/>
      <c r="BK85" s="677"/>
      <c r="BL85" s="677"/>
      <c r="BM85" s="677"/>
      <c r="BN85" s="677"/>
      <c r="BO85" s="677"/>
      <c r="BP85" s="677"/>
      <c r="BQ85" s="677"/>
      <c r="BR85" s="677"/>
      <c r="BS85" s="677"/>
      <c r="BT85" s="677"/>
      <c r="BU85" s="677"/>
    </row>
    <row r="86">
      <c r="A86" s="677"/>
      <c r="B86" s="677"/>
      <c r="C86" s="677"/>
      <c r="D86" s="677"/>
      <c r="E86" s="677"/>
      <c r="F86" s="677"/>
      <c r="G86" s="677"/>
      <c r="H86" s="677"/>
      <c r="I86" s="677"/>
      <c r="J86" s="677"/>
      <c r="K86" s="677"/>
      <c r="L86" s="677"/>
      <c r="M86" s="677"/>
      <c r="N86" s="677"/>
      <c r="O86" s="677"/>
      <c r="P86" s="677"/>
      <c r="Q86" s="677"/>
      <c r="R86" s="677"/>
      <c r="S86" s="677"/>
      <c r="T86" s="677"/>
      <c r="U86" s="677"/>
      <c r="V86" s="677"/>
      <c r="W86" s="677"/>
      <c r="X86" s="677"/>
      <c r="Y86" s="677"/>
      <c r="Z86" s="677"/>
      <c r="AA86" s="677"/>
      <c r="AB86" s="677"/>
      <c r="AC86" s="677"/>
      <c r="AD86" s="677"/>
      <c r="AE86" s="677"/>
      <c r="AF86" s="677"/>
      <c r="AG86" s="677"/>
      <c r="AH86" s="677"/>
      <c r="AI86" s="677"/>
      <c r="AJ86" s="677"/>
      <c r="AK86" s="677"/>
      <c r="AL86" s="677"/>
      <c r="AM86" s="677"/>
      <c r="AN86" s="677"/>
      <c r="AO86" s="677"/>
      <c r="AP86" s="677"/>
      <c r="AQ86" s="677"/>
      <c r="AR86" s="677"/>
      <c r="AS86" s="677"/>
      <c r="AT86" s="677"/>
      <c r="AU86" s="677"/>
      <c r="AV86" s="677"/>
      <c r="AW86" s="677"/>
      <c r="AX86" s="677"/>
      <c r="AY86" s="677"/>
      <c r="AZ86" s="677"/>
      <c r="BA86" s="677"/>
      <c r="BB86" s="677"/>
      <c r="BC86" s="677"/>
      <c r="BD86" s="677"/>
      <c r="BE86" s="677"/>
      <c r="BF86" s="677"/>
      <c r="BG86" s="677"/>
      <c r="BH86" s="677"/>
      <c r="BI86" s="677"/>
      <c r="BJ86" s="677"/>
      <c r="BK86" s="677"/>
      <c r="BL86" s="677"/>
      <c r="BM86" s="677"/>
      <c r="BN86" s="677"/>
      <c r="BO86" s="677"/>
      <c r="BP86" s="677"/>
      <c r="BQ86" s="677"/>
      <c r="BR86" s="677"/>
      <c r="BS86" s="677"/>
      <c r="BT86" s="677"/>
      <c r="BU86" s="677"/>
    </row>
    <row r="87">
      <c r="A87" s="692" t="s">
        <v>74</v>
      </c>
      <c r="B87" s="693"/>
    </row>
    <row r="88">
      <c r="B88" s="639" t="str">
        <f>'🌳Resource'!A4</f>
        <v> เงิน(Cash)</v>
      </c>
      <c r="C88" s="640"/>
      <c r="D88" s="640"/>
      <c r="E88" s="641"/>
      <c r="F88" s="642" t="str">
        <f>'🌳Resource'!A5</f>
        <v>ไม้(Wood)</v>
      </c>
      <c r="G88" s="640"/>
      <c r="H88" s="640"/>
      <c r="I88" s="641"/>
      <c r="J88" s="639" t="str">
        <f>'🌳Resource'!A6</f>
        <v>หิน(Rock)</v>
      </c>
      <c r="K88" s="640"/>
      <c r="L88" s="640"/>
      <c r="M88" s="641"/>
      <c r="N88" s="642" t="str">
        <f>'🌳Resource'!A7</f>
        <v>ทราย(Sand)</v>
      </c>
      <c r="O88" s="640"/>
      <c r="P88" s="640"/>
      <c r="Q88" s="641"/>
      <c r="R88" s="639" t="str">
        <f>'🌳Resource'!A8</f>
        <v>ดิน(Dirt)</v>
      </c>
      <c r="S88" s="640"/>
      <c r="T88" s="640"/>
      <c r="U88" s="641"/>
      <c r="V88" s="642" t="str">
        <f>'🌳Resource'!A9</f>
        <v>น้ำ(Water)</v>
      </c>
      <c r="W88" s="640"/>
      <c r="X88" s="640"/>
      <c r="Y88" s="641"/>
      <c r="Z88" s="639" t="str">
        <f>'🌳Resource'!A10</f>
        <v>เหล็ก(Iron)</v>
      </c>
      <c r="AA88" s="640"/>
      <c r="AB88" s="640"/>
      <c r="AC88" s="641"/>
      <c r="AD88" s="642" t="str">
        <f>'🌳Resource'!A11</f>
        <v>ทองแดง(Copper)</v>
      </c>
      <c r="AE88" s="640"/>
      <c r="AF88" s="640"/>
      <c r="AG88" s="641"/>
      <c r="AH88" s="639" t="str">
        <f>'🌳Resource'!A12</f>
        <v>ถ่านหิน(Coal)</v>
      </c>
      <c r="AI88" s="640"/>
      <c r="AJ88" s="640"/>
      <c r="AK88" s="641"/>
      <c r="AL88" s="642" t="str">
        <f>'🌳Resource'!A13</f>
        <v>ไฟฟ้า(Electricity)</v>
      </c>
      <c r="AM88" s="640"/>
      <c r="AN88" s="640"/>
      <c r="AO88" s="641"/>
      <c r="AP88" s="639" t="str">
        <f>'🌳Resource'!A14</f>
        <v>แร่ธาตุ(Mineral)</v>
      </c>
      <c r="AQ88" s="640"/>
      <c r="AR88" s="640"/>
      <c r="AS88" s="641"/>
      <c r="AT88" s="642" t="str">
        <f>'🌳Resource'!A15</f>
        <v>แร่เงิน(Silver)</v>
      </c>
      <c r="AU88" s="640"/>
      <c r="AV88" s="640"/>
      <c r="AW88" s="641"/>
      <c r="AX88" s="639" t="str">
        <f>'🌳Resource'!A16</f>
        <v>อัญมณี(Gem)</v>
      </c>
      <c r="AY88" s="640"/>
      <c r="AZ88" s="640"/>
      <c r="BA88" s="641"/>
      <c r="BB88" s="642" t="str">
        <f>'🌳Resource'!A17</f>
        <v>น้ำมัน(Oil)</v>
      </c>
      <c r="BC88" s="640"/>
      <c r="BD88" s="640"/>
      <c r="BE88" s="641"/>
      <c r="BF88" s="639" t="str">
        <f>'🌳Resource'!A18</f>
        <v>ทองคำขาว(Platinum)</v>
      </c>
      <c r="BG88" s="640"/>
      <c r="BH88" s="640"/>
      <c r="BI88" s="641"/>
      <c r="BJ88" s="642" t="str">
        <f>'🌳Resource'!A19</f>
        <v>เพรช(Diamond)</v>
      </c>
      <c r="BK88" s="640"/>
      <c r="BL88" s="640"/>
      <c r="BM88" s="641"/>
      <c r="BN88" s="639" t="str">
        <f>'🌳Resource'!A20</f>
        <v>ทองคำ(Gold)</v>
      </c>
      <c r="BO88" s="640"/>
      <c r="BP88" s="640"/>
      <c r="BQ88" s="641"/>
      <c r="BR88" s="642" t="str">
        <f>'🌳Resource'!A21</f>
        <v>อินโนเรี่ยม(Innoreuam)</v>
      </c>
      <c r="BS88" s="640"/>
      <c r="BT88" s="640"/>
      <c r="BU88" s="641"/>
    </row>
    <row r="89">
      <c r="A89" s="694" t="s">
        <v>9</v>
      </c>
      <c r="B89" s="644" t="s">
        <v>7</v>
      </c>
      <c r="C89" s="645" t="s">
        <v>8</v>
      </c>
      <c r="D89" s="646" t="s">
        <v>12</v>
      </c>
      <c r="E89" s="647" t="s">
        <v>13</v>
      </c>
      <c r="F89" s="644" t="s">
        <v>7</v>
      </c>
      <c r="G89" s="645" t="s">
        <v>8</v>
      </c>
      <c r="H89" s="646" t="s">
        <v>12</v>
      </c>
      <c r="I89" s="647" t="s">
        <v>13</v>
      </c>
      <c r="J89" s="644" t="s">
        <v>7</v>
      </c>
      <c r="K89" s="645" t="s">
        <v>8</v>
      </c>
      <c r="L89" s="646" t="s">
        <v>12</v>
      </c>
      <c r="M89" s="647" t="s">
        <v>13</v>
      </c>
      <c r="N89" s="644" t="s">
        <v>7</v>
      </c>
      <c r="O89" s="645" t="s">
        <v>8</v>
      </c>
      <c r="P89" s="646" t="s">
        <v>12</v>
      </c>
      <c r="Q89" s="647" t="s">
        <v>13</v>
      </c>
      <c r="R89" s="644" t="s">
        <v>7</v>
      </c>
      <c r="S89" s="645" t="s">
        <v>8</v>
      </c>
      <c r="T89" s="646" t="s">
        <v>12</v>
      </c>
      <c r="U89" s="647" t="s">
        <v>13</v>
      </c>
      <c r="V89" s="644" t="s">
        <v>7</v>
      </c>
      <c r="W89" s="645" t="s">
        <v>8</v>
      </c>
      <c r="X89" s="646" t="s">
        <v>12</v>
      </c>
      <c r="Y89" s="647" t="s">
        <v>13</v>
      </c>
      <c r="Z89" s="644" t="s">
        <v>7</v>
      </c>
      <c r="AA89" s="645" t="s">
        <v>8</v>
      </c>
      <c r="AB89" s="646" t="s">
        <v>12</v>
      </c>
      <c r="AC89" s="647" t="s">
        <v>13</v>
      </c>
      <c r="AD89" s="644" t="s">
        <v>7</v>
      </c>
      <c r="AE89" s="645" t="s">
        <v>8</v>
      </c>
      <c r="AF89" s="646" t="s">
        <v>12</v>
      </c>
      <c r="AG89" s="647" t="s">
        <v>13</v>
      </c>
      <c r="AH89" s="644" t="s">
        <v>7</v>
      </c>
      <c r="AI89" s="645" t="s">
        <v>8</v>
      </c>
      <c r="AJ89" s="646" t="s">
        <v>12</v>
      </c>
      <c r="AK89" s="647" t="s">
        <v>13</v>
      </c>
      <c r="AL89" s="644" t="s">
        <v>7</v>
      </c>
      <c r="AM89" s="645" t="s">
        <v>8</v>
      </c>
      <c r="AN89" s="646" t="s">
        <v>12</v>
      </c>
      <c r="AO89" s="647" t="s">
        <v>13</v>
      </c>
      <c r="AP89" s="644" t="s">
        <v>7</v>
      </c>
      <c r="AQ89" s="645" t="s">
        <v>8</v>
      </c>
      <c r="AR89" s="646" t="s">
        <v>12</v>
      </c>
      <c r="AS89" s="647" t="s">
        <v>13</v>
      </c>
      <c r="AT89" s="644" t="s">
        <v>7</v>
      </c>
      <c r="AU89" s="645" t="s">
        <v>8</v>
      </c>
      <c r="AV89" s="646" t="s">
        <v>12</v>
      </c>
      <c r="AW89" s="647" t="s">
        <v>13</v>
      </c>
      <c r="AX89" s="644" t="s">
        <v>7</v>
      </c>
      <c r="AY89" s="645" t="s">
        <v>8</v>
      </c>
      <c r="AZ89" s="646" t="s">
        <v>12</v>
      </c>
      <c r="BA89" s="647" t="s">
        <v>13</v>
      </c>
      <c r="BB89" s="644" t="s">
        <v>7</v>
      </c>
      <c r="BC89" s="645" t="s">
        <v>8</v>
      </c>
      <c r="BD89" s="646" t="s">
        <v>12</v>
      </c>
      <c r="BE89" s="647" t="s">
        <v>13</v>
      </c>
      <c r="BF89" s="644" t="s">
        <v>7</v>
      </c>
      <c r="BG89" s="645" t="s">
        <v>8</v>
      </c>
      <c r="BH89" s="646" t="s">
        <v>12</v>
      </c>
      <c r="BI89" s="647" t="s">
        <v>13</v>
      </c>
      <c r="BJ89" s="644" t="s">
        <v>7</v>
      </c>
      <c r="BK89" s="645" t="s">
        <v>8</v>
      </c>
      <c r="BL89" s="646" t="s">
        <v>12</v>
      </c>
      <c r="BM89" s="647" t="s">
        <v>13</v>
      </c>
      <c r="BN89" s="644" t="s">
        <v>7</v>
      </c>
      <c r="BO89" s="645" t="s">
        <v>8</v>
      </c>
      <c r="BP89" s="646" t="s">
        <v>12</v>
      </c>
      <c r="BQ89" s="647" t="s">
        <v>13</v>
      </c>
      <c r="BR89" s="644" t="s">
        <v>7</v>
      </c>
      <c r="BS89" s="645" t="s">
        <v>8</v>
      </c>
      <c r="BT89" s="646" t="s">
        <v>12</v>
      </c>
      <c r="BU89" s="647" t="s">
        <v>13</v>
      </c>
    </row>
    <row r="90">
      <c r="A90" s="695" t="s">
        <v>193</v>
      </c>
      <c r="B90" s="654">
        <v>40.0</v>
      </c>
      <c r="C90" s="655">
        <v>60.0</v>
      </c>
      <c r="D90" s="656">
        <v>100.0</v>
      </c>
      <c r="E90" s="657">
        <v>200.0</v>
      </c>
      <c r="F90" s="654">
        <v>5.0</v>
      </c>
      <c r="G90" s="655">
        <v>0.0</v>
      </c>
      <c r="H90" s="656">
        <v>0.0</v>
      </c>
      <c r="I90" s="657">
        <v>0.0</v>
      </c>
      <c r="J90" s="654">
        <v>0.0</v>
      </c>
      <c r="K90" s="655">
        <v>0.0</v>
      </c>
      <c r="L90" s="656">
        <v>0.0</v>
      </c>
      <c r="M90" s="657">
        <v>0.0</v>
      </c>
      <c r="N90" s="654">
        <v>8.0</v>
      </c>
      <c r="O90" s="655">
        <v>0.0</v>
      </c>
      <c r="P90" s="656">
        <v>0.0</v>
      </c>
      <c r="Q90" s="657">
        <v>0.0</v>
      </c>
      <c r="R90" s="654">
        <v>4.0</v>
      </c>
      <c r="S90" s="655">
        <v>0.0</v>
      </c>
      <c r="T90" s="656">
        <v>0.0</v>
      </c>
      <c r="U90" s="657">
        <v>0.0</v>
      </c>
      <c r="V90" s="654">
        <v>0.0</v>
      </c>
      <c r="W90" s="655">
        <v>0.0</v>
      </c>
      <c r="X90" s="656">
        <v>0.0</v>
      </c>
      <c r="Y90" s="657">
        <v>0.0</v>
      </c>
      <c r="Z90" s="654">
        <v>0.0</v>
      </c>
      <c r="AA90" s="655">
        <v>3.0</v>
      </c>
      <c r="AB90" s="656">
        <v>0.0</v>
      </c>
      <c r="AC90" s="657">
        <v>0.0</v>
      </c>
      <c r="AD90" s="654">
        <v>0.0</v>
      </c>
      <c r="AE90" s="655">
        <v>0.0</v>
      </c>
      <c r="AF90" s="656">
        <v>0.0</v>
      </c>
      <c r="AG90" s="657">
        <v>0.0</v>
      </c>
      <c r="AH90" s="654">
        <v>0.0</v>
      </c>
      <c r="AI90" s="655">
        <v>8.0</v>
      </c>
      <c r="AJ90" s="656">
        <v>0.0</v>
      </c>
      <c r="AK90" s="657">
        <v>0.0</v>
      </c>
      <c r="AL90" s="654">
        <v>0.0</v>
      </c>
      <c r="AM90" s="655">
        <v>4.0</v>
      </c>
      <c r="AN90" s="656">
        <v>0.0</v>
      </c>
      <c r="AO90" s="657">
        <v>0.0</v>
      </c>
      <c r="AP90" s="654">
        <v>0.0</v>
      </c>
      <c r="AQ90" s="655">
        <v>0.0</v>
      </c>
      <c r="AR90" s="656">
        <v>0.0</v>
      </c>
      <c r="AS90" s="657">
        <v>0.0</v>
      </c>
      <c r="AT90" s="654">
        <v>0.0</v>
      </c>
      <c r="AU90" s="655">
        <v>0.0</v>
      </c>
      <c r="AV90" s="656">
        <v>2.0</v>
      </c>
      <c r="AW90" s="657">
        <v>5.0</v>
      </c>
      <c r="AX90" s="654">
        <v>0.0</v>
      </c>
      <c r="AY90" s="655">
        <v>0.0</v>
      </c>
      <c r="AZ90" s="656">
        <v>4.0</v>
      </c>
      <c r="BA90" s="657">
        <v>10.0</v>
      </c>
      <c r="BB90" s="654">
        <v>0.0</v>
      </c>
      <c r="BC90" s="655">
        <v>0.0</v>
      </c>
      <c r="BD90" s="656">
        <v>0.0</v>
      </c>
      <c r="BE90" s="657">
        <v>0.0</v>
      </c>
      <c r="BF90" s="654">
        <v>0.0</v>
      </c>
      <c r="BG90" s="655">
        <v>0.0</v>
      </c>
      <c r="BH90" s="656">
        <v>0.0</v>
      </c>
      <c r="BI90" s="657">
        <v>0.0</v>
      </c>
      <c r="BJ90" s="654">
        <v>0.0</v>
      </c>
      <c r="BK90" s="655">
        <v>0.0</v>
      </c>
      <c r="BL90" s="656">
        <v>0.0</v>
      </c>
      <c r="BM90" s="657">
        <v>0.0</v>
      </c>
      <c r="BN90" s="654">
        <v>0.0</v>
      </c>
      <c r="BO90" s="655">
        <v>0.0</v>
      </c>
      <c r="BP90" s="656">
        <v>0.0</v>
      </c>
      <c r="BQ90" s="657">
        <v>0.0</v>
      </c>
      <c r="BR90" s="654">
        <v>0.0</v>
      </c>
      <c r="BS90" s="655">
        <v>0.0</v>
      </c>
      <c r="BT90" s="656">
        <v>0.0</v>
      </c>
      <c r="BU90" s="657">
        <v>0.0</v>
      </c>
    </row>
    <row r="91">
      <c r="A91" s="696" t="s">
        <v>210</v>
      </c>
      <c r="B91" s="649">
        <v>40.0</v>
      </c>
      <c r="C91" s="650">
        <v>60.0</v>
      </c>
      <c r="D91" s="651">
        <v>100.0</v>
      </c>
      <c r="E91" s="652">
        <v>200.0</v>
      </c>
      <c r="F91" s="649">
        <v>5.0</v>
      </c>
      <c r="G91" s="650">
        <v>0.0</v>
      </c>
      <c r="H91" s="651">
        <v>0.0</v>
      </c>
      <c r="I91" s="652">
        <v>0.0</v>
      </c>
      <c r="J91" s="649">
        <v>0.0</v>
      </c>
      <c r="K91" s="650">
        <v>0.0</v>
      </c>
      <c r="L91" s="651">
        <v>0.0</v>
      </c>
      <c r="M91" s="652">
        <v>0.0</v>
      </c>
      <c r="N91" s="649">
        <v>8.0</v>
      </c>
      <c r="O91" s="650">
        <v>0.0</v>
      </c>
      <c r="P91" s="651">
        <v>0.0</v>
      </c>
      <c r="Q91" s="652">
        <v>0.0</v>
      </c>
      <c r="R91" s="649">
        <v>4.0</v>
      </c>
      <c r="S91" s="650">
        <v>0.0</v>
      </c>
      <c r="T91" s="651">
        <v>0.0</v>
      </c>
      <c r="U91" s="652">
        <v>0.0</v>
      </c>
      <c r="V91" s="649">
        <v>0.0</v>
      </c>
      <c r="W91" s="650">
        <v>0.0</v>
      </c>
      <c r="X91" s="651">
        <v>0.0</v>
      </c>
      <c r="Y91" s="652">
        <v>0.0</v>
      </c>
      <c r="Z91" s="649">
        <v>0.0</v>
      </c>
      <c r="AA91" s="650">
        <v>3.0</v>
      </c>
      <c r="AB91" s="651">
        <v>0.0</v>
      </c>
      <c r="AC91" s="652">
        <v>0.0</v>
      </c>
      <c r="AD91" s="649">
        <v>0.0</v>
      </c>
      <c r="AE91" s="650">
        <v>0.0</v>
      </c>
      <c r="AF91" s="651">
        <v>0.0</v>
      </c>
      <c r="AG91" s="652">
        <v>0.0</v>
      </c>
      <c r="AH91" s="649">
        <v>0.0</v>
      </c>
      <c r="AI91" s="650">
        <v>8.0</v>
      </c>
      <c r="AJ91" s="651">
        <v>0.0</v>
      </c>
      <c r="AK91" s="652">
        <v>0.0</v>
      </c>
      <c r="AL91" s="649">
        <v>0.0</v>
      </c>
      <c r="AM91" s="650">
        <v>4.0</v>
      </c>
      <c r="AN91" s="651">
        <v>0.0</v>
      </c>
      <c r="AO91" s="652">
        <v>0.0</v>
      </c>
      <c r="AP91" s="649">
        <v>0.0</v>
      </c>
      <c r="AQ91" s="650">
        <v>0.0</v>
      </c>
      <c r="AR91" s="651">
        <v>0.0</v>
      </c>
      <c r="AS91" s="652">
        <v>0.0</v>
      </c>
      <c r="AT91" s="649">
        <v>0.0</v>
      </c>
      <c r="AU91" s="650">
        <v>0.0</v>
      </c>
      <c r="AV91" s="651">
        <v>2.0</v>
      </c>
      <c r="AW91" s="652">
        <v>5.0</v>
      </c>
      <c r="AX91" s="649">
        <v>0.0</v>
      </c>
      <c r="AY91" s="650">
        <v>0.0</v>
      </c>
      <c r="AZ91" s="651">
        <v>4.0</v>
      </c>
      <c r="BA91" s="652">
        <v>10.0</v>
      </c>
      <c r="BB91" s="649">
        <v>0.0</v>
      </c>
      <c r="BC91" s="650">
        <v>0.0</v>
      </c>
      <c r="BD91" s="651">
        <v>0.0</v>
      </c>
      <c r="BE91" s="652">
        <v>0.0</v>
      </c>
      <c r="BF91" s="649">
        <v>0.0</v>
      </c>
      <c r="BG91" s="650">
        <v>0.0</v>
      </c>
      <c r="BH91" s="651">
        <v>0.0</v>
      </c>
      <c r="BI91" s="652">
        <v>0.0</v>
      </c>
      <c r="BJ91" s="649">
        <v>0.0</v>
      </c>
      <c r="BK91" s="650">
        <v>0.0</v>
      </c>
      <c r="BL91" s="651">
        <v>0.0</v>
      </c>
      <c r="BM91" s="652">
        <v>0.0</v>
      </c>
      <c r="BN91" s="649">
        <v>0.0</v>
      </c>
      <c r="BO91" s="650">
        <v>0.0</v>
      </c>
      <c r="BP91" s="651">
        <v>0.0</v>
      </c>
      <c r="BQ91" s="652">
        <v>0.0</v>
      </c>
      <c r="BR91" s="649">
        <v>0.0</v>
      </c>
      <c r="BS91" s="650">
        <v>0.0</v>
      </c>
      <c r="BT91" s="651">
        <v>0.0</v>
      </c>
      <c r="BU91" s="652">
        <v>0.0</v>
      </c>
    </row>
    <row r="92">
      <c r="A92" s="695" t="s">
        <v>217</v>
      </c>
      <c r="B92" s="654">
        <v>140.0</v>
      </c>
      <c r="C92" s="655">
        <v>210.0</v>
      </c>
      <c r="D92" s="656">
        <v>350.0</v>
      </c>
      <c r="E92" s="657">
        <v>700.0</v>
      </c>
      <c r="F92" s="654">
        <v>21.0</v>
      </c>
      <c r="G92" s="655">
        <v>0.0</v>
      </c>
      <c r="H92" s="656">
        <v>0.0</v>
      </c>
      <c r="I92" s="657">
        <v>0.0</v>
      </c>
      <c r="J92" s="654">
        <v>0.0</v>
      </c>
      <c r="K92" s="655">
        <v>0.0</v>
      </c>
      <c r="L92" s="656">
        <v>0.0</v>
      </c>
      <c r="M92" s="657">
        <v>0.0</v>
      </c>
      <c r="N92" s="654">
        <v>42.0</v>
      </c>
      <c r="O92" s="655">
        <v>0.0</v>
      </c>
      <c r="P92" s="656">
        <v>0.0</v>
      </c>
      <c r="Q92" s="657">
        <v>0.0</v>
      </c>
      <c r="R92" s="654">
        <v>28.0</v>
      </c>
      <c r="S92" s="655">
        <v>0.0</v>
      </c>
      <c r="T92" s="656">
        <v>0.0</v>
      </c>
      <c r="U92" s="657">
        <v>0.0</v>
      </c>
      <c r="V92" s="654">
        <v>0.0</v>
      </c>
      <c r="W92" s="655">
        <v>0.0</v>
      </c>
      <c r="X92" s="656">
        <v>0.0</v>
      </c>
      <c r="Y92" s="657">
        <v>0.0</v>
      </c>
      <c r="Z92" s="654">
        <v>0.0</v>
      </c>
      <c r="AA92" s="655">
        <v>21.0</v>
      </c>
      <c r="AB92" s="656">
        <v>0.0</v>
      </c>
      <c r="AC92" s="657">
        <v>0.0</v>
      </c>
      <c r="AD92" s="654">
        <v>0.0</v>
      </c>
      <c r="AE92" s="655">
        <v>0.0</v>
      </c>
      <c r="AF92" s="656">
        <v>0.0</v>
      </c>
      <c r="AG92" s="657">
        <v>0.0</v>
      </c>
      <c r="AH92" s="654">
        <v>0.0</v>
      </c>
      <c r="AI92" s="655">
        <v>42.0</v>
      </c>
      <c r="AJ92" s="656">
        <v>0.0</v>
      </c>
      <c r="AK92" s="657">
        <v>0.0</v>
      </c>
      <c r="AL92" s="654">
        <v>0.0</v>
      </c>
      <c r="AM92" s="655">
        <v>28.0</v>
      </c>
      <c r="AN92" s="656">
        <v>0.0</v>
      </c>
      <c r="AO92" s="657">
        <v>0.0</v>
      </c>
      <c r="AP92" s="654">
        <v>0.0</v>
      </c>
      <c r="AQ92" s="655">
        <v>0.0</v>
      </c>
      <c r="AR92" s="656">
        <v>0.0</v>
      </c>
      <c r="AS92" s="657">
        <v>0.0</v>
      </c>
      <c r="AT92" s="654">
        <v>0.0</v>
      </c>
      <c r="AU92" s="655">
        <v>0.0</v>
      </c>
      <c r="AV92" s="656">
        <v>14.0</v>
      </c>
      <c r="AW92" s="657">
        <v>21.0</v>
      </c>
      <c r="AX92" s="654">
        <v>0.0</v>
      </c>
      <c r="AY92" s="655">
        <v>0.0</v>
      </c>
      <c r="AZ92" s="656">
        <v>28.0</v>
      </c>
      <c r="BA92" s="657">
        <v>56.0</v>
      </c>
      <c r="BB92" s="654">
        <v>0.0</v>
      </c>
      <c r="BC92" s="655">
        <v>0.0</v>
      </c>
      <c r="BD92" s="656">
        <v>0.0</v>
      </c>
      <c r="BE92" s="657">
        <v>0.0</v>
      </c>
      <c r="BF92" s="654">
        <v>0.0</v>
      </c>
      <c r="BG92" s="655">
        <v>0.0</v>
      </c>
      <c r="BH92" s="656">
        <v>0.0</v>
      </c>
      <c r="BI92" s="657">
        <v>0.0</v>
      </c>
      <c r="BJ92" s="654">
        <v>0.0</v>
      </c>
      <c r="BK92" s="655">
        <v>0.0</v>
      </c>
      <c r="BL92" s="656">
        <v>0.0</v>
      </c>
      <c r="BM92" s="657">
        <v>0.0</v>
      </c>
      <c r="BN92" s="654">
        <v>0.0</v>
      </c>
      <c r="BO92" s="655">
        <v>0.0</v>
      </c>
      <c r="BP92" s="656">
        <v>0.0</v>
      </c>
      <c r="BQ92" s="657">
        <v>0.0</v>
      </c>
      <c r="BR92" s="654">
        <v>0.0</v>
      </c>
      <c r="BS92" s="655">
        <v>0.0</v>
      </c>
      <c r="BT92" s="656">
        <v>0.0</v>
      </c>
      <c r="BU92" s="657">
        <v>0.0</v>
      </c>
    </row>
    <row r="93">
      <c r="A93" s="696" t="s">
        <v>341</v>
      </c>
      <c r="B93" s="649">
        <v>20.0</v>
      </c>
      <c r="C93" s="650">
        <v>30.0</v>
      </c>
      <c r="D93" s="651">
        <v>50.0</v>
      </c>
      <c r="E93" s="652">
        <v>100.0</v>
      </c>
      <c r="F93" s="649">
        <v>0.0</v>
      </c>
      <c r="G93" s="650">
        <v>0.0</v>
      </c>
      <c r="H93" s="651">
        <v>0.0</v>
      </c>
      <c r="I93" s="652">
        <v>0.0</v>
      </c>
      <c r="J93" s="649">
        <v>0.0</v>
      </c>
      <c r="K93" s="650">
        <v>0.0</v>
      </c>
      <c r="L93" s="651">
        <v>0.0</v>
      </c>
      <c r="M93" s="652">
        <v>0.0</v>
      </c>
      <c r="N93" s="649">
        <v>0.0</v>
      </c>
      <c r="O93" s="650">
        <v>0.0</v>
      </c>
      <c r="P93" s="651">
        <v>0.0</v>
      </c>
      <c r="Q93" s="652">
        <v>0.0</v>
      </c>
      <c r="R93" s="649">
        <v>0.0</v>
      </c>
      <c r="S93" s="650">
        <v>0.0</v>
      </c>
      <c r="T93" s="651">
        <v>0.0</v>
      </c>
      <c r="U93" s="652">
        <v>0.0</v>
      </c>
      <c r="V93" s="649">
        <v>0.0</v>
      </c>
      <c r="W93" s="650">
        <v>0.0</v>
      </c>
      <c r="X93" s="651">
        <v>0.0</v>
      </c>
      <c r="Y93" s="652">
        <v>0.0</v>
      </c>
      <c r="Z93" s="649">
        <v>0.0</v>
      </c>
      <c r="AA93" s="650">
        <v>0.0</v>
      </c>
      <c r="AB93" s="651">
        <v>0.0</v>
      </c>
      <c r="AC93" s="652">
        <v>0.0</v>
      </c>
      <c r="AD93" s="649">
        <v>0.0</v>
      </c>
      <c r="AE93" s="650">
        <v>0.0</v>
      </c>
      <c r="AF93" s="651">
        <v>0.0</v>
      </c>
      <c r="AG93" s="652">
        <v>0.0</v>
      </c>
      <c r="AH93" s="649">
        <v>0.0</v>
      </c>
      <c r="AI93" s="650">
        <v>0.0</v>
      </c>
      <c r="AJ93" s="651">
        <v>0.0</v>
      </c>
      <c r="AK93" s="652">
        <v>0.0</v>
      </c>
      <c r="AL93" s="649">
        <v>0.0</v>
      </c>
      <c r="AM93" s="650">
        <v>0.0</v>
      </c>
      <c r="AN93" s="651">
        <v>0.0</v>
      </c>
      <c r="AO93" s="652">
        <v>0.0</v>
      </c>
      <c r="AP93" s="649">
        <v>0.0</v>
      </c>
      <c r="AQ93" s="650">
        <v>0.0</v>
      </c>
      <c r="AR93" s="651">
        <v>0.0</v>
      </c>
      <c r="AS93" s="652">
        <v>0.0</v>
      </c>
      <c r="AT93" s="649">
        <v>0.0</v>
      </c>
      <c r="AU93" s="650">
        <v>0.0</v>
      </c>
      <c r="AV93" s="651">
        <v>0.0</v>
      </c>
      <c r="AW93" s="652">
        <v>0.0</v>
      </c>
      <c r="AX93" s="649">
        <v>0.0</v>
      </c>
      <c r="AY93" s="650">
        <v>0.0</v>
      </c>
      <c r="AZ93" s="651">
        <v>0.0</v>
      </c>
      <c r="BA93" s="652">
        <v>0.0</v>
      </c>
      <c r="BB93" s="649">
        <v>0.0</v>
      </c>
      <c r="BC93" s="650">
        <v>0.0</v>
      </c>
      <c r="BD93" s="651">
        <v>0.0</v>
      </c>
      <c r="BE93" s="652">
        <v>0.0</v>
      </c>
      <c r="BF93" s="649">
        <v>0.0</v>
      </c>
      <c r="BG93" s="650">
        <v>0.0</v>
      </c>
      <c r="BH93" s="651">
        <v>0.0</v>
      </c>
      <c r="BI93" s="652">
        <v>0.0</v>
      </c>
      <c r="BJ93" s="649">
        <v>0.0</v>
      </c>
      <c r="BK93" s="650">
        <v>0.0</v>
      </c>
      <c r="BL93" s="651">
        <v>0.0</v>
      </c>
      <c r="BM93" s="652">
        <v>0.0</v>
      </c>
      <c r="BN93" s="649">
        <v>0.0</v>
      </c>
      <c r="BO93" s="650">
        <v>0.0</v>
      </c>
      <c r="BP93" s="651">
        <v>0.0</v>
      </c>
      <c r="BQ93" s="652">
        <v>0.0</v>
      </c>
      <c r="BR93" s="649">
        <v>0.0</v>
      </c>
      <c r="BS93" s="650">
        <v>0.0</v>
      </c>
      <c r="BT93" s="651">
        <v>0.0</v>
      </c>
      <c r="BU93" s="652">
        <v>0.0</v>
      </c>
    </row>
    <row r="94">
      <c r="A94" s="661" t="s">
        <v>1051</v>
      </c>
      <c r="B94" s="662">
        <f t="shared" ref="B94:BU94" si="4">sum(B90:B93)</f>
        <v>240</v>
      </c>
      <c r="C94" s="663">
        <f t="shared" si="4"/>
        <v>360</v>
      </c>
      <c r="D94" s="662">
        <f t="shared" si="4"/>
        <v>600</v>
      </c>
      <c r="E94" s="663">
        <f t="shared" si="4"/>
        <v>1200</v>
      </c>
      <c r="F94" s="662">
        <f t="shared" si="4"/>
        <v>31</v>
      </c>
      <c r="G94" s="663">
        <f t="shared" si="4"/>
        <v>0</v>
      </c>
      <c r="H94" s="662">
        <f t="shared" si="4"/>
        <v>0</v>
      </c>
      <c r="I94" s="663">
        <f t="shared" si="4"/>
        <v>0</v>
      </c>
      <c r="J94" s="662">
        <f t="shared" si="4"/>
        <v>0</v>
      </c>
      <c r="K94" s="663">
        <f t="shared" si="4"/>
        <v>0</v>
      </c>
      <c r="L94" s="662">
        <f t="shared" si="4"/>
        <v>0</v>
      </c>
      <c r="M94" s="663">
        <f t="shared" si="4"/>
        <v>0</v>
      </c>
      <c r="N94" s="662">
        <f t="shared" si="4"/>
        <v>58</v>
      </c>
      <c r="O94" s="663">
        <f t="shared" si="4"/>
        <v>0</v>
      </c>
      <c r="P94" s="662">
        <f t="shared" si="4"/>
        <v>0</v>
      </c>
      <c r="Q94" s="663">
        <f t="shared" si="4"/>
        <v>0</v>
      </c>
      <c r="R94" s="662">
        <f t="shared" si="4"/>
        <v>36</v>
      </c>
      <c r="S94" s="663">
        <f t="shared" si="4"/>
        <v>0</v>
      </c>
      <c r="T94" s="662">
        <f t="shared" si="4"/>
        <v>0</v>
      </c>
      <c r="U94" s="663">
        <f t="shared" si="4"/>
        <v>0</v>
      </c>
      <c r="V94" s="662">
        <f t="shared" si="4"/>
        <v>0</v>
      </c>
      <c r="W94" s="663">
        <f t="shared" si="4"/>
        <v>0</v>
      </c>
      <c r="X94" s="662">
        <f t="shared" si="4"/>
        <v>0</v>
      </c>
      <c r="Y94" s="663">
        <f t="shared" si="4"/>
        <v>0</v>
      </c>
      <c r="Z94" s="662">
        <f t="shared" si="4"/>
        <v>0</v>
      </c>
      <c r="AA94" s="663">
        <f t="shared" si="4"/>
        <v>27</v>
      </c>
      <c r="AB94" s="662">
        <f t="shared" si="4"/>
        <v>0</v>
      </c>
      <c r="AC94" s="663">
        <f t="shared" si="4"/>
        <v>0</v>
      </c>
      <c r="AD94" s="662">
        <f t="shared" si="4"/>
        <v>0</v>
      </c>
      <c r="AE94" s="663">
        <f t="shared" si="4"/>
        <v>0</v>
      </c>
      <c r="AF94" s="662">
        <f t="shared" si="4"/>
        <v>0</v>
      </c>
      <c r="AG94" s="663">
        <f t="shared" si="4"/>
        <v>0</v>
      </c>
      <c r="AH94" s="662">
        <f t="shared" si="4"/>
        <v>0</v>
      </c>
      <c r="AI94" s="663">
        <f t="shared" si="4"/>
        <v>58</v>
      </c>
      <c r="AJ94" s="662">
        <f t="shared" si="4"/>
        <v>0</v>
      </c>
      <c r="AK94" s="663">
        <f t="shared" si="4"/>
        <v>0</v>
      </c>
      <c r="AL94" s="662">
        <f t="shared" si="4"/>
        <v>0</v>
      </c>
      <c r="AM94" s="663">
        <f t="shared" si="4"/>
        <v>36</v>
      </c>
      <c r="AN94" s="662">
        <f t="shared" si="4"/>
        <v>0</v>
      </c>
      <c r="AO94" s="663">
        <f t="shared" si="4"/>
        <v>0</v>
      </c>
      <c r="AP94" s="662">
        <f t="shared" si="4"/>
        <v>0</v>
      </c>
      <c r="AQ94" s="663">
        <f t="shared" si="4"/>
        <v>0</v>
      </c>
      <c r="AR94" s="662">
        <f t="shared" si="4"/>
        <v>0</v>
      </c>
      <c r="AS94" s="663">
        <f t="shared" si="4"/>
        <v>0</v>
      </c>
      <c r="AT94" s="662">
        <f t="shared" si="4"/>
        <v>0</v>
      </c>
      <c r="AU94" s="663">
        <f t="shared" si="4"/>
        <v>0</v>
      </c>
      <c r="AV94" s="662">
        <f t="shared" si="4"/>
        <v>18</v>
      </c>
      <c r="AW94" s="663">
        <f t="shared" si="4"/>
        <v>31</v>
      </c>
      <c r="AX94" s="662">
        <f t="shared" si="4"/>
        <v>0</v>
      </c>
      <c r="AY94" s="663">
        <f t="shared" si="4"/>
        <v>0</v>
      </c>
      <c r="AZ94" s="662">
        <f t="shared" si="4"/>
        <v>36</v>
      </c>
      <c r="BA94" s="663">
        <f t="shared" si="4"/>
        <v>76</v>
      </c>
      <c r="BB94" s="662">
        <f t="shared" si="4"/>
        <v>0</v>
      </c>
      <c r="BC94" s="663">
        <f t="shared" si="4"/>
        <v>0</v>
      </c>
      <c r="BD94" s="662">
        <f t="shared" si="4"/>
        <v>0</v>
      </c>
      <c r="BE94" s="663">
        <f t="shared" si="4"/>
        <v>0</v>
      </c>
      <c r="BF94" s="662">
        <f t="shared" si="4"/>
        <v>0</v>
      </c>
      <c r="BG94" s="663">
        <f t="shared" si="4"/>
        <v>0</v>
      </c>
      <c r="BH94" s="662">
        <f t="shared" si="4"/>
        <v>0</v>
      </c>
      <c r="BI94" s="663">
        <f t="shared" si="4"/>
        <v>0</v>
      </c>
      <c r="BJ94" s="662">
        <f t="shared" si="4"/>
        <v>0</v>
      </c>
      <c r="BK94" s="663">
        <f t="shared" si="4"/>
        <v>0</v>
      </c>
      <c r="BL94" s="662">
        <f t="shared" si="4"/>
        <v>0</v>
      </c>
      <c r="BM94" s="663">
        <f t="shared" si="4"/>
        <v>0</v>
      </c>
      <c r="BN94" s="662">
        <f t="shared" si="4"/>
        <v>0</v>
      </c>
      <c r="BO94" s="663">
        <f t="shared" si="4"/>
        <v>0</v>
      </c>
      <c r="BP94" s="662">
        <f t="shared" si="4"/>
        <v>0</v>
      </c>
      <c r="BQ94" s="663">
        <f t="shared" si="4"/>
        <v>0</v>
      </c>
      <c r="BR94" s="662">
        <f t="shared" si="4"/>
        <v>0</v>
      </c>
      <c r="BS94" s="663">
        <f t="shared" si="4"/>
        <v>0</v>
      </c>
      <c r="BT94" s="662">
        <f t="shared" si="4"/>
        <v>0</v>
      </c>
      <c r="BU94" s="663">
        <f t="shared" si="4"/>
        <v>0</v>
      </c>
    </row>
    <row r="95">
      <c r="A95" s="664" t="s">
        <v>1052</v>
      </c>
      <c r="B95" s="665">
        <f>sum(B94:E94)</f>
        <v>2400</v>
      </c>
      <c r="C95" s="666"/>
      <c r="D95" s="666"/>
      <c r="E95" s="667"/>
      <c r="F95" s="668">
        <f>sum(F94:I94)</f>
        <v>31</v>
      </c>
      <c r="G95" s="666"/>
      <c r="H95" s="666"/>
      <c r="I95" s="667"/>
      <c r="J95" s="665">
        <f>sum(J94:M94)</f>
        <v>0</v>
      </c>
      <c r="K95" s="666"/>
      <c r="L95" s="666"/>
      <c r="M95" s="667"/>
      <c r="N95" s="668">
        <f>sum(N94:Q94)</f>
        <v>58</v>
      </c>
      <c r="O95" s="666"/>
      <c r="P95" s="666"/>
      <c r="Q95" s="667"/>
      <c r="R95" s="665">
        <f>sum(R94:U94)</f>
        <v>36</v>
      </c>
      <c r="S95" s="666"/>
      <c r="T95" s="666"/>
      <c r="U95" s="667"/>
      <c r="V95" s="668">
        <f>sum(V94:Y94)</f>
        <v>0</v>
      </c>
      <c r="W95" s="666"/>
      <c r="X95" s="666"/>
      <c r="Y95" s="667"/>
      <c r="Z95" s="665">
        <f>sum(Z94:AC94)</f>
        <v>27</v>
      </c>
      <c r="AA95" s="666"/>
      <c r="AB95" s="666"/>
      <c r="AC95" s="667"/>
      <c r="AD95" s="668">
        <f>sum(AD94:AG94)</f>
        <v>0</v>
      </c>
      <c r="AE95" s="666"/>
      <c r="AF95" s="666"/>
      <c r="AG95" s="667"/>
      <c r="AH95" s="665">
        <f>sum(AH94:AK94)</f>
        <v>58</v>
      </c>
      <c r="AI95" s="666"/>
      <c r="AJ95" s="666"/>
      <c r="AK95" s="667"/>
      <c r="AL95" s="668">
        <f>sum(AL94:AO94)</f>
        <v>36</v>
      </c>
      <c r="AM95" s="666"/>
      <c r="AN95" s="666"/>
      <c r="AO95" s="667"/>
      <c r="AP95" s="665">
        <f>sum(AP94:AS94)</f>
        <v>0</v>
      </c>
      <c r="AQ95" s="666"/>
      <c r="AR95" s="666"/>
      <c r="AS95" s="667"/>
      <c r="AT95" s="668">
        <f>sum(AT94:AW94)</f>
        <v>49</v>
      </c>
      <c r="AU95" s="666"/>
      <c r="AV95" s="666"/>
      <c r="AW95" s="667"/>
      <c r="AX95" s="665">
        <f>sum(AX94:BA94)</f>
        <v>112</v>
      </c>
      <c r="AY95" s="666"/>
      <c r="AZ95" s="666"/>
      <c r="BA95" s="667"/>
      <c r="BB95" s="668">
        <f>sum(BB94:BE94)</f>
        <v>0</v>
      </c>
      <c r="BC95" s="666"/>
      <c r="BD95" s="666"/>
      <c r="BE95" s="667"/>
      <c r="BF95" s="665">
        <f>sum(BF94:BI94)</f>
        <v>0</v>
      </c>
      <c r="BG95" s="666"/>
      <c r="BH95" s="666"/>
      <c r="BI95" s="667"/>
      <c r="BJ95" s="668">
        <f>sum(BJ94:BM94)</f>
        <v>0</v>
      </c>
      <c r="BK95" s="666"/>
      <c r="BL95" s="666"/>
      <c r="BM95" s="667"/>
      <c r="BN95" s="665">
        <f>sum(BN94:BQ94)</f>
        <v>0</v>
      </c>
      <c r="BO95" s="666"/>
      <c r="BP95" s="666"/>
      <c r="BQ95" s="667"/>
      <c r="BR95" s="668">
        <f>sum(BR94:BU94)</f>
        <v>0</v>
      </c>
      <c r="BS95" s="666"/>
      <c r="BT95" s="666"/>
      <c r="BU95" s="667"/>
    </row>
    <row r="96">
      <c r="A96" s="669" t="s">
        <v>1053</v>
      </c>
      <c r="B96" s="670">
        <f>VLOOKUP(B88,'🌳Resource'!$A$4:$I$20,8,false)*B94</f>
        <v>240</v>
      </c>
      <c r="C96" s="671">
        <f>VLOOKUP(B88,'🌳Resource'!$A$4:$I$20,8,false)*C94</f>
        <v>360</v>
      </c>
      <c r="D96" s="670">
        <f>VLOOKUP(B88,'🌳Resource'!$A$4:$I$20,8,false)*D94</f>
        <v>600</v>
      </c>
      <c r="E96" s="671">
        <f>VLOOKUP(B88,'🌳Resource'!$A$4:$I$20,8,false)*E94</f>
        <v>1200</v>
      </c>
      <c r="F96" s="670">
        <f>VLOOKUP(F88,'🌳Resource'!$A$4:$I$20,8,false)*F94</f>
        <v>31</v>
      </c>
      <c r="G96" s="671">
        <f>VLOOKUP(F88,'🌳Resource'!$A$4:$I$20,8,false)*G94</f>
        <v>0</v>
      </c>
      <c r="H96" s="670">
        <f>VLOOKUP(F88,'🌳Resource'!$A$4:$I$20,8,false)*H94</f>
        <v>0</v>
      </c>
      <c r="I96" s="671">
        <f>VLOOKUP(F88,'🌳Resource'!$A$4:$I$20,8,false)*I94</f>
        <v>0</v>
      </c>
      <c r="J96" s="670">
        <f>VLOOKUP(J88,'🌳Resource'!$A$4:$I$20,8,false)*J94</f>
        <v>0</v>
      </c>
      <c r="K96" s="671">
        <f>VLOOKUP(J88,'🌳Resource'!$A$4:$I$20,8,false)*K94</f>
        <v>0</v>
      </c>
      <c r="L96" s="670">
        <f>VLOOKUP(J88,'🌳Resource'!$A$4:$I$20,8,false)*L94</f>
        <v>0</v>
      </c>
      <c r="M96" s="671">
        <f>VLOOKUP(J88,'🌳Resource'!$A$4:$I$20,8,false)*M94</f>
        <v>0</v>
      </c>
      <c r="N96" s="670">
        <f>VLOOKUP(N88,'🌳Resource'!$A$4:$I$20,8,false)*N94</f>
        <v>75.4</v>
      </c>
      <c r="O96" s="671">
        <f>VLOOKUP(N88,'🌳Resource'!$A$4:$I$20,8,false)*O94</f>
        <v>0</v>
      </c>
      <c r="P96" s="670">
        <f>VLOOKUP(N88,'🌳Resource'!$A$4:$I$20,8,false)*P94</f>
        <v>0</v>
      </c>
      <c r="Q96" s="671">
        <f>VLOOKUP(N88,'🌳Resource'!$A$4:$I$20,8,false)*Q94</f>
        <v>0</v>
      </c>
      <c r="R96" s="670">
        <f>VLOOKUP(R88,'🌳Resource'!$A$4:$I$20,8,false)*R94</f>
        <v>46.8</v>
      </c>
      <c r="S96" s="671">
        <f>VLOOKUP(R88,'🌳Resource'!$A$4:$I$20,8,false)*S94</f>
        <v>0</v>
      </c>
      <c r="T96" s="670">
        <f>VLOOKUP(R88,'🌳Resource'!$A$4:$I$20,8,false)*T94</f>
        <v>0</v>
      </c>
      <c r="U96" s="671">
        <f>VLOOKUP(R88,'🌳Resource'!$A$4:$I$20,8,false)*U94</f>
        <v>0</v>
      </c>
      <c r="V96" s="670">
        <f>VLOOKUP(V88,'🌳Resource'!$A$4:$I$20,8,false)*V94</f>
        <v>0</v>
      </c>
      <c r="W96" s="671">
        <f>VLOOKUP(V88,'🌳Resource'!$A$4:$I$20,8,false)*W94</f>
        <v>0</v>
      </c>
      <c r="X96" s="670">
        <f>VLOOKUP(V88,'🌳Resource'!$A$4:$I$20,8,false)*X94</f>
        <v>0</v>
      </c>
      <c r="Y96" s="671">
        <f>VLOOKUP(V88,'🌳Resource'!$A$4:$I$20,8,false)*Y94</f>
        <v>0</v>
      </c>
      <c r="Z96" s="670">
        <f>VLOOKUP(Z88,'🌳Resource'!$A$4:$I$20,8,false)*Z94</f>
        <v>0</v>
      </c>
      <c r="AA96" s="671">
        <f>VLOOKUP(Z88,'🌳Resource'!$A$4:$I$20,8,false)*AA94</f>
        <v>50.14285714</v>
      </c>
      <c r="AB96" s="670">
        <f>VLOOKUP(Z88,'🌳Resource'!$A$4:$I$20,8,false)*AB94</f>
        <v>0</v>
      </c>
      <c r="AC96" s="671">
        <f>VLOOKUP(Z88,'🌳Resource'!$A$4:$I$20,8,false)*AC94</f>
        <v>0</v>
      </c>
      <c r="AD96" s="670">
        <f>VLOOKUP(AD88,'🌳Resource'!$A$4:$I$20,8,false)*AD94</f>
        <v>0</v>
      </c>
      <c r="AE96" s="671">
        <f>VLOOKUP(AD88,'🌳Resource'!$A$4:$I$20,8,false)*AE94</f>
        <v>0</v>
      </c>
      <c r="AF96" s="670">
        <f>VLOOKUP(AD88,'🌳Resource'!$A$4:$I$20,8,false)*AF94</f>
        <v>0</v>
      </c>
      <c r="AG96" s="671">
        <f>VLOOKUP(AD88,'🌳Resource'!$A$4:$I$20,8,false)*AG94</f>
        <v>0</v>
      </c>
      <c r="AH96" s="670">
        <f>VLOOKUP(AH88,'🌳Resource'!$A$4:$I$20,8,false)*AH94</f>
        <v>0</v>
      </c>
      <c r="AI96" s="671">
        <f>VLOOKUP(AH88,'🌳Resource'!$A$4:$I$20,8,false)*AI94</f>
        <v>107.7142857</v>
      </c>
      <c r="AJ96" s="670">
        <f>VLOOKUP(AH88,'🌳Resource'!$A$4:$I$20,8,false)*AJ94</f>
        <v>0</v>
      </c>
      <c r="AK96" s="671">
        <f>VLOOKUP(AH88,'🌳Resource'!$A$4:$I$20,8,false)*AK94</f>
        <v>0</v>
      </c>
      <c r="AL96" s="670">
        <f>VLOOKUP(AL88,'🌳Resource'!$A$4:$I$20,8,false)*AL94</f>
        <v>0</v>
      </c>
      <c r="AM96" s="671">
        <f>VLOOKUP(AL88,'🌳Resource'!$A$4:$I$20,8,false)*AM94</f>
        <v>50.904</v>
      </c>
      <c r="AN96" s="670">
        <f>VLOOKUP(AL88,'🌳Resource'!$A$4:$I$20,8,false)*AN94</f>
        <v>0</v>
      </c>
      <c r="AO96" s="671">
        <f>VLOOKUP(AL88,'🌳Resource'!$A$4:$I$20,8,false)*AO94</f>
        <v>0</v>
      </c>
      <c r="AP96" s="670">
        <f>VLOOKUP(AP88,'🌳Resource'!$A$4:$I$20,8,false)*AP94</f>
        <v>0</v>
      </c>
      <c r="AQ96" s="671">
        <f>VLOOKUP(AP88,'🌳Resource'!$A$4:$I$20,8,false)*AQ94</f>
        <v>0</v>
      </c>
      <c r="AR96" s="670">
        <f>VLOOKUP(AP88,'🌳Resource'!$A$4:$I$20,8,false)*AR94</f>
        <v>0</v>
      </c>
      <c r="AS96" s="671">
        <f>VLOOKUP(AP88,'🌳Resource'!$A$4:$I$20,8,false)*AS94</f>
        <v>0</v>
      </c>
      <c r="AT96" s="670">
        <f>VLOOKUP(AT88,'🌳Resource'!$A$4:$I$20,8,false)*AT94</f>
        <v>0</v>
      </c>
      <c r="AU96" s="671">
        <f>VLOOKUP(AT88,'🌳Resource'!$A$4:$I$20,8,false)*AU94</f>
        <v>0</v>
      </c>
      <c r="AV96" s="670">
        <f>VLOOKUP(AT88,'🌳Resource'!$A$4:$I$20,8,false)*AV94</f>
        <v>58.5</v>
      </c>
      <c r="AW96" s="671">
        <f>VLOOKUP(AT88,'🌳Resource'!$A$4:$I$20,8,false)*AW94</f>
        <v>100.75</v>
      </c>
      <c r="AX96" s="670">
        <f>VLOOKUP(AX88,'🌳Resource'!$A$4:$I$20,8,false)*AX94</f>
        <v>0</v>
      </c>
      <c r="AY96" s="671">
        <f>VLOOKUP(AX88,'🌳Resource'!$A$4:$I$20,8,false)*AY94</f>
        <v>0</v>
      </c>
      <c r="AZ96" s="670">
        <f>VLOOKUP(AX88,'🌳Resource'!$A$4:$I$20,8,false)*AZ94</f>
        <v>117</v>
      </c>
      <c r="BA96" s="671">
        <f>VLOOKUP(AX88,'🌳Resource'!$A$4:$I$20,8,false)*BA94</f>
        <v>247</v>
      </c>
      <c r="BB96" s="670">
        <f>VLOOKUP(BB88,'🌳Resource'!$A$4:$I$20,8,false)*BB94</f>
        <v>0</v>
      </c>
      <c r="BC96" s="671">
        <f>VLOOKUP(BB88,'🌳Resource'!$A$4:$I$20,8,false)*BC94</f>
        <v>0</v>
      </c>
      <c r="BD96" s="670">
        <f>VLOOKUP(BB88,'🌳Resource'!$A$4:$I$20,8,false)*BD94</f>
        <v>0</v>
      </c>
      <c r="BE96" s="671">
        <f>VLOOKUP(BB88,'🌳Resource'!$A$4:$I$20,8,false)*BE94</f>
        <v>0</v>
      </c>
      <c r="BF96" s="670">
        <f>VLOOKUP(BF88,'🌳Resource'!$A$4:$I$20,8,false)*BF94</f>
        <v>0</v>
      </c>
      <c r="BG96" s="671">
        <f>VLOOKUP(BF88,'🌳Resource'!$A$4:$I$20,8,false)*BG94</f>
        <v>0</v>
      </c>
      <c r="BH96" s="670">
        <f>VLOOKUP(BF88,'🌳Resource'!$A$4:$I$20,8,false)*BH94</f>
        <v>0</v>
      </c>
      <c r="BI96" s="671">
        <f>VLOOKUP(BF88,'🌳Resource'!$A$4:$I$20,8,false)*BI94</f>
        <v>0</v>
      </c>
      <c r="BJ96" s="670">
        <f>VLOOKUP(BJ88,'🌳Resource'!$A$4:$I$20,8,false)*BJ94</f>
        <v>0</v>
      </c>
      <c r="BK96" s="671">
        <f>VLOOKUP(BJ88,'🌳Resource'!$A$4:$I$20,8,false)*BK94</f>
        <v>0</v>
      </c>
      <c r="BL96" s="670">
        <f>VLOOKUP(BJ88,'🌳Resource'!$A$4:$I$20,8,false)*BL94</f>
        <v>0</v>
      </c>
      <c r="BM96" s="671">
        <f>VLOOKUP(BJ88,'🌳Resource'!$A$4:$I$20,8,false)*BM94</f>
        <v>0</v>
      </c>
      <c r="BN96" s="670">
        <f>VLOOKUP(BN88,'🌳Resource'!$A$4:$I$20,8,false)*BN94</f>
        <v>0</v>
      </c>
      <c r="BO96" s="671">
        <f>VLOOKUP(BN88,'🌳Resource'!$A$4:$I$20,8,false)*BO94</f>
        <v>0</v>
      </c>
      <c r="BP96" s="670">
        <f>VLOOKUP(BN88,'🌳Resource'!$A$4:$I$20,8,false)*BP94</f>
        <v>0</v>
      </c>
      <c r="BQ96" s="671">
        <f>VLOOKUP(BN88,'🌳Resource'!$A$4:$I$20,8,false)*BQ94</f>
        <v>0</v>
      </c>
      <c r="BR96" s="670">
        <f>VLOOKUP(BR88,'🌳Resource'!$A$4:$I$21,8,false)*BR94</f>
        <v>0</v>
      </c>
      <c r="BS96" s="671">
        <f>VLOOKUP(BR88,'🌳Resource'!$A$4:$I$21,8,false)*BS94</f>
        <v>0</v>
      </c>
      <c r="BT96" s="670">
        <f>VLOOKUP(BR88,'🌳Resource'!$A$4:$I$21,8,false)*BT94</f>
        <v>0</v>
      </c>
      <c r="BU96" s="671">
        <f>VLOOKUP(BR88,'🌳Resource'!$A$4:$I$21,8,false)*BU94</f>
        <v>0</v>
      </c>
    </row>
    <row r="97">
      <c r="A97" s="672" t="s">
        <v>1054</v>
      </c>
      <c r="B97" s="673">
        <f>sum(B96:E96)</f>
        <v>2400</v>
      </c>
      <c r="C97" s="666"/>
      <c r="D97" s="666"/>
      <c r="E97" s="667"/>
      <c r="F97" s="674">
        <f>sum(F96:I96)</f>
        <v>31</v>
      </c>
      <c r="G97" s="666"/>
      <c r="H97" s="666"/>
      <c r="I97" s="667"/>
      <c r="J97" s="673">
        <f>sum(J96:M96)</f>
        <v>0</v>
      </c>
      <c r="K97" s="666"/>
      <c r="L97" s="666"/>
      <c r="M97" s="667"/>
      <c r="N97" s="674">
        <f>sum(N96:Q96)</f>
        <v>75.4</v>
      </c>
      <c r="O97" s="666"/>
      <c r="P97" s="666"/>
      <c r="Q97" s="667"/>
      <c r="R97" s="673">
        <f>sum(R96:U96)</f>
        <v>46.8</v>
      </c>
      <c r="S97" s="666"/>
      <c r="T97" s="666"/>
      <c r="U97" s="667"/>
      <c r="V97" s="674">
        <f>sum(V96:Y96)</f>
        <v>0</v>
      </c>
      <c r="W97" s="666"/>
      <c r="X97" s="666"/>
      <c r="Y97" s="667"/>
      <c r="Z97" s="673">
        <f>sum(Z96:AC96)</f>
        <v>50.14285714</v>
      </c>
      <c r="AA97" s="666"/>
      <c r="AB97" s="666"/>
      <c r="AC97" s="667"/>
      <c r="AD97" s="674">
        <f>sum(AD96:AG96)</f>
        <v>0</v>
      </c>
      <c r="AE97" s="666"/>
      <c r="AF97" s="666"/>
      <c r="AG97" s="667"/>
      <c r="AH97" s="673">
        <f>sum(AH96:AK96)</f>
        <v>107.7142857</v>
      </c>
      <c r="AI97" s="666"/>
      <c r="AJ97" s="666"/>
      <c r="AK97" s="667"/>
      <c r="AL97" s="674">
        <f>sum(AL96:AO96)</f>
        <v>50.904</v>
      </c>
      <c r="AM97" s="666"/>
      <c r="AN97" s="666"/>
      <c r="AO97" s="667"/>
      <c r="AP97" s="673">
        <f>sum(AP96:AS96)</f>
        <v>0</v>
      </c>
      <c r="AQ97" s="666"/>
      <c r="AR97" s="666"/>
      <c r="AS97" s="667"/>
      <c r="AT97" s="674">
        <f>sum(AT96:AW96)</f>
        <v>159.25</v>
      </c>
      <c r="AU97" s="666"/>
      <c r="AV97" s="666"/>
      <c r="AW97" s="667"/>
      <c r="AX97" s="673">
        <f>sum(AX96:BA96)</f>
        <v>364</v>
      </c>
      <c r="AY97" s="666"/>
      <c r="AZ97" s="666"/>
      <c r="BA97" s="667"/>
      <c r="BB97" s="674">
        <f>sum(BB96:BE96)</f>
        <v>0</v>
      </c>
      <c r="BC97" s="666"/>
      <c r="BD97" s="666"/>
      <c r="BE97" s="667"/>
      <c r="BF97" s="673">
        <f>sum(BF96:BI96)</f>
        <v>0</v>
      </c>
      <c r="BG97" s="666"/>
      <c r="BH97" s="666"/>
      <c r="BI97" s="667"/>
      <c r="BJ97" s="674">
        <f>sum(BJ96:BM96)</f>
        <v>0</v>
      </c>
      <c r="BK97" s="666"/>
      <c r="BL97" s="666"/>
      <c r="BM97" s="667"/>
      <c r="BN97" s="673">
        <f>sum(BN96:BQ96)</f>
        <v>0</v>
      </c>
      <c r="BO97" s="666"/>
      <c r="BP97" s="666"/>
      <c r="BQ97" s="667"/>
      <c r="BR97" s="674">
        <f>sum(BR96:BU96)</f>
        <v>0</v>
      </c>
      <c r="BS97" s="666"/>
      <c r="BT97" s="666"/>
      <c r="BU97" s="667"/>
    </row>
    <row r="98">
      <c r="A98" s="677"/>
      <c r="B98" s="677"/>
      <c r="C98" s="677"/>
      <c r="D98" s="677"/>
      <c r="E98" s="677"/>
      <c r="F98" s="677"/>
      <c r="G98" s="677"/>
      <c r="H98" s="677"/>
      <c r="I98" s="677"/>
      <c r="J98" s="677"/>
      <c r="K98" s="677"/>
      <c r="L98" s="677"/>
      <c r="M98" s="677"/>
      <c r="N98" s="677"/>
      <c r="O98" s="677"/>
      <c r="P98" s="677"/>
      <c r="Q98" s="677"/>
      <c r="R98" s="677"/>
      <c r="S98" s="677"/>
      <c r="T98" s="677"/>
      <c r="U98" s="677"/>
      <c r="V98" s="677"/>
      <c r="W98" s="677"/>
      <c r="X98" s="677"/>
      <c r="Y98" s="677"/>
      <c r="Z98" s="677"/>
      <c r="AA98" s="677"/>
      <c r="AB98" s="677"/>
      <c r="AC98" s="677"/>
      <c r="AD98" s="677"/>
      <c r="AE98" s="677"/>
      <c r="AF98" s="677"/>
      <c r="AG98" s="677"/>
      <c r="AH98" s="677"/>
      <c r="AI98" s="677"/>
      <c r="AJ98" s="677"/>
      <c r="AK98" s="677"/>
      <c r="AL98" s="677"/>
      <c r="AM98" s="677"/>
      <c r="AN98" s="677"/>
      <c r="AO98" s="677"/>
      <c r="AP98" s="677"/>
      <c r="AQ98" s="677"/>
      <c r="AR98" s="677"/>
      <c r="AS98" s="677"/>
      <c r="AT98" s="677"/>
      <c r="AU98" s="677"/>
      <c r="AV98" s="677"/>
      <c r="AW98" s="677"/>
      <c r="AX98" s="677"/>
      <c r="AY98" s="677"/>
      <c r="AZ98" s="677"/>
      <c r="BA98" s="677"/>
      <c r="BB98" s="677"/>
      <c r="BC98" s="677"/>
      <c r="BD98" s="677"/>
      <c r="BE98" s="677"/>
      <c r="BF98" s="677"/>
      <c r="BG98" s="677"/>
      <c r="BH98" s="677"/>
      <c r="BI98" s="677"/>
      <c r="BJ98" s="677"/>
      <c r="BK98" s="677"/>
      <c r="BL98" s="677"/>
      <c r="BM98" s="677"/>
      <c r="BN98" s="677"/>
      <c r="BO98" s="677"/>
      <c r="BP98" s="677"/>
      <c r="BQ98" s="677"/>
      <c r="BR98" s="677"/>
      <c r="BS98" s="677"/>
      <c r="BT98" s="677"/>
      <c r="BU98" s="677"/>
    </row>
    <row r="99">
      <c r="A99" s="677"/>
      <c r="B99" s="677"/>
      <c r="C99" s="677"/>
      <c r="D99" s="677"/>
      <c r="E99" s="677"/>
      <c r="F99" s="677"/>
      <c r="G99" s="677"/>
      <c r="H99" s="677"/>
      <c r="I99" s="677"/>
      <c r="J99" s="677"/>
      <c r="K99" s="677"/>
      <c r="L99" s="677"/>
      <c r="M99" s="677"/>
      <c r="N99" s="677"/>
      <c r="O99" s="677"/>
      <c r="P99" s="677"/>
      <c r="Q99" s="677"/>
      <c r="R99" s="677"/>
      <c r="S99" s="677"/>
      <c r="T99" s="677"/>
      <c r="U99" s="677"/>
      <c r="V99" s="677"/>
      <c r="W99" s="677"/>
      <c r="X99" s="677"/>
      <c r="Y99" s="677"/>
      <c r="Z99" s="677"/>
      <c r="AA99" s="677"/>
      <c r="AB99" s="677"/>
      <c r="AC99" s="677"/>
      <c r="AD99" s="677"/>
      <c r="AE99" s="677"/>
      <c r="AF99" s="677"/>
      <c r="AG99" s="677"/>
      <c r="AH99" s="677"/>
      <c r="AI99" s="677"/>
      <c r="AJ99" s="677"/>
      <c r="AK99" s="677"/>
      <c r="AL99" s="677"/>
      <c r="AM99" s="677"/>
      <c r="AN99" s="677"/>
      <c r="AO99" s="677"/>
      <c r="AP99" s="677"/>
      <c r="AQ99" s="677"/>
      <c r="AR99" s="677"/>
      <c r="AS99" s="677"/>
      <c r="AT99" s="677"/>
      <c r="AU99" s="677"/>
      <c r="AV99" s="677"/>
      <c r="AW99" s="677"/>
      <c r="AX99" s="677"/>
      <c r="AY99" s="677"/>
      <c r="AZ99" s="677"/>
      <c r="BA99" s="677"/>
      <c r="BB99" s="677"/>
      <c r="BC99" s="677"/>
      <c r="BD99" s="677"/>
      <c r="BE99" s="677"/>
      <c r="BF99" s="677"/>
      <c r="BG99" s="677"/>
      <c r="BH99" s="677"/>
      <c r="BI99" s="677"/>
      <c r="BJ99" s="677"/>
      <c r="BK99" s="677"/>
      <c r="BL99" s="677"/>
      <c r="BM99" s="677"/>
      <c r="BN99" s="677"/>
      <c r="BO99" s="677"/>
      <c r="BP99" s="677"/>
      <c r="BQ99" s="677"/>
      <c r="BR99" s="677"/>
      <c r="BS99" s="677"/>
      <c r="BT99" s="677"/>
      <c r="BU99" s="677"/>
    </row>
    <row r="100">
      <c r="A100" s="677"/>
      <c r="B100" s="677"/>
      <c r="C100" s="677"/>
      <c r="D100" s="677"/>
      <c r="E100" s="677"/>
      <c r="F100" s="677"/>
      <c r="G100" s="677"/>
      <c r="H100" s="677"/>
      <c r="I100" s="677"/>
      <c r="J100" s="677"/>
      <c r="K100" s="677"/>
      <c r="L100" s="677"/>
      <c r="M100" s="677"/>
      <c r="N100" s="677"/>
      <c r="O100" s="677"/>
      <c r="P100" s="677"/>
      <c r="Q100" s="677"/>
      <c r="R100" s="677"/>
      <c r="S100" s="677"/>
      <c r="T100" s="677"/>
      <c r="U100" s="677"/>
      <c r="V100" s="677"/>
      <c r="W100" s="677"/>
      <c r="X100" s="677"/>
      <c r="Y100" s="677"/>
      <c r="Z100" s="677"/>
      <c r="AA100" s="677"/>
      <c r="AB100" s="677"/>
      <c r="AC100" s="677"/>
      <c r="AD100" s="677"/>
      <c r="AE100" s="677"/>
      <c r="AF100" s="677"/>
      <c r="AG100" s="677"/>
      <c r="AH100" s="677"/>
      <c r="AI100" s="677"/>
      <c r="AJ100" s="677"/>
      <c r="AK100" s="677"/>
      <c r="AL100" s="677"/>
      <c r="AM100" s="677"/>
      <c r="AN100" s="677"/>
      <c r="AO100" s="677"/>
      <c r="AP100" s="677"/>
      <c r="AQ100" s="677"/>
      <c r="AR100" s="677"/>
      <c r="AS100" s="677"/>
      <c r="AT100" s="677"/>
      <c r="AU100" s="677"/>
      <c r="AV100" s="677"/>
      <c r="AW100" s="677"/>
      <c r="AX100" s="677"/>
      <c r="AY100" s="677"/>
      <c r="AZ100" s="677"/>
      <c r="BA100" s="677"/>
      <c r="BB100" s="677"/>
      <c r="BC100" s="677"/>
      <c r="BD100" s="677"/>
      <c r="BE100" s="677"/>
      <c r="BF100" s="677"/>
      <c r="BG100" s="677"/>
      <c r="BH100" s="677"/>
      <c r="BI100" s="677"/>
      <c r="BJ100" s="677"/>
      <c r="BK100" s="677"/>
      <c r="BL100" s="677"/>
      <c r="BM100" s="677"/>
      <c r="BN100" s="677"/>
      <c r="BO100" s="677"/>
      <c r="BP100" s="677"/>
      <c r="BQ100" s="677"/>
      <c r="BR100" s="677"/>
      <c r="BS100" s="677"/>
      <c r="BT100" s="677"/>
      <c r="BU100" s="677"/>
    </row>
    <row r="101">
      <c r="A101" s="677"/>
      <c r="B101" s="677"/>
      <c r="C101" s="677"/>
      <c r="D101" s="677"/>
      <c r="E101" s="677"/>
      <c r="F101" s="677"/>
      <c r="G101" s="677"/>
      <c r="H101" s="677"/>
      <c r="I101" s="677"/>
      <c r="J101" s="677"/>
      <c r="K101" s="677"/>
      <c r="L101" s="677"/>
      <c r="M101" s="677"/>
      <c r="N101" s="677"/>
      <c r="O101" s="677"/>
      <c r="P101" s="677"/>
      <c r="Q101" s="677"/>
      <c r="R101" s="677"/>
      <c r="S101" s="677"/>
      <c r="T101" s="677"/>
      <c r="U101" s="677"/>
      <c r="V101" s="677"/>
      <c r="W101" s="677"/>
      <c r="X101" s="677"/>
      <c r="Y101" s="677"/>
      <c r="Z101" s="677"/>
      <c r="AA101" s="677"/>
      <c r="AB101" s="677"/>
      <c r="AC101" s="677"/>
      <c r="AD101" s="677"/>
      <c r="AE101" s="677"/>
      <c r="AF101" s="677"/>
      <c r="AG101" s="677"/>
      <c r="AH101" s="677"/>
      <c r="AI101" s="677"/>
      <c r="AJ101" s="677"/>
      <c r="AK101" s="677"/>
      <c r="AL101" s="677"/>
      <c r="AM101" s="677"/>
      <c r="AN101" s="677"/>
      <c r="AO101" s="677"/>
      <c r="AP101" s="677"/>
      <c r="AQ101" s="677"/>
      <c r="AR101" s="677"/>
      <c r="AS101" s="677"/>
      <c r="AT101" s="677"/>
      <c r="AU101" s="677"/>
      <c r="AV101" s="677"/>
      <c r="AW101" s="677"/>
      <c r="AX101" s="677"/>
      <c r="AY101" s="677"/>
      <c r="AZ101" s="677"/>
      <c r="BA101" s="677"/>
      <c r="BB101" s="677"/>
      <c r="BC101" s="677"/>
      <c r="BD101" s="677"/>
      <c r="BE101" s="677"/>
      <c r="BF101" s="677"/>
      <c r="BG101" s="677"/>
      <c r="BH101" s="677"/>
      <c r="BI101" s="677"/>
      <c r="BJ101" s="677"/>
      <c r="BK101" s="677"/>
      <c r="BL101" s="677"/>
      <c r="BM101" s="677"/>
      <c r="BN101" s="677"/>
      <c r="BO101" s="677"/>
      <c r="BP101" s="677"/>
      <c r="BQ101" s="677"/>
      <c r="BR101" s="677"/>
      <c r="BS101" s="677"/>
      <c r="BT101" s="677"/>
      <c r="BU101" s="677"/>
    </row>
    <row r="102">
      <c r="A102" s="677"/>
      <c r="B102" s="677"/>
      <c r="C102" s="677"/>
      <c r="D102" s="677"/>
      <c r="E102" s="677"/>
      <c r="F102" s="677"/>
      <c r="G102" s="677"/>
      <c r="H102" s="677"/>
      <c r="I102" s="677"/>
      <c r="J102" s="677"/>
      <c r="K102" s="677"/>
      <c r="L102" s="677"/>
      <c r="M102" s="677"/>
      <c r="N102" s="677"/>
      <c r="O102" s="677"/>
      <c r="P102" s="677"/>
      <c r="Q102" s="677"/>
      <c r="R102" s="677"/>
      <c r="S102" s="677"/>
      <c r="T102" s="677"/>
      <c r="U102" s="677"/>
      <c r="V102" s="677"/>
      <c r="W102" s="677"/>
      <c r="X102" s="677"/>
      <c r="Y102" s="677"/>
      <c r="Z102" s="677"/>
      <c r="AA102" s="677"/>
      <c r="AB102" s="677"/>
      <c r="AC102" s="677"/>
      <c r="AD102" s="677"/>
      <c r="AE102" s="677"/>
      <c r="AF102" s="677"/>
      <c r="AG102" s="677"/>
      <c r="AH102" s="677"/>
      <c r="AI102" s="677"/>
      <c r="AJ102" s="677"/>
      <c r="AK102" s="677"/>
      <c r="AL102" s="677"/>
      <c r="AM102" s="677"/>
      <c r="AN102" s="677"/>
      <c r="AO102" s="677"/>
      <c r="AP102" s="677"/>
      <c r="AQ102" s="677"/>
      <c r="AR102" s="677"/>
      <c r="AS102" s="677"/>
      <c r="AT102" s="677"/>
      <c r="AU102" s="677"/>
      <c r="AV102" s="677"/>
      <c r="AW102" s="677"/>
      <c r="AX102" s="677"/>
      <c r="AY102" s="677"/>
      <c r="AZ102" s="677"/>
      <c r="BA102" s="677"/>
      <c r="BB102" s="677"/>
      <c r="BC102" s="677"/>
      <c r="BD102" s="677"/>
      <c r="BE102" s="677"/>
      <c r="BF102" s="677"/>
      <c r="BG102" s="677"/>
      <c r="BH102" s="677"/>
      <c r="BI102" s="677"/>
      <c r="BJ102" s="677"/>
      <c r="BK102" s="677"/>
      <c r="BL102" s="677"/>
      <c r="BM102" s="677"/>
      <c r="BN102" s="677"/>
      <c r="BO102" s="677"/>
      <c r="BP102" s="677"/>
      <c r="BQ102" s="677"/>
      <c r="BR102" s="677"/>
      <c r="BS102" s="677"/>
      <c r="BT102" s="677"/>
      <c r="BU102" s="677"/>
    </row>
    <row r="103">
      <c r="A103" s="677"/>
      <c r="B103" s="677"/>
      <c r="C103" s="677"/>
      <c r="D103" s="677"/>
      <c r="E103" s="677"/>
      <c r="F103" s="677"/>
      <c r="G103" s="677"/>
      <c r="H103" s="677"/>
      <c r="I103" s="677"/>
      <c r="J103" s="677"/>
      <c r="K103" s="677"/>
      <c r="L103" s="677"/>
      <c r="M103" s="677"/>
      <c r="N103" s="677"/>
      <c r="O103" s="677"/>
      <c r="P103" s="677"/>
      <c r="Q103" s="677"/>
      <c r="R103" s="677"/>
      <c r="S103" s="677"/>
      <c r="T103" s="677"/>
      <c r="U103" s="677"/>
      <c r="V103" s="677"/>
      <c r="W103" s="677"/>
      <c r="X103" s="677"/>
      <c r="Y103" s="677"/>
      <c r="Z103" s="677"/>
      <c r="AA103" s="677"/>
      <c r="AB103" s="677"/>
      <c r="AC103" s="677"/>
      <c r="AD103" s="677"/>
      <c r="AE103" s="677"/>
      <c r="AF103" s="677"/>
      <c r="AG103" s="677"/>
      <c r="AH103" s="677"/>
      <c r="AI103" s="677"/>
      <c r="AJ103" s="677"/>
      <c r="AK103" s="677"/>
      <c r="AL103" s="677"/>
      <c r="AM103" s="677"/>
      <c r="AN103" s="677"/>
      <c r="AO103" s="677"/>
      <c r="AP103" s="677"/>
      <c r="AQ103" s="677"/>
      <c r="AR103" s="677"/>
      <c r="AS103" s="677"/>
      <c r="AT103" s="677"/>
      <c r="AU103" s="677"/>
      <c r="AV103" s="677"/>
      <c r="AW103" s="677"/>
      <c r="AX103" s="677"/>
      <c r="AY103" s="677"/>
      <c r="AZ103" s="677"/>
      <c r="BA103" s="677"/>
      <c r="BB103" s="677"/>
      <c r="BC103" s="677"/>
      <c r="BD103" s="677"/>
      <c r="BE103" s="677"/>
      <c r="BF103" s="677"/>
      <c r="BG103" s="677"/>
      <c r="BH103" s="677"/>
      <c r="BI103" s="677"/>
      <c r="BJ103" s="677"/>
      <c r="BK103" s="677"/>
      <c r="BL103" s="677"/>
      <c r="BM103" s="677"/>
      <c r="BN103" s="677"/>
      <c r="BO103" s="677"/>
      <c r="BP103" s="677"/>
      <c r="BQ103" s="677"/>
      <c r="BR103" s="677"/>
      <c r="BS103" s="677"/>
      <c r="BT103" s="677"/>
      <c r="BU103" s="677"/>
    </row>
    <row r="104">
      <c r="A104" s="677"/>
      <c r="B104" s="677"/>
      <c r="C104" s="677"/>
      <c r="D104" s="677"/>
      <c r="E104" s="677"/>
      <c r="F104" s="677"/>
      <c r="G104" s="677"/>
      <c r="H104" s="677"/>
      <c r="I104" s="677"/>
      <c r="J104" s="677"/>
      <c r="K104" s="677"/>
      <c r="L104" s="677"/>
      <c r="M104" s="677"/>
      <c r="N104" s="677"/>
      <c r="O104" s="677"/>
      <c r="P104" s="677"/>
      <c r="Q104" s="677"/>
      <c r="R104" s="677"/>
      <c r="S104" s="677"/>
      <c r="T104" s="677"/>
      <c r="U104" s="677"/>
      <c r="V104" s="677"/>
      <c r="W104" s="677"/>
      <c r="X104" s="677"/>
      <c r="Y104" s="677"/>
      <c r="Z104" s="677"/>
      <c r="AA104" s="677"/>
      <c r="AB104" s="677"/>
      <c r="AC104" s="677"/>
      <c r="AD104" s="677"/>
      <c r="AE104" s="677"/>
      <c r="AF104" s="677"/>
      <c r="AG104" s="677"/>
      <c r="AH104" s="677"/>
      <c r="AI104" s="677"/>
      <c r="AJ104" s="677"/>
      <c r="AK104" s="677"/>
      <c r="AL104" s="677"/>
      <c r="AM104" s="677"/>
      <c r="AN104" s="677"/>
      <c r="AO104" s="677"/>
      <c r="AP104" s="677"/>
      <c r="AQ104" s="677"/>
      <c r="AR104" s="677"/>
      <c r="AS104" s="677"/>
      <c r="AT104" s="677"/>
      <c r="AU104" s="677"/>
      <c r="AV104" s="677"/>
      <c r="AW104" s="677"/>
      <c r="AX104" s="677"/>
      <c r="AY104" s="677"/>
      <c r="AZ104" s="677"/>
      <c r="BA104" s="677"/>
      <c r="BB104" s="677"/>
      <c r="BC104" s="677"/>
      <c r="BD104" s="677"/>
      <c r="BE104" s="677"/>
      <c r="BF104" s="677"/>
      <c r="BG104" s="677"/>
      <c r="BH104" s="677"/>
      <c r="BI104" s="677"/>
      <c r="BJ104" s="677"/>
      <c r="BK104" s="677"/>
      <c r="BL104" s="677"/>
      <c r="BM104" s="677"/>
      <c r="BN104" s="677"/>
      <c r="BO104" s="677"/>
      <c r="BP104" s="677"/>
      <c r="BQ104" s="677"/>
      <c r="BR104" s="677"/>
      <c r="BS104" s="677"/>
      <c r="BT104" s="677"/>
      <c r="BU104" s="677"/>
    </row>
    <row r="105">
      <c r="A105" s="677"/>
      <c r="B105" s="677"/>
      <c r="C105" s="677"/>
      <c r="D105" s="677"/>
      <c r="E105" s="677"/>
      <c r="F105" s="677"/>
      <c r="G105" s="677"/>
      <c r="H105" s="677"/>
      <c r="I105" s="677"/>
      <c r="J105" s="677"/>
      <c r="K105" s="677"/>
      <c r="L105" s="677"/>
      <c r="M105" s="677"/>
      <c r="N105" s="677"/>
      <c r="O105" s="677"/>
      <c r="P105" s="677"/>
      <c r="Q105" s="677"/>
      <c r="R105" s="677"/>
      <c r="S105" s="677"/>
      <c r="T105" s="677"/>
      <c r="U105" s="677"/>
      <c r="V105" s="677"/>
      <c r="W105" s="677"/>
      <c r="X105" s="677"/>
      <c r="Y105" s="677"/>
      <c r="Z105" s="677"/>
      <c r="AA105" s="677"/>
      <c r="AB105" s="677"/>
      <c r="AC105" s="677"/>
      <c r="AD105" s="677"/>
      <c r="AE105" s="677"/>
      <c r="AF105" s="677"/>
      <c r="AG105" s="677"/>
      <c r="AH105" s="677"/>
      <c r="AI105" s="677"/>
      <c r="AJ105" s="677"/>
      <c r="AK105" s="677"/>
      <c r="AL105" s="677"/>
      <c r="AM105" s="677"/>
      <c r="AN105" s="677"/>
      <c r="AO105" s="677"/>
      <c r="AP105" s="677"/>
      <c r="AQ105" s="677"/>
      <c r="AR105" s="677"/>
      <c r="AS105" s="677"/>
      <c r="AT105" s="677"/>
      <c r="AU105" s="677"/>
      <c r="AV105" s="677"/>
      <c r="AW105" s="677"/>
      <c r="AX105" s="677"/>
      <c r="AY105" s="677"/>
      <c r="AZ105" s="677"/>
      <c r="BA105" s="677"/>
      <c r="BB105" s="677"/>
      <c r="BC105" s="677"/>
      <c r="BD105" s="677"/>
      <c r="BE105" s="677"/>
      <c r="BF105" s="677"/>
      <c r="BG105" s="677"/>
      <c r="BH105" s="677"/>
      <c r="BI105" s="677"/>
      <c r="BJ105" s="677"/>
      <c r="BK105" s="677"/>
      <c r="BL105" s="677"/>
      <c r="BM105" s="677"/>
      <c r="BN105" s="677"/>
      <c r="BO105" s="677"/>
      <c r="BP105" s="677"/>
      <c r="BQ105" s="677"/>
      <c r="BR105" s="677"/>
      <c r="BS105" s="677"/>
      <c r="BT105" s="677"/>
      <c r="BU105" s="677"/>
    </row>
    <row r="106">
      <c r="A106" s="677"/>
      <c r="B106" s="677"/>
      <c r="C106" s="677"/>
      <c r="D106" s="677"/>
      <c r="E106" s="677"/>
      <c r="F106" s="677"/>
      <c r="G106" s="677"/>
      <c r="H106" s="677"/>
      <c r="I106" s="677"/>
      <c r="J106" s="677"/>
      <c r="K106" s="677"/>
      <c r="L106" s="677"/>
      <c r="M106" s="677"/>
      <c r="N106" s="677"/>
      <c r="O106" s="677"/>
      <c r="P106" s="677"/>
      <c r="Q106" s="677"/>
      <c r="R106" s="677"/>
      <c r="S106" s="677"/>
      <c r="T106" s="677"/>
      <c r="U106" s="677"/>
      <c r="V106" s="677"/>
      <c r="W106" s="677"/>
      <c r="X106" s="677"/>
      <c r="Y106" s="677"/>
      <c r="Z106" s="677"/>
      <c r="AA106" s="677"/>
      <c r="AB106" s="677"/>
      <c r="AC106" s="677"/>
      <c r="AD106" s="677"/>
      <c r="AE106" s="677"/>
      <c r="AF106" s="677"/>
      <c r="AG106" s="677"/>
      <c r="AH106" s="677"/>
      <c r="AI106" s="677"/>
      <c r="AJ106" s="677"/>
      <c r="AK106" s="677"/>
      <c r="AL106" s="677"/>
      <c r="AM106" s="677"/>
      <c r="AN106" s="677"/>
      <c r="AO106" s="677"/>
      <c r="AP106" s="677"/>
      <c r="AQ106" s="677"/>
      <c r="AR106" s="677"/>
      <c r="AS106" s="677"/>
      <c r="AT106" s="677"/>
      <c r="AU106" s="677"/>
      <c r="AV106" s="677"/>
      <c r="AW106" s="677"/>
      <c r="AX106" s="677"/>
      <c r="AY106" s="677"/>
      <c r="AZ106" s="677"/>
      <c r="BA106" s="677"/>
      <c r="BB106" s="677"/>
      <c r="BC106" s="677"/>
      <c r="BD106" s="677"/>
      <c r="BE106" s="677"/>
      <c r="BF106" s="677"/>
      <c r="BG106" s="677"/>
      <c r="BH106" s="677"/>
      <c r="BI106" s="677"/>
      <c r="BJ106" s="677"/>
      <c r="BK106" s="677"/>
      <c r="BL106" s="677"/>
      <c r="BM106" s="677"/>
      <c r="BN106" s="677"/>
      <c r="BO106" s="677"/>
      <c r="BP106" s="677"/>
      <c r="BQ106" s="677"/>
      <c r="BR106" s="677"/>
      <c r="BS106" s="677"/>
      <c r="BT106" s="677"/>
      <c r="BU106" s="677"/>
    </row>
    <row r="107">
      <c r="A107" s="677"/>
      <c r="B107" s="677"/>
      <c r="C107" s="677"/>
      <c r="D107" s="677"/>
      <c r="E107" s="677"/>
      <c r="F107" s="677"/>
      <c r="G107" s="677"/>
      <c r="H107" s="677"/>
      <c r="I107" s="677"/>
      <c r="J107" s="677"/>
      <c r="K107" s="677"/>
      <c r="L107" s="677"/>
      <c r="M107" s="677"/>
      <c r="N107" s="677"/>
      <c r="O107" s="677"/>
      <c r="P107" s="677"/>
      <c r="Q107" s="677"/>
      <c r="R107" s="677"/>
      <c r="S107" s="677"/>
      <c r="T107" s="677"/>
      <c r="U107" s="677"/>
      <c r="V107" s="677"/>
      <c r="W107" s="677"/>
      <c r="X107" s="677"/>
      <c r="Y107" s="677"/>
      <c r="Z107" s="677"/>
      <c r="AA107" s="677"/>
      <c r="AB107" s="677"/>
      <c r="AC107" s="677"/>
      <c r="AD107" s="677"/>
      <c r="AE107" s="677"/>
      <c r="AF107" s="677"/>
      <c r="AG107" s="677"/>
      <c r="AH107" s="677"/>
      <c r="AI107" s="677"/>
      <c r="AJ107" s="677"/>
      <c r="AK107" s="677"/>
      <c r="AL107" s="677"/>
      <c r="AM107" s="677"/>
      <c r="AN107" s="677"/>
      <c r="AO107" s="677"/>
      <c r="AP107" s="677"/>
      <c r="AQ107" s="677"/>
      <c r="AR107" s="677"/>
      <c r="AS107" s="677"/>
      <c r="AT107" s="677"/>
      <c r="AU107" s="677"/>
      <c r="AV107" s="677"/>
      <c r="AW107" s="677"/>
      <c r="AX107" s="677"/>
      <c r="AY107" s="677"/>
      <c r="AZ107" s="677"/>
      <c r="BA107" s="677"/>
      <c r="BB107" s="677"/>
      <c r="BC107" s="677"/>
      <c r="BD107" s="677"/>
      <c r="BE107" s="677"/>
      <c r="BF107" s="677"/>
      <c r="BG107" s="677"/>
      <c r="BH107" s="677"/>
      <c r="BI107" s="677"/>
      <c r="BJ107" s="677"/>
      <c r="BK107" s="677"/>
      <c r="BL107" s="677"/>
      <c r="BM107" s="677"/>
      <c r="BN107" s="677"/>
      <c r="BO107" s="677"/>
      <c r="BP107" s="677"/>
      <c r="BQ107" s="677"/>
      <c r="BR107" s="677"/>
      <c r="BS107" s="677"/>
      <c r="BT107" s="677"/>
      <c r="BU107" s="677"/>
    </row>
    <row r="108">
      <c r="A108" s="677"/>
      <c r="B108" s="677"/>
      <c r="C108" s="677"/>
      <c r="D108" s="677"/>
      <c r="E108" s="677"/>
      <c r="F108" s="677"/>
      <c r="G108" s="677"/>
      <c r="H108" s="677"/>
      <c r="I108" s="677"/>
      <c r="J108" s="677"/>
      <c r="K108" s="677"/>
      <c r="L108" s="677"/>
      <c r="M108" s="677"/>
      <c r="N108" s="677"/>
      <c r="O108" s="677"/>
      <c r="P108" s="677"/>
      <c r="Q108" s="677"/>
      <c r="R108" s="677"/>
      <c r="S108" s="677"/>
      <c r="T108" s="677"/>
      <c r="U108" s="677"/>
      <c r="V108" s="677"/>
      <c r="W108" s="677"/>
      <c r="X108" s="677"/>
      <c r="Y108" s="677"/>
      <c r="Z108" s="677"/>
      <c r="AA108" s="677"/>
      <c r="AB108" s="677"/>
      <c r="AC108" s="677"/>
      <c r="AD108" s="677"/>
      <c r="AE108" s="677"/>
      <c r="AF108" s="677"/>
      <c r="AG108" s="677"/>
      <c r="AH108" s="677"/>
      <c r="AI108" s="677"/>
      <c r="AJ108" s="677"/>
      <c r="AK108" s="677"/>
      <c r="AL108" s="677"/>
      <c r="AM108" s="677"/>
      <c r="AN108" s="677"/>
      <c r="AO108" s="677"/>
      <c r="AP108" s="677"/>
      <c r="AQ108" s="677"/>
      <c r="AR108" s="677"/>
      <c r="AS108" s="677"/>
      <c r="AT108" s="677"/>
      <c r="AU108" s="677"/>
      <c r="AV108" s="677"/>
      <c r="AW108" s="677"/>
      <c r="AX108" s="677"/>
      <c r="AY108" s="677"/>
      <c r="AZ108" s="677"/>
      <c r="BA108" s="677"/>
      <c r="BB108" s="677"/>
      <c r="BC108" s="677"/>
      <c r="BD108" s="677"/>
      <c r="BE108" s="677"/>
      <c r="BF108" s="677"/>
      <c r="BG108" s="677"/>
      <c r="BH108" s="677"/>
      <c r="BI108" s="677"/>
      <c r="BJ108" s="677"/>
      <c r="BK108" s="677"/>
      <c r="BL108" s="677"/>
      <c r="BM108" s="677"/>
      <c r="BN108" s="677"/>
      <c r="BO108" s="677"/>
      <c r="BP108" s="677"/>
      <c r="BQ108" s="677"/>
      <c r="BR108" s="677"/>
      <c r="BS108" s="677"/>
      <c r="BT108" s="677"/>
      <c r="BU108" s="677"/>
    </row>
    <row r="109">
      <c r="A109" s="677"/>
      <c r="B109" s="677"/>
      <c r="C109" s="677"/>
      <c r="D109" s="677"/>
      <c r="E109" s="677"/>
      <c r="F109" s="677"/>
      <c r="G109" s="677"/>
      <c r="H109" s="677"/>
      <c r="I109" s="677"/>
      <c r="J109" s="677"/>
      <c r="K109" s="677"/>
      <c r="L109" s="677"/>
      <c r="M109" s="677"/>
      <c r="N109" s="677"/>
      <c r="O109" s="677"/>
      <c r="P109" s="677"/>
      <c r="Q109" s="677"/>
      <c r="R109" s="677"/>
      <c r="S109" s="677"/>
      <c r="T109" s="677"/>
      <c r="U109" s="677"/>
      <c r="V109" s="677"/>
      <c r="W109" s="677"/>
      <c r="X109" s="677"/>
      <c r="Y109" s="677"/>
      <c r="Z109" s="677"/>
      <c r="AA109" s="677"/>
      <c r="AB109" s="677"/>
      <c r="AC109" s="677"/>
      <c r="AD109" s="677"/>
      <c r="AE109" s="677"/>
      <c r="AF109" s="677"/>
      <c r="AG109" s="677"/>
      <c r="AH109" s="677"/>
      <c r="AI109" s="677"/>
      <c r="AJ109" s="677"/>
      <c r="AK109" s="677"/>
      <c r="AL109" s="677"/>
      <c r="AM109" s="677"/>
      <c r="AN109" s="677"/>
      <c r="AO109" s="677"/>
      <c r="AP109" s="677"/>
      <c r="AQ109" s="677"/>
      <c r="AR109" s="677"/>
      <c r="AS109" s="677"/>
      <c r="AT109" s="677"/>
      <c r="AU109" s="677"/>
      <c r="AV109" s="677"/>
      <c r="AW109" s="677"/>
      <c r="AX109" s="677"/>
      <c r="AY109" s="677"/>
      <c r="AZ109" s="677"/>
      <c r="BA109" s="677"/>
      <c r="BB109" s="677"/>
      <c r="BC109" s="677"/>
      <c r="BD109" s="677"/>
      <c r="BE109" s="677"/>
      <c r="BF109" s="677"/>
      <c r="BG109" s="677"/>
      <c r="BH109" s="677"/>
      <c r="BI109" s="677"/>
      <c r="BJ109" s="677"/>
      <c r="BK109" s="677"/>
      <c r="BL109" s="677"/>
      <c r="BM109" s="677"/>
      <c r="BN109" s="677"/>
      <c r="BO109" s="677"/>
      <c r="BP109" s="677"/>
      <c r="BQ109" s="677"/>
      <c r="BR109" s="677"/>
      <c r="BS109" s="677"/>
      <c r="BT109" s="677"/>
      <c r="BU109" s="677"/>
    </row>
    <row r="110">
      <c r="A110" s="677"/>
      <c r="B110" s="677"/>
      <c r="C110" s="677"/>
      <c r="D110" s="677"/>
      <c r="E110" s="677"/>
      <c r="F110" s="677"/>
      <c r="G110" s="677"/>
      <c r="H110" s="677"/>
      <c r="I110" s="677"/>
      <c r="J110" s="677"/>
      <c r="K110" s="677"/>
      <c r="L110" s="677"/>
      <c r="M110" s="677"/>
      <c r="N110" s="677"/>
      <c r="O110" s="677"/>
      <c r="P110" s="677"/>
      <c r="Q110" s="677"/>
      <c r="R110" s="677"/>
      <c r="S110" s="677"/>
      <c r="T110" s="677"/>
      <c r="U110" s="677"/>
      <c r="V110" s="677"/>
      <c r="W110" s="677"/>
      <c r="X110" s="677"/>
      <c r="Y110" s="677"/>
      <c r="Z110" s="677"/>
      <c r="AA110" s="677"/>
      <c r="AB110" s="677"/>
      <c r="AC110" s="677"/>
      <c r="AD110" s="677"/>
      <c r="AE110" s="677"/>
      <c r="AF110" s="677"/>
      <c r="AG110" s="677"/>
      <c r="AH110" s="677"/>
      <c r="AI110" s="677"/>
      <c r="AJ110" s="677"/>
      <c r="AK110" s="677"/>
      <c r="AL110" s="677"/>
      <c r="AM110" s="677"/>
      <c r="AN110" s="677"/>
      <c r="AO110" s="677"/>
      <c r="AP110" s="677"/>
      <c r="AQ110" s="677"/>
      <c r="AR110" s="677"/>
      <c r="AS110" s="677"/>
      <c r="AT110" s="677"/>
      <c r="AU110" s="677"/>
      <c r="AV110" s="677"/>
      <c r="AW110" s="677"/>
      <c r="AX110" s="677"/>
      <c r="AY110" s="677"/>
      <c r="AZ110" s="677"/>
      <c r="BA110" s="677"/>
      <c r="BB110" s="677"/>
      <c r="BC110" s="677"/>
      <c r="BD110" s="677"/>
      <c r="BE110" s="677"/>
      <c r="BF110" s="677"/>
      <c r="BG110" s="677"/>
      <c r="BH110" s="677"/>
      <c r="BI110" s="677"/>
      <c r="BJ110" s="677"/>
      <c r="BK110" s="677"/>
      <c r="BL110" s="677"/>
      <c r="BM110" s="677"/>
      <c r="BN110" s="677"/>
      <c r="BO110" s="677"/>
      <c r="BP110" s="677"/>
      <c r="BQ110" s="677"/>
      <c r="BR110" s="677"/>
      <c r="BS110" s="677"/>
      <c r="BT110" s="677"/>
      <c r="BU110" s="677"/>
    </row>
    <row r="111">
      <c r="A111" s="677"/>
      <c r="B111" s="677"/>
      <c r="C111" s="677"/>
      <c r="D111" s="677"/>
      <c r="E111" s="677"/>
      <c r="F111" s="677"/>
      <c r="G111" s="677"/>
      <c r="H111" s="677"/>
      <c r="I111" s="677"/>
      <c r="J111" s="677"/>
      <c r="K111" s="677"/>
      <c r="L111" s="677"/>
      <c r="M111" s="677"/>
      <c r="N111" s="677"/>
      <c r="O111" s="677"/>
      <c r="P111" s="677"/>
      <c r="Q111" s="677"/>
      <c r="R111" s="677"/>
      <c r="S111" s="677"/>
      <c r="T111" s="677"/>
      <c r="U111" s="677"/>
      <c r="V111" s="677"/>
      <c r="W111" s="677"/>
      <c r="X111" s="677"/>
      <c r="Y111" s="677"/>
      <c r="Z111" s="677"/>
      <c r="AA111" s="677"/>
      <c r="AB111" s="677"/>
      <c r="AC111" s="677"/>
      <c r="AD111" s="677"/>
      <c r="AE111" s="677"/>
      <c r="AF111" s="677"/>
      <c r="AG111" s="677"/>
      <c r="AH111" s="677"/>
      <c r="AI111" s="677"/>
      <c r="AJ111" s="677"/>
      <c r="AK111" s="677"/>
      <c r="AL111" s="677"/>
      <c r="AM111" s="677"/>
      <c r="AN111" s="677"/>
      <c r="AO111" s="677"/>
      <c r="AP111" s="677"/>
      <c r="AQ111" s="677"/>
      <c r="AR111" s="677"/>
      <c r="AS111" s="677"/>
      <c r="AT111" s="677"/>
      <c r="AU111" s="677"/>
      <c r="AV111" s="677"/>
      <c r="AW111" s="677"/>
      <c r="AX111" s="677"/>
      <c r="AY111" s="677"/>
      <c r="AZ111" s="677"/>
      <c r="BA111" s="677"/>
      <c r="BB111" s="677"/>
      <c r="BC111" s="677"/>
      <c r="BD111" s="677"/>
      <c r="BE111" s="677"/>
      <c r="BF111" s="677"/>
      <c r="BG111" s="677"/>
      <c r="BH111" s="677"/>
      <c r="BI111" s="677"/>
      <c r="BJ111" s="677"/>
      <c r="BK111" s="677"/>
      <c r="BL111" s="677"/>
      <c r="BM111" s="677"/>
      <c r="BN111" s="677"/>
      <c r="BO111" s="677"/>
      <c r="BP111" s="677"/>
      <c r="BQ111" s="677"/>
      <c r="BR111" s="677"/>
      <c r="BS111" s="677"/>
      <c r="BT111" s="677"/>
      <c r="BU111" s="677"/>
    </row>
    <row r="112">
      <c r="A112" s="677"/>
      <c r="B112" s="677"/>
      <c r="C112" s="677"/>
      <c r="D112" s="677"/>
      <c r="E112" s="677"/>
      <c r="F112" s="677"/>
      <c r="G112" s="677"/>
      <c r="H112" s="677"/>
      <c r="I112" s="677"/>
      <c r="J112" s="677"/>
      <c r="K112" s="677"/>
      <c r="L112" s="677"/>
      <c r="M112" s="677"/>
      <c r="N112" s="677"/>
      <c r="O112" s="677"/>
      <c r="P112" s="677"/>
      <c r="Q112" s="677"/>
      <c r="R112" s="677"/>
      <c r="S112" s="677"/>
      <c r="T112" s="677"/>
      <c r="U112" s="677"/>
      <c r="V112" s="677"/>
      <c r="W112" s="677"/>
      <c r="X112" s="677"/>
      <c r="Y112" s="677"/>
      <c r="Z112" s="677"/>
      <c r="AA112" s="677"/>
      <c r="AB112" s="677"/>
      <c r="AC112" s="677"/>
      <c r="AD112" s="677"/>
      <c r="AE112" s="677"/>
      <c r="AF112" s="677"/>
      <c r="AG112" s="677"/>
      <c r="AH112" s="677"/>
      <c r="AI112" s="677"/>
      <c r="AJ112" s="677"/>
      <c r="AK112" s="677"/>
      <c r="AL112" s="677"/>
      <c r="AM112" s="677"/>
      <c r="AN112" s="677"/>
      <c r="AO112" s="677"/>
      <c r="AP112" s="677"/>
      <c r="AQ112" s="677"/>
      <c r="AR112" s="677"/>
      <c r="AS112" s="677"/>
      <c r="AT112" s="677"/>
      <c r="AU112" s="677"/>
      <c r="AV112" s="677"/>
      <c r="AW112" s="677"/>
      <c r="AX112" s="677"/>
      <c r="AY112" s="677"/>
      <c r="AZ112" s="677"/>
      <c r="BA112" s="677"/>
      <c r="BB112" s="677"/>
      <c r="BC112" s="677"/>
      <c r="BD112" s="677"/>
      <c r="BE112" s="677"/>
      <c r="BF112" s="677"/>
      <c r="BG112" s="677"/>
      <c r="BH112" s="677"/>
      <c r="BI112" s="677"/>
      <c r="BJ112" s="677"/>
      <c r="BK112" s="677"/>
      <c r="BL112" s="677"/>
      <c r="BM112" s="677"/>
      <c r="BN112" s="677"/>
      <c r="BO112" s="677"/>
      <c r="BP112" s="677"/>
      <c r="BQ112" s="677"/>
      <c r="BR112" s="677"/>
      <c r="BS112" s="677"/>
      <c r="BT112" s="677"/>
      <c r="BU112" s="677"/>
    </row>
    <row r="113">
      <c r="A113" s="677"/>
      <c r="B113" s="677"/>
      <c r="C113" s="677"/>
      <c r="D113" s="677"/>
      <c r="E113" s="677"/>
      <c r="F113" s="677"/>
      <c r="G113" s="677"/>
      <c r="H113" s="677"/>
      <c r="I113" s="677"/>
      <c r="J113" s="677"/>
      <c r="K113" s="677"/>
      <c r="L113" s="677"/>
      <c r="M113" s="677"/>
      <c r="N113" s="677"/>
      <c r="O113" s="677"/>
      <c r="P113" s="677"/>
      <c r="Q113" s="677"/>
      <c r="R113" s="677"/>
      <c r="S113" s="677"/>
      <c r="T113" s="677"/>
      <c r="U113" s="677"/>
      <c r="V113" s="677"/>
      <c r="W113" s="677"/>
      <c r="X113" s="677"/>
      <c r="Y113" s="677"/>
      <c r="Z113" s="677"/>
      <c r="AA113" s="677"/>
      <c r="AB113" s="677"/>
      <c r="AC113" s="677"/>
      <c r="AD113" s="677"/>
      <c r="AE113" s="677"/>
      <c r="AF113" s="677"/>
      <c r="AG113" s="677"/>
      <c r="AH113" s="677"/>
      <c r="AI113" s="677"/>
      <c r="AJ113" s="677"/>
      <c r="AK113" s="677"/>
      <c r="AL113" s="677"/>
      <c r="AM113" s="677"/>
      <c r="AN113" s="677"/>
      <c r="AO113" s="677"/>
      <c r="AP113" s="677"/>
      <c r="AQ113" s="677"/>
      <c r="AR113" s="677"/>
      <c r="AS113" s="677"/>
      <c r="AT113" s="677"/>
      <c r="AU113" s="677"/>
      <c r="AV113" s="677"/>
      <c r="AW113" s="677"/>
      <c r="AX113" s="677"/>
      <c r="AY113" s="677"/>
      <c r="AZ113" s="677"/>
      <c r="BA113" s="677"/>
      <c r="BB113" s="677"/>
      <c r="BC113" s="677"/>
      <c r="BD113" s="677"/>
      <c r="BE113" s="677"/>
      <c r="BF113" s="677"/>
      <c r="BG113" s="677"/>
      <c r="BH113" s="677"/>
      <c r="BI113" s="677"/>
      <c r="BJ113" s="677"/>
      <c r="BK113" s="677"/>
      <c r="BL113" s="677"/>
      <c r="BM113" s="677"/>
      <c r="BN113" s="677"/>
      <c r="BO113" s="677"/>
      <c r="BP113" s="677"/>
      <c r="BQ113" s="677"/>
      <c r="BR113" s="677"/>
      <c r="BS113" s="677"/>
      <c r="BT113" s="677"/>
      <c r="BU113" s="677"/>
    </row>
    <row r="114">
      <c r="A114" s="677"/>
      <c r="B114" s="677"/>
      <c r="C114" s="677"/>
      <c r="D114" s="677"/>
      <c r="E114" s="677"/>
      <c r="F114" s="677"/>
      <c r="G114" s="677"/>
      <c r="H114" s="677"/>
      <c r="I114" s="677"/>
      <c r="J114" s="677"/>
      <c r="K114" s="677"/>
      <c r="L114" s="677"/>
      <c r="M114" s="677"/>
      <c r="N114" s="677"/>
      <c r="O114" s="677"/>
      <c r="P114" s="677"/>
      <c r="Q114" s="677"/>
      <c r="R114" s="677"/>
      <c r="S114" s="677"/>
      <c r="T114" s="677"/>
      <c r="U114" s="677"/>
      <c r="V114" s="677"/>
      <c r="W114" s="677"/>
      <c r="X114" s="677"/>
      <c r="Y114" s="677"/>
      <c r="Z114" s="677"/>
      <c r="AA114" s="677"/>
      <c r="AB114" s="677"/>
      <c r="AC114" s="677"/>
      <c r="AD114" s="677"/>
      <c r="AE114" s="677"/>
      <c r="AF114" s="677"/>
      <c r="AG114" s="677"/>
      <c r="AH114" s="677"/>
      <c r="AI114" s="677"/>
      <c r="AJ114" s="677"/>
      <c r="AK114" s="677"/>
      <c r="AL114" s="677"/>
      <c r="AM114" s="677"/>
      <c r="AN114" s="677"/>
      <c r="AO114" s="677"/>
      <c r="AP114" s="677"/>
      <c r="AQ114" s="677"/>
      <c r="AR114" s="677"/>
      <c r="AS114" s="677"/>
      <c r="AT114" s="677"/>
      <c r="AU114" s="677"/>
      <c r="AV114" s="677"/>
      <c r="AW114" s="677"/>
      <c r="AX114" s="677"/>
      <c r="AY114" s="677"/>
      <c r="AZ114" s="677"/>
      <c r="BA114" s="677"/>
      <c r="BB114" s="677"/>
      <c r="BC114" s="677"/>
      <c r="BD114" s="677"/>
      <c r="BE114" s="677"/>
      <c r="BF114" s="677"/>
      <c r="BG114" s="677"/>
      <c r="BH114" s="677"/>
      <c r="BI114" s="677"/>
      <c r="BJ114" s="677"/>
      <c r="BK114" s="677"/>
      <c r="BL114" s="677"/>
      <c r="BM114" s="677"/>
      <c r="BN114" s="677"/>
      <c r="BO114" s="677"/>
      <c r="BP114" s="677"/>
      <c r="BQ114" s="677"/>
      <c r="BR114" s="677"/>
      <c r="BS114" s="677"/>
      <c r="BT114" s="677"/>
      <c r="BU114" s="677"/>
    </row>
    <row r="115">
      <c r="A115" s="677"/>
      <c r="B115" s="677"/>
      <c r="C115" s="677"/>
      <c r="D115" s="677"/>
      <c r="E115" s="677"/>
      <c r="F115" s="677"/>
      <c r="G115" s="677"/>
      <c r="H115" s="677"/>
      <c r="I115" s="677"/>
      <c r="J115" s="677"/>
      <c r="K115" s="677"/>
      <c r="L115" s="677"/>
      <c r="M115" s="677"/>
      <c r="N115" s="677"/>
      <c r="O115" s="677"/>
      <c r="P115" s="677"/>
      <c r="Q115" s="677"/>
      <c r="R115" s="677"/>
      <c r="S115" s="677"/>
      <c r="T115" s="677"/>
      <c r="U115" s="677"/>
      <c r="V115" s="677"/>
      <c r="W115" s="677"/>
      <c r="X115" s="677"/>
      <c r="Y115" s="677"/>
      <c r="Z115" s="677"/>
      <c r="AA115" s="677"/>
      <c r="AB115" s="677"/>
      <c r="AC115" s="677"/>
      <c r="AD115" s="677"/>
      <c r="AE115" s="677"/>
      <c r="AF115" s="677"/>
      <c r="AG115" s="677"/>
      <c r="AH115" s="677"/>
      <c r="AI115" s="677"/>
      <c r="AJ115" s="677"/>
      <c r="AK115" s="677"/>
      <c r="AL115" s="677"/>
      <c r="AM115" s="677"/>
      <c r="AN115" s="677"/>
      <c r="AO115" s="677"/>
      <c r="AP115" s="677"/>
      <c r="AQ115" s="677"/>
      <c r="AR115" s="677"/>
      <c r="AS115" s="677"/>
      <c r="AT115" s="677"/>
      <c r="AU115" s="677"/>
      <c r="AV115" s="677"/>
      <c r="AW115" s="677"/>
      <c r="AX115" s="677"/>
      <c r="AY115" s="677"/>
      <c r="AZ115" s="677"/>
      <c r="BA115" s="677"/>
      <c r="BB115" s="677"/>
      <c r="BC115" s="677"/>
      <c r="BD115" s="677"/>
      <c r="BE115" s="677"/>
      <c r="BF115" s="677"/>
      <c r="BG115" s="677"/>
      <c r="BH115" s="677"/>
      <c r="BI115" s="677"/>
      <c r="BJ115" s="677"/>
      <c r="BK115" s="677"/>
      <c r="BL115" s="677"/>
      <c r="BM115" s="677"/>
      <c r="BN115" s="677"/>
      <c r="BO115" s="677"/>
      <c r="BP115" s="677"/>
      <c r="BQ115" s="677"/>
      <c r="BR115" s="677"/>
      <c r="BS115" s="677"/>
      <c r="BT115" s="677"/>
      <c r="BU115" s="677"/>
    </row>
    <row r="116">
      <c r="A116" s="677"/>
      <c r="B116" s="677"/>
      <c r="C116" s="677"/>
      <c r="D116" s="677"/>
      <c r="E116" s="677"/>
      <c r="F116" s="677"/>
      <c r="G116" s="677"/>
      <c r="H116" s="677"/>
      <c r="I116" s="677"/>
      <c r="J116" s="677"/>
      <c r="K116" s="677"/>
      <c r="L116" s="677"/>
      <c r="M116" s="677"/>
      <c r="N116" s="677"/>
      <c r="O116" s="677"/>
      <c r="P116" s="677"/>
      <c r="Q116" s="677"/>
      <c r="R116" s="677"/>
      <c r="S116" s="677"/>
      <c r="T116" s="677"/>
      <c r="U116" s="677"/>
      <c r="V116" s="677"/>
      <c r="W116" s="677"/>
      <c r="X116" s="677"/>
      <c r="Y116" s="677"/>
      <c r="Z116" s="677"/>
      <c r="AA116" s="677"/>
      <c r="AB116" s="677"/>
      <c r="AC116" s="677"/>
      <c r="AD116" s="677"/>
      <c r="AE116" s="677"/>
      <c r="AF116" s="677"/>
      <c r="AG116" s="677"/>
      <c r="AH116" s="677"/>
      <c r="AI116" s="677"/>
      <c r="AJ116" s="677"/>
      <c r="AK116" s="677"/>
      <c r="AL116" s="677"/>
      <c r="AM116" s="677"/>
      <c r="AN116" s="677"/>
      <c r="AO116" s="677"/>
      <c r="AP116" s="677"/>
      <c r="AQ116" s="677"/>
      <c r="AR116" s="677"/>
      <c r="AS116" s="677"/>
      <c r="AT116" s="677"/>
      <c r="AU116" s="677"/>
      <c r="AV116" s="677"/>
      <c r="AW116" s="677"/>
      <c r="AX116" s="677"/>
      <c r="AY116" s="677"/>
      <c r="AZ116" s="677"/>
      <c r="BA116" s="677"/>
      <c r="BB116" s="677"/>
      <c r="BC116" s="677"/>
      <c r="BD116" s="677"/>
      <c r="BE116" s="677"/>
      <c r="BF116" s="677"/>
      <c r="BG116" s="677"/>
      <c r="BH116" s="677"/>
      <c r="BI116" s="677"/>
      <c r="BJ116" s="677"/>
      <c r="BK116" s="677"/>
      <c r="BL116" s="677"/>
      <c r="BM116" s="677"/>
      <c r="BN116" s="677"/>
      <c r="BO116" s="677"/>
      <c r="BP116" s="677"/>
      <c r="BQ116" s="677"/>
      <c r="BR116" s="677"/>
      <c r="BS116" s="677"/>
      <c r="BT116" s="677"/>
      <c r="BU116" s="677"/>
    </row>
    <row r="117">
      <c r="A117" s="677"/>
      <c r="B117" s="677"/>
      <c r="C117" s="677"/>
      <c r="D117" s="677"/>
      <c r="E117" s="677"/>
      <c r="F117" s="677"/>
      <c r="G117" s="677"/>
      <c r="H117" s="677"/>
      <c r="I117" s="677"/>
      <c r="J117" s="677"/>
      <c r="K117" s="677"/>
      <c r="L117" s="677"/>
      <c r="M117" s="677"/>
      <c r="N117" s="677"/>
      <c r="O117" s="677"/>
      <c r="P117" s="677"/>
      <c r="Q117" s="677"/>
      <c r="R117" s="677"/>
      <c r="S117" s="677"/>
      <c r="T117" s="677"/>
      <c r="U117" s="677"/>
      <c r="V117" s="677"/>
      <c r="W117" s="677"/>
      <c r="X117" s="677"/>
      <c r="Y117" s="677"/>
      <c r="Z117" s="677"/>
      <c r="AA117" s="677"/>
      <c r="AB117" s="677"/>
      <c r="AC117" s="677"/>
      <c r="AD117" s="677"/>
      <c r="AE117" s="677"/>
      <c r="AF117" s="677"/>
      <c r="AG117" s="677"/>
      <c r="AH117" s="677"/>
      <c r="AI117" s="677"/>
      <c r="AJ117" s="677"/>
      <c r="AK117" s="677"/>
      <c r="AL117" s="677"/>
      <c r="AM117" s="677"/>
      <c r="AN117" s="677"/>
      <c r="AO117" s="677"/>
      <c r="AP117" s="677"/>
      <c r="AQ117" s="677"/>
      <c r="AR117" s="677"/>
      <c r="AS117" s="677"/>
      <c r="AT117" s="677"/>
      <c r="AU117" s="677"/>
      <c r="AV117" s="677"/>
      <c r="AW117" s="677"/>
      <c r="AX117" s="677"/>
      <c r="AY117" s="677"/>
      <c r="AZ117" s="677"/>
      <c r="BA117" s="677"/>
      <c r="BB117" s="677"/>
      <c r="BC117" s="677"/>
      <c r="BD117" s="677"/>
      <c r="BE117" s="677"/>
      <c r="BF117" s="677"/>
      <c r="BG117" s="677"/>
      <c r="BH117" s="677"/>
      <c r="BI117" s="677"/>
      <c r="BJ117" s="677"/>
      <c r="BK117" s="677"/>
      <c r="BL117" s="677"/>
      <c r="BM117" s="677"/>
      <c r="BN117" s="677"/>
      <c r="BO117" s="677"/>
      <c r="BP117" s="677"/>
      <c r="BQ117" s="677"/>
      <c r="BR117" s="677"/>
      <c r="BS117" s="677"/>
      <c r="BT117" s="677"/>
      <c r="BU117" s="677"/>
    </row>
  </sheetData>
  <mergeCells count="224">
    <mergeCell ref="AD2:AG2"/>
    <mergeCell ref="AH2:AK2"/>
    <mergeCell ref="AL2:AO2"/>
    <mergeCell ref="AP2:AS2"/>
    <mergeCell ref="AT2:AW2"/>
    <mergeCell ref="AX2:BA2"/>
    <mergeCell ref="BB2:BE2"/>
    <mergeCell ref="BF2:BI2"/>
    <mergeCell ref="BF10:BI10"/>
    <mergeCell ref="BJ10:BM10"/>
    <mergeCell ref="BN10:BQ10"/>
    <mergeCell ref="BR10:BU10"/>
    <mergeCell ref="BJ2:BM2"/>
    <mergeCell ref="BN2:BQ2"/>
    <mergeCell ref="A1:A2"/>
    <mergeCell ref="B1:BU1"/>
    <mergeCell ref="B2:E2"/>
    <mergeCell ref="F2:I2"/>
    <mergeCell ref="J2:M2"/>
    <mergeCell ref="N2:Q2"/>
    <mergeCell ref="R2:U2"/>
    <mergeCell ref="BR2:BU2"/>
    <mergeCell ref="V2:Y2"/>
    <mergeCell ref="Z2:AC2"/>
    <mergeCell ref="B10:E10"/>
    <mergeCell ref="F10:I10"/>
    <mergeCell ref="J10:M10"/>
    <mergeCell ref="N10:Q10"/>
    <mergeCell ref="R10:U10"/>
    <mergeCell ref="AL30:AO30"/>
    <mergeCell ref="AP30:AS30"/>
    <mergeCell ref="AT30:AW30"/>
    <mergeCell ref="AX30:BA30"/>
    <mergeCell ref="BB30:BE30"/>
    <mergeCell ref="BF30:BI30"/>
    <mergeCell ref="BJ30:BM30"/>
    <mergeCell ref="BN30:BQ30"/>
    <mergeCell ref="A29:A30"/>
    <mergeCell ref="B29:BU29"/>
    <mergeCell ref="B30:E30"/>
    <mergeCell ref="F30:I30"/>
    <mergeCell ref="J30:M30"/>
    <mergeCell ref="N30:Q30"/>
    <mergeCell ref="R30:U30"/>
    <mergeCell ref="BR30:BU30"/>
    <mergeCell ref="AX10:BA10"/>
    <mergeCell ref="BB10:BE10"/>
    <mergeCell ref="V10:Y10"/>
    <mergeCell ref="Z10:AC10"/>
    <mergeCell ref="AD10:AG10"/>
    <mergeCell ref="AH10:AK10"/>
    <mergeCell ref="AL10:AO10"/>
    <mergeCell ref="AP10:AS10"/>
    <mergeCell ref="AT10:AW10"/>
    <mergeCell ref="BF12:BI12"/>
    <mergeCell ref="BJ12:BM12"/>
    <mergeCell ref="BN12:BQ12"/>
    <mergeCell ref="BR12:BU12"/>
    <mergeCell ref="AD12:AG12"/>
    <mergeCell ref="AH12:AK12"/>
    <mergeCell ref="AL12:AO12"/>
    <mergeCell ref="AP12:AS12"/>
    <mergeCell ref="AT12:AW12"/>
    <mergeCell ref="AX12:BA12"/>
    <mergeCell ref="BB12:BE12"/>
    <mergeCell ref="B12:E12"/>
    <mergeCell ref="F12:I12"/>
    <mergeCell ref="J12:M12"/>
    <mergeCell ref="N12:Q12"/>
    <mergeCell ref="R12:U12"/>
    <mergeCell ref="V12:Y12"/>
    <mergeCell ref="Z12:AC12"/>
    <mergeCell ref="AD30:AG30"/>
    <mergeCell ref="AH30:AK30"/>
    <mergeCell ref="BF36:BI36"/>
    <mergeCell ref="BJ36:BM36"/>
    <mergeCell ref="BN36:BQ36"/>
    <mergeCell ref="BR36:BU36"/>
    <mergeCell ref="V30:Y30"/>
    <mergeCell ref="Z30:AC30"/>
    <mergeCell ref="B36:E36"/>
    <mergeCell ref="F36:I36"/>
    <mergeCell ref="J36:M36"/>
    <mergeCell ref="N36:Q36"/>
    <mergeCell ref="R36:U36"/>
    <mergeCell ref="AL59:AO59"/>
    <mergeCell ref="AP59:AS59"/>
    <mergeCell ref="AT59:AW59"/>
    <mergeCell ref="AX59:BA59"/>
    <mergeCell ref="BB59:BE59"/>
    <mergeCell ref="BF59:BI59"/>
    <mergeCell ref="BJ59:BM59"/>
    <mergeCell ref="BN59:BQ59"/>
    <mergeCell ref="A58:A59"/>
    <mergeCell ref="B58:BU58"/>
    <mergeCell ref="B59:E59"/>
    <mergeCell ref="F59:I59"/>
    <mergeCell ref="J59:M59"/>
    <mergeCell ref="N59:Q59"/>
    <mergeCell ref="R59:U59"/>
    <mergeCell ref="BR59:BU59"/>
    <mergeCell ref="AX36:BA36"/>
    <mergeCell ref="BB36:BE36"/>
    <mergeCell ref="V36:Y36"/>
    <mergeCell ref="Z36:AC36"/>
    <mergeCell ref="AD36:AG36"/>
    <mergeCell ref="AH36:AK36"/>
    <mergeCell ref="AL36:AO36"/>
    <mergeCell ref="AP36:AS36"/>
    <mergeCell ref="AT36:AW36"/>
    <mergeCell ref="BF38:BI38"/>
    <mergeCell ref="BJ38:BM38"/>
    <mergeCell ref="BN38:BQ38"/>
    <mergeCell ref="BR38:BU38"/>
    <mergeCell ref="AD38:AG38"/>
    <mergeCell ref="AH38:AK38"/>
    <mergeCell ref="AL38:AO38"/>
    <mergeCell ref="AP38:AS38"/>
    <mergeCell ref="AT38:AW38"/>
    <mergeCell ref="AX38:BA38"/>
    <mergeCell ref="BB38:BE38"/>
    <mergeCell ref="B38:E38"/>
    <mergeCell ref="F38:I38"/>
    <mergeCell ref="J38:M38"/>
    <mergeCell ref="N38:Q38"/>
    <mergeCell ref="R38:U38"/>
    <mergeCell ref="V38:Y38"/>
    <mergeCell ref="Z38:AC38"/>
    <mergeCell ref="AD59:AG59"/>
    <mergeCell ref="AH59:AK59"/>
    <mergeCell ref="BF65:BI65"/>
    <mergeCell ref="BJ65:BM65"/>
    <mergeCell ref="BN65:BQ65"/>
    <mergeCell ref="BR65:BU65"/>
    <mergeCell ref="V59:Y59"/>
    <mergeCell ref="Z59:AC59"/>
    <mergeCell ref="B65:E65"/>
    <mergeCell ref="F65:I65"/>
    <mergeCell ref="J65:M65"/>
    <mergeCell ref="N65:Q65"/>
    <mergeCell ref="R65:U65"/>
    <mergeCell ref="AL88:AO88"/>
    <mergeCell ref="AP88:AS88"/>
    <mergeCell ref="AT88:AW88"/>
    <mergeCell ref="AX88:BA88"/>
    <mergeCell ref="BB88:BE88"/>
    <mergeCell ref="BF88:BI88"/>
    <mergeCell ref="BJ88:BM88"/>
    <mergeCell ref="BN88:BQ88"/>
    <mergeCell ref="A87:A88"/>
    <mergeCell ref="B87:BU87"/>
    <mergeCell ref="B88:E88"/>
    <mergeCell ref="F88:I88"/>
    <mergeCell ref="J88:M88"/>
    <mergeCell ref="N88:Q88"/>
    <mergeCell ref="R88:U88"/>
    <mergeCell ref="BR88:BU88"/>
    <mergeCell ref="AX95:BA95"/>
    <mergeCell ref="BB95:BE95"/>
    <mergeCell ref="V95:Y95"/>
    <mergeCell ref="Z95:AC95"/>
    <mergeCell ref="AD95:AG95"/>
    <mergeCell ref="AH95:AK95"/>
    <mergeCell ref="AL95:AO95"/>
    <mergeCell ref="AP95:AS95"/>
    <mergeCell ref="AT95:AW95"/>
    <mergeCell ref="B97:E97"/>
    <mergeCell ref="F97:I97"/>
    <mergeCell ref="J97:M97"/>
    <mergeCell ref="N97:Q97"/>
    <mergeCell ref="R97:U97"/>
    <mergeCell ref="V97:Y97"/>
    <mergeCell ref="Z97:AC97"/>
    <mergeCell ref="BF97:BI97"/>
    <mergeCell ref="BJ97:BM97"/>
    <mergeCell ref="BN97:BQ97"/>
    <mergeCell ref="BR97:BU97"/>
    <mergeCell ref="AD97:AG97"/>
    <mergeCell ref="AH97:AK97"/>
    <mergeCell ref="AL97:AO97"/>
    <mergeCell ref="AP97:AS97"/>
    <mergeCell ref="AT97:AW97"/>
    <mergeCell ref="AX97:BA97"/>
    <mergeCell ref="BB97:BE97"/>
    <mergeCell ref="AX65:BA65"/>
    <mergeCell ref="BB65:BE65"/>
    <mergeCell ref="V65:Y65"/>
    <mergeCell ref="Z65:AC65"/>
    <mergeCell ref="AD65:AG65"/>
    <mergeCell ref="AH65:AK65"/>
    <mergeCell ref="AL65:AO65"/>
    <mergeCell ref="AP65:AS65"/>
    <mergeCell ref="AT65:AW65"/>
    <mergeCell ref="BF67:BI67"/>
    <mergeCell ref="BJ67:BM67"/>
    <mergeCell ref="BN67:BQ67"/>
    <mergeCell ref="BR67:BU67"/>
    <mergeCell ref="AD67:AG67"/>
    <mergeCell ref="AH67:AK67"/>
    <mergeCell ref="AL67:AO67"/>
    <mergeCell ref="AP67:AS67"/>
    <mergeCell ref="AT67:AW67"/>
    <mergeCell ref="AX67:BA67"/>
    <mergeCell ref="BB67:BE67"/>
    <mergeCell ref="B67:E67"/>
    <mergeCell ref="F67:I67"/>
    <mergeCell ref="J67:M67"/>
    <mergeCell ref="N67:Q67"/>
    <mergeCell ref="R67:U67"/>
    <mergeCell ref="V67:Y67"/>
    <mergeCell ref="Z67:AC67"/>
    <mergeCell ref="AD88:AG88"/>
    <mergeCell ref="AH88:AK88"/>
    <mergeCell ref="BF95:BI95"/>
    <mergeCell ref="BJ95:BM95"/>
    <mergeCell ref="BN95:BQ95"/>
    <mergeCell ref="BR95:BU95"/>
    <mergeCell ref="V88:Y88"/>
    <mergeCell ref="Z88:AC88"/>
    <mergeCell ref="B95:E95"/>
    <mergeCell ref="F95:I95"/>
    <mergeCell ref="J95:M95"/>
    <mergeCell ref="N95:Q95"/>
    <mergeCell ref="R95:U95"/>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97" t="s">
        <v>1055</v>
      </c>
      <c r="B1" s="697" t="s">
        <v>1056</v>
      </c>
      <c r="C1" s="44"/>
      <c r="D1" s="605" t="s">
        <v>1057</v>
      </c>
      <c r="E1" s="697" t="s">
        <v>1056</v>
      </c>
    </row>
    <row r="2">
      <c r="A2" s="605">
        <v>1.0</v>
      </c>
      <c r="B2" s="698">
        <f>150</f>
        <v>150</v>
      </c>
      <c r="D2" s="605">
        <v>1.0</v>
      </c>
      <c r="E2" s="44">
        <v>100.0</v>
      </c>
    </row>
    <row r="3">
      <c r="A3" s="605">
        <v>2.0</v>
      </c>
      <c r="B3" s="698">
        <f t="shared" ref="B3:B26" si="1">B2 - TAN(MOD(A3*8,20))*40 + 50</f>
        <v>187.9747103</v>
      </c>
      <c r="D3" s="605">
        <v>2.0</v>
      </c>
      <c r="E3" s="698">
        <f t="shared" ref="E3:E101" si="2">E2 - TAN(MOD(D3*7,20)) * 2 + 20</f>
        <v>105.5107868</v>
      </c>
      <c r="G3" s="70" t="str">
        <f>IFERROR(__xludf.DUMMYFUNCTION("IMPORTHTML(""http://en.wikipedia.org/wiki/Demographics_of_India"",""table"",4)
"),"Years")</f>
        <v>Years</v>
      </c>
      <c r="H3" s="70">
        <f>IFERROR(__xludf.DUMMYFUNCTION("""COMPUTED_VALUE"""),1921.0)</f>
        <v>1921</v>
      </c>
      <c r="I3" s="70">
        <f>IFERROR(__xludf.DUMMYFUNCTION("""COMPUTED_VALUE"""),1922.0)</f>
        <v>1922</v>
      </c>
      <c r="J3" s="70">
        <f>IFERROR(__xludf.DUMMYFUNCTION("""COMPUTED_VALUE"""),1923.0)</f>
        <v>1923</v>
      </c>
      <c r="K3" s="70">
        <f>IFERROR(__xludf.DUMMYFUNCTION("""COMPUTED_VALUE"""),1924.0)</f>
        <v>1924</v>
      </c>
      <c r="L3" s="70">
        <f>IFERROR(__xludf.DUMMYFUNCTION("""COMPUTED_VALUE"""),1925.0)</f>
        <v>1925</v>
      </c>
      <c r="M3" s="70">
        <f>IFERROR(__xludf.DUMMYFUNCTION("""COMPUTED_VALUE"""),1926.0)</f>
        <v>1926</v>
      </c>
      <c r="N3" s="70">
        <f>IFERROR(__xludf.DUMMYFUNCTION("""COMPUTED_VALUE"""),1927.0)</f>
        <v>1927</v>
      </c>
      <c r="O3" s="70">
        <f>IFERROR(__xludf.DUMMYFUNCTION("""COMPUTED_VALUE"""),1928.0)</f>
        <v>1928</v>
      </c>
      <c r="P3" s="70">
        <f>IFERROR(__xludf.DUMMYFUNCTION("""COMPUTED_VALUE"""),1929.0)</f>
        <v>1929</v>
      </c>
      <c r="Q3" s="70" t="str">
        <f>IFERROR(__xludf.DUMMYFUNCTION("""COMPUTED_VALUE"""),"1930[39]")</f>
        <v>1930[39]</v>
      </c>
    </row>
    <row r="4">
      <c r="A4" s="605">
        <v>3.0</v>
      </c>
      <c r="B4" s="698">
        <f t="shared" si="1"/>
        <v>191.661859</v>
      </c>
      <c r="D4" s="605">
        <v>3.0</v>
      </c>
      <c r="E4" s="698">
        <f t="shared" si="2"/>
        <v>122.3959713</v>
      </c>
      <c r="G4" s="70" t="str">
        <f>IFERROR(__xludf.DUMMYFUNCTION("""COMPUTED_VALUE"""),"Total Fertility Rate in India")</f>
        <v>Total Fertility Rate in India</v>
      </c>
      <c r="H4" s="70">
        <f>IFERROR(__xludf.DUMMYFUNCTION("""COMPUTED_VALUE"""),5.761)</f>
        <v>5.761</v>
      </c>
      <c r="I4" s="70">
        <f>IFERROR(__xludf.DUMMYFUNCTION("""COMPUTED_VALUE"""),5.77)</f>
        <v>5.77</v>
      </c>
      <c r="J4" s="70">
        <f>IFERROR(__xludf.DUMMYFUNCTION("""COMPUTED_VALUE"""),5.78)</f>
        <v>5.78</v>
      </c>
      <c r="K4" s="70">
        <f>IFERROR(__xludf.DUMMYFUNCTION("""COMPUTED_VALUE"""),5.79)</f>
        <v>5.79</v>
      </c>
      <c r="L4" s="70">
        <f>IFERROR(__xludf.DUMMYFUNCTION("""COMPUTED_VALUE"""),5.8)</f>
        <v>5.8</v>
      </c>
      <c r="M4" s="70">
        <f>IFERROR(__xludf.DUMMYFUNCTION("""COMPUTED_VALUE"""),5.81)</f>
        <v>5.81</v>
      </c>
      <c r="N4" s="70">
        <f>IFERROR(__xludf.DUMMYFUNCTION("""COMPUTED_VALUE"""),5.82)</f>
        <v>5.82</v>
      </c>
      <c r="O4" s="70">
        <f>IFERROR(__xludf.DUMMYFUNCTION("""COMPUTED_VALUE"""),5.83)</f>
        <v>5.83</v>
      </c>
      <c r="P4" s="70">
        <f>IFERROR(__xludf.DUMMYFUNCTION("""COMPUTED_VALUE"""),5.85)</f>
        <v>5.85</v>
      </c>
      <c r="Q4" s="70">
        <f>IFERROR(__xludf.DUMMYFUNCTION("""COMPUTED_VALUE"""),5.86)</f>
        <v>5.86</v>
      </c>
    </row>
    <row r="5">
      <c r="A5" s="605">
        <v>4.0</v>
      </c>
      <c r="B5" s="698">
        <f t="shared" si="1"/>
        <v>267.0962562</v>
      </c>
      <c r="D5" s="605">
        <v>4.0</v>
      </c>
      <c r="E5" s="698">
        <f t="shared" si="2"/>
        <v>155.9953942</v>
      </c>
    </row>
    <row r="6">
      <c r="A6" s="605">
        <v>5.0</v>
      </c>
      <c r="B6" s="698">
        <f t="shared" si="1"/>
        <v>317.0962562</v>
      </c>
      <c r="D6" s="605">
        <v>5.0</v>
      </c>
      <c r="E6" s="698">
        <f t="shared" si="2"/>
        <v>177.707381</v>
      </c>
    </row>
    <row r="7">
      <c r="A7" s="605">
        <v>6.0</v>
      </c>
      <c r="B7" s="698">
        <f t="shared" si="1"/>
        <v>639.0847144</v>
      </c>
      <c r="D7" s="605">
        <v>6.0</v>
      </c>
      <c r="E7" s="698">
        <f t="shared" si="2"/>
        <v>202.0774608</v>
      </c>
    </row>
    <row r="8">
      <c r="A8" s="605">
        <v>7.0</v>
      </c>
      <c r="B8" s="698">
        <f t="shared" si="1"/>
        <v>677.0594247</v>
      </c>
      <c r="D8" s="605">
        <v>7.0</v>
      </c>
      <c r="E8" s="698">
        <f t="shared" si="2"/>
        <v>222.9820921</v>
      </c>
    </row>
    <row r="9">
      <c r="A9" s="605">
        <v>8.0</v>
      </c>
      <c r="B9" s="698">
        <f t="shared" si="1"/>
        <v>680.7465734</v>
      </c>
      <c r="D9" s="605">
        <v>8.0</v>
      </c>
      <c r="E9" s="698">
        <f t="shared" si="2"/>
        <v>242.3808276</v>
      </c>
    </row>
    <row r="10">
      <c r="A10" s="605">
        <v>9.0</v>
      </c>
      <c r="B10" s="698">
        <f t="shared" si="1"/>
        <v>756.1809706</v>
      </c>
      <c r="D10" s="605">
        <v>9.0</v>
      </c>
      <c r="E10" s="698">
        <f t="shared" si="2"/>
        <v>262.6659207</v>
      </c>
    </row>
    <row r="11">
      <c r="A11" s="605">
        <v>10.0</v>
      </c>
      <c r="B11" s="698">
        <f t="shared" si="1"/>
        <v>806.1809706</v>
      </c>
      <c r="D11" s="605">
        <v>10.0</v>
      </c>
      <c r="E11" s="698">
        <f t="shared" si="2"/>
        <v>281.369199</v>
      </c>
    </row>
    <row r="12">
      <c r="A12" s="605">
        <v>11.0</v>
      </c>
      <c r="B12" s="698">
        <f t="shared" si="1"/>
        <v>1128.169429</v>
      </c>
      <c r="D12" s="605">
        <v>11.0</v>
      </c>
      <c r="E12" s="698">
        <f t="shared" si="2"/>
        <v>294.3813677</v>
      </c>
    </row>
    <row r="13">
      <c r="A13" s="605">
        <v>12.0</v>
      </c>
      <c r="B13" s="698">
        <f t="shared" si="1"/>
        <v>1166.144139</v>
      </c>
      <c r="D13" s="605">
        <v>12.0</v>
      </c>
      <c r="E13" s="698">
        <f t="shared" si="2"/>
        <v>312.0657252</v>
      </c>
    </row>
    <row r="14">
      <c r="A14" s="605">
        <v>13.0</v>
      </c>
      <c r="B14" s="698">
        <f t="shared" si="1"/>
        <v>1169.831288</v>
      </c>
      <c r="D14" s="605">
        <v>13.0</v>
      </c>
      <c r="E14" s="698">
        <f t="shared" si="2"/>
        <v>783.9674181</v>
      </c>
    </row>
    <row r="15">
      <c r="A15" s="605">
        <v>14.0</v>
      </c>
      <c r="B15" s="698">
        <f t="shared" si="1"/>
        <v>1245.265685</v>
      </c>
      <c r="D15" s="605">
        <v>14.0</v>
      </c>
      <c r="E15" s="698">
        <f t="shared" si="2"/>
        <v>806.2420455</v>
      </c>
    </row>
    <row r="16">
      <c r="A16" s="605">
        <v>15.0</v>
      </c>
      <c r="B16" s="698">
        <f t="shared" si="1"/>
        <v>1295.265685</v>
      </c>
      <c r="D16" s="605">
        <v>15.0</v>
      </c>
      <c r="E16" s="698">
        <f t="shared" si="2"/>
        <v>833.0030755</v>
      </c>
    </row>
    <row r="17">
      <c r="A17" s="605">
        <v>16.0</v>
      </c>
      <c r="B17" s="698">
        <f t="shared" si="1"/>
        <v>1617.254143</v>
      </c>
      <c r="D17" s="605">
        <v>16.0</v>
      </c>
      <c r="E17" s="698">
        <f t="shared" si="2"/>
        <v>854.2747954</v>
      </c>
    </row>
    <row r="18">
      <c r="A18" s="605">
        <v>17.0</v>
      </c>
      <c r="B18" s="698">
        <f t="shared" si="1"/>
        <v>1655.228853</v>
      </c>
      <c r="D18" s="605">
        <v>17.0</v>
      </c>
      <c r="E18" s="698">
        <f t="shared" si="2"/>
        <v>873.9716164</v>
      </c>
    </row>
    <row r="19">
      <c r="A19" s="605">
        <v>18.0</v>
      </c>
      <c r="B19" s="698">
        <f t="shared" si="1"/>
        <v>1658.916002</v>
      </c>
      <c r="D19" s="605">
        <v>18.0</v>
      </c>
      <c r="E19" s="698">
        <f t="shared" si="2"/>
        <v>894.5536288</v>
      </c>
    </row>
    <row r="20">
      <c r="A20" s="605">
        <v>19.0</v>
      </c>
      <c r="B20" s="698">
        <f t="shared" si="1"/>
        <v>1734.350399</v>
      </c>
      <c r="D20" s="605">
        <v>19.0</v>
      </c>
      <c r="E20" s="698">
        <f t="shared" si="2"/>
        <v>913.6275865</v>
      </c>
    </row>
    <row r="21">
      <c r="A21" s="605">
        <v>20.0</v>
      </c>
      <c r="B21" s="698">
        <f t="shared" si="1"/>
        <v>1784.350399</v>
      </c>
      <c r="D21" s="605">
        <v>20.0</v>
      </c>
      <c r="E21" s="698">
        <f t="shared" si="2"/>
        <v>933.6275865</v>
      </c>
    </row>
    <row r="22">
      <c r="A22" s="605">
        <v>21.0</v>
      </c>
      <c r="B22" s="698">
        <f t="shared" si="1"/>
        <v>2106.338858</v>
      </c>
      <c r="D22" s="605">
        <v>21.0</v>
      </c>
      <c r="E22" s="698">
        <f t="shared" si="2"/>
        <v>951.8846906</v>
      </c>
    </row>
    <row r="23">
      <c r="A23" s="605">
        <v>22.0</v>
      </c>
      <c r="B23" s="698">
        <f t="shared" si="1"/>
        <v>2144.313568</v>
      </c>
      <c r="D23" s="605">
        <v>22.0</v>
      </c>
      <c r="E23" s="698">
        <f t="shared" si="2"/>
        <v>957.3954773</v>
      </c>
    </row>
    <row r="24">
      <c r="A24" s="605">
        <v>23.0</v>
      </c>
      <c r="B24" s="698">
        <f t="shared" si="1"/>
        <v>2148.000717</v>
      </c>
      <c r="D24" s="605">
        <v>23.0</v>
      </c>
      <c r="E24" s="698">
        <f t="shared" si="2"/>
        <v>974.2806619</v>
      </c>
    </row>
    <row r="25">
      <c r="A25" s="605">
        <v>24.0</v>
      </c>
      <c r="B25" s="698">
        <f t="shared" si="1"/>
        <v>2223.435114</v>
      </c>
      <c r="D25" s="605">
        <v>24.0</v>
      </c>
      <c r="E25" s="698">
        <f t="shared" si="2"/>
        <v>1007.880085</v>
      </c>
    </row>
    <row r="26">
      <c r="A26" s="605">
        <v>25.0</v>
      </c>
      <c r="B26" s="698">
        <f t="shared" si="1"/>
        <v>2273.435114</v>
      </c>
      <c r="D26" s="605">
        <v>25.0</v>
      </c>
      <c r="E26" s="698">
        <f t="shared" si="2"/>
        <v>1029.592072</v>
      </c>
    </row>
    <row r="27">
      <c r="D27" s="605">
        <v>26.0</v>
      </c>
      <c r="E27" s="698">
        <f t="shared" si="2"/>
        <v>1053.962151</v>
      </c>
    </row>
    <row r="28">
      <c r="D28" s="605">
        <v>27.0</v>
      </c>
      <c r="E28" s="698">
        <f t="shared" si="2"/>
        <v>1074.866783</v>
      </c>
    </row>
    <row r="29">
      <c r="D29" s="605">
        <v>28.0</v>
      </c>
      <c r="E29" s="698">
        <f t="shared" si="2"/>
        <v>1094.265518</v>
      </c>
    </row>
    <row r="30">
      <c r="D30" s="605">
        <v>29.0</v>
      </c>
      <c r="E30" s="698">
        <f t="shared" si="2"/>
        <v>1114.550611</v>
      </c>
    </row>
    <row r="31">
      <c r="D31" s="605">
        <v>30.0</v>
      </c>
      <c r="E31" s="698">
        <f t="shared" si="2"/>
        <v>1133.25389</v>
      </c>
    </row>
    <row r="32">
      <c r="D32" s="605">
        <v>31.0</v>
      </c>
      <c r="E32" s="698">
        <f t="shared" si="2"/>
        <v>1146.266058</v>
      </c>
    </row>
    <row r="33">
      <c r="D33" s="605">
        <v>32.0</v>
      </c>
      <c r="E33" s="698">
        <f t="shared" si="2"/>
        <v>1163.950416</v>
      </c>
    </row>
    <row r="34">
      <c r="D34" s="605">
        <v>33.0</v>
      </c>
      <c r="E34" s="698">
        <f t="shared" si="2"/>
        <v>1635.852109</v>
      </c>
    </row>
    <row r="35">
      <c r="D35" s="605">
        <v>34.0</v>
      </c>
      <c r="E35" s="698">
        <f t="shared" si="2"/>
        <v>1658.126736</v>
      </c>
    </row>
    <row r="36">
      <c r="D36" s="605">
        <v>35.0</v>
      </c>
      <c r="E36" s="698">
        <f t="shared" si="2"/>
        <v>1684.887766</v>
      </c>
    </row>
    <row r="37">
      <c r="D37" s="605">
        <v>36.0</v>
      </c>
      <c r="E37" s="698">
        <f t="shared" si="2"/>
        <v>1706.159486</v>
      </c>
    </row>
    <row r="38">
      <c r="D38" s="605">
        <v>37.0</v>
      </c>
      <c r="E38" s="698">
        <f t="shared" si="2"/>
        <v>1725.856307</v>
      </c>
    </row>
    <row r="39">
      <c r="D39" s="605">
        <v>38.0</v>
      </c>
      <c r="E39" s="698">
        <f t="shared" si="2"/>
        <v>1746.438319</v>
      </c>
    </row>
    <row r="40">
      <c r="D40" s="605">
        <v>39.0</v>
      </c>
      <c r="E40" s="698">
        <f t="shared" si="2"/>
        <v>1765.512277</v>
      </c>
    </row>
    <row r="41">
      <c r="D41" s="605">
        <v>40.0</v>
      </c>
      <c r="E41" s="698">
        <f t="shared" si="2"/>
        <v>1785.512277</v>
      </c>
    </row>
    <row r="42">
      <c r="D42" s="605">
        <v>41.0</v>
      </c>
      <c r="E42" s="698">
        <f t="shared" si="2"/>
        <v>1803.769381</v>
      </c>
    </row>
    <row r="43">
      <c r="D43" s="605">
        <v>42.0</v>
      </c>
      <c r="E43" s="698">
        <f t="shared" si="2"/>
        <v>1809.280168</v>
      </c>
    </row>
    <row r="44">
      <c r="D44" s="605">
        <v>43.0</v>
      </c>
      <c r="E44" s="698">
        <f t="shared" si="2"/>
        <v>1826.165352</v>
      </c>
    </row>
    <row r="45">
      <c r="D45" s="605">
        <v>44.0</v>
      </c>
      <c r="E45" s="698">
        <f t="shared" si="2"/>
        <v>1859.764775</v>
      </c>
    </row>
    <row r="46">
      <c r="D46" s="605">
        <v>45.0</v>
      </c>
      <c r="E46" s="698">
        <f t="shared" si="2"/>
        <v>1881.476762</v>
      </c>
    </row>
    <row r="47">
      <c r="D47" s="605">
        <v>46.0</v>
      </c>
      <c r="E47" s="698">
        <f t="shared" si="2"/>
        <v>1905.846842</v>
      </c>
    </row>
    <row r="48">
      <c r="D48" s="605">
        <v>47.0</v>
      </c>
      <c r="E48" s="698">
        <f t="shared" si="2"/>
        <v>1926.751473</v>
      </c>
    </row>
    <row r="49">
      <c r="D49" s="605">
        <v>48.0</v>
      </c>
      <c r="E49" s="698">
        <f t="shared" si="2"/>
        <v>1946.150209</v>
      </c>
    </row>
    <row r="50">
      <c r="D50" s="605">
        <v>49.0</v>
      </c>
      <c r="E50" s="698">
        <f t="shared" si="2"/>
        <v>1966.435302</v>
      </c>
    </row>
    <row r="51">
      <c r="D51" s="605">
        <v>50.0</v>
      </c>
      <c r="E51" s="698">
        <f t="shared" si="2"/>
        <v>1985.13858</v>
      </c>
    </row>
    <row r="52">
      <c r="D52" s="605">
        <v>51.0</v>
      </c>
      <c r="E52" s="698">
        <f t="shared" si="2"/>
        <v>1998.150749</v>
      </c>
    </row>
    <row r="53">
      <c r="D53" s="605">
        <v>52.0</v>
      </c>
      <c r="E53" s="698">
        <f t="shared" si="2"/>
        <v>2015.835106</v>
      </c>
    </row>
    <row r="54">
      <c r="D54" s="605">
        <v>53.0</v>
      </c>
      <c r="E54" s="698">
        <f t="shared" si="2"/>
        <v>2487.736799</v>
      </c>
    </row>
    <row r="55">
      <c r="D55" s="605">
        <v>54.0</v>
      </c>
      <c r="E55" s="698">
        <f t="shared" si="2"/>
        <v>2510.011427</v>
      </c>
    </row>
    <row r="56">
      <c r="D56" s="605">
        <v>55.0</v>
      </c>
      <c r="E56" s="698">
        <f t="shared" si="2"/>
        <v>2536.772457</v>
      </c>
    </row>
    <row r="57">
      <c r="D57" s="605">
        <v>56.0</v>
      </c>
      <c r="E57" s="698">
        <f t="shared" si="2"/>
        <v>2558.044177</v>
      </c>
    </row>
    <row r="58">
      <c r="D58" s="605">
        <v>57.0</v>
      </c>
      <c r="E58" s="698">
        <f t="shared" si="2"/>
        <v>2577.740998</v>
      </c>
    </row>
    <row r="59">
      <c r="D59" s="605">
        <v>58.0</v>
      </c>
      <c r="E59" s="698">
        <f t="shared" si="2"/>
        <v>2598.32301</v>
      </c>
    </row>
    <row r="60">
      <c r="D60" s="605">
        <v>59.0</v>
      </c>
      <c r="E60" s="698">
        <f t="shared" si="2"/>
        <v>2617.396968</v>
      </c>
    </row>
    <row r="61">
      <c r="D61" s="605">
        <v>60.0</v>
      </c>
      <c r="E61" s="698">
        <f t="shared" si="2"/>
        <v>2637.396968</v>
      </c>
    </row>
    <row r="62">
      <c r="D62" s="605">
        <v>61.0</v>
      </c>
      <c r="E62" s="698">
        <f t="shared" si="2"/>
        <v>2655.654072</v>
      </c>
    </row>
    <row r="63">
      <c r="D63" s="605">
        <v>62.0</v>
      </c>
      <c r="E63" s="698">
        <f t="shared" si="2"/>
        <v>2661.164859</v>
      </c>
    </row>
    <row r="64">
      <c r="D64" s="605">
        <v>63.0</v>
      </c>
      <c r="E64" s="698">
        <f t="shared" si="2"/>
        <v>2678.050043</v>
      </c>
    </row>
    <row r="65">
      <c r="D65" s="605">
        <v>64.0</v>
      </c>
      <c r="E65" s="698">
        <f t="shared" si="2"/>
        <v>2711.649466</v>
      </c>
    </row>
    <row r="66">
      <c r="D66" s="605">
        <v>65.0</v>
      </c>
      <c r="E66" s="698">
        <f t="shared" si="2"/>
        <v>2733.361453</v>
      </c>
    </row>
    <row r="67">
      <c r="D67" s="605">
        <v>66.0</v>
      </c>
      <c r="E67" s="698">
        <f t="shared" si="2"/>
        <v>2757.731532</v>
      </c>
    </row>
    <row r="68">
      <c r="D68" s="605">
        <v>67.0</v>
      </c>
      <c r="E68" s="698">
        <f t="shared" si="2"/>
        <v>2778.636164</v>
      </c>
    </row>
    <row r="69">
      <c r="D69" s="605">
        <v>68.0</v>
      </c>
      <c r="E69" s="698">
        <f t="shared" si="2"/>
        <v>2798.034899</v>
      </c>
    </row>
    <row r="70">
      <c r="D70" s="605">
        <v>69.0</v>
      </c>
      <c r="E70" s="698">
        <f t="shared" si="2"/>
        <v>2818.319992</v>
      </c>
    </row>
    <row r="71">
      <c r="D71" s="605">
        <v>70.0</v>
      </c>
      <c r="E71" s="698">
        <f t="shared" si="2"/>
        <v>2837.023271</v>
      </c>
    </row>
    <row r="72">
      <c r="D72" s="605">
        <v>71.0</v>
      </c>
      <c r="E72" s="698">
        <f t="shared" si="2"/>
        <v>2850.035439</v>
      </c>
    </row>
    <row r="73">
      <c r="D73" s="605">
        <v>72.0</v>
      </c>
      <c r="E73" s="698">
        <f t="shared" si="2"/>
        <v>2867.719797</v>
      </c>
    </row>
    <row r="74">
      <c r="D74" s="605">
        <v>73.0</v>
      </c>
      <c r="E74" s="698">
        <f t="shared" si="2"/>
        <v>3339.62149</v>
      </c>
    </row>
    <row r="75">
      <c r="D75" s="605">
        <v>74.0</v>
      </c>
      <c r="E75" s="698">
        <f t="shared" si="2"/>
        <v>3361.896117</v>
      </c>
    </row>
    <row r="76">
      <c r="D76" s="605">
        <v>75.0</v>
      </c>
      <c r="E76" s="698">
        <f t="shared" si="2"/>
        <v>3388.657147</v>
      </c>
    </row>
    <row r="77">
      <c r="D77" s="605">
        <v>76.0</v>
      </c>
      <c r="E77" s="698">
        <f t="shared" si="2"/>
        <v>3409.928867</v>
      </c>
    </row>
    <row r="78">
      <c r="D78" s="605">
        <v>77.0</v>
      </c>
      <c r="E78" s="698">
        <f t="shared" si="2"/>
        <v>3429.625688</v>
      </c>
    </row>
    <row r="79">
      <c r="D79" s="605">
        <v>78.0</v>
      </c>
      <c r="E79" s="698">
        <f t="shared" si="2"/>
        <v>3450.207701</v>
      </c>
    </row>
    <row r="80">
      <c r="D80" s="605">
        <v>79.0</v>
      </c>
      <c r="E80" s="698">
        <f t="shared" si="2"/>
        <v>3469.281658</v>
      </c>
    </row>
    <row r="81">
      <c r="D81" s="605">
        <v>80.0</v>
      </c>
      <c r="E81" s="698">
        <f t="shared" si="2"/>
        <v>3489.281658</v>
      </c>
    </row>
    <row r="82">
      <c r="D82" s="605">
        <v>81.0</v>
      </c>
      <c r="E82" s="698">
        <f t="shared" si="2"/>
        <v>3507.538762</v>
      </c>
    </row>
    <row r="83">
      <c r="D83" s="605">
        <v>82.0</v>
      </c>
      <c r="E83" s="698">
        <f t="shared" si="2"/>
        <v>3513.049549</v>
      </c>
    </row>
    <row r="84">
      <c r="D84" s="605">
        <v>83.0</v>
      </c>
      <c r="E84" s="698">
        <f t="shared" si="2"/>
        <v>3529.934734</v>
      </c>
    </row>
    <row r="85">
      <c r="D85" s="605">
        <v>84.0</v>
      </c>
      <c r="E85" s="698">
        <f t="shared" si="2"/>
        <v>3563.534157</v>
      </c>
    </row>
    <row r="86">
      <c r="D86" s="605">
        <v>85.0</v>
      </c>
      <c r="E86" s="698">
        <f t="shared" si="2"/>
        <v>3585.246143</v>
      </c>
    </row>
    <row r="87">
      <c r="D87" s="605">
        <v>86.0</v>
      </c>
      <c r="E87" s="698">
        <f t="shared" si="2"/>
        <v>3609.616223</v>
      </c>
    </row>
    <row r="88">
      <c r="D88" s="605">
        <v>87.0</v>
      </c>
      <c r="E88" s="698">
        <f t="shared" si="2"/>
        <v>3630.520854</v>
      </c>
    </row>
    <row r="89">
      <c r="D89" s="605">
        <v>88.0</v>
      </c>
      <c r="E89" s="698">
        <f t="shared" si="2"/>
        <v>3649.91959</v>
      </c>
    </row>
    <row r="90">
      <c r="D90" s="605">
        <v>89.0</v>
      </c>
      <c r="E90" s="698">
        <f t="shared" si="2"/>
        <v>3670.204683</v>
      </c>
    </row>
    <row r="91">
      <c r="D91" s="605">
        <v>90.0</v>
      </c>
      <c r="E91" s="698">
        <f t="shared" si="2"/>
        <v>3688.907961</v>
      </c>
    </row>
    <row r="92">
      <c r="D92" s="605">
        <v>91.0</v>
      </c>
      <c r="E92" s="698">
        <f t="shared" si="2"/>
        <v>3701.92013</v>
      </c>
    </row>
    <row r="93">
      <c r="D93" s="605">
        <v>92.0</v>
      </c>
      <c r="E93" s="698">
        <f t="shared" si="2"/>
        <v>3719.604487</v>
      </c>
    </row>
    <row r="94">
      <c r="D94" s="605">
        <v>93.0</v>
      </c>
      <c r="E94" s="698">
        <f t="shared" si="2"/>
        <v>4191.50618</v>
      </c>
    </row>
    <row r="95">
      <c r="D95" s="605">
        <v>94.0</v>
      </c>
      <c r="E95" s="698">
        <f t="shared" si="2"/>
        <v>4213.780808</v>
      </c>
    </row>
    <row r="96">
      <c r="D96" s="605">
        <v>95.0</v>
      </c>
      <c r="E96" s="698">
        <f t="shared" si="2"/>
        <v>4240.541838</v>
      </c>
    </row>
    <row r="97">
      <c r="D97" s="605">
        <v>96.0</v>
      </c>
      <c r="E97" s="698">
        <f t="shared" si="2"/>
        <v>4261.813558</v>
      </c>
    </row>
    <row r="98">
      <c r="D98" s="605">
        <v>97.0</v>
      </c>
      <c r="E98" s="698">
        <f t="shared" si="2"/>
        <v>4281.510379</v>
      </c>
    </row>
    <row r="99">
      <c r="D99" s="605">
        <v>98.0</v>
      </c>
      <c r="E99" s="698">
        <f t="shared" si="2"/>
        <v>4302.092391</v>
      </c>
    </row>
    <row r="100">
      <c r="D100" s="605">
        <v>99.0</v>
      </c>
      <c r="E100" s="698">
        <f t="shared" si="2"/>
        <v>4321.166349</v>
      </c>
    </row>
    <row r="101">
      <c r="D101" s="605">
        <v>100.0</v>
      </c>
      <c r="E101" s="698">
        <f t="shared" si="2"/>
        <v>4341.166349</v>
      </c>
    </row>
    <row r="102">
      <c r="D102" s="615"/>
      <c r="E102" s="698"/>
    </row>
    <row r="103">
      <c r="D103" s="615"/>
      <c r="E103" s="615"/>
    </row>
    <row r="104">
      <c r="D104" s="615"/>
      <c r="E104" s="615"/>
    </row>
    <row r="105">
      <c r="D105" s="615"/>
      <c r="E105" s="615"/>
    </row>
    <row r="106">
      <c r="D106" s="615"/>
      <c r="E106" s="615"/>
    </row>
    <row r="107">
      <c r="D107" s="615"/>
      <c r="E107" s="615"/>
    </row>
    <row r="108">
      <c r="D108" s="615"/>
      <c r="E108" s="615"/>
    </row>
    <row r="109">
      <c r="D109" s="615"/>
      <c r="E109" s="615"/>
    </row>
    <row r="110">
      <c r="D110" s="615"/>
      <c r="E110" s="615"/>
    </row>
    <row r="111">
      <c r="D111" s="615"/>
      <c r="E111" s="615"/>
    </row>
    <row r="112">
      <c r="D112" s="615"/>
      <c r="E112" s="615"/>
    </row>
    <row r="113">
      <c r="D113" s="615"/>
      <c r="E113" s="615"/>
    </row>
    <row r="114">
      <c r="D114" s="615"/>
      <c r="E114" s="615"/>
    </row>
    <row r="115">
      <c r="D115" s="615"/>
      <c r="E115" s="615"/>
    </row>
    <row r="116">
      <c r="D116" s="615"/>
      <c r="E116" s="615"/>
    </row>
    <row r="117">
      <c r="D117" s="615"/>
      <c r="E117" s="615"/>
    </row>
    <row r="118">
      <c r="D118" s="615"/>
      <c r="E118" s="615"/>
    </row>
    <row r="119">
      <c r="D119" s="615"/>
      <c r="E119" s="615"/>
    </row>
    <row r="120">
      <c r="D120" s="615"/>
      <c r="E120" s="615"/>
    </row>
    <row r="121">
      <c r="D121" s="615"/>
      <c r="E121" s="615"/>
    </row>
    <row r="122">
      <c r="D122" s="615"/>
      <c r="E122" s="615"/>
    </row>
    <row r="123">
      <c r="D123" s="615"/>
      <c r="E123" s="615"/>
    </row>
    <row r="124">
      <c r="D124" s="615"/>
      <c r="E124" s="615"/>
    </row>
    <row r="125">
      <c r="D125" s="615"/>
      <c r="E125" s="615"/>
    </row>
    <row r="126">
      <c r="D126" s="615"/>
      <c r="E126" s="615"/>
    </row>
    <row r="127">
      <c r="D127" s="615"/>
      <c r="E127" s="615"/>
    </row>
    <row r="128">
      <c r="D128" s="615"/>
      <c r="E128" s="615"/>
    </row>
    <row r="129">
      <c r="D129" s="615"/>
      <c r="E129" s="615"/>
    </row>
    <row r="130">
      <c r="D130" s="615"/>
      <c r="E130" s="615"/>
    </row>
    <row r="131">
      <c r="D131" s="615"/>
      <c r="E131" s="615"/>
    </row>
    <row r="132">
      <c r="D132" s="615"/>
      <c r="E132" s="615"/>
    </row>
    <row r="133">
      <c r="D133" s="615"/>
      <c r="E133" s="615"/>
    </row>
    <row r="134">
      <c r="D134" s="615"/>
      <c r="E134" s="615"/>
    </row>
    <row r="135">
      <c r="D135" s="615"/>
      <c r="E135" s="615"/>
    </row>
    <row r="136">
      <c r="D136" s="615"/>
      <c r="E136" s="615"/>
    </row>
    <row r="137">
      <c r="D137" s="615"/>
      <c r="E137" s="615"/>
    </row>
    <row r="138">
      <c r="D138" s="615"/>
      <c r="E138" s="615"/>
    </row>
    <row r="139">
      <c r="D139" s="615"/>
      <c r="E139" s="615"/>
    </row>
    <row r="140">
      <c r="D140" s="615"/>
      <c r="E140" s="615"/>
    </row>
    <row r="141">
      <c r="D141" s="615"/>
      <c r="E141" s="615"/>
    </row>
    <row r="142">
      <c r="D142" s="615"/>
      <c r="E142" s="615"/>
    </row>
    <row r="143">
      <c r="D143" s="615"/>
      <c r="E143" s="615"/>
    </row>
    <row r="144">
      <c r="D144" s="615"/>
      <c r="E144" s="615"/>
    </row>
    <row r="145">
      <c r="D145" s="615"/>
      <c r="E145" s="615"/>
    </row>
    <row r="146">
      <c r="D146" s="615"/>
      <c r="E146" s="615"/>
    </row>
    <row r="147">
      <c r="D147" s="615"/>
      <c r="E147" s="615"/>
    </row>
    <row r="148">
      <c r="D148" s="615"/>
      <c r="E148" s="615"/>
    </row>
    <row r="149">
      <c r="D149" s="615"/>
      <c r="E149" s="615"/>
    </row>
    <row r="150">
      <c r="D150" s="615"/>
      <c r="E150" s="615"/>
    </row>
    <row r="151">
      <c r="D151" s="615"/>
      <c r="E151" s="615"/>
    </row>
    <row r="152">
      <c r="D152" s="615"/>
      <c r="E152" s="615"/>
    </row>
    <row r="153">
      <c r="D153" s="615"/>
      <c r="E153" s="615"/>
    </row>
    <row r="154">
      <c r="D154" s="615"/>
      <c r="E154" s="615"/>
    </row>
    <row r="155">
      <c r="D155" s="615"/>
      <c r="E155" s="615"/>
    </row>
    <row r="156">
      <c r="D156" s="615"/>
      <c r="E156" s="615"/>
    </row>
    <row r="157">
      <c r="D157" s="615"/>
      <c r="E157" s="615"/>
    </row>
    <row r="158">
      <c r="D158" s="615"/>
      <c r="E158" s="615"/>
    </row>
    <row r="159">
      <c r="D159" s="615"/>
      <c r="E159" s="615"/>
    </row>
    <row r="160">
      <c r="D160" s="615"/>
      <c r="E160" s="615"/>
    </row>
    <row r="161">
      <c r="D161" s="615"/>
      <c r="E161" s="615"/>
    </row>
    <row r="162">
      <c r="D162" s="615"/>
      <c r="E162" s="615"/>
    </row>
    <row r="163">
      <c r="D163" s="615"/>
      <c r="E163" s="615"/>
    </row>
    <row r="164">
      <c r="D164" s="615"/>
      <c r="E164" s="615"/>
    </row>
    <row r="165">
      <c r="D165" s="615"/>
      <c r="E165" s="615"/>
    </row>
    <row r="166">
      <c r="D166" s="615"/>
      <c r="E166" s="615"/>
    </row>
    <row r="167">
      <c r="D167" s="615"/>
      <c r="E167" s="615"/>
    </row>
    <row r="168">
      <c r="D168" s="615"/>
      <c r="E168" s="615"/>
    </row>
    <row r="169">
      <c r="D169" s="615"/>
      <c r="E169" s="615"/>
    </row>
    <row r="170">
      <c r="D170" s="615"/>
      <c r="E170" s="615"/>
    </row>
    <row r="171">
      <c r="D171" s="615"/>
      <c r="E171" s="615"/>
    </row>
    <row r="172">
      <c r="D172" s="615"/>
      <c r="E172" s="615"/>
    </row>
    <row r="173">
      <c r="D173" s="615"/>
      <c r="E173" s="615"/>
    </row>
    <row r="174">
      <c r="D174" s="615"/>
      <c r="E174" s="615"/>
    </row>
    <row r="175">
      <c r="D175" s="615"/>
      <c r="E175" s="615"/>
    </row>
    <row r="176">
      <c r="D176" s="615"/>
      <c r="E176" s="615"/>
    </row>
    <row r="177">
      <c r="D177" s="615"/>
      <c r="E177" s="615"/>
    </row>
    <row r="178">
      <c r="D178" s="615"/>
      <c r="E178" s="615"/>
    </row>
    <row r="179">
      <c r="D179" s="615"/>
      <c r="E179" s="615"/>
    </row>
    <row r="180">
      <c r="D180" s="615"/>
      <c r="E180" s="615"/>
    </row>
    <row r="181">
      <c r="D181" s="615"/>
      <c r="E181" s="615"/>
    </row>
    <row r="182">
      <c r="D182" s="615"/>
      <c r="E182" s="615"/>
    </row>
    <row r="183">
      <c r="D183" s="615"/>
      <c r="E183" s="615"/>
    </row>
    <row r="184">
      <c r="D184" s="615"/>
      <c r="E184" s="615"/>
    </row>
    <row r="185">
      <c r="D185" s="615"/>
      <c r="E185" s="615"/>
    </row>
    <row r="186">
      <c r="D186" s="615"/>
      <c r="E186" s="615"/>
    </row>
    <row r="187">
      <c r="D187" s="615"/>
      <c r="E187" s="615"/>
    </row>
    <row r="188">
      <c r="D188" s="615"/>
      <c r="E188" s="615"/>
    </row>
    <row r="189">
      <c r="D189" s="615"/>
      <c r="E189" s="615"/>
    </row>
    <row r="190">
      <c r="D190" s="615"/>
      <c r="E190" s="615"/>
    </row>
    <row r="191">
      <c r="D191" s="615"/>
      <c r="E191" s="615"/>
    </row>
    <row r="192">
      <c r="D192" s="615"/>
      <c r="E192" s="615"/>
    </row>
    <row r="193">
      <c r="D193" s="615"/>
      <c r="E193" s="615"/>
    </row>
    <row r="194">
      <c r="D194" s="615"/>
      <c r="E194" s="615"/>
    </row>
    <row r="195">
      <c r="D195" s="615"/>
      <c r="E195" s="615"/>
    </row>
    <row r="196">
      <c r="D196" s="615"/>
      <c r="E196" s="615"/>
    </row>
    <row r="197">
      <c r="D197" s="615"/>
      <c r="E197" s="615"/>
    </row>
    <row r="198">
      <c r="D198" s="615"/>
      <c r="E198" s="615"/>
    </row>
    <row r="199">
      <c r="D199" s="615"/>
      <c r="E199" s="615"/>
    </row>
    <row r="200">
      <c r="D200" s="615"/>
      <c r="E200" s="615"/>
    </row>
    <row r="201">
      <c r="D201" s="615"/>
      <c r="E201" s="615"/>
    </row>
    <row r="202">
      <c r="D202" s="615"/>
      <c r="E202" s="615"/>
    </row>
    <row r="203">
      <c r="D203" s="615"/>
      <c r="E203" s="615"/>
    </row>
    <row r="204">
      <c r="D204" s="615"/>
      <c r="E204" s="615"/>
    </row>
    <row r="205">
      <c r="D205" s="615"/>
      <c r="E205" s="615"/>
    </row>
    <row r="206">
      <c r="D206" s="615"/>
      <c r="E206" s="615"/>
    </row>
    <row r="207">
      <c r="D207" s="615"/>
      <c r="E207" s="615"/>
    </row>
    <row r="208">
      <c r="D208" s="615"/>
      <c r="E208" s="615"/>
    </row>
    <row r="209">
      <c r="D209" s="615"/>
      <c r="E209" s="615"/>
    </row>
    <row r="210">
      <c r="D210" s="615"/>
      <c r="E210" s="615"/>
    </row>
    <row r="211">
      <c r="D211" s="615"/>
      <c r="E211" s="615"/>
    </row>
    <row r="212">
      <c r="D212" s="615"/>
      <c r="E212" s="615"/>
    </row>
    <row r="213">
      <c r="D213" s="615"/>
      <c r="E213" s="615"/>
    </row>
    <row r="214">
      <c r="D214" s="615"/>
      <c r="E214" s="615"/>
    </row>
    <row r="215">
      <c r="D215" s="615"/>
      <c r="E215" s="615"/>
    </row>
    <row r="216">
      <c r="D216" s="615"/>
      <c r="E216" s="615"/>
    </row>
    <row r="217">
      <c r="D217" s="615"/>
      <c r="E217" s="615"/>
    </row>
    <row r="218">
      <c r="D218" s="615"/>
      <c r="E218" s="615"/>
    </row>
    <row r="219">
      <c r="D219" s="615"/>
      <c r="E219" s="615"/>
    </row>
    <row r="220">
      <c r="D220" s="615"/>
      <c r="E220" s="615"/>
    </row>
    <row r="221">
      <c r="D221" s="615"/>
      <c r="E221" s="615"/>
    </row>
    <row r="222">
      <c r="D222" s="615"/>
      <c r="E222" s="615"/>
    </row>
    <row r="223">
      <c r="D223" s="615"/>
      <c r="E223" s="615"/>
    </row>
    <row r="224">
      <c r="D224" s="615"/>
      <c r="E224" s="615"/>
    </row>
    <row r="225">
      <c r="D225" s="615"/>
      <c r="E225" s="615"/>
    </row>
    <row r="226">
      <c r="D226" s="615"/>
      <c r="E226" s="615"/>
    </row>
    <row r="227">
      <c r="D227" s="615"/>
      <c r="E227" s="615"/>
    </row>
    <row r="228">
      <c r="D228" s="615"/>
      <c r="E228" s="615"/>
    </row>
    <row r="229">
      <c r="D229" s="615"/>
      <c r="E229" s="615"/>
    </row>
    <row r="230">
      <c r="D230" s="615"/>
      <c r="E230" s="615"/>
    </row>
    <row r="231">
      <c r="D231" s="615"/>
      <c r="E231" s="615"/>
    </row>
    <row r="232">
      <c r="D232" s="615"/>
      <c r="E232" s="615"/>
    </row>
    <row r="233">
      <c r="D233" s="615"/>
      <c r="E233" s="615"/>
    </row>
    <row r="234">
      <c r="D234" s="615"/>
      <c r="E234" s="615"/>
    </row>
    <row r="235">
      <c r="D235" s="615"/>
      <c r="E235" s="615"/>
    </row>
    <row r="236">
      <c r="D236" s="615"/>
      <c r="E236" s="615"/>
    </row>
    <row r="237">
      <c r="D237" s="615"/>
      <c r="E237" s="615"/>
    </row>
    <row r="238">
      <c r="D238" s="615"/>
      <c r="E238" s="615"/>
    </row>
    <row r="239">
      <c r="D239" s="615"/>
      <c r="E239" s="615"/>
    </row>
    <row r="240">
      <c r="D240" s="615"/>
      <c r="E240" s="615"/>
    </row>
    <row r="241">
      <c r="D241" s="615"/>
      <c r="E241" s="615"/>
    </row>
    <row r="242">
      <c r="D242" s="615"/>
      <c r="E242" s="615"/>
    </row>
    <row r="243">
      <c r="D243" s="615"/>
      <c r="E243" s="615"/>
    </row>
    <row r="244">
      <c r="D244" s="615"/>
      <c r="E244" s="615"/>
    </row>
    <row r="245">
      <c r="D245" s="615"/>
      <c r="E245" s="615"/>
    </row>
    <row r="246">
      <c r="D246" s="615"/>
      <c r="E246" s="615"/>
    </row>
    <row r="247">
      <c r="D247" s="615"/>
      <c r="E247" s="615"/>
    </row>
    <row r="248">
      <c r="D248" s="615"/>
      <c r="E248" s="615"/>
    </row>
    <row r="249">
      <c r="D249" s="615"/>
      <c r="E249" s="615"/>
    </row>
    <row r="250">
      <c r="D250" s="615"/>
      <c r="E250" s="615"/>
    </row>
    <row r="251">
      <c r="D251" s="615"/>
      <c r="E251" s="615"/>
    </row>
    <row r="252">
      <c r="D252" s="615"/>
      <c r="E252" s="615"/>
    </row>
    <row r="253">
      <c r="D253" s="615"/>
      <c r="E253" s="615"/>
    </row>
    <row r="254">
      <c r="D254" s="615"/>
      <c r="E254" s="615"/>
    </row>
    <row r="255">
      <c r="D255" s="615"/>
      <c r="E255" s="615"/>
    </row>
    <row r="256">
      <c r="D256" s="615"/>
      <c r="E256" s="615"/>
    </row>
    <row r="257">
      <c r="D257" s="615"/>
      <c r="E257" s="615"/>
    </row>
    <row r="258">
      <c r="D258" s="615"/>
      <c r="E258" s="615"/>
    </row>
    <row r="259">
      <c r="D259" s="615"/>
      <c r="E259" s="615"/>
    </row>
    <row r="260">
      <c r="D260" s="615"/>
      <c r="E260" s="615"/>
    </row>
    <row r="261">
      <c r="D261" s="615"/>
      <c r="E261" s="615"/>
    </row>
    <row r="262">
      <c r="D262" s="615"/>
      <c r="E262" s="615"/>
    </row>
    <row r="263">
      <c r="D263" s="615"/>
      <c r="E263" s="615"/>
    </row>
    <row r="264">
      <c r="D264" s="615"/>
      <c r="E264" s="615"/>
    </row>
    <row r="265">
      <c r="D265" s="615"/>
      <c r="E265" s="615"/>
    </row>
    <row r="266">
      <c r="D266" s="615"/>
      <c r="E266" s="615"/>
    </row>
    <row r="267">
      <c r="D267" s="615"/>
      <c r="E267" s="615"/>
    </row>
    <row r="268">
      <c r="D268" s="615"/>
      <c r="E268" s="615"/>
    </row>
    <row r="269">
      <c r="D269" s="615"/>
      <c r="E269" s="615"/>
    </row>
    <row r="270">
      <c r="D270" s="615"/>
      <c r="E270" s="615"/>
    </row>
    <row r="271">
      <c r="D271" s="615"/>
      <c r="E271" s="615"/>
    </row>
    <row r="272">
      <c r="D272" s="615"/>
      <c r="E272" s="615"/>
    </row>
    <row r="273">
      <c r="D273" s="615"/>
      <c r="E273" s="615"/>
    </row>
    <row r="274">
      <c r="D274" s="615"/>
      <c r="E274" s="615"/>
    </row>
    <row r="275">
      <c r="D275" s="615"/>
      <c r="E275" s="615"/>
    </row>
    <row r="276">
      <c r="D276" s="615"/>
      <c r="E276" s="615"/>
    </row>
    <row r="277">
      <c r="D277" s="615"/>
      <c r="E277" s="615"/>
    </row>
    <row r="278">
      <c r="D278" s="615"/>
      <c r="E278" s="615"/>
    </row>
    <row r="279">
      <c r="D279" s="615"/>
      <c r="E279" s="615"/>
    </row>
    <row r="280">
      <c r="D280" s="615"/>
      <c r="E280" s="615"/>
    </row>
    <row r="281">
      <c r="D281" s="615"/>
      <c r="E281" s="615"/>
    </row>
    <row r="282">
      <c r="D282" s="615"/>
      <c r="E282" s="615"/>
    </row>
    <row r="283">
      <c r="D283" s="615"/>
      <c r="E283" s="615"/>
    </row>
    <row r="284">
      <c r="D284" s="615"/>
      <c r="E284" s="615"/>
    </row>
    <row r="285">
      <c r="D285" s="615"/>
      <c r="E285" s="615"/>
    </row>
    <row r="286">
      <c r="D286" s="615"/>
      <c r="E286" s="615"/>
    </row>
    <row r="287">
      <c r="D287" s="615"/>
      <c r="E287" s="615"/>
    </row>
    <row r="288">
      <c r="D288" s="615"/>
      <c r="E288" s="615"/>
    </row>
    <row r="289">
      <c r="D289" s="615"/>
      <c r="E289" s="615"/>
    </row>
    <row r="290">
      <c r="D290" s="615"/>
      <c r="E290" s="615"/>
    </row>
    <row r="291">
      <c r="D291" s="615"/>
      <c r="E291" s="615"/>
    </row>
    <row r="292">
      <c r="D292" s="615"/>
      <c r="E292" s="615"/>
    </row>
    <row r="293">
      <c r="D293" s="615"/>
      <c r="E293" s="615"/>
    </row>
    <row r="294">
      <c r="D294" s="615"/>
      <c r="E294" s="615"/>
    </row>
    <row r="295">
      <c r="D295" s="615"/>
      <c r="E295" s="615"/>
    </row>
    <row r="296">
      <c r="D296" s="615"/>
      <c r="E296" s="615"/>
    </row>
    <row r="297">
      <c r="D297" s="615"/>
      <c r="E297" s="615"/>
    </row>
    <row r="298">
      <c r="D298" s="615"/>
      <c r="E298" s="615"/>
    </row>
    <row r="299">
      <c r="D299" s="615"/>
      <c r="E299" s="615"/>
    </row>
    <row r="300">
      <c r="D300" s="615"/>
      <c r="E300" s="615"/>
    </row>
    <row r="301">
      <c r="D301" s="615"/>
      <c r="E301" s="615"/>
    </row>
    <row r="302">
      <c r="D302" s="615"/>
      <c r="E302" s="615"/>
    </row>
    <row r="303">
      <c r="D303" s="615"/>
      <c r="E303" s="615"/>
    </row>
    <row r="304">
      <c r="D304" s="615"/>
      <c r="E304" s="615"/>
    </row>
    <row r="305">
      <c r="D305" s="615"/>
      <c r="E305" s="615"/>
    </row>
    <row r="306">
      <c r="D306" s="615"/>
      <c r="E306" s="615"/>
    </row>
    <row r="307">
      <c r="D307" s="615"/>
      <c r="E307" s="615"/>
    </row>
    <row r="308">
      <c r="D308" s="615"/>
      <c r="E308" s="615"/>
    </row>
    <row r="309">
      <c r="D309" s="615"/>
      <c r="E309" s="615"/>
    </row>
    <row r="310">
      <c r="D310" s="615"/>
      <c r="E310" s="615"/>
    </row>
    <row r="311">
      <c r="D311" s="615"/>
      <c r="E311" s="615"/>
    </row>
    <row r="312">
      <c r="D312" s="615"/>
      <c r="E312" s="615"/>
    </row>
    <row r="313">
      <c r="D313" s="615"/>
      <c r="E313" s="615"/>
    </row>
    <row r="314">
      <c r="D314" s="615"/>
      <c r="E314" s="615"/>
    </row>
    <row r="315">
      <c r="D315" s="615"/>
      <c r="E315" s="615"/>
    </row>
    <row r="316">
      <c r="D316" s="615"/>
      <c r="E316" s="615"/>
    </row>
    <row r="317">
      <c r="D317" s="615"/>
      <c r="E317" s="615"/>
    </row>
    <row r="318">
      <c r="D318" s="615"/>
      <c r="E318" s="615"/>
    </row>
    <row r="319">
      <c r="D319" s="615"/>
      <c r="E319" s="615"/>
    </row>
    <row r="320">
      <c r="D320" s="615"/>
      <c r="E320" s="615"/>
    </row>
    <row r="321">
      <c r="D321" s="615"/>
      <c r="E321" s="615"/>
    </row>
    <row r="322">
      <c r="D322" s="615"/>
      <c r="E322" s="615"/>
    </row>
    <row r="323">
      <c r="D323" s="615"/>
      <c r="E323" s="615"/>
    </row>
    <row r="324">
      <c r="D324" s="615"/>
      <c r="E324" s="615"/>
    </row>
    <row r="325">
      <c r="D325" s="615"/>
      <c r="E325" s="615"/>
    </row>
    <row r="326">
      <c r="D326" s="615"/>
      <c r="E326" s="615"/>
    </row>
    <row r="327">
      <c r="D327" s="615"/>
      <c r="E327" s="615"/>
    </row>
    <row r="328">
      <c r="D328" s="615"/>
      <c r="E328" s="615"/>
    </row>
    <row r="329">
      <c r="D329" s="615"/>
      <c r="E329" s="615"/>
    </row>
    <row r="330">
      <c r="D330" s="615"/>
      <c r="E330" s="615"/>
    </row>
    <row r="331">
      <c r="D331" s="615"/>
      <c r="E331" s="615"/>
    </row>
    <row r="332">
      <c r="D332" s="615"/>
      <c r="E332" s="615"/>
    </row>
    <row r="333">
      <c r="D333" s="615"/>
      <c r="E333" s="615"/>
    </row>
    <row r="334">
      <c r="D334" s="615"/>
      <c r="E334" s="615"/>
    </row>
    <row r="335">
      <c r="D335" s="615"/>
      <c r="E335" s="615"/>
    </row>
    <row r="336">
      <c r="D336" s="615"/>
      <c r="E336" s="615"/>
    </row>
    <row r="337">
      <c r="D337" s="615"/>
      <c r="E337" s="615"/>
    </row>
    <row r="338">
      <c r="D338" s="615"/>
      <c r="E338" s="615"/>
    </row>
    <row r="339">
      <c r="D339" s="615"/>
      <c r="E339" s="615"/>
    </row>
    <row r="340">
      <c r="D340" s="615"/>
      <c r="E340" s="615"/>
    </row>
    <row r="341">
      <c r="D341" s="615"/>
      <c r="E341" s="615"/>
    </row>
    <row r="342">
      <c r="D342" s="615"/>
      <c r="E342" s="615"/>
    </row>
    <row r="343">
      <c r="D343" s="615"/>
      <c r="E343" s="615"/>
    </row>
    <row r="344">
      <c r="D344" s="615"/>
      <c r="E344" s="615"/>
    </row>
    <row r="345">
      <c r="D345" s="615"/>
      <c r="E345" s="615"/>
    </row>
    <row r="346">
      <c r="D346" s="615"/>
      <c r="E346" s="615"/>
    </row>
    <row r="347">
      <c r="D347" s="615"/>
      <c r="E347" s="615"/>
    </row>
    <row r="348">
      <c r="D348" s="615"/>
      <c r="E348" s="615"/>
    </row>
    <row r="349">
      <c r="D349" s="615"/>
      <c r="E349" s="615"/>
    </row>
    <row r="350">
      <c r="D350" s="615"/>
      <c r="E350" s="615"/>
    </row>
    <row r="351">
      <c r="D351" s="615"/>
      <c r="E351" s="615"/>
    </row>
    <row r="352">
      <c r="D352" s="615"/>
      <c r="E352" s="615"/>
    </row>
    <row r="353">
      <c r="D353" s="615"/>
      <c r="E353" s="615"/>
    </row>
    <row r="354">
      <c r="D354" s="615"/>
      <c r="E354" s="615"/>
    </row>
    <row r="355">
      <c r="D355" s="615"/>
      <c r="E355" s="615"/>
    </row>
    <row r="356">
      <c r="D356" s="615"/>
      <c r="E356" s="615"/>
    </row>
    <row r="357">
      <c r="D357" s="615"/>
      <c r="E357" s="615"/>
    </row>
    <row r="358">
      <c r="D358" s="615"/>
      <c r="E358" s="615"/>
    </row>
    <row r="359">
      <c r="D359" s="615"/>
      <c r="E359" s="615"/>
    </row>
    <row r="360">
      <c r="D360" s="615"/>
      <c r="E360" s="615"/>
    </row>
    <row r="361">
      <c r="D361" s="615"/>
      <c r="E361" s="615"/>
    </row>
    <row r="362">
      <c r="D362" s="615"/>
      <c r="E362" s="615"/>
    </row>
    <row r="363">
      <c r="D363" s="615"/>
      <c r="E363" s="615"/>
    </row>
    <row r="364">
      <c r="D364" s="615"/>
      <c r="E364" s="615"/>
    </row>
    <row r="365">
      <c r="D365" s="615"/>
      <c r="E365" s="615"/>
    </row>
    <row r="366">
      <c r="D366" s="615"/>
      <c r="E366" s="615"/>
    </row>
    <row r="367">
      <c r="D367" s="615"/>
      <c r="E367" s="615"/>
    </row>
    <row r="368">
      <c r="D368" s="615"/>
      <c r="E368" s="615"/>
    </row>
    <row r="369">
      <c r="D369" s="615"/>
      <c r="E369" s="615"/>
    </row>
    <row r="370">
      <c r="D370" s="615"/>
      <c r="E370" s="615"/>
    </row>
    <row r="371">
      <c r="D371" s="615"/>
      <c r="E371" s="615"/>
    </row>
    <row r="372">
      <c r="D372" s="615"/>
      <c r="E372" s="615"/>
    </row>
    <row r="373">
      <c r="D373" s="615"/>
      <c r="E373" s="615"/>
    </row>
    <row r="374">
      <c r="D374" s="615"/>
      <c r="E374" s="615"/>
    </row>
    <row r="375">
      <c r="D375" s="615"/>
      <c r="E375" s="615"/>
    </row>
    <row r="376">
      <c r="D376" s="615"/>
      <c r="E376" s="615"/>
    </row>
    <row r="377">
      <c r="D377" s="615"/>
      <c r="E377" s="615"/>
    </row>
    <row r="378">
      <c r="D378" s="615"/>
      <c r="E378" s="615"/>
    </row>
    <row r="379">
      <c r="D379" s="615"/>
      <c r="E379" s="615"/>
    </row>
    <row r="380">
      <c r="D380" s="615"/>
      <c r="E380" s="615"/>
    </row>
    <row r="381">
      <c r="D381" s="615"/>
      <c r="E381" s="615"/>
    </row>
    <row r="382">
      <c r="D382" s="615"/>
      <c r="E382" s="615"/>
    </row>
    <row r="383">
      <c r="D383" s="615"/>
      <c r="E383" s="615"/>
    </row>
    <row r="384">
      <c r="D384" s="615"/>
      <c r="E384" s="615"/>
    </row>
    <row r="385">
      <c r="D385" s="615"/>
      <c r="E385" s="615"/>
    </row>
    <row r="386">
      <c r="D386" s="615"/>
      <c r="E386" s="615"/>
    </row>
    <row r="387">
      <c r="D387" s="615"/>
      <c r="E387" s="615"/>
    </row>
    <row r="388">
      <c r="D388" s="615"/>
      <c r="E388" s="615"/>
    </row>
    <row r="389">
      <c r="D389" s="615"/>
      <c r="E389" s="615"/>
    </row>
    <row r="390">
      <c r="D390" s="615"/>
      <c r="E390" s="615"/>
    </row>
    <row r="391">
      <c r="D391" s="615"/>
      <c r="E391" s="615"/>
    </row>
    <row r="392">
      <c r="D392" s="615"/>
      <c r="E392" s="615"/>
    </row>
    <row r="393">
      <c r="D393" s="615"/>
      <c r="E393" s="615"/>
    </row>
    <row r="394">
      <c r="D394" s="615"/>
      <c r="E394" s="615"/>
    </row>
    <row r="395">
      <c r="D395" s="615"/>
      <c r="E395" s="615"/>
    </row>
    <row r="396">
      <c r="D396" s="615"/>
      <c r="E396" s="615"/>
    </row>
    <row r="397">
      <c r="D397" s="615"/>
      <c r="E397" s="615"/>
    </row>
    <row r="398">
      <c r="D398" s="615"/>
      <c r="E398" s="615"/>
    </row>
    <row r="399">
      <c r="D399" s="615"/>
      <c r="E399" s="615"/>
    </row>
    <row r="400">
      <c r="D400" s="615"/>
      <c r="E400" s="615"/>
    </row>
    <row r="401">
      <c r="D401" s="615"/>
      <c r="E401" s="615"/>
    </row>
    <row r="402">
      <c r="D402" s="615"/>
      <c r="E402" s="615"/>
    </row>
    <row r="403">
      <c r="D403" s="615"/>
      <c r="E403" s="615"/>
    </row>
    <row r="404">
      <c r="D404" s="615"/>
      <c r="E404" s="615"/>
    </row>
    <row r="405">
      <c r="D405" s="615"/>
      <c r="E405" s="615"/>
    </row>
    <row r="406">
      <c r="D406" s="615"/>
      <c r="E406" s="615"/>
    </row>
    <row r="407">
      <c r="D407" s="615"/>
      <c r="E407" s="615"/>
    </row>
    <row r="408">
      <c r="D408" s="615"/>
      <c r="E408" s="615"/>
    </row>
    <row r="409">
      <c r="D409" s="615"/>
      <c r="E409" s="615"/>
    </row>
    <row r="410">
      <c r="D410" s="615"/>
      <c r="E410" s="615"/>
    </row>
    <row r="411">
      <c r="D411" s="615"/>
      <c r="E411" s="615"/>
    </row>
    <row r="412">
      <c r="D412" s="615"/>
      <c r="E412" s="615"/>
    </row>
    <row r="413">
      <c r="D413" s="615"/>
      <c r="E413" s="615"/>
    </row>
    <row r="414">
      <c r="D414" s="615"/>
      <c r="E414" s="615"/>
    </row>
    <row r="415">
      <c r="D415" s="615"/>
      <c r="E415" s="615"/>
    </row>
    <row r="416">
      <c r="D416" s="615"/>
      <c r="E416" s="615"/>
    </row>
    <row r="417">
      <c r="D417" s="615"/>
      <c r="E417" s="615"/>
    </row>
    <row r="418">
      <c r="D418" s="615"/>
      <c r="E418" s="615"/>
    </row>
    <row r="419">
      <c r="D419" s="615"/>
      <c r="E419" s="615"/>
    </row>
    <row r="420">
      <c r="D420" s="615"/>
      <c r="E420" s="615"/>
    </row>
    <row r="421">
      <c r="D421" s="615"/>
      <c r="E421" s="615"/>
    </row>
    <row r="422">
      <c r="D422" s="615"/>
      <c r="E422" s="615"/>
    </row>
    <row r="423">
      <c r="D423" s="615"/>
      <c r="E423" s="615"/>
    </row>
    <row r="424">
      <c r="D424" s="615"/>
      <c r="E424" s="615"/>
    </row>
    <row r="425">
      <c r="D425" s="615"/>
      <c r="E425" s="615"/>
    </row>
    <row r="426">
      <c r="D426" s="615"/>
      <c r="E426" s="615"/>
    </row>
    <row r="427">
      <c r="D427" s="615"/>
      <c r="E427" s="615"/>
    </row>
    <row r="428">
      <c r="D428" s="615"/>
      <c r="E428" s="615"/>
    </row>
    <row r="429">
      <c r="D429" s="615"/>
      <c r="E429" s="615"/>
    </row>
    <row r="430">
      <c r="D430" s="615"/>
      <c r="E430" s="615"/>
    </row>
    <row r="431">
      <c r="D431" s="615"/>
      <c r="E431" s="615"/>
    </row>
    <row r="432">
      <c r="D432" s="615"/>
      <c r="E432" s="615"/>
    </row>
    <row r="433">
      <c r="D433" s="615"/>
      <c r="E433" s="615"/>
    </row>
    <row r="434">
      <c r="D434" s="615"/>
      <c r="E434" s="615"/>
    </row>
    <row r="435">
      <c r="D435" s="615"/>
      <c r="E435" s="615"/>
    </row>
    <row r="436">
      <c r="D436" s="615"/>
      <c r="E436" s="615"/>
    </row>
    <row r="437">
      <c r="D437" s="615"/>
      <c r="E437" s="615"/>
    </row>
    <row r="438">
      <c r="D438" s="615"/>
      <c r="E438" s="615"/>
    </row>
    <row r="439">
      <c r="D439" s="615"/>
      <c r="E439" s="615"/>
    </row>
    <row r="440">
      <c r="D440" s="615"/>
      <c r="E440" s="615"/>
    </row>
    <row r="441">
      <c r="D441" s="615"/>
      <c r="E441" s="615"/>
    </row>
    <row r="442">
      <c r="D442" s="615"/>
      <c r="E442" s="615"/>
    </row>
    <row r="443">
      <c r="D443" s="615"/>
      <c r="E443" s="615"/>
    </row>
    <row r="444">
      <c r="D444" s="615"/>
      <c r="E444" s="615"/>
    </row>
    <row r="445">
      <c r="D445" s="615"/>
      <c r="E445" s="615"/>
    </row>
    <row r="446">
      <c r="D446" s="615"/>
      <c r="E446" s="615"/>
    </row>
    <row r="447">
      <c r="D447" s="615"/>
      <c r="E447" s="615"/>
    </row>
    <row r="448">
      <c r="D448" s="615"/>
      <c r="E448" s="615"/>
    </row>
    <row r="449">
      <c r="D449" s="615"/>
      <c r="E449" s="615"/>
    </row>
    <row r="450">
      <c r="D450" s="615"/>
      <c r="E450" s="615"/>
    </row>
    <row r="451">
      <c r="D451" s="615"/>
      <c r="E451" s="615"/>
    </row>
    <row r="452">
      <c r="D452" s="615"/>
      <c r="E452" s="615"/>
    </row>
    <row r="453">
      <c r="D453" s="615"/>
      <c r="E453" s="615"/>
    </row>
    <row r="454">
      <c r="D454" s="615"/>
      <c r="E454" s="615"/>
    </row>
    <row r="455">
      <c r="D455" s="615"/>
      <c r="E455" s="615"/>
    </row>
    <row r="456">
      <c r="D456" s="615"/>
      <c r="E456" s="615"/>
    </row>
    <row r="457">
      <c r="D457" s="615"/>
      <c r="E457" s="615"/>
    </row>
    <row r="458">
      <c r="D458" s="615"/>
      <c r="E458" s="615"/>
    </row>
    <row r="459">
      <c r="D459" s="615"/>
      <c r="E459" s="615"/>
    </row>
    <row r="460">
      <c r="D460" s="615"/>
      <c r="E460" s="615"/>
    </row>
    <row r="461">
      <c r="D461" s="615"/>
      <c r="E461" s="615"/>
    </row>
    <row r="462">
      <c r="D462" s="615"/>
      <c r="E462" s="615"/>
    </row>
    <row r="463">
      <c r="D463" s="615"/>
      <c r="E463" s="615"/>
    </row>
    <row r="464">
      <c r="D464" s="615"/>
      <c r="E464" s="615"/>
    </row>
    <row r="465">
      <c r="D465" s="615"/>
      <c r="E465" s="615"/>
    </row>
    <row r="466">
      <c r="D466" s="615"/>
      <c r="E466" s="615"/>
    </row>
    <row r="467">
      <c r="D467" s="615"/>
      <c r="E467" s="615"/>
    </row>
    <row r="468">
      <c r="D468" s="615"/>
      <c r="E468" s="615"/>
    </row>
    <row r="469">
      <c r="D469" s="615"/>
      <c r="E469" s="615"/>
    </row>
    <row r="470">
      <c r="D470" s="615"/>
      <c r="E470" s="615"/>
    </row>
    <row r="471">
      <c r="D471" s="615"/>
      <c r="E471" s="615"/>
    </row>
    <row r="472">
      <c r="D472" s="615"/>
      <c r="E472" s="615"/>
    </row>
    <row r="473">
      <c r="D473" s="615"/>
      <c r="E473" s="615"/>
    </row>
    <row r="474">
      <c r="D474" s="615"/>
      <c r="E474" s="615"/>
    </row>
    <row r="475">
      <c r="D475" s="615"/>
      <c r="E475" s="615"/>
    </row>
    <row r="476">
      <c r="D476" s="615"/>
      <c r="E476" s="615"/>
    </row>
    <row r="477">
      <c r="D477" s="615"/>
      <c r="E477" s="615"/>
    </row>
    <row r="478">
      <c r="D478" s="615"/>
      <c r="E478" s="615"/>
    </row>
    <row r="479">
      <c r="D479" s="615"/>
      <c r="E479" s="615"/>
    </row>
    <row r="480">
      <c r="D480" s="615"/>
      <c r="E480" s="615"/>
    </row>
    <row r="481">
      <c r="D481" s="615"/>
      <c r="E481" s="615"/>
    </row>
    <row r="482">
      <c r="D482" s="615"/>
      <c r="E482" s="615"/>
    </row>
    <row r="483">
      <c r="D483" s="615"/>
      <c r="E483" s="615"/>
    </row>
    <row r="484">
      <c r="D484" s="615"/>
      <c r="E484" s="615"/>
    </row>
    <row r="485">
      <c r="D485" s="615"/>
      <c r="E485" s="615"/>
    </row>
    <row r="486">
      <c r="D486" s="615"/>
      <c r="E486" s="615"/>
    </row>
    <row r="487">
      <c r="D487" s="615"/>
      <c r="E487" s="615"/>
    </row>
    <row r="488">
      <c r="D488" s="615"/>
      <c r="E488" s="615"/>
    </row>
    <row r="489">
      <c r="D489" s="615"/>
      <c r="E489" s="615"/>
    </row>
    <row r="490">
      <c r="D490" s="615"/>
      <c r="E490" s="615"/>
    </row>
    <row r="491">
      <c r="D491" s="615"/>
      <c r="E491" s="615"/>
    </row>
    <row r="492">
      <c r="D492" s="615"/>
      <c r="E492" s="615"/>
    </row>
    <row r="493">
      <c r="D493" s="615"/>
      <c r="E493" s="615"/>
    </row>
    <row r="494">
      <c r="D494" s="615"/>
      <c r="E494" s="615"/>
    </row>
    <row r="495">
      <c r="D495" s="615"/>
      <c r="E495" s="615"/>
    </row>
    <row r="496">
      <c r="D496" s="615"/>
      <c r="E496" s="615"/>
    </row>
    <row r="497">
      <c r="D497" s="615"/>
      <c r="E497" s="615"/>
    </row>
    <row r="498">
      <c r="D498" s="615"/>
      <c r="E498" s="615"/>
    </row>
    <row r="499">
      <c r="D499" s="615"/>
      <c r="E499" s="615"/>
    </row>
    <row r="500">
      <c r="D500" s="615"/>
      <c r="E500" s="615"/>
    </row>
    <row r="501">
      <c r="D501" s="615"/>
      <c r="E501" s="615"/>
    </row>
    <row r="502">
      <c r="D502" s="615"/>
      <c r="E502" s="615"/>
    </row>
    <row r="503">
      <c r="D503" s="615"/>
      <c r="E503" s="615"/>
    </row>
    <row r="504">
      <c r="D504" s="615"/>
      <c r="E504" s="615"/>
    </row>
    <row r="505">
      <c r="D505" s="615"/>
      <c r="E505" s="615"/>
    </row>
    <row r="506">
      <c r="D506" s="615"/>
      <c r="E506" s="615"/>
    </row>
    <row r="507">
      <c r="D507" s="615"/>
      <c r="E507" s="615"/>
    </row>
    <row r="508">
      <c r="D508" s="615"/>
      <c r="E508" s="615"/>
    </row>
    <row r="509">
      <c r="D509" s="615"/>
      <c r="E509" s="615"/>
    </row>
    <row r="510">
      <c r="D510" s="615"/>
      <c r="E510" s="615"/>
    </row>
    <row r="511">
      <c r="D511" s="615"/>
      <c r="E511" s="615"/>
    </row>
    <row r="512">
      <c r="D512" s="615"/>
      <c r="E512" s="615"/>
    </row>
    <row r="513">
      <c r="D513" s="615"/>
      <c r="E513" s="615"/>
    </row>
    <row r="514">
      <c r="D514" s="615"/>
      <c r="E514" s="615"/>
    </row>
    <row r="515">
      <c r="D515" s="615"/>
      <c r="E515" s="615"/>
    </row>
    <row r="516">
      <c r="D516" s="615"/>
      <c r="E516" s="615"/>
    </row>
    <row r="517">
      <c r="D517" s="615"/>
      <c r="E517" s="615"/>
    </row>
    <row r="518">
      <c r="D518" s="615"/>
      <c r="E518" s="615"/>
    </row>
    <row r="519">
      <c r="D519" s="615"/>
      <c r="E519" s="615"/>
    </row>
    <row r="520">
      <c r="D520" s="615"/>
      <c r="E520" s="615"/>
    </row>
    <row r="521">
      <c r="D521" s="615"/>
      <c r="E521" s="615"/>
    </row>
    <row r="522">
      <c r="D522" s="615"/>
      <c r="E522" s="615"/>
    </row>
    <row r="523">
      <c r="D523" s="615"/>
      <c r="E523" s="615"/>
    </row>
    <row r="524">
      <c r="D524" s="615"/>
      <c r="E524" s="615"/>
    </row>
    <row r="525">
      <c r="D525" s="615"/>
      <c r="E525" s="615"/>
    </row>
    <row r="526">
      <c r="D526" s="615"/>
      <c r="E526" s="615"/>
    </row>
    <row r="527">
      <c r="D527" s="615"/>
      <c r="E527" s="615"/>
    </row>
    <row r="528">
      <c r="D528" s="615"/>
      <c r="E528" s="615"/>
    </row>
    <row r="529">
      <c r="D529" s="615"/>
      <c r="E529" s="615"/>
    </row>
    <row r="530">
      <c r="D530" s="615"/>
      <c r="E530" s="615"/>
    </row>
    <row r="531">
      <c r="D531" s="615"/>
      <c r="E531" s="615"/>
    </row>
    <row r="532">
      <c r="D532" s="615"/>
      <c r="E532" s="615"/>
    </row>
    <row r="533">
      <c r="D533" s="615"/>
      <c r="E533" s="615"/>
    </row>
    <row r="534">
      <c r="D534" s="615"/>
      <c r="E534" s="615"/>
    </row>
    <row r="535">
      <c r="D535" s="615"/>
      <c r="E535" s="615"/>
    </row>
    <row r="536">
      <c r="D536" s="615"/>
      <c r="E536" s="615"/>
    </row>
    <row r="537">
      <c r="D537" s="615"/>
      <c r="E537" s="615"/>
    </row>
    <row r="538">
      <c r="D538" s="615"/>
      <c r="E538" s="615"/>
    </row>
    <row r="539">
      <c r="D539" s="615"/>
      <c r="E539" s="615"/>
    </row>
    <row r="540">
      <c r="D540" s="615"/>
      <c r="E540" s="615"/>
    </row>
    <row r="541">
      <c r="D541" s="615"/>
      <c r="E541" s="615"/>
    </row>
    <row r="542">
      <c r="D542" s="615"/>
      <c r="E542" s="615"/>
    </row>
    <row r="543">
      <c r="D543" s="615"/>
      <c r="E543" s="615"/>
    </row>
    <row r="544">
      <c r="D544" s="615"/>
      <c r="E544" s="615"/>
    </row>
    <row r="545">
      <c r="D545" s="615"/>
      <c r="E545" s="615"/>
    </row>
    <row r="546">
      <c r="D546" s="615"/>
      <c r="E546" s="615"/>
    </row>
    <row r="547">
      <c r="D547" s="615"/>
      <c r="E547" s="615"/>
    </row>
    <row r="548">
      <c r="D548" s="615"/>
      <c r="E548" s="615"/>
    </row>
    <row r="549">
      <c r="D549" s="615"/>
      <c r="E549" s="615"/>
    </row>
    <row r="550">
      <c r="D550" s="615"/>
      <c r="E550" s="615"/>
    </row>
    <row r="551">
      <c r="D551" s="615"/>
      <c r="E551" s="615"/>
    </row>
    <row r="552">
      <c r="D552" s="615"/>
      <c r="E552" s="615"/>
    </row>
    <row r="553">
      <c r="D553" s="615"/>
      <c r="E553" s="615"/>
    </row>
    <row r="554">
      <c r="D554" s="615"/>
      <c r="E554" s="615"/>
    </row>
    <row r="555">
      <c r="D555" s="615"/>
      <c r="E555" s="615"/>
    </row>
    <row r="556">
      <c r="D556" s="615"/>
      <c r="E556" s="615"/>
    </row>
    <row r="557">
      <c r="D557" s="615"/>
      <c r="E557" s="615"/>
    </row>
    <row r="558">
      <c r="D558" s="615"/>
      <c r="E558" s="615"/>
    </row>
    <row r="559">
      <c r="D559" s="615"/>
      <c r="E559" s="615"/>
    </row>
    <row r="560">
      <c r="D560" s="615"/>
      <c r="E560" s="615"/>
    </row>
    <row r="561">
      <c r="D561" s="615"/>
      <c r="E561" s="615"/>
    </row>
    <row r="562">
      <c r="D562" s="615"/>
      <c r="E562" s="615"/>
    </row>
    <row r="563">
      <c r="D563" s="615"/>
      <c r="E563" s="615"/>
    </row>
    <row r="564">
      <c r="D564" s="615"/>
      <c r="E564" s="615"/>
    </row>
    <row r="565">
      <c r="D565" s="615"/>
      <c r="E565" s="615"/>
    </row>
    <row r="566">
      <c r="D566" s="615"/>
      <c r="E566" s="615"/>
    </row>
    <row r="567">
      <c r="D567" s="615"/>
      <c r="E567" s="615"/>
    </row>
    <row r="568">
      <c r="D568" s="615"/>
      <c r="E568" s="615"/>
    </row>
    <row r="569">
      <c r="D569" s="615"/>
      <c r="E569" s="615"/>
    </row>
    <row r="570">
      <c r="D570" s="615"/>
      <c r="E570" s="615"/>
    </row>
    <row r="571">
      <c r="D571" s="615"/>
      <c r="E571" s="615"/>
    </row>
    <row r="572">
      <c r="D572" s="615"/>
      <c r="E572" s="615"/>
    </row>
    <row r="573">
      <c r="D573" s="615"/>
      <c r="E573" s="615"/>
    </row>
    <row r="574">
      <c r="D574" s="615"/>
      <c r="E574" s="615"/>
    </row>
    <row r="575">
      <c r="D575" s="615"/>
      <c r="E575" s="615"/>
    </row>
    <row r="576">
      <c r="D576" s="615"/>
      <c r="E576" s="615"/>
    </row>
    <row r="577">
      <c r="D577" s="615"/>
      <c r="E577" s="615"/>
    </row>
    <row r="578">
      <c r="D578" s="615"/>
      <c r="E578" s="615"/>
    </row>
    <row r="579">
      <c r="D579" s="615"/>
      <c r="E579" s="615"/>
    </row>
    <row r="580">
      <c r="D580" s="615"/>
      <c r="E580" s="615"/>
    </row>
    <row r="581">
      <c r="D581" s="615"/>
      <c r="E581" s="615"/>
    </row>
    <row r="582">
      <c r="D582" s="615"/>
      <c r="E582" s="615"/>
    </row>
    <row r="583">
      <c r="D583" s="615"/>
      <c r="E583" s="615"/>
    </row>
    <row r="584">
      <c r="D584" s="615"/>
      <c r="E584" s="615"/>
    </row>
    <row r="585">
      <c r="D585" s="615"/>
      <c r="E585" s="615"/>
    </row>
    <row r="586">
      <c r="D586" s="615"/>
      <c r="E586" s="615"/>
    </row>
    <row r="587">
      <c r="D587" s="615"/>
      <c r="E587" s="615"/>
    </row>
    <row r="588">
      <c r="D588" s="615"/>
      <c r="E588" s="615"/>
    </row>
    <row r="589">
      <c r="D589" s="615"/>
      <c r="E589" s="615"/>
    </row>
    <row r="590">
      <c r="D590" s="615"/>
      <c r="E590" s="615"/>
    </row>
    <row r="591">
      <c r="D591" s="615"/>
      <c r="E591" s="615"/>
    </row>
    <row r="592">
      <c r="D592" s="615"/>
      <c r="E592" s="615"/>
    </row>
    <row r="593">
      <c r="D593" s="615"/>
      <c r="E593" s="615"/>
    </row>
    <row r="594">
      <c r="D594" s="615"/>
      <c r="E594" s="615"/>
    </row>
    <row r="595">
      <c r="D595" s="615"/>
      <c r="E595" s="615"/>
    </row>
    <row r="596">
      <c r="D596" s="615"/>
      <c r="E596" s="615"/>
    </row>
    <row r="597">
      <c r="D597" s="615"/>
      <c r="E597" s="615"/>
    </row>
    <row r="598">
      <c r="D598" s="615"/>
      <c r="E598" s="615"/>
    </row>
    <row r="599">
      <c r="D599" s="615"/>
      <c r="E599" s="615"/>
    </row>
    <row r="600">
      <c r="D600" s="615"/>
      <c r="E600" s="615"/>
    </row>
    <row r="601">
      <c r="D601" s="615"/>
      <c r="E601" s="615"/>
    </row>
    <row r="602">
      <c r="D602" s="615"/>
      <c r="E602" s="615"/>
    </row>
    <row r="603">
      <c r="D603" s="615"/>
      <c r="E603" s="615"/>
    </row>
    <row r="604">
      <c r="D604" s="615"/>
      <c r="E604" s="615"/>
    </row>
    <row r="605">
      <c r="D605" s="615"/>
      <c r="E605" s="615"/>
    </row>
    <row r="606">
      <c r="D606" s="615"/>
      <c r="E606" s="615"/>
    </row>
    <row r="607">
      <c r="D607" s="615"/>
      <c r="E607" s="615"/>
    </row>
    <row r="608">
      <c r="D608" s="615"/>
      <c r="E608" s="615"/>
    </row>
    <row r="609">
      <c r="D609" s="615"/>
      <c r="E609" s="615"/>
    </row>
    <row r="610">
      <c r="D610" s="615"/>
      <c r="E610" s="615"/>
    </row>
    <row r="611">
      <c r="D611" s="615"/>
      <c r="E611" s="615"/>
    </row>
    <row r="612">
      <c r="D612" s="615"/>
      <c r="E612" s="615"/>
    </row>
    <row r="613">
      <c r="D613" s="615"/>
      <c r="E613" s="615"/>
    </row>
    <row r="614">
      <c r="D614" s="615"/>
      <c r="E614" s="615"/>
    </row>
    <row r="615">
      <c r="D615" s="615"/>
      <c r="E615" s="615"/>
    </row>
    <row r="616">
      <c r="D616" s="615"/>
      <c r="E616" s="615"/>
    </row>
    <row r="617">
      <c r="D617" s="615"/>
      <c r="E617" s="615"/>
    </row>
    <row r="618">
      <c r="D618" s="615"/>
      <c r="E618" s="615"/>
    </row>
    <row r="619">
      <c r="D619" s="615"/>
      <c r="E619" s="615"/>
    </row>
    <row r="620">
      <c r="D620" s="615"/>
      <c r="E620" s="615"/>
    </row>
    <row r="621">
      <c r="D621" s="615"/>
      <c r="E621" s="615"/>
    </row>
    <row r="622">
      <c r="D622" s="615"/>
      <c r="E622" s="615"/>
    </row>
    <row r="623">
      <c r="D623" s="615"/>
      <c r="E623" s="615"/>
    </row>
    <row r="624">
      <c r="D624" s="615"/>
      <c r="E624" s="615"/>
    </row>
    <row r="625">
      <c r="D625" s="615"/>
      <c r="E625" s="615"/>
    </row>
    <row r="626">
      <c r="D626" s="615"/>
      <c r="E626" s="615"/>
    </row>
    <row r="627">
      <c r="D627" s="615"/>
      <c r="E627" s="615"/>
    </row>
    <row r="628">
      <c r="D628" s="615"/>
      <c r="E628" s="615"/>
    </row>
    <row r="629">
      <c r="D629" s="615"/>
      <c r="E629" s="615"/>
    </row>
    <row r="630">
      <c r="D630" s="615"/>
      <c r="E630" s="615"/>
    </row>
    <row r="631">
      <c r="D631" s="615"/>
      <c r="E631" s="615"/>
    </row>
    <row r="632">
      <c r="D632" s="615"/>
      <c r="E632" s="615"/>
    </row>
    <row r="633">
      <c r="D633" s="615"/>
      <c r="E633" s="615"/>
    </row>
    <row r="634">
      <c r="D634" s="615"/>
      <c r="E634" s="615"/>
    </row>
    <row r="635">
      <c r="D635" s="615"/>
      <c r="E635" s="615"/>
    </row>
    <row r="636">
      <c r="D636" s="615"/>
      <c r="E636" s="615"/>
    </row>
    <row r="637">
      <c r="D637" s="615"/>
      <c r="E637" s="615"/>
    </row>
    <row r="638">
      <c r="D638" s="615"/>
      <c r="E638" s="615"/>
    </row>
    <row r="639">
      <c r="D639" s="615"/>
      <c r="E639" s="615"/>
    </row>
    <row r="640">
      <c r="D640" s="615"/>
      <c r="E640" s="615"/>
    </row>
    <row r="641">
      <c r="D641" s="615"/>
      <c r="E641" s="615"/>
    </row>
    <row r="642">
      <c r="D642" s="615"/>
      <c r="E642" s="615"/>
    </row>
    <row r="643">
      <c r="D643" s="615"/>
      <c r="E643" s="615"/>
    </row>
    <row r="644">
      <c r="D644" s="615"/>
      <c r="E644" s="615"/>
    </row>
    <row r="645">
      <c r="D645" s="615"/>
      <c r="E645" s="615"/>
    </row>
    <row r="646">
      <c r="D646" s="615"/>
      <c r="E646" s="615"/>
    </row>
    <row r="647">
      <c r="D647" s="615"/>
      <c r="E647" s="615"/>
    </row>
    <row r="648">
      <c r="D648" s="615"/>
      <c r="E648" s="615"/>
    </row>
    <row r="649">
      <c r="D649" s="615"/>
      <c r="E649" s="615"/>
    </row>
    <row r="650">
      <c r="D650" s="615"/>
      <c r="E650" s="615"/>
    </row>
    <row r="651">
      <c r="D651" s="615"/>
      <c r="E651" s="615"/>
    </row>
    <row r="652">
      <c r="D652" s="615"/>
      <c r="E652" s="615"/>
    </row>
    <row r="653">
      <c r="D653" s="615"/>
      <c r="E653" s="615"/>
    </row>
    <row r="654">
      <c r="D654" s="615"/>
      <c r="E654" s="615"/>
    </row>
    <row r="655">
      <c r="D655" s="615"/>
      <c r="E655" s="615"/>
    </row>
    <row r="656">
      <c r="D656" s="615"/>
      <c r="E656" s="615"/>
    </row>
    <row r="657">
      <c r="D657" s="615"/>
      <c r="E657" s="615"/>
    </row>
    <row r="658">
      <c r="D658" s="615"/>
      <c r="E658" s="615"/>
    </row>
    <row r="659">
      <c r="D659" s="615"/>
      <c r="E659" s="615"/>
    </row>
    <row r="660">
      <c r="D660" s="615"/>
      <c r="E660" s="615"/>
    </row>
    <row r="661">
      <c r="D661" s="615"/>
      <c r="E661" s="615"/>
    </row>
    <row r="662">
      <c r="D662" s="615"/>
      <c r="E662" s="615"/>
    </row>
    <row r="663">
      <c r="D663" s="615"/>
      <c r="E663" s="615"/>
    </row>
    <row r="664">
      <c r="D664" s="615"/>
      <c r="E664" s="615"/>
    </row>
    <row r="665">
      <c r="D665" s="615"/>
      <c r="E665" s="615"/>
    </row>
    <row r="666">
      <c r="D666" s="615"/>
      <c r="E666" s="615"/>
    </row>
    <row r="667">
      <c r="D667" s="615"/>
      <c r="E667" s="615"/>
    </row>
    <row r="668">
      <c r="D668" s="615"/>
      <c r="E668" s="615"/>
    </row>
    <row r="669">
      <c r="D669" s="615"/>
      <c r="E669" s="615"/>
    </row>
    <row r="670">
      <c r="D670" s="615"/>
      <c r="E670" s="615"/>
    </row>
    <row r="671">
      <c r="D671" s="615"/>
      <c r="E671" s="615"/>
    </row>
    <row r="672">
      <c r="D672" s="615"/>
      <c r="E672" s="615"/>
    </row>
    <row r="673">
      <c r="D673" s="615"/>
      <c r="E673" s="615"/>
    </row>
    <row r="674">
      <c r="D674" s="615"/>
      <c r="E674" s="615"/>
    </row>
    <row r="675">
      <c r="D675" s="615"/>
      <c r="E675" s="615"/>
    </row>
    <row r="676">
      <c r="D676" s="615"/>
      <c r="E676" s="615"/>
    </row>
    <row r="677">
      <c r="D677" s="615"/>
      <c r="E677" s="615"/>
    </row>
    <row r="678">
      <c r="D678" s="615"/>
      <c r="E678" s="615"/>
    </row>
    <row r="679">
      <c r="D679" s="615"/>
      <c r="E679" s="615"/>
    </row>
    <row r="680">
      <c r="D680" s="615"/>
      <c r="E680" s="615"/>
    </row>
    <row r="681">
      <c r="D681" s="615"/>
      <c r="E681" s="615"/>
    </row>
    <row r="682">
      <c r="D682" s="615"/>
      <c r="E682" s="615"/>
    </row>
    <row r="683">
      <c r="D683" s="615"/>
      <c r="E683" s="615"/>
    </row>
    <row r="684">
      <c r="D684" s="615"/>
      <c r="E684" s="615"/>
    </row>
    <row r="685">
      <c r="D685" s="615"/>
      <c r="E685" s="615"/>
    </row>
    <row r="686">
      <c r="D686" s="615"/>
      <c r="E686" s="615"/>
    </row>
    <row r="687">
      <c r="D687" s="615"/>
      <c r="E687" s="615"/>
    </row>
    <row r="688">
      <c r="D688" s="615"/>
      <c r="E688" s="615"/>
    </row>
    <row r="689">
      <c r="D689" s="615"/>
      <c r="E689" s="615"/>
    </row>
    <row r="690">
      <c r="D690" s="615"/>
      <c r="E690" s="615"/>
    </row>
    <row r="691">
      <c r="D691" s="615"/>
      <c r="E691" s="615"/>
    </row>
    <row r="692">
      <c r="D692" s="615"/>
      <c r="E692" s="615"/>
    </row>
    <row r="693">
      <c r="D693" s="615"/>
      <c r="E693" s="615"/>
    </row>
    <row r="694">
      <c r="D694" s="615"/>
      <c r="E694" s="615"/>
    </row>
    <row r="695">
      <c r="D695" s="615"/>
      <c r="E695" s="615"/>
    </row>
    <row r="696">
      <c r="D696" s="615"/>
      <c r="E696" s="615"/>
    </row>
    <row r="697">
      <c r="D697" s="615"/>
      <c r="E697" s="615"/>
    </row>
    <row r="698">
      <c r="D698" s="615"/>
      <c r="E698" s="615"/>
    </row>
    <row r="699">
      <c r="D699" s="615"/>
      <c r="E699" s="615"/>
    </row>
    <row r="700">
      <c r="D700" s="615"/>
      <c r="E700" s="615"/>
    </row>
    <row r="701">
      <c r="D701" s="615"/>
      <c r="E701" s="615"/>
    </row>
    <row r="702">
      <c r="D702" s="615"/>
      <c r="E702" s="615"/>
    </row>
    <row r="703">
      <c r="D703" s="615"/>
      <c r="E703" s="615"/>
    </row>
    <row r="704">
      <c r="D704" s="615"/>
      <c r="E704" s="615"/>
    </row>
    <row r="705">
      <c r="D705" s="615"/>
      <c r="E705" s="615"/>
    </row>
    <row r="706">
      <c r="D706" s="615"/>
      <c r="E706" s="615"/>
    </row>
    <row r="707">
      <c r="D707" s="615"/>
      <c r="E707" s="615"/>
    </row>
    <row r="708">
      <c r="D708" s="615"/>
      <c r="E708" s="615"/>
    </row>
    <row r="709">
      <c r="D709" s="615"/>
      <c r="E709" s="615"/>
    </row>
    <row r="710">
      <c r="D710" s="615"/>
      <c r="E710" s="615"/>
    </row>
    <row r="711">
      <c r="D711" s="615"/>
      <c r="E711" s="615"/>
    </row>
    <row r="712">
      <c r="D712" s="615"/>
      <c r="E712" s="615"/>
    </row>
    <row r="713">
      <c r="D713" s="615"/>
      <c r="E713" s="615"/>
    </row>
    <row r="714">
      <c r="D714" s="615"/>
      <c r="E714" s="615"/>
    </row>
    <row r="715">
      <c r="D715" s="615"/>
      <c r="E715" s="615"/>
    </row>
    <row r="716">
      <c r="D716" s="615"/>
      <c r="E716" s="615"/>
    </row>
    <row r="717">
      <c r="D717" s="615"/>
      <c r="E717" s="615"/>
    </row>
    <row r="718">
      <c r="D718" s="615"/>
      <c r="E718" s="615"/>
    </row>
    <row r="719">
      <c r="D719" s="615"/>
      <c r="E719" s="615"/>
    </row>
    <row r="720">
      <c r="D720" s="615"/>
      <c r="E720" s="615"/>
    </row>
    <row r="721">
      <c r="D721" s="615"/>
      <c r="E721" s="615"/>
    </row>
    <row r="722">
      <c r="D722" s="615"/>
      <c r="E722" s="615"/>
    </row>
    <row r="723">
      <c r="D723" s="615"/>
      <c r="E723" s="615"/>
    </row>
    <row r="724">
      <c r="D724" s="615"/>
      <c r="E724" s="615"/>
    </row>
    <row r="725">
      <c r="D725" s="615"/>
      <c r="E725" s="615"/>
    </row>
    <row r="726">
      <c r="D726" s="615"/>
      <c r="E726" s="615"/>
    </row>
    <row r="727">
      <c r="D727" s="615"/>
      <c r="E727" s="615"/>
    </row>
    <row r="728">
      <c r="D728" s="615"/>
      <c r="E728" s="615"/>
    </row>
    <row r="729">
      <c r="D729" s="615"/>
      <c r="E729" s="615"/>
    </row>
    <row r="730">
      <c r="D730" s="615"/>
      <c r="E730" s="615"/>
    </row>
    <row r="731">
      <c r="D731" s="615"/>
      <c r="E731" s="615"/>
    </row>
    <row r="732">
      <c r="D732" s="615"/>
      <c r="E732" s="615"/>
    </row>
    <row r="733">
      <c r="D733" s="615"/>
      <c r="E733" s="615"/>
    </row>
    <row r="734">
      <c r="D734" s="615"/>
      <c r="E734" s="615"/>
    </row>
    <row r="735">
      <c r="D735" s="615"/>
      <c r="E735" s="615"/>
    </row>
    <row r="736">
      <c r="D736" s="615"/>
      <c r="E736" s="615"/>
    </row>
    <row r="737">
      <c r="D737" s="615"/>
      <c r="E737" s="615"/>
    </row>
    <row r="738">
      <c r="D738" s="615"/>
      <c r="E738" s="615"/>
    </row>
    <row r="739">
      <c r="D739" s="615"/>
      <c r="E739" s="615"/>
    </row>
    <row r="740">
      <c r="D740" s="615"/>
      <c r="E740" s="615"/>
    </row>
    <row r="741">
      <c r="D741" s="615"/>
      <c r="E741" s="615"/>
    </row>
    <row r="742">
      <c r="D742" s="615"/>
      <c r="E742" s="615"/>
    </row>
    <row r="743">
      <c r="D743" s="615"/>
      <c r="E743" s="615"/>
    </row>
    <row r="744">
      <c r="D744" s="615"/>
      <c r="E744" s="615"/>
    </row>
    <row r="745">
      <c r="D745" s="615"/>
      <c r="E745" s="615"/>
    </row>
    <row r="746">
      <c r="D746" s="615"/>
      <c r="E746" s="615"/>
    </row>
    <row r="747">
      <c r="D747" s="615"/>
      <c r="E747" s="615"/>
    </row>
    <row r="748">
      <c r="D748" s="615"/>
      <c r="E748" s="615"/>
    </row>
    <row r="749">
      <c r="D749" s="615"/>
      <c r="E749" s="615"/>
    </row>
    <row r="750">
      <c r="D750" s="615"/>
      <c r="E750" s="615"/>
    </row>
    <row r="751">
      <c r="D751" s="615"/>
      <c r="E751" s="615"/>
    </row>
    <row r="752">
      <c r="D752" s="615"/>
      <c r="E752" s="615"/>
    </row>
    <row r="753">
      <c r="D753" s="615"/>
      <c r="E753" s="615"/>
    </row>
    <row r="754">
      <c r="D754" s="615"/>
      <c r="E754" s="615"/>
    </row>
    <row r="755">
      <c r="D755" s="615"/>
      <c r="E755" s="615"/>
    </row>
    <row r="756">
      <c r="D756" s="615"/>
      <c r="E756" s="615"/>
    </row>
    <row r="757">
      <c r="D757" s="615"/>
      <c r="E757" s="615"/>
    </row>
    <row r="758">
      <c r="D758" s="615"/>
      <c r="E758" s="615"/>
    </row>
    <row r="759">
      <c r="D759" s="615"/>
      <c r="E759" s="615"/>
    </row>
    <row r="760">
      <c r="D760" s="615"/>
      <c r="E760" s="615"/>
    </row>
    <row r="761">
      <c r="D761" s="615"/>
      <c r="E761" s="615"/>
    </row>
    <row r="762">
      <c r="D762" s="615"/>
      <c r="E762" s="615"/>
    </row>
    <row r="763">
      <c r="D763" s="615"/>
      <c r="E763" s="615"/>
    </row>
    <row r="764">
      <c r="D764" s="615"/>
      <c r="E764" s="615"/>
    </row>
    <row r="765">
      <c r="D765" s="615"/>
      <c r="E765" s="615"/>
    </row>
    <row r="766">
      <c r="D766" s="615"/>
      <c r="E766" s="615"/>
    </row>
    <row r="767">
      <c r="D767" s="615"/>
      <c r="E767" s="615"/>
    </row>
    <row r="768">
      <c r="D768" s="615"/>
      <c r="E768" s="615"/>
    </row>
    <row r="769">
      <c r="D769" s="615"/>
      <c r="E769" s="615"/>
    </row>
    <row r="770">
      <c r="D770" s="615"/>
      <c r="E770" s="615"/>
    </row>
    <row r="771">
      <c r="D771" s="615"/>
      <c r="E771" s="615"/>
    </row>
    <row r="772">
      <c r="D772" s="615"/>
      <c r="E772" s="615"/>
    </row>
    <row r="773">
      <c r="D773" s="615"/>
      <c r="E773" s="615"/>
    </row>
    <row r="774">
      <c r="D774" s="615"/>
      <c r="E774" s="615"/>
    </row>
    <row r="775">
      <c r="D775" s="615"/>
      <c r="E775" s="615"/>
    </row>
    <row r="776">
      <c r="D776" s="615"/>
      <c r="E776" s="615"/>
    </row>
    <row r="777">
      <c r="D777" s="615"/>
      <c r="E777" s="615"/>
    </row>
    <row r="778">
      <c r="D778" s="615"/>
      <c r="E778" s="615"/>
    </row>
    <row r="779">
      <c r="D779" s="615"/>
      <c r="E779" s="615"/>
    </row>
    <row r="780">
      <c r="D780" s="615"/>
      <c r="E780" s="615"/>
    </row>
    <row r="781">
      <c r="D781" s="615"/>
      <c r="E781" s="615"/>
    </row>
    <row r="782">
      <c r="D782" s="615"/>
      <c r="E782" s="615"/>
    </row>
    <row r="783">
      <c r="D783" s="615"/>
      <c r="E783" s="615"/>
    </row>
    <row r="784">
      <c r="D784" s="615"/>
      <c r="E784" s="615"/>
    </row>
    <row r="785">
      <c r="D785" s="615"/>
      <c r="E785" s="615"/>
    </row>
    <row r="786">
      <c r="D786" s="615"/>
      <c r="E786" s="615"/>
    </row>
    <row r="787">
      <c r="D787" s="615"/>
      <c r="E787" s="615"/>
    </row>
    <row r="788">
      <c r="D788" s="615"/>
      <c r="E788" s="615"/>
    </row>
    <row r="789">
      <c r="D789" s="615"/>
      <c r="E789" s="615"/>
    </row>
    <row r="790">
      <c r="D790" s="615"/>
      <c r="E790" s="615"/>
    </row>
    <row r="791">
      <c r="D791" s="615"/>
      <c r="E791" s="615"/>
    </row>
    <row r="792">
      <c r="D792" s="615"/>
      <c r="E792" s="615"/>
    </row>
    <row r="793">
      <c r="D793" s="615"/>
      <c r="E793" s="615"/>
    </row>
    <row r="794">
      <c r="D794" s="615"/>
      <c r="E794" s="615"/>
    </row>
    <row r="795">
      <c r="D795" s="615"/>
      <c r="E795" s="615"/>
    </row>
    <row r="796">
      <c r="D796" s="615"/>
      <c r="E796" s="615"/>
    </row>
    <row r="797">
      <c r="D797" s="615"/>
      <c r="E797" s="615"/>
    </row>
    <row r="798">
      <c r="D798" s="615"/>
      <c r="E798" s="615"/>
    </row>
    <row r="799">
      <c r="D799" s="615"/>
      <c r="E799" s="615"/>
    </row>
    <row r="800">
      <c r="D800" s="615"/>
      <c r="E800" s="615"/>
    </row>
    <row r="801">
      <c r="D801" s="615"/>
      <c r="E801" s="615"/>
    </row>
    <row r="802">
      <c r="D802" s="615"/>
      <c r="E802" s="615"/>
    </row>
    <row r="803">
      <c r="D803" s="615"/>
      <c r="E803" s="615"/>
    </row>
    <row r="804">
      <c r="D804" s="615"/>
      <c r="E804" s="615"/>
    </row>
    <row r="805">
      <c r="D805" s="615"/>
      <c r="E805" s="615"/>
    </row>
    <row r="806">
      <c r="D806" s="615"/>
      <c r="E806" s="615"/>
    </row>
    <row r="807">
      <c r="D807" s="615"/>
      <c r="E807" s="615"/>
    </row>
    <row r="808">
      <c r="D808" s="615"/>
      <c r="E808" s="615"/>
    </row>
    <row r="809">
      <c r="D809" s="615"/>
      <c r="E809" s="615"/>
    </row>
    <row r="810">
      <c r="D810" s="615"/>
      <c r="E810" s="615"/>
    </row>
    <row r="811">
      <c r="D811" s="615"/>
      <c r="E811" s="615"/>
    </row>
    <row r="812">
      <c r="D812" s="615"/>
      <c r="E812" s="615"/>
    </row>
    <row r="813">
      <c r="D813" s="615"/>
      <c r="E813" s="615"/>
    </row>
    <row r="814">
      <c r="D814" s="615"/>
      <c r="E814" s="615"/>
    </row>
    <row r="815">
      <c r="D815" s="615"/>
      <c r="E815" s="615"/>
    </row>
    <row r="816">
      <c r="D816" s="615"/>
      <c r="E816" s="615"/>
    </row>
    <row r="817">
      <c r="D817" s="615"/>
      <c r="E817" s="615"/>
    </row>
    <row r="818">
      <c r="D818" s="615"/>
      <c r="E818" s="615"/>
    </row>
    <row r="819">
      <c r="D819" s="615"/>
      <c r="E819" s="615"/>
    </row>
    <row r="820">
      <c r="D820" s="615"/>
      <c r="E820" s="615"/>
    </row>
    <row r="821">
      <c r="D821" s="615"/>
      <c r="E821" s="615"/>
    </row>
    <row r="822">
      <c r="D822" s="615"/>
      <c r="E822" s="615"/>
    </row>
    <row r="823">
      <c r="D823" s="615"/>
      <c r="E823" s="615"/>
    </row>
    <row r="824">
      <c r="D824" s="615"/>
      <c r="E824" s="615"/>
    </row>
    <row r="825">
      <c r="D825" s="615"/>
      <c r="E825" s="615"/>
    </row>
    <row r="826">
      <c r="D826" s="615"/>
      <c r="E826" s="615"/>
    </row>
    <row r="827">
      <c r="D827" s="615"/>
      <c r="E827" s="615"/>
    </row>
    <row r="828">
      <c r="D828" s="615"/>
      <c r="E828" s="615"/>
    </row>
    <row r="829">
      <c r="D829" s="615"/>
      <c r="E829" s="615"/>
    </row>
    <row r="830">
      <c r="D830" s="615"/>
      <c r="E830" s="615"/>
    </row>
    <row r="831">
      <c r="D831" s="615"/>
      <c r="E831" s="615"/>
    </row>
    <row r="832">
      <c r="D832" s="615"/>
      <c r="E832" s="615"/>
    </row>
    <row r="833">
      <c r="D833" s="615"/>
      <c r="E833" s="615"/>
    </row>
    <row r="834">
      <c r="D834" s="615"/>
      <c r="E834" s="615"/>
    </row>
    <row r="835">
      <c r="D835" s="615"/>
      <c r="E835" s="615"/>
    </row>
    <row r="836">
      <c r="D836" s="615"/>
      <c r="E836" s="615"/>
    </row>
    <row r="837">
      <c r="D837" s="615"/>
      <c r="E837" s="615"/>
    </row>
    <row r="838">
      <c r="D838" s="615"/>
      <c r="E838" s="615"/>
    </row>
    <row r="839">
      <c r="D839" s="615"/>
      <c r="E839" s="615"/>
    </row>
    <row r="840">
      <c r="D840" s="615"/>
      <c r="E840" s="615"/>
    </row>
    <row r="841">
      <c r="D841" s="615"/>
      <c r="E841" s="615"/>
    </row>
    <row r="842">
      <c r="D842" s="615"/>
      <c r="E842" s="615"/>
    </row>
    <row r="843">
      <c r="D843" s="615"/>
      <c r="E843" s="615"/>
    </row>
    <row r="844">
      <c r="D844" s="615"/>
      <c r="E844" s="615"/>
    </row>
    <row r="845">
      <c r="D845" s="615"/>
      <c r="E845" s="615"/>
    </row>
    <row r="846">
      <c r="D846" s="615"/>
      <c r="E846" s="615"/>
    </row>
    <row r="847">
      <c r="D847" s="615"/>
      <c r="E847" s="615"/>
    </row>
    <row r="848">
      <c r="D848" s="615"/>
      <c r="E848" s="615"/>
    </row>
    <row r="849">
      <c r="D849" s="615"/>
      <c r="E849" s="615"/>
    </row>
    <row r="850">
      <c r="D850" s="615"/>
      <c r="E850" s="615"/>
    </row>
    <row r="851">
      <c r="D851" s="615"/>
      <c r="E851" s="615"/>
    </row>
    <row r="852">
      <c r="D852" s="615"/>
      <c r="E852" s="615"/>
    </row>
    <row r="853">
      <c r="D853" s="615"/>
      <c r="E853" s="615"/>
    </row>
    <row r="854">
      <c r="D854" s="615"/>
      <c r="E854" s="615"/>
    </row>
    <row r="855">
      <c r="D855" s="615"/>
      <c r="E855" s="615"/>
    </row>
    <row r="856">
      <c r="D856" s="615"/>
      <c r="E856" s="615"/>
    </row>
    <row r="857">
      <c r="D857" s="615"/>
      <c r="E857" s="615"/>
    </row>
    <row r="858">
      <c r="D858" s="615"/>
      <c r="E858" s="615"/>
    </row>
    <row r="859">
      <c r="D859" s="615"/>
      <c r="E859" s="615"/>
    </row>
    <row r="860">
      <c r="D860" s="615"/>
      <c r="E860" s="615"/>
    </row>
    <row r="861">
      <c r="D861" s="615"/>
      <c r="E861" s="615"/>
    </row>
    <row r="862">
      <c r="D862" s="615"/>
      <c r="E862" s="615"/>
    </row>
    <row r="863">
      <c r="D863" s="615"/>
      <c r="E863" s="615"/>
    </row>
    <row r="864">
      <c r="D864" s="615"/>
      <c r="E864" s="615"/>
    </row>
    <row r="865">
      <c r="D865" s="615"/>
      <c r="E865" s="615"/>
    </row>
    <row r="866">
      <c r="D866" s="615"/>
      <c r="E866" s="615"/>
    </row>
    <row r="867">
      <c r="D867" s="615"/>
      <c r="E867" s="615"/>
    </row>
    <row r="868">
      <c r="D868" s="615"/>
      <c r="E868" s="615"/>
    </row>
    <row r="869">
      <c r="D869" s="615"/>
      <c r="E869" s="615"/>
    </row>
    <row r="870">
      <c r="D870" s="615"/>
      <c r="E870" s="615"/>
    </row>
    <row r="871">
      <c r="D871" s="615"/>
      <c r="E871" s="615"/>
    </row>
    <row r="872">
      <c r="D872" s="615"/>
      <c r="E872" s="615"/>
    </row>
    <row r="873">
      <c r="D873" s="615"/>
      <c r="E873" s="615"/>
    </row>
    <row r="874">
      <c r="D874" s="615"/>
      <c r="E874" s="615"/>
    </row>
    <row r="875">
      <c r="D875" s="615"/>
      <c r="E875" s="615"/>
    </row>
    <row r="876">
      <c r="D876" s="615"/>
      <c r="E876" s="615"/>
    </row>
    <row r="877">
      <c r="D877" s="615"/>
      <c r="E877" s="615"/>
    </row>
    <row r="878">
      <c r="D878" s="615"/>
      <c r="E878" s="615"/>
    </row>
    <row r="879">
      <c r="D879" s="615"/>
      <c r="E879" s="615"/>
    </row>
    <row r="880">
      <c r="D880" s="615"/>
      <c r="E880" s="615"/>
    </row>
    <row r="881">
      <c r="D881" s="615"/>
      <c r="E881" s="615"/>
    </row>
    <row r="882">
      <c r="D882" s="615"/>
      <c r="E882" s="615"/>
    </row>
    <row r="883">
      <c r="D883" s="615"/>
      <c r="E883" s="615"/>
    </row>
    <row r="884">
      <c r="D884" s="615"/>
      <c r="E884" s="615"/>
    </row>
    <row r="885">
      <c r="D885" s="615"/>
      <c r="E885" s="615"/>
    </row>
    <row r="886">
      <c r="D886" s="615"/>
      <c r="E886" s="615"/>
    </row>
    <row r="887">
      <c r="D887" s="615"/>
      <c r="E887" s="615"/>
    </row>
    <row r="888">
      <c r="D888" s="615"/>
      <c r="E888" s="615"/>
    </row>
    <row r="889">
      <c r="D889" s="615"/>
      <c r="E889" s="615"/>
    </row>
    <row r="890">
      <c r="D890" s="615"/>
      <c r="E890" s="615"/>
    </row>
    <row r="891">
      <c r="D891" s="615"/>
      <c r="E891" s="615"/>
    </row>
    <row r="892">
      <c r="D892" s="615"/>
      <c r="E892" s="615"/>
    </row>
    <row r="893">
      <c r="D893" s="615"/>
      <c r="E893" s="615"/>
    </row>
    <row r="894">
      <c r="D894" s="615"/>
      <c r="E894" s="615"/>
    </row>
    <row r="895">
      <c r="D895" s="615"/>
      <c r="E895" s="615"/>
    </row>
    <row r="896">
      <c r="D896" s="615"/>
      <c r="E896" s="615"/>
    </row>
    <row r="897">
      <c r="D897" s="615"/>
      <c r="E897" s="615"/>
    </row>
    <row r="898">
      <c r="D898" s="615"/>
      <c r="E898" s="615"/>
    </row>
    <row r="899">
      <c r="D899" s="615"/>
      <c r="E899" s="615"/>
    </row>
    <row r="900">
      <c r="D900" s="615"/>
      <c r="E900" s="615"/>
    </row>
    <row r="901">
      <c r="D901" s="615"/>
      <c r="E901" s="615"/>
    </row>
    <row r="902">
      <c r="D902" s="615"/>
      <c r="E902" s="615"/>
    </row>
    <row r="903">
      <c r="D903" s="615"/>
      <c r="E903" s="615"/>
    </row>
    <row r="904">
      <c r="D904" s="615"/>
      <c r="E904" s="615"/>
    </row>
    <row r="905">
      <c r="D905" s="615"/>
      <c r="E905" s="615"/>
    </row>
    <row r="906">
      <c r="D906" s="615"/>
      <c r="E906" s="615"/>
    </row>
    <row r="907">
      <c r="D907" s="615"/>
      <c r="E907" s="615"/>
    </row>
    <row r="908">
      <c r="D908" s="615"/>
      <c r="E908" s="615"/>
    </row>
    <row r="909">
      <c r="D909" s="615"/>
      <c r="E909" s="615"/>
    </row>
    <row r="910">
      <c r="D910" s="615"/>
      <c r="E910" s="615"/>
    </row>
    <row r="911">
      <c r="D911" s="615"/>
      <c r="E911" s="615"/>
    </row>
    <row r="912">
      <c r="D912" s="615"/>
      <c r="E912" s="615"/>
    </row>
    <row r="913">
      <c r="D913" s="615"/>
      <c r="E913" s="615"/>
    </row>
    <row r="914">
      <c r="D914" s="615"/>
      <c r="E914" s="615"/>
    </row>
    <row r="915">
      <c r="D915" s="615"/>
      <c r="E915" s="615"/>
    </row>
    <row r="916">
      <c r="D916" s="615"/>
      <c r="E916" s="615"/>
    </row>
    <row r="917">
      <c r="D917" s="615"/>
      <c r="E917" s="615"/>
    </row>
    <row r="918">
      <c r="D918" s="615"/>
      <c r="E918" s="615"/>
    </row>
    <row r="919">
      <c r="D919" s="615"/>
      <c r="E919" s="615"/>
    </row>
    <row r="920">
      <c r="D920" s="615"/>
      <c r="E920" s="615"/>
    </row>
    <row r="921">
      <c r="D921" s="615"/>
      <c r="E921" s="615"/>
    </row>
    <row r="922">
      <c r="D922" s="615"/>
      <c r="E922" s="615"/>
    </row>
    <row r="923">
      <c r="D923" s="615"/>
      <c r="E923" s="615"/>
    </row>
    <row r="924">
      <c r="D924" s="615"/>
      <c r="E924" s="615"/>
    </row>
    <row r="925">
      <c r="D925" s="615"/>
      <c r="E925" s="615"/>
    </row>
    <row r="926">
      <c r="D926" s="615"/>
      <c r="E926" s="615"/>
    </row>
    <row r="927">
      <c r="D927" s="615"/>
      <c r="E927" s="615"/>
    </row>
    <row r="928">
      <c r="D928" s="615"/>
      <c r="E928" s="615"/>
    </row>
    <row r="929">
      <c r="D929" s="615"/>
      <c r="E929" s="615"/>
    </row>
    <row r="930">
      <c r="D930" s="615"/>
      <c r="E930" s="615"/>
    </row>
    <row r="931">
      <c r="D931" s="615"/>
      <c r="E931" s="615"/>
    </row>
    <row r="932">
      <c r="D932" s="615"/>
      <c r="E932" s="615"/>
    </row>
    <row r="933">
      <c r="D933" s="615"/>
      <c r="E933" s="615"/>
    </row>
    <row r="934">
      <c r="D934" s="615"/>
      <c r="E934" s="615"/>
    </row>
    <row r="935">
      <c r="D935" s="615"/>
      <c r="E935" s="615"/>
    </row>
    <row r="936">
      <c r="D936" s="615"/>
      <c r="E936" s="615"/>
    </row>
    <row r="937">
      <c r="D937" s="615"/>
      <c r="E937" s="615"/>
    </row>
    <row r="938">
      <c r="D938" s="615"/>
      <c r="E938" s="615"/>
    </row>
    <row r="939">
      <c r="D939" s="615"/>
      <c r="E939" s="615"/>
    </row>
    <row r="940">
      <c r="D940" s="615"/>
      <c r="E940" s="615"/>
    </row>
    <row r="941">
      <c r="D941" s="615"/>
      <c r="E941" s="615"/>
    </row>
    <row r="942">
      <c r="D942" s="615"/>
      <c r="E942" s="615"/>
    </row>
    <row r="943">
      <c r="D943" s="615"/>
      <c r="E943" s="615"/>
    </row>
    <row r="944">
      <c r="D944" s="615"/>
      <c r="E944" s="615"/>
    </row>
    <row r="945">
      <c r="D945" s="615"/>
      <c r="E945" s="615"/>
    </row>
    <row r="946">
      <c r="D946" s="615"/>
      <c r="E946" s="615"/>
    </row>
    <row r="947">
      <c r="D947" s="615"/>
      <c r="E947" s="615"/>
    </row>
    <row r="948">
      <c r="D948" s="615"/>
      <c r="E948" s="615"/>
    </row>
    <row r="949">
      <c r="D949" s="615"/>
      <c r="E949" s="615"/>
    </row>
    <row r="950">
      <c r="D950" s="615"/>
      <c r="E950" s="615"/>
    </row>
    <row r="951">
      <c r="D951" s="615"/>
      <c r="E951" s="615"/>
    </row>
    <row r="952">
      <c r="D952" s="615"/>
      <c r="E952" s="615"/>
    </row>
    <row r="953">
      <c r="D953" s="615"/>
      <c r="E953" s="615"/>
    </row>
    <row r="954">
      <c r="D954" s="615"/>
      <c r="E954" s="615"/>
    </row>
    <row r="955">
      <c r="D955" s="615"/>
      <c r="E955" s="615"/>
    </row>
    <row r="956">
      <c r="D956" s="615"/>
      <c r="E956" s="615"/>
    </row>
    <row r="957">
      <c r="D957" s="615"/>
      <c r="E957" s="615"/>
    </row>
    <row r="958">
      <c r="D958" s="615"/>
      <c r="E958" s="615"/>
    </row>
    <row r="959">
      <c r="D959" s="615"/>
      <c r="E959" s="615"/>
    </row>
    <row r="960">
      <c r="D960" s="615"/>
      <c r="E960" s="615"/>
    </row>
    <row r="961">
      <c r="D961" s="615"/>
      <c r="E961" s="615"/>
    </row>
    <row r="962">
      <c r="D962" s="615"/>
      <c r="E962" s="615"/>
    </row>
    <row r="963">
      <c r="D963" s="615"/>
      <c r="E963" s="615"/>
    </row>
    <row r="964">
      <c r="D964" s="615"/>
      <c r="E964" s="615"/>
    </row>
    <row r="965">
      <c r="D965" s="615"/>
      <c r="E965" s="615"/>
    </row>
    <row r="966">
      <c r="D966" s="615"/>
      <c r="E966" s="615"/>
    </row>
    <row r="967">
      <c r="D967" s="615"/>
      <c r="E967" s="615"/>
    </row>
    <row r="968">
      <c r="D968" s="615"/>
      <c r="E968" s="615"/>
    </row>
    <row r="969">
      <c r="D969" s="615"/>
      <c r="E969" s="615"/>
    </row>
    <row r="970">
      <c r="D970" s="615"/>
      <c r="E970" s="615"/>
    </row>
    <row r="971">
      <c r="D971" s="615"/>
      <c r="E971" s="615"/>
    </row>
    <row r="972">
      <c r="D972" s="615"/>
      <c r="E972" s="615"/>
    </row>
    <row r="973">
      <c r="D973" s="615"/>
      <c r="E973" s="615"/>
    </row>
    <row r="974">
      <c r="D974" s="615"/>
      <c r="E974" s="615"/>
    </row>
    <row r="975">
      <c r="D975" s="615"/>
      <c r="E975" s="615"/>
    </row>
    <row r="976">
      <c r="D976" s="615"/>
      <c r="E976" s="615"/>
    </row>
    <row r="977">
      <c r="D977" s="615"/>
      <c r="E977" s="615"/>
    </row>
    <row r="978">
      <c r="D978" s="615"/>
      <c r="E978" s="615"/>
    </row>
    <row r="979">
      <c r="D979" s="615"/>
      <c r="E979" s="615"/>
    </row>
    <row r="980">
      <c r="D980" s="615"/>
      <c r="E980" s="615"/>
    </row>
    <row r="981">
      <c r="D981" s="615"/>
      <c r="E981" s="615"/>
    </row>
    <row r="982">
      <c r="D982" s="615"/>
      <c r="E982" s="615"/>
    </row>
    <row r="983">
      <c r="D983" s="615"/>
      <c r="E983" s="615"/>
    </row>
    <row r="984">
      <c r="D984" s="615"/>
      <c r="E984" s="615"/>
    </row>
    <row r="985">
      <c r="D985" s="615"/>
      <c r="E985" s="615"/>
    </row>
    <row r="986">
      <c r="D986" s="615"/>
      <c r="E986" s="615"/>
    </row>
    <row r="987">
      <c r="D987" s="615"/>
      <c r="E987" s="615"/>
    </row>
    <row r="988">
      <c r="D988" s="615"/>
      <c r="E988" s="615"/>
    </row>
    <row r="989">
      <c r="D989" s="615"/>
      <c r="E989" s="615"/>
    </row>
    <row r="990">
      <c r="D990" s="615"/>
      <c r="E990" s="615"/>
    </row>
    <row r="991">
      <c r="D991" s="615"/>
      <c r="E991" s="615"/>
    </row>
    <row r="992">
      <c r="D992" s="615"/>
      <c r="E992" s="615"/>
    </row>
    <row r="993">
      <c r="D993" s="615"/>
      <c r="E993" s="615"/>
    </row>
    <row r="994">
      <c r="D994" s="615"/>
      <c r="E994" s="615"/>
    </row>
    <row r="995">
      <c r="D995" s="615"/>
      <c r="E995" s="615"/>
    </row>
    <row r="996">
      <c r="D996" s="615"/>
      <c r="E996" s="615"/>
    </row>
    <row r="997">
      <c r="D997" s="615"/>
      <c r="E997" s="615"/>
    </row>
    <row r="998">
      <c r="D998" s="615"/>
      <c r="E998" s="615"/>
    </row>
    <row r="999">
      <c r="D999" s="615"/>
      <c r="E999" s="615"/>
    </row>
    <row r="1000">
      <c r="D1000" s="615"/>
      <c r="E1000" s="615"/>
    </row>
    <row r="1001">
      <c r="D1001" s="615"/>
      <c r="E1001" s="615"/>
    </row>
  </sheetData>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4.43" defaultRowHeight="15.75"/>
  <cols>
    <col customWidth="1" min="1" max="1" width="24.0"/>
    <col customWidth="1" min="2" max="2" width="18.86"/>
    <col customWidth="1" min="5" max="5" width="45.0"/>
    <col customWidth="1" min="6" max="6" width="6.71"/>
    <col customWidth="1" min="9" max="9" width="41.0"/>
    <col customWidth="1" min="11" max="11" width="32.43"/>
  </cols>
  <sheetData>
    <row r="1">
      <c r="A1" s="47" t="s">
        <v>19</v>
      </c>
      <c r="E1" s="48" t="s">
        <v>20</v>
      </c>
      <c r="H1" s="49"/>
      <c r="I1" s="50" t="s">
        <v>21</v>
      </c>
    </row>
    <row r="2">
      <c r="H2" s="49"/>
      <c r="J2" s="13"/>
      <c r="K2" s="51"/>
      <c r="L2" s="13"/>
      <c r="M2" s="13"/>
    </row>
    <row r="3" ht="28.5" customHeight="1">
      <c r="A3" s="52" t="s">
        <v>22</v>
      </c>
      <c r="B3" s="53" t="s">
        <v>23</v>
      </c>
      <c r="C3" s="54" t="s">
        <v>24</v>
      </c>
      <c r="E3" s="55" t="s">
        <v>25</v>
      </c>
      <c r="F3" s="56" t="s">
        <v>26</v>
      </c>
      <c r="H3" s="11"/>
      <c r="I3" s="57" t="s">
        <v>27</v>
      </c>
      <c r="J3" s="11"/>
      <c r="K3" s="11"/>
      <c r="L3" s="11"/>
      <c r="M3" s="13"/>
    </row>
    <row r="4">
      <c r="A4" s="58" t="s">
        <v>7</v>
      </c>
      <c r="B4" s="58" t="s">
        <v>28</v>
      </c>
      <c r="C4" s="58">
        <v>600.0</v>
      </c>
      <c r="E4" s="59" t="s">
        <v>29</v>
      </c>
      <c r="F4" s="60">
        <v>1.0</v>
      </c>
      <c r="G4" s="44" t="s">
        <v>30</v>
      </c>
      <c r="H4" s="11"/>
      <c r="I4" s="61" t="s">
        <v>31</v>
      </c>
      <c r="J4" s="13"/>
      <c r="K4" s="51"/>
      <c r="L4" s="13"/>
      <c r="M4" s="13"/>
    </row>
    <row r="5">
      <c r="A5" s="3" t="s">
        <v>8</v>
      </c>
      <c r="B5" s="3" t="s">
        <v>32</v>
      </c>
      <c r="C5" s="3">
        <v>900.0</v>
      </c>
      <c r="E5" s="62" t="s">
        <v>33</v>
      </c>
      <c r="F5" s="63">
        <v>1.0</v>
      </c>
      <c r="G5" s="44" t="s">
        <v>34</v>
      </c>
      <c r="I5" s="57" t="s">
        <v>35</v>
      </c>
      <c r="J5" s="13"/>
      <c r="K5" s="51"/>
      <c r="L5" s="11"/>
      <c r="M5" s="13"/>
    </row>
    <row r="6">
      <c r="A6" s="63" t="s">
        <v>12</v>
      </c>
      <c r="B6" s="63" t="s">
        <v>36</v>
      </c>
      <c r="C6" s="63">
        <v>1500.0</v>
      </c>
      <c r="E6" s="59" t="s">
        <v>37</v>
      </c>
      <c r="F6" s="60">
        <v>1.0</v>
      </c>
      <c r="G6" s="44" t="s">
        <v>38</v>
      </c>
      <c r="I6" s="61" t="s">
        <v>39</v>
      </c>
      <c r="J6" s="13"/>
      <c r="K6" s="51"/>
      <c r="L6" s="13"/>
      <c r="M6" s="13"/>
    </row>
    <row r="7">
      <c r="A7" s="64" t="s">
        <v>13</v>
      </c>
      <c r="B7" s="64" t="s">
        <v>40</v>
      </c>
      <c r="C7" s="64">
        <v>6000.0</v>
      </c>
      <c r="E7" s="62" t="s">
        <v>41</v>
      </c>
      <c r="F7" s="63">
        <v>1.0</v>
      </c>
      <c r="G7" s="44" t="s">
        <v>42</v>
      </c>
      <c r="I7" s="57" t="s">
        <v>43</v>
      </c>
      <c r="J7" s="13"/>
      <c r="K7" s="51"/>
      <c r="L7" s="13"/>
      <c r="M7" s="13"/>
    </row>
    <row r="8">
      <c r="A8" s="42"/>
      <c r="B8" s="42"/>
      <c r="C8" s="42"/>
      <c r="E8" s="59" t="s">
        <v>44</v>
      </c>
      <c r="F8" s="60">
        <v>1.0</v>
      </c>
      <c r="G8" s="44" t="s">
        <v>45</v>
      </c>
      <c r="I8" s="61" t="s">
        <v>46</v>
      </c>
      <c r="J8" s="13"/>
      <c r="K8" s="51"/>
      <c r="L8" s="13"/>
      <c r="M8" s="13"/>
    </row>
    <row r="9">
      <c r="A9" s="47" t="s">
        <v>47</v>
      </c>
      <c r="B9" s="42"/>
      <c r="C9" s="42"/>
      <c r="E9" s="62" t="s">
        <v>48</v>
      </c>
      <c r="F9" s="63">
        <v>1.0</v>
      </c>
      <c r="G9" s="44" t="s">
        <v>49</v>
      </c>
      <c r="I9" s="57" t="s">
        <v>50</v>
      </c>
      <c r="J9" s="13"/>
      <c r="K9" s="51"/>
      <c r="L9" s="13"/>
      <c r="M9" s="13"/>
    </row>
    <row r="10">
      <c r="B10" s="42"/>
      <c r="C10" s="42"/>
      <c r="E10" s="65" t="s">
        <v>51</v>
      </c>
      <c r="F10" s="60">
        <v>2.0</v>
      </c>
      <c r="G10" s="44" t="s">
        <v>52</v>
      </c>
      <c r="I10" s="61" t="s">
        <v>53</v>
      </c>
      <c r="J10" s="13"/>
      <c r="K10" s="51"/>
      <c r="L10" s="13"/>
      <c r="M10" s="13"/>
    </row>
    <row r="11">
      <c r="A11" s="66" t="s">
        <v>54</v>
      </c>
      <c r="B11" s="42"/>
      <c r="C11" s="42"/>
      <c r="E11" s="62" t="s">
        <v>55</v>
      </c>
      <c r="F11" s="63">
        <v>2.0</v>
      </c>
      <c r="G11" s="44" t="s">
        <v>52</v>
      </c>
      <c r="I11" s="13"/>
      <c r="J11" s="13"/>
      <c r="K11" s="51"/>
      <c r="L11" s="13"/>
      <c r="M11" s="13"/>
    </row>
    <row r="12">
      <c r="A12" s="67" t="s">
        <v>56</v>
      </c>
      <c r="B12" s="42"/>
      <c r="C12" s="42"/>
      <c r="E12" s="62" t="s">
        <v>57</v>
      </c>
      <c r="F12" s="60">
        <v>2.0</v>
      </c>
      <c r="G12" s="44" t="s">
        <v>52</v>
      </c>
      <c r="I12" s="13"/>
      <c r="J12" s="13"/>
      <c r="K12" s="51"/>
      <c r="L12" s="13"/>
      <c r="M12" s="13"/>
    </row>
    <row r="13">
      <c r="A13" s="42"/>
      <c r="B13" s="42"/>
      <c r="C13" s="42"/>
      <c r="E13" s="59" t="s">
        <v>58</v>
      </c>
      <c r="F13" s="63">
        <v>2.0</v>
      </c>
      <c r="G13" s="44" t="s">
        <v>52</v>
      </c>
      <c r="I13" s="13"/>
      <c r="J13" s="13"/>
      <c r="K13" s="51"/>
      <c r="L13" s="13"/>
      <c r="M13" s="13"/>
    </row>
    <row r="14">
      <c r="A14" s="42"/>
      <c r="B14" s="42"/>
      <c r="C14" s="42"/>
      <c r="E14" s="62" t="s">
        <v>59</v>
      </c>
      <c r="F14" s="60">
        <v>2.0</v>
      </c>
      <c r="G14" s="44" t="s">
        <v>52</v>
      </c>
      <c r="I14" s="13"/>
      <c r="J14" s="13"/>
      <c r="K14" s="51"/>
      <c r="L14" s="13"/>
      <c r="M14" s="13"/>
    </row>
    <row r="15">
      <c r="A15" s="42"/>
      <c r="B15" s="42"/>
      <c r="C15" s="42"/>
      <c r="E15" s="59" t="s">
        <v>60</v>
      </c>
      <c r="F15" s="63">
        <v>2.0</v>
      </c>
      <c r="G15" s="44" t="s">
        <v>52</v>
      </c>
      <c r="I15" s="13"/>
      <c r="J15" s="13"/>
      <c r="K15" s="51"/>
      <c r="L15" s="13"/>
      <c r="M15" s="13"/>
    </row>
    <row r="16">
      <c r="A16" s="42"/>
      <c r="B16" s="42"/>
      <c r="C16" s="42"/>
      <c r="E16" s="62" t="s">
        <v>61</v>
      </c>
      <c r="F16" s="60">
        <v>2.0</v>
      </c>
      <c r="G16" s="44" t="s">
        <v>52</v>
      </c>
      <c r="I16" s="13"/>
      <c r="J16" s="13"/>
      <c r="K16" s="51"/>
      <c r="L16" s="13"/>
      <c r="M16" s="13"/>
    </row>
    <row r="17">
      <c r="A17" s="42"/>
      <c r="B17" s="42"/>
      <c r="C17" s="42"/>
      <c r="E17" s="59" t="s">
        <v>62</v>
      </c>
      <c r="F17" s="63">
        <v>2.0</v>
      </c>
      <c r="G17" s="44" t="s">
        <v>52</v>
      </c>
      <c r="I17" s="13"/>
      <c r="J17" s="13"/>
      <c r="K17" s="51"/>
      <c r="L17" s="13"/>
      <c r="M17" s="13"/>
    </row>
    <row r="18">
      <c r="A18" s="42"/>
      <c r="B18" s="42"/>
      <c r="C18" s="42"/>
      <c r="E18" s="62" t="s">
        <v>63</v>
      </c>
      <c r="F18" s="60">
        <v>2.0</v>
      </c>
      <c r="G18" s="44" t="s">
        <v>52</v>
      </c>
      <c r="I18" s="13"/>
      <c r="J18" s="13"/>
      <c r="K18" s="51"/>
      <c r="L18" s="13"/>
      <c r="M18" s="13"/>
    </row>
    <row r="19">
      <c r="A19" s="42"/>
      <c r="B19" s="42"/>
      <c r="C19" s="42"/>
      <c r="E19" s="59" t="s">
        <v>64</v>
      </c>
      <c r="F19" s="63">
        <v>2.0</v>
      </c>
      <c r="G19" s="68" t="s">
        <v>52</v>
      </c>
      <c r="I19" s="13"/>
      <c r="J19" s="13"/>
      <c r="K19" s="51"/>
      <c r="L19" s="13"/>
      <c r="M19" s="13"/>
    </row>
    <row r="20">
      <c r="A20" s="42"/>
      <c r="B20" s="42"/>
      <c r="C20" s="42"/>
      <c r="E20" s="62" t="s">
        <v>65</v>
      </c>
      <c r="F20" s="60">
        <v>2.0</v>
      </c>
      <c r="G20" s="44" t="s">
        <v>52</v>
      </c>
      <c r="I20" s="13"/>
      <c r="J20" s="13"/>
      <c r="K20" s="51"/>
      <c r="L20" s="13"/>
      <c r="M20" s="13"/>
    </row>
    <row r="21">
      <c r="A21" s="42"/>
      <c r="B21" s="42"/>
      <c r="C21" s="42"/>
      <c r="E21" s="59" t="s">
        <v>66</v>
      </c>
      <c r="F21" s="63">
        <v>2.0</v>
      </c>
      <c r="G21" s="44" t="s">
        <v>52</v>
      </c>
      <c r="I21" s="13"/>
      <c r="J21" s="13"/>
      <c r="K21" s="51"/>
      <c r="L21" s="13"/>
      <c r="M21" s="13"/>
    </row>
    <row r="22">
      <c r="A22" s="69"/>
      <c r="B22" s="69"/>
      <c r="C22" s="69"/>
      <c r="D22" s="13"/>
      <c r="E22" s="13"/>
      <c r="F22" s="49"/>
      <c r="G22" s="13"/>
      <c r="H22" s="13"/>
      <c r="I22" s="13"/>
      <c r="J22" s="13"/>
      <c r="K22" s="51"/>
      <c r="L22" s="13"/>
      <c r="M22" s="13"/>
    </row>
    <row r="23">
      <c r="A23" s="69"/>
      <c r="B23" s="69"/>
      <c r="C23" s="69"/>
      <c r="D23" s="13"/>
      <c r="E23" s="49"/>
      <c r="F23" s="69"/>
      <c r="G23" s="13"/>
      <c r="H23" s="13"/>
      <c r="I23" s="13"/>
      <c r="J23" s="13"/>
      <c r="K23" s="51"/>
      <c r="L23" s="13"/>
      <c r="M23" s="13"/>
    </row>
    <row r="24">
      <c r="A24" s="69"/>
      <c r="B24" s="69"/>
      <c r="C24" s="69"/>
      <c r="D24" s="13"/>
      <c r="E24" s="49"/>
      <c r="F24" s="69"/>
      <c r="G24" s="13"/>
      <c r="H24" s="13"/>
      <c r="I24" s="13"/>
      <c r="J24" s="13"/>
      <c r="K24" s="51"/>
      <c r="L24" s="13"/>
      <c r="M24" s="13"/>
    </row>
    <row r="25">
      <c r="A25" s="69"/>
      <c r="B25" s="69"/>
      <c r="C25" s="69"/>
      <c r="D25" s="13"/>
      <c r="E25" s="49"/>
      <c r="F25" s="69"/>
      <c r="G25" s="13"/>
      <c r="H25" s="13"/>
      <c r="I25" s="13"/>
      <c r="J25" s="70" t="str">
        <f>'🌳Resource'!A23</f>
        <v/>
      </c>
      <c r="K25" s="71" t="str">
        <f t="shared" ref="K25:K38" si="1">E25</f>
        <v/>
      </c>
    </row>
    <row r="26">
      <c r="A26" s="69"/>
      <c r="B26" s="69"/>
      <c r="C26" s="69"/>
      <c r="D26" s="13"/>
      <c r="E26" s="49"/>
      <c r="F26" s="69"/>
      <c r="G26" s="13"/>
      <c r="H26" s="13"/>
      <c r="I26" s="13"/>
      <c r="J26" s="70" t="str">
        <f>'🌳Resource'!A24</f>
        <v/>
      </c>
      <c r="K26" s="71" t="str">
        <f t="shared" si="1"/>
        <v/>
      </c>
    </row>
    <row r="27">
      <c r="A27" s="69"/>
      <c r="B27" s="69"/>
      <c r="C27" s="69"/>
      <c r="D27" s="13"/>
      <c r="E27" s="49"/>
      <c r="F27" s="69"/>
      <c r="G27" s="13"/>
      <c r="H27" s="13"/>
      <c r="I27" s="13"/>
      <c r="J27" s="70" t="str">
        <f>'🌳Resource'!A25</f>
        <v/>
      </c>
      <c r="K27" s="71" t="str">
        <f t="shared" si="1"/>
        <v/>
      </c>
    </row>
    <row r="28">
      <c r="A28" s="69"/>
      <c r="B28" s="69"/>
      <c r="C28" s="69"/>
      <c r="D28" s="13"/>
      <c r="E28" s="49"/>
      <c r="F28" s="69"/>
      <c r="G28" s="13"/>
      <c r="H28" s="13"/>
      <c r="I28" s="13"/>
      <c r="J28" s="70" t="str">
        <f>'🌳Resource'!A26</f>
        <v/>
      </c>
      <c r="K28" s="71" t="str">
        <f t="shared" si="1"/>
        <v/>
      </c>
    </row>
    <row r="29">
      <c r="A29" s="69"/>
      <c r="B29" s="69"/>
      <c r="C29" s="69"/>
      <c r="D29" s="13"/>
      <c r="E29" s="49"/>
      <c r="F29" s="69"/>
      <c r="G29" s="13"/>
      <c r="H29" s="13"/>
      <c r="I29" s="13"/>
      <c r="J29" s="70" t="str">
        <f>'🌳Resource'!A27</f>
        <v/>
      </c>
      <c r="K29" s="71" t="str">
        <f t="shared" si="1"/>
        <v/>
      </c>
    </row>
    <row r="30">
      <c r="A30" s="69"/>
      <c r="B30" s="69"/>
      <c r="C30" s="69"/>
      <c r="D30" s="13"/>
      <c r="E30" s="49"/>
      <c r="F30" s="69"/>
      <c r="G30" s="13"/>
      <c r="H30" s="13"/>
      <c r="I30" s="13"/>
      <c r="J30" s="70" t="str">
        <f>'🌳Resource'!A28</f>
        <v/>
      </c>
      <c r="K30" s="71" t="str">
        <f t="shared" si="1"/>
        <v/>
      </c>
    </row>
    <row r="31">
      <c r="A31" s="69"/>
      <c r="B31" s="69"/>
      <c r="C31" s="69"/>
      <c r="D31" s="13"/>
      <c r="E31" s="49"/>
      <c r="F31" s="69"/>
      <c r="G31" s="13"/>
      <c r="H31" s="13"/>
      <c r="I31" s="13"/>
      <c r="J31" s="70" t="str">
        <f>'🌳Resource'!A29</f>
        <v/>
      </c>
      <c r="K31" s="71" t="str">
        <f t="shared" si="1"/>
        <v/>
      </c>
    </row>
    <row r="32">
      <c r="A32" s="69"/>
      <c r="B32" s="69"/>
      <c r="C32" s="69"/>
      <c r="D32" s="13"/>
      <c r="E32" s="49"/>
      <c r="F32" s="69"/>
      <c r="G32" s="13"/>
      <c r="H32" s="13"/>
      <c r="I32" s="13"/>
      <c r="J32" s="70" t="str">
        <f>'🌳Resource'!A30</f>
        <v/>
      </c>
      <c r="K32" s="71" t="str">
        <f t="shared" si="1"/>
        <v/>
      </c>
    </row>
    <row r="33">
      <c r="A33" s="69"/>
      <c r="B33" s="69"/>
      <c r="C33" s="69"/>
      <c r="D33" s="13"/>
      <c r="E33" s="49"/>
      <c r="F33" s="69"/>
      <c r="G33" s="13"/>
      <c r="H33" s="13"/>
      <c r="I33" s="13"/>
      <c r="J33" s="70" t="str">
        <f>'🌳Resource'!A31</f>
        <v/>
      </c>
      <c r="K33" s="71" t="str">
        <f t="shared" si="1"/>
        <v/>
      </c>
    </row>
    <row r="34">
      <c r="A34" s="69"/>
      <c r="B34" s="69"/>
      <c r="C34" s="69"/>
      <c r="D34" s="13"/>
      <c r="E34" s="11"/>
      <c r="F34" s="13"/>
      <c r="G34" s="13"/>
      <c r="H34" s="13"/>
      <c r="I34" s="13"/>
      <c r="J34" s="70" t="str">
        <f>'🌳Resource'!A32</f>
        <v/>
      </c>
      <c r="K34" s="71" t="str">
        <f t="shared" si="1"/>
        <v/>
      </c>
    </row>
    <row r="35">
      <c r="A35" s="69"/>
      <c r="B35" s="69"/>
      <c r="C35" s="69"/>
      <c r="D35" s="13"/>
      <c r="E35" s="11"/>
      <c r="F35" s="13"/>
      <c r="G35" s="13"/>
      <c r="H35" s="13"/>
      <c r="I35" s="13"/>
      <c r="J35" s="70" t="str">
        <f>'🌳Resource'!A33</f>
        <v/>
      </c>
      <c r="K35" s="71" t="str">
        <f t="shared" si="1"/>
        <v/>
      </c>
    </row>
    <row r="36">
      <c r="A36" s="13"/>
      <c r="B36" s="13"/>
      <c r="C36" s="13"/>
      <c r="D36" s="13"/>
      <c r="E36" s="11"/>
      <c r="F36" s="13"/>
      <c r="G36" s="13"/>
      <c r="H36" s="13"/>
      <c r="I36" s="13"/>
      <c r="J36" s="70" t="str">
        <f>'🌳Resource'!A34</f>
        <v/>
      </c>
      <c r="K36" s="71" t="str">
        <f t="shared" si="1"/>
        <v/>
      </c>
    </row>
    <row r="37">
      <c r="A37" s="13"/>
      <c r="B37" s="13"/>
      <c r="C37" s="13"/>
      <c r="D37" s="13"/>
      <c r="E37" s="11"/>
      <c r="F37" s="13"/>
      <c r="G37" s="13"/>
      <c r="H37" s="13"/>
      <c r="I37" s="13"/>
      <c r="J37" s="70" t="str">
        <f>'🌳Resource'!A35</f>
        <v/>
      </c>
      <c r="K37" s="71" t="str">
        <f t="shared" si="1"/>
        <v/>
      </c>
    </row>
    <row r="38">
      <c r="A38" s="13"/>
      <c r="B38" s="13"/>
      <c r="C38" s="13"/>
      <c r="D38" s="13"/>
      <c r="E38" s="11"/>
      <c r="F38" s="13"/>
      <c r="G38" s="13"/>
      <c r="H38" s="13"/>
      <c r="I38" s="13"/>
      <c r="J38" s="70" t="str">
        <f>'🌳Resource'!A36</f>
        <v/>
      </c>
      <c r="K38" s="71" t="str">
        <f t="shared" si="1"/>
        <v/>
      </c>
    </row>
    <row r="39">
      <c r="A39" s="13"/>
      <c r="B39" s="13"/>
      <c r="C39" s="13"/>
      <c r="D39" s="13"/>
      <c r="E39" s="13"/>
      <c r="F39" s="13"/>
      <c r="G39" s="13"/>
      <c r="H39" s="13"/>
      <c r="I39" s="13"/>
      <c r="J39" s="70" t="str">
        <f>'🌳Resource'!A37</f>
        <v/>
      </c>
    </row>
    <row r="40">
      <c r="A40" s="13"/>
      <c r="B40" s="13"/>
      <c r="C40" s="13"/>
      <c r="D40" s="13"/>
      <c r="E40" s="13"/>
      <c r="F40" s="13"/>
      <c r="G40" s="13"/>
      <c r="H40" s="13"/>
      <c r="I40" s="13"/>
      <c r="J40" s="70" t="str">
        <f>'🌳Resource'!A38</f>
        <v/>
      </c>
    </row>
    <row r="41">
      <c r="A41" s="13"/>
      <c r="B41" s="13"/>
      <c r="C41" s="13"/>
      <c r="D41" s="13"/>
      <c r="E41" s="13"/>
      <c r="F41" s="13"/>
      <c r="G41" s="13"/>
      <c r="H41" s="13"/>
      <c r="I41" s="13"/>
    </row>
    <row r="42">
      <c r="A42" s="13"/>
      <c r="B42" s="13"/>
      <c r="C42" s="13"/>
      <c r="D42" s="13"/>
      <c r="E42" s="13"/>
      <c r="F42" s="13"/>
      <c r="G42" s="13"/>
      <c r="H42" s="13"/>
      <c r="I42" s="13"/>
    </row>
    <row r="43">
      <c r="A43" s="13"/>
      <c r="B43" s="13"/>
      <c r="C43" s="13"/>
      <c r="D43" s="13"/>
      <c r="E43" s="13"/>
      <c r="F43" s="13"/>
      <c r="G43" s="13"/>
      <c r="H43" s="13"/>
      <c r="I43" s="13"/>
    </row>
    <row r="44">
      <c r="A44" s="13"/>
      <c r="B44" s="13"/>
      <c r="C44" s="13"/>
      <c r="D44" s="13"/>
      <c r="E44" s="13"/>
      <c r="F44" s="13"/>
      <c r="G44" s="13"/>
      <c r="H44" s="13"/>
      <c r="I44" s="13"/>
    </row>
    <row r="45">
      <c r="A45" s="13"/>
      <c r="B45" s="13"/>
      <c r="C45" s="13"/>
      <c r="D45" s="13"/>
      <c r="E45" s="13"/>
      <c r="F45" s="13"/>
      <c r="G45" s="13"/>
      <c r="H45" s="13"/>
      <c r="I45" s="13"/>
    </row>
    <row r="46">
      <c r="A46" s="13"/>
      <c r="B46" s="13"/>
      <c r="C46" s="13"/>
      <c r="D46" s="13"/>
      <c r="E46" s="13"/>
      <c r="F46" s="13"/>
      <c r="G46" s="13"/>
      <c r="H46" s="13"/>
      <c r="I46" s="13"/>
    </row>
    <row r="47">
      <c r="A47" s="13"/>
      <c r="B47" s="13"/>
      <c r="C47" s="13"/>
      <c r="D47" s="13"/>
      <c r="E47" s="13"/>
      <c r="F47" s="13"/>
      <c r="G47" s="13"/>
      <c r="H47" s="13"/>
      <c r="I47" s="13"/>
    </row>
    <row r="48">
      <c r="A48" s="13"/>
      <c r="B48" s="13"/>
      <c r="C48" s="13"/>
      <c r="D48" s="13"/>
      <c r="E48" s="13"/>
      <c r="F48" s="13"/>
      <c r="G48" s="13"/>
      <c r="H48" s="13"/>
      <c r="I48" s="13"/>
    </row>
    <row r="49">
      <c r="A49" s="13"/>
      <c r="B49" s="13"/>
      <c r="C49" s="13"/>
      <c r="D49" s="13"/>
      <c r="E49" s="13"/>
      <c r="F49" s="13"/>
      <c r="G49" s="13"/>
      <c r="H49" s="13"/>
      <c r="I49" s="13"/>
    </row>
    <row r="50">
      <c r="A50" s="13"/>
      <c r="B50" s="13"/>
      <c r="C50" s="13"/>
      <c r="D50" s="13"/>
      <c r="E50" s="13"/>
      <c r="F50" s="13"/>
      <c r="G50" s="13"/>
      <c r="H50" s="13"/>
      <c r="I50" s="13"/>
    </row>
    <row r="51">
      <c r="A51" s="13"/>
      <c r="B51" s="13"/>
      <c r="C51" s="13"/>
      <c r="D51" s="13"/>
      <c r="E51" s="13"/>
      <c r="F51" s="13"/>
      <c r="G51" s="13"/>
      <c r="H51" s="13"/>
      <c r="I51" s="13"/>
    </row>
    <row r="52">
      <c r="A52" s="13"/>
      <c r="B52" s="13"/>
      <c r="C52" s="13"/>
      <c r="D52" s="13"/>
      <c r="E52" s="13"/>
      <c r="F52" s="13"/>
      <c r="G52" s="13"/>
      <c r="H52" s="13"/>
      <c r="I52" s="13"/>
    </row>
    <row r="53">
      <c r="A53" s="13"/>
      <c r="B53" s="13"/>
      <c r="C53" s="13"/>
      <c r="D53" s="13"/>
      <c r="E53" s="13"/>
      <c r="F53" s="13"/>
      <c r="G53" s="13"/>
      <c r="H53" s="13"/>
      <c r="I53" s="13"/>
    </row>
    <row r="54">
      <c r="A54" s="13"/>
      <c r="B54" s="13"/>
      <c r="C54" s="13"/>
      <c r="D54" s="13"/>
      <c r="E54" s="13"/>
      <c r="F54" s="13"/>
      <c r="G54" s="13"/>
      <c r="H54" s="13"/>
      <c r="I54" s="13"/>
    </row>
    <row r="55">
      <c r="A55" s="13"/>
      <c r="B55" s="13"/>
      <c r="C55" s="13"/>
      <c r="D55" s="13"/>
      <c r="E55" s="13"/>
      <c r="F55" s="13"/>
      <c r="G55" s="13"/>
      <c r="H55" s="13"/>
      <c r="I55" s="13"/>
    </row>
    <row r="56">
      <c r="A56" s="13"/>
      <c r="B56" s="13"/>
      <c r="C56" s="13"/>
      <c r="D56" s="13"/>
      <c r="E56" s="13"/>
      <c r="F56" s="13"/>
      <c r="G56" s="13"/>
      <c r="H56" s="13"/>
      <c r="I56" s="13"/>
    </row>
    <row r="57">
      <c r="A57" s="13"/>
      <c r="B57" s="13"/>
      <c r="C57" s="13"/>
      <c r="D57" s="13"/>
      <c r="E57" s="13"/>
      <c r="F57" s="13"/>
      <c r="G57" s="13"/>
      <c r="H57" s="13"/>
      <c r="I57" s="13"/>
    </row>
    <row r="58">
      <c r="A58" s="13"/>
      <c r="B58" s="13"/>
      <c r="C58" s="13"/>
      <c r="D58" s="13"/>
      <c r="E58" s="13"/>
      <c r="F58" s="13"/>
      <c r="G58" s="13"/>
      <c r="H58" s="13"/>
      <c r="I58" s="13"/>
    </row>
    <row r="59">
      <c r="A59" s="13"/>
      <c r="B59" s="13"/>
      <c r="C59" s="13"/>
      <c r="D59" s="13"/>
      <c r="E59" s="13"/>
      <c r="F59" s="13"/>
      <c r="G59" s="13"/>
      <c r="H59" s="13"/>
      <c r="I59" s="13"/>
    </row>
    <row r="60">
      <c r="A60" s="13"/>
      <c r="B60" s="13"/>
      <c r="C60" s="13"/>
      <c r="D60" s="13"/>
      <c r="E60" s="13"/>
      <c r="F60" s="13"/>
      <c r="G60" s="13"/>
      <c r="H60" s="13"/>
      <c r="I60" s="13"/>
    </row>
    <row r="61">
      <c r="A61" s="13"/>
      <c r="B61" s="13"/>
      <c r="C61" s="13"/>
      <c r="D61" s="13"/>
      <c r="E61" s="13"/>
      <c r="F61" s="13"/>
      <c r="G61" s="13"/>
      <c r="H61" s="13"/>
      <c r="I61" s="13"/>
    </row>
    <row r="62">
      <c r="A62" s="13"/>
      <c r="B62" s="13"/>
      <c r="C62" s="13"/>
      <c r="D62" s="13"/>
      <c r="E62" s="13"/>
      <c r="F62" s="13"/>
      <c r="G62" s="13"/>
      <c r="H62" s="13"/>
      <c r="I62" s="13"/>
    </row>
    <row r="63">
      <c r="A63" s="13"/>
      <c r="B63" s="13"/>
      <c r="C63" s="13"/>
      <c r="D63" s="13"/>
      <c r="E63" s="13"/>
      <c r="F63" s="13"/>
      <c r="G63" s="13"/>
      <c r="H63" s="13"/>
      <c r="I63" s="13"/>
    </row>
    <row r="64">
      <c r="A64" s="13"/>
      <c r="B64" s="13"/>
      <c r="C64" s="13"/>
      <c r="D64" s="13"/>
      <c r="E64" s="13"/>
      <c r="F64" s="13"/>
      <c r="G64" s="13"/>
      <c r="H64" s="13"/>
      <c r="I64" s="13"/>
    </row>
    <row r="65">
      <c r="A65" s="13"/>
      <c r="B65" s="13"/>
      <c r="C65" s="13"/>
      <c r="D65" s="13"/>
      <c r="E65" s="13"/>
      <c r="F65" s="13"/>
      <c r="G65" s="13"/>
      <c r="H65" s="13"/>
      <c r="I65" s="13"/>
    </row>
  </sheetData>
  <mergeCells count="4">
    <mergeCell ref="A1:C2"/>
    <mergeCell ref="E1:F2"/>
    <mergeCell ref="I1:I2"/>
    <mergeCell ref="A9:A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4.43" defaultRowHeight="15.75"/>
  <cols>
    <col customWidth="1" min="1" max="1" width="19.57"/>
    <col customWidth="1" min="2" max="2" width="22.43"/>
    <col customWidth="1" min="3" max="3" width="8.14"/>
    <col customWidth="1" min="4" max="4" width="8.57"/>
    <col customWidth="1" min="5" max="5" width="8.86"/>
    <col customWidth="1" min="6" max="6" width="8.57"/>
    <col customWidth="1" min="7" max="7" width="7.29"/>
    <col customWidth="1" min="8" max="8" width="7.43"/>
    <col customWidth="1" min="9" max="9" width="8.43"/>
    <col customWidth="1" min="10" max="10" width="12.43"/>
    <col customWidth="1" min="11" max="11" width="4.14"/>
    <col customWidth="1" min="14" max="14" width="22.86"/>
  </cols>
  <sheetData>
    <row r="1" ht="25.5" customHeight="1">
      <c r="A1" s="72" t="s">
        <v>67</v>
      </c>
      <c r="B1" s="73"/>
      <c r="C1" s="74" t="s">
        <v>68</v>
      </c>
      <c r="J1" s="75" t="s">
        <v>69</v>
      </c>
      <c r="M1" s="72" t="s">
        <v>70</v>
      </c>
      <c r="N1" s="73" t="s">
        <v>71</v>
      </c>
      <c r="O1" s="74" t="s">
        <v>68</v>
      </c>
      <c r="V1" s="75" t="s">
        <v>69</v>
      </c>
    </row>
    <row r="2" ht="29.25" customHeight="1">
      <c r="B2" s="73" t="s">
        <v>2</v>
      </c>
      <c r="C2" s="59" t="s">
        <v>72</v>
      </c>
      <c r="D2" s="62" t="s">
        <v>73</v>
      </c>
      <c r="E2" s="59" t="s">
        <v>74</v>
      </c>
      <c r="F2" s="62" t="s">
        <v>75</v>
      </c>
      <c r="G2" s="62" t="s">
        <v>76</v>
      </c>
      <c r="H2" s="62" t="s">
        <v>77</v>
      </c>
      <c r="I2" s="62" t="s">
        <v>78</v>
      </c>
      <c r="K2" s="76">
        <v>1.0</v>
      </c>
      <c r="L2" s="77">
        <f>100%/7</f>
        <v>0.1428571429</v>
      </c>
      <c r="N2" s="78">
        <f>'Land Setting'!H3</f>
        <v>100000000</v>
      </c>
      <c r="O2" s="59" t="s">
        <v>72</v>
      </c>
      <c r="P2" s="62" t="s">
        <v>73</v>
      </c>
      <c r="Q2" s="59" t="s">
        <v>74</v>
      </c>
      <c r="R2" s="62" t="s">
        <v>75</v>
      </c>
      <c r="S2" s="62" t="s">
        <v>76</v>
      </c>
      <c r="T2" s="62" t="s">
        <v>77</v>
      </c>
      <c r="U2" s="62" t="s">
        <v>78</v>
      </c>
    </row>
    <row r="3">
      <c r="A3" s="31" t="s">
        <v>7</v>
      </c>
      <c r="B3" s="79" t="s">
        <v>79</v>
      </c>
      <c r="C3" s="45">
        <v>3.0</v>
      </c>
      <c r="D3" s="45">
        <v>0.0</v>
      </c>
      <c r="E3" s="45">
        <v>1.0</v>
      </c>
      <c r="F3" s="45">
        <v>0.0</v>
      </c>
      <c r="G3" s="45">
        <v>0.0</v>
      </c>
      <c r="H3" s="45">
        <v>2.0</v>
      </c>
      <c r="I3" s="45">
        <v>1.0</v>
      </c>
      <c r="J3" s="80">
        <f t="shared" ref="J3:J19" si="1">SUM(C3:I3)</f>
        <v>7</v>
      </c>
      <c r="K3" s="76">
        <v>2.0</v>
      </c>
      <c r="L3" s="77">
        <f t="shared" ref="L3:L8" si="2">L2+100%/7</f>
        <v>0.2857142857</v>
      </c>
      <c r="M3" s="31" t="s">
        <v>7</v>
      </c>
      <c r="N3" s="79" t="s">
        <v>79</v>
      </c>
      <c r="O3" s="81">
        <f>VLOOKUP(N3,'Land Setting'!B4:E18,3,false) * (C3/J3)</f>
        <v>5571428.571</v>
      </c>
      <c r="P3" s="81">
        <f>VLOOKUP(N3,'Land Setting'!B4:E18,3,false) * (D3/J3)</f>
        <v>0</v>
      </c>
      <c r="Q3" s="81">
        <f>VLOOKUP(N3,'Land Setting'!B4:E18,3,false) * (E3/J3)</f>
        <v>1857142.857</v>
      </c>
      <c r="R3" s="81">
        <f>VLOOKUP(N3,'Land Setting'!B4:E18,3,false) * (F3/J3)</f>
        <v>0</v>
      </c>
      <c r="S3" s="81">
        <f>VLOOKUP(N3,'Land Setting'!B4:E18,3,false) * (G3/J3)</f>
        <v>0</v>
      </c>
      <c r="T3" s="81">
        <f>VLOOKUP(N3,'Land Setting'!B4:E18,3,false) * (H3/J3)</f>
        <v>3714285.714</v>
      </c>
      <c r="U3" s="81">
        <f>VLOOKUP(N3,'Land Setting'!B4:E18,3,false) * (I3/J3)</f>
        <v>1857142.857</v>
      </c>
      <c r="V3" s="82">
        <f t="shared" ref="V3:V10" si="3">SUM(O3:U3)</f>
        <v>13000000</v>
      </c>
    </row>
    <row r="4">
      <c r="B4" s="83" t="s">
        <v>80</v>
      </c>
      <c r="C4" s="45">
        <v>2.0</v>
      </c>
      <c r="D4" s="45">
        <v>2.0</v>
      </c>
      <c r="E4" s="45">
        <v>0.0</v>
      </c>
      <c r="F4" s="45">
        <v>0.0</v>
      </c>
      <c r="G4" s="45">
        <v>1.0</v>
      </c>
      <c r="H4" s="45">
        <v>1.0</v>
      </c>
      <c r="I4" s="45">
        <v>1.0</v>
      </c>
      <c r="J4" s="80">
        <f t="shared" si="1"/>
        <v>7</v>
      </c>
      <c r="K4" s="76">
        <v>3.0</v>
      </c>
      <c r="L4" s="77">
        <f t="shared" si="2"/>
        <v>0.4285714286</v>
      </c>
      <c r="N4" s="83" t="s">
        <v>80</v>
      </c>
      <c r="O4" s="81">
        <f>VLOOKUP(N4,'Land Setting'!B4:E18,3,false) * (C4/J4)</f>
        <v>3142857.143</v>
      </c>
      <c r="P4" s="81">
        <f>VLOOKUP(N4,'Land Setting'!B5:E19,3,false) * (D4/J4)</f>
        <v>3142857.143</v>
      </c>
      <c r="Q4" s="81">
        <f>VLOOKUP(N4,'Land Setting'!B5:E19,3,false) * (E4/J4)</f>
        <v>0</v>
      </c>
      <c r="R4" s="81">
        <f>VLOOKUP(N4,'Land Setting'!B5:E19,3,false) * (F4/J4)</f>
        <v>0</v>
      </c>
      <c r="S4" s="81">
        <f>VLOOKUP(N4,'Land Setting'!B5:E19,3,false) * (G4/J4)</f>
        <v>1571428.571</v>
      </c>
      <c r="T4" s="81">
        <f>VLOOKUP(N4,'Land Setting'!B5:E19,3,false) * (H4/J4)</f>
        <v>1571428.571</v>
      </c>
      <c r="U4" s="81">
        <f>VLOOKUP(N4,'Land Setting'!B5:E19,3,false) * (I4/J4)</f>
        <v>1571428.571</v>
      </c>
      <c r="V4" s="82">
        <f t="shared" si="3"/>
        <v>11000000</v>
      </c>
    </row>
    <row r="5">
      <c r="B5" s="79" t="s">
        <v>81</v>
      </c>
      <c r="C5" s="45">
        <v>1.0</v>
      </c>
      <c r="D5" s="45">
        <v>1.0</v>
      </c>
      <c r="E5" s="45">
        <v>2.0</v>
      </c>
      <c r="F5" s="45">
        <v>0.0</v>
      </c>
      <c r="G5" s="45">
        <v>1.0</v>
      </c>
      <c r="H5" s="45">
        <v>1.0</v>
      </c>
      <c r="I5" s="45">
        <v>1.0</v>
      </c>
      <c r="J5" s="80">
        <f t="shared" si="1"/>
        <v>7</v>
      </c>
      <c r="K5" s="76">
        <v>4.0</v>
      </c>
      <c r="L5" s="77">
        <f t="shared" si="2"/>
        <v>0.5714285714</v>
      </c>
      <c r="N5" s="79" t="s">
        <v>81</v>
      </c>
      <c r="O5" s="81">
        <f>VLOOKUP(N5,'Land Setting'!B5:E19,3,false) * (C5/J5)</f>
        <v>1428571.429</v>
      </c>
      <c r="P5" s="81">
        <f>VLOOKUP(N5,'Land Setting'!B6:E20,3,false) * (D5/J5)</f>
        <v>1428571.429</v>
      </c>
      <c r="Q5" s="81">
        <f>VLOOKUP(N5,'Land Setting'!B6:E20,3,false) * (E5/J5)</f>
        <v>2857142.857</v>
      </c>
      <c r="R5" s="81">
        <f>VLOOKUP(N5,'Land Setting'!B6:E20,3,false) * (F5/J5)</f>
        <v>0</v>
      </c>
      <c r="S5" s="81">
        <f>VLOOKUP(N5,'Land Setting'!B6:E20,3,false) * (G5/J5)</f>
        <v>1428571.429</v>
      </c>
      <c r="T5" s="81">
        <f>VLOOKUP(N5,'Land Setting'!B6:E20,3,false) * (H5/J5)</f>
        <v>1428571.429</v>
      </c>
      <c r="U5" s="81">
        <f>VLOOKUP(N5,'Land Setting'!B6:E20,3,false) * (I5/J5)</f>
        <v>1428571.429</v>
      </c>
      <c r="V5" s="82">
        <f t="shared" si="3"/>
        <v>10000000</v>
      </c>
    </row>
    <row r="6">
      <c r="B6" s="83" t="s">
        <v>82</v>
      </c>
      <c r="C6" s="45">
        <v>2.0</v>
      </c>
      <c r="D6" s="45">
        <v>1.0</v>
      </c>
      <c r="E6" s="45">
        <v>1.0</v>
      </c>
      <c r="F6" s="45">
        <v>0.0</v>
      </c>
      <c r="G6" s="45">
        <v>1.0</v>
      </c>
      <c r="H6" s="45">
        <v>1.0</v>
      </c>
      <c r="I6" s="45">
        <v>1.0</v>
      </c>
      <c r="J6" s="80">
        <f t="shared" si="1"/>
        <v>7</v>
      </c>
      <c r="K6" s="84">
        <v>5.0</v>
      </c>
      <c r="L6" s="77">
        <f t="shared" si="2"/>
        <v>0.7142857143</v>
      </c>
      <c r="N6" s="83" t="s">
        <v>82</v>
      </c>
      <c r="O6" s="81">
        <f>VLOOKUP(N6,'Land Setting'!B6:E20,3,false) * (C6/J6)</f>
        <v>2857142.857</v>
      </c>
      <c r="P6" s="81">
        <f>VLOOKUP(N6,'Land Setting'!B7:E21,3,false) * (D6/J6)</f>
        <v>1428571.429</v>
      </c>
      <c r="Q6" s="81">
        <f>VLOOKUP(N6,'Land Setting'!B7:E21,3,false) * (E6/J6)</f>
        <v>1428571.429</v>
      </c>
      <c r="R6" s="81">
        <f>VLOOKUP(N6,'Land Setting'!B7:E21,3,false) * (F6/J6)</f>
        <v>0</v>
      </c>
      <c r="S6" s="81">
        <f>VLOOKUP(N6,'Land Setting'!B7:E21,3,false) * (G6/J6)</f>
        <v>1428571.429</v>
      </c>
      <c r="T6" s="81">
        <f>VLOOKUP(N6,'Land Setting'!B7:E21,3,false) * (H6/J6)</f>
        <v>1428571.429</v>
      </c>
      <c r="U6" s="81">
        <f>VLOOKUP(N6,'Land Setting'!B7:E21,3,false) * (I6/J6)</f>
        <v>1428571.429</v>
      </c>
      <c r="V6" s="82">
        <f t="shared" si="3"/>
        <v>10000000</v>
      </c>
    </row>
    <row r="7">
      <c r="B7" s="79" t="s">
        <v>83</v>
      </c>
      <c r="C7" s="45">
        <v>0.0</v>
      </c>
      <c r="D7" s="45">
        <v>0.0</v>
      </c>
      <c r="E7" s="45">
        <v>0.0</v>
      </c>
      <c r="F7" s="45">
        <v>4.0</v>
      </c>
      <c r="G7" s="45">
        <v>0.0</v>
      </c>
      <c r="H7" s="45">
        <v>1.0</v>
      </c>
      <c r="I7" s="45">
        <v>2.0</v>
      </c>
      <c r="J7" s="80">
        <f t="shared" si="1"/>
        <v>7</v>
      </c>
      <c r="K7" s="76">
        <v>6.0</v>
      </c>
      <c r="L7" s="77">
        <f t="shared" si="2"/>
        <v>0.8571428571</v>
      </c>
      <c r="N7" s="79" t="s">
        <v>83</v>
      </c>
      <c r="O7" s="81">
        <f>VLOOKUP(N7,'Land Setting'!B7:E21,3,false) * (C7/J7)</f>
        <v>0</v>
      </c>
      <c r="P7" s="81">
        <f>VLOOKUP(N7,'Land Setting'!B8:E22,3,false) * (D7/J7)</f>
        <v>0</v>
      </c>
      <c r="Q7" s="81">
        <f>VLOOKUP(N7,'Land Setting'!B8:E22,3,false) * (E7/J7)</f>
        <v>0</v>
      </c>
      <c r="R7" s="81">
        <f>VLOOKUP(N7,'Land Setting'!B8:E22,3,false) * (F7/J7)</f>
        <v>7428571.429</v>
      </c>
      <c r="S7" s="81">
        <f>VLOOKUP(N7,'Land Setting'!B8:E22,3,false) * (G7/J7)</f>
        <v>0</v>
      </c>
      <c r="T7" s="81">
        <f>VLOOKUP(N7,'Land Setting'!B8:E22,3,false) * (H7/J7)</f>
        <v>1857142.857</v>
      </c>
      <c r="U7" s="81">
        <f>VLOOKUP(N7,'Land Setting'!B8:E22,3,false) * (I7/J7)</f>
        <v>3714285.714</v>
      </c>
      <c r="V7" s="82">
        <f t="shared" si="3"/>
        <v>13000000</v>
      </c>
    </row>
    <row r="8">
      <c r="A8" s="85" t="s">
        <v>8</v>
      </c>
      <c r="B8" s="86" t="s">
        <v>84</v>
      </c>
      <c r="C8" s="87">
        <v>2.0</v>
      </c>
      <c r="D8" s="87">
        <v>1.0</v>
      </c>
      <c r="E8" s="87">
        <v>1.0</v>
      </c>
      <c r="F8" s="87">
        <v>0.0</v>
      </c>
      <c r="G8" s="87">
        <v>1.0</v>
      </c>
      <c r="H8" s="87">
        <v>1.0</v>
      </c>
      <c r="I8" s="87">
        <v>1.0</v>
      </c>
      <c r="J8" s="88">
        <f t="shared" si="1"/>
        <v>7</v>
      </c>
      <c r="K8" s="76">
        <v>7.0</v>
      </c>
      <c r="L8" s="77">
        <f t="shared" si="2"/>
        <v>1</v>
      </c>
      <c r="M8" s="85" t="s">
        <v>8</v>
      </c>
      <c r="N8" s="86" t="s">
        <v>84</v>
      </c>
      <c r="O8" s="81">
        <f>VLOOKUP(N8,'Land Setting'!B8:E22,3,false) * (C8/J8)</f>
        <v>2000000</v>
      </c>
      <c r="P8" s="81">
        <f>VLOOKUP(N8,'Land Setting'!B9:E23,3,false) * (D8/J8)</f>
        <v>1000000</v>
      </c>
      <c r="Q8" s="81">
        <f>VLOOKUP(N8,'Land Setting'!B9:E23,3,false) * (E8/J8)</f>
        <v>1000000</v>
      </c>
      <c r="R8" s="81">
        <f>VLOOKUP(N8,'Land Setting'!B9:E23,3,false) * (F8/J8)</f>
        <v>0</v>
      </c>
      <c r="S8" s="81">
        <f>VLOOKUP(N8,'Land Setting'!B9:E23,3,false) * (G8/J8)</f>
        <v>1000000</v>
      </c>
      <c r="T8" s="81">
        <f>VLOOKUP(N8,'Land Setting'!B9:E23,3,false) * (H8/J8)</f>
        <v>1000000</v>
      </c>
      <c r="U8" s="81">
        <f>VLOOKUP(N8,'Land Setting'!B9:E23,3,false) * (I8/J8)</f>
        <v>1000000</v>
      </c>
      <c r="V8" s="89">
        <f t="shared" si="3"/>
        <v>7000000</v>
      </c>
    </row>
    <row r="9">
      <c r="B9" s="83" t="s">
        <v>85</v>
      </c>
      <c r="C9" s="45">
        <v>2.0</v>
      </c>
      <c r="D9" s="45">
        <v>2.0</v>
      </c>
      <c r="E9" s="45">
        <v>0.0</v>
      </c>
      <c r="F9" s="45">
        <v>0.0</v>
      </c>
      <c r="G9" s="45">
        <v>1.0</v>
      </c>
      <c r="H9" s="45">
        <v>1.0</v>
      </c>
      <c r="I9" s="45">
        <v>1.0</v>
      </c>
      <c r="J9" s="80">
        <f t="shared" si="1"/>
        <v>7</v>
      </c>
      <c r="N9" s="83" t="s">
        <v>85</v>
      </c>
      <c r="O9" s="81">
        <f>VLOOKUP(N9,'Land Setting'!B9:E23,3,false) * (C9/J9)</f>
        <v>2000000</v>
      </c>
      <c r="P9" s="81">
        <f>VLOOKUP(N9,'Land Setting'!B10:E24,3,false) * (D9/J9)</f>
        <v>2000000</v>
      </c>
      <c r="Q9" s="81">
        <f>VLOOKUP(N9,'Land Setting'!B10:E24,3,false) * (E9/J9)</f>
        <v>0</v>
      </c>
      <c r="R9" s="81">
        <f>VLOOKUP(N9,'Land Setting'!B10:E24,3,false) * (F9/J9)</f>
        <v>0</v>
      </c>
      <c r="S9" s="81">
        <f>VLOOKUP(N9,'Land Setting'!B10:E24,3,false) * (G9/J9)</f>
        <v>1000000</v>
      </c>
      <c r="T9" s="81">
        <f>VLOOKUP(N9,'Land Setting'!B10:E24,3,false) * (H9/J9)</f>
        <v>1000000</v>
      </c>
      <c r="U9" s="81">
        <f>VLOOKUP(N9,'Land Setting'!B10:E24,3,false) * (I9/J9)</f>
        <v>1000000</v>
      </c>
      <c r="V9" s="82">
        <f t="shared" si="3"/>
        <v>7000000</v>
      </c>
    </row>
    <row r="10">
      <c r="B10" s="79" t="s">
        <v>86</v>
      </c>
      <c r="C10" s="45">
        <v>0.0</v>
      </c>
      <c r="D10" s="45">
        <v>1.0</v>
      </c>
      <c r="E10" s="45">
        <v>2.0</v>
      </c>
      <c r="F10" s="45">
        <v>1.0</v>
      </c>
      <c r="G10" s="45">
        <v>1.0</v>
      </c>
      <c r="H10" s="45">
        <v>1.0</v>
      </c>
      <c r="I10" s="45">
        <v>1.0</v>
      </c>
      <c r="J10" s="80">
        <f t="shared" si="1"/>
        <v>7</v>
      </c>
      <c r="N10" s="79" t="s">
        <v>86</v>
      </c>
      <c r="O10" s="81">
        <f>VLOOKUP(N10,'Land Setting'!B10:E24,3,false) * (C10/J10)</f>
        <v>0</v>
      </c>
      <c r="P10" s="81">
        <f>VLOOKUP(N10,'Land Setting'!B11:E25,3,false) * (D10/J10)</f>
        <v>1000000</v>
      </c>
      <c r="Q10" s="81">
        <f>VLOOKUP(N10,'Land Setting'!B11:E25,3,false) * (E10/J10)</f>
        <v>2000000</v>
      </c>
      <c r="R10" s="81">
        <f>VLOOKUP(N10,'Land Setting'!B11:E25,3,false) * (F10/J10)</f>
        <v>1000000</v>
      </c>
      <c r="S10" s="81">
        <f>VLOOKUP(N10,'Land Setting'!B11:E25,3,false) * (G10/J10)</f>
        <v>1000000</v>
      </c>
      <c r="T10" s="81">
        <f>VLOOKUP(N10,'Land Setting'!B11:E25,3,false) * (H10/J10)</f>
        <v>1000000</v>
      </c>
      <c r="U10" s="81">
        <f>VLOOKUP(N10,'Land Setting'!B11:E25,3,false) * (I10/J10)</f>
        <v>1000000</v>
      </c>
      <c r="V10" s="82">
        <f t="shared" si="3"/>
        <v>7000000</v>
      </c>
    </row>
    <row r="11">
      <c r="B11" s="83" t="s">
        <v>87</v>
      </c>
      <c r="C11" s="45">
        <v>0.0</v>
      </c>
      <c r="D11" s="45">
        <v>0.0</v>
      </c>
      <c r="E11" s="45">
        <v>1.0</v>
      </c>
      <c r="F11" s="45">
        <v>3.0</v>
      </c>
      <c r="G11" s="45">
        <v>0.0</v>
      </c>
      <c r="H11" s="45">
        <v>1.0</v>
      </c>
      <c r="I11" s="45">
        <v>2.0</v>
      </c>
      <c r="J11" s="80">
        <f t="shared" si="1"/>
        <v>7</v>
      </c>
      <c r="N11" s="83" t="s">
        <v>87</v>
      </c>
      <c r="O11" s="81"/>
      <c r="P11" s="81"/>
      <c r="Q11" s="81"/>
      <c r="R11" s="81"/>
      <c r="S11" s="81"/>
      <c r="T11" s="81"/>
      <c r="U11" s="81"/>
      <c r="V11" s="80"/>
    </row>
    <row r="12">
      <c r="A12" s="90"/>
      <c r="B12" s="91" t="s">
        <v>88</v>
      </c>
      <c r="C12" s="92">
        <v>4.0</v>
      </c>
      <c r="D12" s="92">
        <v>0.0</v>
      </c>
      <c r="E12" s="92">
        <v>0.0</v>
      </c>
      <c r="F12" s="92">
        <v>0.0</v>
      </c>
      <c r="G12" s="92">
        <v>0.0</v>
      </c>
      <c r="H12" s="92">
        <v>2.0</v>
      </c>
      <c r="I12" s="92">
        <v>1.0</v>
      </c>
      <c r="J12" s="93">
        <f t="shared" si="1"/>
        <v>7</v>
      </c>
      <c r="M12" s="90"/>
      <c r="N12" s="91" t="s">
        <v>88</v>
      </c>
      <c r="O12" s="81">
        <f>VLOOKUP(N12,'Land Setting'!B4:E18,3,false) * (C12/J12)</f>
        <v>4000000</v>
      </c>
      <c r="P12" s="81">
        <f>VLOOKUP(N12,'Land Setting'!B4:E18,3,false) * (D12/J12)</f>
        <v>0</v>
      </c>
      <c r="Q12" s="81">
        <f>VLOOKUP(N12,'Land Setting'!B4:E18,3,false) * (E12/J12)</f>
        <v>0</v>
      </c>
      <c r="R12" s="81">
        <f>VLOOKUP(N12,'Land Setting'!B4:E18,3,false) * (F12/J12)</f>
        <v>0</v>
      </c>
      <c r="S12" s="81">
        <f>VLOOKUP(N12,'Land Setting'!B4:E18,3,false) * (G12/J12)</f>
        <v>0</v>
      </c>
      <c r="T12" s="81">
        <f>VLOOKUP(N12,'Land Setting'!B4:E18,3,false) * (H12/J12)</f>
        <v>2000000</v>
      </c>
      <c r="U12" s="81">
        <f>VLOOKUP(N12,'Land Setting'!B4:E18,3,false) * (I12/J12)</f>
        <v>1000000</v>
      </c>
      <c r="V12" s="94">
        <f t="shared" ref="V12:V19" si="4">SUM(O12:U12)</f>
        <v>7000000</v>
      </c>
    </row>
    <row r="13">
      <c r="A13" s="95" t="s">
        <v>12</v>
      </c>
      <c r="B13" s="86" t="s">
        <v>89</v>
      </c>
      <c r="C13" s="87">
        <v>2.0</v>
      </c>
      <c r="D13" s="87">
        <v>1.0</v>
      </c>
      <c r="E13" s="87">
        <v>1.0</v>
      </c>
      <c r="F13" s="87">
        <v>0.0</v>
      </c>
      <c r="G13" s="87">
        <v>1.0</v>
      </c>
      <c r="H13" s="87">
        <v>1.0</v>
      </c>
      <c r="I13" s="87">
        <v>1.0</v>
      </c>
      <c r="J13" s="88">
        <f t="shared" si="1"/>
        <v>7</v>
      </c>
      <c r="M13" s="95" t="s">
        <v>12</v>
      </c>
      <c r="N13" s="86" t="s">
        <v>89</v>
      </c>
      <c r="O13" s="81">
        <f>VLOOKUP(N13,'Land Setting'!B5:E19,3,false) * (C13/J13)</f>
        <v>1142857.143</v>
      </c>
      <c r="P13" s="81">
        <f>VLOOKUP(N13,'Land Setting'!B5:E19,3,false) * (D13/J13)</f>
        <v>571428.5714</v>
      </c>
      <c r="Q13" s="81">
        <f>VLOOKUP(N13,'Land Setting'!B5:E19,3,false) * (E13/J13)</f>
        <v>571428.5714</v>
      </c>
      <c r="R13" s="81">
        <f>VLOOKUP(N13,'Land Setting'!B5:E19,3,false) * (F13/J13)</f>
        <v>0</v>
      </c>
      <c r="S13" s="81">
        <f>VLOOKUP(N13,'Land Setting'!B5:E19,3,false) * (G13/J13)</f>
        <v>571428.5714</v>
      </c>
      <c r="T13" s="81">
        <f>VLOOKUP(N13,'Land Setting'!B5:E19,3,false) * (H13/J13)</f>
        <v>571428.5714</v>
      </c>
      <c r="U13" s="81">
        <f>VLOOKUP(N13,'Land Setting'!B5:E19,3,false) * (I13/J13)</f>
        <v>571428.5714</v>
      </c>
      <c r="V13" s="89">
        <f t="shared" si="4"/>
        <v>4000000</v>
      </c>
    </row>
    <row r="14">
      <c r="B14" s="83" t="s">
        <v>90</v>
      </c>
      <c r="C14" s="45">
        <v>2.0</v>
      </c>
      <c r="D14" s="45">
        <v>1.0</v>
      </c>
      <c r="E14" s="45">
        <v>1.0</v>
      </c>
      <c r="F14" s="45">
        <v>0.0</v>
      </c>
      <c r="G14" s="45">
        <v>1.0</v>
      </c>
      <c r="H14" s="45">
        <v>1.0</v>
      </c>
      <c r="I14" s="45">
        <v>1.0</v>
      </c>
      <c r="J14" s="80">
        <f t="shared" si="1"/>
        <v>7</v>
      </c>
      <c r="N14" s="83" t="s">
        <v>90</v>
      </c>
      <c r="O14" s="81">
        <f>VLOOKUP(N14,'Land Setting'!B6:E20,3,false) * (C14/J14)</f>
        <v>1142857.143</v>
      </c>
      <c r="P14" s="81">
        <f>VLOOKUP(N14,'Land Setting'!B6:E20,3,false) * (D14/J14)</f>
        <v>571428.5714</v>
      </c>
      <c r="Q14" s="81">
        <f>VLOOKUP(N14,'Land Setting'!B6:E20,3,false) * (E14/J14)</f>
        <v>571428.5714</v>
      </c>
      <c r="R14" s="81">
        <f>VLOOKUP(N14,'Land Setting'!B6:E20,3,false) * (F14/J14)</f>
        <v>0</v>
      </c>
      <c r="S14" s="81">
        <f>VLOOKUP(N14,'Land Setting'!B6:E20,3,false) * (G14/J14)</f>
        <v>571428.5714</v>
      </c>
      <c r="T14" s="81">
        <f>VLOOKUP(N14,'Land Setting'!B6:E20,3,false) * (H14/J14)</f>
        <v>571428.5714</v>
      </c>
      <c r="U14" s="81">
        <f>VLOOKUP(N14,'Land Setting'!B6:E20,3,false) * (I14/J14)</f>
        <v>571428.5714</v>
      </c>
      <c r="V14" s="82">
        <f t="shared" si="4"/>
        <v>4000000</v>
      </c>
    </row>
    <row r="15">
      <c r="A15" s="90"/>
      <c r="B15" s="91" t="s">
        <v>91</v>
      </c>
      <c r="C15" s="92">
        <v>2.0</v>
      </c>
      <c r="D15" s="92">
        <v>0.0</v>
      </c>
      <c r="E15" s="92">
        <v>0.0</v>
      </c>
      <c r="F15" s="92">
        <v>2.0</v>
      </c>
      <c r="G15" s="92">
        <v>0.0</v>
      </c>
      <c r="H15" s="92">
        <v>2.0</v>
      </c>
      <c r="I15" s="92">
        <v>1.0</v>
      </c>
      <c r="J15" s="93">
        <f t="shared" si="1"/>
        <v>7</v>
      </c>
      <c r="M15" s="90"/>
      <c r="N15" s="91" t="s">
        <v>91</v>
      </c>
      <c r="O15" s="81">
        <f>VLOOKUP(N15,'Land Setting'!B7:E21,3,false) * (C15/J15)</f>
        <v>1142857.143</v>
      </c>
      <c r="P15" s="81">
        <f>VLOOKUP(N15,'Land Setting'!B7:E21,3,false) * (D15/J15)</f>
        <v>0</v>
      </c>
      <c r="Q15" s="81">
        <f>VLOOKUP(N15,'Land Setting'!B7:E21,3,false) * (E15/J15)</f>
        <v>0</v>
      </c>
      <c r="R15" s="81">
        <f>VLOOKUP(N15,'Land Setting'!B7:E21,3,false) * (F15/J15)</f>
        <v>1142857.143</v>
      </c>
      <c r="S15" s="81">
        <f>VLOOKUP(N15,'Land Setting'!B7:E21,3,false) * (G15/J15)</f>
        <v>0</v>
      </c>
      <c r="T15" s="81">
        <f>VLOOKUP(N15,'Land Setting'!B7:E21,3,false) * (H15/J15)</f>
        <v>1142857.143</v>
      </c>
      <c r="U15" s="81">
        <f>VLOOKUP(N15,'Land Setting'!B7:E21,3,false) * (I15/J15)</f>
        <v>571428.5714</v>
      </c>
      <c r="V15" s="94">
        <f t="shared" si="4"/>
        <v>4000000</v>
      </c>
    </row>
    <row r="16">
      <c r="A16" s="96" t="s">
        <v>13</v>
      </c>
      <c r="B16" s="83" t="s">
        <v>92</v>
      </c>
      <c r="C16" s="45">
        <v>3.0</v>
      </c>
      <c r="D16" s="45">
        <v>1.0</v>
      </c>
      <c r="E16" s="45">
        <v>0.0</v>
      </c>
      <c r="F16" s="45">
        <v>0.0</v>
      </c>
      <c r="G16" s="45">
        <v>1.0</v>
      </c>
      <c r="H16" s="45">
        <v>1.0</v>
      </c>
      <c r="I16" s="45">
        <v>1.0</v>
      </c>
      <c r="J16" s="80">
        <f t="shared" si="1"/>
        <v>7</v>
      </c>
      <c r="M16" s="96" t="s">
        <v>13</v>
      </c>
      <c r="N16" s="83" t="s">
        <v>92</v>
      </c>
      <c r="O16" s="81">
        <f>VLOOKUP(N16,'Land Setting'!B8:E22,3,false) * (C16/J16)</f>
        <v>428571.4286</v>
      </c>
      <c r="P16" s="81">
        <f>VLOOKUP(N16,'Land Setting'!B8:E22,3,false) * (D16/J16)</f>
        <v>142857.1429</v>
      </c>
      <c r="Q16" s="81">
        <f>VLOOKUP(N16,'Land Setting'!B8:E22,3,false) * (E16/J16)</f>
        <v>0</v>
      </c>
      <c r="R16" s="81">
        <f>VLOOKUP(N16,'Land Setting'!B8:E22,3,false) * (F16/J16)</f>
        <v>0</v>
      </c>
      <c r="S16" s="81">
        <f>VLOOKUP(N16,'Land Setting'!B8:E22,3,false) * (G16/J16)</f>
        <v>142857.1429</v>
      </c>
      <c r="T16" s="81">
        <f>VLOOKUP(N16,'Land Setting'!B8:E22,3,false) * (H16/J16)</f>
        <v>142857.1429</v>
      </c>
      <c r="U16" s="81">
        <f>VLOOKUP(N16,'Land Setting'!B8:E22,3,false) * (I16/J16)</f>
        <v>142857.1429</v>
      </c>
      <c r="V16" s="82">
        <f t="shared" si="4"/>
        <v>1000000</v>
      </c>
    </row>
    <row r="17">
      <c r="B17" s="79" t="s">
        <v>93</v>
      </c>
      <c r="C17" s="45">
        <v>3.0</v>
      </c>
      <c r="D17" s="45">
        <v>1.0</v>
      </c>
      <c r="E17" s="45">
        <v>0.0</v>
      </c>
      <c r="F17" s="45">
        <v>0.0</v>
      </c>
      <c r="G17" s="45">
        <v>1.0</v>
      </c>
      <c r="H17" s="45">
        <v>1.0</v>
      </c>
      <c r="I17" s="45">
        <v>1.0</v>
      </c>
      <c r="J17" s="80">
        <f t="shared" si="1"/>
        <v>7</v>
      </c>
      <c r="N17" s="79" t="s">
        <v>93</v>
      </c>
      <c r="O17" s="81">
        <f>VLOOKUP(N17,'Land Setting'!B9:E23,3,false) * (C17/J17)</f>
        <v>428571.4286</v>
      </c>
      <c r="P17" s="81">
        <f>VLOOKUP(N17,'Land Setting'!B9:E23,3,false) * (D17/J17)</f>
        <v>142857.1429</v>
      </c>
      <c r="Q17" s="81">
        <f>VLOOKUP(N17,'Land Setting'!B9:E23,3,false) * (E17/J17)</f>
        <v>0</v>
      </c>
      <c r="R17" s="81">
        <f>VLOOKUP(N17,'Land Setting'!B9:E23,3,false) * (F17/J17)</f>
        <v>0</v>
      </c>
      <c r="S17" s="81">
        <f>VLOOKUP(N17,'Land Setting'!B9:E23,3,false) * (G17/J17)</f>
        <v>142857.1429</v>
      </c>
      <c r="T17" s="81">
        <f>VLOOKUP(N17,'Land Setting'!B9:E23,3,false) * (H17/J17)</f>
        <v>142857.1429</v>
      </c>
      <c r="U17" s="81">
        <f>VLOOKUP(N17,'Land Setting'!B9:E23,3,false) * (I17/J17)</f>
        <v>142857.1429</v>
      </c>
      <c r="V17" s="82">
        <f t="shared" si="4"/>
        <v>1000000</v>
      </c>
    </row>
    <row r="18">
      <c r="B18" s="83" t="s">
        <v>94</v>
      </c>
      <c r="C18" s="45">
        <v>3.0</v>
      </c>
      <c r="D18" s="45">
        <v>1.0</v>
      </c>
      <c r="E18" s="45">
        <v>0.0</v>
      </c>
      <c r="F18" s="45">
        <v>0.0</v>
      </c>
      <c r="G18" s="45">
        <v>1.0</v>
      </c>
      <c r="H18" s="45">
        <v>1.0</v>
      </c>
      <c r="I18" s="45">
        <v>1.0</v>
      </c>
      <c r="J18" s="80">
        <f t="shared" si="1"/>
        <v>7</v>
      </c>
      <c r="N18" s="83" t="s">
        <v>94</v>
      </c>
      <c r="O18" s="81">
        <f>VLOOKUP(N18,'Land Setting'!B10:E24,3,false) * (C18/J18)</f>
        <v>428571.4286</v>
      </c>
      <c r="P18" s="81">
        <f>VLOOKUP(N18,'Land Setting'!B10:E24,3,false) * (D18/J18)</f>
        <v>142857.1429</v>
      </c>
      <c r="Q18" s="81">
        <f>VLOOKUP(N18,'Land Setting'!B10:E24,3,false) * (E18/J18)</f>
        <v>0</v>
      </c>
      <c r="R18" s="81">
        <f>VLOOKUP(N18,'Land Setting'!B10:E24,3,false) * (F18/J18)</f>
        <v>0</v>
      </c>
      <c r="S18" s="81">
        <f>VLOOKUP(N18,'Land Setting'!B10:E24,3,false) * (G18/J18)</f>
        <v>142857.1429</v>
      </c>
      <c r="T18" s="81">
        <f>VLOOKUP(N18,'Land Setting'!B10:E24,3,false) * (H18/J18)</f>
        <v>142857.1429</v>
      </c>
      <c r="U18" s="81">
        <f>VLOOKUP(N18,'Land Setting'!B10:E24,3,false) * (I18/J18)</f>
        <v>142857.1429</v>
      </c>
      <c r="V18" s="82">
        <f t="shared" si="4"/>
        <v>1000000</v>
      </c>
    </row>
    <row r="19">
      <c r="B19" s="79" t="s">
        <v>95</v>
      </c>
      <c r="C19" s="45">
        <v>3.5</v>
      </c>
      <c r="D19" s="45">
        <v>0.0</v>
      </c>
      <c r="E19" s="45">
        <v>0.0</v>
      </c>
      <c r="F19" s="45">
        <v>0.5</v>
      </c>
      <c r="G19" s="45">
        <v>0.0</v>
      </c>
      <c r="H19" s="45">
        <v>2.0</v>
      </c>
      <c r="I19" s="45">
        <v>1.0</v>
      </c>
      <c r="J19" s="80">
        <f t="shared" si="1"/>
        <v>7</v>
      </c>
      <c r="N19" s="79" t="s">
        <v>95</v>
      </c>
      <c r="O19" s="81"/>
      <c r="P19" s="81"/>
      <c r="Q19" s="81"/>
      <c r="R19" s="81"/>
      <c r="S19" s="81"/>
      <c r="T19" s="81"/>
      <c r="U19" s="81"/>
      <c r="V19" s="82">
        <f t="shared" si="4"/>
        <v>0</v>
      </c>
    </row>
    <row r="20" ht="24.75" customHeight="1">
      <c r="A20" s="97" t="s">
        <v>96</v>
      </c>
      <c r="B20" s="98"/>
      <c r="C20" s="99">
        <f t="shared" ref="C20:I20" si="5">sum(C3:C19)%</f>
        <v>0.345</v>
      </c>
      <c r="D20" s="99">
        <f t="shared" si="5"/>
        <v>0.13</v>
      </c>
      <c r="E20" s="99">
        <f t="shared" si="5"/>
        <v>0.1</v>
      </c>
      <c r="F20" s="99">
        <f t="shared" si="5"/>
        <v>0.105</v>
      </c>
      <c r="G20" s="99">
        <f t="shared" si="5"/>
        <v>0.11</v>
      </c>
      <c r="H20" s="99">
        <f t="shared" si="5"/>
        <v>0.21</v>
      </c>
      <c r="I20" s="99">
        <f t="shared" si="5"/>
        <v>0.19</v>
      </c>
      <c r="J20" s="99">
        <f>sum(C20:H20)</f>
        <v>1</v>
      </c>
      <c r="M20" s="97" t="s">
        <v>96</v>
      </c>
      <c r="N20" s="98"/>
      <c r="O20" s="100">
        <f t="shared" ref="O20:U20" si="6">sum(O3:O19)</f>
        <v>25714285.71</v>
      </c>
      <c r="P20" s="100">
        <f t="shared" si="6"/>
        <v>11571428.57</v>
      </c>
      <c r="Q20" s="100">
        <f t="shared" si="6"/>
        <v>10285714.29</v>
      </c>
      <c r="R20" s="100">
        <f t="shared" si="6"/>
        <v>9571428.571</v>
      </c>
      <c r="S20" s="100">
        <f t="shared" si="6"/>
        <v>9000000</v>
      </c>
      <c r="T20" s="100">
        <f t="shared" si="6"/>
        <v>17714285.71</v>
      </c>
      <c r="U20" s="100">
        <f t="shared" si="6"/>
        <v>16142857.14</v>
      </c>
      <c r="V20" s="100">
        <f>sum(O20:U20)</f>
        <v>100000000</v>
      </c>
    </row>
    <row r="21">
      <c r="B21" s="101"/>
      <c r="D21" s="102">
        <f>VLOOKUP(N3,'Land Setting'!B4:E18,3,false) * (C3/J3)</f>
        <v>5571428.571</v>
      </c>
      <c r="J21" s="103"/>
    </row>
    <row r="42">
      <c r="B42" s="101"/>
      <c r="J42" s="103"/>
    </row>
    <row r="43">
      <c r="B43" s="101"/>
      <c r="J43" s="103"/>
    </row>
    <row r="44">
      <c r="B44" s="101"/>
      <c r="J44" s="103"/>
    </row>
    <row r="45">
      <c r="B45" s="101"/>
      <c r="J45" s="103"/>
    </row>
    <row r="46">
      <c r="B46" s="101"/>
      <c r="J46" s="103"/>
    </row>
    <row r="47">
      <c r="B47" s="101"/>
      <c r="J47" s="103"/>
    </row>
    <row r="48">
      <c r="B48" s="101"/>
      <c r="J48" s="103"/>
    </row>
    <row r="49">
      <c r="B49" s="101"/>
      <c r="J49" s="103"/>
    </row>
    <row r="50">
      <c r="B50" s="101"/>
      <c r="J50" s="103"/>
    </row>
    <row r="51">
      <c r="B51" s="101"/>
      <c r="J51" s="103"/>
    </row>
    <row r="52">
      <c r="B52" s="101"/>
      <c r="J52" s="103"/>
    </row>
    <row r="53">
      <c r="B53" s="101"/>
      <c r="J53" s="103"/>
    </row>
    <row r="54">
      <c r="B54" s="101"/>
      <c r="J54" s="103"/>
    </row>
    <row r="55">
      <c r="B55" s="101"/>
      <c r="J55" s="103"/>
    </row>
    <row r="56">
      <c r="B56" s="101"/>
      <c r="J56" s="103"/>
    </row>
    <row r="57">
      <c r="B57" s="101"/>
      <c r="J57" s="103"/>
    </row>
    <row r="58">
      <c r="B58" s="101"/>
      <c r="J58" s="103"/>
    </row>
    <row r="59">
      <c r="B59" s="101"/>
      <c r="J59" s="103"/>
    </row>
    <row r="60">
      <c r="B60" s="101"/>
      <c r="J60" s="103"/>
    </row>
    <row r="61">
      <c r="B61" s="101"/>
      <c r="J61" s="103"/>
    </row>
    <row r="62">
      <c r="B62" s="101"/>
      <c r="J62" s="103"/>
    </row>
    <row r="63">
      <c r="B63" s="101"/>
      <c r="J63" s="103"/>
    </row>
    <row r="64">
      <c r="B64" s="101"/>
      <c r="J64" s="103"/>
    </row>
    <row r="65">
      <c r="B65" s="101"/>
      <c r="J65" s="103"/>
    </row>
    <row r="66">
      <c r="B66" s="101"/>
      <c r="J66" s="103"/>
    </row>
    <row r="67">
      <c r="B67" s="101"/>
      <c r="J67" s="103"/>
    </row>
    <row r="68">
      <c r="B68" s="101"/>
      <c r="J68" s="103"/>
    </row>
    <row r="69">
      <c r="B69" s="101"/>
      <c r="J69" s="103"/>
    </row>
    <row r="70">
      <c r="B70" s="101"/>
      <c r="J70" s="103"/>
    </row>
    <row r="71">
      <c r="B71" s="101"/>
      <c r="J71" s="103"/>
    </row>
    <row r="72">
      <c r="B72" s="101"/>
      <c r="J72" s="103"/>
    </row>
    <row r="73">
      <c r="B73" s="101"/>
      <c r="J73" s="103"/>
    </row>
    <row r="74">
      <c r="B74" s="101"/>
      <c r="J74" s="103"/>
    </row>
    <row r="75">
      <c r="B75" s="101"/>
      <c r="J75" s="103"/>
    </row>
    <row r="76">
      <c r="B76" s="101"/>
      <c r="J76" s="103"/>
    </row>
    <row r="77">
      <c r="B77" s="101"/>
      <c r="J77" s="103"/>
    </row>
    <row r="78">
      <c r="B78" s="101"/>
      <c r="J78" s="103"/>
    </row>
    <row r="79">
      <c r="B79" s="101"/>
      <c r="J79" s="103"/>
    </row>
    <row r="80">
      <c r="B80" s="101"/>
      <c r="J80" s="103"/>
    </row>
    <row r="81">
      <c r="B81" s="101"/>
      <c r="J81" s="103"/>
    </row>
    <row r="82">
      <c r="B82" s="101"/>
      <c r="J82" s="103"/>
    </row>
    <row r="83">
      <c r="B83" s="101"/>
      <c r="J83" s="103"/>
    </row>
    <row r="84">
      <c r="B84" s="101"/>
      <c r="J84" s="103"/>
    </row>
    <row r="85">
      <c r="B85" s="101"/>
      <c r="J85" s="103"/>
    </row>
    <row r="86">
      <c r="B86" s="101"/>
      <c r="J86" s="103"/>
    </row>
    <row r="87">
      <c r="B87" s="101"/>
      <c r="J87" s="103"/>
    </row>
    <row r="88">
      <c r="B88" s="101"/>
      <c r="J88" s="103"/>
    </row>
    <row r="89">
      <c r="B89" s="101"/>
      <c r="J89" s="103"/>
    </row>
    <row r="90">
      <c r="B90" s="101"/>
      <c r="J90" s="103"/>
    </row>
    <row r="91">
      <c r="B91" s="101"/>
      <c r="J91" s="103"/>
    </row>
    <row r="92">
      <c r="B92" s="101"/>
      <c r="J92" s="103"/>
    </row>
    <row r="93">
      <c r="B93" s="101"/>
      <c r="J93" s="103"/>
    </row>
    <row r="94">
      <c r="B94" s="101"/>
      <c r="J94" s="103"/>
    </row>
    <row r="95">
      <c r="B95" s="101"/>
      <c r="J95" s="103"/>
    </row>
    <row r="96">
      <c r="B96" s="101"/>
      <c r="J96" s="103"/>
    </row>
    <row r="97">
      <c r="B97" s="101"/>
      <c r="J97" s="103"/>
    </row>
    <row r="98">
      <c r="B98" s="101"/>
      <c r="J98" s="103"/>
    </row>
    <row r="99">
      <c r="B99" s="101"/>
      <c r="J99" s="103"/>
    </row>
    <row r="100">
      <c r="B100" s="101"/>
      <c r="J100" s="103"/>
    </row>
    <row r="101">
      <c r="B101" s="101"/>
      <c r="J101" s="103"/>
    </row>
    <row r="102">
      <c r="B102" s="101"/>
      <c r="J102" s="103"/>
    </row>
    <row r="103">
      <c r="B103" s="101"/>
      <c r="J103" s="103"/>
    </row>
    <row r="104">
      <c r="B104" s="101"/>
      <c r="J104" s="103"/>
    </row>
    <row r="105">
      <c r="B105" s="101"/>
      <c r="J105" s="103"/>
    </row>
    <row r="106">
      <c r="B106" s="101"/>
      <c r="J106" s="103"/>
    </row>
    <row r="107">
      <c r="B107" s="101"/>
      <c r="J107" s="103"/>
    </row>
    <row r="108">
      <c r="B108" s="101"/>
      <c r="J108" s="103"/>
    </row>
    <row r="109">
      <c r="B109" s="101"/>
      <c r="J109" s="103"/>
    </row>
    <row r="110">
      <c r="B110" s="101"/>
      <c r="J110" s="103"/>
    </row>
    <row r="111">
      <c r="B111" s="101"/>
      <c r="J111" s="103"/>
    </row>
    <row r="112">
      <c r="B112" s="101"/>
      <c r="J112" s="103"/>
    </row>
    <row r="113">
      <c r="B113" s="101"/>
      <c r="J113" s="103"/>
    </row>
    <row r="114">
      <c r="B114" s="101"/>
      <c r="J114" s="103"/>
    </row>
    <row r="115">
      <c r="B115" s="101"/>
      <c r="J115" s="103"/>
    </row>
    <row r="116">
      <c r="B116" s="101"/>
      <c r="J116" s="103"/>
    </row>
    <row r="117">
      <c r="B117" s="101"/>
      <c r="J117" s="103"/>
    </row>
    <row r="118">
      <c r="B118" s="101"/>
      <c r="J118" s="103"/>
    </row>
    <row r="119">
      <c r="B119" s="101"/>
      <c r="J119" s="103"/>
    </row>
    <row r="120">
      <c r="B120" s="101"/>
      <c r="J120" s="103"/>
    </row>
    <row r="121">
      <c r="B121" s="101"/>
      <c r="J121" s="103"/>
    </row>
    <row r="122">
      <c r="B122" s="101"/>
      <c r="J122" s="103"/>
    </row>
    <row r="123">
      <c r="B123" s="101"/>
      <c r="J123" s="103"/>
    </row>
    <row r="124">
      <c r="B124" s="101"/>
      <c r="J124" s="103"/>
    </row>
    <row r="125">
      <c r="B125" s="101"/>
      <c r="J125" s="103"/>
    </row>
    <row r="126">
      <c r="B126" s="101"/>
      <c r="J126" s="103"/>
    </row>
    <row r="127">
      <c r="B127" s="101"/>
      <c r="J127" s="103"/>
    </row>
    <row r="128">
      <c r="B128" s="101"/>
      <c r="J128" s="103"/>
    </row>
    <row r="129">
      <c r="B129" s="101"/>
      <c r="J129" s="103"/>
    </row>
    <row r="130">
      <c r="B130" s="101"/>
      <c r="J130" s="103"/>
    </row>
    <row r="131">
      <c r="B131" s="101"/>
      <c r="J131" s="103"/>
    </row>
    <row r="132">
      <c r="B132" s="101"/>
      <c r="J132" s="103"/>
    </row>
    <row r="133">
      <c r="B133" s="101"/>
      <c r="J133" s="103"/>
    </row>
    <row r="134">
      <c r="B134" s="101"/>
      <c r="J134" s="103"/>
    </row>
    <row r="135">
      <c r="B135" s="101"/>
      <c r="J135" s="103"/>
    </row>
    <row r="136">
      <c r="B136" s="101"/>
      <c r="J136" s="103"/>
    </row>
    <row r="137">
      <c r="B137" s="101"/>
      <c r="J137" s="103"/>
    </row>
    <row r="138">
      <c r="B138" s="101"/>
      <c r="J138" s="103"/>
    </row>
    <row r="139">
      <c r="B139" s="101"/>
      <c r="J139" s="103"/>
    </row>
    <row r="140">
      <c r="B140" s="101"/>
      <c r="J140" s="103"/>
    </row>
    <row r="141">
      <c r="B141" s="101"/>
      <c r="J141" s="103"/>
    </row>
    <row r="142">
      <c r="B142" s="101"/>
      <c r="J142" s="103"/>
    </row>
    <row r="143">
      <c r="B143" s="101"/>
      <c r="J143" s="103"/>
    </row>
    <row r="144">
      <c r="B144" s="101"/>
      <c r="J144" s="103"/>
    </row>
    <row r="145">
      <c r="B145" s="101"/>
      <c r="J145" s="103"/>
    </row>
    <row r="146">
      <c r="B146" s="101"/>
      <c r="J146" s="103"/>
    </row>
    <row r="147">
      <c r="B147" s="101"/>
      <c r="J147" s="103"/>
    </row>
    <row r="148">
      <c r="B148" s="101"/>
      <c r="J148" s="103"/>
    </row>
    <row r="149">
      <c r="B149" s="101"/>
      <c r="J149" s="103"/>
    </row>
    <row r="150">
      <c r="B150" s="101"/>
      <c r="J150" s="103"/>
    </row>
    <row r="151">
      <c r="B151" s="101"/>
      <c r="J151" s="103"/>
    </row>
    <row r="152">
      <c r="B152" s="101"/>
      <c r="J152" s="103"/>
    </row>
    <row r="153">
      <c r="B153" s="101"/>
      <c r="J153" s="103"/>
    </row>
    <row r="154">
      <c r="B154" s="101"/>
      <c r="J154" s="103"/>
    </row>
    <row r="155">
      <c r="B155" s="101"/>
      <c r="J155" s="103"/>
    </row>
    <row r="156">
      <c r="B156" s="101"/>
      <c r="J156" s="103"/>
    </row>
    <row r="157">
      <c r="B157" s="101"/>
      <c r="J157" s="103"/>
    </row>
    <row r="158">
      <c r="B158" s="101"/>
      <c r="J158" s="103"/>
    </row>
    <row r="159">
      <c r="B159" s="101"/>
      <c r="J159" s="103"/>
    </row>
    <row r="160">
      <c r="B160" s="101"/>
      <c r="J160" s="103"/>
    </row>
    <row r="161">
      <c r="B161" s="101"/>
      <c r="J161" s="103"/>
    </row>
    <row r="162">
      <c r="B162" s="101"/>
      <c r="J162" s="103"/>
    </row>
    <row r="163">
      <c r="B163" s="101"/>
      <c r="J163" s="103"/>
    </row>
    <row r="164">
      <c r="B164" s="101"/>
      <c r="J164" s="103"/>
    </row>
    <row r="165">
      <c r="B165" s="101"/>
      <c r="J165" s="103"/>
    </row>
    <row r="166">
      <c r="B166" s="101"/>
      <c r="J166" s="103"/>
    </row>
    <row r="167">
      <c r="B167" s="101"/>
      <c r="J167" s="103"/>
    </row>
    <row r="168">
      <c r="B168" s="101"/>
      <c r="J168" s="103"/>
    </row>
    <row r="169">
      <c r="B169" s="101"/>
      <c r="J169" s="103"/>
    </row>
    <row r="170">
      <c r="B170" s="101"/>
      <c r="J170" s="103"/>
    </row>
    <row r="171">
      <c r="B171" s="101"/>
      <c r="J171" s="103"/>
    </row>
    <row r="172">
      <c r="B172" s="101"/>
      <c r="J172" s="103"/>
    </row>
    <row r="173">
      <c r="B173" s="101"/>
      <c r="J173" s="103"/>
    </row>
    <row r="174">
      <c r="B174" s="101"/>
      <c r="J174" s="103"/>
    </row>
    <row r="175">
      <c r="B175" s="101"/>
      <c r="J175" s="103"/>
    </row>
    <row r="176">
      <c r="B176" s="101"/>
      <c r="J176" s="103"/>
    </row>
    <row r="177">
      <c r="B177" s="101"/>
      <c r="J177" s="103"/>
    </row>
    <row r="178">
      <c r="B178" s="101"/>
      <c r="J178" s="103"/>
    </row>
    <row r="179">
      <c r="B179" s="101"/>
      <c r="J179" s="103"/>
    </row>
    <row r="180">
      <c r="B180" s="101"/>
      <c r="J180" s="103"/>
    </row>
    <row r="181">
      <c r="B181" s="101"/>
      <c r="J181" s="103"/>
    </row>
    <row r="182">
      <c r="B182" s="101"/>
      <c r="J182" s="103"/>
    </row>
    <row r="183">
      <c r="B183" s="101"/>
      <c r="J183" s="103"/>
    </row>
    <row r="184">
      <c r="B184" s="101"/>
      <c r="J184" s="103"/>
    </row>
    <row r="185">
      <c r="B185" s="101"/>
      <c r="J185" s="103"/>
    </row>
    <row r="186">
      <c r="B186" s="101"/>
      <c r="J186" s="103"/>
    </row>
    <row r="187">
      <c r="B187" s="101"/>
      <c r="J187" s="103"/>
    </row>
    <row r="188">
      <c r="B188" s="101"/>
      <c r="J188" s="103"/>
    </row>
    <row r="189">
      <c r="B189" s="101"/>
      <c r="J189" s="103"/>
    </row>
    <row r="190">
      <c r="B190" s="101"/>
      <c r="J190" s="103"/>
    </row>
    <row r="191">
      <c r="B191" s="101"/>
      <c r="J191" s="103"/>
    </row>
    <row r="192">
      <c r="B192" s="101"/>
      <c r="J192" s="103"/>
    </row>
    <row r="193">
      <c r="B193" s="101"/>
      <c r="J193" s="103"/>
    </row>
    <row r="194">
      <c r="B194" s="101"/>
      <c r="J194" s="103"/>
    </row>
    <row r="195">
      <c r="B195" s="101"/>
      <c r="J195" s="103"/>
    </row>
    <row r="196">
      <c r="B196" s="101"/>
      <c r="J196" s="103"/>
    </row>
    <row r="197">
      <c r="B197" s="101"/>
      <c r="J197" s="103"/>
    </row>
    <row r="198">
      <c r="B198" s="101"/>
      <c r="J198" s="103"/>
    </row>
    <row r="199">
      <c r="B199" s="101"/>
      <c r="J199" s="103"/>
    </row>
    <row r="200">
      <c r="B200" s="101"/>
      <c r="J200" s="103"/>
    </row>
    <row r="201">
      <c r="B201" s="101"/>
      <c r="J201" s="103"/>
    </row>
    <row r="202">
      <c r="B202" s="101"/>
      <c r="J202" s="103"/>
    </row>
    <row r="203">
      <c r="B203" s="101"/>
      <c r="J203" s="103"/>
    </row>
    <row r="204">
      <c r="B204" s="101"/>
      <c r="J204" s="103"/>
    </row>
    <row r="205">
      <c r="B205" s="101"/>
      <c r="J205" s="103"/>
    </row>
    <row r="206">
      <c r="B206" s="101"/>
      <c r="J206" s="103"/>
    </row>
    <row r="207">
      <c r="B207" s="101"/>
      <c r="J207" s="103"/>
    </row>
    <row r="208">
      <c r="B208" s="101"/>
      <c r="J208" s="103"/>
    </row>
    <row r="209">
      <c r="B209" s="101"/>
      <c r="J209" s="103"/>
    </row>
    <row r="210">
      <c r="B210" s="101"/>
      <c r="J210" s="103"/>
    </row>
    <row r="211">
      <c r="B211" s="101"/>
      <c r="J211" s="103"/>
    </row>
    <row r="212">
      <c r="B212" s="101"/>
      <c r="J212" s="103"/>
    </row>
    <row r="213">
      <c r="B213" s="101"/>
      <c r="J213" s="103"/>
    </row>
    <row r="214">
      <c r="B214" s="101"/>
      <c r="J214" s="103"/>
    </row>
    <row r="215">
      <c r="B215" s="101"/>
      <c r="J215" s="103"/>
    </row>
    <row r="216">
      <c r="B216" s="101"/>
      <c r="J216" s="103"/>
    </row>
    <row r="217">
      <c r="B217" s="101"/>
      <c r="J217" s="103"/>
    </row>
    <row r="218">
      <c r="B218" s="101"/>
      <c r="J218" s="103"/>
    </row>
    <row r="219">
      <c r="B219" s="101"/>
      <c r="J219" s="103"/>
    </row>
    <row r="220">
      <c r="B220" s="101"/>
      <c r="J220" s="103"/>
    </row>
    <row r="221">
      <c r="B221" s="101"/>
      <c r="J221" s="103"/>
    </row>
    <row r="222">
      <c r="B222" s="101"/>
      <c r="J222" s="103"/>
    </row>
    <row r="223">
      <c r="B223" s="101"/>
      <c r="J223" s="103"/>
    </row>
    <row r="224">
      <c r="B224" s="101"/>
      <c r="J224" s="103"/>
    </row>
    <row r="225">
      <c r="B225" s="101"/>
      <c r="J225" s="103"/>
    </row>
    <row r="226">
      <c r="B226" s="101"/>
      <c r="J226" s="103"/>
    </row>
    <row r="227">
      <c r="B227" s="101"/>
      <c r="J227" s="103"/>
    </row>
    <row r="228">
      <c r="B228" s="101"/>
      <c r="J228" s="103"/>
    </row>
    <row r="229">
      <c r="B229" s="101"/>
      <c r="J229" s="103"/>
    </row>
    <row r="230">
      <c r="B230" s="101"/>
      <c r="J230" s="103"/>
    </row>
    <row r="231">
      <c r="B231" s="101"/>
      <c r="J231" s="103"/>
    </row>
    <row r="232">
      <c r="B232" s="101"/>
      <c r="J232" s="103"/>
    </row>
    <row r="233">
      <c r="B233" s="101"/>
      <c r="J233" s="103"/>
    </row>
    <row r="234">
      <c r="B234" s="101"/>
      <c r="J234" s="103"/>
    </row>
    <row r="235">
      <c r="B235" s="101"/>
      <c r="J235" s="103"/>
    </row>
    <row r="236">
      <c r="B236" s="101"/>
      <c r="J236" s="103"/>
    </row>
    <row r="237">
      <c r="B237" s="101"/>
      <c r="J237" s="103"/>
    </row>
    <row r="238">
      <c r="B238" s="101"/>
      <c r="J238" s="103"/>
    </row>
    <row r="239">
      <c r="B239" s="101"/>
      <c r="J239" s="103"/>
    </row>
    <row r="240">
      <c r="B240" s="101"/>
      <c r="J240" s="103"/>
    </row>
    <row r="241">
      <c r="B241" s="101"/>
      <c r="J241" s="103"/>
    </row>
    <row r="242">
      <c r="B242" s="101"/>
      <c r="J242" s="103"/>
    </row>
    <row r="243">
      <c r="B243" s="101"/>
      <c r="J243" s="103"/>
    </row>
    <row r="244">
      <c r="B244" s="101"/>
      <c r="J244" s="103"/>
    </row>
    <row r="245">
      <c r="B245" s="101"/>
      <c r="J245" s="103"/>
    </row>
    <row r="246">
      <c r="B246" s="101"/>
      <c r="J246" s="103"/>
    </row>
    <row r="247">
      <c r="B247" s="101"/>
      <c r="J247" s="103"/>
    </row>
    <row r="248">
      <c r="B248" s="101"/>
      <c r="J248" s="103"/>
    </row>
    <row r="249">
      <c r="B249" s="101"/>
      <c r="J249" s="103"/>
    </row>
    <row r="250">
      <c r="B250" s="101"/>
      <c r="J250" s="103"/>
    </row>
    <row r="251">
      <c r="B251" s="101"/>
      <c r="J251" s="103"/>
    </row>
    <row r="252">
      <c r="B252" s="101"/>
      <c r="J252" s="103"/>
    </row>
    <row r="253">
      <c r="B253" s="101"/>
      <c r="J253" s="103"/>
    </row>
    <row r="254">
      <c r="B254" s="101"/>
      <c r="J254" s="103"/>
    </row>
    <row r="255">
      <c r="B255" s="101"/>
      <c r="J255" s="103"/>
    </row>
    <row r="256">
      <c r="B256" s="101"/>
      <c r="J256" s="103"/>
    </row>
    <row r="257">
      <c r="B257" s="101"/>
      <c r="J257" s="103"/>
    </row>
    <row r="258">
      <c r="B258" s="101"/>
      <c r="J258" s="103"/>
    </row>
    <row r="259">
      <c r="B259" s="101"/>
      <c r="J259" s="103"/>
    </row>
    <row r="260">
      <c r="B260" s="101"/>
      <c r="J260" s="103"/>
    </row>
    <row r="261">
      <c r="B261" s="101"/>
      <c r="J261" s="103"/>
    </row>
    <row r="262">
      <c r="B262" s="101"/>
      <c r="J262" s="103"/>
    </row>
    <row r="263">
      <c r="B263" s="101"/>
      <c r="J263" s="103"/>
    </row>
    <row r="264">
      <c r="B264" s="101"/>
      <c r="J264" s="103"/>
    </row>
    <row r="265">
      <c r="B265" s="101"/>
      <c r="J265" s="103"/>
    </row>
    <row r="266">
      <c r="B266" s="101"/>
      <c r="J266" s="103"/>
    </row>
    <row r="267">
      <c r="B267" s="101"/>
      <c r="J267" s="103"/>
    </row>
    <row r="268">
      <c r="B268" s="101"/>
      <c r="J268" s="103"/>
    </row>
    <row r="269">
      <c r="B269" s="101"/>
      <c r="J269" s="103"/>
    </row>
    <row r="270">
      <c r="B270" s="101"/>
      <c r="J270" s="103"/>
    </row>
    <row r="271">
      <c r="B271" s="101"/>
      <c r="J271" s="103"/>
    </row>
    <row r="272">
      <c r="B272" s="101"/>
      <c r="J272" s="103"/>
    </row>
    <row r="273">
      <c r="B273" s="101"/>
      <c r="J273" s="103"/>
    </row>
    <row r="274">
      <c r="B274" s="101"/>
      <c r="J274" s="103"/>
    </row>
    <row r="275">
      <c r="B275" s="101"/>
      <c r="J275" s="103"/>
    </row>
    <row r="276">
      <c r="B276" s="101"/>
      <c r="J276" s="103"/>
    </row>
    <row r="277">
      <c r="B277" s="101"/>
      <c r="J277" s="103"/>
    </row>
    <row r="278">
      <c r="B278" s="101"/>
      <c r="J278" s="103"/>
    </row>
    <row r="279">
      <c r="B279" s="101"/>
      <c r="J279" s="103"/>
    </row>
    <row r="280">
      <c r="B280" s="101"/>
      <c r="J280" s="103"/>
    </row>
    <row r="281">
      <c r="B281" s="101"/>
      <c r="J281" s="103"/>
    </row>
    <row r="282">
      <c r="B282" s="101"/>
      <c r="J282" s="103"/>
    </row>
    <row r="283">
      <c r="B283" s="101"/>
      <c r="J283" s="103"/>
    </row>
    <row r="284">
      <c r="B284" s="101"/>
      <c r="J284" s="103"/>
    </row>
    <row r="285">
      <c r="B285" s="101"/>
      <c r="J285" s="103"/>
    </row>
    <row r="286">
      <c r="B286" s="101"/>
      <c r="J286" s="103"/>
    </row>
    <row r="287">
      <c r="B287" s="101"/>
      <c r="J287" s="103"/>
    </row>
    <row r="288">
      <c r="B288" s="101"/>
      <c r="J288" s="103"/>
    </row>
    <row r="289">
      <c r="B289" s="101"/>
      <c r="J289" s="103"/>
    </row>
    <row r="290">
      <c r="B290" s="101"/>
      <c r="J290" s="103"/>
    </row>
    <row r="291">
      <c r="B291" s="101"/>
      <c r="J291" s="103"/>
    </row>
    <row r="292">
      <c r="B292" s="101"/>
      <c r="J292" s="103"/>
    </row>
    <row r="293">
      <c r="B293" s="101"/>
      <c r="J293" s="103"/>
    </row>
    <row r="294">
      <c r="B294" s="101"/>
      <c r="J294" s="103"/>
    </row>
    <row r="295">
      <c r="B295" s="101"/>
      <c r="J295" s="103"/>
    </row>
    <row r="296">
      <c r="B296" s="101"/>
      <c r="J296" s="103"/>
    </row>
    <row r="297">
      <c r="B297" s="101"/>
      <c r="J297" s="103"/>
    </row>
    <row r="298">
      <c r="B298" s="101"/>
      <c r="J298" s="103"/>
    </row>
    <row r="299">
      <c r="B299" s="101"/>
      <c r="J299" s="103"/>
    </row>
    <row r="300">
      <c r="B300" s="101"/>
      <c r="J300" s="103"/>
    </row>
    <row r="301">
      <c r="B301" s="101"/>
      <c r="J301" s="103"/>
    </row>
    <row r="302">
      <c r="B302" s="101"/>
      <c r="J302" s="103"/>
    </row>
    <row r="303">
      <c r="B303" s="101"/>
      <c r="J303" s="103"/>
    </row>
    <row r="304">
      <c r="B304" s="101"/>
      <c r="J304" s="103"/>
    </row>
    <row r="305">
      <c r="B305" s="101"/>
      <c r="J305" s="103"/>
    </row>
    <row r="306">
      <c r="B306" s="101"/>
      <c r="J306" s="103"/>
    </row>
    <row r="307">
      <c r="B307" s="101"/>
      <c r="J307" s="103"/>
    </row>
    <row r="308">
      <c r="B308" s="101"/>
      <c r="J308" s="103"/>
    </row>
    <row r="309">
      <c r="B309" s="101"/>
      <c r="J309" s="103"/>
    </row>
    <row r="310">
      <c r="B310" s="101"/>
      <c r="J310" s="103"/>
    </row>
    <row r="311">
      <c r="B311" s="101"/>
      <c r="J311" s="103"/>
    </row>
    <row r="312">
      <c r="B312" s="101"/>
      <c r="J312" s="103"/>
    </row>
    <row r="313">
      <c r="B313" s="101"/>
      <c r="J313" s="103"/>
    </row>
    <row r="314">
      <c r="B314" s="101"/>
      <c r="J314" s="103"/>
    </row>
    <row r="315">
      <c r="B315" s="101"/>
      <c r="J315" s="103"/>
    </row>
    <row r="316">
      <c r="B316" s="101"/>
      <c r="J316" s="103"/>
    </row>
    <row r="317">
      <c r="B317" s="101"/>
      <c r="J317" s="103"/>
    </row>
    <row r="318">
      <c r="B318" s="101"/>
      <c r="J318" s="103"/>
    </row>
    <row r="319">
      <c r="B319" s="101"/>
      <c r="J319" s="103"/>
    </row>
    <row r="320">
      <c r="B320" s="101"/>
      <c r="J320" s="103"/>
    </row>
    <row r="321">
      <c r="B321" s="101"/>
      <c r="J321" s="103"/>
    </row>
    <row r="322">
      <c r="B322" s="101"/>
      <c r="J322" s="103"/>
    </row>
    <row r="323">
      <c r="B323" s="101"/>
      <c r="J323" s="103"/>
    </row>
    <row r="324">
      <c r="B324" s="101"/>
      <c r="J324" s="103"/>
    </row>
    <row r="325">
      <c r="B325" s="101"/>
      <c r="J325" s="103"/>
    </row>
    <row r="326">
      <c r="B326" s="101"/>
      <c r="J326" s="103"/>
    </row>
    <row r="327">
      <c r="B327" s="101"/>
      <c r="J327" s="103"/>
    </row>
    <row r="328">
      <c r="B328" s="101"/>
      <c r="J328" s="103"/>
    </row>
    <row r="329">
      <c r="B329" s="101"/>
      <c r="J329" s="103"/>
    </row>
    <row r="330">
      <c r="B330" s="101"/>
      <c r="J330" s="103"/>
    </row>
    <row r="331">
      <c r="B331" s="101"/>
      <c r="J331" s="103"/>
    </row>
    <row r="332">
      <c r="B332" s="101"/>
      <c r="J332" s="103"/>
    </row>
    <row r="333">
      <c r="B333" s="101"/>
      <c r="J333" s="103"/>
    </row>
    <row r="334">
      <c r="B334" s="101"/>
      <c r="J334" s="103"/>
    </row>
    <row r="335">
      <c r="B335" s="101"/>
      <c r="J335" s="103"/>
    </row>
    <row r="336">
      <c r="B336" s="101"/>
      <c r="J336" s="103"/>
    </row>
    <row r="337">
      <c r="B337" s="101"/>
      <c r="J337" s="103"/>
    </row>
    <row r="338">
      <c r="B338" s="101"/>
      <c r="J338" s="103"/>
    </row>
    <row r="339">
      <c r="B339" s="101"/>
      <c r="J339" s="103"/>
    </row>
    <row r="340">
      <c r="B340" s="101"/>
      <c r="J340" s="103"/>
    </row>
    <row r="341">
      <c r="B341" s="101"/>
      <c r="J341" s="103"/>
    </row>
    <row r="342">
      <c r="B342" s="101"/>
      <c r="J342" s="103"/>
    </row>
    <row r="343">
      <c r="B343" s="101"/>
      <c r="J343" s="103"/>
    </row>
    <row r="344">
      <c r="B344" s="101"/>
      <c r="J344" s="103"/>
    </row>
    <row r="345">
      <c r="B345" s="101"/>
      <c r="J345" s="103"/>
    </row>
    <row r="346">
      <c r="B346" s="101"/>
      <c r="J346" s="103"/>
    </row>
    <row r="347">
      <c r="B347" s="101"/>
      <c r="J347" s="103"/>
    </row>
    <row r="348">
      <c r="B348" s="101"/>
      <c r="J348" s="103"/>
    </row>
    <row r="349">
      <c r="B349" s="101"/>
      <c r="J349" s="103"/>
    </row>
    <row r="350">
      <c r="B350" s="101"/>
      <c r="J350" s="103"/>
    </row>
    <row r="351">
      <c r="B351" s="101"/>
      <c r="J351" s="103"/>
    </row>
    <row r="352">
      <c r="B352" s="101"/>
      <c r="J352" s="103"/>
    </row>
    <row r="353">
      <c r="B353" s="101"/>
      <c r="J353" s="103"/>
    </row>
    <row r="354">
      <c r="B354" s="101"/>
      <c r="J354" s="103"/>
    </row>
    <row r="355">
      <c r="B355" s="101"/>
      <c r="J355" s="103"/>
    </row>
    <row r="356">
      <c r="B356" s="101"/>
      <c r="J356" s="103"/>
    </row>
    <row r="357">
      <c r="B357" s="101"/>
      <c r="J357" s="103"/>
    </row>
    <row r="358">
      <c r="B358" s="101"/>
      <c r="J358" s="103"/>
    </row>
    <row r="359">
      <c r="B359" s="101"/>
      <c r="J359" s="103"/>
    </row>
    <row r="360">
      <c r="B360" s="101"/>
      <c r="J360" s="103"/>
    </row>
    <row r="361">
      <c r="B361" s="101"/>
      <c r="J361" s="103"/>
    </row>
    <row r="362">
      <c r="B362" s="101"/>
      <c r="J362" s="103"/>
    </row>
    <row r="363">
      <c r="B363" s="101"/>
      <c r="J363" s="103"/>
    </row>
    <row r="364">
      <c r="B364" s="101"/>
      <c r="J364" s="103"/>
    </row>
    <row r="365">
      <c r="B365" s="101"/>
      <c r="J365" s="103"/>
    </row>
    <row r="366">
      <c r="B366" s="101"/>
      <c r="J366" s="103"/>
    </row>
    <row r="367">
      <c r="B367" s="101"/>
      <c r="J367" s="103"/>
    </row>
    <row r="368">
      <c r="B368" s="101"/>
      <c r="J368" s="103"/>
    </row>
    <row r="369">
      <c r="B369" s="101"/>
      <c r="J369" s="103"/>
    </row>
    <row r="370">
      <c r="B370" s="101"/>
      <c r="J370" s="103"/>
    </row>
    <row r="371">
      <c r="B371" s="101"/>
      <c r="J371" s="103"/>
    </row>
    <row r="372">
      <c r="B372" s="101"/>
      <c r="J372" s="103"/>
    </row>
    <row r="373">
      <c r="B373" s="101"/>
      <c r="J373" s="103"/>
    </row>
    <row r="374">
      <c r="B374" s="101"/>
      <c r="J374" s="103"/>
    </row>
    <row r="375">
      <c r="B375" s="101"/>
      <c r="J375" s="103"/>
    </row>
    <row r="376">
      <c r="B376" s="101"/>
      <c r="J376" s="103"/>
    </row>
    <row r="377">
      <c r="B377" s="101"/>
      <c r="J377" s="103"/>
    </row>
    <row r="378">
      <c r="B378" s="101"/>
      <c r="J378" s="103"/>
    </row>
    <row r="379">
      <c r="B379" s="101"/>
      <c r="J379" s="103"/>
    </row>
    <row r="380">
      <c r="B380" s="101"/>
      <c r="J380" s="103"/>
    </row>
    <row r="381">
      <c r="B381" s="101"/>
      <c r="J381" s="103"/>
    </row>
    <row r="382">
      <c r="B382" s="101"/>
      <c r="J382" s="103"/>
    </row>
    <row r="383">
      <c r="B383" s="101"/>
      <c r="J383" s="103"/>
    </row>
    <row r="384">
      <c r="B384" s="101"/>
      <c r="J384" s="103"/>
    </row>
    <row r="385">
      <c r="B385" s="101"/>
      <c r="J385" s="103"/>
    </row>
    <row r="386">
      <c r="B386" s="101"/>
      <c r="J386" s="103"/>
    </row>
    <row r="387">
      <c r="B387" s="101"/>
      <c r="J387" s="103"/>
    </row>
    <row r="388">
      <c r="B388" s="101"/>
      <c r="J388" s="103"/>
    </row>
    <row r="389">
      <c r="B389" s="101"/>
      <c r="J389" s="103"/>
    </row>
    <row r="390">
      <c r="B390" s="101"/>
      <c r="J390" s="103"/>
    </row>
    <row r="391">
      <c r="B391" s="101"/>
      <c r="J391" s="103"/>
    </row>
    <row r="392">
      <c r="B392" s="101"/>
      <c r="J392" s="103"/>
    </row>
    <row r="393">
      <c r="B393" s="101"/>
      <c r="J393" s="103"/>
    </row>
    <row r="394">
      <c r="B394" s="101"/>
      <c r="J394" s="103"/>
    </row>
    <row r="395">
      <c r="B395" s="101"/>
      <c r="J395" s="103"/>
    </row>
    <row r="396">
      <c r="B396" s="101"/>
      <c r="J396" s="103"/>
    </row>
    <row r="397">
      <c r="B397" s="101"/>
      <c r="J397" s="103"/>
    </row>
    <row r="398">
      <c r="B398" s="101"/>
      <c r="J398" s="103"/>
    </row>
    <row r="399">
      <c r="B399" s="101"/>
      <c r="J399" s="103"/>
    </row>
    <row r="400">
      <c r="B400" s="101"/>
      <c r="J400" s="103"/>
    </row>
    <row r="401">
      <c r="B401" s="101"/>
      <c r="J401" s="103"/>
    </row>
    <row r="402">
      <c r="B402" s="101"/>
      <c r="J402" s="103"/>
    </row>
    <row r="403">
      <c r="B403" s="101"/>
      <c r="J403" s="103"/>
    </row>
    <row r="404">
      <c r="B404" s="101"/>
      <c r="J404" s="103"/>
    </row>
    <row r="405">
      <c r="B405" s="101"/>
      <c r="J405" s="103"/>
    </row>
    <row r="406">
      <c r="B406" s="101"/>
      <c r="J406" s="103"/>
    </row>
    <row r="407">
      <c r="B407" s="101"/>
      <c r="J407" s="103"/>
    </row>
    <row r="408">
      <c r="B408" s="101"/>
      <c r="J408" s="103"/>
    </row>
    <row r="409">
      <c r="B409" s="101"/>
      <c r="J409" s="103"/>
    </row>
    <row r="410">
      <c r="B410" s="101"/>
      <c r="J410" s="103"/>
    </row>
    <row r="411">
      <c r="B411" s="101"/>
      <c r="J411" s="103"/>
    </row>
    <row r="412">
      <c r="B412" s="101"/>
      <c r="J412" s="103"/>
    </row>
    <row r="413">
      <c r="B413" s="101"/>
      <c r="J413" s="103"/>
    </row>
    <row r="414">
      <c r="B414" s="101"/>
      <c r="J414" s="103"/>
    </row>
    <row r="415">
      <c r="B415" s="101"/>
      <c r="J415" s="103"/>
    </row>
    <row r="416">
      <c r="B416" s="101"/>
      <c r="J416" s="103"/>
    </row>
    <row r="417">
      <c r="B417" s="101"/>
      <c r="J417" s="103"/>
    </row>
    <row r="418">
      <c r="B418" s="101"/>
      <c r="J418" s="103"/>
    </row>
    <row r="419">
      <c r="B419" s="101"/>
      <c r="J419" s="103"/>
    </row>
    <row r="420">
      <c r="B420" s="101"/>
      <c r="J420" s="103"/>
    </row>
    <row r="421">
      <c r="B421" s="101"/>
      <c r="J421" s="103"/>
    </row>
    <row r="422">
      <c r="B422" s="101"/>
      <c r="J422" s="103"/>
    </row>
    <row r="423">
      <c r="B423" s="101"/>
      <c r="J423" s="103"/>
    </row>
    <row r="424">
      <c r="B424" s="101"/>
      <c r="J424" s="103"/>
    </row>
    <row r="425">
      <c r="B425" s="101"/>
      <c r="J425" s="103"/>
    </row>
    <row r="426">
      <c r="B426" s="101"/>
      <c r="J426" s="103"/>
    </row>
    <row r="427">
      <c r="B427" s="101"/>
      <c r="J427" s="103"/>
    </row>
    <row r="428">
      <c r="B428" s="101"/>
      <c r="J428" s="103"/>
    </row>
    <row r="429">
      <c r="B429" s="101"/>
      <c r="J429" s="103"/>
    </row>
    <row r="430">
      <c r="B430" s="101"/>
      <c r="J430" s="103"/>
    </row>
    <row r="431">
      <c r="B431" s="101"/>
      <c r="J431" s="103"/>
    </row>
    <row r="432">
      <c r="B432" s="101"/>
      <c r="J432" s="103"/>
    </row>
    <row r="433">
      <c r="B433" s="101"/>
      <c r="J433" s="103"/>
    </row>
    <row r="434">
      <c r="B434" s="101"/>
      <c r="J434" s="103"/>
    </row>
    <row r="435">
      <c r="B435" s="101"/>
      <c r="J435" s="103"/>
    </row>
    <row r="436">
      <c r="B436" s="101"/>
      <c r="J436" s="103"/>
    </row>
    <row r="437">
      <c r="B437" s="101"/>
      <c r="J437" s="103"/>
    </row>
    <row r="438">
      <c r="B438" s="101"/>
      <c r="J438" s="103"/>
    </row>
    <row r="439">
      <c r="B439" s="101"/>
      <c r="J439" s="103"/>
    </row>
    <row r="440">
      <c r="B440" s="101"/>
      <c r="J440" s="103"/>
    </row>
    <row r="441">
      <c r="B441" s="101"/>
      <c r="J441" s="103"/>
    </row>
    <row r="442">
      <c r="B442" s="101"/>
      <c r="J442" s="103"/>
    </row>
    <row r="443">
      <c r="B443" s="101"/>
      <c r="J443" s="103"/>
    </row>
    <row r="444">
      <c r="B444" s="101"/>
      <c r="J444" s="103"/>
    </row>
    <row r="445">
      <c r="B445" s="101"/>
      <c r="J445" s="103"/>
    </row>
    <row r="446">
      <c r="B446" s="101"/>
      <c r="J446" s="103"/>
    </row>
    <row r="447">
      <c r="B447" s="101"/>
      <c r="J447" s="103"/>
    </row>
    <row r="448">
      <c r="B448" s="101"/>
      <c r="J448" s="103"/>
    </row>
    <row r="449">
      <c r="B449" s="101"/>
      <c r="J449" s="103"/>
    </row>
    <row r="450">
      <c r="B450" s="101"/>
      <c r="J450" s="103"/>
    </row>
    <row r="451">
      <c r="B451" s="101"/>
      <c r="J451" s="103"/>
    </row>
    <row r="452">
      <c r="B452" s="101"/>
      <c r="J452" s="103"/>
    </row>
    <row r="453">
      <c r="B453" s="101"/>
      <c r="J453" s="103"/>
    </row>
    <row r="454">
      <c r="B454" s="101"/>
      <c r="J454" s="103"/>
    </row>
    <row r="455">
      <c r="B455" s="101"/>
      <c r="J455" s="103"/>
    </row>
    <row r="456">
      <c r="B456" s="101"/>
      <c r="J456" s="103"/>
    </row>
    <row r="457">
      <c r="B457" s="101"/>
      <c r="J457" s="103"/>
    </row>
    <row r="458">
      <c r="B458" s="101"/>
      <c r="J458" s="103"/>
    </row>
    <row r="459">
      <c r="B459" s="101"/>
      <c r="J459" s="103"/>
    </row>
    <row r="460">
      <c r="B460" s="101"/>
      <c r="J460" s="103"/>
    </row>
    <row r="461">
      <c r="B461" s="101"/>
      <c r="J461" s="103"/>
    </row>
    <row r="462">
      <c r="B462" s="101"/>
      <c r="J462" s="103"/>
    </row>
    <row r="463">
      <c r="B463" s="101"/>
      <c r="J463" s="103"/>
    </row>
    <row r="464">
      <c r="B464" s="101"/>
      <c r="J464" s="103"/>
    </row>
    <row r="465">
      <c r="B465" s="101"/>
      <c r="J465" s="103"/>
    </row>
    <row r="466">
      <c r="B466" s="101"/>
      <c r="J466" s="103"/>
    </row>
    <row r="467">
      <c r="B467" s="101"/>
      <c r="J467" s="103"/>
    </row>
    <row r="468">
      <c r="B468" s="101"/>
      <c r="J468" s="103"/>
    </row>
    <row r="469">
      <c r="B469" s="101"/>
      <c r="J469" s="103"/>
    </row>
    <row r="470">
      <c r="B470" s="101"/>
      <c r="J470" s="103"/>
    </row>
    <row r="471">
      <c r="B471" s="101"/>
      <c r="J471" s="103"/>
    </row>
    <row r="472">
      <c r="B472" s="101"/>
      <c r="J472" s="103"/>
    </row>
    <row r="473">
      <c r="B473" s="101"/>
      <c r="J473" s="103"/>
    </row>
    <row r="474">
      <c r="B474" s="101"/>
      <c r="J474" s="103"/>
    </row>
    <row r="475">
      <c r="B475" s="101"/>
      <c r="J475" s="103"/>
    </row>
    <row r="476">
      <c r="B476" s="101"/>
      <c r="J476" s="103"/>
    </row>
    <row r="477">
      <c r="B477" s="101"/>
      <c r="J477" s="103"/>
    </row>
    <row r="478">
      <c r="B478" s="101"/>
      <c r="J478" s="103"/>
    </row>
    <row r="479">
      <c r="B479" s="101"/>
      <c r="J479" s="103"/>
    </row>
    <row r="480">
      <c r="B480" s="101"/>
      <c r="J480" s="103"/>
    </row>
    <row r="481">
      <c r="B481" s="101"/>
      <c r="J481" s="103"/>
    </row>
    <row r="482">
      <c r="B482" s="101"/>
      <c r="J482" s="103"/>
    </row>
    <row r="483">
      <c r="B483" s="101"/>
      <c r="J483" s="103"/>
    </row>
    <row r="484">
      <c r="B484" s="101"/>
      <c r="J484" s="103"/>
    </row>
    <row r="485">
      <c r="B485" s="101"/>
      <c r="J485" s="103"/>
    </row>
    <row r="486">
      <c r="B486" s="101"/>
      <c r="J486" s="103"/>
    </row>
    <row r="487">
      <c r="B487" s="101"/>
      <c r="J487" s="103"/>
    </row>
    <row r="488">
      <c r="B488" s="101"/>
      <c r="J488" s="103"/>
    </row>
    <row r="489">
      <c r="B489" s="101"/>
      <c r="J489" s="103"/>
    </row>
    <row r="490">
      <c r="B490" s="101"/>
      <c r="J490" s="103"/>
    </row>
    <row r="491">
      <c r="B491" s="101"/>
      <c r="J491" s="103"/>
    </row>
    <row r="492">
      <c r="B492" s="101"/>
      <c r="J492" s="103"/>
    </row>
    <row r="493">
      <c r="B493" s="101"/>
      <c r="J493" s="103"/>
    </row>
    <row r="494">
      <c r="B494" s="101"/>
      <c r="J494" s="103"/>
    </row>
    <row r="495">
      <c r="B495" s="101"/>
      <c r="J495" s="103"/>
    </row>
    <row r="496">
      <c r="B496" s="101"/>
      <c r="J496" s="103"/>
    </row>
    <row r="497">
      <c r="B497" s="101"/>
      <c r="J497" s="103"/>
    </row>
    <row r="498">
      <c r="B498" s="101"/>
      <c r="J498" s="103"/>
    </row>
    <row r="499">
      <c r="B499" s="101"/>
      <c r="J499" s="103"/>
    </row>
    <row r="500">
      <c r="B500" s="101"/>
      <c r="J500" s="103"/>
    </row>
    <row r="501">
      <c r="B501" s="101"/>
      <c r="J501" s="103"/>
    </row>
    <row r="502">
      <c r="B502" s="101"/>
      <c r="J502" s="103"/>
    </row>
    <row r="503">
      <c r="B503" s="101"/>
      <c r="J503" s="103"/>
    </row>
    <row r="504">
      <c r="B504" s="101"/>
      <c r="J504" s="103"/>
    </row>
    <row r="505">
      <c r="B505" s="101"/>
      <c r="J505" s="103"/>
    </row>
    <row r="506">
      <c r="B506" s="101"/>
      <c r="J506" s="103"/>
    </row>
    <row r="507">
      <c r="B507" s="101"/>
      <c r="J507" s="103"/>
    </row>
    <row r="508">
      <c r="B508" s="101"/>
      <c r="J508" s="103"/>
    </row>
    <row r="509">
      <c r="B509" s="101"/>
      <c r="J509" s="103"/>
    </row>
    <row r="510">
      <c r="B510" s="101"/>
      <c r="J510" s="103"/>
    </row>
    <row r="511">
      <c r="B511" s="101"/>
      <c r="J511" s="103"/>
    </row>
    <row r="512">
      <c r="B512" s="101"/>
      <c r="J512" s="103"/>
    </row>
    <row r="513">
      <c r="B513" s="101"/>
      <c r="J513" s="103"/>
    </row>
    <row r="514">
      <c r="B514" s="101"/>
      <c r="J514" s="103"/>
    </row>
    <row r="515">
      <c r="B515" s="101"/>
      <c r="J515" s="103"/>
    </row>
    <row r="516">
      <c r="B516" s="101"/>
      <c r="J516" s="103"/>
    </row>
    <row r="517">
      <c r="B517" s="101"/>
      <c r="J517" s="103"/>
    </row>
    <row r="518">
      <c r="B518" s="101"/>
      <c r="J518" s="103"/>
    </row>
    <row r="519">
      <c r="B519" s="101"/>
      <c r="J519" s="103"/>
    </row>
    <row r="520">
      <c r="B520" s="101"/>
      <c r="J520" s="103"/>
    </row>
    <row r="521">
      <c r="B521" s="101"/>
      <c r="J521" s="103"/>
    </row>
    <row r="522">
      <c r="B522" s="101"/>
      <c r="J522" s="103"/>
    </row>
    <row r="523">
      <c r="B523" s="101"/>
      <c r="J523" s="103"/>
    </row>
    <row r="524">
      <c r="B524" s="101"/>
      <c r="J524" s="103"/>
    </row>
    <row r="525">
      <c r="B525" s="101"/>
      <c r="J525" s="103"/>
    </row>
    <row r="526">
      <c r="B526" s="101"/>
      <c r="J526" s="103"/>
    </row>
    <row r="527">
      <c r="B527" s="101"/>
      <c r="J527" s="103"/>
    </row>
    <row r="528">
      <c r="B528" s="101"/>
      <c r="J528" s="103"/>
    </row>
    <row r="529">
      <c r="B529" s="101"/>
      <c r="J529" s="103"/>
    </row>
    <row r="530">
      <c r="B530" s="101"/>
      <c r="J530" s="103"/>
    </row>
    <row r="531">
      <c r="B531" s="101"/>
      <c r="J531" s="103"/>
    </row>
    <row r="532">
      <c r="B532" s="101"/>
      <c r="J532" s="103"/>
    </row>
    <row r="533">
      <c r="B533" s="101"/>
      <c r="J533" s="103"/>
    </row>
    <row r="534">
      <c r="B534" s="101"/>
      <c r="J534" s="103"/>
    </row>
    <row r="535">
      <c r="B535" s="101"/>
      <c r="J535" s="103"/>
    </row>
    <row r="536">
      <c r="B536" s="101"/>
      <c r="J536" s="103"/>
    </row>
    <row r="537">
      <c r="B537" s="101"/>
      <c r="J537" s="103"/>
    </row>
    <row r="538">
      <c r="B538" s="101"/>
      <c r="J538" s="103"/>
    </row>
    <row r="539">
      <c r="B539" s="101"/>
      <c r="J539" s="103"/>
    </row>
    <row r="540">
      <c r="B540" s="101"/>
      <c r="J540" s="103"/>
    </row>
    <row r="541">
      <c r="B541" s="101"/>
      <c r="J541" s="103"/>
    </row>
    <row r="542">
      <c r="B542" s="101"/>
      <c r="J542" s="103"/>
    </row>
    <row r="543">
      <c r="B543" s="101"/>
      <c r="J543" s="103"/>
    </row>
    <row r="544">
      <c r="B544" s="101"/>
      <c r="J544" s="103"/>
    </row>
    <row r="545">
      <c r="B545" s="101"/>
      <c r="J545" s="103"/>
    </row>
    <row r="546">
      <c r="B546" s="101"/>
      <c r="J546" s="103"/>
    </row>
    <row r="547">
      <c r="B547" s="101"/>
      <c r="J547" s="103"/>
    </row>
    <row r="548">
      <c r="B548" s="101"/>
      <c r="J548" s="103"/>
    </row>
    <row r="549">
      <c r="B549" s="101"/>
      <c r="J549" s="103"/>
    </row>
    <row r="550">
      <c r="B550" s="101"/>
      <c r="J550" s="103"/>
    </row>
    <row r="551">
      <c r="B551" s="101"/>
      <c r="J551" s="103"/>
    </row>
    <row r="552">
      <c r="B552" s="101"/>
      <c r="J552" s="103"/>
    </row>
    <row r="553">
      <c r="B553" s="101"/>
      <c r="J553" s="103"/>
    </row>
    <row r="554">
      <c r="B554" s="101"/>
      <c r="J554" s="103"/>
    </row>
    <row r="555">
      <c r="B555" s="101"/>
      <c r="J555" s="103"/>
    </row>
    <row r="556">
      <c r="B556" s="101"/>
      <c r="J556" s="103"/>
    </row>
    <row r="557">
      <c r="B557" s="101"/>
      <c r="J557" s="103"/>
    </row>
    <row r="558">
      <c r="B558" s="101"/>
      <c r="J558" s="103"/>
    </row>
    <row r="559">
      <c r="B559" s="101"/>
      <c r="J559" s="103"/>
    </row>
    <row r="560">
      <c r="B560" s="101"/>
      <c r="J560" s="103"/>
    </row>
    <row r="561">
      <c r="B561" s="101"/>
      <c r="J561" s="103"/>
    </row>
    <row r="562">
      <c r="B562" s="101"/>
      <c r="J562" s="103"/>
    </row>
    <row r="563">
      <c r="B563" s="101"/>
      <c r="J563" s="103"/>
    </row>
    <row r="564">
      <c r="B564" s="101"/>
      <c r="J564" s="103"/>
    </row>
    <row r="565">
      <c r="B565" s="101"/>
      <c r="J565" s="103"/>
    </row>
    <row r="566">
      <c r="B566" s="101"/>
      <c r="J566" s="103"/>
    </row>
    <row r="567">
      <c r="B567" s="101"/>
      <c r="J567" s="103"/>
    </row>
    <row r="568">
      <c r="B568" s="101"/>
      <c r="J568" s="103"/>
    </row>
    <row r="569">
      <c r="B569" s="101"/>
      <c r="J569" s="103"/>
    </row>
    <row r="570">
      <c r="B570" s="101"/>
      <c r="J570" s="103"/>
    </row>
    <row r="571">
      <c r="B571" s="101"/>
      <c r="J571" s="103"/>
    </row>
    <row r="572">
      <c r="B572" s="101"/>
      <c r="J572" s="103"/>
    </row>
    <row r="573">
      <c r="B573" s="101"/>
      <c r="J573" s="103"/>
    </row>
    <row r="574">
      <c r="B574" s="101"/>
      <c r="J574" s="103"/>
    </row>
    <row r="575">
      <c r="B575" s="101"/>
      <c r="J575" s="103"/>
    </row>
    <row r="576">
      <c r="B576" s="101"/>
      <c r="J576" s="103"/>
    </row>
    <row r="577">
      <c r="B577" s="101"/>
      <c r="J577" s="103"/>
    </row>
    <row r="578">
      <c r="B578" s="101"/>
      <c r="J578" s="103"/>
    </row>
    <row r="579">
      <c r="B579" s="101"/>
      <c r="J579" s="103"/>
    </row>
    <row r="580">
      <c r="B580" s="101"/>
      <c r="J580" s="103"/>
    </row>
    <row r="581">
      <c r="B581" s="101"/>
      <c r="J581" s="103"/>
    </row>
    <row r="582">
      <c r="B582" s="101"/>
      <c r="J582" s="103"/>
    </row>
    <row r="583">
      <c r="B583" s="101"/>
      <c r="J583" s="103"/>
    </row>
    <row r="584">
      <c r="B584" s="101"/>
      <c r="J584" s="103"/>
    </row>
    <row r="585">
      <c r="B585" s="101"/>
      <c r="J585" s="103"/>
    </row>
    <row r="586">
      <c r="B586" s="101"/>
      <c r="J586" s="103"/>
    </row>
    <row r="587">
      <c r="B587" s="101"/>
      <c r="J587" s="103"/>
    </row>
    <row r="588">
      <c r="B588" s="101"/>
      <c r="J588" s="103"/>
    </row>
    <row r="589">
      <c r="B589" s="101"/>
      <c r="J589" s="103"/>
    </row>
    <row r="590">
      <c r="B590" s="101"/>
      <c r="J590" s="103"/>
    </row>
    <row r="591">
      <c r="B591" s="101"/>
      <c r="J591" s="103"/>
    </row>
    <row r="592">
      <c r="B592" s="101"/>
      <c r="J592" s="103"/>
    </row>
    <row r="593">
      <c r="B593" s="101"/>
      <c r="J593" s="103"/>
    </row>
    <row r="594">
      <c r="B594" s="101"/>
      <c r="J594" s="103"/>
    </row>
    <row r="595">
      <c r="B595" s="101"/>
      <c r="J595" s="103"/>
    </row>
    <row r="596">
      <c r="B596" s="101"/>
      <c r="J596" s="103"/>
    </row>
    <row r="597">
      <c r="B597" s="101"/>
      <c r="J597" s="103"/>
    </row>
    <row r="598">
      <c r="B598" s="101"/>
      <c r="J598" s="103"/>
    </row>
    <row r="599">
      <c r="B599" s="101"/>
      <c r="J599" s="103"/>
    </row>
    <row r="600">
      <c r="B600" s="101"/>
      <c r="J600" s="103"/>
    </row>
    <row r="601">
      <c r="B601" s="101"/>
      <c r="J601" s="103"/>
    </row>
    <row r="602">
      <c r="B602" s="101"/>
      <c r="J602" s="103"/>
    </row>
    <row r="603">
      <c r="B603" s="101"/>
      <c r="J603" s="103"/>
    </row>
    <row r="604">
      <c r="B604" s="101"/>
      <c r="J604" s="103"/>
    </row>
    <row r="605">
      <c r="B605" s="101"/>
      <c r="J605" s="103"/>
    </row>
    <row r="606">
      <c r="B606" s="101"/>
      <c r="J606" s="103"/>
    </row>
    <row r="607">
      <c r="B607" s="101"/>
      <c r="J607" s="103"/>
    </row>
    <row r="608">
      <c r="B608" s="101"/>
      <c r="J608" s="103"/>
    </row>
    <row r="609">
      <c r="B609" s="101"/>
      <c r="J609" s="103"/>
    </row>
    <row r="610">
      <c r="B610" s="101"/>
      <c r="J610" s="103"/>
    </row>
    <row r="611">
      <c r="B611" s="101"/>
      <c r="J611" s="103"/>
    </row>
    <row r="612">
      <c r="B612" s="101"/>
      <c r="J612" s="103"/>
    </row>
    <row r="613">
      <c r="B613" s="101"/>
      <c r="J613" s="103"/>
    </row>
    <row r="614">
      <c r="B614" s="101"/>
      <c r="J614" s="103"/>
    </row>
    <row r="615">
      <c r="B615" s="101"/>
      <c r="J615" s="103"/>
    </row>
    <row r="616">
      <c r="B616" s="101"/>
      <c r="J616" s="103"/>
    </row>
    <row r="617">
      <c r="B617" s="101"/>
      <c r="J617" s="103"/>
    </row>
    <row r="618">
      <c r="B618" s="101"/>
      <c r="J618" s="103"/>
    </row>
    <row r="619">
      <c r="B619" s="101"/>
      <c r="J619" s="103"/>
    </row>
    <row r="620">
      <c r="B620" s="101"/>
      <c r="J620" s="103"/>
    </row>
    <row r="621">
      <c r="B621" s="101"/>
      <c r="J621" s="103"/>
    </row>
    <row r="622">
      <c r="B622" s="101"/>
      <c r="J622" s="103"/>
    </row>
    <row r="623">
      <c r="B623" s="101"/>
      <c r="J623" s="103"/>
    </row>
    <row r="624">
      <c r="B624" s="101"/>
      <c r="J624" s="103"/>
    </row>
    <row r="625">
      <c r="B625" s="101"/>
      <c r="J625" s="103"/>
    </row>
    <row r="626">
      <c r="B626" s="101"/>
      <c r="J626" s="103"/>
    </row>
    <row r="627">
      <c r="B627" s="101"/>
      <c r="J627" s="103"/>
    </row>
    <row r="628">
      <c r="B628" s="101"/>
      <c r="J628" s="103"/>
    </row>
    <row r="629">
      <c r="B629" s="101"/>
      <c r="J629" s="103"/>
    </row>
    <row r="630">
      <c r="B630" s="101"/>
      <c r="J630" s="103"/>
    </row>
    <row r="631">
      <c r="B631" s="101"/>
      <c r="J631" s="103"/>
    </row>
    <row r="632">
      <c r="B632" s="101"/>
      <c r="J632" s="103"/>
    </row>
    <row r="633">
      <c r="B633" s="101"/>
      <c r="J633" s="103"/>
    </row>
    <row r="634">
      <c r="B634" s="101"/>
      <c r="J634" s="103"/>
    </row>
    <row r="635">
      <c r="B635" s="101"/>
      <c r="J635" s="103"/>
    </row>
    <row r="636">
      <c r="B636" s="101"/>
      <c r="J636" s="103"/>
    </row>
    <row r="637">
      <c r="B637" s="101"/>
      <c r="J637" s="103"/>
    </row>
    <row r="638">
      <c r="B638" s="101"/>
      <c r="J638" s="103"/>
    </row>
    <row r="639">
      <c r="B639" s="101"/>
      <c r="J639" s="103"/>
    </row>
    <row r="640">
      <c r="B640" s="101"/>
      <c r="J640" s="103"/>
    </row>
    <row r="641">
      <c r="B641" s="101"/>
      <c r="J641" s="103"/>
    </row>
    <row r="642">
      <c r="B642" s="101"/>
      <c r="J642" s="103"/>
    </row>
    <row r="643">
      <c r="B643" s="101"/>
      <c r="J643" s="103"/>
    </row>
    <row r="644">
      <c r="B644" s="101"/>
      <c r="J644" s="103"/>
    </row>
    <row r="645">
      <c r="B645" s="101"/>
      <c r="J645" s="103"/>
    </row>
    <row r="646">
      <c r="B646" s="101"/>
      <c r="J646" s="103"/>
    </row>
    <row r="647">
      <c r="B647" s="101"/>
      <c r="J647" s="103"/>
    </row>
    <row r="648">
      <c r="B648" s="101"/>
      <c r="J648" s="103"/>
    </row>
    <row r="649">
      <c r="B649" s="101"/>
      <c r="J649" s="103"/>
    </row>
    <row r="650">
      <c r="B650" s="101"/>
      <c r="J650" s="103"/>
    </row>
    <row r="651">
      <c r="B651" s="101"/>
      <c r="J651" s="103"/>
    </row>
    <row r="652">
      <c r="B652" s="101"/>
      <c r="J652" s="103"/>
    </row>
    <row r="653">
      <c r="B653" s="101"/>
      <c r="J653" s="103"/>
    </row>
    <row r="654">
      <c r="B654" s="101"/>
      <c r="J654" s="103"/>
    </row>
    <row r="655">
      <c r="B655" s="101"/>
      <c r="J655" s="103"/>
    </row>
    <row r="656">
      <c r="B656" s="101"/>
      <c r="J656" s="103"/>
    </row>
    <row r="657">
      <c r="B657" s="101"/>
      <c r="J657" s="103"/>
    </row>
    <row r="658">
      <c r="B658" s="101"/>
      <c r="J658" s="103"/>
    </row>
    <row r="659">
      <c r="B659" s="101"/>
      <c r="J659" s="103"/>
    </row>
    <row r="660">
      <c r="B660" s="101"/>
      <c r="J660" s="103"/>
    </row>
    <row r="661">
      <c r="B661" s="101"/>
      <c r="J661" s="103"/>
    </row>
    <row r="662">
      <c r="B662" s="101"/>
      <c r="J662" s="103"/>
    </row>
    <row r="663">
      <c r="B663" s="101"/>
      <c r="J663" s="103"/>
    </row>
    <row r="664">
      <c r="B664" s="101"/>
      <c r="J664" s="103"/>
    </row>
    <row r="665">
      <c r="B665" s="101"/>
      <c r="J665" s="103"/>
    </row>
    <row r="666">
      <c r="B666" s="101"/>
      <c r="J666" s="103"/>
    </row>
    <row r="667">
      <c r="B667" s="101"/>
      <c r="J667" s="103"/>
    </row>
    <row r="668">
      <c r="B668" s="101"/>
      <c r="J668" s="103"/>
    </row>
    <row r="669">
      <c r="B669" s="101"/>
      <c r="J669" s="103"/>
    </row>
    <row r="670">
      <c r="B670" s="101"/>
      <c r="J670" s="103"/>
    </row>
    <row r="671">
      <c r="B671" s="101"/>
      <c r="J671" s="103"/>
    </row>
    <row r="672">
      <c r="B672" s="101"/>
      <c r="J672" s="103"/>
    </row>
    <row r="673">
      <c r="B673" s="101"/>
      <c r="J673" s="103"/>
    </row>
    <row r="674">
      <c r="B674" s="101"/>
      <c r="J674" s="103"/>
    </row>
    <row r="675">
      <c r="B675" s="101"/>
      <c r="J675" s="103"/>
    </row>
    <row r="676">
      <c r="B676" s="101"/>
      <c r="J676" s="103"/>
    </row>
    <row r="677">
      <c r="B677" s="101"/>
      <c r="J677" s="103"/>
    </row>
    <row r="678">
      <c r="B678" s="101"/>
      <c r="J678" s="103"/>
    </row>
    <row r="679">
      <c r="B679" s="101"/>
      <c r="J679" s="103"/>
    </row>
    <row r="680">
      <c r="B680" s="101"/>
      <c r="J680" s="103"/>
    </row>
    <row r="681">
      <c r="B681" s="101"/>
      <c r="J681" s="103"/>
    </row>
    <row r="682">
      <c r="B682" s="101"/>
      <c r="J682" s="103"/>
    </row>
    <row r="683">
      <c r="B683" s="101"/>
      <c r="J683" s="103"/>
    </row>
    <row r="684">
      <c r="B684" s="101"/>
      <c r="J684" s="103"/>
    </row>
    <row r="685">
      <c r="B685" s="101"/>
      <c r="J685" s="103"/>
    </row>
    <row r="686">
      <c r="B686" s="101"/>
      <c r="J686" s="103"/>
    </row>
    <row r="687">
      <c r="B687" s="101"/>
      <c r="J687" s="103"/>
    </row>
    <row r="688">
      <c r="B688" s="101"/>
      <c r="J688" s="103"/>
    </row>
    <row r="689">
      <c r="B689" s="101"/>
      <c r="J689" s="103"/>
    </row>
    <row r="690">
      <c r="B690" s="101"/>
      <c r="J690" s="103"/>
    </row>
    <row r="691">
      <c r="B691" s="101"/>
      <c r="J691" s="103"/>
    </row>
    <row r="692">
      <c r="B692" s="101"/>
      <c r="J692" s="103"/>
    </row>
    <row r="693">
      <c r="B693" s="101"/>
      <c r="J693" s="103"/>
    </row>
    <row r="694">
      <c r="B694" s="101"/>
      <c r="J694" s="103"/>
    </row>
    <row r="695">
      <c r="B695" s="101"/>
      <c r="J695" s="103"/>
    </row>
    <row r="696">
      <c r="B696" s="101"/>
      <c r="J696" s="103"/>
    </row>
    <row r="697">
      <c r="B697" s="101"/>
      <c r="J697" s="103"/>
    </row>
    <row r="698">
      <c r="B698" s="101"/>
      <c r="J698" s="103"/>
    </row>
    <row r="699">
      <c r="B699" s="101"/>
      <c r="J699" s="103"/>
    </row>
    <row r="700">
      <c r="B700" s="101"/>
      <c r="J700" s="103"/>
    </row>
    <row r="701">
      <c r="B701" s="101"/>
      <c r="J701" s="103"/>
    </row>
    <row r="702">
      <c r="B702" s="101"/>
      <c r="J702" s="103"/>
    </row>
    <row r="703">
      <c r="B703" s="101"/>
      <c r="J703" s="103"/>
    </row>
    <row r="704">
      <c r="B704" s="101"/>
      <c r="J704" s="103"/>
    </row>
    <row r="705">
      <c r="B705" s="101"/>
      <c r="J705" s="103"/>
    </row>
    <row r="706">
      <c r="B706" s="101"/>
      <c r="J706" s="103"/>
    </row>
    <row r="707">
      <c r="B707" s="101"/>
      <c r="J707" s="103"/>
    </row>
    <row r="708">
      <c r="B708" s="101"/>
      <c r="J708" s="103"/>
    </row>
    <row r="709">
      <c r="B709" s="101"/>
      <c r="J709" s="103"/>
    </row>
    <row r="710">
      <c r="B710" s="101"/>
      <c r="J710" s="103"/>
    </row>
    <row r="711">
      <c r="B711" s="101"/>
      <c r="J711" s="103"/>
    </row>
    <row r="712">
      <c r="B712" s="101"/>
      <c r="J712" s="103"/>
    </row>
    <row r="713">
      <c r="B713" s="101"/>
      <c r="J713" s="103"/>
    </row>
    <row r="714">
      <c r="B714" s="101"/>
      <c r="J714" s="103"/>
    </row>
    <row r="715">
      <c r="B715" s="101"/>
      <c r="J715" s="103"/>
    </row>
    <row r="716">
      <c r="B716" s="101"/>
      <c r="J716" s="103"/>
    </row>
    <row r="717">
      <c r="B717" s="101"/>
      <c r="J717" s="103"/>
    </row>
    <row r="718">
      <c r="B718" s="101"/>
      <c r="J718" s="103"/>
    </row>
    <row r="719">
      <c r="B719" s="101"/>
      <c r="J719" s="103"/>
    </row>
    <row r="720">
      <c r="B720" s="101"/>
      <c r="J720" s="103"/>
    </row>
    <row r="721">
      <c r="B721" s="101"/>
      <c r="J721" s="103"/>
    </row>
    <row r="722">
      <c r="B722" s="101"/>
      <c r="J722" s="103"/>
    </row>
    <row r="723">
      <c r="B723" s="101"/>
      <c r="J723" s="103"/>
    </row>
    <row r="724">
      <c r="B724" s="101"/>
      <c r="J724" s="103"/>
    </row>
    <row r="725">
      <c r="B725" s="101"/>
      <c r="J725" s="103"/>
    </row>
    <row r="726">
      <c r="B726" s="101"/>
      <c r="J726" s="103"/>
    </row>
    <row r="727">
      <c r="B727" s="101"/>
      <c r="J727" s="103"/>
    </row>
    <row r="728">
      <c r="B728" s="101"/>
      <c r="J728" s="103"/>
    </row>
    <row r="729">
      <c r="B729" s="101"/>
      <c r="J729" s="103"/>
    </row>
    <row r="730">
      <c r="B730" s="101"/>
      <c r="J730" s="103"/>
    </row>
    <row r="731">
      <c r="B731" s="101"/>
      <c r="J731" s="103"/>
    </row>
    <row r="732">
      <c r="B732" s="101"/>
      <c r="J732" s="103"/>
    </row>
    <row r="733">
      <c r="B733" s="101"/>
      <c r="J733" s="103"/>
    </row>
    <row r="734">
      <c r="B734" s="101"/>
      <c r="J734" s="103"/>
    </row>
    <row r="735">
      <c r="B735" s="101"/>
      <c r="J735" s="103"/>
    </row>
    <row r="736">
      <c r="B736" s="101"/>
      <c r="J736" s="103"/>
    </row>
    <row r="737">
      <c r="B737" s="101"/>
      <c r="J737" s="103"/>
    </row>
    <row r="738">
      <c r="B738" s="101"/>
      <c r="J738" s="103"/>
    </row>
    <row r="739">
      <c r="B739" s="101"/>
      <c r="J739" s="103"/>
    </row>
    <row r="740">
      <c r="B740" s="101"/>
      <c r="J740" s="103"/>
    </row>
    <row r="741">
      <c r="B741" s="101"/>
      <c r="J741" s="103"/>
    </row>
    <row r="742">
      <c r="B742" s="101"/>
      <c r="J742" s="103"/>
    </row>
    <row r="743">
      <c r="B743" s="101"/>
      <c r="J743" s="103"/>
    </row>
    <row r="744">
      <c r="B744" s="101"/>
      <c r="J744" s="103"/>
    </row>
    <row r="745">
      <c r="B745" s="101"/>
      <c r="J745" s="103"/>
    </row>
    <row r="746">
      <c r="B746" s="101"/>
      <c r="J746" s="103"/>
    </row>
    <row r="747">
      <c r="B747" s="101"/>
      <c r="J747" s="103"/>
    </row>
    <row r="748">
      <c r="B748" s="101"/>
      <c r="J748" s="103"/>
    </row>
    <row r="749">
      <c r="B749" s="101"/>
      <c r="J749" s="103"/>
    </row>
    <row r="750">
      <c r="B750" s="101"/>
      <c r="J750" s="103"/>
    </row>
    <row r="751">
      <c r="B751" s="101"/>
      <c r="J751" s="103"/>
    </row>
    <row r="752">
      <c r="B752" s="101"/>
      <c r="J752" s="103"/>
    </row>
    <row r="753">
      <c r="B753" s="101"/>
      <c r="J753" s="103"/>
    </row>
    <row r="754">
      <c r="B754" s="101"/>
      <c r="J754" s="103"/>
    </row>
    <row r="755">
      <c r="B755" s="101"/>
      <c r="J755" s="103"/>
    </row>
    <row r="756">
      <c r="B756" s="101"/>
      <c r="J756" s="103"/>
    </row>
    <row r="757">
      <c r="B757" s="101"/>
      <c r="J757" s="103"/>
    </row>
    <row r="758">
      <c r="B758" s="101"/>
      <c r="J758" s="103"/>
    </row>
    <row r="759">
      <c r="B759" s="101"/>
      <c r="J759" s="103"/>
    </row>
    <row r="760">
      <c r="B760" s="101"/>
      <c r="J760" s="103"/>
    </row>
    <row r="761">
      <c r="B761" s="101"/>
      <c r="J761" s="103"/>
    </row>
    <row r="762">
      <c r="B762" s="101"/>
      <c r="J762" s="103"/>
    </row>
    <row r="763">
      <c r="B763" s="101"/>
      <c r="J763" s="103"/>
    </row>
    <row r="764">
      <c r="B764" s="101"/>
      <c r="J764" s="103"/>
    </row>
    <row r="765">
      <c r="B765" s="101"/>
      <c r="J765" s="103"/>
    </row>
    <row r="766">
      <c r="B766" s="101"/>
      <c r="J766" s="103"/>
    </row>
    <row r="767">
      <c r="B767" s="101"/>
      <c r="J767" s="103"/>
    </row>
    <row r="768">
      <c r="B768" s="101"/>
      <c r="J768" s="103"/>
    </row>
    <row r="769">
      <c r="B769" s="101"/>
      <c r="J769" s="103"/>
    </row>
    <row r="770">
      <c r="B770" s="101"/>
      <c r="J770" s="103"/>
    </row>
    <row r="771">
      <c r="B771" s="101"/>
      <c r="J771" s="103"/>
    </row>
    <row r="772">
      <c r="B772" s="101"/>
      <c r="J772" s="103"/>
    </row>
    <row r="773">
      <c r="B773" s="101"/>
      <c r="J773" s="103"/>
    </row>
    <row r="774">
      <c r="B774" s="101"/>
      <c r="J774" s="103"/>
    </row>
    <row r="775">
      <c r="B775" s="101"/>
      <c r="J775" s="103"/>
    </row>
    <row r="776">
      <c r="B776" s="101"/>
      <c r="J776" s="103"/>
    </row>
    <row r="777">
      <c r="B777" s="101"/>
      <c r="J777" s="103"/>
    </row>
    <row r="778">
      <c r="B778" s="101"/>
      <c r="J778" s="103"/>
    </row>
    <row r="779">
      <c r="B779" s="101"/>
      <c r="J779" s="103"/>
    </row>
    <row r="780">
      <c r="B780" s="101"/>
      <c r="J780" s="103"/>
    </row>
    <row r="781">
      <c r="B781" s="101"/>
      <c r="J781" s="103"/>
    </row>
    <row r="782">
      <c r="B782" s="101"/>
      <c r="J782" s="103"/>
    </row>
    <row r="783">
      <c r="B783" s="101"/>
      <c r="J783" s="103"/>
    </row>
    <row r="784">
      <c r="B784" s="101"/>
      <c r="J784" s="103"/>
    </row>
    <row r="785">
      <c r="B785" s="101"/>
      <c r="J785" s="103"/>
    </row>
    <row r="786">
      <c r="B786" s="101"/>
      <c r="J786" s="103"/>
    </row>
    <row r="787">
      <c r="B787" s="101"/>
      <c r="J787" s="103"/>
    </row>
    <row r="788">
      <c r="B788" s="101"/>
      <c r="J788" s="103"/>
    </row>
    <row r="789">
      <c r="B789" s="101"/>
      <c r="J789" s="103"/>
    </row>
    <row r="790">
      <c r="B790" s="101"/>
      <c r="J790" s="103"/>
    </row>
    <row r="791">
      <c r="B791" s="101"/>
      <c r="J791" s="103"/>
    </row>
    <row r="792">
      <c r="B792" s="101"/>
      <c r="J792" s="103"/>
    </row>
    <row r="793">
      <c r="B793" s="101"/>
      <c r="J793" s="103"/>
    </row>
    <row r="794">
      <c r="B794" s="101"/>
      <c r="J794" s="103"/>
    </row>
    <row r="795">
      <c r="B795" s="101"/>
      <c r="J795" s="103"/>
    </row>
    <row r="796">
      <c r="B796" s="101"/>
      <c r="J796" s="103"/>
    </row>
    <row r="797">
      <c r="B797" s="101"/>
      <c r="J797" s="103"/>
    </row>
    <row r="798">
      <c r="B798" s="101"/>
      <c r="J798" s="103"/>
    </row>
    <row r="799">
      <c r="B799" s="101"/>
      <c r="J799" s="103"/>
    </row>
    <row r="800">
      <c r="B800" s="101"/>
      <c r="J800" s="103"/>
    </row>
    <row r="801">
      <c r="B801" s="101"/>
      <c r="J801" s="103"/>
    </row>
    <row r="802">
      <c r="B802" s="101"/>
      <c r="J802" s="103"/>
    </row>
    <row r="803">
      <c r="B803" s="101"/>
      <c r="J803" s="103"/>
    </row>
    <row r="804">
      <c r="B804" s="101"/>
      <c r="J804" s="103"/>
    </row>
    <row r="805">
      <c r="B805" s="101"/>
      <c r="J805" s="103"/>
    </row>
    <row r="806">
      <c r="B806" s="101"/>
      <c r="J806" s="103"/>
    </row>
    <row r="807">
      <c r="B807" s="101"/>
      <c r="J807" s="103"/>
    </row>
    <row r="808">
      <c r="B808" s="101"/>
      <c r="J808" s="103"/>
    </row>
    <row r="809">
      <c r="B809" s="101"/>
      <c r="J809" s="103"/>
    </row>
    <row r="810">
      <c r="B810" s="101"/>
      <c r="J810" s="103"/>
    </row>
    <row r="811">
      <c r="B811" s="101"/>
      <c r="J811" s="103"/>
    </row>
    <row r="812">
      <c r="B812" s="101"/>
      <c r="J812" s="103"/>
    </row>
    <row r="813">
      <c r="B813" s="101"/>
      <c r="J813" s="103"/>
    </row>
    <row r="814">
      <c r="B814" s="101"/>
      <c r="J814" s="103"/>
    </row>
    <row r="815">
      <c r="B815" s="101"/>
      <c r="J815" s="103"/>
    </row>
    <row r="816">
      <c r="B816" s="101"/>
      <c r="J816" s="103"/>
    </row>
    <row r="817">
      <c r="B817" s="101"/>
      <c r="J817" s="103"/>
    </row>
    <row r="818">
      <c r="B818" s="101"/>
      <c r="J818" s="103"/>
    </row>
    <row r="819">
      <c r="B819" s="101"/>
      <c r="J819" s="103"/>
    </row>
    <row r="820">
      <c r="B820" s="101"/>
      <c r="J820" s="103"/>
    </row>
    <row r="821">
      <c r="B821" s="101"/>
      <c r="J821" s="103"/>
    </row>
    <row r="822">
      <c r="B822" s="101"/>
      <c r="J822" s="103"/>
    </row>
    <row r="823">
      <c r="B823" s="101"/>
      <c r="J823" s="103"/>
    </row>
    <row r="824">
      <c r="B824" s="101"/>
      <c r="J824" s="103"/>
    </row>
    <row r="825">
      <c r="B825" s="101"/>
      <c r="J825" s="103"/>
    </row>
    <row r="826">
      <c r="B826" s="101"/>
      <c r="J826" s="103"/>
    </row>
    <row r="827">
      <c r="B827" s="101"/>
      <c r="J827" s="103"/>
    </row>
    <row r="828">
      <c r="B828" s="101"/>
      <c r="J828" s="103"/>
    </row>
    <row r="829">
      <c r="B829" s="101"/>
      <c r="J829" s="103"/>
    </row>
    <row r="830">
      <c r="B830" s="101"/>
      <c r="J830" s="103"/>
    </row>
    <row r="831">
      <c r="B831" s="101"/>
      <c r="J831" s="103"/>
    </row>
    <row r="832">
      <c r="B832" s="101"/>
      <c r="J832" s="103"/>
    </row>
    <row r="833">
      <c r="B833" s="101"/>
      <c r="J833" s="103"/>
    </row>
    <row r="834">
      <c r="B834" s="101"/>
      <c r="J834" s="103"/>
    </row>
    <row r="835">
      <c r="B835" s="101"/>
      <c r="J835" s="103"/>
    </row>
    <row r="836">
      <c r="B836" s="101"/>
      <c r="J836" s="103"/>
    </row>
    <row r="837">
      <c r="B837" s="101"/>
      <c r="J837" s="103"/>
    </row>
    <row r="838">
      <c r="B838" s="101"/>
      <c r="J838" s="103"/>
    </row>
    <row r="839">
      <c r="B839" s="101"/>
      <c r="J839" s="103"/>
    </row>
    <row r="840">
      <c r="B840" s="101"/>
      <c r="J840" s="103"/>
    </row>
    <row r="841">
      <c r="B841" s="101"/>
      <c r="J841" s="103"/>
    </row>
    <row r="842">
      <c r="B842" s="101"/>
      <c r="J842" s="103"/>
    </row>
    <row r="843">
      <c r="B843" s="101"/>
      <c r="J843" s="103"/>
    </row>
    <row r="844">
      <c r="B844" s="101"/>
      <c r="J844" s="103"/>
    </row>
    <row r="845">
      <c r="B845" s="101"/>
      <c r="J845" s="103"/>
    </row>
    <row r="846">
      <c r="B846" s="101"/>
      <c r="J846" s="103"/>
    </row>
    <row r="847">
      <c r="B847" s="101"/>
      <c r="J847" s="103"/>
    </row>
    <row r="848">
      <c r="B848" s="101"/>
      <c r="J848" s="103"/>
    </row>
    <row r="849">
      <c r="B849" s="101"/>
      <c r="J849" s="103"/>
    </row>
    <row r="850">
      <c r="B850" s="101"/>
      <c r="J850" s="103"/>
    </row>
    <row r="851">
      <c r="B851" s="101"/>
      <c r="J851" s="103"/>
    </row>
    <row r="852">
      <c r="B852" s="101"/>
      <c r="J852" s="103"/>
    </row>
    <row r="853">
      <c r="B853" s="101"/>
      <c r="J853" s="103"/>
    </row>
    <row r="854">
      <c r="B854" s="101"/>
      <c r="J854" s="103"/>
    </row>
    <row r="855">
      <c r="B855" s="101"/>
      <c r="J855" s="103"/>
    </row>
    <row r="856">
      <c r="B856" s="101"/>
      <c r="J856" s="103"/>
    </row>
    <row r="857">
      <c r="B857" s="101"/>
      <c r="J857" s="103"/>
    </row>
    <row r="858">
      <c r="B858" s="101"/>
      <c r="J858" s="103"/>
    </row>
    <row r="859">
      <c r="B859" s="101"/>
      <c r="J859" s="103"/>
    </row>
    <row r="860">
      <c r="B860" s="101"/>
      <c r="J860" s="103"/>
    </row>
    <row r="861">
      <c r="B861" s="101"/>
      <c r="J861" s="103"/>
    </row>
    <row r="862">
      <c r="B862" s="101"/>
      <c r="J862" s="103"/>
    </row>
    <row r="863">
      <c r="B863" s="101"/>
      <c r="J863" s="103"/>
    </row>
    <row r="864">
      <c r="B864" s="101"/>
      <c r="J864" s="103"/>
    </row>
    <row r="865">
      <c r="B865" s="101"/>
      <c r="J865" s="103"/>
    </row>
    <row r="866">
      <c r="B866" s="101"/>
      <c r="J866" s="103"/>
    </row>
    <row r="867">
      <c r="B867" s="101"/>
      <c r="J867" s="103"/>
    </row>
    <row r="868">
      <c r="B868" s="101"/>
      <c r="J868" s="103"/>
    </row>
    <row r="869">
      <c r="B869" s="101"/>
      <c r="J869" s="103"/>
    </row>
    <row r="870">
      <c r="B870" s="101"/>
      <c r="J870" s="103"/>
    </row>
    <row r="871">
      <c r="B871" s="101"/>
      <c r="J871" s="103"/>
    </row>
    <row r="872">
      <c r="B872" s="101"/>
      <c r="J872" s="103"/>
    </row>
    <row r="873">
      <c r="B873" s="101"/>
      <c r="J873" s="103"/>
    </row>
    <row r="874">
      <c r="B874" s="101"/>
      <c r="J874" s="103"/>
    </row>
    <row r="875">
      <c r="B875" s="101"/>
      <c r="J875" s="103"/>
    </row>
    <row r="876">
      <c r="B876" s="101"/>
      <c r="J876" s="103"/>
    </row>
    <row r="877">
      <c r="B877" s="101"/>
      <c r="J877" s="103"/>
    </row>
    <row r="878">
      <c r="B878" s="101"/>
      <c r="J878" s="103"/>
    </row>
    <row r="879">
      <c r="B879" s="101"/>
      <c r="J879" s="103"/>
    </row>
    <row r="880">
      <c r="B880" s="101"/>
      <c r="J880" s="103"/>
    </row>
    <row r="881">
      <c r="B881" s="101"/>
      <c r="J881" s="103"/>
    </row>
    <row r="882">
      <c r="B882" s="101"/>
      <c r="J882" s="103"/>
    </row>
    <row r="883">
      <c r="B883" s="101"/>
      <c r="J883" s="103"/>
    </row>
    <row r="884">
      <c r="B884" s="101"/>
      <c r="J884" s="103"/>
    </row>
    <row r="885">
      <c r="B885" s="101"/>
      <c r="J885" s="103"/>
    </row>
    <row r="886">
      <c r="B886" s="101"/>
      <c r="J886" s="103"/>
    </row>
    <row r="887">
      <c r="B887" s="101"/>
      <c r="J887" s="103"/>
    </row>
    <row r="888">
      <c r="B888" s="101"/>
      <c r="J888" s="103"/>
    </row>
    <row r="889">
      <c r="B889" s="101"/>
      <c r="J889" s="103"/>
    </row>
    <row r="890">
      <c r="B890" s="101"/>
      <c r="J890" s="103"/>
    </row>
    <row r="891">
      <c r="B891" s="101"/>
      <c r="J891" s="103"/>
    </row>
    <row r="892">
      <c r="B892" s="101"/>
      <c r="J892" s="103"/>
    </row>
    <row r="893">
      <c r="B893" s="101"/>
      <c r="J893" s="103"/>
    </row>
    <row r="894">
      <c r="B894" s="101"/>
      <c r="J894" s="103"/>
    </row>
    <row r="895">
      <c r="B895" s="101"/>
      <c r="J895" s="103"/>
    </row>
    <row r="896">
      <c r="B896" s="101"/>
      <c r="J896" s="103"/>
    </row>
    <row r="897">
      <c r="B897" s="101"/>
      <c r="J897" s="103"/>
    </row>
    <row r="898">
      <c r="B898" s="101"/>
      <c r="J898" s="103"/>
    </row>
    <row r="899">
      <c r="B899" s="101"/>
      <c r="J899" s="103"/>
    </row>
    <row r="900">
      <c r="B900" s="101"/>
      <c r="J900" s="103"/>
    </row>
    <row r="901">
      <c r="B901" s="101"/>
      <c r="J901" s="103"/>
    </row>
    <row r="902">
      <c r="B902" s="101"/>
      <c r="J902" s="103"/>
    </row>
    <row r="903">
      <c r="B903" s="101"/>
      <c r="J903" s="103"/>
    </row>
    <row r="904">
      <c r="B904" s="101"/>
      <c r="J904" s="103"/>
    </row>
    <row r="905">
      <c r="B905" s="101"/>
      <c r="J905" s="103"/>
    </row>
    <row r="906">
      <c r="B906" s="101"/>
      <c r="J906" s="103"/>
    </row>
    <row r="907">
      <c r="B907" s="101"/>
      <c r="J907" s="103"/>
    </row>
    <row r="908">
      <c r="B908" s="101"/>
      <c r="J908" s="103"/>
    </row>
    <row r="909">
      <c r="B909" s="101"/>
      <c r="J909" s="103"/>
    </row>
    <row r="910">
      <c r="B910" s="101"/>
      <c r="J910" s="103"/>
    </row>
    <row r="911">
      <c r="B911" s="101"/>
      <c r="J911" s="103"/>
    </row>
    <row r="912">
      <c r="B912" s="101"/>
      <c r="J912" s="103"/>
    </row>
    <row r="913">
      <c r="B913" s="101"/>
      <c r="J913" s="103"/>
    </row>
    <row r="914">
      <c r="B914" s="101"/>
      <c r="J914" s="103"/>
    </row>
    <row r="915">
      <c r="B915" s="101"/>
      <c r="J915" s="103"/>
    </row>
    <row r="916">
      <c r="B916" s="101"/>
      <c r="J916" s="103"/>
    </row>
    <row r="917">
      <c r="B917" s="101"/>
      <c r="J917" s="103"/>
    </row>
    <row r="918">
      <c r="B918" s="101"/>
      <c r="J918" s="103"/>
    </row>
    <row r="919">
      <c r="B919" s="101"/>
      <c r="J919" s="103"/>
    </row>
    <row r="920">
      <c r="B920" s="101"/>
      <c r="J920" s="103"/>
    </row>
    <row r="921">
      <c r="B921" s="101"/>
      <c r="J921" s="103"/>
    </row>
    <row r="922">
      <c r="B922" s="101"/>
      <c r="J922" s="103"/>
    </row>
    <row r="923">
      <c r="B923" s="101"/>
      <c r="J923" s="103"/>
    </row>
    <row r="924">
      <c r="B924" s="101"/>
      <c r="J924" s="103"/>
    </row>
    <row r="925">
      <c r="B925" s="101"/>
      <c r="J925" s="103"/>
    </row>
    <row r="926">
      <c r="B926" s="101"/>
      <c r="J926" s="103"/>
    </row>
    <row r="927">
      <c r="B927" s="101"/>
      <c r="J927" s="103"/>
    </row>
    <row r="928">
      <c r="B928" s="101"/>
      <c r="J928" s="103"/>
    </row>
    <row r="929">
      <c r="B929" s="101"/>
      <c r="J929" s="103"/>
    </row>
    <row r="930">
      <c r="B930" s="101"/>
      <c r="J930" s="103"/>
    </row>
    <row r="931">
      <c r="B931" s="101"/>
      <c r="J931" s="103"/>
    </row>
    <row r="932">
      <c r="B932" s="101"/>
      <c r="J932" s="103"/>
    </row>
    <row r="933">
      <c r="B933" s="101"/>
      <c r="J933" s="103"/>
    </row>
    <row r="934">
      <c r="B934" s="101"/>
      <c r="J934" s="103"/>
    </row>
    <row r="935">
      <c r="B935" s="101"/>
      <c r="J935" s="103"/>
    </row>
    <row r="936">
      <c r="B936" s="101"/>
      <c r="J936" s="103"/>
    </row>
    <row r="937">
      <c r="B937" s="101"/>
      <c r="J937" s="103"/>
    </row>
    <row r="938">
      <c r="B938" s="101"/>
      <c r="J938" s="103"/>
    </row>
    <row r="939">
      <c r="B939" s="101"/>
      <c r="J939" s="103"/>
    </row>
    <row r="940">
      <c r="B940" s="101"/>
      <c r="J940" s="103"/>
    </row>
    <row r="941">
      <c r="B941" s="101"/>
      <c r="J941" s="103"/>
    </row>
    <row r="942">
      <c r="B942" s="101"/>
      <c r="J942" s="103"/>
    </row>
    <row r="943">
      <c r="B943" s="101"/>
      <c r="J943" s="103"/>
    </row>
    <row r="944">
      <c r="B944" s="101"/>
      <c r="J944" s="103"/>
    </row>
    <row r="945">
      <c r="B945" s="101"/>
      <c r="J945" s="103"/>
    </row>
    <row r="946">
      <c r="B946" s="101"/>
      <c r="J946" s="103"/>
    </row>
    <row r="947">
      <c r="B947" s="101"/>
      <c r="J947" s="103"/>
    </row>
    <row r="948">
      <c r="B948" s="101"/>
      <c r="J948" s="103"/>
    </row>
    <row r="949">
      <c r="B949" s="101"/>
      <c r="J949" s="103"/>
    </row>
    <row r="950">
      <c r="B950" s="101"/>
      <c r="J950" s="103"/>
    </row>
    <row r="951">
      <c r="B951" s="101"/>
      <c r="J951" s="103"/>
    </row>
    <row r="952">
      <c r="B952" s="101"/>
      <c r="J952" s="103"/>
    </row>
    <row r="953">
      <c r="B953" s="101"/>
      <c r="J953" s="103"/>
    </row>
    <row r="954">
      <c r="B954" s="101"/>
      <c r="J954" s="103"/>
    </row>
    <row r="955">
      <c r="B955" s="101"/>
      <c r="J955" s="103"/>
    </row>
    <row r="956">
      <c r="B956" s="101"/>
      <c r="J956" s="103"/>
    </row>
    <row r="957">
      <c r="B957" s="101"/>
      <c r="J957" s="103"/>
    </row>
    <row r="958">
      <c r="B958" s="101"/>
      <c r="J958" s="103"/>
    </row>
    <row r="959">
      <c r="B959" s="101"/>
      <c r="J959" s="103"/>
    </row>
    <row r="960">
      <c r="B960" s="101"/>
      <c r="J960" s="103"/>
    </row>
    <row r="961">
      <c r="B961" s="101"/>
      <c r="J961" s="103"/>
    </row>
    <row r="962">
      <c r="B962" s="101"/>
      <c r="J962" s="103"/>
    </row>
    <row r="963">
      <c r="B963" s="101"/>
      <c r="J963" s="103"/>
    </row>
    <row r="964">
      <c r="B964" s="101"/>
      <c r="J964" s="103"/>
    </row>
    <row r="965">
      <c r="B965" s="101"/>
      <c r="J965" s="103"/>
    </row>
    <row r="966">
      <c r="B966" s="101"/>
      <c r="J966" s="103"/>
    </row>
    <row r="967">
      <c r="B967" s="101"/>
      <c r="J967" s="103"/>
    </row>
    <row r="968">
      <c r="B968" s="101"/>
      <c r="J968" s="103"/>
    </row>
    <row r="969">
      <c r="B969" s="101"/>
      <c r="J969" s="103"/>
    </row>
    <row r="970">
      <c r="B970" s="101"/>
      <c r="J970" s="103"/>
    </row>
    <row r="971">
      <c r="B971" s="101"/>
      <c r="J971" s="103"/>
    </row>
    <row r="972">
      <c r="B972" s="101"/>
      <c r="J972" s="103"/>
    </row>
    <row r="973">
      <c r="B973" s="101"/>
      <c r="J973" s="103"/>
    </row>
    <row r="974">
      <c r="B974" s="101"/>
      <c r="J974" s="103"/>
    </row>
    <row r="975">
      <c r="B975" s="101"/>
      <c r="J975" s="103"/>
    </row>
    <row r="976">
      <c r="B976" s="101"/>
      <c r="J976" s="103"/>
    </row>
    <row r="977">
      <c r="B977" s="101"/>
      <c r="J977" s="103"/>
    </row>
    <row r="978">
      <c r="B978" s="101"/>
      <c r="J978" s="103"/>
    </row>
    <row r="979">
      <c r="B979" s="101"/>
      <c r="J979" s="103"/>
    </row>
    <row r="980">
      <c r="B980" s="101"/>
      <c r="J980" s="103"/>
    </row>
    <row r="981">
      <c r="B981" s="101"/>
      <c r="J981" s="103"/>
    </row>
    <row r="982">
      <c r="B982" s="101"/>
      <c r="J982" s="103"/>
    </row>
    <row r="983">
      <c r="B983" s="101"/>
      <c r="J983" s="103"/>
    </row>
    <row r="984">
      <c r="B984" s="101"/>
      <c r="J984" s="103"/>
    </row>
    <row r="985">
      <c r="B985" s="101"/>
      <c r="J985" s="103"/>
    </row>
    <row r="986">
      <c r="B986" s="101"/>
      <c r="J986" s="103"/>
    </row>
    <row r="987">
      <c r="B987" s="101"/>
      <c r="J987" s="103"/>
    </row>
    <row r="988">
      <c r="B988" s="101"/>
      <c r="J988" s="103"/>
    </row>
    <row r="989">
      <c r="B989" s="101"/>
      <c r="J989" s="103"/>
    </row>
    <row r="990">
      <c r="B990" s="101"/>
      <c r="J990" s="103"/>
    </row>
    <row r="991">
      <c r="B991" s="101"/>
      <c r="J991" s="103"/>
    </row>
    <row r="992">
      <c r="B992" s="101"/>
      <c r="J992" s="103"/>
    </row>
    <row r="993">
      <c r="B993" s="101"/>
      <c r="J993" s="103"/>
    </row>
    <row r="994">
      <c r="B994" s="101"/>
      <c r="J994" s="103"/>
    </row>
    <row r="995">
      <c r="B995" s="101"/>
      <c r="J995" s="103"/>
    </row>
    <row r="996">
      <c r="B996" s="101"/>
      <c r="J996" s="103"/>
    </row>
    <row r="997">
      <c r="B997" s="101"/>
      <c r="J997" s="103"/>
    </row>
  </sheetData>
  <mergeCells count="14">
    <mergeCell ref="A3:A7"/>
    <mergeCell ref="A8:A12"/>
    <mergeCell ref="A13:A15"/>
    <mergeCell ref="A16:A19"/>
    <mergeCell ref="M8:M12"/>
    <mergeCell ref="M13:M15"/>
    <mergeCell ref="M16:M19"/>
    <mergeCell ref="A1:A2"/>
    <mergeCell ref="C1:I1"/>
    <mergeCell ref="J1:J2"/>
    <mergeCell ref="M1:M2"/>
    <mergeCell ref="O1:U1"/>
    <mergeCell ref="V1:V2"/>
    <mergeCell ref="M3:M7"/>
  </mergeCells>
  <conditionalFormatting sqref="C3:I19">
    <cfRule type="colorScale" priority="1">
      <colorScale>
        <cfvo type="min"/>
        <cfvo type="max"/>
        <color rgb="FFFFFFFF"/>
        <color rgb="FF57BB8A"/>
      </colorScale>
    </cfRule>
  </conditionalFormatting>
  <dataValidations>
    <dataValidation type="list" allowBlank="1" sqref="B3:B19 N3:N19">
      <formula1>'🌳Resource'!$A$5:$A$21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0"/>
    <col customWidth="1" min="2" max="2" width="10.0"/>
    <col customWidth="1" min="3" max="3" width="37.0"/>
    <col customWidth="1" min="4" max="5" width="35.0"/>
    <col customWidth="1" min="6" max="6" width="39.86"/>
    <col customWidth="1" min="7" max="7" width="22.71"/>
  </cols>
  <sheetData>
    <row r="1" ht="38.25" customHeight="1">
      <c r="A1" s="104"/>
      <c r="B1" s="104"/>
      <c r="C1" s="104" t="s">
        <v>97</v>
      </c>
      <c r="D1" s="104" t="s">
        <v>98</v>
      </c>
      <c r="E1" s="104" t="s">
        <v>99</v>
      </c>
      <c r="F1" s="104" t="s">
        <v>100</v>
      </c>
    </row>
    <row r="2">
      <c r="A2" s="44"/>
      <c r="B2" s="44"/>
      <c r="C2" s="44" t="s">
        <v>101</v>
      </c>
      <c r="D2" s="44" t="s">
        <v>102</v>
      </c>
      <c r="E2" s="44" t="s">
        <v>103</v>
      </c>
      <c r="F2" s="44" t="s">
        <v>104</v>
      </c>
      <c r="G2" s="44">
        <v>6.0</v>
      </c>
    </row>
    <row r="3">
      <c r="A3" s="44"/>
      <c r="B3" s="44"/>
      <c r="C3" s="44" t="s">
        <v>105</v>
      </c>
      <c r="D3" s="44" t="s">
        <v>106</v>
      </c>
      <c r="E3" s="44" t="s">
        <v>107</v>
      </c>
      <c r="F3" s="44" t="s">
        <v>108</v>
      </c>
    </row>
    <row r="4">
      <c r="A4" s="44"/>
      <c r="B4" s="44"/>
      <c r="C4" s="44" t="s">
        <v>109</v>
      </c>
      <c r="D4" s="44" t="s">
        <v>109</v>
      </c>
      <c r="E4" s="44" t="s">
        <v>109</v>
      </c>
      <c r="F4" s="44" t="s">
        <v>109</v>
      </c>
    </row>
    <row r="5">
      <c r="A5" s="44"/>
      <c r="B5" s="44"/>
      <c r="C5" s="44" t="s">
        <v>110</v>
      </c>
    </row>
    <row r="6" ht="25.5" customHeight="1">
      <c r="A6" s="105" t="s">
        <v>111</v>
      </c>
      <c r="B6" s="106"/>
      <c r="C6" s="106"/>
      <c r="D6" s="107"/>
    </row>
    <row r="7">
      <c r="A7" s="108" t="s">
        <v>112</v>
      </c>
      <c r="B7" s="45" t="s">
        <v>9</v>
      </c>
      <c r="C7" s="45" t="s">
        <v>113</v>
      </c>
      <c r="D7" s="109" t="s">
        <v>114</v>
      </c>
    </row>
    <row r="8">
      <c r="A8" s="108">
        <v>1.0</v>
      </c>
      <c r="B8" s="45" t="s">
        <v>7</v>
      </c>
      <c r="C8" s="45" t="s">
        <v>115</v>
      </c>
      <c r="D8" s="110">
        <v>210.0</v>
      </c>
      <c r="E8" s="44" t="s">
        <v>116</v>
      </c>
      <c r="F8" s="44" t="s">
        <v>117</v>
      </c>
    </row>
    <row r="9">
      <c r="A9" s="108">
        <v>2.0</v>
      </c>
      <c r="C9" s="45" t="s">
        <v>118</v>
      </c>
      <c r="D9" s="111">
        <f>D8*3</f>
        <v>630</v>
      </c>
      <c r="E9" s="44" t="s">
        <v>119</v>
      </c>
    </row>
    <row r="10">
      <c r="A10" s="108">
        <v>3.0</v>
      </c>
      <c r="C10" s="45" t="s">
        <v>118</v>
      </c>
      <c r="D10" s="111">
        <f>D8*5</f>
        <v>1050</v>
      </c>
      <c r="E10" s="44" t="s">
        <v>120</v>
      </c>
    </row>
    <row r="11">
      <c r="A11" s="108">
        <v>4.0</v>
      </c>
      <c r="B11" s="45" t="s">
        <v>8</v>
      </c>
      <c r="C11" s="45" t="s">
        <v>121</v>
      </c>
      <c r="D11" s="112">
        <f>D8*3</f>
        <v>630</v>
      </c>
      <c r="F11" s="44" t="s">
        <v>122</v>
      </c>
      <c r="G11" s="44" t="s">
        <v>123</v>
      </c>
    </row>
    <row r="12">
      <c r="A12" s="108">
        <v>5.0</v>
      </c>
      <c r="C12" s="45" t="s">
        <v>124</v>
      </c>
      <c r="D12" s="113">
        <f>D11*3</f>
        <v>1890</v>
      </c>
      <c r="F12" s="68" t="s">
        <v>125</v>
      </c>
    </row>
    <row r="13">
      <c r="A13" s="108">
        <v>6.0</v>
      </c>
      <c r="C13" s="45" t="s">
        <v>124</v>
      </c>
      <c r="D13" s="113">
        <f>D11*5</f>
        <v>3150</v>
      </c>
    </row>
    <row r="14">
      <c r="A14" s="108">
        <v>7.0</v>
      </c>
      <c r="C14" s="45" t="s">
        <v>124</v>
      </c>
      <c r="D14" s="113">
        <f>D11*8</f>
        <v>5040</v>
      </c>
    </row>
    <row r="15">
      <c r="A15" s="108">
        <v>8.0</v>
      </c>
      <c r="B15" s="45" t="s">
        <v>12</v>
      </c>
      <c r="C15" s="45" t="s">
        <v>126</v>
      </c>
      <c r="D15" s="114">
        <f>D11*3</f>
        <v>1890</v>
      </c>
    </row>
    <row r="16">
      <c r="A16" s="108">
        <v>9.0</v>
      </c>
      <c r="C16" s="45" t="s">
        <v>127</v>
      </c>
      <c r="D16" s="115">
        <f>D15*3</f>
        <v>5670</v>
      </c>
    </row>
    <row r="17">
      <c r="A17" s="108">
        <v>10.0</v>
      </c>
      <c r="C17" s="45" t="s">
        <v>127</v>
      </c>
      <c r="D17" s="115">
        <f>D15*5</f>
        <v>9450</v>
      </c>
    </row>
    <row r="18">
      <c r="A18" s="108">
        <v>11.0</v>
      </c>
      <c r="C18" s="45" t="s">
        <v>127</v>
      </c>
      <c r="D18" s="115">
        <f>D15*8</f>
        <v>15120</v>
      </c>
    </row>
    <row r="19">
      <c r="A19" s="108">
        <v>12.0</v>
      </c>
      <c r="C19" s="45" t="s">
        <v>127</v>
      </c>
      <c r="D19" s="115">
        <f>D15*13</f>
        <v>24570</v>
      </c>
    </row>
    <row r="20">
      <c r="A20" s="108">
        <v>13.0</v>
      </c>
      <c r="B20" s="45" t="s">
        <v>13</v>
      </c>
      <c r="C20" s="45" t="s">
        <v>128</v>
      </c>
      <c r="D20" s="116">
        <f>D15*3</f>
        <v>5670</v>
      </c>
    </row>
    <row r="21">
      <c r="A21" s="108">
        <v>14.0</v>
      </c>
      <c r="C21" s="45" t="s">
        <v>129</v>
      </c>
      <c r="D21" s="117">
        <f>D20*3</f>
        <v>17010</v>
      </c>
    </row>
    <row r="22">
      <c r="A22" s="108">
        <v>15.0</v>
      </c>
      <c r="C22" s="45" t="s">
        <v>129</v>
      </c>
      <c r="D22" s="117">
        <f>D20*5</f>
        <v>28350</v>
      </c>
    </row>
    <row r="23">
      <c r="A23" s="118">
        <v>16.0</v>
      </c>
      <c r="B23" s="119"/>
      <c r="C23" s="120" t="s">
        <v>129</v>
      </c>
      <c r="D23" s="121">
        <f>D20*8</f>
        <v>45360</v>
      </c>
    </row>
    <row r="24">
      <c r="A24" s="45"/>
      <c r="B24" s="45"/>
      <c r="C24" s="42"/>
    </row>
  </sheetData>
  <mergeCells count="5">
    <mergeCell ref="A6:D6"/>
    <mergeCell ref="B8:B10"/>
    <mergeCell ref="B11:B14"/>
    <mergeCell ref="B15:B19"/>
    <mergeCell ref="B20:B2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0"/>
    <col customWidth="1" min="7" max="7" width="17.86"/>
    <col customWidth="1" min="16" max="16" width="10.29"/>
    <col customWidth="1" min="23" max="23" width="10.29"/>
    <col customWidth="1" min="24" max="24" width="21.43"/>
    <col customWidth="1" min="25" max="25" width="14.14"/>
    <col customWidth="1" min="26" max="30" width="21.43"/>
    <col customWidth="1" min="32" max="32" width="21.43"/>
    <col customWidth="1" min="34" max="34" width="21.43"/>
    <col customWidth="1" min="36" max="36" width="21.43"/>
  </cols>
  <sheetData>
    <row r="1" ht="21.0" customHeight="1">
      <c r="A1" s="122" t="s">
        <v>130</v>
      </c>
      <c r="B1" s="122" t="s">
        <v>131</v>
      </c>
      <c r="G1" s="45" t="s">
        <v>132</v>
      </c>
      <c r="V1" s="122"/>
      <c r="Y1" s="122"/>
      <c r="Z1" s="122"/>
      <c r="AA1" s="122"/>
      <c r="AB1" s="122"/>
      <c r="AC1" s="122"/>
      <c r="AD1" s="122"/>
      <c r="AE1" s="122"/>
      <c r="AG1" s="122"/>
      <c r="AI1" s="122"/>
    </row>
    <row r="2" ht="33.75" customHeight="1">
      <c r="A2" s="44">
        <v>100.0</v>
      </c>
      <c r="B2" s="44" t="s">
        <v>133</v>
      </c>
      <c r="C2" s="44" t="s">
        <v>134</v>
      </c>
      <c r="D2" s="44"/>
      <c r="E2" s="44"/>
      <c r="F2" s="44"/>
      <c r="G2" s="44"/>
      <c r="H2" s="44"/>
      <c r="I2" s="44"/>
      <c r="O2" s="123" t="s">
        <v>135</v>
      </c>
      <c r="P2" s="124"/>
      <c r="Q2" s="124"/>
      <c r="R2" s="124"/>
      <c r="S2" s="125"/>
      <c r="V2" s="44"/>
      <c r="W2" s="44"/>
      <c r="AE2" s="44"/>
      <c r="AG2" s="44"/>
      <c r="AI2" s="44"/>
    </row>
    <row r="3">
      <c r="A3" s="126" t="s">
        <v>136</v>
      </c>
      <c r="B3" s="127" t="s">
        <v>137</v>
      </c>
      <c r="C3" s="128" t="s">
        <v>138</v>
      </c>
      <c r="D3" s="128" t="s">
        <v>139</v>
      </c>
      <c r="E3" s="128" t="s">
        <v>140</v>
      </c>
      <c r="F3" s="128" t="s">
        <v>141</v>
      </c>
      <c r="G3" s="129"/>
      <c r="H3" s="129"/>
      <c r="I3" s="130"/>
      <c r="J3" s="131"/>
      <c r="O3" s="132" t="s">
        <v>142</v>
      </c>
      <c r="P3" s="133" t="s">
        <v>138</v>
      </c>
      <c r="S3" s="134"/>
      <c r="T3" s="135" t="s">
        <v>143</v>
      </c>
      <c r="V3" s="44"/>
      <c r="X3" s="44"/>
      <c r="AF3" s="44"/>
      <c r="AH3" s="44"/>
      <c r="AJ3" s="44"/>
    </row>
    <row r="4">
      <c r="A4" s="136">
        <f>((1+B4)*B4/2)</f>
        <v>55</v>
      </c>
      <c r="B4" s="137">
        <v>10.0</v>
      </c>
      <c r="C4" s="44">
        <f>$A$2* 100%</f>
        <v>100</v>
      </c>
      <c r="D4" s="44">
        <v>2.0</v>
      </c>
      <c r="E4" s="44">
        <v>1.0</v>
      </c>
      <c r="F4" s="44">
        <v>1.0</v>
      </c>
      <c r="I4" s="134"/>
      <c r="O4" s="138" t="s">
        <v>7</v>
      </c>
      <c r="P4" s="44">
        <f>$A$2* 200%</f>
        <v>200</v>
      </c>
      <c r="Q4" s="44" t="s">
        <v>144</v>
      </c>
      <c r="R4" s="44" t="s">
        <v>145</v>
      </c>
      <c r="S4" s="139" t="s">
        <v>146</v>
      </c>
      <c r="T4" s="44" t="s">
        <v>147</v>
      </c>
      <c r="V4" s="44"/>
      <c r="X4" s="44"/>
      <c r="AF4" s="44"/>
      <c r="AH4" s="44"/>
      <c r="AJ4" s="44"/>
    </row>
    <row r="5">
      <c r="A5" s="140" t="s">
        <v>148</v>
      </c>
      <c r="B5" s="141"/>
      <c r="C5" s="142">
        <f t="shared" ref="C5:F5" si="1">(((1+$B$4)*$B$4)/2)*C4</f>
        <v>5500</v>
      </c>
      <c r="D5" s="142">
        <f t="shared" si="1"/>
        <v>110</v>
      </c>
      <c r="E5" s="142">
        <f t="shared" si="1"/>
        <v>55</v>
      </c>
      <c r="F5" s="142">
        <f t="shared" si="1"/>
        <v>55</v>
      </c>
      <c r="G5" s="141"/>
      <c r="H5" s="141"/>
      <c r="I5" s="143"/>
      <c r="O5" s="144" t="s">
        <v>8</v>
      </c>
      <c r="P5" s="44">
        <f>$A$2* 400%</f>
        <v>400</v>
      </c>
      <c r="Q5" s="131" t="s">
        <v>149</v>
      </c>
      <c r="R5" s="131" t="s">
        <v>150</v>
      </c>
      <c r="S5" s="145" t="s">
        <v>151</v>
      </c>
      <c r="T5" s="44" t="s">
        <v>152</v>
      </c>
      <c r="V5" s="44"/>
      <c r="X5" s="44"/>
      <c r="AF5" s="44"/>
      <c r="AH5" s="44"/>
      <c r="AJ5" s="44"/>
    </row>
    <row r="6">
      <c r="A6" s="146" t="s">
        <v>8</v>
      </c>
      <c r="B6" s="127" t="s">
        <v>137</v>
      </c>
      <c r="C6" s="128" t="s">
        <v>138</v>
      </c>
      <c r="D6" s="128" t="s">
        <v>139</v>
      </c>
      <c r="E6" s="128" t="s">
        <v>140</v>
      </c>
      <c r="F6" s="128" t="s">
        <v>141</v>
      </c>
      <c r="G6" s="147" t="s">
        <v>153</v>
      </c>
      <c r="H6" s="147" t="s">
        <v>154</v>
      </c>
      <c r="I6" s="148" t="s">
        <v>155</v>
      </c>
      <c r="O6" s="149" t="s">
        <v>12</v>
      </c>
      <c r="P6" s="44">
        <f>$A$2* 600%</f>
        <v>600</v>
      </c>
      <c r="Q6" s="44" t="s">
        <v>156</v>
      </c>
      <c r="R6" s="44" t="s">
        <v>157</v>
      </c>
      <c r="S6" s="139"/>
      <c r="T6" s="44" t="s">
        <v>158</v>
      </c>
      <c r="V6" s="44"/>
      <c r="W6" s="44"/>
      <c r="X6" s="44"/>
      <c r="Y6" s="44"/>
      <c r="Z6" s="44"/>
      <c r="AA6" s="44"/>
      <c r="AB6" s="44"/>
      <c r="AC6" s="44"/>
      <c r="AD6" s="44"/>
      <c r="AE6" s="44"/>
      <c r="AF6" s="44"/>
      <c r="AG6" s="44"/>
      <c r="AH6" s="44"/>
      <c r="AI6" s="44"/>
      <c r="AJ6" s="44"/>
    </row>
    <row r="7">
      <c r="A7" s="136">
        <f>((1+B7)*B7/2)</f>
        <v>120</v>
      </c>
      <c r="B7" s="137">
        <v>15.0</v>
      </c>
      <c r="C7" s="44">
        <f>$A$2* 120%</f>
        <v>120</v>
      </c>
      <c r="D7" s="44">
        <v>2.0</v>
      </c>
      <c r="E7" s="44">
        <v>1.0</v>
      </c>
      <c r="F7" s="44">
        <v>1.0</v>
      </c>
      <c r="G7" s="44">
        <v>1.0</v>
      </c>
      <c r="H7" s="44">
        <v>2.0</v>
      </c>
      <c r="I7" s="139">
        <v>1.0</v>
      </c>
      <c r="O7" s="132"/>
      <c r="P7" s="44"/>
      <c r="Q7" s="44"/>
      <c r="R7" s="44"/>
      <c r="S7" s="139"/>
    </row>
    <row r="8">
      <c r="A8" s="140" t="s">
        <v>159</v>
      </c>
      <c r="B8" s="141"/>
      <c r="C8" s="142">
        <f>(((1+B7)*B7)/2)*C7</f>
        <v>14400</v>
      </c>
      <c r="D8" s="142">
        <f t="shared" ref="D8:I8" si="2">(((1+$B7)*$B7)/2)*D7</f>
        <v>240</v>
      </c>
      <c r="E8" s="142">
        <f t="shared" si="2"/>
        <v>120</v>
      </c>
      <c r="F8" s="142">
        <f t="shared" si="2"/>
        <v>120</v>
      </c>
      <c r="G8" s="142">
        <f t="shared" si="2"/>
        <v>120</v>
      </c>
      <c r="H8" s="142">
        <f t="shared" si="2"/>
        <v>240</v>
      </c>
      <c r="I8" s="150">
        <f t="shared" si="2"/>
        <v>120</v>
      </c>
    </row>
    <row r="9">
      <c r="A9" s="151" t="s">
        <v>12</v>
      </c>
      <c r="B9" s="127" t="s">
        <v>137</v>
      </c>
      <c r="C9" s="152" t="s">
        <v>138</v>
      </c>
      <c r="D9" s="153" t="s">
        <v>153</v>
      </c>
      <c r="E9" s="153" t="s">
        <v>154</v>
      </c>
      <c r="F9" s="153" t="s">
        <v>155</v>
      </c>
      <c r="G9" s="154" t="s">
        <v>160</v>
      </c>
      <c r="H9" s="154" t="s">
        <v>161</v>
      </c>
      <c r="I9" s="155"/>
      <c r="O9" s="156" t="s">
        <v>162</v>
      </c>
      <c r="P9" s="157"/>
      <c r="Q9" s="158" t="s">
        <v>33</v>
      </c>
      <c r="R9" s="159"/>
      <c r="S9" s="160"/>
    </row>
    <row r="10">
      <c r="A10" s="136">
        <f>((1+B10)*B10/2)</f>
        <v>210</v>
      </c>
      <c r="B10" s="137">
        <v>20.0</v>
      </c>
      <c r="C10" s="44">
        <f>$A$2* 140%</f>
        <v>140</v>
      </c>
      <c r="D10" s="44">
        <v>1.0</v>
      </c>
      <c r="E10" s="44">
        <v>2.0</v>
      </c>
      <c r="F10" s="44">
        <v>1.0</v>
      </c>
      <c r="G10" s="44">
        <v>1.0</v>
      </c>
      <c r="H10" s="44">
        <v>1.0</v>
      </c>
      <c r="I10" s="134"/>
      <c r="O10" s="161" t="s">
        <v>142</v>
      </c>
      <c r="P10" s="162" t="s">
        <v>138</v>
      </c>
      <c r="Q10" s="163" t="s">
        <v>143</v>
      </c>
      <c r="R10" s="164"/>
      <c r="S10" s="165"/>
    </row>
    <row r="11">
      <c r="A11" s="140" t="s">
        <v>163</v>
      </c>
      <c r="B11" s="141"/>
      <c r="C11" s="142">
        <f>(((1+B10)*B10)/2)*C10</f>
        <v>29400</v>
      </c>
      <c r="D11" s="142">
        <f t="shared" ref="D11:H11" si="3">(((1+$B10)*$B10)/2)*D10</f>
        <v>210</v>
      </c>
      <c r="E11" s="142">
        <f t="shared" si="3"/>
        <v>420</v>
      </c>
      <c r="F11" s="142">
        <f t="shared" si="3"/>
        <v>210</v>
      </c>
      <c r="G11" s="142">
        <f t="shared" si="3"/>
        <v>210</v>
      </c>
      <c r="H11" s="142">
        <f t="shared" si="3"/>
        <v>210</v>
      </c>
      <c r="I11" s="143"/>
      <c r="O11" s="166" t="s">
        <v>164</v>
      </c>
      <c r="P11" s="161">
        <v>200.0</v>
      </c>
      <c r="Q11" s="167" t="s">
        <v>165</v>
      </c>
      <c r="S11" s="139"/>
    </row>
    <row r="12">
      <c r="A12" s="168" t="s">
        <v>13</v>
      </c>
      <c r="B12" s="127" t="s">
        <v>137</v>
      </c>
      <c r="C12" s="152" t="s">
        <v>138</v>
      </c>
      <c r="D12" s="169" t="s">
        <v>160</v>
      </c>
      <c r="E12" s="169" t="s">
        <v>161</v>
      </c>
      <c r="F12" s="170" t="s">
        <v>166</v>
      </c>
      <c r="G12" s="171" t="s">
        <v>167</v>
      </c>
      <c r="H12" s="171" t="s">
        <v>168</v>
      </c>
      <c r="I12" s="155"/>
      <c r="O12" s="172" t="s">
        <v>169</v>
      </c>
      <c r="P12" s="161">
        <v>400.0</v>
      </c>
      <c r="Q12" s="167" t="s">
        <v>170</v>
      </c>
      <c r="R12" s="131"/>
      <c r="S12" s="145"/>
    </row>
    <row r="13">
      <c r="A13" s="136">
        <f>((1+B13)*B13/2)</f>
        <v>325</v>
      </c>
      <c r="B13" s="137">
        <v>25.0</v>
      </c>
      <c r="C13" s="44">
        <v>160.0</v>
      </c>
      <c r="D13" s="133">
        <v>1.0</v>
      </c>
      <c r="E13" s="133">
        <v>1.0</v>
      </c>
      <c r="F13" s="133">
        <v>1.0</v>
      </c>
      <c r="G13" s="133">
        <v>1.0</v>
      </c>
      <c r="H13" s="133">
        <v>0.0</v>
      </c>
      <c r="I13" s="134"/>
      <c r="O13" s="173" t="s">
        <v>171</v>
      </c>
      <c r="P13" s="161">
        <v>600.0</v>
      </c>
      <c r="Q13" s="68" t="s">
        <v>170</v>
      </c>
      <c r="S13" s="139" t="s">
        <v>172</v>
      </c>
    </row>
    <row r="14">
      <c r="A14" s="118" t="s">
        <v>173</v>
      </c>
      <c r="B14" s="174"/>
      <c r="C14" s="142">
        <f>(((1+B13)*B13)/2)*C13</f>
        <v>52000</v>
      </c>
      <c r="D14" s="142">
        <f t="shared" ref="D14:H14" si="4">(((1+$B13)*$B13)/2)*D13</f>
        <v>325</v>
      </c>
      <c r="E14" s="142">
        <f t="shared" si="4"/>
        <v>325</v>
      </c>
      <c r="F14" s="142">
        <f t="shared" si="4"/>
        <v>325</v>
      </c>
      <c r="G14" s="142">
        <f t="shared" si="4"/>
        <v>325</v>
      </c>
      <c r="H14" s="142">
        <f t="shared" si="4"/>
        <v>0</v>
      </c>
      <c r="I14" s="143"/>
      <c r="O14" s="175" t="s">
        <v>174</v>
      </c>
      <c r="P14" s="161"/>
      <c r="Q14" s="141"/>
      <c r="R14" s="141"/>
      <c r="S14" s="143"/>
    </row>
    <row r="15">
      <c r="A15" s="176" t="s">
        <v>175</v>
      </c>
      <c r="B15" s="44"/>
      <c r="C15" s="177">
        <f>SUM(C5,C8,C11,C14)</f>
        <v>101300</v>
      </c>
      <c r="D15" s="178"/>
      <c r="E15" s="178"/>
      <c r="F15" s="178"/>
      <c r="G15" s="131"/>
      <c r="H15" s="131"/>
      <c r="I15" s="131"/>
      <c r="O15" s="167"/>
      <c r="P15" s="13"/>
      <c r="Q15" s="13"/>
      <c r="R15" s="13"/>
    </row>
    <row r="16">
      <c r="A16" s="45"/>
      <c r="B16" s="44"/>
      <c r="C16" s="179" t="s">
        <v>138</v>
      </c>
      <c r="D16" s="180" t="s">
        <v>139</v>
      </c>
      <c r="E16" s="180" t="s">
        <v>140</v>
      </c>
      <c r="F16" s="180" t="s">
        <v>141</v>
      </c>
      <c r="G16" s="181" t="s">
        <v>153</v>
      </c>
      <c r="H16" s="181" t="s">
        <v>154</v>
      </c>
      <c r="I16" s="181" t="s">
        <v>155</v>
      </c>
      <c r="J16" s="182" t="s">
        <v>160</v>
      </c>
      <c r="K16" s="182" t="s">
        <v>161</v>
      </c>
      <c r="L16" s="183" t="s">
        <v>166</v>
      </c>
      <c r="M16" s="183" t="s">
        <v>167</v>
      </c>
      <c r="N16" s="183" t="s">
        <v>168</v>
      </c>
      <c r="O16" s="184" t="s">
        <v>176</v>
      </c>
      <c r="P16" s="185"/>
      <c r="Q16" s="186" t="s">
        <v>177</v>
      </c>
      <c r="R16" s="187"/>
      <c r="S16" s="188"/>
    </row>
    <row r="17">
      <c r="A17" s="176" t="s">
        <v>178</v>
      </c>
      <c r="B17" s="44"/>
      <c r="C17" s="177">
        <f>C15*5</f>
        <v>506500</v>
      </c>
      <c r="D17" s="177">
        <f t="shared" ref="D17:F17" si="5">sum(D5,D8)*3</f>
        <v>1050</v>
      </c>
      <c r="E17" s="177">
        <f t="shared" si="5"/>
        <v>525</v>
      </c>
      <c r="F17" s="177">
        <f t="shared" si="5"/>
        <v>525</v>
      </c>
      <c r="G17" s="177">
        <f t="shared" ref="G17:I17" si="6">sum(G8,D11)*3</f>
        <v>990</v>
      </c>
      <c r="H17" s="177">
        <f t="shared" si="6"/>
        <v>1980</v>
      </c>
      <c r="I17" s="177">
        <f t="shared" si="6"/>
        <v>990</v>
      </c>
      <c r="J17" s="46">
        <f>sum(G11,D14)*3</f>
        <v>1605</v>
      </c>
      <c r="K17" s="46">
        <f>sum(E14,H11)*3</f>
        <v>1605</v>
      </c>
      <c r="L17" s="46">
        <f>SUM(F14)*3</f>
        <v>975</v>
      </c>
      <c r="M17" s="46">
        <f t="shared" ref="M17:N17" si="7">G14*3</f>
        <v>975</v>
      </c>
      <c r="N17" s="46">
        <f t="shared" si="7"/>
        <v>0</v>
      </c>
      <c r="O17" s="161" t="s">
        <v>142</v>
      </c>
      <c r="P17" s="162" t="s">
        <v>138</v>
      </c>
      <c r="Q17" s="163" t="s">
        <v>143</v>
      </c>
      <c r="R17" s="164"/>
      <c r="S17" s="165"/>
    </row>
    <row r="18">
      <c r="A18" s="176" t="s">
        <v>179</v>
      </c>
      <c r="B18" s="44"/>
      <c r="C18" s="46">
        <f>sum(C8,C11,C14)*4</f>
        <v>383200</v>
      </c>
      <c r="D18" s="46">
        <f t="shared" ref="D18:F18" si="8">sum(D8)*4</f>
        <v>960</v>
      </c>
      <c r="E18" s="46">
        <f t="shared" si="8"/>
        <v>480</v>
      </c>
      <c r="F18" s="46">
        <f t="shared" si="8"/>
        <v>480</v>
      </c>
      <c r="G18" s="46">
        <f t="shared" ref="G18:I18" si="9">G8*4</f>
        <v>480</v>
      </c>
      <c r="H18" s="46">
        <f t="shared" si="9"/>
        <v>960</v>
      </c>
      <c r="I18" s="46">
        <f t="shared" si="9"/>
        <v>480</v>
      </c>
      <c r="J18" s="46">
        <f>G11*4</f>
        <v>840</v>
      </c>
      <c r="K18" s="22">
        <f>sum(H11,E14)*4</f>
        <v>2140</v>
      </c>
      <c r="L18" s="22">
        <f t="shared" ref="L18:N18" si="10">F14*4</f>
        <v>1300</v>
      </c>
      <c r="M18" s="22">
        <f t="shared" si="10"/>
        <v>1300</v>
      </c>
      <c r="N18" s="22">
        <f t="shared" si="10"/>
        <v>0</v>
      </c>
      <c r="O18" s="166" t="s">
        <v>164</v>
      </c>
      <c r="P18" s="161"/>
      <c r="Q18" s="167"/>
      <c r="S18" s="139"/>
    </row>
    <row r="19">
      <c r="A19" s="176" t="s">
        <v>180</v>
      </c>
      <c r="C19" s="46">
        <f>sum(C11,C14)*3</f>
        <v>244200</v>
      </c>
      <c r="D19" s="24">
        <v>0.0</v>
      </c>
      <c r="E19" s="24">
        <v>0.0</v>
      </c>
      <c r="F19" s="24">
        <v>0.0</v>
      </c>
      <c r="G19" s="46">
        <f>sum(G11,D14)*3</f>
        <v>1605</v>
      </c>
      <c r="H19" s="46">
        <f t="shared" ref="H19:I19" si="11">sum(E11)*3</f>
        <v>1260</v>
      </c>
      <c r="I19" s="46">
        <f t="shared" si="11"/>
        <v>630</v>
      </c>
      <c r="J19" s="46">
        <f>sum(G11,D14)</f>
        <v>535</v>
      </c>
      <c r="K19" s="22">
        <f>sum(H11,E14)*3</f>
        <v>1605</v>
      </c>
      <c r="L19" s="22">
        <f>sum(F14)*3</f>
        <v>975</v>
      </c>
      <c r="M19" s="22">
        <f t="shared" ref="M19:N19" si="12">G14*3</f>
        <v>975</v>
      </c>
      <c r="N19" s="22">
        <f t="shared" si="12"/>
        <v>0</v>
      </c>
      <c r="O19" s="172" t="s">
        <v>169</v>
      </c>
      <c r="P19" s="161">
        <v>400.0</v>
      </c>
      <c r="Q19" s="167" t="s">
        <v>181</v>
      </c>
      <c r="R19" s="131"/>
      <c r="S19" s="145"/>
    </row>
    <row r="20">
      <c r="A20" s="176" t="s">
        <v>182</v>
      </c>
      <c r="C20" s="46">
        <f>C14*3</f>
        <v>156000</v>
      </c>
      <c r="D20" s="24">
        <v>0.0</v>
      </c>
      <c r="E20" s="24">
        <v>0.0</v>
      </c>
      <c r="F20" s="24">
        <v>0.0</v>
      </c>
      <c r="G20" s="24">
        <v>0.0</v>
      </c>
      <c r="H20" s="24">
        <v>0.0</v>
      </c>
      <c r="I20" s="24">
        <v>0.0</v>
      </c>
      <c r="J20" s="46">
        <f t="shared" ref="J20:N20" si="13">D14*3</f>
        <v>975</v>
      </c>
      <c r="K20" s="22">
        <f t="shared" si="13"/>
        <v>975</v>
      </c>
      <c r="L20" s="22">
        <f t="shared" si="13"/>
        <v>975</v>
      </c>
      <c r="M20" s="22">
        <f t="shared" si="13"/>
        <v>975</v>
      </c>
      <c r="N20" s="22">
        <f t="shared" si="13"/>
        <v>0</v>
      </c>
      <c r="O20" s="173" t="s">
        <v>171</v>
      </c>
      <c r="P20" s="161">
        <v>600.0</v>
      </c>
      <c r="Q20" s="167" t="s">
        <v>181</v>
      </c>
      <c r="S20" s="139" t="s">
        <v>172</v>
      </c>
    </row>
    <row r="21">
      <c r="A21" s="189" t="s">
        <v>183</v>
      </c>
      <c r="C21" s="190">
        <f t="shared" ref="C21:N21" si="14">SUM(C17:C20)</f>
        <v>1289900</v>
      </c>
      <c r="D21" s="190">
        <f t="shared" si="14"/>
        <v>2010</v>
      </c>
      <c r="E21" s="190">
        <f t="shared" si="14"/>
        <v>1005</v>
      </c>
      <c r="F21" s="190">
        <f t="shared" si="14"/>
        <v>1005</v>
      </c>
      <c r="G21" s="190">
        <f t="shared" si="14"/>
        <v>3075</v>
      </c>
      <c r="H21" s="190">
        <f t="shared" si="14"/>
        <v>4200</v>
      </c>
      <c r="I21" s="190">
        <f t="shared" si="14"/>
        <v>2100</v>
      </c>
      <c r="J21" s="190">
        <f t="shared" si="14"/>
        <v>3955</v>
      </c>
      <c r="K21" s="190">
        <f t="shared" si="14"/>
        <v>6325</v>
      </c>
      <c r="L21" s="190">
        <f t="shared" si="14"/>
        <v>4225</v>
      </c>
      <c r="M21" s="190">
        <f t="shared" si="14"/>
        <v>4225</v>
      </c>
      <c r="N21" s="190">
        <f t="shared" si="14"/>
        <v>0</v>
      </c>
      <c r="O21" s="175" t="s">
        <v>174</v>
      </c>
      <c r="P21" s="161"/>
      <c r="Q21" s="141"/>
      <c r="R21" s="141"/>
      <c r="S21" s="143"/>
    </row>
    <row r="22">
      <c r="A22" s="45"/>
      <c r="B22" s="44"/>
      <c r="K22" s="13"/>
      <c r="L22" s="13"/>
      <c r="M22" s="13"/>
      <c r="N22" s="13"/>
      <c r="O22" s="13"/>
      <c r="P22" s="13"/>
      <c r="Q22" s="13"/>
      <c r="R22" s="13"/>
    </row>
    <row r="23">
      <c r="O23" s="191" t="s">
        <v>184</v>
      </c>
      <c r="P23" s="192"/>
      <c r="Q23" s="193" t="s">
        <v>185</v>
      </c>
      <c r="R23" s="194"/>
      <c r="S23" s="195"/>
    </row>
    <row r="24">
      <c r="A24" s="196"/>
      <c r="B24" s="197" t="s">
        <v>186</v>
      </c>
      <c r="O24" s="161" t="s">
        <v>142</v>
      </c>
      <c r="P24" s="162" t="s">
        <v>138</v>
      </c>
      <c r="Q24" s="198" t="s">
        <v>143</v>
      </c>
      <c r="R24" s="164"/>
      <c r="S24" s="165"/>
    </row>
    <row r="25">
      <c r="A25" s="199" t="s">
        <v>187</v>
      </c>
      <c r="B25" s="200">
        <v>8.0</v>
      </c>
      <c r="C25" s="46">
        <f>C17*8</f>
        <v>4052000</v>
      </c>
      <c r="O25" s="166" t="s">
        <v>164</v>
      </c>
      <c r="P25" s="161"/>
      <c r="Q25" s="167"/>
      <c r="S25" s="139"/>
    </row>
    <row r="26">
      <c r="A26" s="201" t="s">
        <v>188</v>
      </c>
      <c r="B26" s="202">
        <v>4.0</v>
      </c>
      <c r="C26" s="46">
        <f>C18*4</f>
        <v>1532800</v>
      </c>
      <c r="O26" s="172" t="s">
        <v>169</v>
      </c>
      <c r="P26" s="161">
        <v>400.0</v>
      </c>
      <c r="Q26" s="167"/>
      <c r="R26" s="131"/>
      <c r="S26" s="145"/>
    </row>
    <row r="27">
      <c r="A27" s="201" t="s">
        <v>189</v>
      </c>
      <c r="B27" s="202">
        <v>2.0</v>
      </c>
      <c r="C27" s="46">
        <f>C19*2</f>
        <v>488400</v>
      </c>
      <c r="O27" s="173" t="s">
        <v>171</v>
      </c>
      <c r="P27" s="161">
        <v>600.0</v>
      </c>
      <c r="Q27" s="44" t="s">
        <v>190</v>
      </c>
      <c r="S27" s="139"/>
    </row>
    <row r="28">
      <c r="A28" s="201" t="s">
        <v>191</v>
      </c>
      <c r="B28" s="202">
        <v>1.0</v>
      </c>
      <c r="C28" s="46">
        <f>C20</f>
        <v>156000</v>
      </c>
      <c r="O28" s="175" t="s">
        <v>174</v>
      </c>
      <c r="P28" s="161"/>
      <c r="Q28" s="141"/>
      <c r="R28" s="141"/>
      <c r="S28" s="143"/>
    </row>
    <row r="29">
      <c r="A29" s="189" t="s">
        <v>192</v>
      </c>
      <c r="B29" s="133"/>
      <c r="C29" s="203">
        <f>SUM(C25:C28)</f>
        <v>6229200</v>
      </c>
    </row>
    <row r="30">
      <c r="A30" s="45"/>
      <c r="B30" s="133"/>
    </row>
    <row r="31">
      <c r="A31" s="45"/>
      <c r="B31" s="133"/>
    </row>
    <row r="32">
      <c r="A32" s="45"/>
      <c r="B32" s="44"/>
    </row>
    <row r="35">
      <c r="A35" s="45"/>
      <c r="B35" s="133"/>
    </row>
    <row r="36">
      <c r="A36" s="45"/>
      <c r="B36" s="133"/>
    </row>
    <row r="37">
      <c r="A37" s="45"/>
      <c r="B37" s="133"/>
    </row>
    <row r="38">
      <c r="A38" s="45"/>
      <c r="B38" s="133"/>
    </row>
    <row r="39">
      <c r="A39" s="45"/>
      <c r="B39" s="133"/>
    </row>
    <row r="40">
      <c r="A40" s="45"/>
      <c r="B40" s="133"/>
    </row>
    <row r="41">
      <c r="A41" s="45"/>
      <c r="B41" s="133"/>
    </row>
    <row r="42">
      <c r="A42" s="45"/>
      <c r="B42" s="44"/>
    </row>
  </sheetData>
  <mergeCells count="6">
    <mergeCell ref="B1:F1"/>
    <mergeCell ref="V1:X1"/>
    <mergeCell ref="AE1:AF1"/>
    <mergeCell ref="AG1:AH1"/>
    <mergeCell ref="AI1:AJ1"/>
    <mergeCell ref="O2:S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topLeftCell="C1" activePane="topRight" state="frozen"/>
      <selection activeCell="D2" sqref="D2" pane="topRight"/>
    </sheetView>
  </sheetViews>
  <sheetFormatPr customHeight="1" defaultColWidth="14.43" defaultRowHeight="15.75"/>
  <cols>
    <col customWidth="1" min="3" max="3" width="31.86"/>
    <col customWidth="1" min="4" max="4" width="8.29"/>
    <col customWidth="1" min="6" max="6" width="7.57"/>
    <col customWidth="1" min="7" max="7" width="31.71"/>
    <col customWidth="1" min="8" max="8" width="7.43"/>
    <col customWidth="1" min="10" max="10" width="7.57"/>
  </cols>
  <sheetData>
    <row r="1">
      <c r="A1" s="204" t="s">
        <v>193</v>
      </c>
      <c r="B1" s="205"/>
      <c r="C1" s="206" t="s">
        <v>194</v>
      </c>
      <c r="D1" s="205"/>
      <c r="E1" s="205"/>
      <c r="F1" s="205"/>
      <c r="G1" s="205"/>
      <c r="H1" s="205"/>
      <c r="I1" s="205"/>
      <c r="J1" s="205"/>
      <c r="K1" s="207" t="s">
        <v>195</v>
      </c>
      <c r="L1" s="205"/>
      <c r="M1" s="205"/>
      <c r="N1" s="205"/>
      <c r="O1" s="205"/>
      <c r="P1" s="205"/>
      <c r="Q1" s="208"/>
      <c r="R1" s="209"/>
      <c r="S1" s="209"/>
      <c r="T1" s="209"/>
    </row>
    <row r="2">
      <c r="A2" s="210"/>
      <c r="Q2" s="211"/>
      <c r="R2" s="209"/>
      <c r="S2" s="209"/>
      <c r="T2" s="209"/>
    </row>
    <row r="3">
      <c r="A3" s="212" t="s">
        <v>9</v>
      </c>
      <c r="B3" s="213" t="s">
        <v>22</v>
      </c>
      <c r="C3" s="214" t="s">
        <v>196</v>
      </c>
      <c r="E3" s="215" t="s">
        <v>197</v>
      </c>
      <c r="G3" s="216" t="s">
        <v>198</v>
      </c>
      <c r="I3" s="217" t="s">
        <v>199</v>
      </c>
      <c r="Q3" s="211"/>
      <c r="R3" s="209"/>
      <c r="S3" s="209"/>
      <c r="T3" s="209"/>
    </row>
    <row r="4">
      <c r="A4" s="218"/>
      <c r="B4" s="90"/>
      <c r="C4" s="219" t="s">
        <v>200</v>
      </c>
      <c r="D4" s="220" t="s">
        <v>201</v>
      </c>
      <c r="E4" s="219" t="s">
        <v>200</v>
      </c>
      <c r="F4" s="220" t="s">
        <v>201</v>
      </c>
      <c r="G4" s="221" t="s">
        <v>200</v>
      </c>
      <c r="H4" s="222" t="s">
        <v>201</v>
      </c>
      <c r="I4" s="221" t="s">
        <v>200</v>
      </c>
      <c r="J4" s="222" t="s">
        <v>201</v>
      </c>
      <c r="K4" s="223" t="s">
        <v>202</v>
      </c>
      <c r="L4" s="224" t="s">
        <v>203</v>
      </c>
      <c r="M4" s="225" t="s">
        <v>204</v>
      </c>
      <c r="N4" s="226"/>
      <c r="O4" s="227"/>
      <c r="P4" s="227"/>
      <c r="Q4" s="228"/>
      <c r="R4" s="8"/>
      <c r="S4" s="8"/>
      <c r="T4" s="8"/>
    </row>
    <row r="5">
      <c r="A5" s="229" t="s">
        <v>7</v>
      </c>
      <c r="B5" s="230">
        <f>1</f>
        <v>1</v>
      </c>
      <c r="C5" s="231" t="s">
        <v>205</v>
      </c>
      <c r="D5" s="232">
        <v>100.0</v>
      </c>
      <c r="E5" s="215"/>
      <c r="F5" s="232"/>
      <c r="G5" s="233" t="s">
        <v>206</v>
      </c>
      <c r="H5" s="232">
        <v>1.0</v>
      </c>
      <c r="I5" s="234"/>
      <c r="J5" s="232"/>
      <c r="K5" s="235"/>
      <c r="L5" s="236"/>
      <c r="M5" s="237"/>
      <c r="N5" s="238"/>
      <c r="O5" s="238"/>
      <c r="P5" s="239"/>
      <c r="Q5" s="239"/>
      <c r="R5" s="69"/>
      <c r="S5" s="69"/>
      <c r="T5" s="69"/>
    </row>
    <row r="6">
      <c r="A6" s="229" t="s">
        <v>7</v>
      </c>
      <c r="B6" s="240">
        <f t="shared" ref="B6:B14" si="1">B5+1</f>
        <v>2</v>
      </c>
      <c r="C6" s="241" t="s">
        <v>205</v>
      </c>
      <c r="D6" s="242">
        <v>110.0</v>
      </c>
      <c r="E6" s="243"/>
      <c r="F6" s="244"/>
      <c r="G6" s="245" t="s">
        <v>206</v>
      </c>
      <c r="H6" s="242">
        <v>1.0</v>
      </c>
      <c r="I6" s="245"/>
      <c r="J6" s="244"/>
      <c r="K6" s="246"/>
      <c r="L6" s="247"/>
      <c r="M6" s="248"/>
      <c r="N6" s="238"/>
      <c r="O6" s="238"/>
      <c r="P6" s="239"/>
      <c r="Q6" s="239"/>
      <c r="R6" s="69"/>
      <c r="S6" s="69"/>
      <c r="T6" s="69"/>
    </row>
    <row r="7">
      <c r="A7" s="229" t="s">
        <v>7</v>
      </c>
      <c r="B7" s="230">
        <f t="shared" si="1"/>
        <v>3</v>
      </c>
      <c r="C7" s="231" t="s">
        <v>205</v>
      </c>
      <c r="D7" s="242">
        <v>110.0</v>
      </c>
      <c r="E7" s="249"/>
      <c r="F7" s="250"/>
      <c r="G7" s="233" t="s">
        <v>206</v>
      </c>
      <c r="H7" s="232">
        <v>1.0</v>
      </c>
      <c r="I7" s="234"/>
      <c r="J7" s="250"/>
      <c r="K7" s="251"/>
      <c r="L7" s="236"/>
      <c r="M7" s="237"/>
      <c r="N7" s="238"/>
      <c r="O7" s="238"/>
      <c r="P7" s="239"/>
      <c r="Q7" s="239"/>
      <c r="R7" s="69"/>
      <c r="S7" s="69"/>
      <c r="T7" s="69"/>
    </row>
    <row r="8">
      <c r="A8" s="229" t="s">
        <v>7</v>
      </c>
      <c r="B8" s="240">
        <f t="shared" si="1"/>
        <v>4</v>
      </c>
      <c r="C8" s="241" t="s">
        <v>205</v>
      </c>
      <c r="D8" s="242">
        <v>130.0</v>
      </c>
      <c r="E8" s="252"/>
      <c r="F8" s="244"/>
      <c r="G8" s="245" t="s">
        <v>206</v>
      </c>
      <c r="H8" s="242">
        <v>1.0</v>
      </c>
      <c r="I8" s="253"/>
      <c r="J8" s="244"/>
      <c r="K8" s="254"/>
      <c r="L8" s="247"/>
      <c r="M8" s="248"/>
      <c r="N8" s="238"/>
      <c r="O8" s="238"/>
      <c r="P8" s="239"/>
      <c r="Q8" s="239"/>
      <c r="R8" s="69"/>
      <c r="S8" s="69"/>
      <c r="T8" s="69"/>
    </row>
    <row r="9">
      <c r="A9" s="229" t="s">
        <v>7</v>
      </c>
      <c r="B9" s="230">
        <f t="shared" si="1"/>
        <v>5</v>
      </c>
      <c r="C9" s="231" t="s">
        <v>205</v>
      </c>
      <c r="D9" s="232">
        <v>140.0</v>
      </c>
      <c r="E9" s="249"/>
      <c r="F9" s="250"/>
      <c r="G9" s="233" t="s">
        <v>206</v>
      </c>
      <c r="H9" s="232">
        <v>1.0</v>
      </c>
      <c r="I9" s="234"/>
      <c r="J9" s="250"/>
      <c r="K9" s="251"/>
      <c r="L9" s="236"/>
      <c r="M9" s="237"/>
      <c r="N9" s="238"/>
      <c r="O9" s="238"/>
      <c r="P9" s="239"/>
      <c r="Q9" s="239"/>
      <c r="R9" s="69"/>
      <c r="S9" s="69"/>
      <c r="T9" s="69"/>
    </row>
    <row r="10">
      <c r="A10" s="229" t="s">
        <v>7</v>
      </c>
      <c r="B10" s="240">
        <f t="shared" si="1"/>
        <v>6</v>
      </c>
      <c r="C10" s="241" t="s">
        <v>205</v>
      </c>
      <c r="D10" s="242">
        <v>150.0</v>
      </c>
      <c r="E10" s="252"/>
      <c r="F10" s="244"/>
      <c r="G10" s="245" t="s">
        <v>206</v>
      </c>
      <c r="H10" s="242">
        <v>1.0</v>
      </c>
      <c r="I10" s="253"/>
      <c r="J10" s="244"/>
      <c r="K10" s="254"/>
      <c r="L10" s="247"/>
      <c r="M10" s="248"/>
      <c r="N10" s="238"/>
      <c r="O10" s="238"/>
      <c r="P10" s="239"/>
      <c r="Q10" s="239"/>
      <c r="R10" s="69"/>
      <c r="S10" s="69"/>
      <c r="T10" s="69"/>
    </row>
    <row r="11">
      <c r="A11" s="229" t="s">
        <v>7</v>
      </c>
      <c r="B11" s="230">
        <f t="shared" si="1"/>
        <v>7</v>
      </c>
      <c r="C11" s="231" t="s">
        <v>205</v>
      </c>
      <c r="D11" s="232">
        <v>160.0</v>
      </c>
      <c r="E11" s="249"/>
      <c r="F11" s="250"/>
      <c r="G11" s="233" t="s">
        <v>206</v>
      </c>
      <c r="H11" s="232">
        <v>1.0</v>
      </c>
      <c r="I11" s="234"/>
      <c r="J11" s="250"/>
      <c r="K11" s="251"/>
      <c r="L11" s="236"/>
      <c r="M11" s="237"/>
      <c r="N11" s="238"/>
      <c r="O11" s="238"/>
      <c r="P11" s="239"/>
      <c r="Q11" s="239"/>
      <c r="R11" s="69"/>
      <c r="S11" s="69"/>
      <c r="T11" s="69"/>
    </row>
    <row r="12">
      <c r="A12" s="229" t="s">
        <v>7</v>
      </c>
      <c r="B12" s="240">
        <f t="shared" si="1"/>
        <v>8</v>
      </c>
      <c r="C12" s="241" t="s">
        <v>205</v>
      </c>
      <c r="D12" s="242">
        <v>170.0</v>
      </c>
      <c r="E12" s="252"/>
      <c r="F12" s="244"/>
      <c r="G12" s="245" t="s">
        <v>206</v>
      </c>
      <c r="H12" s="242">
        <v>1.0</v>
      </c>
      <c r="I12" s="253"/>
      <c r="J12" s="244"/>
      <c r="K12" s="254"/>
      <c r="L12" s="247"/>
      <c r="M12" s="248"/>
      <c r="N12" s="238"/>
      <c r="O12" s="238"/>
      <c r="P12" s="239"/>
      <c r="Q12" s="239"/>
      <c r="R12" s="69"/>
      <c r="S12" s="69"/>
      <c r="T12" s="69"/>
    </row>
    <row r="13">
      <c r="A13" s="229" t="s">
        <v>7</v>
      </c>
      <c r="B13" s="230">
        <f t="shared" si="1"/>
        <v>9</v>
      </c>
      <c r="C13" s="231" t="s">
        <v>205</v>
      </c>
      <c r="D13" s="232">
        <v>180.0</v>
      </c>
      <c r="E13" s="249"/>
      <c r="F13" s="250"/>
      <c r="G13" s="233" t="s">
        <v>206</v>
      </c>
      <c r="H13" s="232">
        <v>1.0</v>
      </c>
      <c r="I13" s="234"/>
      <c r="J13" s="250"/>
      <c r="K13" s="251"/>
      <c r="L13" s="236"/>
      <c r="M13" s="237"/>
      <c r="N13" s="238"/>
      <c r="O13" s="238"/>
      <c r="P13" s="239"/>
      <c r="Q13" s="239"/>
      <c r="R13" s="69"/>
      <c r="S13" s="69"/>
      <c r="T13" s="69"/>
    </row>
    <row r="14">
      <c r="A14" s="229" t="s">
        <v>7</v>
      </c>
      <c r="B14" s="255">
        <f t="shared" si="1"/>
        <v>10</v>
      </c>
      <c r="C14" s="256" t="s">
        <v>205</v>
      </c>
      <c r="D14" s="257">
        <v>190.0</v>
      </c>
      <c r="E14" s="258"/>
      <c r="F14" s="259"/>
      <c r="G14" s="260" t="s">
        <v>206</v>
      </c>
      <c r="H14" s="257">
        <v>1.0</v>
      </c>
      <c r="I14" s="261"/>
      <c r="J14" s="259"/>
      <c r="K14" s="262"/>
      <c r="L14" s="263"/>
      <c r="M14" s="264"/>
      <c r="N14" s="238"/>
      <c r="O14" s="238"/>
      <c r="P14" s="239"/>
      <c r="Q14" s="239"/>
      <c r="R14" s="69"/>
      <c r="S14" s="69"/>
      <c r="T14" s="69"/>
    </row>
    <row r="15">
      <c r="A15" s="265" t="s">
        <v>8</v>
      </c>
      <c r="B15" s="266">
        <v>1.0</v>
      </c>
      <c r="C15" s="267" t="s">
        <v>205</v>
      </c>
      <c r="D15" s="266">
        <v>120.0</v>
      </c>
      <c r="E15" s="268"/>
      <c r="F15" s="266"/>
      <c r="G15" s="269" t="s">
        <v>207</v>
      </c>
      <c r="H15" s="266">
        <v>1.0</v>
      </c>
      <c r="I15" s="270"/>
      <c r="J15" s="266"/>
      <c r="K15" s="271"/>
      <c r="L15" s="272"/>
      <c r="M15" s="273"/>
      <c r="N15" s="274"/>
      <c r="O15" s="274"/>
      <c r="P15" s="239"/>
      <c r="Q15" s="239"/>
      <c r="R15" s="49"/>
      <c r="S15" s="49"/>
      <c r="T15" s="49"/>
    </row>
    <row r="16">
      <c r="A16" s="265" t="s">
        <v>8</v>
      </c>
      <c r="B16" s="275">
        <f t="shared" ref="B16:B29" si="2">B15+1</f>
        <v>2</v>
      </c>
      <c r="C16" s="241" t="s">
        <v>205</v>
      </c>
      <c r="D16" s="276">
        <v>130.0</v>
      </c>
      <c r="E16" s="252"/>
      <c r="F16" s="277"/>
      <c r="G16" s="245" t="s">
        <v>207</v>
      </c>
      <c r="H16" s="276">
        <v>1.0</v>
      </c>
      <c r="I16" s="253"/>
      <c r="J16" s="277"/>
      <c r="K16" s="254"/>
      <c r="L16" s="247"/>
      <c r="M16" s="248"/>
      <c r="N16" s="238"/>
      <c r="O16" s="238"/>
      <c r="P16" s="239"/>
      <c r="Q16" s="239"/>
      <c r="R16" s="69"/>
      <c r="S16" s="69"/>
      <c r="T16" s="69"/>
    </row>
    <row r="17">
      <c r="A17" s="265" t="s">
        <v>8</v>
      </c>
      <c r="B17" s="278">
        <f t="shared" si="2"/>
        <v>3</v>
      </c>
      <c r="C17" s="231" t="s">
        <v>205</v>
      </c>
      <c r="D17" s="278">
        <v>140.0</v>
      </c>
      <c r="E17" s="249"/>
      <c r="F17" s="278"/>
      <c r="G17" s="233" t="s">
        <v>207</v>
      </c>
      <c r="H17" s="278">
        <v>1.0</v>
      </c>
      <c r="I17" s="234"/>
      <c r="J17" s="278"/>
      <c r="K17" s="251"/>
      <c r="L17" s="236"/>
      <c r="M17" s="237"/>
      <c r="N17" s="274"/>
      <c r="O17" s="274"/>
      <c r="P17" s="239"/>
      <c r="Q17" s="239"/>
      <c r="R17" s="49"/>
      <c r="S17" s="49"/>
      <c r="T17" s="49"/>
    </row>
    <row r="18">
      <c r="A18" s="265" t="s">
        <v>8</v>
      </c>
      <c r="B18" s="275">
        <f t="shared" si="2"/>
        <v>4</v>
      </c>
      <c r="C18" s="241" t="s">
        <v>205</v>
      </c>
      <c r="D18" s="276">
        <v>150.0</v>
      </c>
      <c r="E18" s="252"/>
      <c r="F18" s="277"/>
      <c r="G18" s="245" t="s">
        <v>207</v>
      </c>
      <c r="H18" s="276">
        <v>1.0</v>
      </c>
      <c r="I18" s="253"/>
      <c r="J18" s="277"/>
      <c r="K18" s="254"/>
      <c r="L18" s="247"/>
      <c r="M18" s="248"/>
      <c r="N18" s="238"/>
      <c r="O18" s="238"/>
      <c r="P18" s="239"/>
      <c r="Q18" s="239"/>
      <c r="R18" s="69"/>
      <c r="S18" s="69"/>
      <c r="T18" s="69"/>
    </row>
    <row r="19">
      <c r="A19" s="265" t="s">
        <v>8</v>
      </c>
      <c r="B19" s="278">
        <f t="shared" si="2"/>
        <v>5</v>
      </c>
      <c r="C19" s="231" t="s">
        <v>205</v>
      </c>
      <c r="D19" s="278">
        <v>160.0</v>
      </c>
      <c r="E19" s="249"/>
      <c r="F19" s="278"/>
      <c r="G19" s="233" t="s">
        <v>207</v>
      </c>
      <c r="H19" s="278">
        <v>1.0</v>
      </c>
      <c r="I19" s="234"/>
      <c r="J19" s="278"/>
      <c r="K19" s="251"/>
      <c r="L19" s="236"/>
      <c r="M19" s="237"/>
      <c r="N19" s="274"/>
      <c r="O19" s="274"/>
      <c r="P19" s="239"/>
      <c r="Q19" s="239"/>
      <c r="R19" s="49"/>
      <c r="S19" s="49"/>
      <c r="T19" s="49"/>
    </row>
    <row r="20">
      <c r="A20" s="265" t="s">
        <v>8</v>
      </c>
      <c r="B20" s="275">
        <f t="shared" si="2"/>
        <v>6</v>
      </c>
      <c r="C20" s="241" t="s">
        <v>205</v>
      </c>
      <c r="D20" s="276">
        <v>170.0</v>
      </c>
      <c r="E20" s="252"/>
      <c r="F20" s="277"/>
      <c r="G20" s="245" t="s">
        <v>207</v>
      </c>
      <c r="H20" s="276">
        <v>1.0</v>
      </c>
      <c r="I20" s="253"/>
      <c r="J20" s="277"/>
      <c r="K20" s="254"/>
      <c r="L20" s="247"/>
      <c r="M20" s="248"/>
      <c r="N20" s="238"/>
      <c r="O20" s="238"/>
      <c r="P20" s="239"/>
      <c r="Q20" s="239"/>
      <c r="R20" s="69"/>
      <c r="S20" s="69"/>
      <c r="T20" s="69"/>
    </row>
    <row r="21">
      <c r="A21" s="265" t="s">
        <v>8</v>
      </c>
      <c r="B21" s="278">
        <f t="shared" si="2"/>
        <v>7</v>
      </c>
      <c r="C21" s="231" t="s">
        <v>205</v>
      </c>
      <c r="D21" s="278">
        <v>180.0</v>
      </c>
      <c r="E21" s="249"/>
      <c r="F21" s="278"/>
      <c r="G21" s="233" t="s">
        <v>207</v>
      </c>
      <c r="H21" s="278">
        <v>1.0</v>
      </c>
      <c r="I21" s="234"/>
      <c r="J21" s="278"/>
      <c r="K21" s="251"/>
      <c r="L21" s="236"/>
      <c r="M21" s="237"/>
      <c r="N21" s="274"/>
      <c r="O21" s="274"/>
      <c r="P21" s="239"/>
      <c r="Q21" s="239"/>
      <c r="R21" s="49"/>
      <c r="S21" s="49"/>
      <c r="T21" s="49"/>
    </row>
    <row r="22">
      <c r="A22" s="265" t="s">
        <v>8</v>
      </c>
      <c r="B22" s="275">
        <f t="shared" si="2"/>
        <v>8</v>
      </c>
      <c r="C22" s="241" t="s">
        <v>205</v>
      </c>
      <c r="D22" s="276">
        <v>190.0</v>
      </c>
      <c r="E22" s="252"/>
      <c r="F22" s="277"/>
      <c r="G22" s="245" t="s">
        <v>207</v>
      </c>
      <c r="H22" s="276">
        <v>1.0</v>
      </c>
      <c r="I22" s="253"/>
      <c r="J22" s="277"/>
      <c r="K22" s="254"/>
      <c r="L22" s="247"/>
      <c r="M22" s="248"/>
      <c r="N22" s="238"/>
      <c r="O22" s="238"/>
      <c r="P22" s="239"/>
      <c r="Q22" s="239"/>
      <c r="R22" s="69"/>
      <c r="S22" s="69"/>
      <c r="T22" s="69"/>
    </row>
    <row r="23">
      <c r="A23" s="265" t="s">
        <v>8</v>
      </c>
      <c r="B23" s="278">
        <f t="shared" si="2"/>
        <v>9</v>
      </c>
      <c r="C23" s="231" t="s">
        <v>205</v>
      </c>
      <c r="D23" s="278">
        <v>200.0</v>
      </c>
      <c r="E23" s="249"/>
      <c r="F23" s="278"/>
      <c r="G23" s="233" t="s">
        <v>207</v>
      </c>
      <c r="H23" s="278">
        <v>1.0</v>
      </c>
      <c r="I23" s="234"/>
      <c r="J23" s="278"/>
      <c r="K23" s="251"/>
      <c r="L23" s="236"/>
      <c r="M23" s="237"/>
      <c r="N23" s="274"/>
      <c r="O23" s="274"/>
      <c r="P23" s="239"/>
      <c r="Q23" s="239"/>
      <c r="R23" s="49"/>
      <c r="S23" s="49"/>
      <c r="T23" s="49"/>
    </row>
    <row r="24">
      <c r="A24" s="265" t="s">
        <v>8</v>
      </c>
      <c r="B24" s="275">
        <f t="shared" si="2"/>
        <v>10</v>
      </c>
      <c r="C24" s="241" t="s">
        <v>205</v>
      </c>
      <c r="D24" s="276">
        <v>210.0</v>
      </c>
      <c r="E24" s="252"/>
      <c r="F24" s="277"/>
      <c r="G24" s="245" t="s">
        <v>207</v>
      </c>
      <c r="H24" s="276">
        <v>1.0</v>
      </c>
      <c r="I24" s="253"/>
      <c r="J24" s="277"/>
      <c r="K24" s="254"/>
      <c r="L24" s="247"/>
      <c r="M24" s="248"/>
      <c r="N24" s="238"/>
      <c r="O24" s="238"/>
      <c r="P24" s="239"/>
      <c r="Q24" s="239"/>
      <c r="R24" s="69"/>
      <c r="S24" s="69"/>
      <c r="T24" s="69"/>
    </row>
    <row r="25">
      <c r="A25" s="265" t="s">
        <v>8</v>
      </c>
      <c r="B25" s="278">
        <f t="shared" si="2"/>
        <v>11</v>
      </c>
      <c r="C25" s="231" t="s">
        <v>205</v>
      </c>
      <c r="D25" s="278">
        <v>220.0</v>
      </c>
      <c r="E25" s="249"/>
      <c r="F25" s="278"/>
      <c r="G25" s="233" t="s">
        <v>207</v>
      </c>
      <c r="H25" s="278">
        <v>1.0</v>
      </c>
      <c r="I25" s="234"/>
      <c r="J25" s="278"/>
      <c r="K25" s="251"/>
      <c r="L25" s="236"/>
      <c r="M25" s="237"/>
      <c r="N25" s="274"/>
      <c r="O25" s="274"/>
      <c r="P25" s="239"/>
      <c r="Q25" s="239"/>
      <c r="R25" s="49"/>
      <c r="S25" s="49"/>
      <c r="T25" s="49"/>
    </row>
    <row r="26">
      <c r="A26" s="265" t="s">
        <v>8</v>
      </c>
      <c r="B26" s="275">
        <f t="shared" si="2"/>
        <v>12</v>
      </c>
      <c r="C26" s="241" t="s">
        <v>205</v>
      </c>
      <c r="D26" s="276">
        <v>230.0</v>
      </c>
      <c r="E26" s="252"/>
      <c r="F26" s="277"/>
      <c r="G26" s="245" t="s">
        <v>207</v>
      </c>
      <c r="H26" s="276">
        <v>1.0</v>
      </c>
      <c r="I26" s="253"/>
      <c r="J26" s="277"/>
      <c r="K26" s="254"/>
      <c r="L26" s="247"/>
      <c r="M26" s="248"/>
      <c r="N26" s="238"/>
      <c r="O26" s="238"/>
      <c r="P26" s="239"/>
      <c r="Q26" s="239"/>
      <c r="R26" s="69"/>
      <c r="S26" s="69"/>
      <c r="T26" s="69"/>
    </row>
    <row r="27">
      <c r="A27" s="265" t="s">
        <v>8</v>
      </c>
      <c r="B27" s="278">
        <f t="shared" si="2"/>
        <v>13</v>
      </c>
      <c r="C27" s="231" t="s">
        <v>205</v>
      </c>
      <c r="D27" s="278">
        <v>240.0</v>
      </c>
      <c r="E27" s="249"/>
      <c r="F27" s="278"/>
      <c r="G27" s="233" t="s">
        <v>207</v>
      </c>
      <c r="H27" s="278">
        <v>1.0</v>
      </c>
      <c r="I27" s="234"/>
      <c r="J27" s="278"/>
      <c r="K27" s="251"/>
      <c r="L27" s="236"/>
      <c r="M27" s="237"/>
      <c r="N27" s="274"/>
      <c r="O27" s="274"/>
      <c r="P27" s="239"/>
      <c r="Q27" s="239"/>
      <c r="R27" s="49"/>
      <c r="S27" s="49"/>
      <c r="T27" s="49"/>
    </row>
    <row r="28">
      <c r="A28" s="265" t="s">
        <v>8</v>
      </c>
      <c r="B28" s="275">
        <f t="shared" si="2"/>
        <v>14</v>
      </c>
      <c r="C28" s="241" t="s">
        <v>205</v>
      </c>
      <c r="D28" s="276">
        <v>250.0</v>
      </c>
      <c r="E28" s="252"/>
      <c r="F28" s="277"/>
      <c r="G28" s="245" t="s">
        <v>207</v>
      </c>
      <c r="H28" s="276">
        <v>1.0</v>
      </c>
      <c r="I28" s="253"/>
      <c r="J28" s="277"/>
      <c r="K28" s="254"/>
      <c r="L28" s="247"/>
      <c r="M28" s="248"/>
      <c r="N28" s="238"/>
      <c r="O28" s="238"/>
      <c r="P28" s="239"/>
      <c r="Q28" s="239"/>
      <c r="R28" s="69"/>
      <c r="S28" s="69"/>
      <c r="T28" s="69"/>
    </row>
    <row r="29">
      <c r="A29" s="265" t="s">
        <v>8</v>
      </c>
      <c r="B29" s="279">
        <f t="shared" si="2"/>
        <v>15</v>
      </c>
      <c r="C29" s="280" t="s">
        <v>205</v>
      </c>
      <c r="D29" s="281">
        <v>260.0</v>
      </c>
      <c r="E29" s="282"/>
      <c r="F29" s="283"/>
      <c r="G29" s="284" t="s">
        <v>207</v>
      </c>
      <c r="H29" s="281">
        <v>1.0</v>
      </c>
      <c r="I29" s="285"/>
      <c r="J29" s="283"/>
      <c r="K29" s="286"/>
      <c r="L29" s="287"/>
      <c r="M29" s="288"/>
      <c r="N29" s="289"/>
      <c r="O29" s="289"/>
      <c r="P29" s="239"/>
      <c r="Q29" s="239"/>
      <c r="R29" s="13"/>
      <c r="S29" s="13"/>
      <c r="T29" s="13"/>
    </row>
    <row r="30">
      <c r="A30" s="290" t="s">
        <v>12</v>
      </c>
      <c r="B30" s="291">
        <v>1.0</v>
      </c>
      <c r="C30" s="292" t="s">
        <v>205</v>
      </c>
      <c r="D30" s="293">
        <v>140.0</v>
      </c>
      <c r="E30" s="294"/>
      <c r="F30" s="295"/>
      <c r="G30" s="296" t="s">
        <v>208</v>
      </c>
      <c r="H30" s="297">
        <v>1.0</v>
      </c>
      <c r="I30" s="298"/>
      <c r="J30" s="295"/>
      <c r="K30" s="299"/>
      <c r="L30" s="300"/>
      <c r="M30" s="301"/>
      <c r="N30" s="302"/>
      <c r="O30" s="302"/>
      <c r="P30" s="239"/>
      <c r="Q30" s="239"/>
      <c r="R30" s="303"/>
      <c r="S30" s="303"/>
      <c r="T30" s="303"/>
    </row>
    <row r="31">
      <c r="A31" s="290" t="s">
        <v>12</v>
      </c>
      <c r="B31" s="304">
        <f t="shared" ref="B31:B49" si="3">B30+1</f>
        <v>2</v>
      </c>
      <c r="C31" s="231" t="s">
        <v>205</v>
      </c>
      <c r="D31" s="305">
        <v>150.0</v>
      </c>
      <c r="E31" s="306"/>
      <c r="F31" s="304"/>
      <c r="G31" s="233" t="s">
        <v>208</v>
      </c>
      <c r="H31" s="305">
        <v>1.0</v>
      </c>
      <c r="I31" s="234"/>
      <c r="J31" s="304"/>
      <c r="K31" s="251"/>
      <c r="L31" s="236"/>
      <c r="M31" s="237"/>
      <c r="N31" s="302"/>
      <c r="O31" s="302"/>
      <c r="P31" s="239"/>
      <c r="Q31" s="239"/>
      <c r="R31" s="307"/>
      <c r="S31" s="307"/>
      <c r="T31" s="307"/>
    </row>
    <row r="32">
      <c r="A32" s="290" t="s">
        <v>12</v>
      </c>
      <c r="B32" s="308">
        <f t="shared" si="3"/>
        <v>3</v>
      </c>
      <c r="C32" s="241" t="s">
        <v>205</v>
      </c>
      <c r="D32" s="293">
        <v>160.0</v>
      </c>
      <c r="E32" s="309"/>
      <c r="F32" s="310"/>
      <c r="G32" s="245" t="s">
        <v>208</v>
      </c>
      <c r="H32" s="293">
        <v>1.0</v>
      </c>
      <c r="I32" s="253"/>
      <c r="J32" s="310"/>
      <c r="K32" s="254"/>
      <c r="L32" s="247"/>
      <c r="M32" s="248"/>
      <c r="N32" s="302"/>
      <c r="O32" s="302"/>
      <c r="P32" s="239"/>
      <c r="Q32" s="239"/>
      <c r="R32" s="303"/>
      <c r="S32" s="303"/>
      <c r="T32" s="303"/>
    </row>
    <row r="33">
      <c r="A33" s="290" t="s">
        <v>12</v>
      </c>
      <c r="B33" s="311">
        <f t="shared" si="3"/>
        <v>4</v>
      </c>
      <c r="C33" s="231" t="s">
        <v>205</v>
      </c>
      <c r="D33" s="305">
        <v>170.0</v>
      </c>
      <c r="E33" s="306"/>
      <c r="F33" s="304"/>
      <c r="G33" s="233" t="s">
        <v>208</v>
      </c>
      <c r="H33" s="305">
        <v>1.0</v>
      </c>
      <c r="I33" s="234"/>
      <c r="J33" s="304"/>
      <c r="K33" s="251"/>
      <c r="L33" s="236"/>
      <c r="M33" s="237"/>
      <c r="N33" s="302"/>
      <c r="O33" s="302"/>
      <c r="P33" s="239"/>
      <c r="Q33" s="239"/>
      <c r="R33" s="307"/>
      <c r="S33" s="307"/>
      <c r="T33" s="307"/>
    </row>
    <row r="34">
      <c r="A34" s="290" t="s">
        <v>12</v>
      </c>
      <c r="B34" s="308">
        <f t="shared" si="3"/>
        <v>5</v>
      </c>
      <c r="C34" s="241" t="s">
        <v>205</v>
      </c>
      <c r="D34" s="293">
        <v>180.0</v>
      </c>
      <c r="E34" s="309"/>
      <c r="F34" s="310"/>
      <c r="G34" s="245" t="s">
        <v>208</v>
      </c>
      <c r="H34" s="293">
        <v>1.0</v>
      </c>
      <c r="I34" s="253"/>
      <c r="J34" s="310"/>
      <c r="K34" s="254"/>
      <c r="L34" s="247"/>
      <c r="M34" s="248"/>
      <c r="N34" s="302"/>
      <c r="O34" s="302"/>
      <c r="P34" s="239"/>
      <c r="Q34" s="239"/>
      <c r="R34" s="303"/>
      <c r="S34" s="303"/>
      <c r="T34" s="303"/>
    </row>
    <row r="35">
      <c r="A35" s="290" t="s">
        <v>12</v>
      </c>
      <c r="B35" s="311">
        <f t="shared" si="3"/>
        <v>6</v>
      </c>
      <c r="C35" s="231" t="s">
        <v>205</v>
      </c>
      <c r="D35" s="305">
        <v>190.0</v>
      </c>
      <c r="E35" s="306"/>
      <c r="F35" s="304"/>
      <c r="G35" s="233" t="s">
        <v>208</v>
      </c>
      <c r="H35" s="305">
        <v>1.0</v>
      </c>
      <c r="I35" s="234"/>
      <c r="J35" s="304"/>
      <c r="K35" s="251"/>
      <c r="L35" s="236"/>
      <c r="M35" s="237"/>
      <c r="N35" s="302"/>
      <c r="O35" s="302"/>
      <c r="P35" s="239"/>
      <c r="Q35" s="239"/>
      <c r="R35" s="307"/>
      <c r="S35" s="307"/>
      <c r="T35" s="307"/>
    </row>
    <row r="36">
      <c r="A36" s="290" t="s">
        <v>12</v>
      </c>
      <c r="B36" s="308">
        <f t="shared" si="3"/>
        <v>7</v>
      </c>
      <c r="C36" s="241" t="s">
        <v>205</v>
      </c>
      <c r="D36" s="293">
        <v>200.0</v>
      </c>
      <c r="E36" s="309"/>
      <c r="F36" s="310"/>
      <c r="G36" s="245" t="s">
        <v>208</v>
      </c>
      <c r="H36" s="293">
        <v>1.0</v>
      </c>
      <c r="I36" s="253"/>
      <c r="J36" s="310"/>
      <c r="K36" s="254"/>
      <c r="L36" s="247"/>
      <c r="M36" s="248"/>
      <c r="N36" s="302"/>
      <c r="O36" s="302"/>
      <c r="P36" s="239"/>
      <c r="Q36" s="239"/>
      <c r="R36" s="303"/>
      <c r="S36" s="303"/>
      <c r="T36" s="303"/>
    </row>
    <row r="37">
      <c r="A37" s="290" t="s">
        <v>12</v>
      </c>
      <c r="B37" s="311">
        <f t="shared" si="3"/>
        <v>8</v>
      </c>
      <c r="C37" s="231" t="s">
        <v>205</v>
      </c>
      <c r="D37" s="305">
        <v>210.0</v>
      </c>
      <c r="E37" s="306"/>
      <c r="F37" s="304"/>
      <c r="G37" s="233" t="s">
        <v>208</v>
      </c>
      <c r="H37" s="305">
        <v>1.0</v>
      </c>
      <c r="I37" s="234"/>
      <c r="J37" s="304"/>
      <c r="K37" s="251"/>
      <c r="L37" s="236"/>
      <c r="M37" s="237"/>
      <c r="N37" s="302"/>
      <c r="O37" s="302"/>
      <c r="P37" s="239"/>
      <c r="Q37" s="239"/>
      <c r="R37" s="307"/>
      <c r="S37" s="307"/>
      <c r="T37" s="307"/>
    </row>
    <row r="38">
      <c r="A38" s="290" t="s">
        <v>12</v>
      </c>
      <c r="B38" s="308">
        <f t="shared" si="3"/>
        <v>9</v>
      </c>
      <c r="C38" s="241" t="s">
        <v>205</v>
      </c>
      <c r="D38" s="293">
        <v>220.0</v>
      </c>
      <c r="E38" s="309"/>
      <c r="F38" s="310"/>
      <c r="G38" s="245" t="s">
        <v>208</v>
      </c>
      <c r="H38" s="293">
        <v>1.0</v>
      </c>
      <c r="I38" s="253"/>
      <c r="J38" s="310"/>
      <c r="K38" s="254"/>
      <c r="L38" s="247"/>
      <c r="M38" s="248"/>
      <c r="N38" s="302"/>
      <c r="O38" s="302"/>
      <c r="P38" s="239"/>
      <c r="Q38" s="239"/>
      <c r="R38" s="303"/>
      <c r="S38" s="303"/>
      <c r="T38" s="303"/>
    </row>
    <row r="39">
      <c r="A39" s="290" t="s">
        <v>12</v>
      </c>
      <c r="B39" s="311">
        <f t="shared" si="3"/>
        <v>10</v>
      </c>
      <c r="C39" s="231" t="s">
        <v>205</v>
      </c>
      <c r="D39" s="305">
        <v>230.0</v>
      </c>
      <c r="E39" s="306"/>
      <c r="F39" s="304"/>
      <c r="G39" s="233" t="s">
        <v>208</v>
      </c>
      <c r="H39" s="305">
        <v>1.0</v>
      </c>
      <c r="I39" s="234"/>
      <c r="J39" s="304"/>
      <c r="K39" s="251"/>
      <c r="L39" s="236"/>
      <c r="M39" s="237"/>
      <c r="N39" s="302"/>
      <c r="O39" s="302"/>
      <c r="P39" s="239"/>
      <c r="Q39" s="239"/>
      <c r="R39" s="307"/>
      <c r="S39" s="307"/>
      <c r="T39" s="307"/>
    </row>
    <row r="40">
      <c r="A40" s="290" t="s">
        <v>12</v>
      </c>
      <c r="B40" s="308">
        <f t="shared" si="3"/>
        <v>11</v>
      </c>
      <c r="C40" s="241" t="s">
        <v>205</v>
      </c>
      <c r="D40" s="293">
        <v>240.0</v>
      </c>
      <c r="E40" s="309"/>
      <c r="F40" s="310"/>
      <c r="G40" s="245" t="s">
        <v>208</v>
      </c>
      <c r="H40" s="293">
        <v>1.0</v>
      </c>
      <c r="I40" s="253"/>
      <c r="J40" s="310"/>
      <c r="K40" s="254"/>
      <c r="L40" s="247"/>
      <c r="M40" s="248"/>
      <c r="N40" s="302"/>
      <c r="O40" s="302"/>
      <c r="P40" s="239"/>
      <c r="Q40" s="239"/>
      <c r="R40" s="303"/>
      <c r="S40" s="303"/>
      <c r="T40" s="303"/>
    </row>
    <row r="41">
      <c r="A41" s="290" t="s">
        <v>12</v>
      </c>
      <c r="B41" s="311">
        <f t="shared" si="3"/>
        <v>12</v>
      </c>
      <c r="C41" s="231" t="s">
        <v>205</v>
      </c>
      <c r="D41" s="305">
        <v>250.0</v>
      </c>
      <c r="E41" s="306"/>
      <c r="F41" s="304"/>
      <c r="G41" s="233" t="s">
        <v>208</v>
      </c>
      <c r="H41" s="305">
        <v>1.0</v>
      </c>
      <c r="I41" s="234"/>
      <c r="J41" s="304"/>
      <c r="K41" s="251"/>
      <c r="L41" s="236"/>
      <c r="M41" s="237"/>
      <c r="N41" s="302"/>
      <c r="O41" s="302"/>
      <c r="P41" s="239"/>
      <c r="Q41" s="239"/>
      <c r="R41" s="307"/>
      <c r="S41" s="307"/>
      <c r="T41" s="307"/>
    </row>
    <row r="42">
      <c r="A42" s="290" t="s">
        <v>12</v>
      </c>
      <c r="B42" s="308">
        <f t="shared" si="3"/>
        <v>13</v>
      </c>
      <c r="C42" s="241" t="s">
        <v>205</v>
      </c>
      <c r="D42" s="293">
        <v>260.0</v>
      </c>
      <c r="E42" s="309"/>
      <c r="F42" s="310"/>
      <c r="G42" s="245" t="s">
        <v>208</v>
      </c>
      <c r="H42" s="293">
        <v>1.0</v>
      </c>
      <c r="I42" s="253"/>
      <c r="J42" s="310"/>
      <c r="K42" s="254"/>
      <c r="L42" s="247"/>
      <c r="M42" s="248"/>
      <c r="N42" s="302"/>
      <c r="O42" s="302"/>
      <c r="P42" s="239"/>
      <c r="Q42" s="239"/>
      <c r="R42" s="303"/>
      <c r="S42" s="303"/>
      <c r="T42" s="303"/>
    </row>
    <row r="43">
      <c r="A43" s="290" t="s">
        <v>12</v>
      </c>
      <c r="B43" s="311">
        <f t="shared" si="3"/>
        <v>14</v>
      </c>
      <c r="C43" s="231" t="s">
        <v>205</v>
      </c>
      <c r="D43" s="305">
        <v>270.0</v>
      </c>
      <c r="E43" s="306"/>
      <c r="F43" s="304"/>
      <c r="G43" s="233" t="s">
        <v>208</v>
      </c>
      <c r="H43" s="305">
        <v>1.0</v>
      </c>
      <c r="I43" s="234"/>
      <c r="J43" s="304"/>
      <c r="K43" s="251"/>
      <c r="L43" s="236"/>
      <c r="M43" s="237"/>
      <c r="N43" s="302"/>
      <c r="O43" s="302"/>
      <c r="P43" s="239"/>
      <c r="Q43" s="239"/>
      <c r="R43" s="307"/>
      <c r="S43" s="307"/>
      <c r="T43" s="307"/>
    </row>
    <row r="44">
      <c r="A44" s="290" t="s">
        <v>12</v>
      </c>
      <c r="B44" s="308">
        <f t="shared" si="3"/>
        <v>15</v>
      </c>
      <c r="C44" s="241" t="s">
        <v>205</v>
      </c>
      <c r="D44" s="293">
        <v>280.0</v>
      </c>
      <c r="E44" s="309"/>
      <c r="F44" s="310"/>
      <c r="G44" s="245" t="s">
        <v>208</v>
      </c>
      <c r="H44" s="293">
        <v>1.0</v>
      </c>
      <c r="I44" s="253"/>
      <c r="J44" s="310"/>
      <c r="K44" s="254"/>
      <c r="L44" s="247"/>
      <c r="M44" s="248"/>
      <c r="N44" s="302"/>
      <c r="O44" s="302"/>
      <c r="P44" s="239"/>
      <c r="Q44" s="239"/>
      <c r="R44" s="303"/>
      <c r="S44" s="303"/>
      <c r="T44" s="303"/>
    </row>
    <row r="45">
      <c r="A45" s="290" t="s">
        <v>12</v>
      </c>
      <c r="B45" s="311">
        <f t="shared" si="3"/>
        <v>16</v>
      </c>
      <c r="C45" s="231" t="s">
        <v>205</v>
      </c>
      <c r="D45" s="305">
        <v>290.0</v>
      </c>
      <c r="E45" s="306"/>
      <c r="F45" s="304"/>
      <c r="G45" s="233" t="s">
        <v>208</v>
      </c>
      <c r="H45" s="305">
        <v>1.0</v>
      </c>
      <c r="I45" s="234"/>
      <c r="J45" s="304"/>
      <c r="K45" s="251"/>
      <c r="L45" s="236"/>
      <c r="M45" s="237"/>
      <c r="N45" s="302"/>
      <c r="O45" s="302"/>
      <c r="P45" s="239"/>
      <c r="Q45" s="239"/>
      <c r="R45" s="307"/>
      <c r="S45" s="307"/>
      <c r="T45" s="307"/>
    </row>
    <row r="46">
      <c r="A46" s="290" t="s">
        <v>12</v>
      </c>
      <c r="B46" s="308">
        <f t="shared" si="3"/>
        <v>17</v>
      </c>
      <c r="C46" s="241" t="s">
        <v>205</v>
      </c>
      <c r="D46" s="293">
        <v>300.0</v>
      </c>
      <c r="E46" s="309"/>
      <c r="F46" s="310"/>
      <c r="G46" s="245" t="s">
        <v>208</v>
      </c>
      <c r="H46" s="293">
        <v>1.0</v>
      </c>
      <c r="I46" s="253"/>
      <c r="J46" s="310"/>
      <c r="K46" s="254"/>
      <c r="L46" s="247"/>
      <c r="M46" s="248"/>
      <c r="N46" s="302"/>
      <c r="O46" s="302"/>
      <c r="P46" s="239"/>
      <c r="Q46" s="239"/>
      <c r="R46" s="303"/>
      <c r="S46" s="303"/>
      <c r="T46" s="303"/>
    </row>
    <row r="47">
      <c r="A47" s="290" t="s">
        <v>12</v>
      </c>
      <c r="B47" s="311">
        <f t="shared" si="3"/>
        <v>18</v>
      </c>
      <c r="C47" s="231" t="s">
        <v>205</v>
      </c>
      <c r="D47" s="305">
        <v>310.0</v>
      </c>
      <c r="E47" s="306"/>
      <c r="F47" s="304"/>
      <c r="G47" s="233" t="s">
        <v>208</v>
      </c>
      <c r="H47" s="305">
        <v>1.0</v>
      </c>
      <c r="I47" s="234"/>
      <c r="J47" s="304"/>
      <c r="K47" s="251"/>
      <c r="L47" s="236"/>
      <c r="M47" s="237"/>
      <c r="N47" s="302"/>
      <c r="O47" s="302"/>
      <c r="P47" s="239"/>
      <c r="Q47" s="239"/>
      <c r="R47" s="307"/>
      <c r="S47" s="307"/>
      <c r="T47" s="307"/>
    </row>
    <row r="48">
      <c r="A48" s="290" t="s">
        <v>12</v>
      </c>
      <c r="B48" s="308">
        <f t="shared" si="3"/>
        <v>19</v>
      </c>
      <c r="C48" s="241" t="s">
        <v>205</v>
      </c>
      <c r="D48" s="293">
        <v>320.0</v>
      </c>
      <c r="E48" s="309"/>
      <c r="F48" s="310"/>
      <c r="G48" s="245" t="s">
        <v>208</v>
      </c>
      <c r="H48" s="293">
        <v>1.0</v>
      </c>
      <c r="I48" s="253"/>
      <c r="J48" s="310"/>
      <c r="K48" s="254"/>
      <c r="L48" s="247"/>
      <c r="M48" s="248"/>
      <c r="N48" s="302"/>
      <c r="O48" s="302"/>
      <c r="P48" s="239"/>
      <c r="Q48" s="239"/>
      <c r="R48" s="303"/>
      <c r="S48" s="303"/>
      <c r="T48" s="303"/>
    </row>
    <row r="49">
      <c r="A49" s="290" t="s">
        <v>12</v>
      </c>
      <c r="B49" s="312">
        <f t="shared" si="3"/>
        <v>20</v>
      </c>
      <c r="C49" s="280" t="s">
        <v>205</v>
      </c>
      <c r="D49" s="313">
        <v>330.0</v>
      </c>
      <c r="E49" s="314"/>
      <c r="F49" s="315"/>
      <c r="G49" s="284" t="s">
        <v>208</v>
      </c>
      <c r="H49" s="313">
        <v>1.0</v>
      </c>
      <c r="I49" s="285"/>
      <c r="J49" s="315"/>
      <c r="K49" s="286"/>
      <c r="L49" s="287"/>
      <c r="M49" s="288"/>
      <c r="N49" s="302"/>
      <c r="O49" s="302"/>
      <c r="P49" s="239"/>
      <c r="Q49" s="239"/>
      <c r="R49" s="307"/>
      <c r="S49" s="307"/>
      <c r="T49" s="307"/>
    </row>
    <row r="50">
      <c r="A50" s="316" t="s">
        <v>13</v>
      </c>
      <c r="B50" s="317">
        <v>1.0</v>
      </c>
      <c r="C50" s="292" t="s">
        <v>205</v>
      </c>
      <c r="D50" s="318">
        <v>160.0</v>
      </c>
      <c r="E50" s="294"/>
      <c r="F50" s="319"/>
      <c r="G50" s="296" t="s">
        <v>209</v>
      </c>
      <c r="H50" s="318">
        <v>1.0</v>
      </c>
      <c r="I50" s="298"/>
      <c r="J50" s="319"/>
      <c r="K50" s="299"/>
      <c r="L50" s="300"/>
      <c r="M50" s="301"/>
      <c r="N50" s="238"/>
      <c r="O50" s="238"/>
      <c r="P50" s="239"/>
      <c r="Q50" s="239"/>
      <c r="R50" s="69"/>
      <c r="S50" s="69"/>
      <c r="T50" s="69"/>
    </row>
    <row r="51">
      <c r="A51" s="316" t="s">
        <v>13</v>
      </c>
      <c r="B51" s="320">
        <f t="shared" ref="B51:B74" si="4">B50+1</f>
        <v>2</v>
      </c>
      <c r="C51" s="231" t="s">
        <v>205</v>
      </c>
      <c r="D51" s="320">
        <v>170.0</v>
      </c>
      <c r="E51" s="306"/>
      <c r="F51" s="320"/>
      <c r="G51" s="233" t="s">
        <v>209</v>
      </c>
      <c r="H51" s="320">
        <v>1.0</v>
      </c>
      <c r="I51" s="233"/>
      <c r="J51" s="320"/>
      <c r="K51" s="251"/>
      <c r="L51" s="236"/>
      <c r="M51" s="237"/>
      <c r="N51" s="274"/>
      <c r="O51" s="274"/>
      <c r="P51" s="239"/>
      <c r="Q51" s="239"/>
      <c r="R51" s="49"/>
      <c r="S51" s="49"/>
      <c r="T51" s="49"/>
    </row>
    <row r="52">
      <c r="A52" s="316" t="s">
        <v>13</v>
      </c>
      <c r="B52" s="321">
        <f t="shared" si="4"/>
        <v>3</v>
      </c>
      <c r="C52" s="241" t="s">
        <v>205</v>
      </c>
      <c r="D52" s="322">
        <v>180.0</v>
      </c>
      <c r="E52" s="309"/>
      <c r="F52" s="323"/>
      <c r="G52" s="245" t="s">
        <v>209</v>
      </c>
      <c r="H52" s="322">
        <v>1.0</v>
      </c>
      <c r="I52" s="253"/>
      <c r="J52" s="323"/>
      <c r="K52" s="254"/>
      <c r="L52" s="247"/>
      <c r="M52" s="248"/>
      <c r="N52" s="238"/>
      <c r="O52" s="238"/>
      <c r="P52" s="239"/>
      <c r="Q52" s="239"/>
      <c r="R52" s="69"/>
      <c r="S52" s="69"/>
      <c r="T52" s="69"/>
    </row>
    <row r="53">
      <c r="A53" s="316" t="s">
        <v>13</v>
      </c>
      <c r="B53" s="320">
        <f t="shared" si="4"/>
        <v>4</v>
      </c>
      <c r="C53" s="231" t="s">
        <v>205</v>
      </c>
      <c r="D53" s="320">
        <v>190.0</v>
      </c>
      <c r="E53" s="306"/>
      <c r="F53" s="320"/>
      <c r="G53" s="233" t="s">
        <v>209</v>
      </c>
      <c r="H53" s="320">
        <v>1.0</v>
      </c>
      <c r="I53" s="234"/>
      <c r="J53" s="320"/>
      <c r="K53" s="251"/>
      <c r="L53" s="236"/>
      <c r="M53" s="237"/>
      <c r="N53" s="274"/>
      <c r="O53" s="274"/>
      <c r="P53" s="239"/>
      <c r="Q53" s="239"/>
      <c r="R53" s="49"/>
      <c r="S53" s="49"/>
      <c r="T53" s="49"/>
    </row>
    <row r="54">
      <c r="A54" s="316" t="s">
        <v>13</v>
      </c>
      <c r="B54" s="321">
        <f t="shared" si="4"/>
        <v>5</v>
      </c>
      <c r="C54" s="241" t="s">
        <v>205</v>
      </c>
      <c r="D54" s="322">
        <v>200.0</v>
      </c>
      <c r="E54" s="309"/>
      <c r="F54" s="323"/>
      <c r="G54" s="245" t="s">
        <v>209</v>
      </c>
      <c r="H54" s="322">
        <v>1.0</v>
      </c>
      <c r="I54" s="253"/>
      <c r="J54" s="323"/>
      <c r="K54" s="254"/>
      <c r="L54" s="247"/>
      <c r="M54" s="248"/>
      <c r="N54" s="238"/>
      <c r="O54" s="238"/>
      <c r="P54" s="239"/>
      <c r="Q54" s="239"/>
      <c r="R54" s="69"/>
      <c r="S54" s="69"/>
      <c r="T54" s="69"/>
    </row>
    <row r="55">
      <c r="A55" s="316" t="s">
        <v>13</v>
      </c>
      <c r="B55" s="320">
        <f t="shared" si="4"/>
        <v>6</v>
      </c>
      <c r="C55" s="231" t="s">
        <v>205</v>
      </c>
      <c r="D55" s="320">
        <v>210.0</v>
      </c>
      <c r="E55" s="306"/>
      <c r="F55" s="320"/>
      <c r="G55" s="233" t="s">
        <v>209</v>
      </c>
      <c r="H55" s="320">
        <v>1.0</v>
      </c>
      <c r="I55" s="234"/>
      <c r="J55" s="320"/>
      <c r="K55" s="251"/>
      <c r="L55" s="236"/>
      <c r="M55" s="237"/>
      <c r="N55" s="274"/>
      <c r="O55" s="274"/>
      <c r="P55" s="239"/>
      <c r="Q55" s="239"/>
      <c r="R55" s="49"/>
      <c r="S55" s="49"/>
      <c r="T55" s="49"/>
    </row>
    <row r="56">
      <c r="A56" s="316" t="s">
        <v>13</v>
      </c>
      <c r="B56" s="321">
        <f t="shared" si="4"/>
        <v>7</v>
      </c>
      <c r="C56" s="241" t="s">
        <v>205</v>
      </c>
      <c r="D56" s="322">
        <v>220.0</v>
      </c>
      <c r="E56" s="309"/>
      <c r="F56" s="323"/>
      <c r="G56" s="245" t="s">
        <v>209</v>
      </c>
      <c r="H56" s="322">
        <v>1.0</v>
      </c>
      <c r="I56" s="253"/>
      <c r="J56" s="323"/>
      <c r="K56" s="254"/>
      <c r="L56" s="247"/>
      <c r="M56" s="248"/>
      <c r="N56" s="238"/>
      <c r="O56" s="238"/>
      <c r="P56" s="239"/>
      <c r="Q56" s="239"/>
      <c r="R56" s="69"/>
      <c r="S56" s="69"/>
      <c r="T56" s="69"/>
    </row>
    <row r="57">
      <c r="A57" s="316" t="s">
        <v>13</v>
      </c>
      <c r="B57" s="320">
        <f t="shared" si="4"/>
        <v>8</v>
      </c>
      <c r="C57" s="231" t="s">
        <v>205</v>
      </c>
      <c r="D57" s="320">
        <v>230.0</v>
      </c>
      <c r="E57" s="306"/>
      <c r="F57" s="320"/>
      <c r="G57" s="233" t="s">
        <v>209</v>
      </c>
      <c r="H57" s="320">
        <v>1.0</v>
      </c>
      <c r="I57" s="234"/>
      <c r="J57" s="320"/>
      <c r="K57" s="251"/>
      <c r="L57" s="236"/>
      <c r="M57" s="237"/>
      <c r="N57" s="274"/>
      <c r="O57" s="274"/>
      <c r="P57" s="239"/>
      <c r="Q57" s="239"/>
      <c r="R57" s="49"/>
      <c r="S57" s="49"/>
      <c r="T57" s="49"/>
    </row>
    <row r="58">
      <c r="A58" s="316" t="s">
        <v>13</v>
      </c>
      <c r="B58" s="321">
        <f t="shared" si="4"/>
        <v>9</v>
      </c>
      <c r="C58" s="241" t="s">
        <v>205</v>
      </c>
      <c r="D58" s="322">
        <v>240.0</v>
      </c>
      <c r="E58" s="309"/>
      <c r="F58" s="323"/>
      <c r="G58" s="245" t="s">
        <v>209</v>
      </c>
      <c r="H58" s="322">
        <v>1.0</v>
      </c>
      <c r="I58" s="253"/>
      <c r="J58" s="323"/>
      <c r="K58" s="254"/>
      <c r="L58" s="247"/>
      <c r="M58" s="248"/>
      <c r="N58" s="238"/>
      <c r="O58" s="238"/>
      <c r="P58" s="239"/>
      <c r="Q58" s="239"/>
      <c r="R58" s="69"/>
      <c r="S58" s="69"/>
      <c r="T58" s="69"/>
    </row>
    <row r="59">
      <c r="A59" s="316" t="s">
        <v>13</v>
      </c>
      <c r="B59" s="320">
        <f t="shared" si="4"/>
        <v>10</v>
      </c>
      <c r="C59" s="231" t="s">
        <v>205</v>
      </c>
      <c r="D59" s="320">
        <v>250.0</v>
      </c>
      <c r="E59" s="306"/>
      <c r="F59" s="320"/>
      <c r="G59" s="233" t="s">
        <v>209</v>
      </c>
      <c r="H59" s="320">
        <v>1.0</v>
      </c>
      <c r="I59" s="234"/>
      <c r="J59" s="320"/>
      <c r="K59" s="251"/>
      <c r="L59" s="236"/>
      <c r="M59" s="237"/>
      <c r="N59" s="274"/>
      <c r="O59" s="274"/>
      <c r="P59" s="239"/>
      <c r="Q59" s="239"/>
      <c r="R59" s="49"/>
      <c r="S59" s="49"/>
      <c r="T59" s="49"/>
    </row>
    <row r="60">
      <c r="A60" s="316" t="s">
        <v>13</v>
      </c>
      <c r="B60" s="321">
        <f t="shared" si="4"/>
        <v>11</v>
      </c>
      <c r="C60" s="241" t="s">
        <v>205</v>
      </c>
      <c r="D60" s="322">
        <v>260.0</v>
      </c>
      <c r="E60" s="309"/>
      <c r="F60" s="323"/>
      <c r="G60" s="245" t="s">
        <v>209</v>
      </c>
      <c r="H60" s="322">
        <v>1.0</v>
      </c>
      <c r="I60" s="253"/>
      <c r="J60" s="323"/>
      <c r="K60" s="254"/>
      <c r="L60" s="247"/>
      <c r="M60" s="248"/>
      <c r="N60" s="238"/>
      <c r="O60" s="238"/>
      <c r="P60" s="239"/>
      <c r="Q60" s="239"/>
      <c r="R60" s="69"/>
      <c r="S60" s="69"/>
      <c r="T60" s="69"/>
    </row>
    <row r="61">
      <c r="A61" s="316" t="s">
        <v>13</v>
      </c>
      <c r="B61" s="320">
        <f t="shared" si="4"/>
        <v>12</v>
      </c>
      <c r="C61" s="231" t="s">
        <v>205</v>
      </c>
      <c r="D61" s="320">
        <v>270.0</v>
      </c>
      <c r="E61" s="306"/>
      <c r="F61" s="320"/>
      <c r="G61" s="233" t="s">
        <v>209</v>
      </c>
      <c r="H61" s="320">
        <v>1.0</v>
      </c>
      <c r="I61" s="234"/>
      <c r="J61" s="320"/>
      <c r="K61" s="251"/>
      <c r="L61" s="236"/>
      <c r="M61" s="237"/>
      <c r="N61" s="274"/>
      <c r="O61" s="274"/>
      <c r="P61" s="239"/>
      <c r="Q61" s="239"/>
      <c r="R61" s="49"/>
      <c r="S61" s="49"/>
      <c r="T61" s="49"/>
    </row>
    <row r="62">
      <c r="A62" s="316" t="s">
        <v>13</v>
      </c>
      <c r="B62" s="321">
        <f t="shared" si="4"/>
        <v>13</v>
      </c>
      <c r="C62" s="241" t="s">
        <v>205</v>
      </c>
      <c r="D62" s="322">
        <v>280.0</v>
      </c>
      <c r="E62" s="309"/>
      <c r="F62" s="323"/>
      <c r="G62" s="245" t="s">
        <v>209</v>
      </c>
      <c r="H62" s="322">
        <v>1.0</v>
      </c>
      <c r="I62" s="253"/>
      <c r="J62" s="323"/>
      <c r="K62" s="254"/>
      <c r="L62" s="247"/>
      <c r="M62" s="248"/>
      <c r="N62" s="238"/>
      <c r="O62" s="238"/>
      <c r="P62" s="239"/>
      <c r="Q62" s="239"/>
      <c r="R62" s="69"/>
      <c r="S62" s="69"/>
      <c r="T62" s="69"/>
    </row>
    <row r="63">
      <c r="A63" s="316" t="s">
        <v>13</v>
      </c>
      <c r="B63" s="320">
        <f t="shared" si="4"/>
        <v>14</v>
      </c>
      <c r="C63" s="231" t="s">
        <v>205</v>
      </c>
      <c r="D63" s="320">
        <v>290.0</v>
      </c>
      <c r="E63" s="306"/>
      <c r="F63" s="320"/>
      <c r="G63" s="233" t="s">
        <v>209</v>
      </c>
      <c r="H63" s="320">
        <v>1.0</v>
      </c>
      <c r="I63" s="234"/>
      <c r="J63" s="320"/>
      <c r="K63" s="251"/>
      <c r="L63" s="236"/>
      <c r="M63" s="237"/>
      <c r="N63" s="274"/>
      <c r="O63" s="274"/>
      <c r="P63" s="239"/>
      <c r="Q63" s="239"/>
      <c r="R63" s="49"/>
      <c r="S63" s="49"/>
      <c r="T63" s="49"/>
    </row>
    <row r="64">
      <c r="A64" s="316" t="s">
        <v>13</v>
      </c>
      <c r="B64" s="321">
        <f t="shared" si="4"/>
        <v>15</v>
      </c>
      <c r="C64" s="241" t="s">
        <v>205</v>
      </c>
      <c r="D64" s="322">
        <v>300.0</v>
      </c>
      <c r="E64" s="309"/>
      <c r="F64" s="323"/>
      <c r="G64" s="245" t="s">
        <v>209</v>
      </c>
      <c r="H64" s="322">
        <v>1.0</v>
      </c>
      <c r="I64" s="253"/>
      <c r="J64" s="323"/>
      <c r="K64" s="254"/>
      <c r="L64" s="247"/>
      <c r="M64" s="248"/>
      <c r="N64" s="238"/>
      <c r="O64" s="238"/>
      <c r="P64" s="239"/>
      <c r="Q64" s="239"/>
      <c r="R64" s="69"/>
      <c r="S64" s="69"/>
      <c r="T64" s="69"/>
    </row>
    <row r="65">
      <c r="A65" s="316" t="s">
        <v>13</v>
      </c>
      <c r="B65" s="320">
        <f t="shared" si="4"/>
        <v>16</v>
      </c>
      <c r="C65" s="231" t="s">
        <v>205</v>
      </c>
      <c r="D65" s="320">
        <v>310.0</v>
      </c>
      <c r="E65" s="306"/>
      <c r="F65" s="320"/>
      <c r="G65" s="233" t="s">
        <v>209</v>
      </c>
      <c r="H65" s="320">
        <v>1.0</v>
      </c>
      <c r="I65" s="234"/>
      <c r="J65" s="320"/>
      <c r="K65" s="251"/>
      <c r="L65" s="236"/>
      <c r="M65" s="237"/>
      <c r="N65" s="274"/>
      <c r="O65" s="274"/>
      <c r="P65" s="239"/>
      <c r="Q65" s="239"/>
      <c r="R65" s="49"/>
      <c r="S65" s="49"/>
      <c r="T65" s="49"/>
    </row>
    <row r="66">
      <c r="A66" s="316" t="s">
        <v>13</v>
      </c>
      <c r="B66" s="321">
        <f t="shared" si="4"/>
        <v>17</v>
      </c>
      <c r="C66" s="241" t="s">
        <v>205</v>
      </c>
      <c r="D66" s="322">
        <v>320.0</v>
      </c>
      <c r="E66" s="309"/>
      <c r="F66" s="323"/>
      <c r="G66" s="245" t="s">
        <v>209</v>
      </c>
      <c r="H66" s="322">
        <v>1.0</v>
      </c>
      <c r="I66" s="253"/>
      <c r="J66" s="323"/>
      <c r="K66" s="254"/>
      <c r="L66" s="247"/>
      <c r="M66" s="248"/>
      <c r="N66" s="238"/>
      <c r="O66" s="238"/>
      <c r="P66" s="239"/>
      <c r="Q66" s="239"/>
      <c r="R66" s="69"/>
      <c r="S66" s="69"/>
      <c r="T66" s="69"/>
    </row>
    <row r="67">
      <c r="A67" s="316" t="s">
        <v>13</v>
      </c>
      <c r="B67" s="320">
        <f t="shared" si="4"/>
        <v>18</v>
      </c>
      <c r="C67" s="231" t="s">
        <v>205</v>
      </c>
      <c r="D67" s="320">
        <v>330.0</v>
      </c>
      <c r="E67" s="306"/>
      <c r="F67" s="320"/>
      <c r="G67" s="233" t="s">
        <v>209</v>
      </c>
      <c r="H67" s="320">
        <v>1.0</v>
      </c>
      <c r="I67" s="234"/>
      <c r="J67" s="320"/>
      <c r="K67" s="251"/>
      <c r="L67" s="236"/>
      <c r="M67" s="237"/>
      <c r="N67" s="274"/>
      <c r="O67" s="274"/>
      <c r="P67" s="239"/>
      <c r="Q67" s="239"/>
      <c r="R67" s="49"/>
      <c r="S67" s="49"/>
      <c r="T67" s="49"/>
    </row>
    <row r="68">
      <c r="A68" s="316" t="s">
        <v>13</v>
      </c>
      <c r="B68" s="321">
        <f t="shared" si="4"/>
        <v>19</v>
      </c>
      <c r="C68" s="241" t="s">
        <v>205</v>
      </c>
      <c r="D68" s="322">
        <v>340.0</v>
      </c>
      <c r="E68" s="309"/>
      <c r="F68" s="323"/>
      <c r="G68" s="245" t="s">
        <v>209</v>
      </c>
      <c r="H68" s="322">
        <v>1.0</v>
      </c>
      <c r="I68" s="253"/>
      <c r="J68" s="323"/>
      <c r="K68" s="254"/>
      <c r="L68" s="247"/>
      <c r="M68" s="248"/>
      <c r="N68" s="238"/>
      <c r="O68" s="238"/>
      <c r="P68" s="239"/>
      <c r="Q68" s="239"/>
      <c r="R68" s="69"/>
      <c r="S68" s="69"/>
      <c r="T68" s="69"/>
    </row>
    <row r="69">
      <c r="A69" s="316" t="s">
        <v>13</v>
      </c>
      <c r="B69" s="320">
        <f t="shared" si="4"/>
        <v>20</v>
      </c>
      <c r="C69" s="231" t="s">
        <v>205</v>
      </c>
      <c r="D69" s="320">
        <v>350.0</v>
      </c>
      <c r="E69" s="306"/>
      <c r="F69" s="320"/>
      <c r="G69" s="233" t="s">
        <v>209</v>
      </c>
      <c r="H69" s="320">
        <v>1.0</v>
      </c>
      <c r="I69" s="234"/>
      <c r="J69" s="320"/>
      <c r="K69" s="251"/>
      <c r="L69" s="236"/>
      <c r="M69" s="237"/>
      <c r="N69" s="274"/>
      <c r="O69" s="274"/>
      <c r="P69" s="239"/>
      <c r="Q69" s="239"/>
      <c r="R69" s="49"/>
      <c r="S69" s="49"/>
      <c r="T69" s="49"/>
    </row>
    <row r="70">
      <c r="A70" s="316" t="s">
        <v>13</v>
      </c>
      <c r="B70" s="321">
        <f t="shared" si="4"/>
        <v>21</v>
      </c>
      <c r="C70" s="241" t="s">
        <v>205</v>
      </c>
      <c r="D70" s="322">
        <v>360.0</v>
      </c>
      <c r="E70" s="309"/>
      <c r="F70" s="323"/>
      <c r="G70" s="245" t="s">
        <v>209</v>
      </c>
      <c r="H70" s="322">
        <v>1.0</v>
      </c>
      <c r="I70" s="253"/>
      <c r="J70" s="323"/>
      <c r="K70" s="254"/>
      <c r="L70" s="247"/>
      <c r="M70" s="248"/>
      <c r="N70" s="238"/>
      <c r="O70" s="238"/>
      <c r="P70" s="239"/>
      <c r="Q70" s="239"/>
      <c r="R70" s="69"/>
      <c r="S70" s="69"/>
      <c r="T70" s="69"/>
    </row>
    <row r="71">
      <c r="A71" s="316" t="s">
        <v>13</v>
      </c>
      <c r="B71" s="320">
        <f t="shared" si="4"/>
        <v>22</v>
      </c>
      <c r="C71" s="231" t="s">
        <v>205</v>
      </c>
      <c r="D71" s="320">
        <v>370.0</v>
      </c>
      <c r="E71" s="306"/>
      <c r="F71" s="320"/>
      <c r="G71" s="233" t="s">
        <v>209</v>
      </c>
      <c r="H71" s="320">
        <v>1.0</v>
      </c>
      <c r="I71" s="234"/>
      <c r="J71" s="320"/>
      <c r="K71" s="251"/>
      <c r="L71" s="236"/>
      <c r="M71" s="237"/>
      <c r="N71" s="274"/>
      <c r="O71" s="274"/>
      <c r="P71" s="239"/>
      <c r="Q71" s="239"/>
      <c r="R71" s="49"/>
      <c r="S71" s="49"/>
      <c r="T71" s="49"/>
    </row>
    <row r="72">
      <c r="A72" s="316" t="s">
        <v>13</v>
      </c>
      <c r="B72" s="321">
        <f t="shared" si="4"/>
        <v>23</v>
      </c>
      <c r="C72" s="241" t="s">
        <v>205</v>
      </c>
      <c r="D72" s="322">
        <v>380.0</v>
      </c>
      <c r="E72" s="309"/>
      <c r="F72" s="323"/>
      <c r="G72" s="245" t="s">
        <v>209</v>
      </c>
      <c r="H72" s="322">
        <v>1.0</v>
      </c>
      <c r="I72" s="253"/>
      <c r="J72" s="323"/>
      <c r="K72" s="254"/>
      <c r="L72" s="247"/>
      <c r="M72" s="248"/>
      <c r="N72" s="238"/>
      <c r="O72" s="238"/>
      <c r="P72" s="239"/>
      <c r="Q72" s="239"/>
      <c r="R72" s="69"/>
      <c r="S72" s="69"/>
      <c r="T72" s="69"/>
    </row>
    <row r="73">
      <c r="A73" s="316" t="s">
        <v>13</v>
      </c>
      <c r="B73" s="320">
        <f t="shared" si="4"/>
        <v>24</v>
      </c>
      <c r="C73" s="231" t="s">
        <v>205</v>
      </c>
      <c r="D73" s="320">
        <v>390.0</v>
      </c>
      <c r="E73" s="306"/>
      <c r="F73" s="320"/>
      <c r="G73" s="233" t="s">
        <v>209</v>
      </c>
      <c r="H73" s="320">
        <v>1.0</v>
      </c>
      <c r="I73" s="234"/>
      <c r="J73" s="320"/>
      <c r="K73" s="251"/>
      <c r="L73" s="236"/>
      <c r="M73" s="237"/>
      <c r="N73" s="274"/>
      <c r="O73" s="274"/>
      <c r="P73" s="239"/>
      <c r="Q73" s="239"/>
      <c r="R73" s="49"/>
      <c r="S73" s="49"/>
      <c r="T73" s="49"/>
    </row>
    <row r="74">
      <c r="A74" s="316" t="s">
        <v>13</v>
      </c>
      <c r="B74" s="321">
        <f t="shared" si="4"/>
        <v>25</v>
      </c>
      <c r="C74" s="241" t="s">
        <v>205</v>
      </c>
      <c r="D74" s="322">
        <v>400.0</v>
      </c>
      <c r="E74" s="309"/>
      <c r="F74" s="323"/>
      <c r="G74" s="245" t="s">
        <v>209</v>
      </c>
      <c r="H74" s="322">
        <v>1.0</v>
      </c>
      <c r="I74" s="253"/>
      <c r="J74" s="323"/>
      <c r="K74" s="254"/>
      <c r="L74" s="247"/>
      <c r="M74" s="248"/>
      <c r="N74" s="289"/>
      <c r="O74" s="289"/>
      <c r="P74" s="239"/>
      <c r="Q74" s="239"/>
      <c r="R74" s="13"/>
      <c r="S74" s="13"/>
      <c r="T74" s="13"/>
    </row>
    <row r="75">
      <c r="A75" s="324" t="s">
        <v>210</v>
      </c>
      <c r="C75" s="206" t="s">
        <v>194</v>
      </c>
      <c r="D75" s="205"/>
      <c r="E75" s="205"/>
      <c r="F75" s="205"/>
      <c r="G75" s="205"/>
      <c r="H75" s="205"/>
      <c r="I75" s="205"/>
      <c r="J75" s="205"/>
      <c r="K75" s="207" t="s">
        <v>195</v>
      </c>
      <c r="L75" s="205"/>
      <c r="M75" s="205"/>
      <c r="N75" s="205"/>
      <c r="O75" s="205"/>
      <c r="P75" s="205"/>
      <c r="Q75" s="208"/>
    </row>
    <row r="76">
      <c r="A76" s="210"/>
      <c r="Q76" s="211"/>
    </row>
    <row r="77">
      <c r="A77" s="212" t="s">
        <v>9</v>
      </c>
      <c r="B77" s="213" t="s">
        <v>22</v>
      </c>
      <c r="C77" s="214" t="s">
        <v>196</v>
      </c>
      <c r="E77" s="215" t="s">
        <v>197</v>
      </c>
      <c r="G77" s="216" t="s">
        <v>198</v>
      </c>
      <c r="I77" s="217" t="s">
        <v>199</v>
      </c>
      <c r="Q77" s="211"/>
    </row>
    <row r="78">
      <c r="A78" s="218"/>
      <c r="B78" s="90"/>
      <c r="C78" s="219" t="s">
        <v>200</v>
      </c>
      <c r="D78" s="220" t="s">
        <v>201</v>
      </c>
      <c r="E78" s="219" t="s">
        <v>200</v>
      </c>
      <c r="F78" s="220" t="s">
        <v>201</v>
      </c>
      <c r="G78" s="221" t="s">
        <v>200</v>
      </c>
      <c r="H78" s="222" t="s">
        <v>201</v>
      </c>
      <c r="I78" s="221" t="s">
        <v>200</v>
      </c>
      <c r="J78" s="222" t="s">
        <v>201</v>
      </c>
      <c r="K78" s="223" t="s">
        <v>202</v>
      </c>
      <c r="L78" s="325" t="s">
        <v>211</v>
      </c>
      <c r="M78" s="326" t="s">
        <v>212</v>
      </c>
      <c r="N78" s="225" t="s">
        <v>204</v>
      </c>
      <c r="O78" s="227"/>
      <c r="P78" s="227"/>
      <c r="Q78" s="228"/>
    </row>
    <row r="79">
      <c r="A79" s="229" t="s">
        <v>7</v>
      </c>
      <c r="B79" s="230">
        <f>1</f>
        <v>1</v>
      </c>
      <c r="C79" s="231" t="s">
        <v>205</v>
      </c>
      <c r="D79" s="232">
        <v>100.0</v>
      </c>
      <c r="E79" s="231"/>
      <c r="F79" s="232"/>
      <c r="G79" s="233" t="s">
        <v>213</v>
      </c>
      <c r="H79" s="232">
        <v>1.0</v>
      </c>
      <c r="I79" s="234"/>
      <c r="J79" s="232"/>
      <c r="K79" s="235"/>
      <c r="L79" s="327"/>
      <c r="M79" s="328"/>
      <c r="N79" s="237"/>
      <c r="O79" s="329"/>
      <c r="P79" s="329"/>
      <c r="Q79" s="329"/>
    </row>
    <row r="80">
      <c r="A80" s="229" t="s">
        <v>7</v>
      </c>
      <c r="B80" s="240">
        <f t="shared" ref="B80:B88" si="5">B79+1</f>
        <v>2</v>
      </c>
      <c r="C80" s="241" t="s">
        <v>205</v>
      </c>
      <c r="D80" s="242">
        <v>110.0</v>
      </c>
      <c r="E80" s="241"/>
      <c r="F80" s="244"/>
      <c r="G80" s="245" t="s">
        <v>213</v>
      </c>
      <c r="H80" s="242">
        <v>1.0</v>
      </c>
      <c r="I80" s="245"/>
      <c r="J80" s="244"/>
      <c r="K80" s="254"/>
      <c r="L80" s="330"/>
      <c r="M80" s="331"/>
      <c r="N80" s="248"/>
      <c r="O80" s="329"/>
      <c r="P80" s="329"/>
      <c r="Q80" s="329"/>
    </row>
    <row r="81">
      <c r="A81" s="229" t="s">
        <v>7</v>
      </c>
      <c r="B81" s="230">
        <f t="shared" si="5"/>
        <v>3</v>
      </c>
      <c r="C81" s="231" t="s">
        <v>205</v>
      </c>
      <c r="D81" s="232">
        <v>120.0</v>
      </c>
      <c r="E81" s="306"/>
      <c r="F81" s="250"/>
      <c r="G81" s="233" t="s">
        <v>213</v>
      </c>
      <c r="H81" s="232">
        <v>1.0</v>
      </c>
      <c r="I81" s="234"/>
      <c r="J81" s="250"/>
      <c r="K81" s="251"/>
      <c r="L81" s="327"/>
      <c r="M81" s="328"/>
      <c r="N81" s="332"/>
      <c r="O81" s="329"/>
      <c r="P81" s="329"/>
      <c r="Q81" s="329"/>
    </row>
    <row r="82">
      <c r="A82" s="229" t="s">
        <v>7</v>
      </c>
      <c r="B82" s="240">
        <f t="shared" si="5"/>
        <v>4</v>
      </c>
      <c r="C82" s="241" t="s">
        <v>205</v>
      </c>
      <c r="D82" s="242">
        <v>130.0</v>
      </c>
      <c r="E82" s="309"/>
      <c r="F82" s="244"/>
      <c r="G82" s="245" t="s">
        <v>213</v>
      </c>
      <c r="H82" s="242">
        <v>1.0</v>
      </c>
      <c r="I82" s="253"/>
      <c r="J82" s="244"/>
      <c r="K82" s="254"/>
      <c r="L82" s="330"/>
      <c r="M82" s="331"/>
      <c r="N82" s="248"/>
      <c r="O82" s="329"/>
      <c r="P82" s="329"/>
      <c r="Q82" s="329"/>
    </row>
    <row r="83">
      <c r="A83" s="229" t="s">
        <v>7</v>
      </c>
      <c r="B83" s="230">
        <f t="shared" si="5"/>
        <v>5</v>
      </c>
      <c r="C83" s="231" t="s">
        <v>205</v>
      </c>
      <c r="D83" s="232">
        <v>140.0</v>
      </c>
      <c r="E83" s="306"/>
      <c r="F83" s="250"/>
      <c r="G83" s="233" t="s">
        <v>213</v>
      </c>
      <c r="H83" s="232">
        <v>1.0</v>
      </c>
      <c r="I83" s="234"/>
      <c r="J83" s="250"/>
      <c r="K83" s="251"/>
      <c r="L83" s="327"/>
      <c r="M83" s="328"/>
      <c r="N83" s="237"/>
      <c r="O83" s="329"/>
      <c r="P83" s="329"/>
      <c r="Q83" s="329"/>
    </row>
    <row r="84">
      <c r="A84" s="229" t="s">
        <v>7</v>
      </c>
      <c r="B84" s="240">
        <f t="shared" si="5"/>
        <v>6</v>
      </c>
      <c r="C84" s="241" t="s">
        <v>205</v>
      </c>
      <c r="D84" s="242">
        <v>150.0</v>
      </c>
      <c r="E84" s="309"/>
      <c r="F84" s="244"/>
      <c r="G84" s="245" t="s">
        <v>213</v>
      </c>
      <c r="H84" s="242">
        <v>1.0</v>
      </c>
      <c r="I84" s="253"/>
      <c r="J84" s="244"/>
      <c r="K84" s="254"/>
      <c r="L84" s="330"/>
      <c r="M84" s="331"/>
      <c r="N84" s="248"/>
      <c r="O84" s="329"/>
      <c r="P84" s="329"/>
      <c r="Q84" s="329"/>
    </row>
    <row r="85">
      <c r="A85" s="229" t="s">
        <v>7</v>
      </c>
      <c r="B85" s="230">
        <f t="shared" si="5"/>
        <v>7</v>
      </c>
      <c r="C85" s="231" t="s">
        <v>205</v>
      </c>
      <c r="D85" s="232">
        <v>160.0</v>
      </c>
      <c r="E85" s="306"/>
      <c r="F85" s="250"/>
      <c r="G85" s="233" t="s">
        <v>213</v>
      </c>
      <c r="H85" s="232">
        <v>1.0</v>
      </c>
      <c r="I85" s="234"/>
      <c r="J85" s="250"/>
      <c r="K85" s="251"/>
      <c r="L85" s="327"/>
      <c r="M85" s="328"/>
      <c r="N85" s="237"/>
      <c r="O85" s="329"/>
      <c r="P85" s="329"/>
      <c r="Q85" s="329"/>
    </row>
    <row r="86">
      <c r="A86" s="229" t="s">
        <v>7</v>
      </c>
      <c r="B86" s="240">
        <f t="shared" si="5"/>
        <v>8</v>
      </c>
      <c r="C86" s="241" t="s">
        <v>205</v>
      </c>
      <c r="D86" s="242">
        <v>170.0</v>
      </c>
      <c r="E86" s="309"/>
      <c r="F86" s="244"/>
      <c r="G86" s="245" t="s">
        <v>213</v>
      </c>
      <c r="H86" s="242">
        <v>1.0</v>
      </c>
      <c r="I86" s="253"/>
      <c r="J86" s="244"/>
      <c r="K86" s="254"/>
      <c r="L86" s="330"/>
      <c r="M86" s="331"/>
      <c r="N86" s="248"/>
      <c r="O86" s="329"/>
      <c r="P86" s="329"/>
      <c r="Q86" s="329"/>
    </row>
    <row r="87">
      <c r="A87" s="229" t="s">
        <v>7</v>
      </c>
      <c r="B87" s="230">
        <f t="shared" si="5"/>
        <v>9</v>
      </c>
      <c r="C87" s="231" t="s">
        <v>205</v>
      </c>
      <c r="D87" s="232">
        <v>180.0</v>
      </c>
      <c r="E87" s="306"/>
      <c r="F87" s="250"/>
      <c r="G87" s="233" t="s">
        <v>213</v>
      </c>
      <c r="H87" s="232">
        <v>1.0</v>
      </c>
      <c r="I87" s="234"/>
      <c r="J87" s="250"/>
      <c r="K87" s="251"/>
      <c r="L87" s="327"/>
      <c r="M87" s="328"/>
      <c r="N87" s="237"/>
      <c r="O87" s="329"/>
      <c r="P87" s="329"/>
      <c r="Q87" s="329"/>
    </row>
    <row r="88">
      <c r="A88" s="229" t="s">
        <v>7</v>
      </c>
      <c r="B88" s="255">
        <f t="shared" si="5"/>
        <v>10</v>
      </c>
      <c r="C88" s="256" t="s">
        <v>205</v>
      </c>
      <c r="D88" s="257">
        <v>190.0</v>
      </c>
      <c r="E88" s="333"/>
      <c r="F88" s="259"/>
      <c r="G88" s="260" t="s">
        <v>213</v>
      </c>
      <c r="H88" s="257">
        <v>1.0</v>
      </c>
      <c r="I88" s="261"/>
      <c r="J88" s="259"/>
      <c r="K88" s="262"/>
      <c r="L88" s="334"/>
      <c r="M88" s="335"/>
      <c r="N88" s="264"/>
      <c r="O88" s="329"/>
      <c r="P88" s="329"/>
      <c r="Q88" s="329"/>
    </row>
    <row r="89">
      <c r="A89" s="265" t="s">
        <v>8</v>
      </c>
      <c r="B89" s="266">
        <v>1.0</v>
      </c>
      <c r="C89" s="267" t="s">
        <v>205</v>
      </c>
      <c r="D89" s="266">
        <v>120.0</v>
      </c>
      <c r="E89" s="268"/>
      <c r="F89" s="266"/>
      <c r="G89" s="269" t="s">
        <v>214</v>
      </c>
      <c r="H89" s="266">
        <v>1.0</v>
      </c>
      <c r="I89" s="270"/>
      <c r="J89" s="266"/>
      <c r="K89" s="271"/>
      <c r="L89" s="336"/>
      <c r="M89" s="337"/>
      <c r="N89" s="273"/>
      <c r="O89" s="329"/>
      <c r="P89" s="329"/>
      <c r="Q89" s="329"/>
    </row>
    <row r="90">
      <c r="A90" s="265" t="s">
        <v>8</v>
      </c>
      <c r="B90" s="275">
        <f t="shared" ref="B90:B103" si="6">B89+1</f>
        <v>2</v>
      </c>
      <c r="C90" s="241" t="s">
        <v>205</v>
      </c>
      <c r="D90" s="276">
        <v>130.0</v>
      </c>
      <c r="E90" s="309"/>
      <c r="F90" s="277"/>
      <c r="G90" s="245" t="s">
        <v>214</v>
      </c>
      <c r="H90" s="276">
        <v>1.0</v>
      </c>
      <c r="I90" s="253"/>
      <c r="J90" s="277"/>
      <c r="K90" s="254"/>
      <c r="L90" s="330"/>
      <c r="M90" s="331"/>
      <c r="N90" s="248"/>
      <c r="O90" s="329"/>
      <c r="P90" s="329"/>
      <c r="Q90" s="329"/>
    </row>
    <row r="91">
      <c r="A91" s="265" t="s">
        <v>8</v>
      </c>
      <c r="B91" s="278">
        <f t="shared" si="6"/>
        <v>3</v>
      </c>
      <c r="C91" s="231" t="s">
        <v>205</v>
      </c>
      <c r="D91" s="278">
        <v>140.0</v>
      </c>
      <c r="E91" s="306"/>
      <c r="F91" s="278"/>
      <c r="G91" s="233" t="s">
        <v>214</v>
      </c>
      <c r="H91" s="278">
        <v>1.0</v>
      </c>
      <c r="I91" s="234"/>
      <c r="J91" s="278"/>
      <c r="K91" s="251"/>
      <c r="L91" s="327"/>
      <c r="M91" s="328"/>
      <c r="N91" s="237"/>
      <c r="O91" s="329"/>
      <c r="P91" s="329"/>
      <c r="Q91" s="329"/>
    </row>
    <row r="92">
      <c r="A92" s="265" t="s">
        <v>8</v>
      </c>
      <c r="B92" s="275">
        <f t="shared" si="6"/>
        <v>4</v>
      </c>
      <c r="C92" s="241" t="s">
        <v>205</v>
      </c>
      <c r="D92" s="276">
        <v>150.0</v>
      </c>
      <c r="E92" s="309"/>
      <c r="F92" s="277"/>
      <c r="G92" s="245" t="s">
        <v>214</v>
      </c>
      <c r="H92" s="276">
        <v>1.0</v>
      </c>
      <c r="I92" s="253"/>
      <c r="J92" s="277"/>
      <c r="K92" s="254"/>
      <c r="L92" s="330"/>
      <c r="M92" s="331"/>
      <c r="N92" s="248"/>
      <c r="O92" s="329"/>
      <c r="P92" s="329"/>
      <c r="Q92" s="329"/>
    </row>
    <row r="93">
      <c r="A93" s="265" t="s">
        <v>8</v>
      </c>
      <c r="B93" s="278">
        <f t="shared" si="6"/>
        <v>5</v>
      </c>
      <c r="C93" s="231" t="s">
        <v>205</v>
      </c>
      <c r="D93" s="278">
        <v>160.0</v>
      </c>
      <c r="E93" s="306"/>
      <c r="F93" s="278"/>
      <c r="G93" s="233" t="s">
        <v>214</v>
      </c>
      <c r="H93" s="278">
        <v>1.0</v>
      </c>
      <c r="I93" s="234"/>
      <c r="J93" s="278"/>
      <c r="K93" s="251"/>
      <c r="L93" s="327"/>
      <c r="M93" s="328"/>
      <c r="N93" s="237"/>
      <c r="O93" s="329"/>
      <c r="P93" s="329"/>
      <c r="Q93" s="329"/>
    </row>
    <row r="94">
      <c r="A94" s="265" t="s">
        <v>8</v>
      </c>
      <c r="B94" s="275">
        <f t="shared" si="6"/>
        <v>6</v>
      </c>
      <c r="C94" s="241" t="s">
        <v>205</v>
      </c>
      <c r="D94" s="276">
        <v>170.0</v>
      </c>
      <c r="E94" s="309"/>
      <c r="F94" s="277"/>
      <c r="G94" s="245" t="s">
        <v>214</v>
      </c>
      <c r="H94" s="276">
        <v>1.0</v>
      </c>
      <c r="I94" s="253"/>
      <c r="J94" s="277"/>
      <c r="K94" s="254"/>
      <c r="L94" s="330"/>
      <c r="M94" s="331"/>
      <c r="N94" s="248"/>
      <c r="O94" s="329"/>
      <c r="P94" s="329"/>
      <c r="Q94" s="329"/>
    </row>
    <row r="95">
      <c r="A95" s="265" t="s">
        <v>8</v>
      </c>
      <c r="B95" s="278">
        <f t="shared" si="6"/>
        <v>7</v>
      </c>
      <c r="C95" s="231" t="s">
        <v>205</v>
      </c>
      <c r="D95" s="278">
        <v>180.0</v>
      </c>
      <c r="E95" s="306"/>
      <c r="F95" s="278"/>
      <c r="G95" s="233" t="s">
        <v>214</v>
      </c>
      <c r="H95" s="278">
        <v>1.0</v>
      </c>
      <c r="I95" s="234"/>
      <c r="J95" s="278"/>
      <c r="K95" s="251"/>
      <c r="L95" s="327"/>
      <c r="M95" s="328"/>
      <c r="N95" s="237"/>
      <c r="O95" s="329"/>
      <c r="P95" s="329"/>
      <c r="Q95" s="329"/>
    </row>
    <row r="96">
      <c r="A96" s="265" t="s">
        <v>8</v>
      </c>
      <c r="B96" s="275">
        <f t="shared" si="6"/>
        <v>8</v>
      </c>
      <c r="C96" s="241" t="s">
        <v>205</v>
      </c>
      <c r="D96" s="276">
        <v>190.0</v>
      </c>
      <c r="E96" s="309"/>
      <c r="F96" s="277"/>
      <c r="G96" s="245" t="s">
        <v>214</v>
      </c>
      <c r="H96" s="276">
        <v>1.0</v>
      </c>
      <c r="I96" s="253"/>
      <c r="J96" s="277"/>
      <c r="K96" s="254"/>
      <c r="L96" s="330"/>
      <c r="M96" s="331"/>
      <c r="N96" s="248"/>
      <c r="O96" s="329"/>
      <c r="P96" s="329"/>
      <c r="Q96" s="329"/>
    </row>
    <row r="97">
      <c r="A97" s="265" t="s">
        <v>8</v>
      </c>
      <c r="B97" s="278">
        <f t="shared" si="6"/>
        <v>9</v>
      </c>
      <c r="C97" s="231" t="s">
        <v>205</v>
      </c>
      <c r="D97" s="278">
        <v>200.0</v>
      </c>
      <c r="E97" s="306"/>
      <c r="F97" s="278"/>
      <c r="G97" s="233" t="s">
        <v>214</v>
      </c>
      <c r="H97" s="278">
        <v>1.0</v>
      </c>
      <c r="I97" s="234"/>
      <c r="J97" s="278"/>
      <c r="K97" s="251"/>
      <c r="L97" s="327"/>
      <c r="M97" s="328"/>
      <c r="N97" s="237"/>
      <c r="O97" s="329"/>
      <c r="P97" s="329"/>
      <c r="Q97" s="329"/>
    </row>
    <row r="98">
      <c r="A98" s="265" t="s">
        <v>8</v>
      </c>
      <c r="B98" s="275">
        <f t="shared" si="6"/>
        <v>10</v>
      </c>
      <c r="C98" s="241" t="s">
        <v>205</v>
      </c>
      <c r="D98" s="276">
        <v>210.0</v>
      </c>
      <c r="E98" s="309"/>
      <c r="F98" s="277"/>
      <c r="G98" s="245" t="s">
        <v>214</v>
      </c>
      <c r="H98" s="276">
        <v>1.0</v>
      </c>
      <c r="I98" s="253"/>
      <c r="J98" s="277"/>
      <c r="K98" s="254"/>
      <c r="L98" s="330"/>
      <c r="M98" s="331"/>
      <c r="N98" s="248"/>
      <c r="O98" s="329"/>
      <c r="P98" s="329"/>
      <c r="Q98" s="329"/>
    </row>
    <row r="99">
      <c r="A99" s="265" t="s">
        <v>8</v>
      </c>
      <c r="B99" s="278">
        <f t="shared" si="6"/>
        <v>11</v>
      </c>
      <c r="C99" s="231" t="s">
        <v>205</v>
      </c>
      <c r="D99" s="278">
        <v>220.0</v>
      </c>
      <c r="E99" s="306"/>
      <c r="F99" s="278"/>
      <c r="G99" s="233" t="s">
        <v>214</v>
      </c>
      <c r="H99" s="278">
        <v>1.0</v>
      </c>
      <c r="I99" s="234"/>
      <c r="J99" s="278"/>
      <c r="K99" s="251"/>
      <c r="L99" s="327"/>
      <c r="M99" s="328"/>
      <c r="N99" s="237"/>
      <c r="O99" s="329"/>
      <c r="P99" s="329"/>
      <c r="Q99" s="329"/>
    </row>
    <row r="100">
      <c r="A100" s="265" t="s">
        <v>8</v>
      </c>
      <c r="B100" s="275">
        <f t="shared" si="6"/>
        <v>12</v>
      </c>
      <c r="C100" s="241" t="s">
        <v>205</v>
      </c>
      <c r="D100" s="276">
        <v>230.0</v>
      </c>
      <c r="E100" s="309"/>
      <c r="F100" s="277"/>
      <c r="G100" s="245" t="s">
        <v>214</v>
      </c>
      <c r="H100" s="276">
        <v>1.0</v>
      </c>
      <c r="I100" s="253"/>
      <c r="J100" s="277"/>
      <c r="K100" s="254"/>
      <c r="L100" s="330"/>
      <c r="M100" s="331"/>
      <c r="N100" s="248"/>
      <c r="O100" s="329"/>
      <c r="P100" s="329"/>
      <c r="Q100" s="329"/>
    </row>
    <row r="101">
      <c r="A101" s="265" t="s">
        <v>8</v>
      </c>
      <c r="B101" s="278">
        <f t="shared" si="6"/>
        <v>13</v>
      </c>
      <c r="C101" s="231" t="s">
        <v>205</v>
      </c>
      <c r="D101" s="278">
        <v>240.0</v>
      </c>
      <c r="E101" s="306"/>
      <c r="F101" s="278"/>
      <c r="G101" s="233" t="s">
        <v>214</v>
      </c>
      <c r="H101" s="278">
        <v>1.0</v>
      </c>
      <c r="I101" s="234"/>
      <c r="J101" s="278"/>
      <c r="K101" s="251"/>
      <c r="L101" s="327"/>
      <c r="M101" s="328"/>
      <c r="N101" s="237"/>
      <c r="O101" s="329"/>
      <c r="P101" s="329"/>
      <c r="Q101" s="329"/>
    </row>
    <row r="102">
      <c r="A102" s="265" t="s">
        <v>8</v>
      </c>
      <c r="B102" s="275">
        <f t="shared" si="6"/>
        <v>14</v>
      </c>
      <c r="C102" s="241" t="s">
        <v>205</v>
      </c>
      <c r="D102" s="276">
        <v>250.0</v>
      </c>
      <c r="E102" s="309"/>
      <c r="F102" s="277"/>
      <c r="G102" s="245" t="s">
        <v>214</v>
      </c>
      <c r="H102" s="276">
        <v>1.0</v>
      </c>
      <c r="I102" s="253"/>
      <c r="J102" s="277"/>
      <c r="K102" s="254"/>
      <c r="L102" s="330"/>
      <c r="M102" s="331"/>
      <c r="N102" s="248"/>
      <c r="O102" s="329"/>
      <c r="P102" s="329"/>
      <c r="Q102" s="329"/>
    </row>
    <row r="103">
      <c r="A103" s="265" t="s">
        <v>8</v>
      </c>
      <c r="B103" s="279">
        <f t="shared" si="6"/>
        <v>15</v>
      </c>
      <c r="C103" s="280" t="s">
        <v>205</v>
      </c>
      <c r="D103" s="281">
        <v>260.0</v>
      </c>
      <c r="E103" s="314"/>
      <c r="F103" s="283"/>
      <c r="G103" s="284" t="s">
        <v>214</v>
      </c>
      <c r="H103" s="281">
        <v>1.0</v>
      </c>
      <c r="I103" s="285"/>
      <c r="J103" s="283"/>
      <c r="K103" s="286"/>
      <c r="L103" s="338"/>
      <c r="M103" s="339"/>
      <c r="N103" s="288"/>
      <c r="O103" s="329"/>
      <c r="P103" s="329"/>
      <c r="Q103" s="329"/>
    </row>
    <row r="104">
      <c r="A104" s="290" t="s">
        <v>12</v>
      </c>
      <c r="B104" s="291">
        <v>1.0</v>
      </c>
      <c r="C104" s="292" t="s">
        <v>205</v>
      </c>
      <c r="D104" s="297">
        <v>140.0</v>
      </c>
      <c r="E104" s="294"/>
      <c r="F104" s="295"/>
      <c r="G104" s="296" t="s">
        <v>215</v>
      </c>
      <c r="H104" s="297">
        <v>1.0</v>
      </c>
      <c r="I104" s="298"/>
      <c r="J104" s="295"/>
      <c r="K104" s="299"/>
      <c r="L104" s="340"/>
      <c r="M104" s="341"/>
      <c r="N104" s="301"/>
      <c r="O104" s="329"/>
      <c r="P104" s="329"/>
      <c r="Q104" s="329"/>
    </row>
    <row r="105">
      <c r="A105" s="290" t="s">
        <v>12</v>
      </c>
      <c r="B105" s="304">
        <f t="shared" ref="B105:B123" si="7">B104+1</f>
        <v>2</v>
      </c>
      <c r="C105" s="231" t="s">
        <v>205</v>
      </c>
      <c r="D105" s="305">
        <v>150.0</v>
      </c>
      <c r="E105" s="306"/>
      <c r="F105" s="304"/>
      <c r="G105" s="233" t="s">
        <v>215</v>
      </c>
      <c r="H105" s="305">
        <v>1.0</v>
      </c>
      <c r="I105" s="234"/>
      <c r="J105" s="304"/>
      <c r="K105" s="251"/>
      <c r="L105" s="327"/>
      <c r="M105" s="328"/>
      <c r="N105" s="237"/>
      <c r="O105" s="329"/>
      <c r="P105" s="329"/>
      <c r="Q105" s="329"/>
    </row>
    <row r="106">
      <c r="A106" s="290" t="s">
        <v>12</v>
      </c>
      <c r="B106" s="308">
        <f t="shared" si="7"/>
        <v>3</v>
      </c>
      <c r="C106" s="241" t="s">
        <v>205</v>
      </c>
      <c r="D106" s="293">
        <v>160.0</v>
      </c>
      <c r="E106" s="309"/>
      <c r="F106" s="310"/>
      <c r="G106" s="245" t="s">
        <v>215</v>
      </c>
      <c r="H106" s="293">
        <v>1.0</v>
      </c>
      <c r="I106" s="253"/>
      <c r="J106" s="310"/>
      <c r="K106" s="254"/>
      <c r="L106" s="330"/>
      <c r="M106" s="331"/>
      <c r="N106" s="248"/>
      <c r="O106" s="329"/>
      <c r="P106" s="329"/>
      <c r="Q106" s="329"/>
    </row>
    <row r="107">
      <c r="A107" s="290" t="s">
        <v>12</v>
      </c>
      <c r="B107" s="311">
        <f t="shared" si="7"/>
        <v>4</v>
      </c>
      <c r="C107" s="231" t="s">
        <v>205</v>
      </c>
      <c r="D107" s="305">
        <v>170.0</v>
      </c>
      <c r="E107" s="306"/>
      <c r="F107" s="304"/>
      <c r="G107" s="233" t="s">
        <v>215</v>
      </c>
      <c r="H107" s="305">
        <v>1.0</v>
      </c>
      <c r="I107" s="234"/>
      <c r="J107" s="304"/>
      <c r="K107" s="251"/>
      <c r="L107" s="327"/>
      <c r="M107" s="328"/>
      <c r="N107" s="237"/>
      <c r="O107" s="329"/>
      <c r="P107" s="329"/>
      <c r="Q107" s="329"/>
    </row>
    <row r="108">
      <c r="A108" s="290" t="s">
        <v>12</v>
      </c>
      <c r="B108" s="308">
        <f t="shared" si="7"/>
        <v>5</v>
      </c>
      <c r="C108" s="241" t="s">
        <v>205</v>
      </c>
      <c r="D108" s="293">
        <v>180.0</v>
      </c>
      <c r="E108" s="309"/>
      <c r="F108" s="310"/>
      <c r="G108" s="245" t="s">
        <v>215</v>
      </c>
      <c r="H108" s="293">
        <v>1.0</v>
      </c>
      <c r="I108" s="253"/>
      <c r="J108" s="310"/>
      <c r="K108" s="254"/>
      <c r="L108" s="330"/>
      <c r="M108" s="331"/>
      <c r="N108" s="248"/>
      <c r="O108" s="329"/>
      <c r="P108" s="329"/>
      <c r="Q108" s="329"/>
    </row>
    <row r="109">
      <c r="A109" s="290" t="s">
        <v>12</v>
      </c>
      <c r="B109" s="311">
        <f t="shared" si="7"/>
        <v>6</v>
      </c>
      <c r="C109" s="231" t="s">
        <v>205</v>
      </c>
      <c r="D109" s="305">
        <v>190.0</v>
      </c>
      <c r="E109" s="306"/>
      <c r="F109" s="304"/>
      <c r="G109" s="233" t="s">
        <v>215</v>
      </c>
      <c r="H109" s="305">
        <v>1.0</v>
      </c>
      <c r="I109" s="234"/>
      <c r="J109" s="304"/>
      <c r="K109" s="251"/>
      <c r="L109" s="327"/>
      <c r="M109" s="328"/>
      <c r="N109" s="237"/>
      <c r="O109" s="329"/>
      <c r="P109" s="329"/>
      <c r="Q109" s="329"/>
    </row>
    <row r="110">
      <c r="A110" s="290" t="s">
        <v>12</v>
      </c>
      <c r="B110" s="308">
        <f t="shared" si="7"/>
        <v>7</v>
      </c>
      <c r="C110" s="241" t="s">
        <v>205</v>
      </c>
      <c r="D110" s="293">
        <v>200.0</v>
      </c>
      <c r="E110" s="309"/>
      <c r="F110" s="310"/>
      <c r="G110" s="245" t="s">
        <v>215</v>
      </c>
      <c r="H110" s="293">
        <v>1.0</v>
      </c>
      <c r="I110" s="253"/>
      <c r="J110" s="310"/>
      <c r="K110" s="254"/>
      <c r="L110" s="330"/>
      <c r="M110" s="331"/>
      <c r="N110" s="248"/>
      <c r="O110" s="329"/>
      <c r="P110" s="329"/>
      <c r="Q110" s="329"/>
    </row>
    <row r="111">
      <c r="A111" s="290" t="s">
        <v>12</v>
      </c>
      <c r="B111" s="311">
        <f t="shared" si="7"/>
        <v>8</v>
      </c>
      <c r="C111" s="231" t="s">
        <v>205</v>
      </c>
      <c r="D111" s="305">
        <v>210.0</v>
      </c>
      <c r="E111" s="306"/>
      <c r="F111" s="304"/>
      <c r="G111" s="233" t="s">
        <v>215</v>
      </c>
      <c r="H111" s="305">
        <v>1.0</v>
      </c>
      <c r="I111" s="234"/>
      <c r="J111" s="304"/>
      <c r="K111" s="251"/>
      <c r="L111" s="327"/>
      <c r="M111" s="328"/>
      <c r="N111" s="237"/>
      <c r="O111" s="329"/>
      <c r="P111" s="329"/>
      <c r="Q111" s="329"/>
    </row>
    <row r="112">
      <c r="A112" s="290" t="s">
        <v>12</v>
      </c>
      <c r="B112" s="308">
        <f t="shared" si="7"/>
        <v>9</v>
      </c>
      <c r="C112" s="241" t="s">
        <v>205</v>
      </c>
      <c r="D112" s="293">
        <v>220.0</v>
      </c>
      <c r="E112" s="309"/>
      <c r="F112" s="310"/>
      <c r="G112" s="245" t="s">
        <v>215</v>
      </c>
      <c r="H112" s="293">
        <v>1.0</v>
      </c>
      <c r="I112" s="253"/>
      <c r="J112" s="310"/>
      <c r="K112" s="254"/>
      <c r="L112" s="330"/>
      <c r="M112" s="331"/>
      <c r="N112" s="248"/>
      <c r="O112" s="329"/>
      <c r="P112" s="329"/>
      <c r="Q112" s="329"/>
    </row>
    <row r="113">
      <c r="A113" s="290" t="s">
        <v>12</v>
      </c>
      <c r="B113" s="311">
        <f t="shared" si="7"/>
        <v>10</v>
      </c>
      <c r="C113" s="231" t="s">
        <v>205</v>
      </c>
      <c r="D113" s="305">
        <v>230.0</v>
      </c>
      <c r="E113" s="306"/>
      <c r="F113" s="304"/>
      <c r="G113" s="233" t="s">
        <v>215</v>
      </c>
      <c r="H113" s="305">
        <v>1.0</v>
      </c>
      <c r="I113" s="234"/>
      <c r="J113" s="304"/>
      <c r="K113" s="251"/>
      <c r="L113" s="327"/>
      <c r="M113" s="328"/>
      <c r="N113" s="237"/>
      <c r="O113" s="329"/>
      <c r="P113" s="329"/>
      <c r="Q113" s="329"/>
    </row>
    <row r="114">
      <c r="A114" s="290" t="s">
        <v>12</v>
      </c>
      <c r="B114" s="308">
        <f t="shared" si="7"/>
        <v>11</v>
      </c>
      <c r="C114" s="241" t="s">
        <v>205</v>
      </c>
      <c r="D114" s="293">
        <v>240.0</v>
      </c>
      <c r="E114" s="309"/>
      <c r="F114" s="310"/>
      <c r="G114" s="245" t="s">
        <v>215</v>
      </c>
      <c r="H114" s="293">
        <v>1.0</v>
      </c>
      <c r="I114" s="253"/>
      <c r="J114" s="310"/>
      <c r="K114" s="254"/>
      <c r="L114" s="330"/>
      <c r="M114" s="331"/>
      <c r="N114" s="248"/>
      <c r="O114" s="329"/>
      <c r="P114" s="329"/>
      <c r="Q114" s="329"/>
    </row>
    <row r="115">
      <c r="A115" s="290" t="s">
        <v>12</v>
      </c>
      <c r="B115" s="311">
        <f t="shared" si="7"/>
        <v>12</v>
      </c>
      <c r="C115" s="231" t="s">
        <v>205</v>
      </c>
      <c r="D115" s="305">
        <v>250.0</v>
      </c>
      <c r="E115" s="306"/>
      <c r="F115" s="304"/>
      <c r="G115" s="233" t="s">
        <v>215</v>
      </c>
      <c r="H115" s="305">
        <v>1.0</v>
      </c>
      <c r="I115" s="234"/>
      <c r="J115" s="304"/>
      <c r="K115" s="251"/>
      <c r="L115" s="327"/>
      <c r="M115" s="328"/>
      <c r="N115" s="237"/>
      <c r="O115" s="329"/>
      <c r="P115" s="329"/>
      <c r="Q115" s="329"/>
    </row>
    <row r="116">
      <c r="A116" s="290" t="s">
        <v>12</v>
      </c>
      <c r="B116" s="308">
        <f t="shared" si="7"/>
        <v>13</v>
      </c>
      <c r="C116" s="241" t="s">
        <v>205</v>
      </c>
      <c r="D116" s="293">
        <v>260.0</v>
      </c>
      <c r="E116" s="309"/>
      <c r="F116" s="310"/>
      <c r="G116" s="245" t="s">
        <v>215</v>
      </c>
      <c r="H116" s="293">
        <v>1.0</v>
      </c>
      <c r="I116" s="253"/>
      <c r="J116" s="310"/>
      <c r="K116" s="254"/>
      <c r="L116" s="330"/>
      <c r="M116" s="331"/>
      <c r="N116" s="248"/>
      <c r="O116" s="329"/>
      <c r="P116" s="329"/>
      <c r="Q116" s="329"/>
    </row>
    <row r="117">
      <c r="A117" s="290" t="s">
        <v>12</v>
      </c>
      <c r="B117" s="311">
        <f t="shared" si="7"/>
        <v>14</v>
      </c>
      <c r="C117" s="231" t="s">
        <v>205</v>
      </c>
      <c r="D117" s="305">
        <v>270.0</v>
      </c>
      <c r="E117" s="306"/>
      <c r="F117" s="304"/>
      <c r="G117" s="233" t="s">
        <v>215</v>
      </c>
      <c r="H117" s="305">
        <v>1.0</v>
      </c>
      <c r="I117" s="234"/>
      <c r="J117" s="304"/>
      <c r="K117" s="251"/>
      <c r="L117" s="327"/>
      <c r="M117" s="328"/>
      <c r="N117" s="237"/>
      <c r="O117" s="329"/>
      <c r="P117" s="329"/>
      <c r="Q117" s="329"/>
    </row>
    <row r="118">
      <c r="A118" s="290" t="s">
        <v>12</v>
      </c>
      <c r="B118" s="308">
        <f t="shared" si="7"/>
        <v>15</v>
      </c>
      <c r="C118" s="241" t="s">
        <v>205</v>
      </c>
      <c r="D118" s="293">
        <v>280.0</v>
      </c>
      <c r="E118" s="309"/>
      <c r="F118" s="310"/>
      <c r="G118" s="245" t="s">
        <v>215</v>
      </c>
      <c r="H118" s="293">
        <v>1.0</v>
      </c>
      <c r="I118" s="253"/>
      <c r="J118" s="310"/>
      <c r="K118" s="254"/>
      <c r="L118" s="330"/>
      <c r="M118" s="331"/>
      <c r="N118" s="248"/>
      <c r="O118" s="329"/>
      <c r="P118" s="329"/>
      <c r="Q118" s="329"/>
    </row>
    <row r="119">
      <c r="A119" s="290" t="s">
        <v>12</v>
      </c>
      <c r="B119" s="311">
        <f t="shared" si="7"/>
        <v>16</v>
      </c>
      <c r="C119" s="231" t="s">
        <v>205</v>
      </c>
      <c r="D119" s="305">
        <v>290.0</v>
      </c>
      <c r="E119" s="306"/>
      <c r="F119" s="304"/>
      <c r="G119" s="233" t="s">
        <v>215</v>
      </c>
      <c r="H119" s="305">
        <v>1.0</v>
      </c>
      <c r="I119" s="234"/>
      <c r="J119" s="304"/>
      <c r="K119" s="251"/>
      <c r="L119" s="327"/>
      <c r="M119" s="328"/>
      <c r="N119" s="237"/>
      <c r="O119" s="329"/>
      <c r="P119" s="329"/>
      <c r="Q119" s="329"/>
    </row>
    <row r="120">
      <c r="A120" s="290" t="s">
        <v>12</v>
      </c>
      <c r="B120" s="308">
        <f t="shared" si="7"/>
        <v>17</v>
      </c>
      <c r="C120" s="241" t="s">
        <v>205</v>
      </c>
      <c r="D120" s="293">
        <v>300.0</v>
      </c>
      <c r="E120" s="309"/>
      <c r="F120" s="310"/>
      <c r="G120" s="245" t="s">
        <v>215</v>
      </c>
      <c r="H120" s="293">
        <v>1.0</v>
      </c>
      <c r="I120" s="253"/>
      <c r="J120" s="310"/>
      <c r="K120" s="254"/>
      <c r="L120" s="330"/>
      <c r="M120" s="331"/>
      <c r="N120" s="248"/>
      <c r="O120" s="329"/>
      <c r="P120" s="329"/>
      <c r="Q120" s="329"/>
    </row>
    <row r="121">
      <c r="A121" s="290" t="s">
        <v>12</v>
      </c>
      <c r="B121" s="311">
        <f t="shared" si="7"/>
        <v>18</v>
      </c>
      <c r="C121" s="231" t="s">
        <v>205</v>
      </c>
      <c r="D121" s="305">
        <v>310.0</v>
      </c>
      <c r="E121" s="306"/>
      <c r="F121" s="304"/>
      <c r="G121" s="233" t="s">
        <v>215</v>
      </c>
      <c r="H121" s="305">
        <v>1.0</v>
      </c>
      <c r="I121" s="234"/>
      <c r="J121" s="304"/>
      <c r="K121" s="251"/>
      <c r="L121" s="327"/>
      <c r="M121" s="328"/>
      <c r="N121" s="237"/>
      <c r="O121" s="329"/>
      <c r="P121" s="329"/>
      <c r="Q121" s="329"/>
    </row>
    <row r="122">
      <c r="A122" s="290" t="s">
        <v>12</v>
      </c>
      <c r="B122" s="308">
        <f t="shared" si="7"/>
        <v>19</v>
      </c>
      <c r="C122" s="241" t="s">
        <v>205</v>
      </c>
      <c r="D122" s="293">
        <v>320.0</v>
      </c>
      <c r="E122" s="309"/>
      <c r="F122" s="310"/>
      <c r="G122" s="245" t="s">
        <v>215</v>
      </c>
      <c r="H122" s="293">
        <v>1.0</v>
      </c>
      <c r="I122" s="253"/>
      <c r="J122" s="310"/>
      <c r="K122" s="254"/>
      <c r="L122" s="330"/>
      <c r="M122" s="331"/>
      <c r="N122" s="248"/>
      <c r="O122" s="329"/>
      <c r="P122" s="329"/>
      <c r="Q122" s="329"/>
    </row>
    <row r="123">
      <c r="A123" s="290" t="s">
        <v>12</v>
      </c>
      <c r="B123" s="312">
        <f t="shared" si="7"/>
        <v>20</v>
      </c>
      <c r="C123" s="280" t="s">
        <v>205</v>
      </c>
      <c r="D123" s="313">
        <v>330.0</v>
      </c>
      <c r="E123" s="314"/>
      <c r="F123" s="315"/>
      <c r="G123" s="284" t="s">
        <v>215</v>
      </c>
      <c r="H123" s="313">
        <v>1.0</v>
      </c>
      <c r="I123" s="285"/>
      <c r="J123" s="315"/>
      <c r="K123" s="286"/>
      <c r="L123" s="338"/>
      <c r="M123" s="339"/>
      <c r="N123" s="288"/>
      <c r="O123" s="329"/>
      <c r="P123" s="329"/>
      <c r="Q123" s="329"/>
    </row>
    <row r="124">
      <c r="A124" s="316" t="s">
        <v>13</v>
      </c>
      <c r="B124" s="317">
        <v>1.0</v>
      </c>
      <c r="C124" s="292" t="s">
        <v>205</v>
      </c>
      <c r="D124" s="318">
        <v>160.0</v>
      </c>
      <c r="E124" s="294"/>
      <c r="F124" s="319"/>
      <c r="G124" s="296" t="s">
        <v>216</v>
      </c>
      <c r="H124" s="318">
        <v>1.0</v>
      </c>
      <c r="I124" s="298"/>
      <c r="J124" s="319"/>
      <c r="K124" s="299"/>
      <c r="L124" s="340"/>
      <c r="M124" s="341"/>
      <c r="N124" s="301"/>
      <c r="O124" s="329"/>
      <c r="P124" s="329"/>
      <c r="Q124" s="329"/>
    </row>
    <row r="125">
      <c r="A125" s="316" t="s">
        <v>13</v>
      </c>
      <c r="B125" s="320">
        <f t="shared" ref="B125:B148" si="8">B124+1</f>
        <v>2</v>
      </c>
      <c r="C125" s="231" t="s">
        <v>205</v>
      </c>
      <c r="D125" s="320">
        <v>170.0</v>
      </c>
      <c r="E125" s="306"/>
      <c r="F125" s="320"/>
      <c r="G125" s="233" t="s">
        <v>216</v>
      </c>
      <c r="H125" s="320">
        <v>1.0</v>
      </c>
      <c r="I125" s="234"/>
      <c r="J125" s="320"/>
      <c r="K125" s="251"/>
      <c r="L125" s="327"/>
      <c r="M125" s="328"/>
      <c r="N125" s="237"/>
      <c r="O125" s="329"/>
      <c r="P125" s="329"/>
      <c r="Q125" s="329"/>
    </row>
    <row r="126">
      <c r="A126" s="316" t="s">
        <v>13</v>
      </c>
      <c r="B126" s="321">
        <f t="shared" si="8"/>
        <v>3</v>
      </c>
      <c r="C126" s="241" t="s">
        <v>205</v>
      </c>
      <c r="D126" s="322">
        <v>180.0</v>
      </c>
      <c r="E126" s="309"/>
      <c r="F126" s="323"/>
      <c r="G126" s="245" t="s">
        <v>216</v>
      </c>
      <c r="H126" s="322">
        <v>1.0</v>
      </c>
      <c r="I126" s="253"/>
      <c r="J126" s="323"/>
      <c r="K126" s="254"/>
      <c r="L126" s="330"/>
      <c r="M126" s="331"/>
      <c r="N126" s="248"/>
      <c r="O126" s="329"/>
      <c r="P126" s="329"/>
      <c r="Q126" s="329"/>
    </row>
    <row r="127">
      <c r="A127" s="316" t="s">
        <v>13</v>
      </c>
      <c r="B127" s="320">
        <f t="shared" si="8"/>
        <v>4</v>
      </c>
      <c r="C127" s="231" t="s">
        <v>205</v>
      </c>
      <c r="D127" s="320">
        <v>190.0</v>
      </c>
      <c r="E127" s="306"/>
      <c r="F127" s="320"/>
      <c r="G127" s="233" t="s">
        <v>216</v>
      </c>
      <c r="H127" s="320">
        <v>1.0</v>
      </c>
      <c r="I127" s="234"/>
      <c r="J127" s="320"/>
      <c r="K127" s="251"/>
      <c r="L127" s="327"/>
      <c r="M127" s="328"/>
      <c r="N127" s="237"/>
      <c r="O127" s="329"/>
      <c r="P127" s="329"/>
      <c r="Q127" s="329"/>
    </row>
    <row r="128">
      <c r="A128" s="316" t="s">
        <v>13</v>
      </c>
      <c r="B128" s="321">
        <f t="shared" si="8"/>
        <v>5</v>
      </c>
      <c r="C128" s="241" t="s">
        <v>205</v>
      </c>
      <c r="D128" s="322">
        <v>200.0</v>
      </c>
      <c r="E128" s="309"/>
      <c r="F128" s="323"/>
      <c r="G128" s="245" t="s">
        <v>216</v>
      </c>
      <c r="H128" s="322">
        <v>1.0</v>
      </c>
      <c r="I128" s="253"/>
      <c r="J128" s="323"/>
      <c r="K128" s="254"/>
      <c r="L128" s="330"/>
      <c r="M128" s="331"/>
      <c r="N128" s="248"/>
      <c r="O128" s="329"/>
      <c r="P128" s="329"/>
      <c r="Q128" s="329"/>
    </row>
    <row r="129">
      <c r="A129" s="316" t="s">
        <v>13</v>
      </c>
      <c r="B129" s="320">
        <f t="shared" si="8"/>
        <v>6</v>
      </c>
      <c r="C129" s="231" t="s">
        <v>205</v>
      </c>
      <c r="D129" s="320">
        <v>210.0</v>
      </c>
      <c r="E129" s="306"/>
      <c r="F129" s="320"/>
      <c r="G129" s="233" t="s">
        <v>216</v>
      </c>
      <c r="H129" s="320">
        <v>1.0</v>
      </c>
      <c r="I129" s="234"/>
      <c r="J129" s="320"/>
      <c r="K129" s="251"/>
      <c r="L129" s="327"/>
      <c r="M129" s="328"/>
      <c r="N129" s="237"/>
      <c r="O129" s="329"/>
      <c r="P129" s="329"/>
      <c r="Q129" s="329"/>
    </row>
    <row r="130">
      <c r="A130" s="316" t="s">
        <v>13</v>
      </c>
      <c r="B130" s="321">
        <f t="shared" si="8"/>
        <v>7</v>
      </c>
      <c r="C130" s="241" t="s">
        <v>205</v>
      </c>
      <c r="D130" s="322">
        <v>220.0</v>
      </c>
      <c r="E130" s="309"/>
      <c r="F130" s="323"/>
      <c r="G130" s="245" t="s">
        <v>216</v>
      </c>
      <c r="H130" s="322">
        <v>1.0</v>
      </c>
      <c r="I130" s="253"/>
      <c r="J130" s="323"/>
      <c r="K130" s="254"/>
      <c r="L130" s="330"/>
      <c r="M130" s="331"/>
      <c r="N130" s="248"/>
      <c r="O130" s="329"/>
      <c r="P130" s="329"/>
      <c r="Q130" s="329"/>
    </row>
    <row r="131">
      <c r="A131" s="316" t="s">
        <v>13</v>
      </c>
      <c r="B131" s="320">
        <f t="shared" si="8"/>
        <v>8</v>
      </c>
      <c r="C131" s="231" t="s">
        <v>205</v>
      </c>
      <c r="D131" s="320">
        <v>230.0</v>
      </c>
      <c r="E131" s="306"/>
      <c r="F131" s="320"/>
      <c r="G131" s="233" t="s">
        <v>216</v>
      </c>
      <c r="H131" s="320">
        <v>1.0</v>
      </c>
      <c r="I131" s="234"/>
      <c r="J131" s="320"/>
      <c r="K131" s="251"/>
      <c r="L131" s="327"/>
      <c r="M131" s="328"/>
      <c r="N131" s="237"/>
      <c r="O131" s="329"/>
      <c r="P131" s="329"/>
      <c r="Q131" s="329"/>
    </row>
    <row r="132">
      <c r="A132" s="316" t="s">
        <v>13</v>
      </c>
      <c r="B132" s="321">
        <f t="shared" si="8"/>
        <v>9</v>
      </c>
      <c r="C132" s="241" t="s">
        <v>205</v>
      </c>
      <c r="D132" s="322">
        <v>240.0</v>
      </c>
      <c r="E132" s="309"/>
      <c r="F132" s="323"/>
      <c r="G132" s="245" t="s">
        <v>216</v>
      </c>
      <c r="H132" s="322">
        <v>1.0</v>
      </c>
      <c r="I132" s="253"/>
      <c r="J132" s="323"/>
      <c r="K132" s="254"/>
      <c r="L132" s="330"/>
      <c r="M132" s="331"/>
      <c r="N132" s="248"/>
      <c r="O132" s="329"/>
      <c r="P132" s="329"/>
      <c r="Q132" s="329"/>
    </row>
    <row r="133">
      <c r="A133" s="316" t="s">
        <v>13</v>
      </c>
      <c r="B133" s="320">
        <f t="shared" si="8"/>
        <v>10</v>
      </c>
      <c r="C133" s="231" t="s">
        <v>205</v>
      </c>
      <c r="D133" s="320">
        <v>250.0</v>
      </c>
      <c r="E133" s="306"/>
      <c r="F133" s="320"/>
      <c r="G133" s="233" t="s">
        <v>216</v>
      </c>
      <c r="H133" s="320">
        <v>1.0</v>
      </c>
      <c r="I133" s="234"/>
      <c r="J133" s="320"/>
      <c r="K133" s="251"/>
      <c r="L133" s="327"/>
      <c r="M133" s="328"/>
      <c r="N133" s="237"/>
      <c r="O133" s="329"/>
      <c r="P133" s="329"/>
      <c r="Q133" s="329"/>
    </row>
    <row r="134">
      <c r="A134" s="316" t="s">
        <v>13</v>
      </c>
      <c r="B134" s="321">
        <f t="shared" si="8"/>
        <v>11</v>
      </c>
      <c r="C134" s="241" t="s">
        <v>205</v>
      </c>
      <c r="D134" s="322">
        <v>260.0</v>
      </c>
      <c r="E134" s="309"/>
      <c r="F134" s="323"/>
      <c r="G134" s="245" t="s">
        <v>216</v>
      </c>
      <c r="H134" s="322">
        <v>1.0</v>
      </c>
      <c r="I134" s="253"/>
      <c r="J134" s="323"/>
      <c r="K134" s="254"/>
      <c r="L134" s="330"/>
      <c r="M134" s="331"/>
      <c r="N134" s="248"/>
      <c r="O134" s="329"/>
      <c r="P134" s="329"/>
      <c r="Q134" s="329"/>
    </row>
    <row r="135">
      <c r="A135" s="316" t="s">
        <v>13</v>
      </c>
      <c r="B135" s="320">
        <f t="shared" si="8"/>
        <v>12</v>
      </c>
      <c r="C135" s="231" t="s">
        <v>205</v>
      </c>
      <c r="D135" s="320">
        <v>270.0</v>
      </c>
      <c r="E135" s="306"/>
      <c r="F135" s="320"/>
      <c r="G135" s="233" t="s">
        <v>216</v>
      </c>
      <c r="H135" s="320">
        <v>1.0</v>
      </c>
      <c r="I135" s="234"/>
      <c r="J135" s="320"/>
      <c r="K135" s="251"/>
      <c r="L135" s="327"/>
      <c r="M135" s="328"/>
      <c r="N135" s="237"/>
      <c r="O135" s="329"/>
      <c r="P135" s="329"/>
      <c r="Q135" s="329"/>
    </row>
    <row r="136">
      <c r="A136" s="316" t="s">
        <v>13</v>
      </c>
      <c r="B136" s="321">
        <f t="shared" si="8"/>
        <v>13</v>
      </c>
      <c r="C136" s="241" t="s">
        <v>205</v>
      </c>
      <c r="D136" s="322">
        <v>280.0</v>
      </c>
      <c r="E136" s="309"/>
      <c r="F136" s="323"/>
      <c r="G136" s="245" t="s">
        <v>216</v>
      </c>
      <c r="H136" s="322">
        <v>1.0</v>
      </c>
      <c r="I136" s="253"/>
      <c r="J136" s="323"/>
      <c r="K136" s="254"/>
      <c r="L136" s="330"/>
      <c r="M136" s="331"/>
      <c r="N136" s="248"/>
      <c r="O136" s="329"/>
      <c r="P136" s="329"/>
      <c r="Q136" s="329"/>
    </row>
    <row r="137">
      <c r="A137" s="316" t="s">
        <v>13</v>
      </c>
      <c r="B137" s="320">
        <f t="shared" si="8"/>
        <v>14</v>
      </c>
      <c r="C137" s="231" t="s">
        <v>205</v>
      </c>
      <c r="D137" s="320">
        <v>290.0</v>
      </c>
      <c r="E137" s="306"/>
      <c r="F137" s="320"/>
      <c r="G137" s="233" t="s">
        <v>216</v>
      </c>
      <c r="H137" s="320">
        <v>1.0</v>
      </c>
      <c r="I137" s="234"/>
      <c r="J137" s="320"/>
      <c r="K137" s="251"/>
      <c r="L137" s="327"/>
      <c r="M137" s="328"/>
      <c r="N137" s="237"/>
      <c r="O137" s="329"/>
      <c r="P137" s="329"/>
      <c r="Q137" s="329"/>
    </row>
    <row r="138">
      <c r="A138" s="316" t="s">
        <v>13</v>
      </c>
      <c r="B138" s="321">
        <f t="shared" si="8"/>
        <v>15</v>
      </c>
      <c r="C138" s="241" t="s">
        <v>205</v>
      </c>
      <c r="D138" s="322">
        <v>300.0</v>
      </c>
      <c r="E138" s="309"/>
      <c r="F138" s="323"/>
      <c r="G138" s="245" t="s">
        <v>216</v>
      </c>
      <c r="H138" s="322">
        <v>1.0</v>
      </c>
      <c r="I138" s="253"/>
      <c r="J138" s="323"/>
      <c r="K138" s="254"/>
      <c r="L138" s="330"/>
      <c r="M138" s="331"/>
      <c r="N138" s="248"/>
      <c r="O138" s="329"/>
      <c r="P138" s="329"/>
      <c r="Q138" s="329"/>
    </row>
    <row r="139">
      <c r="A139" s="316" t="s">
        <v>13</v>
      </c>
      <c r="B139" s="320">
        <f t="shared" si="8"/>
        <v>16</v>
      </c>
      <c r="C139" s="231" t="s">
        <v>205</v>
      </c>
      <c r="D139" s="320">
        <v>310.0</v>
      </c>
      <c r="E139" s="306"/>
      <c r="F139" s="320"/>
      <c r="G139" s="233" t="s">
        <v>216</v>
      </c>
      <c r="H139" s="320">
        <v>1.0</v>
      </c>
      <c r="I139" s="234"/>
      <c r="J139" s="320"/>
      <c r="K139" s="251"/>
      <c r="L139" s="327"/>
      <c r="M139" s="328"/>
      <c r="N139" s="237"/>
      <c r="O139" s="329"/>
      <c r="P139" s="329"/>
      <c r="Q139" s="329"/>
    </row>
    <row r="140">
      <c r="A140" s="316" t="s">
        <v>13</v>
      </c>
      <c r="B140" s="321">
        <f t="shared" si="8"/>
        <v>17</v>
      </c>
      <c r="C140" s="241" t="s">
        <v>205</v>
      </c>
      <c r="D140" s="322">
        <v>320.0</v>
      </c>
      <c r="E140" s="309"/>
      <c r="F140" s="323"/>
      <c r="G140" s="245" t="s">
        <v>216</v>
      </c>
      <c r="H140" s="322">
        <v>1.0</v>
      </c>
      <c r="I140" s="253"/>
      <c r="J140" s="323"/>
      <c r="K140" s="254"/>
      <c r="L140" s="330"/>
      <c r="M140" s="331"/>
      <c r="N140" s="248"/>
      <c r="O140" s="329"/>
      <c r="P140" s="329"/>
      <c r="Q140" s="329"/>
    </row>
    <row r="141">
      <c r="A141" s="316" t="s">
        <v>13</v>
      </c>
      <c r="B141" s="320">
        <f t="shared" si="8"/>
        <v>18</v>
      </c>
      <c r="C141" s="231" t="s">
        <v>205</v>
      </c>
      <c r="D141" s="320">
        <v>330.0</v>
      </c>
      <c r="E141" s="306"/>
      <c r="F141" s="320"/>
      <c r="G141" s="233" t="s">
        <v>216</v>
      </c>
      <c r="H141" s="320">
        <v>1.0</v>
      </c>
      <c r="I141" s="234"/>
      <c r="J141" s="320"/>
      <c r="K141" s="251"/>
      <c r="L141" s="327"/>
      <c r="M141" s="328"/>
      <c r="N141" s="237"/>
      <c r="O141" s="329"/>
      <c r="P141" s="329"/>
      <c r="Q141" s="329"/>
    </row>
    <row r="142">
      <c r="A142" s="316" t="s">
        <v>13</v>
      </c>
      <c r="B142" s="321">
        <f t="shared" si="8"/>
        <v>19</v>
      </c>
      <c r="C142" s="241" t="s">
        <v>205</v>
      </c>
      <c r="D142" s="322">
        <v>340.0</v>
      </c>
      <c r="E142" s="309"/>
      <c r="F142" s="323"/>
      <c r="G142" s="245" t="s">
        <v>216</v>
      </c>
      <c r="H142" s="322">
        <v>1.0</v>
      </c>
      <c r="I142" s="253"/>
      <c r="J142" s="323"/>
      <c r="K142" s="254"/>
      <c r="L142" s="330"/>
      <c r="M142" s="331"/>
      <c r="N142" s="248"/>
      <c r="O142" s="329"/>
      <c r="P142" s="329"/>
      <c r="Q142" s="329"/>
    </row>
    <row r="143">
      <c r="A143" s="316" t="s">
        <v>13</v>
      </c>
      <c r="B143" s="320">
        <f t="shared" si="8"/>
        <v>20</v>
      </c>
      <c r="C143" s="231" t="s">
        <v>205</v>
      </c>
      <c r="D143" s="320">
        <v>350.0</v>
      </c>
      <c r="E143" s="306"/>
      <c r="F143" s="320"/>
      <c r="G143" s="233" t="s">
        <v>216</v>
      </c>
      <c r="H143" s="320">
        <v>1.0</v>
      </c>
      <c r="I143" s="234"/>
      <c r="J143" s="320"/>
      <c r="K143" s="251"/>
      <c r="L143" s="327"/>
      <c r="M143" s="328"/>
      <c r="N143" s="237"/>
      <c r="O143" s="329"/>
      <c r="P143" s="329"/>
      <c r="Q143" s="329"/>
    </row>
    <row r="144">
      <c r="A144" s="316" t="s">
        <v>13</v>
      </c>
      <c r="B144" s="321">
        <f t="shared" si="8"/>
        <v>21</v>
      </c>
      <c r="C144" s="241" t="s">
        <v>205</v>
      </c>
      <c r="D144" s="322">
        <v>360.0</v>
      </c>
      <c r="E144" s="309"/>
      <c r="F144" s="323"/>
      <c r="G144" s="245" t="s">
        <v>216</v>
      </c>
      <c r="H144" s="322">
        <v>1.0</v>
      </c>
      <c r="I144" s="253"/>
      <c r="J144" s="323"/>
      <c r="K144" s="254"/>
      <c r="L144" s="330"/>
      <c r="M144" s="331"/>
      <c r="N144" s="248"/>
      <c r="O144" s="329"/>
      <c r="P144" s="329"/>
      <c r="Q144" s="329"/>
    </row>
    <row r="145">
      <c r="A145" s="316" t="s">
        <v>13</v>
      </c>
      <c r="B145" s="320">
        <f t="shared" si="8"/>
        <v>22</v>
      </c>
      <c r="C145" s="231" t="s">
        <v>205</v>
      </c>
      <c r="D145" s="320">
        <v>370.0</v>
      </c>
      <c r="E145" s="306"/>
      <c r="F145" s="320"/>
      <c r="G145" s="233" t="s">
        <v>216</v>
      </c>
      <c r="H145" s="320">
        <v>1.0</v>
      </c>
      <c r="I145" s="234"/>
      <c r="J145" s="320"/>
      <c r="K145" s="251"/>
      <c r="L145" s="327"/>
      <c r="M145" s="328"/>
      <c r="N145" s="237"/>
      <c r="O145" s="329"/>
      <c r="P145" s="329"/>
      <c r="Q145" s="329"/>
    </row>
    <row r="146">
      <c r="A146" s="316" t="s">
        <v>13</v>
      </c>
      <c r="B146" s="321">
        <f t="shared" si="8"/>
        <v>23</v>
      </c>
      <c r="C146" s="241" t="s">
        <v>205</v>
      </c>
      <c r="D146" s="322">
        <v>380.0</v>
      </c>
      <c r="E146" s="309"/>
      <c r="F146" s="323"/>
      <c r="G146" s="245" t="s">
        <v>216</v>
      </c>
      <c r="H146" s="322">
        <v>1.0</v>
      </c>
      <c r="I146" s="253"/>
      <c r="J146" s="323"/>
      <c r="K146" s="254"/>
      <c r="L146" s="330"/>
      <c r="M146" s="331"/>
      <c r="N146" s="248"/>
      <c r="O146" s="329"/>
      <c r="P146" s="329"/>
      <c r="Q146" s="329"/>
    </row>
    <row r="147">
      <c r="A147" s="316" t="s">
        <v>13</v>
      </c>
      <c r="B147" s="320">
        <f t="shared" si="8"/>
        <v>24</v>
      </c>
      <c r="C147" s="231" t="s">
        <v>205</v>
      </c>
      <c r="D147" s="320">
        <v>390.0</v>
      </c>
      <c r="E147" s="306"/>
      <c r="F147" s="320"/>
      <c r="G147" s="233" t="s">
        <v>216</v>
      </c>
      <c r="H147" s="320">
        <v>1.0</v>
      </c>
      <c r="I147" s="234"/>
      <c r="J147" s="320"/>
      <c r="K147" s="251"/>
      <c r="L147" s="327"/>
      <c r="M147" s="328"/>
      <c r="N147" s="237"/>
      <c r="O147" s="329"/>
      <c r="P147" s="329"/>
      <c r="Q147" s="329"/>
    </row>
    <row r="148">
      <c r="A148" s="316" t="s">
        <v>13</v>
      </c>
      <c r="B148" s="342">
        <f t="shared" si="8"/>
        <v>25</v>
      </c>
      <c r="C148" s="241" t="s">
        <v>205</v>
      </c>
      <c r="D148" s="322">
        <v>400.0</v>
      </c>
      <c r="E148" s="309"/>
      <c r="F148" s="323"/>
      <c r="G148" s="245" t="s">
        <v>216</v>
      </c>
      <c r="H148" s="322">
        <v>1.0</v>
      </c>
      <c r="I148" s="253"/>
      <c r="J148" s="323"/>
      <c r="K148" s="262"/>
      <c r="L148" s="334"/>
      <c r="M148" s="335"/>
      <c r="N148" s="248"/>
      <c r="O148" s="329"/>
      <c r="P148" s="329"/>
      <c r="Q148" s="329"/>
    </row>
    <row r="149">
      <c r="A149" s="324" t="s">
        <v>217</v>
      </c>
      <c r="C149" s="206" t="s">
        <v>194</v>
      </c>
      <c r="D149" s="205"/>
      <c r="E149" s="205"/>
      <c r="F149" s="205"/>
      <c r="G149" s="205"/>
      <c r="H149" s="205"/>
      <c r="I149" s="205"/>
      <c r="J149" s="205"/>
      <c r="K149" s="207" t="s">
        <v>195</v>
      </c>
      <c r="L149" s="205"/>
      <c r="M149" s="205"/>
      <c r="N149" s="205"/>
      <c r="O149" s="205"/>
      <c r="P149" s="205"/>
      <c r="Q149" s="208"/>
    </row>
    <row r="150">
      <c r="A150" s="210"/>
      <c r="Q150" s="211"/>
    </row>
    <row r="151">
      <c r="A151" s="212" t="s">
        <v>9</v>
      </c>
      <c r="B151" s="213" t="s">
        <v>22</v>
      </c>
      <c r="C151" s="214" t="s">
        <v>196</v>
      </c>
      <c r="E151" s="215" t="s">
        <v>197</v>
      </c>
      <c r="G151" s="216" t="s">
        <v>198</v>
      </c>
      <c r="I151" s="217" t="s">
        <v>199</v>
      </c>
      <c r="Q151" s="211"/>
    </row>
    <row r="152">
      <c r="A152" s="218"/>
      <c r="B152" s="90"/>
      <c r="C152" s="219" t="s">
        <v>200</v>
      </c>
      <c r="D152" s="220" t="s">
        <v>201</v>
      </c>
      <c r="E152" s="219" t="s">
        <v>200</v>
      </c>
      <c r="F152" s="220" t="s">
        <v>201</v>
      </c>
      <c r="G152" s="221" t="s">
        <v>200</v>
      </c>
      <c r="H152" s="222" t="s">
        <v>201</v>
      </c>
      <c r="I152" s="221" t="s">
        <v>200</v>
      </c>
      <c r="J152" s="222" t="s">
        <v>201</v>
      </c>
      <c r="K152" s="223" t="s">
        <v>202</v>
      </c>
      <c r="L152" s="325" t="s">
        <v>211</v>
      </c>
      <c r="M152" s="343" t="s">
        <v>218</v>
      </c>
      <c r="N152" s="225" t="s">
        <v>204</v>
      </c>
      <c r="O152" s="227"/>
      <c r="P152" s="227"/>
      <c r="Q152" s="228"/>
    </row>
    <row r="153">
      <c r="A153" s="229" t="s">
        <v>7</v>
      </c>
      <c r="B153" s="230">
        <f>1</f>
        <v>1</v>
      </c>
      <c r="C153" s="231" t="s">
        <v>205</v>
      </c>
      <c r="D153" s="232">
        <v>100.0</v>
      </c>
      <c r="E153" s="231"/>
      <c r="F153" s="232"/>
      <c r="G153" s="233" t="s">
        <v>219</v>
      </c>
      <c r="H153" s="232">
        <v>1.0</v>
      </c>
      <c r="I153" s="234"/>
      <c r="J153" s="232"/>
      <c r="K153" s="251"/>
      <c r="L153" s="327"/>
      <c r="M153" s="344"/>
      <c r="N153" s="237"/>
      <c r="O153" s="329"/>
      <c r="P153" s="329"/>
      <c r="Q153" s="329"/>
    </row>
    <row r="154">
      <c r="A154" s="229" t="s">
        <v>7</v>
      </c>
      <c r="B154" s="240">
        <f t="shared" ref="B154:B162" si="9">B153+1</f>
        <v>2</v>
      </c>
      <c r="C154" s="241" t="s">
        <v>205</v>
      </c>
      <c r="D154" s="242">
        <v>110.0</v>
      </c>
      <c r="E154" s="241"/>
      <c r="F154" s="244"/>
      <c r="G154" s="245" t="s">
        <v>219</v>
      </c>
      <c r="H154" s="242">
        <v>1.0</v>
      </c>
      <c r="I154" s="245"/>
      <c r="J154" s="244"/>
      <c r="K154" s="254"/>
      <c r="L154" s="330"/>
      <c r="M154" s="345"/>
      <c r="N154" s="248"/>
      <c r="O154" s="329"/>
      <c r="P154" s="329"/>
      <c r="Q154" s="329"/>
    </row>
    <row r="155">
      <c r="A155" s="229" t="s">
        <v>7</v>
      </c>
      <c r="B155" s="230">
        <f t="shared" si="9"/>
        <v>3</v>
      </c>
      <c r="C155" s="231" t="s">
        <v>205</v>
      </c>
      <c r="D155" s="232">
        <v>120.0</v>
      </c>
      <c r="E155" s="306"/>
      <c r="F155" s="250"/>
      <c r="G155" s="233" t="s">
        <v>219</v>
      </c>
      <c r="H155" s="232">
        <v>1.0</v>
      </c>
      <c r="I155" s="234"/>
      <c r="J155" s="250"/>
      <c r="K155" s="251"/>
      <c r="L155" s="327"/>
      <c r="M155" s="344"/>
      <c r="N155" s="237"/>
      <c r="O155" s="329"/>
      <c r="P155" s="329"/>
      <c r="Q155" s="329"/>
    </row>
    <row r="156">
      <c r="A156" s="229" t="s">
        <v>7</v>
      </c>
      <c r="B156" s="240">
        <f t="shared" si="9"/>
        <v>4</v>
      </c>
      <c r="C156" s="241" t="s">
        <v>205</v>
      </c>
      <c r="D156" s="242">
        <v>130.0</v>
      </c>
      <c r="E156" s="309"/>
      <c r="F156" s="244"/>
      <c r="G156" s="245" t="s">
        <v>219</v>
      </c>
      <c r="H156" s="242">
        <v>1.0</v>
      </c>
      <c r="I156" s="253"/>
      <c r="J156" s="244"/>
      <c r="K156" s="254"/>
      <c r="L156" s="330"/>
      <c r="M156" s="345"/>
      <c r="N156" s="248"/>
      <c r="O156" s="329"/>
      <c r="P156" s="329"/>
      <c r="Q156" s="329"/>
    </row>
    <row r="157">
      <c r="A157" s="229" t="s">
        <v>7</v>
      </c>
      <c r="B157" s="230">
        <f t="shared" si="9"/>
        <v>5</v>
      </c>
      <c r="C157" s="231" t="s">
        <v>205</v>
      </c>
      <c r="D157" s="232">
        <v>140.0</v>
      </c>
      <c r="E157" s="306"/>
      <c r="F157" s="250"/>
      <c r="G157" s="233" t="s">
        <v>219</v>
      </c>
      <c r="H157" s="232">
        <v>1.0</v>
      </c>
      <c r="I157" s="234"/>
      <c r="J157" s="250"/>
      <c r="K157" s="251"/>
      <c r="L157" s="327"/>
      <c r="M157" s="344"/>
      <c r="N157" s="237"/>
      <c r="O157" s="329"/>
      <c r="P157" s="329"/>
      <c r="Q157" s="329"/>
    </row>
    <row r="158">
      <c r="A158" s="229" t="s">
        <v>7</v>
      </c>
      <c r="B158" s="240">
        <f t="shared" si="9"/>
        <v>6</v>
      </c>
      <c r="C158" s="241" t="s">
        <v>205</v>
      </c>
      <c r="D158" s="242">
        <v>150.0</v>
      </c>
      <c r="E158" s="309"/>
      <c r="F158" s="244"/>
      <c r="G158" s="245" t="s">
        <v>219</v>
      </c>
      <c r="H158" s="242">
        <v>1.0</v>
      </c>
      <c r="I158" s="253"/>
      <c r="J158" s="244"/>
      <c r="K158" s="254"/>
      <c r="L158" s="330"/>
      <c r="M158" s="345"/>
      <c r="N158" s="248"/>
      <c r="O158" s="329"/>
      <c r="P158" s="329"/>
      <c r="Q158" s="329"/>
    </row>
    <row r="159">
      <c r="A159" s="229" t="s">
        <v>7</v>
      </c>
      <c r="B159" s="230">
        <f t="shared" si="9"/>
        <v>7</v>
      </c>
      <c r="C159" s="231" t="s">
        <v>205</v>
      </c>
      <c r="D159" s="232">
        <v>160.0</v>
      </c>
      <c r="E159" s="306"/>
      <c r="F159" s="250"/>
      <c r="G159" s="233" t="s">
        <v>219</v>
      </c>
      <c r="H159" s="232">
        <v>1.0</v>
      </c>
      <c r="I159" s="234"/>
      <c r="J159" s="250"/>
      <c r="K159" s="251"/>
      <c r="L159" s="327"/>
      <c r="M159" s="344"/>
      <c r="N159" s="237"/>
      <c r="O159" s="329"/>
      <c r="P159" s="329"/>
      <c r="Q159" s="329"/>
    </row>
    <row r="160">
      <c r="A160" s="229" t="s">
        <v>7</v>
      </c>
      <c r="B160" s="240">
        <f t="shared" si="9"/>
        <v>8</v>
      </c>
      <c r="C160" s="241" t="s">
        <v>205</v>
      </c>
      <c r="D160" s="242">
        <v>170.0</v>
      </c>
      <c r="E160" s="309"/>
      <c r="F160" s="244"/>
      <c r="G160" s="245" t="s">
        <v>219</v>
      </c>
      <c r="H160" s="242">
        <v>1.0</v>
      </c>
      <c r="I160" s="253"/>
      <c r="J160" s="244"/>
      <c r="K160" s="254"/>
      <c r="L160" s="330"/>
      <c r="M160" s="345"/>
      <c r="N160" s="248"/>
      <c r="O160" s="329"/>
      <c r="P160" s="329"/>
      <c r="Q160" s="329"/>
    </row>
    <row r="161">
      <c r="A161" s="229" t="s">
        <v>7</v>
      </c>
      <c r="B161" s="230">
        <f t="shared" si="9"/>
        <v>9</v>
      </c>
      <c r="C161" s="231" t="s">
        <v>205</v>
      </c>
      <c r="D161" s="232">
        <v>180.0</v>
      </c>
      <c r="E161" s="306"/>
      <c r="F161" s="250"/>
      <c r="G161" s="233" t="s">
        <v>219</v>
      </c>
      <c r="H161" s="232">
        <v>1.0</v>
      </c>
      <c r="I161" s="234"/>
      <c r="J161" s="250"/>
      <c r="K161" s="251"/>
      <c r="L161" s="327"/>
      <c r="M161" s="344"/>
      <c r="N161" s="237"/>
      <c r="O161" s="329"/>
      <c r="P161" s="329"/>
      <c r="Q161" s="329"/>
    </row>
    <row r="162">
      <c r="A162" s="229" t="s">
        <v>7</v>
      </c>
      <c r="B162" s="255">
        <f t="shared" si="9"/>
        <v>10</v>
      </c>
      <c r="C162" s="256" t="s">
        <v>205</v>
      </c>
      <c r="D162" s="257">
        <v>190.0</v>
      </c>
      <c r="E162" s="333"/>
      <c r="F162" s="259"/>
      <c r="G162" s="260" t="s">
        <v>219</v>
      </c>
      <c r="H162" s="257">
        <v>1.0</v>
      </c>
      <c r="I162" s="261"/>
      <c r="J162" s="259"/>
      <c r="K162" s="262"/>
      <c r="L162" s="334"/>
      <c r="M162" s="346"/>
      <c r="N162" s="264"/>
      <c r="O162" s="329"/>
      <c r="P162" s="329"/>
      <c r="Q162" s="329"/>
    </row>
    <row r="163">
      <c r="A163" s="265" t="s">
        <v>8</v>
      </c>
      <c r="B163" s="266">
        <v>1.0</v>
      </c>
      <c r="C163" s="267" t="s">
        <v>205</v>
      </c>
      <c r="D163" s="266">
        <v>120.0</v>
      </c>
      <c r="E163" s="268"/>
      <c r="F163" s="266"/>
      <c r="G163" s="269" t="s">
        <v>220</v>
      </c>
      <c r="H163" s="266">
        <v>1.0</v>
      </c>
      <c r="I163" s="270"/>
      <c r="J163" s="266"/>
      <c r="K163" s="271"/>
      <c r="L163" s="336"/>
      <c r="M163" s="344"/>
      <c r="N163" s="273"/>
      <c r="O163" s="329"/>
      <c r="P163" s="329"/>
      <c r="Q163" s="329"/>
    </row>
    <row r="164">
      <c r="A164" s="265" t="s">
        <v>8</v>
      </c>
      <c r="B164" s="275">
        <f t="shared" ref="B164:B177" si="10">B163+1</f>
        <v>2</v>
      </c>
      <c r="C164" s="241" t="s">
        <v>205</v>
      </c>
      <c r="D164" s="276">
        <v>130.0</v>
      </c>
      <c r="E164" s="309"/>
      <c r="F164" s="277"/>
      <c r="G164" s="245" t="s">
        <v>220</v>
      </c>
      <c r="H164" s="276">
        <v>1.0</v>
      </c>
      <c r="I164" s="253"/>
      <c r="J164" s="277"/>
      <c r="K164" s="254"/>
      <c r="L164" s="330"/>
      <c r="M164" s="345"/>
      <c r="N164" s="248"/>
      <c r="O164" s="329"/>
      <c r="P164" s="329"/>
      <c r="Q164" s="329"/>
    </row>
    <row r="165">
      <c r="A165" s="265" t="s">
        <v>8</v>
      </c>
      <c r="B165" s="278">
        <f t="shared" si="10"/>
        <v>3</v>
      </c>
      <c r="C165" s="231" t="s">
        <v>205</v>
      </c>
      <c r="D165" s="278">
        <v>140.0</v>
      </c>
      <c r="E165" s="306"/>
      <c r="F165" s="278"/>
      <c r="G165" s="233" t="s">
        <v>220</v>
      </c>
      <c r="H165" s="278">
        <v>1.0</v>
      </c>
      <c r="I165" s="234"/>
      <c r="J165" s="278"/>
      <c r="K165" s="251"/>
      <c r="L165" s="327"/>
      <c r="M165" s="344"/>
      <c r="N165" s="237"/>
      <c r="O165" s="329"/>
      <c r="P165" s="329"/>
      <c r="Q165" s="329"/>
    </row>
    <row r="166">
      <c r="A166" s="265" t="s">
        <v>8</v>
      </c>
      <c r="B166" s="275">
        <f t="shared" si="10"/>
        <v>4</v>
      </c>
      <c r="C166" s="241" t="s">
        <v>205</v>
      </c>
      <c r="D166" s="276">
        <v>150.0</v>
      </c>
      <c r="E166" s="309"/>
      <c r="F166" s="277"/>
      <c r="G166" s="245" t="s">
        <v>220</v>
      </c>
      <c r="H166" s="276">
        <v>1.0</v>
      </c>
      <c r="I166" s="253"/>
      <c r="J166" s="277"/>
      <c r="K166" s="254"/>
      <c r="L166" s="330"/>
      <c r="M166" s="345"/>
      <c r="N166" s="248"/>
      <c r="O166" s="329"/>
      <c r="P166" s="329"/>
      <c r="Q166" s="329"/>
    </row>
    <row r="167">
      <c r="A167" s="265" t="s">
        <v>8</v>
      </c>
      <c r="B167" s="278">
        <f t="shared" si="10"/>
        <v>5</v>
      </c>
      <c r="C167" s="231" t="s">
        <v>205</v>
      </c>
      <c r="D167" s="278">
        <v>160.0</v>
      </c>
      <c r="E167" s="306"/>
      <c r="F167" s="278"/>
      <c r="G167" s="233" t="s">
        <v>220</v>
      </c>
      <c r="H167" s="278">
        <v>1.0</v>
      </c>
      <c r="I167" s="234"/>
      <c r="J167" s="278"/>
      <c r="K167" s="251"/>
      <c r="L167" s="327"/>
      <c r="M167" s="344"/>
      <c r="N167" s="237"/>
      <c r="O167" s="329"/>
      <c r="P167" s="329"/>
      <c r="Q167" s="329"/>
    </row>
    <row r="168">
      <c r="A168" s="265" t="s">
        <v>8</v>
      </c>
      <c r="B168" s="275">
        <f t="shared" si="10"/>
        <v>6</v>
      </c>
      <c r="C168" s="241" t="s">
        <v>205</v>
      </c>
      <c r="D168" s="276">
        <v>170.0</v>
      </c>
      <c r="E168" s="309"/>
      <c r="F168" s="277"/>
      <c r="G168" s="245" t="s">
        <v>220</v>
      </c>
      <c r="H168" s="276">
        <v>1.0</v>
      </c>
      <c r="I168" s="253"/>
      <c r="J168" s="277"/>
      <c r="K168" s="254"/>
      <c r="L168" s="330"/>
      <c r="M168" s="345"/>
      <c r="N168" s="248"/>
      <c r="O168" s="329"/>
      <c r="P168" s="329"/>
      <c r="Q168" s="329"/>
    </row>
    <row r="169">
      <c r="A169" s="265" t="s">
        <v>8</v>
      </c>
      <c r="B169" s="278">
        <f t="shared" si="10"/>
        <v>7</v>
      </c>
      <c r="C169" s="231" t="s">
        <v>205</v>
      </c>
      <c r="D169" s="278">
        <v>180.0</v>
      </c>
      <c r="E169" s="306"/>
      <c r="F169" s="278"/>
      <c r="G169" s="233" t="s">
        <v>220</v>
      </c>
      <c r="H169" s="278">
        <v>1.0</v>
      </c>
      <c r="I169" s="234"/>
      <c r="J169" s="278"/>
      <c r="K169" s="251"/>
      <c r="L169" s="327"/>
      <c r="M169" s="344"/>
      <c r="N169" s="237"/>
      <c r="O169" s="329"/>
      <c r="P169" s="329"/>
      <c r="Q169" s="329"/>
    </row>
    <row r="170">
      <c r="A170" s="265" t="s">
        <v>8</v>
      </c>
      <c r="B170" s="275">
        <f t="shared" si="10"/>
        <v>8</v>
      </c>
      <c r="C170" s="241" t="s">
        <v>205</v>
      </c>
      <c r="D170" s="276">
        <v>190.0</v>
      </c>
      <c r="E170" s="309"/>
      <c r="F170" s="277"/>
      <c r="G170" s="245" t="s">
        <v>220</v>
      </c>
      <c r="H170" s="276">
        <v>1.0</v>
      </c>
      <c r="I170" s="253"/>
      <c r="J170" s="277"/>
      <c r="K170" s="254"/>
      <c r="L170" s="330"/>
      <c r="M170" s="345"/>
      <c r="N170" s="248"/>
      <c r="O170" s="329"/>
      <c r="P170" s="329"/>
      <c r="Q170" s="329"/>
    </row>
    <row r="171">
      <c r="A171" s="265" t="s">
        <v>8</v>
      </c>
      <c r="B171" s="278">
        <f t="shared" si="10"/>
        <v>9</v>
      </c>
      <c r="C171" s="231" t="s">
        <v>205</v>
      </c>
      <c r="D171" s="278">
        <v>200.0</v>
      </c>
      <c r="E171" s="306"/>
      <c r="F171" s="278"/>
      <c r="G171" s="233" t="s">
        <v>220</v>
      </c>
      <c r="H171" s="278">
        <v>1.0</v>
      </c>
      <c r="I171" s="234"/>
      <c r="J171" s="278"/>
      <c r="K171" s="251"/>
      <c r="L171" s="327"/>
      <c r="M171" s="344"/>
      <c r="N171" s="237"/>
      <c r="O171" s="329"/>
      <c r="P171" s="329"/>
      <c r="Q171" s="329"/>
    </row>
    <row r="172">
      <c r="A172" s="265" t="s">
        <v>8</v>
      </c>
      <c r="B172" s="275">
        <f t="shared" si="10"/>
        <v>10</v>
      </c>
      <c r="C172" s="241" t="s">
        <v>205</v>
      </c>
      <c r="D172" s="276">
        <v>210.0</v>
      </c>
      <c r="E172" s="309"/>
      <c r="F172" s="277"/>
      <c r="G172" s="245" t="s">
        <v>220</v>
      </c>
      <c r="H172" s="276">
        <v>1.0</v>
      </c>
      <c r="I172" s="253"/>
      <c r="J172" s="277"/>
      <c r="K172" s="254"/>
      <c r="L172" s="330"/>
      <c r="M172" s="345"/>
      <c r="N172" s="248"/>
      <c r="O172" s="329"/>
      <c r="P172" s="329"/>
      <c r="Q172" s="329"/>
    </row>
    <row r="173">
      <c r="A173" s="265" t="s">
        <v>8</v>
      </c>
      <c r="B173" s="278">
        <f t="shared" si="10"/>
        <v>11</v>
      </c>
      <c r="C173" s="231" t="s">
        <v>205</v>
      </c>
      <c r="D173" s="278">
        <v>220.0</v>
      </c>
      <c r="E173" s="306"/>
      <c r="F173" s="278"/>
      <c r="G173" s="233" t="s">
        <v>220</v>
      </c>
      <c r="H173" s="278">
        <v>1.0</v>
      </c>
      <c r="I173" s="234"/>
      <c r="J173" s="278"/>
      <c r="K173" s="251"/>
      <c r="L173" s="327"/>
      <c r="M173" s="344"/>
      <c r="N173" s="237"/>
      <c r="O173" s="329"/>
      <c r="P173" s="329"/>
      <c r="Q173" s="329"/>
    </row>
    <row r="174">
      <c r="A174" s="265" t="s">
        <v>8</v>
      </c>
      <c r="B174" s="275">
        <f t="shared" si="10"/>
        <v>12</v>
      </c>
      <c r="C174" s="241" t="s">
        <v>205</v>
      </c>
      <c r="D174" s="276">
        <v>230.0</v>
      </c>
      <c r="E174" s="309"/>
      <c r="F174" s="277"/>
      <c r="G174" s="245" t="s">
        <v>220</v>
      </c>
      <c r="H174" s="276">
        <v>1.0</v>
      </c>
      <c r="I174" s="253"/>
      <c r="J174" s="277"/>
      <c r="K174" s="254"/>
      <c r="L174" s="330"/>
      <c r="M174" s="345"/>
      <c r="N174" s="248"/>
      <c r="O174" s="329"/>
      <c r="P174" s="329"/>
      <c r="Q174" s="329"/>
    </row>
    <row r="175">
      <c r="A175" s="265" t="s">
        <v>8</v>
      </c>
      <c r="B175" s="278">
        <f t="shared" si="10"/>
        <v>13</v>
      </c>
      <c r="C175" s="231" t="s">
        <v>205</v>
      </c>
      <c r="D175" s="278">
        <v>240.0</v>
      </c>
      <c r="E175" s="306"/>
      <c r="F175" s="278"/>
      <c r="G175" s="233" t="s">
        <v>220</v>
      </c>
      <c r="H175" s="278">
        <v>1.0</v>
      </c>
      <c r="I175" s="234"/>
      <c r="J175" s="278"/>
      <c r="K175" s="251"/>
      <c r="L175" s="327"/>
      <c r="M175" s="344"/>
      <c r="N175" s="237"/>
      <c r="O175" s="329"/>
      <c r="P175" s="329"/>
      <c r="Q175" s="329"/>
    </row>
    <row r="176">
      <c r="A176" s="265" t="s">
        <v>8</v>
      </c>
      <c r="B176" s="275">
        <f t="shared" si="10"/>
        <v>14</v>
      </c>
      <c r="C176" s="241" t="s">
        <v>205</v>
      </c>
      <c r="D176" s="276">
        <v>250.0</v>
      </c>
      <c r="E176" s="309"/>
      <c r="F176" s="277"/>
      <c r="G176" s="245" t="s">
        <v>220</v>
      </c>
      <c r="H176" s="276">
        <v>1.0</v>
      </c>
      <c r="I176" s="253"/>
      <c r="J176" s="277"/>
      <c r="K176" s="254"/>
      <c r="L176" s="330"/>
      <c r="M176" s="345"/>
      <c r="N176" s="248"/>
      <c r="O176" s="329"/>
      <c r="P176" s="329"/>
      <c r="Q176" s="329"/>
    </row>
    <row r="177">
      <c r="A177" s="265" t="s">
        <v>8</v>
      </c>
      <c r="B177" s="279">
        <f t="shared" si="10"/>
        <v>15</v>
      </c>
      <c r="C177" s="280" t="s">
        <v>205</v>
      </c>
      <c r="D177" s="281">
        <v>260.0</v>
      </c>
      <c r="E177" s="314"/>
      <c r="F177" s="283"/>
      <c r="G177" s="284" t="s">
        <v>220</v>
      </c>
      <c r="H177" s="281">
        <v>1.0</v>
      </c>
      <c r="I177" s="285"/>
      <c r="J177" s="283"/>
      <c r="K177" s="286"/>
      <c r="L177" s="338"/>
      <c r="M177" s="347"/>
      <c r="N177" s="288"/>
      <c r="O177" s="329"/>
      <c r="P177" s="329"/>
      <c r="Q177" s="329"/>
    </row>
    <row r="178">
      <c r="A178" s="290" t="s">
        <v>12</v>
      </c>
      <c r="B178" s="291">
        <v>1.0</v>
      </c>
      <c r="C178" s="292" t="s">
        <v>205</v>
      </c>
      <c r="D178" s="297">
        <v>140.0</v>
      </c>
      <c r="E178" s="294"/>
      <c r="F178" s="295"/>
      <c r="G178" s="296" t="s">
        <v>221</v>
      </c>
      <c r="H178" s="297">
        <v>1.0</v>
      </c>
      <c r="I178" s="298"/>
      <c r="J178" s="295"/>
      <c r="K178" s="299"/>
      <c r="L178" s="340"/>
      <c r="M178" s="345"/>
      <c r="N178" s="301"/>
      <c r="O178" s="329"/>
      <c r="P178" s="329"/>
      <c r="Q178" s="329"/>
    </row>
    <row r="179">
      <c r="A179" s="290" t="s">
        <v>12</v>
      </c>
      <c r="B179" s="304">
        <f t="shared" ref="B179:B197" si="11">B178+1</f>
        <v>2</v>
      </c>
      <c r="C179" s="231" t="s">
        <v>205</v>
      </c>
      <c r="D179" s="305">
        <v>150.0</v>
      </c>
      <c r="E179" s="306"/>
      <c r="F179" s="304"/>
      <c r="G179" s="233" t="s">
        <v>221</v>
      </c>
      <c r="H179" s="305">
        <v>1.0</v>
      </c>
      <c r="I179" s="234"/>
      <c r="J179" s="304"/>
      <c r="K179" s="251"/>
      <c r="L179" s="327"/>
      <c r="M179" s="344"/>
      <c r="N179" s="237"/>
      <c r="O179" s="329"/>
      <c r="P179" s="329"/>
      <c r="Q179" s="329"/>
    </row>
    <row r="180">
      <c r="A180" s="290" t="s">
        <v>12</v>
      </c>
      <c r="B180" s="308">
        <f t="shared" si="11"/>
        <v>3</v>
      </c>
      <c r="C180" s="241" t="s">
        <v>205</v>
      </c>
      <c r="D180" s="293">
        <v>160.0</v>
      </c>
      <c r="E180" s="309"/>
      <c r="F180" s="310"/>
      <c r="G180" s="245" t="s">
        <v>221</v>
      </c>
      <c r="H180" s="293">
        <v>1.0</v>
      </c>
      <c r="I180" s="253"/>
      <c r="J180" s="310"/>
      <c r="K180" s="254"/>
      <c r="L180" s="330"/>
      <c r="M180" s="345"/>
      <c r="N180" s="248"/>
      <c r="O180" s="329"/>
      <c r="P180" s="329"/>
      <c r="Q180" s="329"/>
    </row>
    <row r="181">
      <c r="A181" s="290" t="s">
        <v>12</v>
      </c>
      <c r="B181" s="311">
        <f t="shared" si="11"/>
        <v>4</v>
      </c>
      <c r="C181" s="231" t="s">
        <v>205</v>
      </c>
      <c r="D181" s="305">
        <v>170.0</v>
      </c>
      <c r="E181" s="306"/>
      <c r="F181" s="304"/>
      <c r="G181" s="233" t="s">
        <v>221</v>
      </c>
      <c r="H181" s="305">
        <v>1.0</v>
      </c>
      <c r="I181" s="234"/>
      <c r="J181" s="304"/>
      <c r="K181" s="251"/>
      <c r="L181" s="327"/>
      <c r="M181" s="344"/>
      <c r="N181" s="237"/>
      <c r="O181" s="329"/>
      <c r="P181" s="329"/>
      <c r="Q181" s="329"/>
    </row>
    <row r="182">
      <c r="A182" s="290" t="s">
        <v>12</v>
      </c>
      <c r="B182" s="308">
        <f t="shared" si="11"/>
        <v>5</v>
      </c>
      <c r="C182" s="241" t="s">
        <v>205</v>
      </c>
      <c r="D182" s="293">
        <v>180.0</v>
      </c>
      <c r="E182" s="309"/>
      <c r="F182" s="310"/>
      <c r="G182" s="245" t="s">
        <v>221</v>
      </c>
      <c r="H182" s="293">
        <v>1.0</v>
      </c>
      <c r="I182" s="253"/>
      <c r="J182" s="310"/>
      <c r="K182" s="254"/>
      <c r="L182" s="330"/>
      <c r="M182" s="345"/>
      <c r="N182" s="248"/>
      <c r="O182" s="329"/>
      <c r="P182" s="329"/>
      <c r="Q182" s="329"/>
    </row>
    <row r="183">
      <c r="A183" s="290" t="s">
        <v>12</v>
      </c>
      <c r="B183" s="311">
        <f t="shared" si="11"/>
        <v>6</v>
      </c>
      <c r="C183" s="231" t="s">
        <v>205</v>
      </c>
      <c r="D183" s="305">
        <v>190.0</v>
      </c>
      <c r="E183" s="306"/>
      <c r="F183" s="304"/>
      <c r="G183" s="233" t="s">
        <v>221</v>
      </c>
      <c r="H183" s="305">
        <v>1.0</v>
      </c>
      <c r="I183" s="234"/>
      <c r="J183" s="304"/>
      <c r="K183" s="251"/>
      <c r="L183" s="327"/>
      <c r="M183" s="344"/>
      <c r="N183" s="237"/>
      <c r="O183" s="329"/>
      <c r="P183" s="329"/>
      <c r="Q183" s="329"/>
    </row>
    <row r="184">
      <c r="A184" s="290" t="s">
        <v>12</v>
      </c>
      <c r="B184" s="308">
        <f t="shared" si="11"/>
        <v>7</v>
      </c>
      <c r="C184" s="241" t="s">
        <v>205</v>
      </c>
      <c r="D184" s="293">
        <v>200.0</v>
      </c>
      <c r="E184" s="309"/>
      <c r="F184" s="310"/>
      <c r="G184" s="245" t="s">
        <v>221</v>
      </c>
      <c r="H184" s="293">
        <v>1.0</v>
      </c>
      <c r="I184" s="253"/>
      <c r="J184" s="310"/>
      <c r="K184" s="254"/>
      <c r="L184" s="330"/>
      <c r="M184" s="345"/>
      <c r="N184" s="248"/>
      <c r="O184" s="329"/>
      <c r="P184" s="329"/>
      <c r="Q184" s="329"/>
    </row>
    <row r="185">
      <c r="A185" s="290" t="s">
        <v>12</v>
      </c>
      <c r="B185" s="311">
        <f t="shared" si="11"/>
        <v>8</v>
      </c>
      <c r="C185" s="231" t="s">
        <v>205</v>
      </c>
      <c r="D185" s="305">
        <v>210.0</v>
      </c>
      <c r="E185" s="306"/>
      <c r="F185" s="304"/>
      <c r="G185" s="233" t="s">
        <v>221</v>
      </c>
      <c r="H185" s="305">
        <v>1.0</v>
      </c>
      <c r="I185" s="234"/>
      <c r="J185" s="304"/>
      <c r="K185" s="251"/>
      <c r="L185" s="327"/>
      <c r="M185" s="344"/>
      <c r="N185" s="237"/>
      <c r="O185" s="329"/>
      <c r="P185" s="329"/>
      <c r="Q185" s="329"/>
    </row>
    <row r="186">
      <c r="A186" s="290" t="s">
        <v>12</v>
      </c>
      <c r="B186" s="308">
        <f t="shared" si="11"/>
        <v>9</v>
      </c>
      <c r="C186" s="241" t="s">
        <v>205</v>
      </c>
      <c r="D186" s="293">
        <v>220.0</v>
      </c>
      <c r="E186" s="309"/>
      <c r="F186" s="310"/>
      <c r="G186" s="245" t="s">
        <v>221</v>
      </c>
      <c r="H186" s="293">
        <v>1.0</v>
      </c>
      <c r="I186" s="253"/>
      <c r="J186" s="310"/>
      <c r="K186" s="254"/>
      <c r="L186" s="330"/>
      <c r="M186" s="345"/>
      <c r="N186" s="248"/>
      <c r="O186" s="329"/>
      <c r="P186" s="329"/>
      <c r="Q186" s="329"/>
    </row>
    <row r="187">
      <c r="A187" s="290" t="s">
        <v>12</v>
      </c>
      <c r="B187" s="311">
        <f t="shared" si="11"/>
        <v>10</v>
      </c>
      <c r="C187" s="231" t="s">
        <v>205</v>
      </c>
      <c r="D187" s="305">
        <v>230.0</v>
      </c>
      <c r="E187" s="306"/>
      <c r="F187" s="304"/>
      <c r="G187" s="233" t="s">
        <v>221</v>
      </c>
      <c r="H187" s="305">
        <v>1.0</v>
      </c>
      <c r="I187" s="234"/>
      <c r="J187" s="304"/>
      <c r="K187" s="251"/>
      <c r="L187" s="327"/>
      <c r="M187" s="344"/>
      <c r="N187" s="237"/>
      <c r="O187" s="329"/>
      <c r="P187" s="329"/>
      <c r="Q187" s="329"/>
    </row>
    <row r="188">
      <c r="A188" s="290" t="s">
        <v>12</v>
      </c>
      <c r="B188" s="308">
        <f t="shared" si="11"/>
        <v>11</v>
      </c>
      <c r="C188" s="241" t="s">
        <v>205</v>
      </c>
      <c r="D188" s="293">
        <v>240.0</v>
      </c>
      <c r="E188" s="309"/>
      <c r="F188" s="310"/>
      <c r="G188" s="245" t="s">
        <v>221</v>
      </c>
      <c r="H188" s="293">
        <v>1.0</v>
      </c>
      <c r="I188" s="253"/>
      <c r="J188" s="310"/>
      <c r="K188" s="254"/>
      <c r="L188" s="330"/>
      <c r="M188" s="345"/>
      <c r="N188" s="248"/>
      <c r="O188" s="329"/>
      <c r="P188" s="329"/>
      <c r="Q188" s="329"/>
    </row>
    <row r="189">
      <c r="A189" s="290" t="s">
        <v>12</v>
      </c>
      <c r="B189" s="311">
        <f t="shared" si="11"/>
        <v>12</v>
      </c>
      <c r="C189" s="231" t="s">
        <v>205</v>
      </c>
      <c r="D189" s="305">
        <v>250.0</v>
      </c>
      <c r="E189" s="306"/>
      <c r="F189" s="304"/>
      <c r="G189" s="233" t="s">
        <v>221</v>
      </c>
      <c r="H189" s="305">
        <v>1.0</v>
      </c>
      <c r="I189" s="234"/>
      <c r="J189" s="304"/>
      <c r="K189" s="251"/>
      <c r="L189" s="327"/>
      <c r="M189" s="344"/>
      <c r="N189" s="237"/>
      <c r="O189" s="329"/>
      <c r="P189" s="329"/>
      <c r="Q189" s="329"/>
    </row>
    <row r="190">
      <c r="A190" s="290" t="s">
        <v>12</v>
      </c>
      <c r="B190" s="308">
        <f t="shared" si="11"/>
        <v>13</v>
      </c>
      <c r="C190" s="241" t="s">
        <v>205</v>
      </c>
      <c r="D190" s="293">
        <v>260.0</v>
      </c>
      <c r="E190" s="309"/>
      <c r="F190" s="310"/>
      <c r="G190" s="245" t="s">
        <v>221</v>
      </c>
      <c r="H190" s="293">
        <v>1.0</v>
      </c>
      <c r="I190" s="253"/>
      <c r="J190" s="310"/>
      <c r="K190" s="254"/>
      <c r="L190" s="330"/>
      <c r="M190" s="345"/>
      <c r="N190" s="248"/>
      <c r="O190" s="329"/>
      <c r="P190" s="329"/>
      <c r="Q190" s="329"/>
    </row>
    <row r="191">
      <c r="A191" s="290" t="s">
        <v>12</v>
      </c>
      <c r="B191" s="311">
        <f t="shared" si="11"/>
        <v>14</v>
      </c>
      <c r="C191" s="231" t="s">
        <v>205</v>
      </c>
      <c r="D191" s="305">
        <v>270.0</v>
      </c>
      <c r="E191" s="306"/>
      <c r="F191" s="304"/>
      <c r="G191" s="233" t="s">
        <v>221</v>
      </c>
      <c r="H191" s="305">
        <v>1.0</v>
      </c>
      <c r="I191" s="234"/>
      <c r="J191" s="304"/>
      <c r="K191" s="251"/>
      <c r="L191" s="327"/>
      <c r="M191" s="344"/>
      <c r="N191" s="237"/>
      <c r="O191" s="329"/>
      <c r="P191" s="329"/>
      <c r="Q191" s="329"/>
    </row>
    <row r="192">
      <c r="A192" s="290" t="s">
        <v>12</v>
      </c>
      <c r="B192" s="308">
        <f t="shared" si="11"/>
        <v>15</v>
      </c>
      <c r="C192" s="241" t="s">
        <v>205</v>
      </c>
      <c r="D192" s="293">
        <v>280.0</v>
      </c>
      <c r="E192" s="309"/>
      <c r="F192" s="310"/>
      <c r="G192" s="245" t="s">
        <v>221</v>
      </c>
      <c r="H192" s="293">
        <v>1.0</v>
      </c>
      <c r="I192" s="253"/>
      <c r="J192" s="310"/>
      <c r="K192" s="254"/>
      <c r="L192" s="330"/>
      <c r="M192" s="345"/>
      <c r="N192" s="248"/>
      <c r="O192" s="329"/>
      <c r="P192" s="329"/>
      <c r="Q192" s="329"/>
    </row>
    <row r="193">
      <c r="A193" s="290" t="s">
        <v>12</v>
      </c>
      <c r="B193" s="311">
        <f t="shared" si="11"/>
        <v>16</v>
      </c>
      <c r="C193" s="231" t="s">
        <v>205</v>
      </c>
      <c r="D193" s="305">
        <v>290.0</v>
      </c>
      <c r="E193" s="306"/>
      <c r="F193" s="304"/>
      <c r="G193" s="233" t="s">
        <v>221</v>
      </c>
      <c r="H193" s="305">
        <v>1.0</v>
      </c>
      <c r="I193" s="234"/>
      <c r="J193" s="304"/>
      <c r="K193" s="251"/>
      <c r="L193" s="327"/>
      <c r="M193" s="344"/>
      <c r="N193" s="237"/>
      <c r="O193" s="329"/>
      <c r="P193" s="329"/>
      <c r="Q193" s="329"/>
    </row>
    <row r="194">
      <c r="A194" s="290" t="s">
        <v>12</v>
      </c>
      <c r="B194" s="308">
        <f t="shared" si="11"/>
        <v>17</v>
      </c>
      <c r="C194" s="241" t="s">
        <v>205</v>
      </c>
      <c r="D194" s="293">
        <v>300.0</v>
      </c>
      <c r="E194" s="309"/>
      <c r="F194" s="310"/>
      <c r="G194" s="245" t="s">
        <v>221</v>
      </c>
      <c r="H194" s="293">
        <v>1.0</v>
      </c>
      <c r="I194" s="253"/>
      <c r="J194" s="310"/>
      <c r="K194" s="254"/>
      <c r="L194" s="330"/>
      <c r="M194" s="345"/>
      <c r="N194" s="248"/>
      <c r="O194" s="329"/>
      <c r="P194" s="329"/>
      <c r="Q194" s="329"/>
    </row>
    <row r="195">
      <c r="A195" s="290" t="s">
        <v>12</v>
      </c>
      <c r="B195" s="311">
        <f t="shared" si="11"/>
        <v>18</v>
      </c>
      <c r="C195" s="231" t="s">
        <v>205</v>
      </c>
      <c r="D195" s="305">
        <v>310.0</v>
      </c>
      <c r="E195" s="306"/>
      <c r="F195" s="304"/>
      <c r="G195" s="233" t="s">
        <v>221</v>
      </c>
      <c r="H195" s="305">
        <v>1.0</v>
      </c>
      <c r="I195" s="234"/>
      <c r="J195" s="304"/>
      <c r="K195" s="251"/>
      <c r="L195" s="327"/>
      <c r="M195" s="344"/>
      <c r="N195" s="237"/>
      <c r="O195" s="329"/>
      <c r="P195" s="329"/>
      <c r="Q195" s="329"/>
    </row>
    <row r="196">
      <c r="A196" s="290" t="s">
        <v>12</v>
      </c>
      <c r="B196" s="308">
        <f t="shared" si="11"/>
        <v>19</v>
      </c>
      <c r="C196" s="241" t="s">
        <v>205</v>
      </c>
      <c r="D196" s="293">
        <v>320.0</v>
      </c>
      <c r="E196" s="309"/>
      <c r="F196" s="310"/>
      <c r="G196" s="245" t="s">
        <v>221</v>
      </c>
      <c r="H196" s="293">
        <v>1.0</v>
      </c>
      <c r="I196" s="253"/>
      <c r="J196" s="310"/>
      <c r="K196" s="254"/>
      <c r="L196" s="330"/>
      <c r="M196" s="345"/>
      <c r="N196" s="248"/>
      <c r="O196" s="329"/>
      <c r="P196" s="329"/>
      <c r="Q196" s="329"/>
    </row>
    <row r="197">
      <c r="A197" s="290" t="s">
        <v>12</v>
      </c>
      <c r="B197" s="312">
        <f t="shared" si="11"/>
        <v>20</v>
      </c>
      <c r="C197" s="280" t="s">
        <v>205</v>
      </c>
      <c r="D197" s="313">
        <v>330.0</v>
      </c>
      <c r="E197" s="314"/>
      <c r="F197" s="315"/>
      <c r="G197" s="284" t="s">
        <v>221</v>
      </c>
      <c r="H197" s="313">
        <v>1.0</v>
      </c>
      <c r="I197" s="285"/>
      <c r="J197" s="315"/>
      <c r="K197" s="286"/>
      <c r="L197" s="338"/>
      <c r="M197" s="347"/>
      <c r="N197" s="288"/>
      <c r="O197" s="329"/>
      <c r="P197" s="329"/>
      <c r="Q197" s="329"/>
    </row>
    <row r="198">
      <c r="A198" s="316" t="s">
        <v>13</v>
      </c>
      <c r="B198" s="317">
        <v>1.0</v>
      </c>
      <c r="C198" s="292" t="s">
        <v>205</v>
      </c>
      <c r="D198" s="318">
        <v>160.0</v>
      </c>
      <c r="E198" s="294"/>
      <c r="F198" s="319"/>
      <c r="G198" s="296" t="s">
        <v>222</v>
      </c>
      <c r="H198" s="318">
        <v>1.0</v>
      </c>
      <c r="I198" s="298"/>
      <c r="J198" s="319"/>
      <c r="K198" s="299"/>
      <c r="L198" s="340"/>
      <c r="M198" s="345"/>
      <c r="N198" s="301"/>
      <c r="O198" s="329"/>
      <c r="P198" s="329"/>
      <c r="Q198" s="329"/>
    </row>
    <row r="199">
      <c r="A199" s="316" t="s">
        <v>13</v>
      </c>
      <c r="B199" s="320">
        <f t="shared" ref="B199:B222" si="12">B198+1</f>
        <v>2</v>
      </c>
      <c r="C199" s="231" t="s">
        <v>205</v>
      </c>
      <c r="D199" s="320">
        <v>170.0</v>
      </c>
      <c r="E199" s="306"/>
      <c r="F199" s="320"/>
      <c r="G199" s="233" t="s">
        <v>222</v>
      </c>
      <c r="H199" s="320">
        <v>1.0</v>
      </c>
      <c r="I199" s="234"/>
      <c r="J199" s="320"/>
      <c r="K199" s="251"/>
      <c r="L199" s="327"/>
      <c r="M199" s="344"/>
      <c r="N199" s="237"/>
      <c r="O199" s="329"/>
      <c r="P199" s="329"/>
      <c r="Q199" s="329"/>
    </row>
    <row r="200">
      <c r="A200" s="316" t="s">
        <v>13</v>
      </c>
      <c r="B200" s="321">
        <f t="shared" si="12"/>
        <v>3</v>
      </c>
      <c r="C200" s="241" t="s">
        <v>205</v>
      </c>
      <c r="D200" s="322">
        <v>180.0</v>
      </c>
      <c r="E200" s="309"/>
      <c r="F200" s="323"/>
      <c r="G200" s="245" t="s">
        <v>222</v>
      </c>
      <c r="H200" s="322">
        <v>1.0</v>
      </c>
      <c r="I200" s="253"/>
      <c r="J200" s="323"/>
      <c r="K200" s="254"/>
      <c r="L200" s="330"/>
      <c r="M200" s="345"/>
      <c r="N200" s="248"/>
      <c r="O200" s="329"/>
      <c r="P200" s="329"/>
      <c r="Q200" s="329"/>
    </row>
    <row r="201">
      <c r="A201" s="316" t="s">
        <v>13</v>
      </c>
      <c r="B201" s="320">
        <f t="shared" si="12"/>
        <v>4</v>
      </c>
      <c r="C201" s="231" t="s">
        <v>205</v>
      </c>
      <c r="D201" s="320">
        <v>190.0</v>
      </c>
      <c r="E201" s="306"/>
      <c r="F201" s="320"/>
      <c r="G201" s="233" t="s">
        <v>222</v>
      </c>
      <c r="H201" s="320">
        <v>1.0</v>
      </c>
      <c r="I201" s="234"/>
      <c r="J201" s="320"/>
      <c r="K201" s="251"/>
      <c r="L201" s="327"/>
      <c r="M201" s="344"/>
      <c r="N201" s="237"/>
      <c r="O201" s="329"/>
      <c r="P201" s="329"/>
      <c r="Q201" s="329"/>
    </row>
    <row r="202">
      <c r="A202" s="316" t="s">
        <v>13</v>
      </c>
      <c r="B202" s="321">
        <f t="shared" si="12"/>
        <v>5</v>
      </c>
      <c r="C202" s="241" t="s">
        <v>205</v>
      </c>
      <c r="D202" s="322">
        <v>200.0</v>
      </c>
      <c r="E202" s="309"/>
      <c r="F202" s="323"/>
      <c r="G202" s="245" t="s">
        <v>222</v>
      </c>
      <c r="H202" s="322">
        <v>1.0</v>
      </c>
      <c r="I202" s="253"/>
      <c r="J202" s="323"/>
      <c r="K202" s="254"/>
      <c r="L202" s="330"/>
      <c r="M202" s="345"/>
      <c r="N202" s="248"/>
      <c r="O202" s="329"/>
      <c r="P202" s="329"/>
      <c r="Q202" s="329"/>
    </row>
    <row r="203">
      <c r="A203" s="316" t="s">
        <v>13</v>
      </c>
      <c r="B203" s="320">
        <f t="shared" si="12"/>
        <v>6</v>
      </c>
      <c r="C203" s="231" t="s">
        <v>205</v>
      </c>
      <c r="D203" s="320">
        <v>210.0</v>
      </c>
      <c r="E203" s="306"/>
      <c r="F203" s="320"/>
      <c r="G203" s="233" t="s">
        <v>222</v>
      </c>
      <c r="H203" s="320">
        <v>1.0</v>
      </c>
      <c r="I203" s="234"/>
      <c r="J203" s="320"/>
      <c r="K203" s="251"/>
      <c r="L203" s="327"/>
      <c r="M203" s="344"/>
      <c r="N203" s="237"/>
      <c r="O203" s="329"/>
      <c r="P203" s="329"/>
      <c r="Q203" s="329"/>
    </row>
    <row r="204">
      <c r="A204" s="316" t="s">
        <v>13</v>
      </c>
      <c r="B204" s="321">
        <f t="shared" si="12"/>
        <v>7</v>
      </c>
      <c r="C204" s="241" t="s">
        <v>205</v>
      </c>
      <c r="D204" s="322">
        <v>220.0</v>
      </c>
      <c r="E204" s="309"/>
      <c r="F204" s="323"/>
      <c r="G204" s="245" t="s">
        <v>222</v>
      </c>
      <c r="H204" s="322">
        <v>1.0</v>
      </c>
      <c r="I204" s="253"/>
      <c r="J204" s="323"/>
      <c r="K204" s="254"/>
      <c r="L204" s="330"/>
      <c r="M204" s="345"/>
      <c r="N204" s="248"/>
      <c r="O204" s="329"/>
      <c r="P204" s="329"/>
      <c r="Q204" s="329"/>
    </row>
    <row r="205">
      <c r="A205" s="316" t="s">
        <v>13</v>
      </c>
      <c r="B205" s="320">
        <f t="shared" si="12"/>
        <v>8</v>
      </c>
      <c r="C205" s="231" t="s">
        <v>205</v>
      </c>
      <c r="D205" s="320">
        <v>230.0</v>
      </c>
      <c r="E205" s="306"/>
      <c r="F205" s="320"/>
      <c r="G205" s="233" t="s">
        <v>222</v>
      </c>
      <c r="H205" s="320">
        <v>1.0</v>
      </c>
      <c r="I205" s="234"/>
      <c r="J205" s="320"/>
      <c r="K205" s="251"/>
      <c r="L205" s="327"/>
      <c r="M205" s="344"/>
      <c r="N205" s="237"/>
      <c r="O205" s="329"/>
      <c r="P205" s="329"/>
      <c r="Q205" s="329"/>
    </row>
    <row r="206">
      <c r="A206" s="316" t="s">
        <v>13</v>
      </c>
      <c r="B206" s="321">
        <f t="shared" si="12"/>
        <v>9</v>
      </c>
      <c r="C206" s="241" t="s">
        <v>205</v>
      </c>
      <c r="D206" s="322">
        <v>240.0</v>
      </c>
      <c r="E206" s="309"/>
      <c r="F206" s="323"/>
      <c r="G206" s="245" t="s">
        <v>222</v>
      </c>
      <c r="H206" s="322">
        <v>1.0</v>
      </c>
      <c r="I206" s="253"/>
      <c r="J206" s="323"/>
      <c r="K206" s="254"/>
      <c r="L206" s="330"/>
      <c r="M206" s="345"/>
      <c r="N206" s="248"/>
      <c r="O206" s="329"/>
      <c r="P206" s="329"/>
      <c r="Q206" s="329"/>
    </row>
    <row r="207">
      <c r="A207" s="316" t="s">
        <v>13</v>
      </c>
      <c r="B207" s="320">
        <f t="shared" si="12"/>
        <v>10</v>
      </c>
      <c r="C207" s="231" t="s">
        <v>205</v>
      </c>
      <c r="D207" s="320">
        <v>250.0</v>
      </c>
      <c r="E207" s="306"/>
      <c r="F207" s="320"/>
      <c r="G207" s="233" t="s">
        <v>222</v>
      </c>
      <c r="H207" s="320">
        <v>1.0</v>
      </c>
      <c r="I207" s="234"/>
      <c r="J207" s="320"/>
      <c r="K207" s="251"/>
      <c r="L207" s="327"/>
      <c r="M207" s="344"/>
      <c r="N207" s="237"/>
      <c r="O207" s="329"/>
      <c r="P207" s="329"/>
      <c r="Q207" s="329"/>
    </row>
    <row r="208">
      <c r="A208" s="316" t="s">
        <v>13</v>
      </c>
      <c r="B208" s="321">
        <f t="shared" si="12"/>
        <v>11</v>
      </c>
      <c r="C208" s="241" t="s">
        <v>205</v>
      </c>
      <c r="D208" s="322">
        <v>260.0</v>
      </c>
      <c r="E208" s="309"/>
      <c r="F208" s="323"/>
      <c r="G208" s="245" t="s">
        <v>222</v>
      </c>
      <c r="H208" s="322">
        <v>1.0</v>
      </c>
      <c r="I208" s="253"/>
      <c r="J208" s="323"/>
      <c r="K208" s="254"/>
      <c r="L208" s="330"/>
      <c r="M208" s="345"/>
      <c r="N208" s="248"/>
      <c r="O208" s="329"/>
      <c r="P208" s="329"/>
      <c r="Q208" s="329"/>
    </row>
    <row r="209">
      <c r="A209" s="316" t="s">
        <v>13</v>
      </c>
      <c r="B209" s="320">
        <f t="shared" si="12"/>
        <v>12</v>
      </c>
      <c r="C209" s="231" t="s">
        <v>205</v>
      </c>
      <c r="D209" s="320">
        <v>270.0</v>
      </c>
      <c r="E209" s="306"/>
      <c r="F209" s="320"/>
      <c r="G209" s="233" t="s">
        <v>222</v>
      </c>
      <c r="H209" s="320">
        <v>1.0</v>
      </c>
      <c r="I209" s="234"/>
      <c r="J209" s="320"/>
      <c r="K209" s="251"/>
      <c r="L209" s="327"/>
      <c r="M209" s="344"/>
      <c r="N209" s="237"/>
      <c r="O209" s="329"/>
      <c r="P209" s="329"/>
      <c r="Q209" s="329"/>
    </row>
    <row r="210">
      <c r="A210" s="316" t="s">
        <v>13</v>
      </c>
      <c r="B210" s="321">
        <f t="shared" si="12"/>
        <v>13</v>
      </c>
      <c r="C210" s="241" t="s">
        <v>205</v>
      </c>
      <c r="D210" s="322">
        <v>280.0</v>
      </c>
      <c r="E210" s="309"/>
      <c r="F210" s="323"/>
      <c r="G210" s="245" t="s">
        <v>222</v>
      </c>
      <c r="H210" s="322">
        <v>1.0</v>
      </c>
      <c r="I210" s="253"/>
      <c r="J210" s="323"/>
      <c r="K210" s="254"/>
      <c r="L210" s="330"/>
      <c r="M210" s="345"/>
      <c r="N210" s="248"/>
      <c r="O210" s="329"/>
      <c r="P210" s="329"/>
      <c r="Q210" s="329"/>
    </row>
    <row r="211">
      <c r="A211" s="316" t="s">
        <v>13</v>
      </c>
      <c r="B211" s="320">
        <f t="shared" si="12"/>
        <v>14</v>
      </c>
      <c r="C211" s="231" t="s">
        <v>205</v>
      </c>
      <c r="D211" s="320">
        <v>290.0</v>
      </c>
      <c r="E211" s="306"/>
      <c r="F211" s="320"/>
      <c r="G211" s="233" t="s">
        <v>222</v>
      </c>
      <c r="H211" s="320">
        <v>1.0</v>
      </c>
      <c r="I211" s="234"/>
      <c r="J211" s="320"/>
      <c r="K211" s="251"/>
      <c r="L211" s="327"/>
      <c r="M211" s="344"/>
      <c r="N211" s="237"/>
      <c r="O211" s="329"/>
      <c r="P211" s="329"/>
      <c r="Q211" s="329"/>
    </row>
    <row r="212">
      <c r="A212" s="316" t="s">
        <v>13</v>
      </c>
      <c r="B212" s="321">
        <f t="shared" si="12"/>
        <v>15</v>
      </c>
      <c r="C212" s="241" t="s">
        <v>205</v>
      </c>
      <c r="D212" s="322">
        <v>300.0</v>
      </c>
      <c r="E212" s="309"/>
      <c r="F212" s="323"/>
      <c r="G212" s="245" t="s">
        <v>222</v>
      </c>
      <c r="H212" s="322">
        <v>1.0</v>
      </c>
      <c r="I212" s="253"/>
      <c r="J212" s="323"/>
      <c r="K212" s="254"/>
      <c r="L212" s="330"/>
      <c r="M212" s="345"/>
      <c r="N212" s="248"/>
      <c r="O212" s="329"/>
      <c r="P212" s="329"/>
      <c r="Q212" s="329"/>
    </row>
    <row r="213">
      <c r="A213" s="316" t="s">
        <v>13</v>
      </c>
      <c r="B213" s="320">
        <f t="shared" si="12"/>
        <v>16</v>
      </c>
      <c r="C213" s="231" t="s">
        <v>205</v>
      </c>
      <c r="D213" s="320">
        <v>310.0</v>
      </c>
      <c r="E213" s="306"/>
      <c r="F213" s="320"/>
      <c r="G213" s="233" t="s">
        <v>222</v>
      </c>
      <c r="H213" s="320">
        <v>1.0</v>
      </c>
      <c r="I213" s="234"/>
      <c r="J213" s="320"/>
      <c r="K213" s="251"/>
      <c r="L213" s="327"/>
      <c r="M213" s="344"/>
      <c r="N213" s="237"/>
      <c r="O213" s="329"/>
      <c r="P213" s="329"/>
      <c r="Q213" s="329"/>
    </row>
    <row r="214">
      <c r="A214" s="316" t="s">
        <v>13</v>
      </c>
      <c r="B214" s="321">
        <f t="shared" si="12"/>
        <v>17</v>
      </c>
      <c r="C214" s="241" t="s">
        <v>205</v>
      </c>
      <c r="D214" s="322">
        <v>320.0</v>
      </c>
      <c r="E214" s="309"/>
      <c r="F214" s="323"/>
      <c r="G214" s="245" t="s">
        <v>222</v>
      </c>
      <c r="H214" s="322">
        <v>1.0</v>
      </c>
      <c r="I214" s="253"/>
      <c r="J214" s="323"/>
      <c r="K214" s="254"/>
      <c r="L214" s="330"/>
      <c r="M214" s="345"/>
      <c r="N214" s="248"/>
      <c r="O214" s="329"/>
      <c r="P214" s="329"/>
      <c r="Q214" s="329"/>
    </row>
    <row r="215">
      <c r="A215" s="316" t="s">
        <v>13</v>
      </c>
      <c r="B215" s="320">
        <f t="shared" si="12"/>
        <v>18</v>
      </c>
      <c r="C215" s="231" t="s">
        <v>205</v>
      </c>
      <c r="D215" s="320">
        <v>330.0</v>
      </c>
      <c r="E215" s="306"/>
      <c r="F215" s="320"/>
      <c r="G215" s="233" t="s">
        <v>222</v>
      </c>
      <c r="H215" s="320">
        <v>1.0</v>
      </c>
      <c r="I215" s="234"/>
      <c r="J215" s="320"/>
      <c r="K215" s="251"/>
      <c r="L215" s="327"/>
      <c r="M215" s="344"/>
      <c r="N215" s="237"/>
      <c r="O215" s="329"/>
      <c r="P215" s="329"/>
      <c r="Q215" s="329"/>
    </row>
    <row r="216">
      <c r="A216" s="316" t="s">
        <v>13</v>
      </c>
      <c r="B216" s="321">
        <f t="shared" si="12"/>
        <v>19</v>
      </c>
      <c r="C216" s="241" t="s">
        <v>205</v>
      </c>
      <c r="D216" s="322">
        <v>340.0</v>
      </c>
      <c r="E216" s="309"/>
      <c r="F216" s="323"/>
      <c r="G216" s="245" t="s">
        <v>222</v>
      </c>
      <c r="H216" s="322">
        <v>1.0</v>
      </c>
      <c r="I216" s="253"/>
      <c r="J216" s="323"/>
      <c r="K216" s="254"/>
      <c r="L216" s="330"/>
      <c r="M216" s="345"/>
      <c r="N216" s="248"/>
      <c r="O216" s="329"/>
      <c r="P216" s="329"/>
      <c r="Q216" s="329"/>
    </row>
    <row r="217">
      <c r="A217" s="316" t="s">
        <v>13</v>
      </c>
      <c r="B217" s="320">
        <f t="shared" si="12"/>
        <v>20</v>
      </c>
      <c r="C217" s="231" t="s">
        <v>205</v>
      </c>
      <c r="D217" s="320">
        <v>350.0</v>
      </c>
      <c r="E217" s="306"/>
      <c r="F217" s="320"/>
      <c r="G217" s="233" t="s">
        <v>222</v>
      </c>
      <c r="H217" s="320">
        <v>1.0</v>
      </c>
      <c r="I217" s="234"/>
      <c r="J217" s="320"/>
      <c r="K217" s="251"/>
      <c r="L217" s="327"/>
      <c r="M217" s="344"/>
      <c r="N217" s="237"/>
      <c r="O217" s="329"/>
      <c r="P217" s="329"/>
      <c r="Q217" s="329"/>
    </row>
    <row r="218">
      <c r="A218" s="316" t="s">
        <v>13</v>
      </c>
      <c r="B218" s="321">
        <f t="shared" si="12"/>
        <v>21</v>
      </c>
      <c r="C218" s="241" t="s">
        <v>205</v>
      </c>
      <c r="D218" s="322">
        <v>360.0</v>
      </c>
      <c r="E218" s="309"/>
      <c r="F218" s="323"/>
      <c r="G218" s="245" t="s">
        <v>222</v>
      </c>
      <c r="H218" s="322">
        <v>1.0</v>
      </c>
      <c r="I218" s="253"/>
      <c r="J218" s="323"/>
      <c r="K218" s="254"/>
      <c r="L218" s="330"/>
      <c r="M218" s="345"/>
      <c r="N218" s="248"/>
      <c r="O218" s="329"/>
      <c r="P218" s="329"/>
      <c r="Q218" s="329"/>
    </row>
    <row r="219">
      <c r="A219" s="316" t="s">
        <v>13</v>
      </c>
      <c r="B219" s="320">
        <f t="shared" si="12"/>
        <v>22</v>
      </c>
      <c r="C219" s="231" t="s">
        <v>205</v>
      </c>
      <c r="D219" s="320">
        <v>370.0</v>
      </c>
      <c r="E219" s="306"/>
      <c r="F219" s="320"/>
      <c r="G219" s="233" t="s">
        <v>222</v>
      </c>
      <c r="H219" s="320">
        <v>1.0</v>
      </c>
      <c r="I219" s="234"/>
      <c r="J219" s="320"/>
      <c r="K219" s="251"/>
      <c r="L219" s="327"/>
      <c r="M219" s="344"/>
      <c r="N219" s="237"/>
      <c r="O219" s="329"/>
      <c r="P219" s="329"/>
      <c r="Q219" s="329"/>
    </row>
    <row r="220">
      <c r="A220" s="316" t="s">
        <v>13</v>
      </c>
      <c r="B220" s="321">
        <f t="shared" si="12"/>
        <v>23</v>
      </c>
      <c r="C220" s="241" t="s">
        <v>205</v>
      </c>
      <c r="D220" s="322">
        <v>380.0</v>
      </c>
      <c r="E220" s="309"/>
      <c r="F220" s="323"/>
      <c r="G220" s="245" t="s">
        <v>222</v>
      </c>
      <c r="H220" s="322">
        <v>1.0</v>
      </c>
      <c r="I220" s="253"/>
      <c r="J220" s="323"/>
      <c r="K220" s="254"/>
      <c r="L220" s="330"/>
      <c r="M220" s="345"/>
      <c r="N220" s="248"/>
      <c r="O220" s="329"/>
      <c r="P220" s="329"/>
      <c r="Q220" s="329"/>
    </row>
    <row r="221">
      <c r="A221" s="316" t="s">
        <v>13</v>
      </c>
      <c r="B221" s="320">
        <f t="shared" si="12"/>
        <v>24</v>
      </c>
      <c r="C221" s="231" t="s">
        <v>205</v>
      </c>
      <c r="D221" s="320">
        <v>390.0</v>
      </c>
      <c r="E221" s="306"/>
      <c r="F221" s="320"/>
      <c r="G221" s="233" t="s">
        <v>222</v>
      </c>
      <c r="H221" s="320">
        <v>1.0</v>
      </c>
      <c r="I221" s="234"/>
      <c r="J221" s="320"/>
      <c r="K221" s="251"/>
      <c r="L221" s="327"/>
      <c r="M221" s="344"/>
      <c r="N221" s="237"/>
      <c r="O221" s="329"/>
      <c r="P221" s="329"/>
      <c r="Q221" s="329"/>
    </row>
    <row r="222">
      <c r="A222" s="316" t="s">
        <v>13</v>
      </c>
      <c r="B222" s="342">
        <f t="shared" si="12"/>
        <v>25</v>
      </c>
      <c r="C222" s="241" t="s">
        <v>205</v>
      </c>
      <c r="D222" s="322">
        <v>400.0</v>
      </c>
      <c r="E222" s="309"/>
      <c r="F222" s="323"/>
      <c r="G222" s="245" t="s">
        <v>222</v>
      </c>
      <c r="H222" s="322">
        <v>1.0</v>
      </c>
      <c r="I222" s="253"/>
      <c r="J222" s="323"/>
      <c r="K222" s="262"/>
      <c r="L222" s="334"/>
      <c r="M222" s="346"/>
      <c r="N222" s="264"/>
      <c r="O222" s="329"/>
      <c r="P222" s="329"/>
      <c r="Q222" s="329"/>
    </row>
    <row r="223">
      <c r="A223" s="42"/>
      <c r="B223" s="42"/>
      <c r="C223" s="42"/>
      <c r="D223" s="42"/>
      <c r="E223" s="42"/>
      <c r="F223" s="42"/>
      <c r="G223" s="42"/>
      <c r="H223" s="42"/>
      <c r="I223" s="42"/>
      <c r="J223" s="42"/>
      <c r="K223" s="42"/>
      <c r="L223" s="42"/>
    </row>
    <row r="224">
      <c r="A224" s="42"/>
      <c r="B224" s="42"/>
      <c r="C224" s="42"/>
      <c r="D224" s="42"/>
      <c r="E224" s="42"/>
      <c r="F224" s="42"/>
      <c r="G224" s="42"/>
      <c r="H224" s="42"/>
      <c r="I224" s="42"/>
      <c r="J224" s="42"/>
      <c r="K224" s="42"/>
      <c r="L224" s="42"/>
    </row>
    <row r="225">
      <c r="A225" s="42"/>
      <c r="B225" s="42"/>
      <c r="C225" s="42"/>
      <c r="D225" s="42"/>
      <c r="E225" s="42"/>
      <c r="F225" s="42"/>
      <c r="G225" s="42"/>
      <c r="H225" s="42"/>
      <c r="I225" s="42"/>
      <c r="J225" s="42"/>
      <c r="K225" s="42"/>
      <c r="L225" s="42"/>
    </row>
    <row r="226">
      <c r="A226" s="42"/>
      <c r="B226" s="42"/>
      <c r="C226" s="42"/>
      <c r="D226" s="42"/>
      <c r="E226" s="42"/>
      <c r="F226" s="42"/>
      <c r="G226" s="42"/>
      <c r="H226" s="42"/>
      <c r="I226" s="42"/>
      <c r="J226" s="42"/>
      <c r="K226" s="42"/>
      <c r="L226" s="42"/>
    </row>
    <row r="227">
      <c r="A227" s="42"/>
      <c r="B227" s="42"/>
      <c r="C227" s="42"/>
      <c r="D227" s="42"/>
      <c r="E227" s="42"/>
      <c r="F227" s="42"/>
      <c r="G227" s="42"/>
      <c r="H227" s="42"/>
      <c r="I227" s="42"/>
      <c r="J227" s="42"/>
      <c r="K227" s="42"/>
      <c r="L227" s="42"/>
    </row>
    <row r="228">
      <c r="A228" s="42"/>
      <c r="B228" s="42"/>
      <c r="C228" s="42"/>
      <c r="D228" s="42"/>
      <c r="E228" s="42"/>
      <c r="F228" s="42"/>
      <c r="G228" s="42"/>
      <c r="H228" s="42"/>
      <c r="I228" s="42"/>
      <c r="J228" s="42"/>
      <c r="K228" s="42"/>
      <c r="L228" s="42"/>
    </row>
    <row r="229">
      <c r="A229" s="42"/>
      <c r="B229" s="42"/>
      <c r="C229" s="42"/>
      <c r="D229" s="42"/>
      <c r="E229" s="42"/>
      <c r="F229" s="42"/>
      <c r="G229" s="42"/>
      <c r="H229" s="42"/>
      <c r="I229" s="42"/>
      <c r="J229" s="42"/>
      <c r="K229" s="42"/>
      <c r="L229" s="42"/>
    </row>
    <row r="230">
      <c r="A230" s="42"/>
      <c r="B230" s="42"/>
      <c r="C230" s="42"/>
      <c r="D230" s="42"/>
      <c r="E230" s="42"/>
      <c r="F230" s="42"/>
      <c r="G230" s="42"/>
      <c r="H230" s="42"/>
      <c r="I230" s="42"/>
      <c r="J230" s="42"/>
      <c r="K230" s="42"/>
      <c r="L230" s="42"/>
    </row>
    <row r="231">
      <c r="A231" s="42"/>
      <c r="B231" s="42"/>
      <c r="C231" s="42"/>
      <c r="D231" s="42"/>
      <c r="E231" s="42"/>
      <c r="F231" s="42"/>
      <c r="G231" s="42"/>
      <c r="H231" s="42"/>
      <c r="I231" s="42"/>
      <c r="J231" s="42"/>
      <c r="K231" s="42"/>
      <c r="L231" s="42"/>
    </row>
    <row r="232">
      <c r="A232" s="42"/>
      <c r="B232" s="42"/>
      <c r="C232" s="42"/>
      <c r="D232" s="42"/>
      <c r="E232" s="42"/>
      <c r="F232" s="42"/>
      <c r="G232" s="42"/>
      <c r="H232" s="42"/>
      <c r="I232" s="42"/>
      <c r="J232" s="42"/>
      <c r="K232" s="42"/>
      <c r="L232" s="42"/>
    </row>
    <row r="233">
      <c r="A233" s="42"/>
      <c r="B233" s="42"/>
      <c r="C233" s="42"/>
      <c r="D233" s="42"/>
      <c r="E233" s="42"/>
      <c r="F233" s="42"/>
      <c r="G233" s="42"/>
      <c r="H233" s="42"/>
      <c r="I233" s="42"/>
      <c r="J233" s="42"/>
      <c r="K233" s="42"/>
      <c r="L233" s="42"/>
    </row>
    <row r="234">
      <c r="A234" s="42"/>
      <c r="B234" s="42"/>
      <c r="C234" s="42"/>
      <c r="D234" s="42"/>
      <c r="E234" s="42"/>
      <c r="F234" s="42"/>
      <c r="G234" s="42"/>
      <c r="H234" s="42"/>
      <c r="I234" s="42"/>
      <c r="J234" s="42"/>
      <c r="K234" s="42"/>
      <c r="L234" s="42"/>
    </row>
    <row r="235">
      <c r="A235" s="42"/>
      <c r="B235" s="42"/>
      <c r="C235" s="42"/>
      <c r="D235" s="42"/>
      <c r="E235" s="42"/>
      <c r="F235" s="42"/>
      <c r="G235" s="42"/>
      <c r="H235" s="42"/>
      <c r="I235" s="42"/>
      <c r="J235" s="42"/>
      <c r="K235" s="42"/>
      <c r="L235" s="42"/>
    </row>
    <row r="236">
      <c r="A236" s="42"/>
      <c r="B236" s="42"/>
      <c r="C236" s="42"/>
      <c r="D236" s="42"/>
      <c r="E236" s="42"/>
      <c r="F236" s="42"/>
      <c r="G236" s="42"/>
      <c r="H236" s="42"/>
      <c r="I236" s="42"/>
      <c r="J236" s="42"/>
      <c r="K236" s="42"/>
      <c r="L236" s="42"/>
    </row>
    <row r="237">
      <c r="A237" s="42"/>
      <c r="B237" s="42"/>
      <c r="C237" s="42"/>
      <c r="D237" s="42"/>
      <c r="E237" s="42"/>
      <c r="F237" s="42"/>
      <c r="G237" s="42"/>
      <c r="H237" s="42"/>
      <c r="I237" s="42"/>
      <c r="J237" s="42"/>
      <c r="K237" s="42"/>
      <c r="L237" s="42"/>
    </row>
    <row r="238">
      <c r="A238" s="42"/>
      <c r="B238" s="42"/>
      <c r="C238" s="42"/>
      <c r="D238" s="42"/>
      <c r="E238" s="42"/>
      <c r="F238" s="42"/>
      <c r="G238" s="42"/>
      <c r="H238" s="42"/>
      <c r="I238" s="42"/>
      <c r="J238" s="42"/>
      <c r="K238" s="42"/>
      <c r="L238" s="42"/>
    </row>
    <row r="239">
      <c r="A239" s="42"/>
      <c r="B239" s="42"/>
      <c r="C239" s="42"/>
      <c r="D239" s="42"/>
      <c r="E239" s="42"/>
      <c r="F239" s="42"/>
      <c r="G239" s="42"/>
      <c r="H239" s="42"/>
      <c r="I239" s="42"/>
      <c r="J239" s="42"/>
      <c r="K239" s="42"/>
      <c r="L239" s="42"/>
    </row>
    <row r="240">
      <c r="A240" s="42"/>
      <c r="B240" s="42"/>
      <c r="C240" s="42"/>
      <c r="D240" s="42"/>
      <c r="E240" s="42"/>
      <c r="F240" s="42"/>
      <c r="G240" s="42"/>
      <c r="H240" s="42"/>
      <c r="I240" s="42"/>
      <c r="J240" s="42"/>
      <c r="K240" s="42"/>
      <c r="L240" s="42"/>
    </row>
    <row r="241">
      <c r="A241" s="42"/>
      <c r="B241" s="42"/>
      <c r="C241" s="42"/>
      <c r="D241" s="42"/>
      <c r="E241" s="42"/>
      <c r="F241" s="42"/>
      <c r="G241" s="42"/>
      <c r="H241" s="42"/>
      <c r="I241" s="42"/>
      <c r="J241" s="42"/>
      <c r="K241" s="42"/>
      <c r="L241" s="42"/>
    </row>
    <row r="242">
      <c r="A242" s="42"/>
      <c r="B242" s="42"/>
      <c r="C242" s="42"/>
      <c r="D242" s="42"/>
      <c r="E242" s="42"/>
      <c r="F242" s="42"/>
      <c r="G242" s="42"/>
      <c r="H242" s="42"/>
      <c r="I242" s="42"/>
      <c r="J242" s="42"/>
      <c r="K242" s="42"/>
      <c r="L242" s="42"/>
    </row>
    <row r="243">
      <c r="A243" s="42"/>
      <c r="B243" s="42"/>
      <c r="C243" s="42"/>
      <c r="D243" s="42"/>
      <c r="E243" s="42"/>
      <c r="F243" s="42"/>
      <c r="G243" s="42"/>
      <c r="H243" s="42"/>
      <c r="I243" s="42"/>
      <c r="J243" s="42"/>
      <c r="K243" s="42"/>
      <c r="L243" s="42"/>
    </row>
    <row r="244">
      <c r="A244" s="42"/>
      <c r="B244" s="42"/>
      <c r="C244" s="42"/>
      <c r="D244" s="42"/>
      <c r="E244" s="42"/>
      <c r="F244" s="42"/>
      <c r="G244" s="42"/>
      <c r="H244" s="42"/>
      <c r="I244" s="42"/>
      <c r="J244" s="42"/>
      <c r="K244" s="42"/>
      <c r="L244" s="42"/>
    </row>
    <row r="245">
      <c r="A245" s="42"/>
      <c r="B245" s="42"/>
      <c r="C245" s="42"/>
      <c r="D245" s="42"/>
      <c r="E245" s="42"/>
      <c r="F245" s="42"/>
      <c r="G245" s="42"/>
      <c r="H245" s="42"/>
      <c r="I245" s="42"/>
      <c r="J245" s="42"/>
      <c r="K245" s="42"/>
      <c r="L245" s="42"/>
    </row>
    <row r="246">
      <c r="A246" s="42"/>
      <c r="B246" s="42"/>
      <c r="C246" s="42"/>
      <c r="D246" s="42"/>
      <c r="E246" s="42"/>
      <c r="F246" s="42"/>
      <c r="G246" s="42"/>
      <c r="H246" s="42"/>
      <c r="I246" s="42"/>
      <c r="J246" s="42"/>
      <c r="K246" s="42"/>
      <c r="L246" s="42"/>
    </row>
    <row r="247">
      <c r="A247" s="42"/>
      <c r="B247" s="42"/>
      <c r="C247" s="42"/>
      <c r="D247" s="42"/>
      <c r="E247" s="42"/>
      <c r="F247" s="42"/>
      <c r="G247" s="42"/>
      <c r="H247" s="42"/>
      <c r="I247" s="42"/>
      <c r="J247" s="42"/>
      <c r="K247" s="42"/>
      <c r="L247" s="42"/>
    </row>
    <row r="248">
      <c r="A248" s="42"/>
      <c r="B248" s="42"/>
      <c r="C248" s="42"/>
      <c r="D248" s="42"/>
      <c r="E248" s="42"/>
      <c r="F248" s="42"/>
      <c r="G248" s="42"/>
      <c r="H248" s="42"/>
      <c r="I248" s="42"/>
      <c r="J248" s="42"/>
      <c r="K248" s="42"/>
      <c r="L248" s="42"/>
    </row>
    <row r="249">
      <c r="A249" s="42"/>
      <c r="B249" s="42"/>
      <c r="C249" s="42"/>
      <c r="D249" s="42"/>
      <c r="E249" s="42"/>
      <c r="F249" s="42"/>
      <c r="G249" s="42"/>
      <c r="H249" s="42"/>
      <c r="I249" s="42"/>
      <c r="J249" s="42"/>
      <c r="K249" s="42"/>
      <c r="L249" s="42"/>
    </row>
    <row r="250">
      <c r="A250" s="42"/>
      <c r="B250" s="42"/>
      <c r="C250" s="42"/>
      <c r="D250" s="42"/>
      <c r="E250" s="42"/>
      <c r="F250" s="42"/>
      <c r="G250" s="42"/>
      <c r="H250" s="42"/>
      <c r="I250" s="42"/>
      <c r="J250" s="42"/>
      <c r="K250" s="42"/>
      <c r="L250" s="42"/>
    </row>
    <row r="251">
      <c r="A251" s="42"/>
      <c r="B251" s="42"/>
      <c r="C251" s="42"/>
      <c r="D251" s="42"/>
      <c r="E251" s="42"/>
      <c r="F251" s="42"/>
      <c r="G251" s="42"/>
      <c r="H251" s="42"/>
      <c r="I251" s="42"/>
      <c r="J251" s="42"/>
      <c r="K251" s="42"/>
      <c r="L251" s="42"/>
    </row>
    <row r="252">
      <c r="A252" s="42"/>
      <c r="B252" s="42"/>
      <c r="C252" s="42"/>
      <c r="D252" s="42"/>
      <c r="E252" s="42"/>
      <c r="F252" s="42"/>
      <c r="G252" s="42"/>
      <c r="H252" s="42"/>
      <c r="I252" s="42"/>
      <c r="J252" s="42"/>
      <c r="K252" s="42"/>
      <c r="L252" s="42"/>
    </row>
    <row r="253">
      <c r="A253" s="42"/>
      <c r="B253" s="42"/>
      <c r="C253" s="42"/>
      <c r="D253" s="42"/>
      <c r="E253" s="42"/>
      <c r="F253" s="42"/>
      <c r="G253" s="42"/>
      <c r="H253" s="42"/>
      <c r="I253" s="42"/>
      <c r="J253" s="42"/>
      <c r="K253" s="42"/>
      <c r="L253" s="42"/>
    </row>
    <row r="254">
      <c r="A254" s="42"/>
      <c r="B254" s="42"/>
      <c r="C254" s="42"/>
      <c r="D254" s="42"/>
      <c r="E254" s="42"/>
      <c r="F254" s="42"/>
      <c r="G254" s="42"/>
      <c r="H254" s="42"/>
      <c r="I254" s="42"/>
      <c r="J254" s="42"/>
      <c r="K254" s="42"/>
      <c r="L254" s="42"/>
    </row>
    <row r="255">
      <c r="A255" s="42"/>
      <c r="B255" s="42"/>
      <c r="C255" s="42"/>
      <c r="D255" s="42"/>
      <c r="E255" s="42"/>
      <c r="F255" s="42"/>
      <c r="G255" s="42"/>
      <c r="H255" s="42"/>
      <c r="I255" s="42"/>
      <c r="J255" s="42"/>
      <c r="K255" s="42"/>
      <c r="L255" s="42"/>
    </row>
    <row r="256">
      <c r="A256" s="42"/>
      <c r="B256" s="42"/>
      <c r="C256" s="42"/>
      <c r="D256" s="42"/>
      <c r="E256" s="42"/>
      <c r="F256" s="42"/>
      <c r="G256" s="42"/>
      <c r="H256" s="42"/>
      <c r="I256" s="42"/>
      <c r="J256" s="42"/>
      <c r="K256" s="42"/>
      <c r="L256" s="42"/>
    </row>
    <row r="257">
      <c r="A257" s="42"/>
      <c r="B257" s="42"/>
      <c r="C257" s="42"/>
      <c r="D257" s="42"/>
      <c r="E257" s="42"/>
      <c r="F257" s="42"/>
      <c r="G257" s="42"/>
      <c r="H257" s="42"/>
      <c r="I257" s="42"/>
      <c r="J257" s="42"/>
      <c r="K257" s="42"/>
      <c r="L257" s="42"/>
    </row>
    <row r="258">
      <c r="A258" s="42"/>
      <c r="B258" s="42"/>
      <c r="C258" s="42"/>
      <c r="D258" s="42"/>
      <c r="E258" s="42"/>
      <c r="F258" s="42"/>
      <c r="G258" s="42"/>
      <c r="H258" s="42"/>
      <c r="I258" s="42"/>
      <c r="J258" s="42"/>
      <c r="K258" s="42"/>
      <c r="L258" s="42"/>
    </row>
    <row r="259">
      <c r="A259" s="42"/>
      <c r="B259" s="42"/>
      <c r="C259" s="42"/>
      <c r="D259" s="42"/>
      <c r="E259" s="42"/>
      <c r="F259" s="42"/>
      <c r="G259" s="42"/>
      <c r="H259" s="42"/>
      <c r="I259" s="42"/>
      <c r="J259" s="42"/>
      <c r="K259" s="42"/>
      <c r="L259" s="42"/>
    </row>
    <row r="260">
      <c r="A260" s="42"/>
      <c r="B260" s="42"/>
      <c r="C260" s="42"/>
      <c r="D260" s="42"/>
      <c r="E260" s="42"/>
      <c r="F260" s="42"/>
      <c r="G260" s="42"/>
      <c r="H260" s="42"/>
      <c r="I260" s="42"/>
      <c r="J260" s="42"/>
      <c r="K260" s="42"/>
      <c r="L260" s="42"/>
    </row>
    <row r="261">
      <c r="A261" s="42"/>
      <c r="B261" s="42"/>
      <c r="C261" s="42"/>
      <c r="D261" s="42"/>
      <c r="E261" s="42"/>
      <c r="F261" s="42"/>
      <c r="G261" s="42"/>
      <c r="H261" s="42"/>
      <c r="I261" s="42"/>
      <c r="J261" s="42"/>
      <c r="K261" s="42"/>
      <c r="L261" s="42"/>
    </row>
    <row r="262">
      <c r="A262" s="42"/>
      <c r="B262" s="42"/>
      <c r="C262" s="42"/>
      <c r="D262" s="42"/>
      <c r="E262" s="42"/>
      <c r="F262" s="42"/>
      <c r="G262" s="42"/>
      <c r="H262" s="42"/>
      <c r="I262" s="42"/>
      <c r="J262" s="42"/>
      <c r="K262" s="42"/>
      <c r="L262" s="42"/>
    </row>
    <row r="263">
      <c r="A263" s="42"/>
      <c r="B263" s="42"/>
      <c r="C263" s="42"/>
      <c r="D263" s="42"/>
      <c r="E263" s="42"/>
      <c r="F263" s="42"/>
      <c r="G263" s="42"/>
      <c r="H263" s="42"/>
      <c r="I263" s="42"/>
      <c r="J263" s="42"/>
      <c r="K263" s="42"/>
      <c r="L263" s="42"/>
    </row>
    <row r="264">
      <c r="A264" s="42"/>
      <c r="B264" s="42"/>
      <c r="C264" s="42"/>
      <c r="D264" s="42"/>
      <c r="E264" s="42"/>
      <c r="F264" s="42"/>
      <c r="G264" s="42"/>
      <c r="H264" s="42"/>
      <c r="I264" s="42"/>
      <c r="J264" s="42"/>
      <c r="K264" s="42"/>
      <c r="L264" s="42"/>
    </row>
    <row r="265">
      <c r="A265" s="42"/>
      <c r="B265" s="42"/>
      <c r="C265" s="42"/>
      <c r="D265" s="42"/>
      <c r="E265" s="42"/>
      <c r="F265" s="42"/>
      <c r="G265" s="42"/>
      <c r="H265" s="42"/>
      <c r="I265" s="42"/>
      <c r="J265" s="42"/>
      <c r="K265" s="42"/>
      <c r="L265" s="42"/>
    </row>
    <row r="266">
      <c r="A266" s="42"/>
      <c r="B266" s="42"/>
      <c r="C266" s="42"/>
      <c r="D266" s="42"/>
      <c r="E266" s="42"/>
      <c r="F266" s="42"/>
      <c r="G266" s="42"/>
      <c r="H266" s="42"/>
      <c r="I266" s="42"/>
      <c r="J266" s="42"/>
      <c r="K266" s="42"/>
      <c r="L266" s="42"/>
    </row>
    <row r="267">
      <c r="A267" s="42"/>
      <c r="B267" s="42"/>
      <c r="C267" s="42"/>
      <c r="D267" s="42"/>
      <c r="E267" s="42"/>
      <c r="F267" s="42"/>
      <c r="G267" s="42"/>
      <c r="H267" s="42"/>
      <c r="I267" s="42"/>
      <c r="J267" s="42"/>
      <c r="K267" s="42"/>
      <c r="L267" s="42"/>
    </row>
    <row r="268">
      <c r="A268" s="42"/>
      <c r="B268" s="42"/>
      <c r="C268" s="42"/>
      <c r="D268" s="42"/>
      <c r="E268" s="42"/>
      <c r="F268" s="42"/>
      <c r="G268" s="42"/>
      <c r="H268" s="42"/>
      <c r="I268" s="42"/>
      <c r="J268" s="42"/>
      <c r="K268" s="42"/>
      <c r="L268" s="42"/>
    </row>
    <row r="269">
      <c r="A269" s="42"/>
      <c r="B269" s="42"/>
      <c r="C269" s="42"/>
      <c r="D269" s="42"/>
      <c r="E269" s="42"/>
      <c r="F269" s="42"/>
      <c r="G269" s="42"/>
      <c r="H269" s="42"/>
      <c r="I269" s="42"/>
      <c r="J269" s="42"/>
      <c r="K269" s="42"/>
      <c r="L269" s="42"/>
    </row>
    <row r="270">
      <c r="A270" s="42"/>
      <c r="B270" s="42"/>
      <c r="C270" s="42"/>
      <c r="D270" s="42"/>
      <c r="E270" s="42"/>
      <c r="F270" s="42"/>
      <c r="G270" s="42"/>
      <c r="H270" s="42"/>
      <c r="I270" s="42"/>
      <c r="J270" s="42"/>
      <c r="K270" s="42"/>
      <c r="L270" s="42"/>
    </row>
    <row r="271">
      <c r="A271" s="42"/>
      <c r="B271" s="42"/>
      <c r="C271" s="42"/>
      <c r="D271" s="42"/>
      <c r="E271" s="42"/>
      <c r="F271" s="42"/>
      <c r="G271" s="42"/>
      <c r="H271" s="42"/>
      <c r="I271" s="42"/>
      <c r="J271" s="42"/>
      <c r="K271" s="42"/>
      <c r="L271" s="42"/>
    </row>
    <row r="272">
      <c r="A272" s="42"/>
      <c r="B272" s="42"/>
      <c r="C272" s="42"/>
      <c r="D272" s="42"/>
      <c r="E272" s="42"/>
      <c r="F272" s="42"/>
      <c r="G272" s="42"/>
      <c r="H272" s="42"/>
      <c r="I272" s="42"/>
      <c r="J272" s="42"/>
      <c r="K272" s="42"/>
      <c r="L272" s="42"/>
    </row>
    <row r="273">
      <c r="A273" s="42"/>
      <c r="B273" s="42"/>
      <c r="C273" s="42"/>
      <c r="D273" s="42"/>
      <c r="E273" s="42"/>
      <c r="F273" s="42"/>
      <c r="G273" s="42"/>
      <c r="H273" s="42"/>
      <c r="I273" s="42"/>
      <c r="J273" s="42"/>
      <c r="K273" s="42"/>
      <c r="L273" s="42"/>
    </row>
    <row r="274">
      <c r="A274" s="42"/>
      <c r="B274" s="42"/>
      <c r="C274" s="42"/>
      <c r="D274" s="42"/>
      <c r="E274" s="42"/>
      <c r="F274" s="42"/>
      <c r="G274" s="42"/>
      <c r="H274" s="42"/>
      <c r="I274" s="42"/>
      <c r="J274" s="42"/>
      <c r="K274" s="42"/>
      <c r="L274" s="42"/>
    </row>
    <row r="275">
      <c r="A275" s="42"/>
      <c r="B275" s="42"/>
      <c r="C275" s="42"/>
      <c r="D275" s="42"/>
      <c r="E275" s="42"/>
      <c r="F275" s="42"/>
      <c r="G275" s="42"/>
      <c r="H275" s="42"/>
      <c r="I275" s="42"/>
      <c r="J275" s="42"/>
      <c r="K275" s="42"/>
      <c r="L275" s="42"/>
    </row>
    <row r="276">
      <c r="A276" s="42"/>
      <c r="B276" s="42"/>
      <c r="C276" s="42"/>
      <c r="D276" s="42"/>
      <c r="E276" s="42"/>
      <c r="F276" s="42"/>
      <c r="G276" s="42"/>
      <c r="H276" s="42"/>
      <c r="I276" s="42"/>
      <c r="J276" s="42"/>
      <c r="K276" s="42"/>
      <c r="L276" s="42"/>
    </row>
    <row r="277">
      <c r="A277" s="42"/>
      <c r="B277" s="42"/>
      <c r="C277" s="42"/>
      <c r="D277" s="42"/>
      <c r="E277" s="42"/>
      <c r="F277" s="42"/>
      <c r="G277" s="42"/>
      <c r="H277" s="42"/>
      <c r="I277" s="42"/>
      <c r="J277" s="42"/>
      <c r="K277" s="42"/>
      <c r="L277" s="42"/>
    </row>
    <row r="278">
      <c r="A278" s="42"/>
      <c r="B278" s="42"/>
      <c r="C278" s="42"/>
      <c r="D278" s="42"/>
      <c r="E278" s="42"/>
      <c r="F278" s="42"/>
      <c r="G278" s="42"/>
      <c r="H278" s="42"/>
      <c r="I278" s="42"/>
      <c r="J278" s="42"/>
      <c r="K278" s="42"/>
      <c r="L278" s="42"/>
    </row>
    <row r="279">
      <c r="A279" s="42"/>
      <c r="B279" s="42"/>
      <c r="C279" s="42"/>
      <c r="D279" s="42"/>
      <c r="E279" s="42"/>
      <c r="F279" s="42"/>
      <c r="G279" s="42"/>
      <c r="H279" s="42"/>
      <c r="I279" s="42"/>
      <c r="J279" s="42"/>
      <c r="K279" s="42"/>
      <c r="L279" s="42"/>
    </row>
    <row r="280">
      <c r="A280" s="42"/>
      <c r="B280" s="42"/>
      <c r="C280" s="42"/>
      <c r="D280" s="42"/>
      <c r="E280" s="42"/>
      <c r="F280" s="42"/>
      <c r="G280" s="42"/>
      <c r="H280" s="42"/>
      <c r="I280" s="42"/>
      <c r="J280" s="42"/>
      <c r="K280" s="42"/>
      <c r="L280" s="42"/>
    </row>
    <row r="281">
      <c r="A281" s="42"/>
      <c r="B281" s="42"/>
      <c r="C281" s="42"/>
      <c r="D281" s="42"/>
      <c r="E281" s="42"/>
      <c r="F281" s="42"/>
      <c r="G281" s="42"/>
      <c r="H281" s="42"/>
      <c r="I281" s="42"/>
      <c r="J281" s="42"/>
      <c r="K281" s="42"/>
      <c r="L281" s="42"/>
    </row>
    <row r="282">
      <c r="A282" s="42"/>
      <c r="B282" s="42"/>
      <c r="C282" s="42"/>
      <c r="D282" s="42"/>
      <c r="E282" s="42"/>
      <c r="F282" s="42"/>
      <c r="G282" s="42"/>
      <c r="H282" s="42"/>
      <c r="I282" s="42"/>
      <c r="J282" s="42"/>
      <c r="K282" s="42"/>
      <c r="L282" s="42"/>
    </row>
    <row r="283">
      <c r="A283" s="42"/>
      <c r="B283" s="42"/>
      <c r="C283" s="42"/>
      <c r="D283" s="42"/>
      <c r="E283" s="42"/>
      <c r="F283" s="42"/>
      <c r="G283" s="42"/>
      <c r="H283" s="42"/>
      <c r="I283" s="42"/>
      <c r="J283" s="42"/>
      <c r="K283" s="42"/>
      <c r="L283" s="42"/>
    </row>
    <row r="284">
      <c r="A284" s="42"/>
      <c r="B284" s="42"/>
      <c r="C284" s="42"/>
      <c r="D284" s="42"/>
      <c r="E284" s="42"/>
      <c r="F284" s="42"/>
      <c r="G284" s="42"/>
      <c r="H284" s="42"/>
      <c r="I284" s="42"/>
      <c r="J284" s="42"/>
      <c r="K284" s="42"/>
      <c r="L284" s="42"/>
    </row>
    <row r="285">
      <c r="A285" s="42"/>
      <c r="B285" s="42"/>
      <c r="C285" s="42"/>
      <c r="D285" s="42"/>
      <c r="E285" s="42"/>
      <c r="F285" s="42"/>
      <c r="G285" s="42"/>
      <c r="H285" s="42"/>
      <c r="I285" s="42"/>
      <c r="J285" s="42"/>
      <c r="K285" s="42"/>
      <c r="L285" s="42"/>
    </row>
    <row r="286">
      <c r="A286" s="42"/>
      <c r="B286" s="42"/>
      <c r="C286" s="42"/>
      <c r="D286" s="42"/>
      <c r="E286" s="42"/>
      <c r="F286" s="42"/>
      <c r="G286" s="42"/>
      <c r="H286" s="42"/>
      <c r="I286" s="42"/>
      <c r="J286" s="42"/>
      <c r="K286" s="42"/>
      <c r="L286" s="42"/>
    </row>
    <row r="287">
      <c r="A287" s="42"/>
      <c r="B287" s="42"/>
      <c r="C287" s="42"/>
      <c r="D287" s="42"/>
      <c r="E287" s="42"/>
      <c r="F287" s="42"/>
      <c r="G287" s="42"/>
      <c r="H287" s="42"/>
      <c r="I287" s="42"/>
      <c r="J287" s="42"/>
      <c r="K287" s="42"/>
      <c r="L287" s="42"/>
    </row>
    <row r="288">
      <c r="A288" s="42"/>
      <c r="B288" s="42"/>
      <c r="C288" s="42"/>
      <c r="D288" s="42"/>
      <c r="E288" s="42"/>
      <c r="F288" s="42"/>
      <c r="G288" s="42"/>
      <c r="H288" s="42"/>
      <c r="I288" s="42"/>
      <c r="J288" s="42"/>
      <c r="K288" s="42"/>
      <c r="L288" s="42"/>
    </row>
    <row r="289">
      <c r="A289" s="42"/>
      <c r="B289" s="42"/>
      <c r="C289" s="42"/>
      <c r="D289" s="42"/>
      <c r="E289" s="42"/>
      <c r="F289" s="42"/>
      <c r="G289" s="42"/>
      <c r="H289" s="42"/>
      <c r="I289" s="42"/>
      <c r="J289" s="42"/>
      <c r="K289" s="42"/>
      <c r="L289" s="42"/>
    </row>
    <row r="290">
      <c r="A290" s="42"/>
      <c r="B290" s="42"/>
      <c r="C290" s="42"/>
      <c r="D290" s="42"/>
      <c r="E290" s="42"/>
      <c r="F290" s="42"/>
      <c r="G290" s="42"/>
      <c r="H290" s="42"/>
      <c r="I290" s="42"/>
      <c r="J290" s="42"/>
      <c r="K290" s="42"/>
      <c r="L290" s="42"/>
    </row>
    <row r="291">
      <c r="A291" s="42"/>
      <c r="B291" s="42"/>
      <c r="C291" s="42"/>
      <c r="D291" s="42"/>
      <c r="E291" s="42"/>
      <c r="F291" s="42"/>
      <c r="G291" s="42"/>
      <c r="H291" s="42"/>
      <c r="I291" s="42"/>
      <c r="J291" s="42"/>
      <c r="K291" s="42"/>
      <c r="L291" s="42"/>
    </row>
    <row r="292">
      <c r="A292" s="42"/>
      <c r="B292" s="42"/>
      <c r="C292" s="42"/>
      <c r="D292" s="42"/>
      <c r="E292" s="42"/>
      <c r="F292" s="42"/>
      <c r="G292" s="42"/>
      <c r="H292" s="42"/>
      <c r="I292" s="42"/>
      <c r="J292" s="42"/>
      <c r="K292" s="42"/>
      <c r="L292" s="42"/>
    </row>
    <row r="293">
      <c r="A293" s="42"/>
      <c r="B293" s="42"/>
      <c r="C293" s="42"/>
      <c r="D293" s="42"/>
      <c r="E293" s="42"/>
      <c r="F293" s="42"/>
      <c r="G293" s="42"/>
      <c r="H293" s="42"/>
      <c r="I293" s="42"/>
      <c r="J293" s="42"/>
      <c r="K293" s="42"/>
      <c r="L293" s="42"/>
    </row>
    <row r="294">
      <c r="A294" s="42"/>
      <c r="B294" s="42"/>
      <c r="C294" s="42"/>
      <c r="D294" s="42"/>
      <c r="E294" s="42"/>
      <c r="F294" s="42"/>
      <c r="G294" s="42"/>
      <c r="H294" s="42"/>
      <c r="I294" s="42"/>
      <c r="J294" s="42"/>
      <c r="K294" s="42"/>
      <c r="L294" s="42"/>
    </row>
    <row r="295">
      <c r="A295" s="42"/>
      <c r="B295" s="42"/>
      <c r="C295" s="42"/>
      <c r="D295" s="42"/>
      <c r="E295" s="42"/>
      <c r="F295" s="42"/>
      <c r="G295" s="42"/>
      <c r="H295" s="42"/>
      <c r="I295" s="42"/>
      <c r="J295" s="42"/>
      <c r="K295" s="42"/>
      <c r="L295" s="42"/>
    </row>
    <row r="296">
      <c r="A296" s="42"/>
      <c r="B296" s="42"/>
      <c r="C296" s="42"/>
      <c r="D296" s="42"/>
      <c r="E296" s="42"/>
      <c r="F296" s="42"/>
      <c r="G296" s="42"/>
      <c r="H296" s="42"/>
      <c r="I296" s="42"/>
      <c r="J296" s="42"/>
      <c r="K296" s="42"/>
      <c r="L296" s="42"/>
    </row>
    <row r="297">
      <c r="A297" s="42"/>
      <c r="B297" s="42"/>
      <c r="C297" s="42"/>
      <c r="D297" s="42"/>
      <c r="E297" s="42"/>
      <c r="F297" s="42"/>
      <c r="G297" s="42"/>
      <c r="H297" s="42"/>
      <c r="I297" s="42"/>
      <c r="J297" s="42"/>
      <c r="K297" s="42"/>
      <c r="L297" s="42"/>
    </row>
    <row r="298">
      <c r="A298" s="42"/>
      <c r="B298" s="42"/>
      <c r="C298" s="42"/>
      <c r="D298" s="42"/>
      <c r="E298" s="42"/>
      <c r="F298" s="42"/>
      <c r="G298" s="42"/>
      <c r="H298" s="42"/>
      <c r="I298" s="42"/>
      <c r="J298" s="42"/>
      <c r="K298" s="42"/>
      <c r="L298" s="42"/>
    </row>
    <row r="299">
      <c r="A299" s="42"/>
      <c r="B299" s="42"/>
      <c r="C299" s="42"/>
      <c r="D299" s="42"/>
      <c r="E299" s="42"/>
      <c r="F299" s="42"/>
      <c r="G299" s="42"/>
      <c r="H299" s="42"/>
      <c r="I299" s="42"/>
      <c r="J299" s="42"/>
      <c r="K299" s="42"/>
      <c r="L299" s="42"/>
    </row>
    <row r="300">
      <c r="A300" s="42"/>
      <c r="B300" s="42"/>
      <c r="C300" s="42"/>
      <c r="D300" s="42"/>
      <c r="E300" s="42"/>
      <c r="F300" s="42"/>
      <c r="G300" s="42"/>
      <c r="H300" s="42"/>
      <c r="I300" s="42"/>
      <c r="J300" s="42"/>
      <c r="K300" s="42"/>
      <c r="L300" s="42"/>
    </row>
    <row r="301">
      <c r="A301" s="42"/>
      <c r="B301" s="42"/>
      <c r="C301" s="42"/>
      <c r="D301" s="42"/>
      <c r="E301" s="42"/>
      <c r="F301" s="42"/>
      <c r="G301" s="42"/>
      <c r="H301" s="42"/>
      <c r="I301" s="42"/>
      <c r="J301" s="42"/>
      <c r="K301" s="42"/>
      <c r="L301" s="42"/>
    </row>
    <row r="302">
      <c r="A302" s="42"/>
      <c r="B302" s="42"/>
      <c r="C302" s="42"/>
      <c r="D302" s="42"/>
      <c r="E302" s="42"/>
      <c r="F302" s="42"/>
      <c r="G302" s="42"/>
      <c r="H302" s="42"/>
      <c r="I302" s="42"/>
      <c r="J302" s="42"/>
      <c r="K302" s="42"/>
      <c r="L302" s="42"/>
    </row>
    <row r="303">
      <c r="A303" s="42"/>
      <c r="B303" s="42"/>
      <c r="C303" s="42"/>
      <c r="D303" s="42"/>
      <c r="E303" s="42"/>
      <c r="F303" s="42"/>
      <c r="G303" s="42"/>
      <c r="H303" s="42"/>
      <c r="I303" s="42"/>
      <c r="J303" s="42"/>
      <c r="K303" s="42"/>
      <c r="L303" s="42"/>
    </row>
    <row r="304">
      <c r="A304" s="42"/>
      <c r="B304" s="42"/>
      <c r="C304" s="42"/>
      <c r="D304" s="42"/>
      <c r="E304" s="42"/>
      <c r="F304" s="42"/>
      <c r="G304" s="42"/>
      <c r="H304" s="42"/>
      <c r="I304" s="42"/>
      <c r="J304" s="42"/>
      <c r="K304" s="42"/>
      <c r="L304" s="42"/>
    </row>
    <row r="305">
      <c r="A305" s="42"/>
      <c r="B305" s="42"/>
      <c r="C305" s="42"/>
      <c r="D305" s="42"/>
      <c r="E305" s="42"/>
      <c r="F305" s="42"/>
      <c r="G305" s="42"/>
      <c r="H305" s="42"/>
      <c r="I305" s="42"/>
      <c r="J305" s="42"/>
      <c r="K305" s="42"/>
      <c r="L305" s="42"/>
    </row>
    <row r="306">
      <c r="A306" s="42"/>
      <c r="B306" s="42"/>
      <c r="C306" s="42"/>
      <c r="D306" s="42"/>
      <c r="E306" s="42"/>
      <c r="F306" s="42"/>
      <c r="G306" s="42"/>
      <c r="H306" s="42"/>
      <c r="I306" s="42"/>
      <c r="J306" s="42"/>
      <c r="K306" s="42"/>
      <c r="L306" s="42"/>
    </row>
    <row r="307">
      <c r="A307" s="42"/>
      <c r="B307" s="42"/>
      <c r="C307" s="42"/>
      <c r="D307" s="42"/>
      <c r="E307" s="42"/>
      <c r="F307" s="42"/>
      <c r="G307" s="42"/>
      <c r="H307" s="42"/>
      <c r="I307" s="42"/>
      <c r="J307" s="42"/>
      <c r="K307" s="42"/>
      <c r="L307" s="42"/>
    </row>
    <row r="308">
      <c r="A308" s="42"/>
      <c r="B308" s="42"/>
      <c r="C308" s="42"/>
      <c r="D308" s="42"/>
      <c r="E308" s="42"/>
      <c r="F308" s="42"/>
      <c r="G308" s="42"/>
      <c r="H308" s="42"/>
      <c r="I308" s="42"/>
      <c r="J308" s="42"/>
      <c r="K308" s="42"/>
      <c r="L308" s="42"/>
    </row>
    <row r="309">
      <c r="A309" s="42"/>
      <c r="B309" s="42"/>
      <c r="C309" s="42"/>
      <c r="D309" s="42"/>
      <c r="E309" s="42"/>
      <c r="F309" s="42"/>
      <c r="G309" s="42"/>
      <c r="H309" s="42"/>
      <c r="I309" s="42"/>
      <c r="J309" s="42"/>
      <c r="K309" s="42"/>
      <c r="L309" s="42"/>
    </row>
    <row r="310">
      <c r="A310" s="42"/>
      <c r="B310" s="42"/>
      <c r="C310" s="42"/>
      <c r="D310" s="42"/>
      <c r="E310" s="42"/>
      <c r="F310" s="42"/>
      <c r="G310" s="42"/>
      <c r="H310" s="42"/>
      <c r="I310" s="42"/>
      <c r="J310" s="42"/>
      <c r="K310" s="42"/>
      <c r="L310" s="42"/>
    </row>
    <row r="311">
      <c r="A311" s="42"/>
      <c r="B311" s="42"/>
      <c r="C311" s="42"/>
      <c r="D311" s="42"/>
      <c r="E311" s="42"/>
      <c r="F311" s="42"/>
      <c r="G311" s="42"/>
      <c r="H311" s="42"/>
      <c r="I311" s="42"/>
      <c r="J311" s="42"/>
      <c r="K311" s="42"/>
      <c r="L311" s="42"/>
    </row>
    <row r="312">
      <c r="A312" s="42"/>
      <c r="B312" s="42"/>
      <c r="C312" s="42"/>
      <c r="D312" s="42"/>
      <c r="E312" s="42"/>
      <c r="F312" s="42"/>
      <c r="G312" s="42"/>
      <c r="H312" s="42"/>
      <c r="I312" s="42"/>
      <c r="J312" s="42"/>
      <c r="K312" s="42"/>
      <c r="L312" s="42"/>
    </row>
    <row r="313">
      <c r="A313" s="42"/>
      <c r="B313" s="42"/>
      <c r="C313" s="42"/>
      <c r="D313" s="42"/>
      <c r="E313" s="42"/>
      <c r="F313" s="42"/>
      <c r="G313" s="42"/>
      <c r="H313" s="42"/>
      <c r="I313" s="42"/>
      <c r="J313" s="42"/>
      <c r="K313" s="42"/>
      <c r="L313" s="42"/>
    </row>
    <row r="314">
      <c r="A314" s="42"/>
      <c r="B314" s="42"/>
      <c r="C314" s="42"/>
      <c r="D314" s="42"/>
      <c r="E314" s="42"/>
      <c r="F314" s="42"/>
      <c r="G314" s="42"/>
      <c r="H314" s="42"/>
      <c r="I314" s="42"/>
      <c r="J314" s="42"/>
      <c r="K314" s="42"/>
      <c r="L314" s="42"/>
    </row>
    <row r="315">
      <c r="A315" s="42"/>
      <c r="B315" s="42"/>
      <c r="C315" s="42"/>
      <c r="D315" s="42"/>
      <c r="E315" s="42"/>
      <c r="F315" s="42"/>
      <c r="G315" s="42"/>
      <c r="H315" s="42"/>
      <c r="I315" s="42"/>
      <c r="J315" s="42"/>
      <c r="K315" s="42"/>
      <c r="L315" s="42"/>
    </row>
    <row r="316">
      <c r="A316" s="42"/>
      <c r="B316" s="42"/>
      <c r="C316" s="42"/>
      <c r="D316" s="42"/>
      <c r="E316" s="42"/>
      <c r="F316" s="42"/>
      <c r="G316" s="42"/>
      <c r="H316" s="42"/>
      <c r="I316" s="42"/>
      <c r="J316" s="42"/>
      <c r="K316" s="42"/>
      <c r="L316" s="42"/>
    </row>
    <row r="317">
      <c r="A317" s="42"/>
      <c r="B317" s="42"/>
      <c r="C317" s="42"/>
      <c r="D317" s="42"/>
      <c r="E317" s="42"/>
      <c r="F317" s="42"/>
      <c r="G317" s="42"/>
      <c r="H317" s="42"/>
      <c r="I317" s="42"/>
      <c r="J317" s="42"/>
      <c r="K317" s="42"/>
      <c r="L317" s="42"/>
    </row>
    <row r="318">
      <c r="A318" s="42"/>
      <c r="B318" s="42"/>
      <c r="C318" s="42"/>
      <c r="D318" s="42"/>
      <c r="E318" s="42"/>
      <c r="F318" s="42"/>
      <c r="G318" s="42"/>
      <c r="H318" s="42"/>
      <c r="I318" s="42"/>
      <c r="J318" s="42"/>
      <c r="K318" s="42"/>
      <c r="L318" s="42"/>
    </row>
    <row r="319">
      <c r="A319" s="42"/>
      <c r="B319" s="42"/>
      <c r="C319" s="42"/>
      <c r="D319" s="42"/>
      <c r="E319" s="42"/>
      <c r="F319" s="42"/>
      <c r="G319" s="42"/>
      <c r="H319" s="42"/>
      <c r="I319" s="42"/>
      <c r="J319" s="42"/>
      <c r="K319" s="42"/>
      <c r="L319" s="42"/>
    </row>
    <row r="320">
      <c r="A320" s="42"/>
      <c r="B320" s="42"/>
      <c r="C320" s="42"/>
      <c r="D320" s="42"/>
      <c r="E320" s="42"/>
      <c r="F320" s="42"/>
      <c r="G320" s="42"/>
      <c r="H320" s="42"/>
      <c r="I320" s="42"/>
      <c r="J320" s="42"/>
      <c r="K320" s="42"/>
      <c r="L320" s="42"/>
    </row>
    <row r="321">
      <c r="A321" s="42"/>
      <c r="B321" s="42"/>
      <c r="C321" s="42"/>
      <c r="D321" s="42"/>
      <c r="E321" s="42"/>
      <c r="F321" s="42"/>
      <c r="G321" s="42"/>
      <c r="H321" s="42"/>
      <c r="I321" s="42"/>
      <c r="J321" s="42"/>
      <c r="K321" s="42"/>
      <c r="L321" s="42"/>
    </row>
    <row r="322">
      <c r="A322" s="42"/>
      <c r="B322" s="42"/>
      <c r="C322" s="42"/>
      <c r="D322" s="42"/>
      <c r="E322" s="42"/>
      <c r="F322" s="42"/>
      <c r="G322" s="42"/>
      <c r="H322" s="42"/>
      <c r="I322" s="42"/>
      <c r="J322" s="42"/>
      <c r="K322" s="42"/>
      <c r="L322" s="42"/>
    </row>
    <row r="323">
      <c r="A323" s="42"/>
      <c r="B323" s="42"/>
      <c r="C323" s="42"/>
      <c r="D323" s="42"/>
      <c r="E323" s="42"/>
      <c r="F323" s="42"/>
      <c r="G323" s="42"/>
      <c r="H323" s="42"/>
      <c r="I323" s="42"/>
      <c r="J323" s="42"/>
      <c r="K323" s="42"/>
      <c r="L323" s="42"/>
    </row>
    <row r="324">
      <c r="A324" s="42"/>
      <c r="B324" s="42"/>
      <c r="C324" s="42"/>
      <c r="D324" s="42"/>
      <c r="E324" s="42"/>
      <c r="F324" s="42"/>
      <c r="G324" s="42"/>
      <c r="H324" s="42"/>
      <c r="I324" s="42"/>
      <c r="J324" s="42"/>
      <c r="K324" s="42"/>
      <c r="L324" s="42"/>
    </row>
    <row r="325">
      <c r="A325" s="42"/>
      <c r="B325" s="42"/>
      <c r="C325" s="42"/>
      <c r="D325" s="42"/>
      <c r="E325" s="42"/>
      <c r="F325" s="42"/>
      <c r="G325" s="42"/>
      <c r="H325" s="42"/>
      <c r="I325" s="42"/>
      <c r="J325" s="42"/>
      <c r="K325" s="42"/>
      <c r="L325" s="42"/>
    </row>
    <row r="326">
      <c r="A326" s="42"/>
      <c r="B326" s="42"/>
      <c r="C326" s="42"/>
      <c r="D326" s="42"/>
      <c r="E326" s="42"/>
      <c r="F326" s="42"/>
      <c r="G326" s="42"/>
      <c r="H326" s="42"/>
      <c r="I326" s="42"/>
      <c r="J326" s="42"/>
      <c r="K326" s="42"/>
      <c r="L326" s="42"/>
    </row>
    <row r="327">
      <c r="A327" s="42"/>
      <c r="B327" s="42"/>
      <c r="C327" s="42"/>
      <c r="D327" s="42"/>
      <c r="E327" s="42"/>
      <c r="F327" s="42"/>
      <c r="G327" s="42"/>
      <c r="H327" s="42"/>
      <c r="I327" s="42"/>
      <c r="J327" s="42"/>
      <c r="K327" s="42"/>
      <c r="L327" s="42"/>
    </row>
    <row r="328">
      <c r="A328" s="42"/>
      <c r="B328" s="42"/>
      <c r="C328" s="42"/>
      <c r="D328" s="42"/>
      <c r="E328" s="42"/>
      <c r="F328" s="42"/>
      <c r="G328" s="42"/>
      <c r="H328" s="42"/>
      <c r="I328" s="42"/>
      <c r="J328" s="42"/>
      <c r="K328" s="42"/>
      <c r="L328" s="42"/>
    </row>
    <row r="329">
      <c r="A329" s="42"/>
      <c r="B329" s="42"/>
      <c r="C329" s="42"/>
      <c r="D329" s="42"/>
      <c r="E329" s="42"/>
      <c r="F329" s="42"/>
      <c r="G329" s="42"/>
      <c r="H329" s="42"/>
      <c r="I329" s="42"/>
      <c r="J329" s="42"/>
      <c r="K329" s="42"/>
      <c r="L329" s="42"/>
    </row>
    <row r="330">
      <c r="A330" s="42"/>
      <c r="B330" s="42"/>
      <c r="C330" s="42"/>
      <c r="D330" s="42"/>
      <c r="E330" s="42"/>
      <c r="F330" s="42"/>
      <c r="G330" s="42"/>
      <c r="H330" s="42"/>
      <c r="I330" s="42"/>
      <c r="J330" s="42"/>
      <c r="K330" s="42"/>
      <c r="L330" s="42"/>
    </row>
    <row r="331">
      <c r="A331" s="42"/>
      <c r="B331" s="42"/>
      <c r="C331" s="42"/>
      <c r="D331" s="42"/>
      <c r="E331" s="42"/>
      <c r="F331" s="42"/>
      <c r="G331" s="42"/>
      <c r="H331" s="42"/>
      <c r="I331" s="42"/>
      <c r="J331" s="42"/>
      <c r="K331" s="42"/>
      <c r="L331" s="42"/>
    </row>
    <row r="332">
      <c r="A332" s="42"/>
      <c r="B332" s="42"/>
      <c r="C332" s="42"/>
      <c r="D332" s="42"/>
      <c r="E332" s="42"/>
      <c r="F332" s="42"/>
      <c r="G332" s="42"/>
      <c r="H332" s="42"/>
      <c r="I332" s="42"/>
      <c r="J332" s="42"/>
      <c r="K332" s="42"/>
      <c r="L332" s="42"/>
    </row>
    <row r="333">
      <c r="A333" s="42"/>
      <c r="B333" s="42"/>
      <c r="C333" s="42"/>
      <c r="D333" s="42"/>
      <c r="E333" s="42"/>
      <c r="F333" s="42"/>
      <c r="G333" s="42"/>
      <c r="H333" s="42"/>
      <c r="I333" s="42"/>
      <c r="J333" s="42"/>
      <c r="K333" s="42"/>
      <c r="L333" s="42"/>
    </row>
    <row r="334">
      <c r="A334" s="42"/>
      <c r="B334" s="42"/>
      <c r="C334" s="42"/>
      <c r="D334" s="42"/>
      <c r="E334" s="42"/>
      <c r="F334" s="42"/>
      <c r="G334" s="42"/>
      <c r="H334" s="42"/>
      <c r="I334" s="42"/>
      <c r="J334" s="42"/>
      <c r="K334" s="42"/>
      <c r="L334" s="42"/>
    </row>
    <row r="335">
      <c r="A335" s="42"/>
      <c r="B335" s="42"/>
      <c r="C335" s="42"/>
      <c r="D335" s="42"/>
      <c r="E335" s="42"/>
      <c r="F335" s="42"/>
      <c r="G335" s="42"/>
      <c r="H335" s="42"/>
      <c r="I335" s="42"/>
      <c r="J335" s="42"/>
      <c r="K335" s="42"/>
      <c r="L335" s="42"/>
    </row>
    <row r="336">
      <c r="A336" s="42"/>
      <c r="B336" s="42"/>
      <c r="C336" s="42"/>
      <c r="D336" s="42"/>
      <c r="E336" s="42"/>
      <c r="F336" s="42"/>
      <c r="G336" s="42"/>
      <c r="H336" s="42"/>
      <c r="I336" s="42"/>
      <c r="J336" s="42"/>
      <c r="K336" s="42"/>
      <c r="L336" s="42"/>
    </row>
    <row r="337">
      <c r="A337" s="42"/>
      <c r="B337" s="42"/>
      <c r="C337" s="42"/>
      <c r="D337" s="42"/>
      <c r="E337" s="42"/>
      <c r="F337" s="42"/>
      <c r="G337" s="42"/>
      <c r="H337" s="42"/>
      <c r="I337" s="42"/>
      <c r="J337" s="42"/>
      <c r="K337" s="42"/>
      <c r="L337" s="42"/>
    </row>
    <row r="338">
      <c r="A338" s="42"/>
      <c r="B338" s="42"/>
      <c r="C338" s="42"/>
      <c r="D338" s="42"/>
      <c r="E338" s="42"/>
      <c r="F338" s="42"/>
      <c r="G338" s="42"/>
      <c r="H338" s="42"/>
      <c r="I338" s="42"/>
      <c r="J338" s="42"/>
      <c r="K338" s="42"/>
      <c r="L338" s="42"/>
    </row>
    <row r="339">
      <c r="A339" s="42"/>
      <c r="B339" s="42"/>
      <c r="C339" s="42"/>
      <c r="D339" s="42"/>
      <c r="E339" s="42"/>
      <c r="F339" s="42"/>
      <c r="G339" s="42"/>
      <c r="H339" s="42"/>
      <c r="I339" s="42"/>
      <c r="J339" s="42"/>
      <c r="K339" s="42"/>
      <c r="L339" s="42"/>
    </row>
    <row r="340">
      <c r="A340" s="42"/>
      <c r="B340" s="42"/>
      <c r="C340" s="42"/>
      <c r="D340" s="42"/>
      <c r="E340" s="42"/>
      <c r="F340" s="42"/>
      <c r="G340" s="42"/>
      <c r="H340" s="42"/>
      <c r="I340" s="42"/>
      <c r="J340" s="42"/>
      <c r="K340" s="42"/>
      <c r="L340" s="42"/>
    </row>
    <row r="341">
      <c r="A341" s="42"/>
      <c r="B341" s="42"/>
      <c r="C341" s="42"/>
      <c r="D341" s="42"/>
      <c r="E341" s="42"/>
      <c r="F341" s="42"/>
      <c r="G341" s="42"/>
      <c r="H341" s="42"/>
      <c r="I341" s="42"/>
      <c r="J341" s="42"/>
      <c r="K341" s="42"/>
      <c r="L341" s="42"/>
    </row>
    <row r="342">
      <c r="A342" s="42"/>
      <c r="B342" s="42"/>
      <c r="C342" s="42"/>
      <c r="D342" s="42"/>
      <c r="E342" s="42"/>
      <c r="F342" s="42"/>
      <c r="G342" s="42"/>
      <c r="H342" s="42"/>
      <c r="I342" s="42"/>
      <c r="J342" s="42"/>
      <c r="K342" s="42"/>
      <c r="L342" s="42"/>
    </row>
    <row r="343">
      <c r="A343" s="42"/>
      <c r="B343" s="42"/>
      <c r="C343" s="42"/>
      <c r="D343" s="42"/>
      <c r="E343" s="42"/>
      <c r="F343" s="42"/>
      <c r="G343" s="42"/>
      <c r="H343" s="42"/>
      <c r="I343" s="42"/>
      <c r="J343" s="42"/>
      <c r="K343" s="42"/>
      <c r="L343" s="42"/>
    </row>
    <row r="344">
      <c r="A344" s="42"/>
      <c r="B344" s="42"/>
      <c r="C344" s="42"/>
      <c r="D344" s="42"/>
      <c r="E344" s="42"/>
      <c r="F344" s="42"/>
      <c r="G344" s="42"/>
      <c r="H344" s="42"/>
      <c r="I344" s="42"/>
      <c r="J344" s="42"/>
      <c r="K344" s="42"/>
      <c r="L344" s="42"/>
    </row>
    <row r="345">
      <c r="A345" s="42"/>
      <c r="B345" s="42"/>
      <c r="C345" s="42"/>
      <c r="D345" s="42"/>
      <c r="E345" s="42"/>
      <c r="F345" s="42"/>
      <c r="G345" s="42"/>
      <c r="H345" s="42"/>
      <c r="I345" s="42"/>
      <c r="J345" s="42"/>
      <c r="K345" s="42"/>
      <c r="L345" s="42"/>
    </row>
    <row r="346">
      <c r="A346" s="42"/>
      <c r="B346" s="42"/>
      <c r="C346" s="42"/>
      <c r="D346" s="42"/>
      <c r="E346" s="42"/>
      <c r="F346" s="42"/>
      <c r="G346" s="42"/>
      <c r="H346" s="42"/>
      <c r="I346" s="42"/>
      <c r="J346" s="42"/>
      <c r="K346" s="42"/>
      <c r="L346" s="42"/>
    </row>
    <row r="347">
      <c r="A347" s="42"/>
      <c r="B347" s="42"/>
      <c r="C347" s="42"/>
      <c r="D347" s="42"/>
      <c r="E347" s="42"/>
      <c r="F347" s="42"/>
      <c r="G347" s="42"/>
      <c r="H347" s="42"/>
      <c r="I347" s="42"/>
      <c r="J347" s="42"/>
      <c r="K347" s="42"/>
      <c r="L347" s="42"/>
    </row>
    <row r="348">
      <c r="A348" s="42"/>
      <c r="B348" s="42"/>
      <c r="C348" s="42"/>
      <c r="D348" s="42"/>
      <c r="E348" s="42"/>
      <c r="F348" s="42"/>
      <c r="G348" s="42"/>
      <c r="H348" s="42"/>
      <c r="I348" s="42"/>
      <c r="J348" s="42"/>
      <c r="K348" s="42"/>
      <c r="L348" s="42"/>
    </row>
    <row r="349">
      <c r="A349" s="42"/>
      <c r="B349" s="42"/>
      <c r="C349" s="42"/>
      <c r="D349" s="42"/>
      <c r="E349" s="42"/>
      <c r="F349" s="42"/>
      <c r="G349" s="42"/>
      <c r="H349" s="42"/>
      <c r="I349" s="42"/>
      <c r="J349" s="42"/>
      <c r="K349" s="42"/>
      <c r="L349" s="42"/>
    </row>
    <row r="350">
      <c r="A350" s="42"/>
      <c r="B350" s="42"/>
      <c r="C350" s="42"/>
      <c r="D350" s="42"/>
      <c r="E350" s="42"/>
      <c r="F350" s="42"/>
      <c r="G350" s="42"/>
      <c r="H350" s="42"/>
      <c r="I350" s="42"/>
      <c r="J350" s="42"/>
      <c r="K350" s="42"/>
      <c r="L350" s="42"/>
    </row>
    <row r="351">
      <c r="A351" s="42"/>
      <c r="B351" s="42"/>
      <c r="C351" s="42"/>
      <c r="D351" s="42"/>
      <c r="E351" s="42"/>
      <c r="F351" s="42"/>
      <c r="G351" s="42"/>
      <c r="H351" s="42"/>
      <c r="I351" s="42"/>
      <c r="J351" s="42"/>
      <c r="K351" s="42"/>
      <c r="L351" s="42"/>
    </row>
    <row r="352">
      <c r="A352" s="42"/>
      <c r="B352" s="42"/>
      <c r="C352" s="42"/>
      <c r="D352" s="42"/>
      <c r="E352" s="42"/>
      <c r="F352" s="42"/>
      <c r="G352" s="42"/>
      <c r="H352" s="42"/>
      <c r="I352" s="42"/>
      <c r="J352" s="42"/>
      <c r="K352" s="42"/>
      <c r="L352" s="42"/>
    </row>
    <row r="353">
      <c r="A353" s="42"/>
      <c r="B353" s="42"/>
      <c r="C353" s="42"/>
      <c r="D353" s="42"/>
      <c r="E353" s="42"/>
      <c r="F353" s="42"/>
      <c r="G353" s="42"/>
      <c r="H353" s="42"/>
      <c r="I353" s="42"/>
      <c r="J353" s="42"/>
      <c r="K353" s="42"/>
      <c r="L353" s="42"/>
    </row>
    <row r="354">
      <c r="A354" s="42"/>
      <c r="B354" s="42"/>
      <c r="C354" s="42"/>
      <c r="D354" s="42"/>
      <c r="E354" s="42"/>
      <c r="F354" s="42"/>
      <c r="G354" s="42"/>
      <c r="H354" s="42"/>
      <c r="I354" s="42"/>
      <c r="J354" s="42"/>
      <c r="K354" s="42"/>
      <c r="L354" s="42"/>
    </row>
    <row r="355">
      <c r="A355" s="42"/>
      <c r="B355" s="42"/>
      <c r="C355" s="42"/>
      <c r="D355" s="42"/>
      <c r="E355" s="42"/>
      <c r="F355" s="42"/>
      <c r="G355" s="42"/>
      <c r="H355" s="42"/>
      <c r="I355" s="42"/>
      <c r="J355" s="42"/>
      <c r="K355" s="42"/>
      <c r="L355" s="42"/>
    </row>
    <row r="356">
      <c r="A356" s="42"/>
      <c r="B356" s="42"/>
      <c r="C356" s="42"/>
      <c r="D356" s="42"/>
      <c r="E356" s="42"/>
      <c r="F356" s="42"/>
      <c r="G356" s="42"/>
      <c r="H356" s="42"/>
      <c r="I356" s="42"/>
      <c r="J356" s="42"/>
      <c r="K356" s="42"/>
      <c r="L356" s="42"/>
    </row>
    <row r="357">
      <c r="A357" s="42"/>
      <c r="B357" s="42"/>
      <c r="C357" s="42"/>
      <c r="D357" s="42"/>
      <c r="E357" s="42"/>
      <c r="F357" s="42"/>
      <c r="G357" s="42"/>
      <c r="H357" s="42"/>
      <c r="I357" s="42"/>
      <c r="J357" s="42"/>
      <c r="K357" s="42"/>
      <c r="L357" s="42"/>
    </row>
    <row r="358">
      <c r="A358" s="42"/>
      <c r="B358" s="42"/>
      <c r="C358" s="42"/>
      <c r="D358" s="42"/>
      <c r="E358" s="42"/>
      <c r="F358" s="42"/>
      <c r="G358" s="42"/>
      <c r="H358" s="42"/>
      <c r="I358" s="42"/>
      <c r="J358" s="42"/>
      <c r="K358" s="42"/>
      <c r="L358" s="42"/>
    </row>
    <row r="359">
      <c r="A359" s="42"/>
      <c r="B359" s="42"/>
      <c r="C359" s="42"/>
      <c r="D359" s="42"/>
      <c r="E359" s="42"/>
      <c r="F359" s="42"/>
      <c r="G359" s="42"/>
      <c r="H359" s="42"/>
      <c r="I359" s="42"/>
      <c r="J359" s="42"/>
      <c r="K359" s="42"/>
      <c r="L359" s="42"/>
    </row>
    <row r="360">
      <c r="A360" s="42"/>
      <c r="B360" s="42"/>
      <c r="C360" s="42"/>
      <c r="D360" s="42"/>
      <c r="E360" s="42"/>
      <c r="F360" s="42"/>
      <c r="G360" s="42"/>
      <c r="H360" s="42"/>
      <c r="I360" s="42"/>
      <c r="J360" s="42"/>
      <c r="K360" s="42"/>
      <c r="L360" s="42"/>
    </row>
    <row r="361">
      <c r="A361" s="42"/>
      <c r="B361" s="42"/>
      <c r="C361" s="42"/>
      <c r="D361" s="42"/>
      <c r="E361" s="42"/>
      <c r="F361" s="42"/>
      <c r="G361" s="42"/>
      <c r="H361" s="42"/>
      <c r="I361" s="42"/>
      <c r="J361" s="42"/>
      <c r="K361" s="42"/>
      <c r="L361" s="42"/>
    </row>
    <row r="362">
      <c r="A362" s="42"/>
      <c r="B362" s="42"/>
      <c r="C362" s="42"/>
      <c r="D362" s="42"/>
      <c r="E362" s="42"/>
      <c r="F362" s="42"/>
      <c r="G362" s="42"/>
      <c r="H362" s="42"/>
      <c r="I362" s="42"/>
      <c r="J362" s="42"/>
      <c r="K362" s="42"/>
      <c r="L362" s="42"/>
    </row>
    <row r="363">
      <c r="A363" s="42"/>
      <c r="B363" s="42"/>
      <c r="C363" s="42"/>
      <c r="D363" s="42"/>
      <c r="E363" s="42"/>
      <c r="F363" s="42"/>
      <c r="G363" s="42"/>
      <c r="H363" s="42"/>
      <c r="I363" s="42"/>
      <c r="J363" s="42"/>
      <c r="K363" s="42"/>
      <c r="L363" s="42"/>
    </row>
    <row r="364">
      <c r="A364" s="42"/>
      <c r="B364" s="42"/>
      <c r="C364" s="42"/>
      <c r="D364" s="42"/>
      <c r="E364" s="42"/>
      <c r="F364" s="42"/>
      <c r="G364" s="42"/>
      <c r="H364" s="42"/>
      <c r="I364" s="42"/>
      <c r="J364" s="42"/>
      <c r="K364" s="42"/>
      <c r="L364" s="42"/>
    </row>
    <row r="365">
      <c r="A365" s="42"/>
      <c r="B365" s="42"/>
      <c r="C365" s="42"/>
      <c r="D365" s="42"/>
      <c r="E365" s="42"/>
      <c r="F365" s="42"/>
      <c r="G365" s="42"/>
      <c r="H365" s="42"/>
      <c r="I365" s="42"/>
      <c r="J365" s="42"/>
      <c r="K365" s="42"/>
      <c r="L365" s="42"/>
    </row>
    <row r="366">
      <c r="A366" s="42"/>
      <c r="B366" s="42"/>
      <c r="C366" s="42"/>
      <c r="D366" s="42"/>
      <c r="E366" s="42"/>
      <c r="F366" s="42"/>
      <c r="G366" s="42"/>
      <c r="H366" s="42"/>
      <c r="I366" s="42"/>
      <c r="J366" s="42"/>
      <c r="K366" s="42"/>
      <c r="L366" s="42"/>
    </row>
    <row r="367">
      <c r="A367" s="42"/>
      <c r="B367" s="42"/>
      <c r="C367" s="42"/>
      <c r="D367" s="42"/>
      <c r="E367" s="42"/>
      <c r="F367" s="42"/>
      <c r="G367" s="42"/>
      <c r="H367" s="42"/>
      <c r="I367" s="42"/>
      <c r="J367" s="42"/>
      <c r="K367" s="42"/>
      <c r="L367" s="42"/>
    </row>
    <row r="368">
      <c r="A368" s="42"/>
      <c r="B368" s="42"/>
      <c r="C368" s="42"/>
      <c r="D368" s="42"/>
      <c r="E368" s="42"/>
      <c r="F368" s="42"/>
      <c r="G368" s="42"/>
      <c r="H368" s="42"/>
      <c r="I368" s="42"/>
      <c r="J368" s="42"/>
      <c r="K368" s="42"/>
      <c r="L368" s="42"/>
    </row>
    <row r="369">
      <c r="A369" s="42"/>
      <c r="B369" s="42"/>
      <c r="C369" s="42"/>
      <c r="D369" s="42"/>
      <c r="E369" s="42"/>
      <c r="F369" s="42"/>
      <c r="G369" s="42"/>
      <c r="H369" s="42"/>
      <c r="I369" s="42"/>
      <c r="J369" s="42"/>
      <c r="K369" s="42"/>
      <c r="L369" s="42"/>
    </row>
    <row r="370">
      <c r="A370" s="42"/>
      <c r="B370" s="42"/>
      <c r="C370" s="42"/>
      <c r="D370" s="42"/>
      <c r="E370" s="42"/>
      <c r="F370" s="42"/>
      <c r="G370" s="42"/>
      <c r="H370" s="42"/>
      <c r="I370" s="42"/>
      <c r="J370" s="42"/>
      <c r="K370" s="42"/>
      <c r="L370" s="42"/>
    </row>
    <row r="371">
      <c r="A371" s="42"/>
      <c r="B371" s="42"/>
      <c r="C371" s="42"/>
      <c r="D371" s="42"/>
      <c r="E371" s="42"/>
      <c r="F371" s="42"/>
      <c r="G371" s="42"/>
      <c r="H371" s="42"/>
      <c r="I371" s="42"/>
      <c r="J371" s="42"/>
      <c r="K371" s="42"/>
      <c r="L371" s="42"/>
    </row>
    <row r="372">
      <c r="A372" s="42"/>
      <c r="B372" s="42"/>
      <c r="C372" s="42"/>
      <c r="D372" s="42"/>
      <c r="E372" s="42"/>
      <c r="F372" s="42"/>
      <c r="G372" s="42"/>
      <c r="H372" s="42"/>
      <c r="I372" s="42"/>
      <c r="J372" s="42"/>
      <c r="K372" s="42"/>
      <c r="L372" s="42"/>
    </row>
    <row r="373">
      <c r="A373" s="42"/>
      <c r="B373" s="42"/>
      <c r="C373" s="42"/>
      <c r="D373" s="42"/>
      <c r="E373" s="42"/>
      <c r="F373" s="42"/>
      <c r="G373" s="42"/>
      <c r="H373" s="42"/>
      <c r="I373" s="42"/>
      <c r="J373" s="42"/>
      <c r="K373" s="42"/>
      <c r="L373" s="42"/>
    </row>
    <row r="374">
      <c r="A374" s="42"/>
      <c r="B374" s="42"/>
      <c r="C374" s="42"/>
      <c r="D374" s="42"/>
      <c r="E374" s="42"/>
      <c r="F374" s="42"/>
      <c r="G374" s="42"/>
      <c r="H374" s="42"/>
      <c r="I374" s="42"/>
      <c r="J374" s="42"/>
      <c r="K374" s="42"/>
      <c r="L374" s="42"/>
    </row>
    <row r="375">
      <c r="A375" s="42"/>
      <c r="B375" s="42"/>
      <c r="C375" s="42"/>
      <c r="D375" s="42"/>
      <c r="E375" s="42"/>
      <c r="F375" s="42"/>
      <c r="G375" s="42"/>
      <c r="H375" s="42"/>
      <c r="I375" s="42"/>
      <c r="J375" s="42"/>
      <c r="K375" s="42"/>
      <c r="L375" s="42"/>
    </row>
    <row r="376">
      <c r="A376" s="42"/>
      <c r="B376" s="42"/>
      <c r="C376" s="42"/>
      <c r="D376" s="42"/>
      <c r="E376" s="42"/>
      <c r="F376" s="42"/>
      <c r="G376" s="42"/>
      <c r="H376" s="42"/>
      <c r="I376" s="42"/>
      <c r="J376" s="42"/>
      <c r="K376" s="42"/>
      <c r="L376" s="42"/>
    </row>
    <row r="377">
      <c r="A377" s="42"/>
      <c r="B377" s="42"/>
      <c r="C377" s="42"/>
      <c r="D377" s="42"/>
      <c r="E377" s="42"/>
      <c r="F377" s="42"/>
      <c r="G377" s="42"/>
      <c r="H377" s="42"/>
      <c r="I377" s="42"/>
      <c r="J377" s="42"/>
      <c r="K377" s="42"/>
      <c r="L377" s="42"/>
    </row>
    <row r="378">
      <c r="A378" s="42"/>
      <c r="B378" s="42"/>
      <c r="C378" s="42"/>
      <c r="D378" s="42"/>
      <c r="E378" s="42"/>
      <c r="F378" s="42"/>
      <c r="G378" s="42"/>
      <c r="H378" s="42"/>
      <c r="I378" s="42"/>
      <c r="J378" s="42"/>
      <c r="K378" s="42"/>
      <c r="L378" s="42"/>
    </row>
    <row r="379">
      <c r="A379" s="42"/>
      <c r="B379" s="42"/>
      <c r="C379" s="42"/>
      <c r="D379" s="42"/>
      <c r="E379" s="42"/>
      <c r="F379" s="42"/>
      <c r="G379" s="42"/>
      <c r="H379" s="42"/>
      <c r="I379" s="42"/>
      <c r="J379" s="42"/>
      <c r="K379" s="42"/>
      <c r="L379" s="42"/>
    </row>
    <row r="380">
      <c r="A380" s="42"/>
      <c r="B380" s="42"/>
      <c r="C380" s="42"/>
      <c r="D380" s="42"/>
      <c r="E380" s="42"/>
      <c r="F380" s="42"/>
      <c r="G380" s="42"/>
      <c r="H380" s="42"/>
      <c r="I380" s="42"/>
      <c r="J380" s="42"/>
      <c r="K380" s="42"/>
      <c r="L380" s="42"/>
    </row>
    <row r="381">
      <c r="A381" s="42"/>
      <c r="B381" s="42"/>
      <c r="C381" s="42"/>
      <c r="D381" s="42"/>
      <c r="E381" s="42"/>
      <c r="F381" s="42"/>
      <c r="G381" s="42"/>
      <c r="H381" s="42"/>
      <c r="I381" s="42"/>
      <c r="J381" s="42"/>
      <c r="K381" s="42"/>
      <c r="L381" s="42"/>
    </row>
    <row r="382">
      <c r="A382" s="42"/>
      <c r="B382" s="42"/>
      <c r="C382" s="42"/>
      <c r="D382" s="42"/>
      <c r="E382" s="42"/>
      <c r="F382" s="42"/>
      <c r="G382" s="42"/>
      <c r="H382" s="42"/>
      <c r="I382" s="42"/>
      <c r="J382" s="42"/>
      <c r="K382" s="42"/>
      <c r="L382" s="42"/>
    </row>
    <row r="383">
      <c r="A383" s="42"/>
      <c r="B383" s="42"/>
      <c r="C383" s="42"/>
      <c r="D383" s="42"/>
      <c r="E383" s="42"/>
      <c r="F383" s="42"/>
      <c r="G383" s="42"/>
      <c r="H383" s="42"/>
      <c r="I383" s="42"/>
      <c r="J383" s="42"/>
      <c r="K383" s="42"/>
      <c r="L383" s="42"/>
    </row>
    <row r="384">
      <c r="A384" s="42"/>
      <c r="B384" s="42"/>
      <c r="C384" s="42"/>
      <c r="D384" s="42"/>
      <c r="E384" s="42"/>
      <c r="F384" s="42"/>
      <c r="G384" s="42"/>
      <c r="H384" s="42"/>
      <c r="I384" s="42"/>
      <c r="J384" s="42"/>
      <c r="K384" s="42"/>
      <c r="L384" s="42"/>
    </row>
    <row r="385">
      <c r="A385" s="42"/>
      <c r="B385" s="42"/>
      <c r="C385" s="42"/>
      <c r="D385" s="42"/>
      <c r="E385" s="42"/>
      <c r="F385" s="42"/>
      <c r="G385" s="42"/>
      <c r="H385" s="42"/>
      <c r="I385" s="42"/>
      <c r="J385" s="42"/>
      <c r="K385" s="42"/>
      <c r="L385" s="42"/>
    </row>
    <row r="386">
      <c r="A386" s="42"/>
      <c r="B386" s="42"/>
      <c r="C386" s="42"/>
      <c r="D386" s="42"/>
      <c r="E386" s="42"/>
      <c r="F386" s="42"/>
      <c r="G386" s="42"/>
      <c r="H386" s="42"/>
      <c r="I386" s="42"/>
      <c r="J386" s="42"/>
      <c r="K386" s="42"/>
      <c r="L386" s="42"/>
    </row>
    <row r="387">
      <c r="A387" s="42"/>
      <c r="B387" s="42"/>
      <c r="C387" s="42"/>
      <c r="D387" s="42"/>
      <c r="E387" s="42"/>
      <c r="F387" s="42"/>
      <c r="G387" s="42"/>
      <c r="H387" s="42"/>
      <c r="I387" s="42"/>
      <c r="J387" s="42"/>
      <c r="K387" s="42"/>
      <c r="L387" s="42"/>
    </row>
    <row r="388">
      <c r="A388" s="42"/>
      <c r="B388" s="42"/>
      <c r="C388" s="42"/>
      <c r="D388" s="42"/>
      <c r="E388" s="42"/>
      <c r="F388" s="42"/>
      <c r="G388" s="42"/>
      <c r="H388" s="42"/>
      <c r="I388" s="42"/>
      <c r="J388" s="42"/>
      <c r="K388" s="42"/>
      <c r="L388" s="42"/>
    </row>
    <row r="389">
      <c r="A389" s="42"/>
      <c r="B389" s="42"/>
      <c r="C389" s="42"/>
      <c r="D389" s="42"/>
      <c r="E389" s="42"/>
      <c r="F389" s="42"/>
      <c r="G389" s="42"/>
      <c r="H389" s="42"/>
      <c r="I389" s="42"/>
      <c r="J389" s="42"/>
      <c r="K389" s="42"/>
      <c r="L389" s="42"/>
    </row>
    <row r="390">
      <c r="A390" s="42"/>
      <c r="B390" s="42"/>
      <c r="C390" s="42"/>
      <c r="D390" s="42"/>
      <c r="E390" s="42"/>
      <c r="F390" s="42"/>
      <c r="G390" s="42"/>
      <c r="H390" s="42"/>
      <c r="I390" s="42"/>
      <c r="J390" s="42"/>
      <c r="K390" s="42"/>
      <c r="L390" s="42"/>
    </row>
    <row r="391">
      <c r="A391" s="42"/>
      <c r="B391" s="42"/>
      <c r="C391" s="42"/>
      <c r="D391" s="42"/>
      <c r="E391" s="42"/>
      <c r="F391" s="42"/>
      <c r="G391" s="42"/>
      <c r="H391" s="42"/>
      <c r="I391" s="42"/>
      <c r="J391" s="42"/>
      <c r="K391" s="42"/>
      <c r="L391" s="42"/>
    </row>
    <row r="392">
      <c r="A392" s="42"/>
      <c r="B392" s="42"/>
      <c r="C392" s="42"/>
      <c r="D392" s="42"/>
      <c r="E392" s="42"/>
      <c r="F392" s="42"/>
      <c r="G392" s="42"/>
      <c r="H392" s="42"/>
      <c r="I392" s="42"/>
      <c r="J392" s="42"/>
      <c r="K392" s="42"/>
      <c r="L392" s="42"/>
    </row>
    <row r="393">
      <c r="A393" s="42"/>
      <c r="B393" s="42"/>
      <c r="C393" s="42"/>
      <c r="D393" s="42"/>
      <c r="E393" s="42"/>
      <c r="F393" s="42"/>
      <c r="G393" s="42"/>
      <c r="H393" s="42"/>
      <c r="I393" s="42"/>
      <c r="J393" s="42"/>
      <c r="K393" s="42"/>
      <c r="L393" s="42"/>
    </row>
    <row r="394">
      <c r="A394" s="42"/>
      <c r="B394" s="42"/>
      <c r="C394" s="42"/>
      <c r="D394" s="42"/>
      <c r="E394" s="42"/>
      <c r="F394" s="42"/>
      <c r="G394" s="42"/>
      <c r="H394" s="42"/>
      <c r="I394" s="42"/>
      <c r="J394" s="42"/>
      <c r="K394" s="42"/>
      <c r="L394" s="42"/>
    </row>
    <row r="395">
      <c r="A395" s="42"/>
      <c r="B395" s="42"/>
      <c r="C395" s="42"/>
      <c r="D395" s="42"/>
      <c r="E395" s="42"/>
      <c r="F395" s="42"/>
      <c r="G395" s="42"/>
      <c r="H395" s="42"/>
      <c r="I395" s="42"/>
      <c r="J395" s="42"/>
      <c r="K395" s="42"/>
      <c r="L395" s="42"/>
    </row>
    <row r="396">
      <c r="A396" s="42"/>
      <c r="B396" s="42"/>
      <c r="C396" s="42"/>
      <c r="D396" s="42"/>
      <c r="E396" s="42"/>
      <c r="F396" s="42"/>
      <c r="G396" s="42"/>
      <c r="H396" s="42"/>
      <c r="I396" s="42"/>
      <c r="J396" s="42"/>
      <c r="K396" s="42"/>
      <c r="L396" s="42"/>
    </row>
    <row r="397">
      <c r="A397" s="42"/>
      <c r="B397" s="42"/>
      <c r="C397" s="42"/>
      <c r="D397" s="42"/>
      <c r="E397" s="42"/>
      <c r="F397" s="42"/>
      <c r="G397" s="42"/>
      <c r="H397" s="42"/>
      <c r="I397" s="42"/>
      <c r="J397" s="42"/>
      <c r="K397" s="42"/>
      <c r="L397" s="42"/>
    </row>
    <row r="398">
      <c r="A398" s="42"/>
      <c r="B398" s="42"/>
      <c r="C398" s="42"/>
      <c r="D398" s="42"/>
      <c r="E398" s="42"/>
      <c r="F398" s="42"/>
      <c r="G398" s="42"/>
      <c r="H398" s="42"/>
      <c r="I398" s="42"/>
      <c r="J398" s="42"/>
      <c r="K398" s="42"/>
      <c r="L398" s="42"/>
    </row>
    <row r="399">
      <c r="A399" s="42"/>
      <c r="B399" s="42"/>
      <c r="C399" s="42"/>
      <c r="D399" s="42"/>
      <c r="E399" s="42"/>
      <c r="F399" s="42"/>
      <c r="G399" s="42"/>
      <c r="H399" s="42"/>
      <c r="I399" s="42"/>
      <c r="J399" s="42"/>
      <c r="K399" s="42"/>
      <c r="L399" s="42"/>
    </row>
    <row r="400">
      <c r="A400" s="42"/>
      <c r="B400" s="42"/>
      <c r="C400" s="42"/>
      <c r="D400" s="42"/>
      <c r="E400" s="42"/>
      <c r="F400" s="42"/>
      <c r="G400" s="42"/>
      <c r="H400" s="42"/>
      <c r="I400" s="42"/>
      <c r="J400" s="42"/>
      <c r="K400" s="42"/>
      <c r="L400" s="42"/>
    </row>
    <row r="401">
      <c r="A401" s="42"/>
      <c r="B401" s="42"/>
      <c r="C401" s="42"/>
      <c r="D401" s="42"/>
      <c r="E401" s="42"/>
      <c r="F401" s="42"/>
      <c r="G401" s="42"/>
      <c r="H401" s="42"/>
      <c r="I401" s="42"/>
      <c r="J401" s="42"/>
      <c r="K401" s="42"/>
      <c r="L401" s="42"/>
    </row>
    <row r="402">
      <c r="A402" s="42"/>
      <c r="B402" s="42"/>
      <c r="C402" s="42"/>
      <c r="D402" s="42"/>
      <c r="E402" s="42"/>
      <c r="F402" s="42"/>
      <c r="G402" s="42"/>
      <c r="H402" s="42"/>
      <c r="I402" s="42"/>
      <c r="J402" s="42"/>
      <c r="K402" s="42"/>
      <c r="L402" s="42"/>
    </row>
    <row r="403">
      <c r="A403" s="42"/>
      <c r="B403" s="42"/>
      <c r="C403" s="42"/>
      <c r="D403" s="42"/>
      <c r="E403" s="42"/>
      <c r="F403" s="42"/>
      <c r="G403" s="42"/>
      <c r="H403" s="42"/>
      <c r="I403" s="42"/>
      <c r="J403" s="42"/>
      <c r="K403" s="42"/>
      <c r="L403" s="42"/>
    </row>
    <row r="404">
      <c r="A404" s="42"/>
      <c r="B404" s="42"/>
      <c r="C404" s="42"/>
      <c r="D404" s="42"/>
      <c r="E404" s="42"/>
      <c r="F404" s="42"/>
      <c r="G404" s="42"/>
      <c r="H404" s="42"/>
      <c r="I404" s="42"/>
      <c r="J404" s="42"/>
      <c r="K404" s="42"/>
      <c r="L404" s="42"/>
    </row>
    <row r="405">
      <c r="A405" s="42"/>
      <c r="B405" s="42"/>
      <c r="C405" s="42"/>
      <c r="D405" s="42"/>
      <c r="E405" s="42"/>
      <c r="F405" s="42"/>
      <c r="G405" s="42"/>
      <c r="H405" s="42"/>
      <c r="I405" s="42"/>
      <c r="J405" s="42"/>
      <c r="K405" s="42"/>
      <c r="L405" s="42"/>
    </row>
    <row r="406">
      <c r="A406" s="42"/>
      <c r="B406" s="42"/>
      <c r="C406" s="42"/>
      <c r="D406" s="42"/>
      <c r="E406" s="42"/>
      <c r="F406" s="42"/>
      <c r="G406" s="42"/>
      <c r="H406" s="42"/>
      <c r="I406" s="42"/>
      <c r="J406" s="42"/>
      <c r="K406" s="42"/>
      <c r="L406" s="42"/>
    </row>
    <row r="407">
      <c r="A407" s="42"/>
      <c r="B407" s="42"/>
      <c r="C407" s="42"/>
      <c r="D407" s="42"/>
      <c r="E407" s="42"/>
      <c r="F407" s="42"/>
      <c r="G407" s="42"/>
      <c r="H407" s="42"/>
      <c r="I407" s="42"/>
      <c r="J407" s="42"/>
      <c r="K407" s="42"/>
      <c r="L407" s="42"/>
    </row>
    <row r="408">
      <c r="A408" s="42"/>
      <c r="B408" s="42"/>
      <c r="C408" s="42"/>
      <c r="D408" s="42"/>
      <c r="E408" s="42"/>
      <c r="F408" s="42"/>
      <c r="G408" s="42"/>
      <c r="H408" s="42"/>
      <c r="I408" s="42"/>
      <c r="J408" s="42"/>
      <c r="K408" s="42"/>
      <c r="L408" s="42"/>
    </row>
    <row r="409">
      <c r="A409" s="42"/>
      <c r="B409" s="42"/>
      <c r="C409" s="42"/>
      <c r="D409" s="42"/>
      <c r="E409" s="42"/>
      <c r="F409" s="42"/>
      <c r="G409" s="42"/>
      <c r="H409" s="42"/>
      <c r="I409" s="42"/>
      <c r="J409" s="42"/>
      <c r="K409" s="42"/>
      <c r="L409" s="42"/>
    </row>
    <row r="410">
      <c r="A410" s="42"/>
      <c r="B410" s="42"/>
      <c r="C410" s="42"/>
      <c r="D410" s="42"/>
      <c r="E410" s="42"/>
      <c r="F410" s="42"/>
      <c r="G410" s="42"/>
      <c r="H410" s="42"/>
      <c r="I410" s="42"/>
      <c r="J410" s="42"/>
      <c r="K410" s="42"/>
      <c r="L410" s="42"/>
    </row>
    <row r="411">
      <c r="A411" s="42"/>
      <c r="B411" s="42"/>
      <c r="C411" s="42"/>
      <c r="D411" s="42"/>
      <c r="E411" s="42"/>
      <c r="F411" s="42"/>
      <c r="G411" s="42"/>
      <c r="H411" s="42"/>
      <c r="I411" s="42"/>
      <c r="J411" s="42"/>
      <c r="K411" s="42"/>
      <c r="L411" s="42"/>
    </row>
    <row r="412">
      <c r="A412" s="42"/>
      <c r="B412" s="42"/>
      <c r="C412" s="42"/>
      <c r="D412" s="42"/>
      <c r="E412" s="42"/>
      <c r="F412" s="42"/>
      <c r="G412" s="42"/>
      <c r="H412" s="42"/>
      <c r="I412" s="42"/>
      <c r="J412" s="42"/>
      <c r="K412" s="42"/>
      <c r="L412" s="42"/>
    </row>
    <row r="413">
      <c r="A413" s="42"/>
      <c r="B413" s="42"/>
      <c r="C413" s="42"/>
      <c r="D413" s="42"/>
      <c r="E413" s="42"/>
      <c r="F413" s="42"/>
      <c r="G413" s="42"/>
      <c r="H413" s="42"/>
      <c r="I413" s="42"/>
      <c r="J413" s="42"/>
      <c r="K413" s="42"/>
      <c r="L413" s="42"/>
    </row>
    <row r="414">
      <c r="A414" s="42"/>
      <c r="B414" s="42"/>
      <c r="C414" s="42"/>
      <c r="D414" s="42"/>
      <c r="E414" s="42"/>
      <c r="F414" s="42"/>
      <c r="G414" s="42"/>
      <c r="H414" s="42"/>
      <c r="I414" s="42"/>
      <c r="J414" s="42"/>
      <c r="K414" s="42"/>
      <c r="L414" s="42"/>
    </row>
    <row r="415">
      <c r="A415" s="42"/>
      <c r="B415" s="42"/>
      <c r="C415" s="42"/>
      <c r="D415" s="42"/>
      <c r="E415" s="42"/>
      <c r="F415" s="42"/>
      <c r="G415" s="42"/>
      <c r="H415" s="42"/>
      <c r="I415" s="42"/>
      <c r="J415" s="42"/>
      <c r="K415" s="42"/>
      <c r="L415" s="42"/>
    </row>
    <row r="416">
      <c r="A416" s="42"/>
      <c r="B416" s="42"/>
      <c r="C416" s="42"/>
      <c r="D416" s="42"/>
      <c r="E416" s="42"/>
      <c r="F416" s="42"/>
      <c r="G416" s="42"/>
      <c r="H416" s="42"/>
      <c r="I416" s="42"/>
      <c r="J416" s="42"/>
      <c r="K416" s="42"/>
      <c r="L416" s="42"/>
    </row>
    <row r="417">
      <c r="A417" s="42"/>
      <c r="B417" s="42"/>
      <c r="C417" s="42"/>
      <c r="D417" s="42"/>
      <c r="E417" s="42"/>
      <c r="F417" s="42"/>
      <c r="G417" s="42"/>
      <c r="H417" s="42"/>
      <c r="I417" s="42"/>
      <c r="J417" s="42"/>
      <c r="K417" s="42"/>
      <c r="L417" s="42"/>
    </row>
    <row r="418">
      <c r="A418" s="42"/>
      <c r="B418" s="42"/>
      <c r="C418" s="42"/>
      <c r="D418" s="42"/>
      <c r="E418" s="42"/>
      <c r="F418" s="42"/>
      <c r="G418" s="42"/>
      <c r="H418" s="42"/>
      <c r="I418" s="42"/>
      <c r="J418" s="42"/>
      <c r="K418" s="42"/>
      <c r="L418" s="42"/>
    </row>
    <row r="419">
      <c r="A419" s="42"/>
      <c r="B419" s="42"/>
      <c r="C419" s="42"/>
      <c r="D419" s="42"/>
      <c r="E419" s="42"/>
      <c r="F419" s="42"/>
      <c r="G419" s="42"/>
      <c r="H419" s="42"/>
      <c r="I419" s="42"/>
      <c r="J419" s="42"/>
      <c r="K419" s="42"/>
      <c r="L419" s="42"/>
    </row>
    <row r="420">
      <c r="A420" s="42"/>
      <c r="B420" s="42"/>
      <c r="C420" s="42"/>
      <c r="D420" s="42"/>
      <c r="E420" s="42"/>
      <c r="F420" s="42"/>
      <c r="G420" s="42"/>
      <c r="H420" s="42"/>
      <c r="I420" s="42"/>
      <c r="J420" s="42"/>
      <c r="K420" s="42"/>
      <c r="L420" s="42"/>
    </row>
    <row r="421">
      <c r="A421" s="42"/>
      <c r="B421" s="42"/>
      <c r="C421" s="42"/>
      <c r="D421" s="42"/>
      <c r="E421" s="42"/>
      <c r="F421" s="42"/>
      <c r="G421" s="42"/>
      <c r="H421" s="42"/>
      <c r="I421" s="42"/>
      <c r="J421" s="42"/>
      <c r="K421" s="42"/>
      <c r="L421" s="42"/>
    </row>
    <row r="422">
      <c r="A422" s="42"/>
      <c r="B422" s="42"/>
      <c r="C422" s="42"/>
      <c r="D422" s="42"/>
      <c r="E422" s="42"/>
      <c r="F422" s="42"/>
      <c r="G422" s="42"/>
      <c r="H422" s="42"/>
      <c r="I422" s="42"/>
      <c r="J422" s="42"/>
      <c r="K422" s="42"/>
      <c r="L422" s="42"/>
    </row>
    <row r="423">
      <c r="A423" s="42"/>
      <c r="B423" s="42"/>
      <c r="C423" s="42"/>
      <c r="D423" s="42"/>
      <c r="E423" s="42"/>
      <c r="F423" s="42"/>
      <c r="G423" s="42"/>
      <c r="H423" s="42"/>
      <c r="I423" s="42"/>
      <c r="J423" s="42"/>
      <c r="K423" s="42"/>
      <c r="L423" s="42"/>
    </row>
    <row r="424">
      <c r="A424" s="42"/>
      <c r="B424" s="42"/>
      <c r="C424" s="42"/>
      <c r="D424" s="42"/>
      <c r="E424" s="42"/>
      <c r="F424" s="42"/>
      <c r="G424" s="42"/>
      <c r="H424" s="42"/>
      <c r="I424" s="42"/>
      <c r="J424" s="42"/>
      <c r="K424" s="42"/>
      <c r="L424" s="42"/>
    </row>
    <row r="425">
      <c r="A425" s="42"/>
      <c r="B425" s="42"/>
      <c r="C425" s="42"/>
      <c r="D425" s="42"/>
      <c r="E425" s="42"/>
      <c r="F425" s="42"/>
      <c r="G425" s="42"/>
      <c r="H425" s="42"/>
      <c r="I425" s="42"/>
      <c r="J425" s="42"/>
      <c r="K425" s="42"/>
      <c r="L425" s="42"/>
    </row>
    <row r="426">
      <c r="A426" s="42"/>
      <c r="B426" s="42"/>
      <c r="C426" s="42"/>
      <c r="D426" s="42"/>
      <c r="E426" s="42"/>
      <c r="F426" s="42"/>
      <c r="G426" s="42"/>
      <c r="H426" s="42"/>
      <c r="I426" s="42"/>
      <c r="J426" s="42"/>
      <c r="K426" s="42"/>
      <c r="L426" s="42"/>
    </row>
    <row r="427">
      <c r="A427" s="42"/>
      <c r="B427" s="42"/>
      <c r="C427" s="42"/>
      <c r="D427" s="42"/>
      <c r="E427" s="42"/>
      <c r="F427" s="42"/>
      <c r="G427" s="42"/>
      <c r="H427" s="42"/>
      <c r="I427" s="42"/>
      <c r="J427" s="42"/>
      <c r="K427" s="42"/>
      <c r="L427" s="42"/>
    </row>
    <row r="428">
      <c r="A428" s="42"/>
      <c r="B428" s="42"/>
      <c r="C428" s="42"/>
      <c r="D428" s="42"/>
      <c r="E428" s="42"/>
      <c r="F428" s="42"/>
      <c r="G428" s="42"/>
      <c r="H428" s="42"/>
      <c r="I428" s="42"/>
      <c r="J428" s="42"/>
      <c r="K428" s="42"/>
      <c r="L428" s="42"/>
    </row>
    <row r="429">
      <c r="A429" s="42"/>
      <c r="B429" s="42"/>
      <c r="C429" s="42"/>
      <c r="D429" s="42"/>
      <c r="E429" s="42"/>
      <c r="F429" s="42"/>
      <c r="G429" s="42"/>
      <c r="H429" s="42"/>
      <c r="I429" s="42"/>
      <c r="J429" s="42"/>
      <c r="K429" s="42"/>
      <c r="L429" s="42"/>
    </row>
    <row r="430">
      <c r="A430" s="42"/>
      <c r="B430" s="42"/>
      <c r="C430" s="42"/>
      <c r="D430" s="42"/>
      <c r="E430" s="42"/>
      <c r="F430" s="42"/>
      <c r="G430" s="42"/>
      <c r="H430" s="42"/>
      <c r="I430" s="42"/>
      <c r="J430" s="42"/>
      <c r="K430" s="42"/>
      <c r="L430" s="42"/>
    </row>
    <row r="431">
      <c r="A431" s="42"/>
      <c r="B431" s="42"/>
      <c r="C431" s="42"/>
      <c r="D431" s="42"/>
      <c r="E431" s="42"/>
      <c r="F431" s="42"/>
      <c r="G431" s="42"/>
      <c r="H431" s="42"/>
      <c r="I431" s="42"/>
      <c r="J431" s="42"/>
      <c r="K431" s="42"/>
      <c r="L431" s="42"/>
    </row>
    <row r="432">
      <c r="A432" s="42"/>
      <c r="B432" s="42"/>
      <c r="C432" s="42"/>
      <c r="D432" s="42"/>
      <c r="E432" s="42"/>
      <c r="F432" s="42"/>
      <c r="G432" s="42"/>
      <c r="H432" s="42"/>
      <c r="I432" s="42"/>
      <c r="J432" s="42"/>
      <c r="K432" s="42"/>
      <c r="L432" s="42"/>
    </row>
    <row r="433">
      <c r="A433" s="42"/>
      <c r="B433" s="42"/>
      <c r="C433" s="42"/>
      <c r="D433" s="42"/>
      <c r="E433" s="42"/>
      <c r="F433" s="42"/>
      <c r="G433" s="42"/>
      <c r="H433" s="42"/>
      <c r="I433" s="42"/>
      <c r="J433" s="42"/>
      <c r="K433" s="42"/>
      <c r="L433" s="42"/>
    </row>
    <row r="434">
      <c r="A434" s="42"/>
      <c r="B434" s="42"/>
      <c r="C434" s="42"/>
      <c r="D434" s="42"/>
      <c r="E434" s="42"/>
      <c r="F434" s="42"/>
      <c r="G434" s="42"/>
      <c r="H434" s="42"/>
      <c r="I434" s="42"/>
      <c r="J434" s="42"/>
      <c r="K434" s="42"/>
      <c r="L434" s="42"/>
    </row>
    <row r="435">
      <c r="A435" s="42"/>
      <c r="B435" s="42"/>
      <c r="C435" s="42"/>
      <c r="D435" s="42"/>
      <c r="E435" s="42"/>
      <c r="F435" s="42"/>
      <c r="G435" s="42"/>
      <c r="H435" s="42"/>
      <c r="I435" s="42"/>
      <c r="J435" s="42"/>
      <c r="K435" s="42"/>
      <c r="L435" s="42"/>
    </row>
    <row r="436">
      <c r="A436" s="42"/>
      <c r="B436" s="42"/>
      <c r="C436" s="42"/>
      <c r="D436" s="42"/>
      <c r="E436" s="42"/>
      <c r="F436" s="42"/>
      <c r="G436" s="42"/>
      <c r="H436" s="42"/>
      <c r="I436" s="42"/>
      <c r="J436" s="42"/>
      <c r="K436" s="42"/>
      <c r="L436" s="42"/>
    </row>
    <row r="437">
      <c r="A437" s="42"/>
      <c r="B437" s="42"/>
      <c r="C437" s="42"/>
      <c r="D437" s="42"/>
      <c r="E437" s="42"/>
      <c r="F437" s="42"/>
      <c r="G437" s="42"/>
      <c r="H437" s="42"/>
      <c r="I437" s="42"/>
      <c r="J437" s="42"/>
      <c r="K437" s="42"/>
      <c r="L437" s="42"/>
    </row>
    <row r="438">
      <c r="A438" s="42"/>
      <c r="B438" s="42"/>
      <c r="C438" s="42"/>
      <c r="D438" s="42"/>
      <c r="E438" s="42"/>
      <c r="F438" s="42"/>
      <c r="G438" s="42"/>
      <c r="H438" s="42"/>
      <c r="I438" s="42"/>
      <c r="J438" s="42"/>
      <c r="K438" s="42"/>
      <c r="L438" s="42"/>
    </row>
    <row r="439">
      <c r="A439" s="42"/>
      <c r="B439" s="42"/>
      <c r="C439" s="42"/>
      <c r="D439" s="42"/>
      <c r="E439" s="42"/>
      <c r="F439" s="42"/>
      <c r="G439" s="42"/>
      <c r="H439" s="42"/>
      <c r="I439" s="42"/>
      <c r="J439" s="42"/>
      <c r="K439" s="42"/>
      <c r="L439" s="42"/>
    </row>
    <row r="440">
      <c r="A440" s="42"/>
      <c r="B440" s="42"/>
      <c r="C440" s="42"/>
      <c r="D440" s="42"/>
      <c r="E440" s="42"/>
      <c r="F440" s="42"/>
      <c r="G440" s="42"/>
      <c r="H440" s="42"/>
      <c r="I440" s="42"/>
      <c r="J440" s="42"/>
      <c r="K440" s="42"/>
      <c r="L440" s="42"/>
    </row>
    <row r="441">
      <c r="A441" s="42"/>
      <c r="B441" s="42"/>
      <c r="C441" s="42"/>
      <c r="D441" s="42"/>
      <c r="E441" s="42"/>
      <c r="F441" s="42"/>
      <c r="G441" s="42"/>
      <c r="H441" s="42"/>
      <c r="I441" s="42"/>
      <c r="J441" s="42"/>
      <c r="K441" s="42"/>
      <c r="L441" s="42"/>
    </row>
    <row r="442">
      <c r="A442" s="42"/>
      <c r="B442" s="42"/>
      <c r="C442" s="42"/>
      <c r="D442" s="42"/>
      <c r="E442" s="42"/>
      <c r="F442" s="42"/>
      <c r="G442" s="42"/>
      <c r="H442" s="42"/>
      <c r="I442" s="42"/>
      <c r="J442" s="42"/>
      <c r="K442" s="42"/>
      <c r="L442" s="42"/>
    </row>
    <row r="443">
      <c r="A443" s="42"/>
      <c r="B443" s="42"/>
      <c r="C443" s="42"/>
      <c r="D443" s="42"/>
      <c r="E443" s="42"/>
      <c r="F443" s="42"/>
      <c r="G443" s="42"/>
      <c r="H443" s="42"/>
      <c r="I443" s="42"/>
      <c r="J443" s="42"/>
      <c r="K443" s="42"/>
      <c r="L443" s="42"/>
    </row>
    <row r="444">
      <c r="A444" s="42"/>
      <c r="B444" s="42"/>
      <c r="C444" s="42"/>
      <c r="D444" s="42"/>
      <c r="E444" s="42"/>
      <c r="F444" s="42"/>
      <c r="G444" s="42"/>
      <c r="H444" s="42"/>
      <c r="I444" s="42"/>
      <c r="J444" s="42"/>
      <c r="K444" s="42"/>
      <c r="L444" s="42"/>
    </row>
    <row r="445">
      <c r="A445" s="42"/>
      <c r="B445" s="42"/>
      <c r="C445" s="42"/>
      <c r="D445" s="42"/>
      <c r="E445" s="42"/>
      <c r="F445" s="42"/>
      <c r="G445" s="42"/>
      <c r="H445" s="42"/>
      <c r="I445" s="42"/>
      <c r="J445" s="42"/>
      <c r="K445" s="42"/>
      <c r="L445" s="42"/>
    </row>
    <row r="446">
      <c r="A446" s="42"/>
      <c r="B446" s="42"/>
      <c r="C446" s="42"/>
      <c r="D446" s="42"/>
      <c r="E446" s="42"/>
      <c r="F446" s="42"/>
      <c r="G446" s="42"/>
      <c r="H446" s="42"/>
      <c r="I446" s="42"/>
      <c r="J446" s="42"/>
      <c r="K446" s="42"/>
      <c r="L446" s="42"/>
    </row>
    <row r="447">
      <c r="A447" s="42"/>
      <c r="B447" s="42"/>
      <c r="C447" s="42"/>
      <c r="D447" s="42"/>
      <c r="E447" s="42"/>
      <c r="F447" s="42"/>
      <c r="G447" s="42"/>
      <c r="H447" s="42"/>
      <c r="I447" s="42"/>
      <c r="J447" s="42"/>
      <c r="K447" s="42"/>
      <c r="L447" s="42"/>
    </row>
    <row r="448">
      <c r="A448" s="42"/>
      <c r="B448" s="42"/>
      <c r="C448" s="42"/>
      <c r="D448" s="42"/>
      <c r="E448" s="42"/>
      <c r="F448" s="42"/>
      <c r="G448" s="42"/>
      <c r="H448" s="42"/>
      <c r="I448" s="42"/>
      <c r="J448" s="42"/>
      <c r="K448" s="42"/>
      <c r="L448" s="42"/>
    </row>
    <row r="449">
      <c r="A449" s="42"/>
      <c r="B449" s="42"/>
      <c r="C449" s="42"/>
      <c r="D449" s="42"/>
      <c r="E449" s="42"/>
      <c r="F449" s="42"/>
      <c r="G449" s="42"/>
      <c r="H449" s="42"/>
      <c r="I449" s="42"/>
      <c r="J449" s="42"/>
      <c r="K449" s="42"/>
      <c r="L449" s="42"/>
    </row>
    <row r="450">
      <c r="A450" s="42"/>
      <c r="B450" s="42"/>
      <c r="C450" s="42"/>
      <c r="D450" s="42"/>
      <c r="E450" s="42"/>
      <c r="F450" s="42"/>
      <c r="G450" s="42"/>
      <c r="H450" s="42"/>
      <c r="I450" s="42"/>
      <c r="J450" s="42"/>
      <c r="K450" s="42"/>
      <c r="L450" s="42"/>
    </row>
    <row r="451">
      <c r="A451" s="42"/>
      <c r="B451" s="42"/>
      <c r="C451" s="42"/>
      <c r="D451" s="42"/>
      <c r="E451" s="42"/>
      <c r="F451" s="42"/>
      <c r="G451" s="42"/>
      <c r="H451" s="42"/>
      <c r="I451" s="42"/>
      <c r="J451" s="42"/>
      <c r="K451" s="42"/>
      <c r="L451" s="42"/>
    </row>
    <row r="452">
      <c r="A452" s="42"/>
      <c r="B452" s="42"/>
      <c r="C452" s="42"/>
      <c r="D452" s="42"/>
      <c r="E452" s="42"/>
      <c r="F452" s="42"/>
      <c r="G452" s="42"/>
      <c r="H452" s="42"/>
      <c r="I452" s="42"/>
      <c r="J452" s="42"/>
      <c r="K452" s="42"/>
      <c r="L452" s="42"/>
    </row>
    <row r="453">
      <c r="A453" s="42"/>
      <c r="B453" s="42"/>
      <c r="C453" s="42"/>
      <c r="D453" s="42"/>
      <c r="E453" s="42"/>
      <c r="F453" s="42"/>
      <c r="G453" s="42"/>
      <c r="H453" s="42"/>
      <c r="I453" s="42"/>
      <c r="J453" s="42"/>
      <c r="K453" s="42"/>
      <c r="L453" s="42"/>
    </row>
    <row r="454">
      <c r="A454" s="42"/>
      <c r="B454" s="42"/>
      <c r="C454" s="42"/>
      <c r="D454" s="42"/>
      <c r="E454" s="42"/>
      <c r="F454" s="42"/>
      <c r="G454" s="42"/>
      <c r="H454" s="42"/>
      <c r="I454" s="42"/>
      <c r="J454" s="42"/>
      <c r="K454" s="42"/>
      <c r="L454" s="42"/>
    </row>
    <row r="455">
      <c r="A455" s="42"/>
      <c r="B455" s="42"/>
      <c r="C455" s="42"/>
      <c r="D455" s="42"/>
      <c r="E455" s="42"/>
      <c r="F455" s="42"/>
      <c r="G455" s="42"/>
      <c r="H455" s="42"/>
      <c r="I455" s="42"/>
      <c r="J455" s="42"/>
      <c r="K455" s="42"/>
      <c r="L455" s="42"/>
    </row>
    <row r="456">
      <c r="A456" s="42"/>
      <c r="B456" s="42"/>
      <c r="C456" s="42"/>
      <c r="D456" s="42"/>
      <c r="E456" s="42"/>
      <c r="F456" s="42"/>
      <c r="G456" s="42"/>
      <c r="H456" s="42"/>
      <c r="I456" s="42"/>
      <c r="J456" s="42"/>
      <c r="K456" s="42"/>
      <c r="L456" s="42"/>
    </row>
    <row r="457">
      <c r="A457" s="42"/>
      <c r="B457" s="42"/>
      <c r="C457" s="42"/>
      <c r="D457" s="42"/>
      <c r="E457" s="42"/>
      <c r="F457" s="42"/>
      <c r="G457" s="42"/>
      <c r="H457" s="42"/>
      <c r="I457" s="42"/>
      <c r="J457" s="42"/>
      <c r="K457" s="42"/>
      <c r="L457" s="42"/>
    </row>
    <row r="458">
      <c r="A458" s="42"/>
      <c r="B458" s="42"/>
      <c r="C458" s="42"/>
      <c r="D458" s="42"/>
      <c r="E458" s="42"/>
      <c r="F458" s="42"/>
      <c r="G458" s="42"/>
      <c r="H458" s="42"/>
      <c r="I458" s="42"/>
      <c r="J458" s="42"/>
      <c r="K458" s="42"/>
      <c r="L458" s="42"/>
    </row>
    <row r="459">
      <c r="A459" s="42"/>
      <c r="B459" s="42"/>
      <c r="C459" s="42"/>
      <c r="D459" s="42"/>
      <c r="E459" s="42"/>
      <c r="F459" s="42"/>
      <c r="G459" s="42"/>
      <c r="H459" s="42"/>
      <c r="I459" s="42"/>
      <c r="J459" s="42"/>
      <c r="K459" s="42"/>
      <c r="L459" s="42"/>
    </row>
    <row r="460">
      <c r="A460" s="42"/>
      <c r="B460" s="42"/>
      <c r="C460" s="42"/>
      <c r="D460" s="42"/>
      <c r="E460" s="42"/>
      <c r="F460" s="42"/>
      <c r="G460" s="42"/>
      <c r="H460" s="42"/>
      <c r="I460" s="42"/>
      <c r="J460" s="42"/>
      <c r="K460" s="42"/>
      <c r="L460" s="42"/>
    </row>
    <row r="461">
      <c r="A461" s="42"/>
      <c r="B461" s="42"/>
      <c r="C461" s="42"/>
      <c r="D461" s="42"/>
      <c r="E461" s="42"/>
      <c r="F461" s="42"/>
      <c r="G461" s="42"/>
      <c r="H461" s="42"/>
      <c r="I461" s="42"/>
      <c r="J461" s="42"/>
      <c r="K461" s="42"/>
      <c r="L461" s="42"/>
    </row>
    <row r="462">
      <c r="A462" s="42"/>
      <c r="B462" s="42"/>
      <c r="C462" s="42"/>
      <c r="D462" s="42"/>
      <c r="E462" s="42"/>
      <c r="F462" s="42"/>
      <c r="G462" s="42"/>
      <c r="H462" s="42"/>
      <c r="I462" s="42"/>
      <c r="J462" s="42"/>
      <c r="K462" s="42"/>
      <c r="L462" s="42"/>
    </row>
    <row r="463">
      <c r="A463" s="42"/>
      <c r="B463" s="42"/>
      <c r="C463" s="42"/>
      <c r="D463" s="42"/>
      <c r="E463" s="42"/>
      <c r="F463" s="42"/>
      <c r="G463" s="42"/>
      <c r="H463" s="42"/>
      <c r="I463" s="42"/>
      <c r="J463" s="42"/>
      <c r="K463" s="42"/>
      <c r="L463" s="42"/>
    </row>
    <row r="464">
      <c r="A464" s="42"/>
      <c r="B464" s="42"/>
      <c r="C464" s="42"/>
      <c r="D464" s="42"/>
      <c r="E464" s="42"/>
      <c r="F464" s="42"/>
      <c r="G464" s="42"/>
      <c r="H464" s="42"/>
      <c r="I464" s="42"/>
      <c r="J464" s="42"/>
      <c r="K464" s="42"/>
      <c r="L464" s="42"/>
    </row>
    <row r="465">
      <c r="A465" s="42"/>
      <c r="B465" s="42"/>
      <c r="C465" s="42"/>
      <c r="D465" s="42"/>
      <c r="E465" s="42"/>
      <c r="F465" s="42"/>
      <c r="G465" s="42"/>
      <c r="H465" s="42"/>
      <c r="I465" s="42"/>
      <c r="J465" s="42"/>
      <c r="K465" s="42"/>
      <c r="L465" s="42"/>
    </row>
    <row r="466">
      <c r="A466" s="42"/>
      <c r="B466" s="42"/>
      <c r="C466" s="42"/>
      <c r="D466" s="42"/>
      <c r="E466" s="42"/>
      <c r="F466" s="42"/>
      <c r="G466" s="42"/>
      <c r="H466" s="42"/>
      <c r="I466" s="42"/>
      <c r="J466" s="42"/>
      <c r="K466" s="42"/>
      <c r="L466" s="42"/>
    </row>
    <row r="467">
      <c r="A467" s="42"/>
      <c r="B467" s="42"/>
      <c r="C467" s="42"/>
      <c r="D467" s="42"/>
      <c r="E467" s="42"/>
      <c r="F467" s="42"/>
      <c r="G467" s="42"/>
      <c r="H467" s="42"/>
      <c r="I467" s="42"/>
      <c r="J467" s="42"/>
      <c r="K467" s="42"/>
      <c r="L467" s="42"/>
    </row>
    <row r="468">
      <c r="A468" s="42"/>
      <c r="B468" s="42"/>
      <c r="C468" s="42"/>
      <c r="D468" s="42"/>
      <c r="E468" s="42"/>
      <c r="F468" s="42"/>
      <c r="G468" s="42"/>
      <c r="H468" s="42"/>
      <c r="I468" s="42"/>
      <c r="J468" s="42"/>
      <c r="K468" s="42"/>
      <c r="L468" s="42"/>
    </row>
    <row r="469">
      <c r="A469" s="42"/>
      <c r="B469" s="42"/>
      <c r="C469" s="42"/>
      <c r="D469" s="42"/>
      <c r="E469" s="42"/>
      <c r="F469" s="42"/>
      <c r="G469" s="42"/>
      <c r="H469" s="42"/>
      <c r="I469" s="42"/>
      <c r="J469" s="42"/>
      <c r="K469" s="42"/>
      <c r="L469" s="42"/>
    </row>
    <row r="470">
      <c r="A470" s="42"/>
      <c r="B470" s="42"/>
      <c r="C470" s="42"/>
      <c r="D470" s="42"/>
      <c r="E470" s="42"/>
      <c r="F470" s="42"/>
      <c r="G470" s="42"/>
      <c r="H470" s="42"/>
      <c r="I470" s="42"/>
      <c r="J470" s="42"/>
      <c r="K470" s="42"/>
      <c r="L470" s="42"/>
    </row>
    <row r="471">
      <c r="A471" s="42"/>
      <c r="B471" s="42"/>
      <c r="C471" s="42"/>
      <c r="D471" s="42"/>
      <c r="E471" s="42"/>
      <c r="F471" s="42"/>
      <c r="G471" s="42"/>
      <c r="H471" s="42"/>
      <c r="I471" s="42"/>
      <c r="J471" s="42"/>
      <c r="K471" s="42"/>
      <c r="L471" s="42"/>
    </row>
    <row r="472">
      <c r="A472" s="42"/>
      <c r="B472" s="42"/>
      <c r="C472" s="42"/>
      <c r="D472" s="42"/>
      <c r="E472" s="42"/>
      <c r="F472" s="42"/>
      <c r="G472" s="42"/>
      <c r="H472" s="42"/>
      <c r="I472" s="42"/>
      <c r="J472" s="42"/>
      <c r="K472" s="42"/>
      <c r="L472" s="42"/>
    </row>
    <row r="473">
      <c r="A473" s="42"/>
      <c r="B473" s="42"/>
      <c r="C473" s="42"/>
      <c r="D473" s="42"/>
      <c r="E473" s="42"/>
      <c r="F473" s="42"/>
      <c r="G473" s="42"/>
      <c r="H473" s="42"/>
      <c r="I473" s="42"/>
      <c r="J473" s="42"/>
      <c r="K473" s="42"/>
      <c r="L473" s="42"/>
    </row>
    <row r="474">
      <c r="A474" s="42"/>
      <c r="B474" s="42"/>
      <c r="C474" s="42"/>
      <c r="D474" s="42"/>
      <c r="E474" s="42"/>
      <c r="F474" s="42"/>
      <c r="G474" s="42"/>
      <c r="H474" s="42"/>
      <c r="I474" s="42"/>
      <c r="J474" s="42"/>
      <c r="K474" s="42"/>
      <c r="L474" s="42"/>
    </row>
    <row r="475">
      <c r="A475" s="42"/>
      <c r="B475" s="42"/>
      <c r="C475" s="42"/>
      <c r="D475" s="42"/>
      <c r="E475" s="42"/>
      <c r="F475" s="42"/>
      <c r="G475" s="42"/>
      <c r="H475" s="42"/>
      <c r="I475" s="42"/>
      <c r="J475" s="42"/>
      <c r="K475" s="42"/>
      <c r="L475" s="42"/>
    </row>
    <row r="476">
      <c r="A476" s="42"/>
      <c r="B476" s="42"/>
      <c r="C476" s="42"/>
      <c r="D476" s="42"/>
      <c r="E476" s="42"/>
      <c r="F476" s="42"/>
      <c r="G476" s="42"/>
      <c r="H476" s="42"/>
      <c r="I476" s="42"/>
      <c r="J476" s="42"/>
      <c r="K476" s="42"/>
      <c r="L476" s="42"/>
    </row>
    <row r="477">
      <c r="A477" s="42"/>
      <c r="B477" s="42"/>
      <c r="C477" s="42"/>
      <c r="D477" s="42"/>
      <c r="E477" s="42"/>
      <c r="F477" s="42"/>
      <c r="G477" s="42"/>
      <c r="H477" s="42"/>
      <c r="I477" s="42"/>
      <c r="J477" s="42"/>
      <c r="K477" s="42"/>
      <c r="L477" s="42"/>
    </row>
    <row r="478">
      <c r="A478" s="42"/>
      <c r="B478" s="42"/>
      <c r="C478" s="42"/>
      <c r="D478" s="42"/>
      <c r="E478" s="42"/>
      <c r="F478" s="42"/>
      <c r="G478" s="42"/>
      <c r="H478" s="42"/>
      <c r="I478" s="42"/>
      <c r="J478" s="42"/>
      <c r="K478" s="42"/>
      <c r="L478" s="42"/>
    </row>
    <row r="479">
      <c r="A479" s="42"/>
      <c r="B479" s="42"/>
      <c r="C479" s="42"/>
      <c r="D479" s="42"/>
      <c r="E479" s="42"/>
      <c r="F479" s="42"/>
      <c r="G479" s="42"/>
      <c r="H479" s="42"/>
      <c r="I479" s="42"/>
      <c r="J479" s="42"/>
      <c r="K479" s="42"/>
      <c r="L479" s="42"/>
    </row>
    <row r="480">
      <c r="A480" s="42"/>
      <c r="B480" s="42"/>
      <c r="C480" s="42"/>
      <c r="D480" s="42"/>
      <c r="E480" s="42"/>
      <c r="F480" s="42"/>
      <c r="G480" s="42"/>
      <c r="H480" s="42"/>
      <c r="I480" s="42"/>
      <c r="J480" s="42"/>
      <c r="K480" s="42"/>
      <c r="L480" s="42"/>
    </row>
    <row r="481">
      <c r="A481" s="42"/>
      <c r="B481" s="42"/>
      <c r="C481" s="42"/>
      <c r="D481" s="42"/>
      <c r="E481" s="42"/>
      <c r="F481" s="42"/>
      <c r="G481" s="42"/>
      <c r="H481" s="42"/>
      <c r="I481" s="42"/>
      <c r="J481" s="42"/>
      <c r="K481" s="42"/>
      <c r="L481" s="42"/>
    </row>
    <row r="482">
      <c r="A482" s="42"/>
      <c r="B482" s="42"/>
      <c r="C482" s="42"/>
      <c r="D482" s="42"/>
      <c r="E482" s="42"/>
      <c r="F482" s="42"/>
      <c r="G482" s="42"/>
      <c r="H482" s="42"/>
      <c r="I482" s="42"/>
      <c r="J482" s="42"/>
      <c r="K482" s="42"/>
      <c r="L482" s="42"/>
    </row>
    <row r="483">
      <c r="A483" s="42"/>
      <c r="B483" s="42"/>
      <c r="C483" s="42"/>
      <c r="D483" s="42"/>
      <c r="E483" s="42"/>
      <c r="F483" s="42"/>
      <c r="G483" s="42"/>
      <c r="H483" s="42"/>
      <c r="I483" s="42"/>
      <c r="J483" s="42"/>
      <c r="K483" s="42"/>
      <c r="L483" s="42"/>
    </row>
    <row r="484">
      <c r="A484" s="42"/>
      <c r="B484" s="42"/>
      <c r="C484" s="42"/>
      <c r="D484" s="42"/>
      <c r="E484" s="42"/>
      <c r="F484" s="42"/>
      <c r="G484" s="42"/>
      <c r="H484" s="42"/>
      <c r="I484" s="42"/>
      <c r="J484" s="42"/>
      <c r="K484" s="42"/>
      <c r="L484" s="42"/>
    </row>
    <row r="485">
      <c r="A485" s="42"/>
      <c r="B485" s="42"/>
      <c r="C485" s="42"/>
      <c r="D485" s="42"/>
      <c r="E485" s="42"/>
      <c r="F485" s="42"/>
      <c r="G485" s="42"/>
      <c r="H485" s="42"/>
      <c r="I485" s="42"/>
      <c r="J485" s="42"/>
      <c r="K485" s="42"/>
      <c r="L485" s="42"/>
    </row>
    <row r="486">
      <c r="A486" s="42"/>
      <c r="B486" s="42"/>
      <c r="C486" s="42"/>
      <c r="D486" s="42"/>
      <c r="E486" s="42"/>
      <c r="F486" s="42"/>
      <c r="G486" s="42"/>
      <c r="H486" s="42"/>
      <c r="I486" s="42"/>
      <c r="J486" s="42"/>
      <c r="K486" s="42"/>
      <c r="L486" s="42"/>
    </row>
    <row r="487">
      <c r="A487" s="42"/>
      <c r="B487" s="42"/>
      <c r="C487" s="42"/>
      <c r="D487" s="42"/>
      <c r="E487" s="42"/>
      <c r="F487" s="42"/>
      <c r="G487" s="42"/>
      <c r="H487" s="42"/>
      <c r="I487" s="42"/>
      <c r="J487" s="42"/>
      <c r="K487" s="42"/>
      <c r="L487" s="42"/>
    </row>
    <row r="488">
      <c r="A488" s="42"/>
      <c r="B488" s="42"/>
      <c r="C488" s="42"/>
      <c r="D488" s="42"/>
      <c r="E488" s="42"/>
      <c r="F488" s="42"/>
      <c r="G488" s="42"/>
      <c r="H488" s="42"/>
      <c r="I488" s="42"/>
      <c r="J488" s="42"/>
      <c r="K488" s="42"/>
      <c r="L488" s="42"/>
    </row>
    <row r="489">
      <c r="A489" s="42"/>
      <c r="B489" s="42"/>
      <c r="C489" s="42"/>
      <c r="D489" s="42"/>
      <c r="E489" s="42"/>
      <c r="F489" s="42"/>
      <c r="G489" s="42"/>
      <c r="H489" s="42"/>
      <c r="I489" s="42"/>
      <c r="J489" s="42"/>
      <c r="K489" s="42"/>
      <c r="L489" s="42"/>
    </row>
    <row r="490">
      <c r="A490" s="42"/>
      <c r="B490" s="42"/>
      <c r="C490" s="42"/>
      <c r="D490" s="42"/>
      <c r="E490" s="42"/>
      <c r="F490" s="42"/>
      <c r="G490" s="42"/>
      <c r="H490" s="42"/>
      <c r="I490" s="42"/>
      <c r="J490" s="42"/>
      <c r="K490" s="42"/>
      <c r="L490" s="42"/>
    </row>
    <row r="491">
      <c r="A491" s="42"/>
      <c r="B491" s="42"/>
      <c r="C491" s="42"/>
      <c r="D491" s="42"/>
      <c r="E491" s="42"/>
      <c r="F491" s="42"/>
      <c r="G491" s="42"/>
      <c r="H491" s="42"/>
      <c r="I491" s="42"/>
      <c r="J491" s="42"/>
      <c r="K491" s="42"/>
      <c r="L491" s="42"/>
    </row>
    <row r="492">
      <c r="A492" s="42"/>
      <c r="B492" s="42"/>
      <c r="C492" s="42"/>
      <c r="D492" s="42"/>
      <c r="E492" s="42"/>
      <c r="F492" s="42"/>
      <c r="G492" s="42"/>
      <c r="H492" s="42"/>
      <c r="I492" s="42"/>
      <c r="J492" s="42"/>
      <c r="K492" s="42"/>
      <c r="L492" s="42"/>
    </row>
    <row r="493">
      <c r="A493" s="42"/>
      <c r="B493" s="42"/>
      <c r="C493" s="42"/>
      <c r="D493" s="42"/>
      <c r="E493" s="42"/>
      <c r="F493" s="42"/>
      <c r="G493" s="42"/>
      <c r="H493" s="42"/>
      <c r="I493" s="42"/>
      <c r="J493" s="42"/>
      <c r="K493" s="42"/>
      <c r="L493" s="42"/>
    </row>
    <row r="494">
      <c r="A494" s="42"/>
      <c r="B494" s="42"/>
      <c r="C494" s="42"/>
      <c r="D494" s="42"/>
      <c r="E494" s="42"/>
      <c r="F494" s="42"/>
      <c r="G494" s="42"/>
      <c r="H494" s="42"/>
      <c r="I494" s="42"/>
      <c r="J494" s="42"/>
      <c r="K494" s="42"/>
      <c r="L494" s="42"/>
    </row>
    <row r="495">
      <c r="A495" s="42"/>
      <c r="B495" s="42"/>
      <c r="C495" s="42"/>
      <c r="D495" s="42"/>
      <c r="E495" s="42"/>
      <c r="F495" s="42"/>
      <c r="G495" s="42"/>
      <c r="H495" s="42"/>
      <c r="I495" s="42"/>
      <c r="J495" s="42"/>
      <c r="K495" s="42"/>
      <c r="L495" s="42"/>
    </row>
    <row r="496">
      <c r="A496" s="42"/>
      <c r="B496" s="42"/>
      <c r="C496" s="42"/>
      <c r="D496" s="42"/>
      <c r="E496" s="42"/>
      <c r="F496" s="42"/>
      <c r="G496" s="42"/>
      <c r="H496" s="42"/>
      <c r="I496" s="42"/>
      <c r="J496" s="42"/>
      <c r="K496" s="42"/>
      <c r="L496" s="42"/>
    </row>
    <row r="497">
      <c r="A497" s="42"/>
      <c r="B497" s="42"/>
      <c r="C497" s="42"/>
      <c r="D497" s="42"/>
      <c r="E497" s="42"/>
      <c r="F497" s="42"/>
      <c r="G497" s="42"/>
      <c r="H497" s="42"/>
      <c r="I497" s="42"/>
      <c r="J497" s="42"/>
      <c r="K497" s="42"/>
      <c r="L497" s="42"/>
    </row>
    <row r="498">
      <c r="A498" s="42"/>
      <c r="B498" s="42"/>
      <c r="C498" s="42"/>
      <c r="D498" s="42"/>
      <c r="E498" s="42"/>
      <c r="F498" s="42"/>
      <c r="G498" s="42"/>
      <c r="H498" s="42"/>
      <c r="I498" s="42"/>
      <c r="J498" s="42"/>
      <c r="K498" s="42"/>
      <c r="L498" s="42"/>
    </row>
    <row r="499">
      <c r="A499" s="42"/>
      <c r="B499" s="42"/>
      <c r="C499" s="42"/>
      <c r="D499" s="42"/>
      <c r="E499" s="42"/>
      <c r="F499" s="42"/>
      <c r="G499" s="42"/>
      <c r="H499" s="42"/>
      <c r="I499" s="42"/>
      <c r="J499" s="42"/>
      <c r="K499" s="42"/>
      <c r="L499" s="42"/>
    </row>
    <row r="500">
      <c r="A500" s="42"/>
      <c r="B500" s="42"/>
      <c r="C500" s="42"/>
      <c r="D500" s="42"/>
      <c r="E500" s="42"/>
      <c r="F500" s="42"/>
      <c r="G500" s="42"/>
      <c r="H500" s="42"/>
      <c r="I500" s="42"/>
      <c r="J500" s="42"/>
      <c r="K500" s="42"/>
      <c r="L500" s="42"/>
    </row>
    <row r="501">
      <c r="A501" s="42"/>
      <c r="B501" s="42"/>
      <c r="C501" s="42"/>
      <c r="D501" s="42"/>
      <c r="E501" s="42"/>
      <c r="F501" s="42"/>
      <c r="G501" s="42"/>
      <c r="H501" s="42"/>
      <c r="I501" s="42"/>
      <c r="J501" s="42"/>
      <c r="K501" s="42"/>
      <c r="L501" s="42"/>
    </row>
    <row r="502">
      <c r="A502" s="42"/>
      <c r="B502" s="42"/>
      <c r="C502" s="42"/>
      <c r="D502" s="42"/>
      <c r="E502" s="42"/>
      <c r="F502" s="42"/>
      <c r="G502" s="42"/>
      <c r="H502" s="42"/>
      <c r="I502" s="42"/>
      <c r="J502" s="42"/>
      <c r="K502" s="42"/>
      <c r="L502" s="42"/>
    </row>
    <row r="503">
      <c r="A503" s="42"/>
      <c r="B503" s="42"/>
      <c r="C503" s="42"/>
      <c r="D503" s="42"/>
      <c r="E503" s="42"/>
      <c r="F503" s="42"/>
      <c r="G503" s="42"/>
      <c r="H503" s="42"/>
      <c r="I503" s="42"/>
      <c r="J503" s="42"/>
      <c r="K503" s="42"/>
      <c r="L503" s="42"/>
    </row>
    <row r="504">
      <c r="A504" s="42"/>
      <c r="B504" s="42"/>
      <c r="C504" s="42"/>
      <c r="D504" s="42"/>
      <c r="E504" s="42"/>
      <c r="F504" s="42"/>
      <c r="G504" s="42"/>
      <c r="H504" s="42"/>
      <c r="I504" s="42"/>
      <c r="J504" s="42"/>
      <c r="K504" s="42"/>
      <c r="L504" s="42"/>
    </row>
    <row r="505">
      <c r="A505" s="42"/>
      <c r="B505" s="42"/>
      <c r="C505" s="42"/>
      <c r="D505" s="42"/>
      <c r="E505" s="42"/>
      <c r="F505" s="42"/>
      <c r="G505" s="42"/>
      <c r="H505" s="42"/>
      <c r="I505" s="42"/>
      <c r="J505" s="42"/>
      <c r="K505" s="42"/>
      <c r="L505" s="42"/>
    </row>
    <row r="506">
      <c r="A506" s="42"/>
      <c r="B506" s="42"/>
      <c r="C506" s="42"/>
      <c r="D506" s="42"/>
      <c r="E506" s="42"/>
      <c r="F506" s="42"/>
      <c r="G506" s="42"/>
      <c r="H506" s="42"/>
      <c r="I506" s="42"/>
      <c r="J506" s="42"/>
      <c r="K506" s="42"/>
      <c r="L506" s="42"/>
    </row>
    <row r="507">
      <c r="A507" s="42"/>
      <c r="B507" s="42"/>
      <c r="C507" s="42"/>
      <c r="D507" s="42"/>
      <c r="E507" s="42"/>
      <c r="F507" s="42"/>
      <c r="G507" s="42"/>
      <c r="H507" s="42"/>
      <c r="I507" s="42"/>
      <c r="J507" s="42"/>
      <c r="K507" s="42"/>
      <c r="L507" s="42"/>
    </row>
    <row r="508">
      <c r="A508" s="42"/>
      <c r="B508" s="42"/>
      <c r="C508" s="42"/>
      <c r="D508" s="42"/>
      <c r="E508" s="42"/>
      <c r="F508" s="42"/>
      <c r="G508" s="42"/>
      <c r="H508" s="42"/>
      <c r="I508" s="42"/>
      <c r="J508" s="42"/>
      <c r="K508" s="42"/>
      <c r="L508" s="42"/>
    </row>
    <row r="509">
      <c r="A509" s="42"/>
      <c r="B509" s="42"/>
      <c r="C509" s="42"/>
      <c r="D509" s="42"/>
      <c r="E509" s="42"/>
      <c r="F509" s="42"/>
      <c r="G509" s="42"/>
      <c r="H509" s="42"/>
      <c r="I509" s="42"/>
      <c r="J509" s="42"/>
      <c r="K509" s="42"/>
      <c r="L509" s="42"/>
    </row>
    <row r="510">
      <c r="A510" s="42"/>
      <c r="B510" s="42"/>
      <c r="C510" s="42"/>
      <c r="D510" s="42"/>
      <c r="E510" s="42"/>
      <c r="F510" s="42"/>
      <c r="G510" s="42"/>
      <c r="H510" s="42"/>
      <c r="I510" s="42"/>
      <c r="J510" s="42"/>
      <c r="K510" s="42"/>
      <c r="L510" s="42"/>
    </row>
    <row r="511">
      <c r="A511" s="42"/>
      <c r="B511" s="42"/>
      <c r="C511" s="42"/>
      <c r="D511" s="42"/>
      <c r="E511" s="42"/>
      <c r="F511" s="42"/>
      <c r="G511" s="42"/>
      <c r="H511" s="42"/>
      <c r="I511" s="42"/>
      <c r="J511" s="42"/>
      <c r="K511" s="42"/>
      <c r="L511" s="42"/>
    </row>
    <row r="512">
      <c r="A512" s="42"/>
      <c r="B512" s="42"/>
      <c r="C512" s="42"/>
      <c r="D512" s="42"/>
      <c r="E512" s="42"/>
      <c r="F512" s="42"/>
      <c r="G512" s="42"/>
      <c r="H512" s="42"/>
      <c r="I512" s="42"/>
      <c r="J512" s="42"/>
      <c r="K512" s="42"/>
      <c r="L512" s="42"/>
    </row>
    <row r="513">
      <c r="A513" s="42"/>
      <c r="B513" s="42"/>
      <c r="C513" s="42"/>
      <c r="D513" s="42"/>
      <c r="E513" s="42"/>
      <c r="F513" s="42"/>
      <c r="G513" s="42"/>
      <c r="H513" s="42"/>
      <c r="I513" s="42"/>
      <c r="J513" s="42"/>
      <c r="K513" s="42"/>
      <c r="L513" s="42"/>
    </row>
    <row r="514">
      <c r="A514" s="42"/>
      <c r="B514" s="42"/>
      <c r="C514" s="42"/>
      <c r="D514" s="42"/>
      <c r="E514" s="42"/>
      <c r="F514" s="42"/>
      <c r="G514" s="42"/>
      <c r="H514" s="42"/>
      <c r="I514" s="42"/>
      <c r="J514" s="42"/>
      <c r="K514" s="42"/>
      <c r="L514" s="42"/>
    </row>
    <row r="515">
      <c r="A515" s="42"/>
      <c r="B515" s="42"/>
      <c r="C515" s="42"/>
      <c r="D515" s="42"/>
      <c r="E515" s="42"/>
      <c r="F515" s="42"/>
      <c r="G515" s="42"/>
      <c r="H515" s="42"/>
      <c r="I515" s="42"/>
      <c r="J515" s="42"/>
      <c r="K515" s="42"/>
      <c r="L515" s="42"/>
    </row>
    <row r="516">
      <c r="A516" s="42"/>
      <c r="B516" s="42"/>
      <c r="C516" s="42"/>
      <c r="D516" s="42"/>
      <c r="E516" s="42"/>
      <c r="F516" s="42"/>
      <c r="G516" s="42"/>
      <c r="H516" s="42"/>
      <c r="I516" s="42"/>
      <c r="J516" s="42"/>
      <c r="K516" s="42"/>
      <c r="L516" s="42"/>
    </row>
    <row r="517">
      <c r="A517" s="42"/>
      <c r="B517" s="42"/>
      <c r="C517" s="42"/>
      <c r="D517" s="42"/>
      <c r="E517" s="42"/>
      <c r="F517" s="42"/>
      <c r="G517" s="42"/>
      <c r="H517" s="42"/>
      <c r="I517" s="42"/>
      <c r="J517" s="42"/>
      <c r="K517" s="42"/>
      <c r="L517" s="42"/>
    </row>
    <row r="518">
      <c r="A518" s="42"/>
      <c r="B518" s="42"/>
      <c r="C518" s="42"/>
      <c r="D518" s="42"/>
      <c r="E518" s="42"/>
      <c r="F518" s="42"/>
      <c r="G518" s="42"/>
      <c r="H518" s="42"/>
      <c r="I518" s="42"/>
      <c r="J518" s="42"/>
      <c r="K518" s="42"/>
      <c r="L518" s="42"/>
    </row>
    <row r="519">
      <c r="A519" s="42"/>
      <c r="B519" s="42"/>
      <c r="C519" s="42"/>
      <c r="D519" s="42"/>
      <c r="E519" s="42"/>
      <c r="F519" s="42"/>
      <c r="G519" s="42"/>
      <c r="H519" s="42"/>
      <c r="I519" s="42"/>
      <c r="J519" s="42"/>
      <c r="K519" s="42"/>
      <c r="L519" s="42"/>
    </row>
    <row r="520">
      <c r="A520" s="42"/>
      <c r="B520" s="42"/>
      <c r="C520" s="42"/>
      <c r="D520" s="42"/>
      <c r="E520" s="42"/>
      <c r="F520" s="42"/>
      <c r="G520" s="42"/>
      <c r="H520" s="42"/>
      <c r="I520" s="42"/>
      <c r="J520" s="42"/>
      <c r="K520" s="42"/>
      <c r="L520" s="42"/>
    </row>
    <row r="521">
      <c r="A521" s="42"/>
      <c r="B521" s="42"/>
      <c r="C521" s="42"/>
      <c r="D521" s="42"/>
      <c r="E521" s="42"/>
      <c r="F521" s="42"/>
      <c r="G521" s="42"/>
      <c r="H521" s="42"/>
      <c r="I521" s="42"/>
      <c r="J521" s="42"/>
      <c r="K521" s="42"/>
      <c r="L521" s="42"/>
    </row>
    <row r="522">
      <c r="A522" s="42"/>
      <c r="B522" s="42"/>
      <c r="C522" s="42"/>
      <c r="D522" s="42"/>
      <c r="E522" s="42"/>
      <c r="F522" s="42"/>
      <c r="G522" s="42"/>
      <c r="H522" s="42"/>
      <c r="I522" s="42"/>
      <c r="J522" s="42"/>
      <c r="K522" s="42"/>
      <c r="L522" s="42"/>
    </row>
    <row r="523">
      <c r="A523" s="42"/>
      <c r="B523" s="42"/>
      <c r="C523" s="42"/>
      <c r="D523" s="42"/>
      <c r="E523" s="42"/>
      <c r="F523" s="42"/>
      <c r="G523" s="42"/>
      <c r="H523" s="42"/>
      <c r="I523" s="42"/>
      <c r="J523" s="42"/>
      <c r="K523" s="42"/>
      <c r="L523" s="42"/>
    </row>
    <row r="524">
      <c r="A524" s="42"/>
      <c r="B524" s="42"/>
      <c r="C524" s="42"/>
      <c r="D524" s="42"/>
      <c r="E524" s="42"/>
      <c r="F524" s="42"/>
      <c r="G524" s="42"/>
      <c r="H524" s="42"/>
      <c r="I524" s="42"/>
      <c r="J524" s="42"/>
      <c r="K524" s="42"/>
      <c r="L524" s="42"/>
    </row>
    <row r="525">
      <c r="A525" s="42"/>
      <c r="B525" s="42"/>
      <c r="C525" s="42"/>
      <c r="D525" s="42"/>
      <c r="E525" s="42"/>
      <c r="F525" s="42"/>
      <c r="G525" s="42"/>
      <c r="H525" s="42"/>
      <c r="I525" s="42"/>
      <c r="J525" s="42"/>
      <c r="K525" s="42"/>
      <c r="L525" s="42"/>
    </row>
    <row r="526">
      <c r="A526" s="42"/>
      <c r="B526" s="42"/>
      <c r="C526" s="42"/>
      <c r="D526" s="42"/>
      <c r="E526" s="42"/>
      <c r="F526" s="42"/>
      <c r="G526" s="42"/>
      <c r="H526" s="42"/>
      <c r="I526" s="42"/>
      <c r="J526" s="42"/>
      <c r="K526" s="42"/>
      <c r="L526" s="42"/>
    </row>
    <row r="527">
      <c r="A527" s="42"/>
      <c r="B527" s="42"/>
      <c r="C527" s="42"/>
      <c r="D527" s="42"/>
      <c r="E527" s="42"/>
      <c r="F527" s="42"/>
      <c r="G527" s="42"/>
      <c r="H527" s="42"/>
      <c r="I527" s="42"/>
      <c r="J527" s="42"/>
      <c r="K527" s="42"/>
      <c r="L527" s="42"/>
    </row>
    <row r="528">
      <c r="A528" s="42"/>
      <c r="B528" s="42"/>
      <c r="C528" s="42"/>
      <c r="D528" s="42"/>
      <c r="E528" s="42"/>
      <c r="F528" s="42"/>
      <c r="G528" s="42"/>
      <c r="H528" s="42"/>
      <c r="I528" s="42"/>
      <c r="J528" s="42"/>
      <c r="K528" s="42"/>
      <c r="L528" s="42"/>
    </row>
    <row r="529">
      <c r="A529" s="42"/>
      <c r="B529" s="42"/>
      <c r="C529" s="42"/>
      <c r="D529" s="42"/>
      <c r="E529" s="42"/>
      <c r="F529" s="42"/>
      <c r="G529" s="42"/>
      <c r="H529" s="42"/>
      <c r="I529" s="42"/>
      <c r="J529" s="42"/>
      <c r="K529" s="42"/>
      <c r="L529" s="42"/>
    </row>
    <row r="530">
      <c r="A530" s="42"/>
      <c r="B530" s="42"/>
      <c r="C530" s="42"/>
      <c r="D530" s="42"/>
      <c r="E530" s="42"/>
      <c r="F530" s="42"/>
      <c r="G530" s="42"/>
      <c r="H530" s="42"/>
      <c r="I530" s="42"/>
      <c r="J530" s="42"/>
      <c r="K530" s="42"/>
      <c r="L530" s="42"/>
    </row>
    <row r="531">
      <c r="A531" s="42"/>
      <c r="B531" s="42"/>
      <c r="C531" s="42"/>
      <c r="D531" s="42"/>
      <c r="E531" s="42"/>
      <c r="F531" s="42"/>
      <c r="G531" s="42"/>
      <c r="H531" s="42"/>
      <c r="I531" s="42"/>
      <c r="J531" s="42"/>
      <c r="K531" s="42"/>
      <c r="L531" s="42"/>
    </row>
    <row r="532">
      <c r="A532" s="42"/>
      <c r="B532" s="42"/>
      <c r="C532" s="42"/>
      <c r="D532" s="42"/>
      <c r="E532" s="42"/>
      <c r="F532" s="42"/>
      <c r="G532" s="42"/>
      <c r="H532" s="42"/>
      <c r="I532" s="42"/>
      <c r="J532" s="42"/>
      <c r="K532" s="42"/>
      <c r="L532" s="42"/>
    </row>
    <row r="533">
      <c r="A533" s="42"/>
      <c r="B533" s="42"/>
      <c r="C533" s="42"/>
      <c r="D533" s="42"/>
      <c r="E533" s="42"/>
      <c r="F533" s="42"/>
      <c r="G533" s="42"/>
      <c r="H533" s="42"/>
      <c r="I533" s="42"/>
      <c r="J533" s="42"/>
      <c r="K533" s="42"/>
      <c r="L533" s="42"/>
    </row>
    <row r="534">
      <c r="A534" s="42"/>
      <c r="B534" s="42"/>
      <c r="C534" s="42"/>
      <c r="D534" s="42"/>
      <c r="E534" s="42"/>
      <c r="F534" s="42"/>
      <c r="G534" s="42"/>
      <c r="H534" s="42"/>
      <c r="I534" s="42"/>
      <c r="J534" s="42"/>
      <c r="K534" s="42"/>
      <c r="L534" s="42"/>
    </row>
    <row r="535">
      <c r="A535" s="42"/>
      <c r="B535" s="42"/>
      <c r="C535" s="42"/>
      <c r="D535" s="42"/>
      <c r="E535" s="42"/>
      <c r="F535" s="42"/>
      <c r="G535" s="42"/>
      <c r="H535" s="42"/>
      <c r="I535" s="42"/>
      <c r="J535" s="42"/>
      <c r="K535" s="42"/>
      <c r="L535" s="42"/>
    </row>
    <row r="536">
      <c r="A536" s="42"/>
      <c r="B536" s="42"/>
      <c r="C536" s="42"/>
      <c r="D536" s="42"/>
      <c r="E536" s="42"/>
      <c r="F536" s="42"/>
      <c r="G536" s="42"/>
      <c r="H536" s="42"/>
      <c r="I536" s="42"/>
      <c r="J536" s="42"/>
      <c r="K536" s="42"/>
      <c r="L536" s="42"/>
    </row>
    <row r="537">
      <c r="A537" s="42"/>
      <c r="B537" s="42"/>
      <c r="C537" s="42"/>
      <c r="D537" s="42"/>
      <c r="E537" s="42"/>
      <c r="F537" s="42"/>
      <c r="G537" s="42"/>
      <c r="H537" s="42"/>
      <c r="I537" s="42"/>
      <c r="J537" s="42"/>
      <c r="K537" s="42"/>
      <c r="L537" s="42"/>
    </row>
    <row r="538">
      <c r="A538" s="42"/>
      <c r="B538" s="42"/>
      <c r="C538" s="42"/>
      <c r="D538" s="42"/>
      <c r="E538" s="42"/>
      <c r="F538" s="42"/>
      <c r="G538" s="42"/>
      <c r="H538" s="42"/>
      <c r="I538" s="42"/>
      <c r="J538" s="42"/>
      <c r="K538" s="42"/>
      <c r="L538" s="42"/>
    </row>
    <row r="539">
      <c r="A539" s="42"/>
      <c r="B539" s="42"/>
      <c r="C539" s="42"/>
      <c r="D539" s="42"/>
      <c r="E539" s="42"/>
      <c r="F539" s="42"/>
      <c r="G539" s="42"/>
      <c r="H539" s="42"/>
      <c r="I539" s="42"/>
      <c r="J539" s="42"/>
      <c r="K539" s="42"/>
      <c r="L539" s="42"/>
    </row>
    <row r="540">
      <c r="A540" s="42"/>
      <c r="B540" s="42"/>
      <c r="C540" s="42"/>
      <c r="D540" s="42"/>
      <c r="E540" s="42"/>
      <c r="F540" s="42"/>
      <c r="G540" s="42"/>
      <c r="H540" s="42"/>
      <c r="I540" s="42"/>
      <c r="J540" s="42"/>
      <c r="K540" s="42"/>
      <c r="L540" s="42"/>
    </row>
    <row r="541">
      <c r="A541" s="42"/>
      <c r="B541" s="42"/>
      <c r="C541" s="42"/>
      <c r="D541" s="42"/>
      <c r="E541" s="42"/>
      <c r="F541" s="42"/>
      <c r="G541" s="42"/>
      <c r="H541" s="42"/>
      <c r="I541" s="42"/>
      <c r="J541" s="42"/>
      <c r="K541" s="42"/>
      <c r="L541" s="42"/>
    </row>
    <row r="542">
      <c r="A542" s="42"/>
      <c r="B542" s="42"/>
      <c r="C542" s="42"/>
      <c r="D542" s="42"/>
      <c r="E542" s="42"/>
      <c r="F542" s="42"/>
      <c r="G542" s="42"/>
      <c r="H542" s="42"/>
      <c r="I542" s="42"/>
      <c r="J542" s="42"/>
      <c r="K542" s="42"/>
      <c r="L542" s="42"/>
    </row>
    <row r="543">
      <c r="A543" s="42"/>
      <c r="B543" s="42"/>
      <c r="C543" s="42"/>
      <c r="D543" s="42"/>
      <c r="E543" s="42"/>
      <c r="F543" s="42"/>
      <c r="G543" s="42"/>
      <c r="H543" s="42"/>
      <c r="I543" s="42"/>
      <c r="J543" s="42"/>
      <c r="K543" s="42"/>
      <c r="L543" s="42"/>
    </row>
    <row r="544">
      <c r="A544" s="42"/>
      <c r="B544" s="42"/>
      <c r="C544" s="42"/>
      <c r="D544" s="42"/>
      <c r="E544" s="42"/>
      <c r="F544" s="42"/>
      <c r="G544" s="42"/>
      <c r="H544" s="42"/>
      <c r="I544" s="42"/>
      <c r="J544" s="42"/>
      <c r="K544" s="42"/>
      <c r="L544" s="42"/>
    </row>
    <row r="545">
      <c r="A545" s="42"/>
      <c r="B545" s="42"/>
      <c r="C545" s="42"/>
      <c r="D545" s="42"/>
      <c r="E545" s="42"/>
      <c r="F545" s="42"/>
      <c r="G545" s="42"/>
      <c r="H545" s="42"/>
      <c r="I545" s="42"/>
      <c r="J545" s="42"/>
      <c r="K545" s="42"/>
      <c r="L545" s="42"/>
    </row>
    <row r="546">
      <c r="A546" s="42"/>
      <c r="B546" s="42"/>
      <c r="C546" s="42"/>
      <c r="D546" s="42"/>
      <c r="E546" s="42"/>
      <c r="F546" s="42"/>
      <c r="G546" s="42"/>
      <c r="H546" s="42"/>
      <c r="I546" s="42"/>
      <c r="J546" s="42"/>
      <c r="K546" s="42"/>
      <c r="L546" s="42"/>
    </row>
    <row r="547">
      <c r="A547" s="42"/>
      <c r="B547" s="42"/>
      <c r="C547" s="42"/>
      <c r="D547" s="42"/>
      <c r="E547" s="42"/>
      <c r="F547" s="42"/>
      <c r="G547" s="42"/>
      <c r="H547" s="42"/>
      <c r="I547" s="42"/>
      <c r="J547" s="42"/>
      <c r="K547" s="42"/>
      <c r="L547" s="42"/>
    </row>
    <row r="548">
      <c r="A548" s="42"/>
      <c r="B548" s="42"/>
      <c r="C548" s="42"/>
      <c r="D548" s="42"/>
      <c r="E548" s="42"/>
      <c r="F548" s="42"/>
      <c r="G548" s="42"/>
      <c r="H548" s="42"/>
      <c r="I548" s="42"/>
      <c r="J548" s="42"/>
      <c r="K548" s="42"/>
      <c r="L548" s="42"/>
    </row>
    <row r="549">
      <c r="A549" s="42"/>
      <c r="B549" s="42"/>
      <c r="C549" s="42"/>
      <c r="D549" s="42"/>
      <c r="E549" s="42"/>
      <c r="F549" s="42"/>
      <c r="G549" s="42"/>
      <c r="H549" s="42"/>
      <c r="I549" s="42"/>
      <c r="J549" s="42"/>
      <c r="K549" s="42"/>
      <c r="L549" s="42"/>
    </row>
    <row r="550">
      <c r="A550" s="42"/>
      <c r="B550" s="42"/>
      <c r="C550" s="42"/>
      <c r="D550" s="42"/>
      <c r="E550" s="42"/>
      <c r="F550" s="42"/>
      <c r="G550" s="42"/>
      <c r="H550" s="42"/>
      <c r="I550" s="42"/>
      <c r="J550" s="42"/>
      <c r="K550" s="42"/>
      <c r="L550" s="42"/>
    </row>
    <row r="551">
      <c r="A551" s="42"/>
      <c r="B551" s="42"/>
      <c r="C551" s="42"/>
      <c r="D551" s="42"/>
      <c r="E551" s="42"/>
      <c r="F551" s="42"/>
      <c r="G551" s="42"/>
      <c r="H551" s="42"/>
      <c r="I551" s="42"/>
      <c r="J551" s="42"/>
      <c r="K551" s="42"/>
      <c r="L551" s="42"/>
    </row>
    <row r="552">
      <c r="A552" s="42"/>
      <c r="B552" s="42"/>
      <c r="C552" s="42"/>
      <c r="D552" s="42"/>
      <c r="E552" s="42"/>
      <c r="F552" s="42"/>
      <c r="G552" s="42"/>
      <c r="H552" s="42"/>
      <c r="I552" s="42"/>
      <c r="J552" s="42"/>
      <c r="K552" s="42"/>
      <c r="L552" s="42"/>
    </row>
    <row r="553">
      <c r="A553" s="42"/>
      <c r="B553" s="42"/>
      <c r="C553" s="42"/>
      <c r="D553" s="42"/>
      <c r="E553" s="42"/>
      <c r="F553" s="42"/>
      <c r="G553" s="42"/>
      <c r="H553" s="42"/>
      <c r="I553" s="42"/>
      <c r="J553" s="42"/>
      <c r="K553" s="42"/>
      <c r="L553" s="42"/>
    </row>
    <row r="554">
      <c r="A554" s="42"/>
      <c r="B554" s="42"/>
      <c r="C554" s="42"/>
      <c r="D554" s="42"/>
      <c r="E554" s="42"/>
      <c r="F554" s="42"/>
      <c r="G554" s="42"/>
      <c r="H554" s="42"/>
      <c r="I554" s="42"/>
      <c r="J554" s="42"/>
      <c r="K554" s="42"/>
      <c r="L554" s="42"/>
    </row>
    <row r="555">
      <c r="A555" s="42"/>
      <c r="B555" s="42"/>
      <c r="C555" s="42"/>
      <c r="D555" s="42"/>
      <c r="E555" s="42"/>
      <c r="F555" s="42"/>
      <c r="G555" s="42"/>
      <c r="H555" s="42"/>
      <c r="I555" s="42"/>
      <c r="J555" s="42"/>
      <c r="K555" s="42"/>
      <c r="L555" s="42"/>
    </row>
    <row r="556">
      <c r="A556" s="42"/>
      <c r="B556" s="42"/>
      <c r="C556" s="42"/>
      <c r="D556" s="42"/>
      <c r="E556" s="42"/>
      <c r="F556" s="42"/>
      <c r="G556" s="42"/>
      <c r="H556" s="42"/>
      <c r="I556" s="42"/>
      <c r="J556" s="42"/>
      <c r="K556" s="42"/>
      <c r="L556" s="42"/>
    </row>
    <row r="557">
      <c r="A557" s="42"/>
      <c r="B557" s="42"/>
      <c r="C557" s="42"/>
      <c r="D557" s="42"/>
      <c r="E557" s="42"/>
      <c r="F557" s="42"/>
      <c r="G557" s="42"/>
      <c r="H557" s="42"/>
      <c r="I557" s="42"/>
      <c r="J557" s="42"/>
      <c r="K557" s="42"/>
      <c r="L557" s="42"/>
    </row>
    <row r="558">
      <c r="A558" s="42"/>
      <c r="B558" s="42"/>
      <c r="C558" s="42"/>
      <c r="D558" s="42"/>
      <c r="E558" s="42"/>
      <c r="F558" s="42"/>
      <c r="G558" s="42"/>
      <c r="H558" s="42"/>
      <c r="I558" s="42"/>
      <c r="J558" s="42"/>
      <c r="K558" s="42"/>
      <c r="L558" s="42"/>
    </row>
    <row r="559">
      <c r="A559" s="42"/>
      <c r="B559" s="42"/>
      <c r="C559" s="42"/>
      <c r="D559" s="42"/>
      <c r="E559" s="42"/>
      <c r="F559" s="42"/>
      <c r="G559" s="42"/>
      <c r="H559" s="42"/>
      <c r="I559" s="42"/>
      <c r="J559" s="42"/>
      <c r="K559" s="42"/>
      <c r="L559" s="42"/>
    </row>
    <row r="560">
      <c r="A560" s="42"/>
      <c r="B560" s="42"/>
      <c r="C560" s="42"/>
      <c r="D560" s="42"/>
      <c r="E560" s="42"/>
      <c r="F560" s="42"/>
      <c r="G560" s="42"/>
      <c r="H560" s="42"/>
      <c r="I560" s="42"/>
      <c r="J560" s="42"/>
      <c r="K560" s="42"/>
      <c r="L560" s="42"/>
    </row>
    <row r="561">
      <c r="A561" s="42"/>
      <c r="B561" s="42"/>
      <c r="C561" s="42"/>
      <c r="D561" s="42"/>
      <c r="E561" s="42"/>
      <c r="F561" s="42"/>
      <c r="G561" s="42"/>
      <c r="H561" s="42"/>
      <c r="I561" s="42"/>
      <c r="J561" s="42"/>
      <c r="K561" s="42"/>
      <c r="L561" s="42"/>
    </row>
    <row r="562">
      <c r="A562" s="42"/>
      <c r="B562" s="42"/>
      <c r="C562" s="42"/>
      <c r="D562" s="42"/>
      <c r="E562" s="42"/>
      <c r="F562" s="42"/>
      <c r="G562" s="42"/>
      <c r="H562" s="42"/>
      <c r="I562" s="42"/>
      <c r="J562" s="42"/>
      <c r="K562" s="42"/>
      <c r="L562" s="42"/>
    </row>
    <row r="563">
      <c r="A563" s="42"/>
      <c r="B563" s="42"/>
      <c r="C563" s="42"/>
      <c r="D563" s="42"/>
      <c r="E563" s="42"/>
      <c r="F563" s="42"/>
      <c r="G563" s="42"/>
      <c r="H563" s="42"/>
      <c r="I563" s="42"/>
      <c r="J563" s="42"/>
      <c r="K563" s="42"/>
      <c r="L563" s="42"/>
    </row>
    <row r="564">
      <c r="A564" s="42"/>
      <c r="B564" s="42"/>
      <c r="C564" s="42"/>
      <c r="D564" s="42"/>
      <c r="E564" s="42"/>
      <c r="F564" s="42"/>
      <c r="G564" s="42"/>
      <c r="H564" s="42"/>
      <c r="I564" s="42"/>
      <c r="J564" s="42"/>
      <c r="K564" s="42"/>
      <c r="L564" s="42"/>
    </row>
    <row r="565">
      <c r="A565" s="42"/>
      <c r="B565" s="42"/>
      <c r="C565" s="42"/>
      <c r="D565" s="42"/>
      <c r="E565" s="42"/>
      <c r="F565" s="42"/>
      <c r="G565" s="42"/>
      <c r="H565" s="42"/>
      <c r="I565" s="42"/>
      <c r="J565" s="42"/>
      <c r="K565" s="42"/>
      <c r="L565" s="42"/>
    </row>
    <row r="566">
      <c r="A566" s="42"/>
      <c r="B566" s="42"/>
      <c r="C566" s="42"/>
      <c r="D566" s="42"/>
      <c r="E566" s="42"/>
      <c r="F566" s="42"/>
      <c r="G566" s="42"/>
      <c r="H566" s="42"/>
      <c r="I566" s="42"/>
      <c r="J566" s="42"/>
      <c r="K566" s="42"/>
      <c r="L566" s="42"/>
    </row>
    <row r="567">
      <c r="A567" s="42"/>
      <c r="B567" s="42"/>
      <c r="C567" s="42"/>
      <c r="D567" s="42"/>
      <c r="E567" s="42"/>
      <c r="F567" s="42"/>
      <c r="G567" s="42"/>
      <c r="H567" s="42"/>
      <c r="I567" s="42"/>
      <c r="J567" s="42"/>
      <c r="K567" s="42"/>
      <c r="L567" s="42"/>
    </row>
    <row r="568">
      <c r="A568" s="42"/>
      <c r="B568" s="42"/>
      <c r="C568" s="42"/>
      <c r="D568" s="42"/>
      <c r="E568" s="42"/>
      <c r="F568" s="42"/>
      <c r="G568" s="42"/>
      <c r="H568" s="42"/>
      <c r="I568" s="42"/>
      <c r="J568" s="42"/>
      <c r="K568" s="42"/>
      <c r="L568" s="42"/>
    </row>
    <row r="569">
      <c r="A569" s="42"/>
      <c r="B569" s="42"/>
      <c r="C569" s="42"/>
      <c r="D569" s="42"/>
      <c r="E569" s="42"/>
      <c r="F569" s="42"/>
      <c r="G569" s="42"/>
      <c r="H569" s="42"/>
      <c r="I569" s="42"/>
      <c r="J569" s="42"/>
      <c r="K569" s="42"/>
      <c r="L569" s="42"/>
    </row>
    <row r="570">
      <c r="A570" s="42"/>
      <c r="B570" s="42"/>
      <c r="C570" s="42"/>
      <c r="D570" s="42"/>
      <c r="E570" s="42"/>
      <c r="F570" s="42"/>
      <c r="G570" s="42"/>
      <c r="H570" s="42"/>
      <c r="I570" s="42"/>
      <c r="J570" s="42"/>
      <c r="K570" s="42"/>
      <c r="L570" s="42"/>
    </row>
    <row r="571">
      <c r="A571" s="42"/>
      <c r="B571" s="42"/>
      <c r="C571" s="42"/>
      <c r="D571" s="42"/>
      <c r="E571" s="42"/>
      <c r="F571" s="42"/>
      <c r="G571" s="42"/>
      <c r="H571" s="42"/>
      <c r="I571" s="42"/>
      <c r="J571" s="42"/>
      <c r="K571" s="42"/>
      <c r="L571" s="42"/>
    </row>
    <row r="572">
      <c r="A572" s="42"/>
      <c r="B572" s="42"/>
      <c r="C572" s="42"/>
      <c r="D572" s="42"/>
      <c r="E572" s="42"/>
      <c r="F572" s="42"/>
      <c r="G572" s="42"/>
      <c r="H572" s="42"/>
      <c r="I572" s="42"/>
      <c r="J572" s="42"/>
      <c r="K572" s="42"/>
      <c r="L572" s="42"/>
    </row>
    <row r="573">
      <c r="A573" s="42"/>
      <c r="B573" s="42"/>
      <c r="C573" s="42"/>
      <c r="D573" s="42"/>
      <c r="E573" s="42"/>
      <c r="F573" s="42"/>
      <c r="G573" s="42"/>
      <c r="H573" s="42"/>
      <c r="I573" s="42"/>
      <c r="J573" s="42"/>
      <c r="K573" s="42"/>
      <c r="L573" s="42"/>
    </row>
    <row r="574">
      <c r="A574" s="42"/>
      <c r="B574" s="42"/>
      <c r="C574" s="42"/>
      <c r="D574" s="42"/>
      <c r="E574" s="42"/>
      <c r="F574" s="42"/>
      <c r="G574" s="42"/>
      <c r="H574" s="42"/>
      <c r="I574" s="42"/>
      <c r="J574" s="42"/>
      <c r="K574" s="42"/>
      <c r="L574" s="42"/>
    </row>
    <row r="575">
      <c r="A575" s="42"/>
      <c r="B575" s="42"/>
      <c r="C575" s="42"/>
      <c r="D575" s="42"/>
      <c r="E575" s="42"/>
      <c r="F575" s="42"/>
      <c r="G575" s="42"/>
      <c r="H575" s="42"/>
      <c r="I575" s="42"/>
      <c r="J575" s="42"/>
      <c r="K575" s="42"/>
      <c r="L575" s="42"/>
    </row>
    <row r="576">
      <c r="A576" s="42"/>
      <c r="B576" s="42"/>
      <c r="C576" s="42"/>
      <c r="D576" s="42"/>
      <c r="E576" s="42"/>
      <c r="F576" s="42"/>
      <c r="G576" s="42"/>
      <c r="H576" s="42"/>
      <c r="I576" s="42"/>
      <c r="J576" s="42"/>
      <c r="K576" s="42"/>
      <c r="L576" s="42"/>
    </row>
    <row r="577">
      <c r="A577" s="42"/>
      <c r="B577" s="42"/>
      <c r="C577" s="42"/>
      <c r="D577" s="42"/>
      <c r="E577" s="42"/>
      <c r="F577" s="42"/>
      <c r="G577" s="42"/>
      <c r="H577" s="42"/>
      <c r="I577" s="42"/>
      <c r="J577" s="42"/>
      <c r="K577" s="42"/>
      <c r="L577" s="42"/>
    </row>
    <row r="578">
      <c r="A578" s="42"/>
      <c r="B578" s="42"/>
      <c r="C578" s="42"/>
      <c r="D578" s="42"/>
      <c r="E578" s="42"/>
      <c r="F578" s="42"/>
      <c r="G578" s="42"/>
      <c r="H578" s="42"/>
      <c r="I578" s="42"/>
      <c r="J578" s="42"/>
      <c r="K578" s="42"/>
      <c r="L578" s="42"/>
    </row>
    <row r="579">
      <c r="A579" s="42"/>
      <c r="B579" s="42"/>
      <c r="C579" s="42"/>
      <c r="D579" s="42"/>
      <c r="E579" s="42"/>
      <c r="F579" s="42"/>
      <c r="G579" s="42"/>
      <c r="H579" s="42"/>
      <c r="I579" s="42"/>
      <c r="J579" s="42"/>
      <c r="K579" s="42"/>
      <c r="L579" s="42"/>
    </row>
    <row r="580">
      <c r="A580" s="42"/>
      <c r="B580" s="42"/>
      <c r="C580" s="42"/>
      <c r="D580" s="42"/>
      <c r="E580" s="42"/>
      <c r="F580" s="42"/>
      <c r="G580" s="42"/>
      <c r="H580" s="42"/>
      <c r="I580" s="42"/>
      <c r="J580" s="42"/>
      <c r="K580" s="42"/>
      <c r="L580" s="42"/>
    </row>
    <row r="581">
      <c r="A581" s="42"/>
      <c r="B581" s="42"/>
      <c r="C581" s="42"/>
      <c r="D581" s="42"/>
      <c r="E581" s="42"/>
      <c r="F581" s="42"/>
      <c r="G581" s="42"/>
      <c r="H581" s="42"/>
      <c r="I581" s="42"/>
      <c r="J581" s="42"/>
      <c r="K581" s="42"/>
      <c r="L581" s="42"/>
    </row>
    <row r="582">
      <c r="A582" s="42"/>
      <c r="B582" s="42"/>
      <c r="C582" s="42"/>
      <c r="D582" s="42"/>
      <c r="E582" s="42"/>
      <c r="F582" s="42"/>
      <c r="G582" s="42"/>
      <c r="H582" s="42"/>
      <c r="I582" s="42"/>
      <c r="J582" s="42"/>
      <c r="K582" s="42"/>
      <c r="L582" s="42"/>
    </row>
    <row r="583">
      <c r="A583" s="42"/>
      <c r="B583" s="42"/>
      <c r="C583" s="42"/>
      <c r="D583" s="42"/>
      <c r="E583" s="42"/>
      <c r="F583" s="42"/>
      <c r="G583" s="42"/>
      <c r="H583" s="42"/>
      <c r="I583" s="42"/>
      <c r="J583" s="42"/>
      <c r="K583" s="42"/>
      <c r="L583" s="42"/>
    </row>
    <row r="584">
      <c r="A584" s="42"/>
      <c r="B584" s="42"/>
      <c r="C584" s="42"/>
      <c r="D584" s="42"/>
      <c r="E584" s="42"/>
      <c r="F584" s="42"/>
      <c r="G584" s="42"/>
      <c r="H584" s="42"/>
      <c r="I584" s="42"/>
      <c r="J584" s="42"/>
      <c r="K584" s="42"/>
      <c r="L584" s="42"/>
    </row>
    <row r="585">
      <c r="A585" s="42"/>
      <c r="B585" s="42"/>
      <c r="C585" s="42"/>
      <c r="D585" s="42"/>
      <c r="E585" s="42"/>
      <c r="F585" s="42"/>
      <c r="G585" s="42"/>
      <c r="H585" s="42"/>
      <c r="I585" s="42"/>
      <c r="J585" s="42"/>
      <c r="K585" s="42"/>
      <c r="L585" s="42"/>
    </row>
    <row r="586">
      <c r="A586" s="42"/>
      <c r="B586" s="42"/>
      <c r="C586" s="42"/>
      <c r="D586" s="42"/>
      <c r="E586" s="42"/>
      <c r="F586" s="42"/>
      <c r="G586" s="42"/>
      <c r="H586" s="42"/>
      <c r="I586" s="42"/>
      <c r="J586" s="42"/>
      <c r="K586" s="42"/>
      <c r="L586" s="42"/>
    </row>
    <row r="587">
      <c r="A587" s="42"/>
      <c r="B587" s="42"/>
      <c r="C587" s="42"/>
      <c r="D587" s="42"/>
      <c r="E587" s="42"/>
      <c r="F587" s="42"/>
      <c r="G587" s="42"/>
      <c r="H587" s="42"/>
      <c r="I587" s="42"/>
      <c r="J587" s="42"/>
      <c r="K587" s="42"/>
      <c r="L587" s="42"/>
    </row>
    <row r="588">
      <c r="A588" s="42"/>
      <c r="B588" s="42"/>
      <c r="C588" s="42"/>
      <c r="D588" s="42"/>
      <c r="E588" s="42"/>
      <c r="F588" s="42"/>
      <c r="G588" s="42"/>
      <c r="H588" s="42"/>
      <c r="I588" s="42"/>
      <c r="J588" s="42"/>
      <c r="K588" s="42"/>
      <c r="L588" s="42"/>
    </row>
    <row r="589">
      <c r="A589" s="42"/>
      <c r="B589" s="42"/>
      <c r="C589" s="42"/>
      <c r="D589" s="42"/>
      <c r="E589" s="42"/>
      <c r="F589" s="42"/>
      <c r="G589" s="42"/>
      <c r="H589" s="42"/>
      <c r="I589" s="42"/>
      <c r="J589" s="42"/>
      <c r="K589" s="42"/>
      <c r="L589" s="42"/>
    </row>
    <row r="590">
      <c r="A590" s="42"/>
      <c r="B590" s="42"/>
      <c r="C590" s="42"/>
      <c r="D590" s="42"/>
      <c r="E590" s="42"/>
      <c r="F590" s="42"/>
      <c r="G590" s="42"/>
      <c r="H590" s="42"/>
      <c r="I590" s="42"/>
      <c r="J590" s="42"/>
      <c r="K590" s="42"/>
      <c r="L590" s="42"/>
    </row>
    <row r="591">
      <c r="A591" s="42"/>
      <c r="B591" s="42"/>
      <c r="C591" s="42"/>
      <c r="D591" s="42"/>
      <c r="E591" s="42"/>
      <c r="F591" s="42"/>
      <c r="G591" s="42"/>
      <c r="H591" s="42"/>
      <c r="I591" s="42"/>
      <c r="J591" s="42"/>
      <c r="K591" s="42"/>
      <c r="L591" s="42"/>
    </row>
    <row r="592">
      <c r="A592" s="42"/>
      <c r="B592" s="42"/>
      <c r="C592" s="42"/>
      <c r="D592" s="42"/>
      <c r="E592" s="42"/>
      <c r="F592" s="42"/>
      <c r="G592" s="42"/>
      <c r="H592" s="42"/>
      <c r="I592" s="42"/>
      <c r="J592" s="42"/>
      <c r="K592" s="42"/>
      <c r="L592" s="42"/>
    </row>
    <row r="593">
      <c r="A593" s="42"/>
      <c r="B593" s="42"/>
      <c r="C593" s="42"/>
      <c r="D593" s="42"/>
      <c r="E593" s="42"/>
      <c r="F593" s="42"/>
      <c r="G593" s="42"/>
      <c r="H593" s="42"/>
      <c r="I593" s="42"/>
      <c r="J593" s="42"/>
      <c r="K593" s="42"/>
      <c r="L593" s="42"/>
    </row>
    <row r="594">
      <c r="A594" s="42"/>
      <c r="B594" s="42"/>
      <c r="C594" s="42"/>
      <c r="D594" s="42"/>
      <c r="E594" s="42"/>
      <c r="F594" s="42"/>
      <c r="G594" s="42"/>
      <c r="H594" s="42"/>
      <c r="I594" s="42"/>
      <c r="J594" s="42"/>
      <c r="K594" s="42"/>
      <c r="L594" s="42"/>
    </row>
    <row r="595">
      <c r="A595" s="42"/>
      <c r="B595" s="42"/>
      <c r="C595" s="42"/>
      <c r="D595" s="42"/>
      <c r="E595" s="42"/>
      <c r="F595" s="42"/>
      <c r="G595" s="42"/>
      <c r="H595" s="42"/>
      <c r="I595" s="42"/>
      <c r="J595" s="42"/>
      <c r="K595" s="42"/>
      <c r="L595" s="42"/>
    </row>
    <row r="596">
      <c r="A596" s="42"/>
      <c r="B596" s="42"/>
      <c r="C596" s="42"/>
      <c r="D596" s="42"/>
      <c r="E596" s="42"/>
      <c r="F596" s="42"/>
      <c r="G596" s="42"/>
      <c r="H596" s="42"/>
      <c r="I596" s="42"/>
      <c r="J596" s="42"/>
      <c r="K596" s="42"/>
      <c r="L596" s="42"/>
    </row>
    <row r="597">
      <c r="A597" s="42"/>
      <c r="B597" s="42"/>
      <c r="C597" s="42"/>
      <c r="D597" s="42"/>
      <c r="E597" s="42"/>
      <c r="F597" s="42"/>
      <c r="G597" s="42"/>
      <c r="H597" s="42"/>
      <c r="I597" s="42"/>
      <c r="J597" s="42"/>
      <c r="K597" s="42"/>
      <c r="L597" s="42"/>
    </row>
    <row r="598">
      <c r="A598" s="42"/>
      <c r="B598" s="42"/>
      <c r="C598" s="42"/>
      <c r="D598" s="42"/>
      <c r="E598" s="42"/>
      <c r="F598" s="42"/>
      <c r="G598" s="42"/>
      <c r="H598" s="42"/>
      <c r="I598" s="42"/>
      <c r="J598" s="42"/>
      <c r="K598" s="42"/>
      <c r="L598" s="42"/>
    </row>
    <row r="599">
      <c r="A599" s="42"/>
      <c r="B599" s="42"/>
      <c r="C599" s="42"/>
      <c r="D599" s="42"/>
      <c r="E599" s="42"/>
      <c r="F599" s="42"/>
      <c r="G599" s="42"/>
      <c r="H599" s="42"/>
      <c r="I599" s="42"/>
      <c r="J599" s="42"/>
      <c r="K599" s="42"/>
      <c r="L599" s="42"/>
    </row>
    <row r="600">
      <c r="A600" s="42"/>
      <c r="B600" s="42"/>
      <c r="C600" s="42"/>
      <c r="D600" s="42"/>
      <c r="E600" s="42"/>
      <c r="F600" s="42"/>
      <c r="G600" s="42"/>
      <c r="H600" s="42"/>
      <c r="I600" s="42"/>
      <c r="J600" s="42"/>
      <c r="K600" s="42"/>
      <c r="L600" s="42"/>
    </row>
    <row r="601">
      <c r="A601" s="42"/>
      <c r="B601" s="42"/>
      <c r="C601" s="42"/>
      <c r="D601" s="42"/>
      <c r="E601" s="42"/>
      <c r="F601" s="42"/>
      <c r="G601" s="42"/>
      <c r="H601" s="42"/>
      <c r="I601" s="42"/>
      <c r="J601" s="42"/>
      <c r="K601" s="42"/>
      <c r="L601" s="42"/>
    </row>
    <row r="602">
      <c r="A602" s="42"/>
      <c r="B602" s="42"/>
      <c r="C602" s="42"/>
      <c r="D602" s="42"/>
      <c r="E602" s="42"/>
      <c r="F602" s="42"/>
      <c r="G602" s="42"/>
      <c r="H602" s="42"/>
      <c r="I602" s="42"/>
      <c r="J602" s="42"/>
      <c r="K602" s="42"/>
      <c r="L602" s="42"/>
    </row>
    <row r="603">
      <c r="A603" s="42"/>
      <c r="B603" s="42"/>
      <c r="C603" s="42"/>
      <c r="D603" s="42"/>
      <c r="E603" s="42"/>
      <c r="F603" s="42"/>
      <c r="G603" s="42"/>
      <c r="H603" s="42"/>
      <c r="I603" s="42"/>
      <c r="J603" s="42"/>
      <c r="K603" s="42"/>
      <c r="L603" s="42"/>
    </row>
    <row r="604">
      <c r="A604" s="42"/>
      <c r="B604" s="42"/>
      <c r="C604" s="42"/>
      <c r="D604" s="42"/>
      <c r="E604" s="42"/>
      <c r="F604" s="42"/>
      <c r="G604" s="42"/>
      <c r="H604" s="42"/>
      <c r="I604" s="42"/>
      <c r="J604" s="42"/>
      <c r="K604" s="42"/>
      <c r="L604" s="42"/>
    </row>
    <row r="605">
      <c r="A605" s="42"/>
      <c r="B605" s="42"/>
      <c r="C605" s="42"/>
      <c r="D605" s="42"/>
      <c r="E605" s="42"/>
      <c r="F605" s="42"/>
      <c r="G605" s="42"/>
      <c r="H605" s="42"/>
      <c r="I605" s="42"/>
      <c r="J605" s="42"/>
      <c r="K605" s="42"/>
      <c r="L605" s="42"/>
    </row>
    <row r="606">
      <c r="A606" s="42"/>
      <c r="B606" s="42"/>
      <c r="C606" s="42"/>
      <c r="D606" s="42"/>
      <c r="E606" s="42"/>
      <c r="F606" s="42"/>
      <c r="G606" s="42"/>
      <c r="H606" s="42"/>
      <c r="I606" s="42"/>
      <c r="J606" s="42"/>
      <c r="K606" s="42"/>
      <c r="L606" s="42"/>
    </row>
    <row r="607">
      <c r="A607" s="42"/>
      <c r="B607" s="42"/>
      <c r="C607" s="42"/>
      <c r="D607" s="42"/>
      <c r="E607" s="42"/>
      <c r="F607" s="42"/>
      <c r="G607" s="42"/>
      <c r="H607" s="42"/>
      <c r="I607" s="42"/>
      <c r="J607" s="42"/>
      <c r="K607" s="42"/>
      <c r="L607" s="42"/>
    </row>
    <row r="608">
      <c r="A608" s="42"/>
      <c r="B608" s="42"/>
      <c r="C608" s="42"/>
      <c r="D608" s="42"/>
      <c r="E608" s="42"/>
      <c r="F608" s="42"/>
      <c r="G608" s="42"/>
      <c r="H608" s="42"/>
      <c r="I608" s="42"/>
      <c r="J608" s="42"/>
      <c r="K608" s="42"/>
      <c r="L608" s="42"/>
    </row>
    <row r="609">
      <c r="A609" s="42"/>
      <c r="B609" s="42"/>
      <c r="C609" s="42"/>
      <c r="D609" s="42"/>
      <c r="E609" s="42"/>
      <c r="F609" s="42"/>
      <c r="G609" s="42"/>
      <c r="H609" s="42"/>
      <c r="I609" s="42"/>
      <c r="J609" s="42"/>
      <c r="K609" s="42"/>
      <c r="L609" s="42"/>
    </row>
    <row r="610">
      <c r="A610" s="42"/>
      <c r="B610" s="42"/>
      <c r="C610" s="42"/>
      <c r="D610" s="42"/>
      <c r="E610" s="42"/>
      <c r="F610" s="42"/>
      <c r="G610" s="42"/>
      <c r="H610" s="42"/>
      <c r="I610" s="42"/>
      <c r="J610" s="42"/>
      <c r="K610" s="42"/>
      <c r="L610" s="42"/>
    </row>
    <row r="611">
      <c r="A611" s="42"/>
      <c r="B611" s="42"/>
      <c r="C611" s="42"/>
      <c r="D611" s="42"/>
      <c r="E611" s="42"/>
      <c r="F611" s="42"/>
      <c r="G611" s="42"/>
      <c r="H611" s="42"/>
      <c r="I611" s="42"/>
      <c r="J611" s="42"/>
      <c r="K611" s="42"/>
      <c r="L611" s="42"/>
    </row>
    <row r="612">
      <c r="A612" s="42"/>
      <c r="B612" s="42"/>
      <c r="C612" s="42"/>
      <c r="D612" s="42"/>
      <c r="E612" s="42"/>
      <c r="F612" s="42"/>
      <c r="G612" s="42"/>
      <c r="H612" s="42"/>
      <c r="I612" s="42"/>
      <c r="J612" s="42"/>
      <c r="K612" s="42"/>
      <c r="L612" s="42"/>
    </row>
    <row r="613">
      <c r="A613" s="42"/>
      <c r="B613" s="42"/>
      <c r="C613" s="42"/>
      <c r="D613" s="42"/>
      <c r="E613" s="42"/>
      <c r="F613" s="42"/>
      <c r="G613" s="42"/>
      <c r="H613" s="42"/>
      <c r="I613" s="42"/>
      <c r="J613" s="42"/>
      <c r="K613" s="42"/>
      <c r="L613" s="42"/>
    </row>
    <row r="614">
      <c r="A614" s="42"/>
      <c r="B614" s="42"/>
      <c r="C614" s="42"/>
      <c r="D614" s="42"/>
      <c r="E614" s="42"/>
      <c r="F614" s="42"/>
      <c r="G614" s="42"/>
      <c r="H614" s="42"/>
      <c r="I614" s="42"/>
      <c r="J614" s="42"/>
      <c r="K614" s="42"/>
      <c r="L614" s="42"/>
    </row>
    <row r="615">
      <c r="A615" s="42"/>
      <c r="B615" s="42"/>
      <c r="C615" s="42"/>
      <c r="D615" s="42"/>
      <c r="E615" s="42"/>
      <c r="F615" s="42"/>
      <c r="G615" s="42"/>
      <c r="H615" s="42"/>
      <c r="I615" s="42"/>
      <c r="J615" s="42"/>
      <c r="K615" s="42"/>
      <c r="L615" s="42"/>
    </row>
    <row r="616">
      <c r="A616" s="42"/>
      <c r="B616" s="42"/>
      <c r="C616" s="42"/>
      <c r="D616" s="42"/>
      <c r="E616" s="42"/>
      <c r="F616" s="42"/>
      <c r="G616" s="42"/>
      <c r="H616" s="42"/>
      <c r="I616" s="42"/>
      <c r="J616" s="42"/>
      <c r="K616" s="42"/>
      <c r="L616" s="42"/>
    </row>
    <row r="617">
      <c r="A617" s="42"/>
      <c r="B617" s="42"/>
      <c r="C617" s="42"/>
      <c r="D617" s="42"/>
      <c r="E617" s="42"/>
      <c r="F617" s="42"/>
      <c r="G617" s="42"/>
      <c r="H617" s="42"/>
      <c r="I617" s="42"/>
      <c r="J617" s="42"/>
      <c r="K617" s="42"/>
      <c r="L617" s="42"/>
    </row>
    <row r="618">
      <c r="A618" s="42"/>
      <c r="B618" s="42"/>
      <c r="C618" s="42"/>
      <c r="D618" s="42"/>
      <c r="E618" s="42"/>
      <c r="F618" s="42"/>
      <c r="G618" s="42"/>
      <c r="H618" s="42"/>
      <c r="I618" s="42"/>
      <c r="J618" s="42"/>
      <c r="K618" s="42"/>
      <c r="L618" s="42"/>
    </row>
    <row r="619">
      <c r="A619" s="42"/>
      <c r="B619" s="42"/>
      <c r="C619" s="42"/>
      <c r="D619" s="42"/>
      <c r="E619" s="42"/>
      <c r="F619" s="42"/>
      <c r="G619" s="42"/>
      <c r="H619" s="42"/>
      <c r="I619" s="42"/>
      <c r="J619" s="42"/>
      <c r="K619" s="42"/>
      <c r="L619" s="42"/>
    </row>
    <row r="620">
      <c r="A620" s="42"/>
      <c r="B620" s="42"/>
      <c r="C620" s="42"/>
      <c r="D620" s="42"/>
      <c r="E620" s="42"/>
      <c r="F620" s="42"/>
      <c r="G620" s="42"/>
      <c r="H620" s="42"/>
      <c r="I620" s="42"/>
      <c r="J620" s="42"/>
      <c r="K620" s="42"/>
      <c r="L620" s="42"/>
    </row>
    <row r="621">
      <c r="A621" s="42"/>
      <c r="B621" s="42"/>
      <c r="C621" s="42"/>
      <c r="D621" s="42"/>
      <c r="E621" s="42"/>
      <c r="F621" s="42"/>
      <c r="G621" s="42"/>
      <c r="H621" s="42"/>
      <c r="I621" s="42"/>
      <c r="J621" s="42"/>
      <c r="K621" s="42"/>
      <c r="L621" s="42"/>
    </row>
    <row r="622">
      <c r="A622" s="42"/>
      <c r="B622" s="42"/>
      <c r="C622" s="42"/>
      <c r="D622" s="42"/>
      <c r="E622" s="42"/>
      <c r="F622" s="42"/>
      <c r="G622" s="42"/>
      <c r="H622" s="42"/>
      <c r="I622" s="42"/>
      <c r="J622" s="42"/>
      <c r="K622" s="42"/>
      <c r="L622" s="42"/>
    </row>
    <row r="623">
      <c r="A623" s="42"/>
      <c r="B623" s="42"/>
      <c r="C623" s="42"/>
      <c r="D623" s="42"/>
      <c r="E623" s="42"/>
      <c r="F623" s="42"/>
      <c r="G623" s="42"/>
      <c r="H623" s="42"/>
      <c r="I623" s="42"/>
      <c r="J623" s="42"/>
      <c r="K623" s="42"/>
      <c r="L623" s="42"/>
    </row>
    <row r="624">
      <c r="A624" s="42"/>
      <c r="B624" s="42"/>
      <c r="C624" s="42"/>
      <c r="D624" s="42"/>
      <c r="E624" s="42"/>
      <c r="F624" s="42"/>
      <c r="G624" s="42"/>
      <c r="H624" s="42"/>
      <c r="I624" s="42"/>
      <c r="J624" s="42"/>
      <c r="K624" s="42"/>
      <c r="L624" s="42"/>
    </row>
    <row r="625">
      <c r="A625" s="42"/>
      <c r="B625" s="42"/>
      <c r="C625" s="42"/>
      <c r="D625" s="42"/>
      <c r="E625" s="42"/>
      <c r="F625" s="42"/>
      <c r="G625" s="42"/>
      <c r="H625" s="42"/>
      <c r="I625" s="42"/>
      <c r="J625" s="42"/>
      <c r="K625" s="42"/>
      <c r="L625" s="42"/>
    </row>
    <row r="626">
      <c r="A626" s="42"/>
      <c r="B626" s="42"/>
      <c r="C626" s="42"/>
      <c r="D626" s="42"/>
      <c r="E626" s="42"/>
      <c r="F626" s="42"/>
      <c r="G626" s="42"/>
      <c r="H626" s="42"/>
      <c r="I626" s="42"/>
      <c r="J626" s="42"/>
      <c r="K626" s="42"/>
      <c r="L626" s="42"/>
    </row>
    <row r="627">
      <c r="A627" s="42"/>
      <c r="B627" s="42"/>
      <c r="C627" s="42"/>
      <c r="D627" s="42"/>
      <c r="E627" s="42"/>
      <c r="F627" s="42"/>
      <c r="G627" s="42"/>
      <c r="H627" s="42"/>
      <c r="I627" s="42"/>
      <c r="J627" s="42"/>
      <c r="K627" s="42"/>
      <c r="L627" s="42"/>
    </row>
    <row r="628">
      <c r="A628" s="42"/>
      <c r="B628" s="42"/>
      <c r="C628" s="42"/>
      <c r="D628" s="42"/>
      <c r="E628" s="42"/>
      <c r="F628" s="42"/>
      <c r="G628" s="42"/>
      <c r="H628" s="42"/>
      <c r="I628" s="42"/>
      <c r="J628" s="42"/>
      <c r="K628" s="42"/>
      <c r="L628" s="42"/>
    </row>
    <row r="629">
      <c r="A629" s="42"/>
      <c r="B629" s="42"/>
      <c r="C629" s="42"/>
      <c r="D629" s="42"/>
      <c r="E629" s="42"/>
      <c r="F629" s="42"/>
      <c r="G629" s="42"/>
      <c r="H629" s="42"/>
      <c r="I629" s="42"/>
      <c r="J629" s="42"/>
      <c r="K629" s="42"/>
      <c r="L629" s="42"/>
    </row>
    <row r="630">
      <c r="A630" s="42"/>
      <c r="B630" s="42"/>
      <c r="C630" s="42"/>
      <c r="D630" s="42"/>
      <c r="E630" s="42"/>
      <c r="F630" s="42"/>
      <c r="G630" s="42"/>
      <c r="H630" s="42"/>
      <c r="I630" s="42"/>
      <c r="J630" s="42"/>
      <c r="K630" s="42"/>
      <c r="L630" s="42"/>
    </row>
    <row r="631">
      <c r="A631" s="42"/>
      <c r="B631" s="42"/>
      <c r="C631" s="42"/>
      <c r="D631" s="42"/>
      <c r="E631" s="42"/>
      <c r="F631" s="42"/>
      <c r="G631" s="42"/>
      <c r="H631" s="42"/>
      <c r="I631" s="42"/>
      <c r="J631" s="42"/>
      <c r="K631" s="42"/>
      <c r="L631" s="42"/>
    </row>
    <row r="632">
      <c r="A632" s="42"/>
      <c r="B632" s="42"/>
      <c r="C632" s="42"/>
      <c r="D632" s="42"/>
      <c r="E632" s="42"/>
      <c r="F632" s="42"/>
      <c r="G632" s="42"/>
      <c r="H632" s="42"/>
      <c r="I632" s="42"/>
      <c r="J632" s="42"/>
      <c r="K632" s="42"/>
      <c r="L632" s="42"/>
    </row>
    <row r="633">
      <c r="A633" s="42"/>
      <c r="B633" s="42"/>
      <c r="C633" s="42"/>
      <c r="D633" s="42"/>
      <c r="E633" s="42"/>
      <c r="F633" s="42"/>
      <c r="G633" s="42"/>
      <c r="H633" s="42"/>
      <c r="I633" s="42"/>
      <c r="J633" s="42"/>
      <c r="K633" s="42"/>
      <c r="L633" s="42"/>
    </row>
    <row r="634">
      <c r="A634" s="42"/>
      <c r="B634" s="42"/>
      <c r="C634" s="42"/>
      <c r="D634" s="42"/>
      <c r="E634" s="42"/>
      <c r="F634" s="42"/>
      <c r="G634" s="42"/>
      <c r="H634" s="42"/>
      <c r="I634" s="42"/>
      <c r="J634" s="42"/>
      <c r="K634" s="42"/>
      <c r="L634" s="42"/>
    </row>
    <row r="635">
      <c r="A635" s="42"/>
      <c r="B635" s="42"/>
      <c r="C635" s="42"/>
      <c r="D635" s="42"/>
      <c r="E635" s="42"/>
      <c r="F635" s="42"/>
      <c r="G635" s="42"/>
      <c r="H635" s="42"/>
      <c r="I635" s="42"/>
      <c r="J635" s="42"/>
      <c r="K635" s="42"/>
      <c r="L635" s="42"/>
    </row>
    <row r="636">
      <c r="A636" s="42"/>
      <c r="B636" s="42"/>
      <c r="C636" s="42"/>
      <c r="D636" s="42"/>
      <c r="E636" s="42"/>
      <c r="F636" s="42"/>
      <c r="G636" s="42"/>
      <c r="H636" s="42"/>
      <c r="I636" s="42"/>
      <c r="J636" s="42"/>
      <c r="K636" s="42"/>
      <c r="L636" s="42"/>
    </row>
    <row r="637">
      <c r="A637" s="42"/>
      <c r="B637" s="42"/>
      <c r="C637" s="42"/>
      <c r="D637" s="42"/>
      <c r="E637" s="42"/>
      <c r="F637" s="42"/>
      <c r="G637" s="42"/>
      <c r="H637" s="42"/>
      <c r="I637" s="42"/>
      <c r="J637" s="42"/>
      <c r="K637" s="42"/>
      <c r="L637" s="42"/>
    </row>
    <row r="638">
      <c r="A638" s="42"/>
      <c r="B638" s="42"/>
      <c r="C638" s="42"/>
      <c r="D638" s="42"/>
      <c r="E638" s="42"/>
      <c r="F638" s="42"/>
      <c r="G638" s="42"/>
      <c r="H638" s="42"/>
      <c r="I638" s="42"/>
      <c r="J638" s="42"/>
      <c r="K638" s="42"/>
      <c r="L638" s="42"/>
    </row>
    <row r="639">
      <c r="A639" s="42"/>
      <c r="B639" s="42"/>
      <c r="C639" s="42"/>
      <c r="D639" s="42"/>
      <c r="E639" s="42"/>
      <c r="F639" s="42"/>
      <c r="G639" s="42"/>
      <c r="H639" s="42"/>
      <c r="I639" s="42"/>
      <c r="J639" s="42"/>
      <c r="K639" s="42"/>
      <c r="L639" s="42"/>
    </row>
    <row r="640">
      <c r="A640" s="42"/>
      <c r="B640" s="42"/>
      <c r="C640" s="42"/>
      <c r="D640" s="42"/>
      <c r="E640" s="42"/>
      <c r="F640" s="42"/>
      <c r="G640" s="42"/>
      <c r="H640" s="42"/>
      <c r="I640" s="42"/>
      <c r="J640" s="42"/>
      <c r="K640" s="42"/>
      <c r="L640" s="42"/>
    </row>
    <row r="641">
      <c r="A641" s="42"/>
      <c r="B641" s="42"/>
      <c r="C641" s="42"/>
      <c r="D641" s="42"/>
      <c r="E641" s="42"/>
      <c r="F641" s="42"/>
      <c r="G641" s="42"/>
      <c r="H641" s="42"/>
      <c r="I641" s="42"/>
      <c r="J641" s="42"/>
      <c r="K641" s="42"/>
      <c r="L641" s="42"/>
    </row>
    <row r="642">
      <c r="A642" s="42"/>
      <c r="B642" s="42"/>
      <c r="C642" s="42"/>
      <c r="D642" s="42"/>
      <c r="E642" s="42"/>
      <c r="F642" s="42"/>
      <c r="G642" s="42"/>
      <c r="H642" s="42"/>
      <c r="I642" s="42"/>
      <c r="J642" s="42"/>
      <c r="K642" s="42"/>
      <c r="L642" s="42"/>
    </row>
    <row r="643">
      <c r="A643" s="42"/>
      <c r="B643" s="42"/>
      <c r="C643" s="42"/>
      <c r="D643" s="42"/>
      <c r="E643" s="42"/>
      <c r="F643" s="42"/>
      <c r="G643" s="42"/>
      <c r="H643" s="42"/>
      <c r="I643" s="42"/>
      <c r="J643" s="42"/>
      <c r="K643" s="42"/>
      <c r="L643" s="42"/>
    </row>
    <row r="644">
      <c r="A644" s="42"/>
      <c r="B644" s="42"/>
      <c r="C644" s="42"/>
      <c r="D644" s="42"/>
      <c r="E644" s="42"/>
      <c r="F644" s="42"/>
      <c r="G644" s="42"/>
      <c r="H644" s="42"/>
      <c r="I644" s="42"/>
      <c r="J644" s="42"/>
      <c r="K644" s="42"/>
      <c r="L644" s="42"/>
    </row>
    <row r="645">
      <c r="A645" s="42"/>
      <c r="B645" s="42"/>
      <c r="C645" s="42"/>
      <c r="D645" s="42"/>
      <c r="E645" s="42"/>
      <c r="F645" s="42"/>
      <c r="G645" s="42"/>
      <c r="H645" s="42"/>
      <c r="I645" s="42"/>
      <c r="J645" s="42"/>
      <c r="K645" s="42"/>
      <c r="L645" s="42"/>
    </row>
    <row r="646">
      <c r="A646" s="42"/>
      <c r="B646" s="42"/>
      <c r="C646" s="42"/>
      <c r="D646" s="42"/>
      <c r="E646" s="42"/>
      <c r="F646" s="42"/>
      <c r="G646" s="42"/>
      <c r="H646" s="42"/>
      <c r="I646" s="42"/>
      <c r="J646" s="42"/>
      <c r="K646" s="42"/>
      <c r="L646" s="42"/>
    </row>
    <row r="647">
      <c r="A647" s="42"/>
      <c r="B647" s="42"/>
      <c r="C647" s="42"/>
      <c r="D647" s="42"/>
      <c r="E647" s="42"/>
      <c r="F647" s="42"/>
      <c r="G647" s="42"/>
      <c r="H647" s="42"/>
      <c r="I647" s="42"/>
      <c r="J647" s="42"/>
      <c r="K647" s="42"/>
      <c r="L647" s="42"/>
    </row>
    <row r="648">
      <c r="A648" s="42"/>
      <c r="B648" s="42"/>
      <c r="C648" s="42"/>
      <c r="D648" s="42"/>
      <c r="E648" s="42"/>
      <c r="F648" s="42"/>
      <c r="G648" s="42"/>
      <c r="H648" s="42"/>
      <c r="I648" s="42"/>
      <c r="J648" s="42"/>
      <c r="K648" s="42"/>
      <c r="L648" s="42"/>
    </row>
    <row r="649">
      <c r="A649" s="42"/>
      <c r="B649" s="42"/>
      <c r="C649" s="42"/>
      <c r="D649" s="42"/>
      <c r="E649" s="42"/>
      <c r="F649" s="42"/>
      <c r="G649" s="42"/>
      <c r="H649" s="42"/>
      <c r="I649" s="42"/>
      <c r="J649" s="42"/>
      <c r="K649" s="42"/>
      <c r="L649" s="42"/>
    </row>
    <row r="650">
      <c r="A650" s="42"/>
      <c r="B650" s="42"/>
      <c r="C650" s="42"/>
      <c r="D650" s="42"/>
      <c r="E650" s="42"/>
      <c r="F650" s="42"/>
      <c r="G650" s="42"/>
      <c r="H650" s="42"/>
      <c r="I650" s="42"/>
      <c r="J650" s="42"/>
      <c r="K650" s="42"/>
      <c r="L650" s="42"/>
    </row>
    <row r="651">
      <c r="A651" s="42"/>
      <c r="B651" s="42"/>
      <c r="C651" s="42"/>
      <c r="D651" s="42"/>
      <c r="E651" s="42"/>
      <c r="F651" s="42"/>
      <c r="G651" s="42"/>
      <c r="H651" s="42"/>
      <c r="I651" s="42"/>
      <c r="J651" s="42"/>
      <c r="K651" s="42"/>
      <c r="L651" s="42"/>
    </row>
    <row r="652">
      <c r="A652" s="42"/>
      <c r="B652" s="42"/>
      <c r="C652" s="42"/>
      <c r="D652" s="42"/>
      <c r="E652" s="42"/>
      <c r="F652" s="42"/>
      <c r="G652" s="42"/>
      <c r="H652" s="42"/>
      <c r="I652" s="42"/>
      <c r="J652" s="42"/>
      <c r="K652" s="42"/>
      <c r="L652" s="42"/>
    </row>
    <row r="653">
      <c r="A653" s="42"/>
      <c r="B653" s="42"/>
      <c r="C653" s="42"/>
      <c r="D653" s="42"/>
      <c r="E653" s="42"/>
      <c r="F653" s="42"/>
      <c r="G653" s="42"/>
      <c r="H653" s="42"/>
      <c r="I653" s="42"/>
      <c r="J653" s="42"/>
      <c r="K653" s="42"/>
      <c r="L653" s="42"/>
    </row>
    <row r="654">
      <c r="A654" s="42"/>
      <c r="B654" s="42"/>
      <c r="C654" s="42"/>
      <c r="D654" s="42"/>
      <c r="E654" s="42"/>
      <c r="F654" s="42"/>
      <c r="G654" s="42"/>
      <c r="H654" s="42"/>
      <c r="I654" s="42"/>
      <c r="J654" s="42"/>
      <c r="K654" s="42"/>
      <c r="L654" s="42"/>
    </row>
    <row r="655">
      <c r="A655" s="42"/>
      <c r="B655" s="42"/>
      <c r="C655" s="42"/>
      <c r="D655" s="42"/>
      <c r="E655" s="42"/>
      <c r="F655" s="42"/>
      <c r="G655" s="42"/>
      <c r="H655" s="42"/>
      <c r="I655" s="42"/>
      <c r="J655" s="42"/>
      <c r="K655" s="42"/>
      <c r="L655" s="42"/>
    </row>
    <row r="656">
      <c r="A656" s="42"/>
      <c r="B656" s="42"/>
      <c r="C656" s="42"/>
      <c r="D656" s="42"/>
      <c r="E656" s="42"/>
      <c r="F656" s="42"/>
      <c r="G656" s="42"/>
      <c r="H656" s="42"/>
      <c r="I656" s="42"/>
      <c r="J656" s="42"/>
      <c r="K656" s="42"/>
      <c r="L656" s="42"/>
    </row>
    <row r="657">
      <c r="A657" s="42"/>
      <c r="B657" s="42"/>
      <c r="C657" s="42"/>
      <c r="D657" s="42"/>
      <c r="E657" s="42"/>
      <c r="F657" s="42"/>
      <c r="G657" s="42"/>
      <c r="H657" s="42"/>
      <c r="I657" s="42"/>
      <c r="J657" s="42"/>
      <c r="K657" s="42"/>
      <c r="L657" s="42"/>
    </row>
    <row r="658">
      <c r="A658" s="42"/>
      <c r="B658" s="42"/>
      <c r="C658" s="42"/>
      <c r="D658" s="42"/>
      <c r="E658" s="42"/>
      <c r="F658" s="42"/>
      <c r="G658" s="42"/>
      <c r="H658" s="42"/>
      <c r="I658" s="42"/>
      <c r="J658" s="42"/>
      <c r="K658" s="42"/>
      <c r="L658" s="42"/>
    </row>
    <row r="659">
      <c r="A659" s="42"/>
      <c r="B659" s="42"/>
      <c r="C659" s="42"/>
      <c r="D659" s="42"/>
      <c r="E659" s="42"/>
      <c r="F659" s="42"/>
      <c r="G659" s="42"/>
      <c r="H659" s="42"/>
      <c r="I659" s="42"/>
      <c r="J659" s="42"/>
      <c r="K659" s="42"/>
      <c r="L659" s="42"/>
    </row>
    <row r="660">
      <c r="A660" s="42"/>
      <c r="B660" s="42"/>
      <c r="C660" s="42"/>
      <c r="D660" s="42"/>
      <c r="E660" s="42"/>
      <c r="F660" s="42"/>
      <c r="G660" s="42"/>
      <c r="H660" s="42"/>
      <c r="I660" s="42"/>
      <c r="J660" s="42"/>
      <c r="K660" s="42"/>
      <c r="L660" s="42"/>
    </row>
    <row r="661">
      <c r="A661" s="42"/>
      <c r="B661" s="42"/>
      <c r="C661" s="42"/>
      <c r="D661" s="42"/>
      <c r="E661" s="42"/>
      <c r="F661" s="42"/>
      <c r="G661" s="42"/>
      <c r="H661" s="42"/>
      <c r="I661" s="42"/>
      <c r="J661" s="42"/>
      <c r="K661" s="42"/>
      <c r="L661" s="42"/>
    </row>
    <row r="662">
      <c r="A662" s="42"/>
      <c r="B662" s="42"/>
      <c r="C662" s="42"/>
      <c r="D662" s="42"/>
      <c r="E662" s="42"/>
      <c r="F662" s="42"/>
      <c r="G662" s="42"/>
      <c r="H662" s="42"/>
      <c r="I662" s="42"/>
      <c r="J662" s="42"/>
      <c r="K662" s="42"/>
      <c r="L662" s="42"/>
    </row>
    <row r="663">
      <c r="A663" s="42"/>
      <c r="B663" s="42"/>
      <c r="C663" s="42"/>
      <c r="D663" s="42"/>
      <c r="E663" s="42"/>
      <c r="F663" s="42"/>
      <c r="G663" s="42"/>
      <c r="H663" s="42"/>
      <c r="I663" s="42"/>
      <c r="J663" s="42"/>
      <c r="K663" s="42"/>
      <c r="L663" s="42"/>
    </row>
    <row r="664">
      <c r="A664" s="42"/>
      <c r="B664" s="42"/>
      <c r="C664" s="42"/>
      <c r="D664" s="42"/>
      <c r="E664" s="42"/>
      <c r="F664" s="42"/>
      <c r="G664" s="42"/>
      <c r="H664" s="42"/>
      <c r="I664" s="42"/>
      <c r="J664" s="42"/>
      <c r="K664" s="42"/>
      <c r="L664" s="42"/>
    </row>
    <row r="665">
      <c r="A665" s="42"/>
      <c r="B665" s="42"/>
      <c r="C665" s="42"/>
      <c r="D665" s="42"/>
      <c r="E665" s="42"/>
      <c r="F665" s="42"/>
      <c r="G665" s="42"/>
      <c r="H665" s="42"/>
      <c r="I665" s="42"/>
      <c r="J665" s="42"/>
      <c r="K665" s="42"/>
      <c r="L665" s="42"/>
    </row>
    <row r="666">
      <c r="A666" s="42"/>
      <c r="B666" s="42"/>
      <c r="C666" s="42"/>
      <c r="D666" s="42"/>
      <c r="E666" s="42"/>
      <c r="F666" s="42"/>
      <c r="G666" s="42"/>
      <c r="H666" s="42"/>
      <c r="I666" s="42"/>
      <c r="J666" s="42"/>
      <c r="K666" s="42"/>
      <c r="L666" s="42"/>
    </row>
    <row r="667">
      <c r="A667" s="42"/>
      <c r="B667" s="42"/>
      <c r="C667" s="42"/>
      <c r="D667" s="42"/>
      <c r="E667" s="42"/>
      <c r="F667" s="42"/>
      <c r="G667" s="42"/>
      <c r="H667" s="42"/>
      <c r="I667" s="42"/>
      <c r="J667" s="42"/>
      <c r="K667" s="42"/>
      <c r="L667" s="42"/>
    </row>
    <row r="668">
      <c r="A668" s="42"/>
      <c r="B668" s="42"/>
      <c r="C668" s="42"/>
      <c r="D668" s="42"/>
      <c r="E668" s="42"/>
      <c r="F668" s="42"/>
      <c r="G668" s="42"/>
      <c r="H668" s="42"/>
      <c r="I668" s="42"/>
      <c r="J668" s="42"/>
      <c r="K668" s="42"/>
      <c r="L668" s="42"/>
    </row>
    <row r="669">
      <c r="A669" s="42"/>
      <c r="B669" s="42"/>
      <c r="C669" s="42"/>
      <c r="D669" s="42"/>
      <c r="E669" s="42"/>
      <c r="F669" s="42"/>
      <c r="G669" s="42"/>
      <c r="H669" s="42"/>
      <c r="I669" s="42"/>
      <c r="J669" s="42"/>
      <c r="K669" s="42"/>
      <c r="L669" s="42"/>
    </row>
    <row r="670">
      <c r="A670" s="42"/>
      <c r="B670" s="42"/>
      <c r="C670" s="42"/>
      <c r="D670" s="42"/>
      <c r="E670" s="42"/>
      <c r="F670" s="42"/>
      <c r="G670" s="42"/>
      <c r="H670" s="42"/>
      <c r="I670" s="42"/>
      <c r="J670" s="42"/>
      <c r="K670" s="42"/>
      <c r="L670" s="42"/>
    </row>
    <row r="671">
      <c r="A671" s="42"/>
      <c r="B671" s="42"/>
      <c r="C671" s="42"/>
      <c r="D671" s="42"/>
      <c r="E671" s="42"/>
      <c r="F671" s="42"/>
      <c r="G671" s="42"/>
      <c r="H671" s="42"/>
      <c r="I671" s="42"/>
      <c r="J671" s="42"/>
      <c r="K671" s="42"/>
      <c r="L671" s="42"/>
    </row>
    <row r="672">
      <c r="A672" s="42"/>
      <c r="B672" s="42"/>
      <c r="C672" s="42"/>
      <c r="D672" s="42"/>
      <c r="E672" s="42"/>
      <c r="F672" s="42"/>
      <c r="G672" s="42"/>
      <c r="H672" s="42"/>
      <c r="I672" s="42"/>
      <c r="J672" s="42"/>
      <c r="K672" s="42"/>
      <c r="L672" s="42"/>
    </row>
    <row r="673">
      <c r="A673" s="42"/>
      <c r="B673" s="42"/>
      <c r="C673" s="42"/>
      <c r="D673" s="42"/>
      <c r="E673" s="42"/>
      <c r="F673" s="42"/>
      <c r="G673" s="42"/>
      <c r="H673" s="42"/>
      <c r="I673" s="42"/>
      <c r="J673" s="42"/>
      <c r="K673" s="42"/>
      <c r="L673" s="42"/>
    </row>
    <row r="674">
      <c r="A674" s="42"/>
      <c r="B674" s="42"/>
      <c r="C674" s="42"/>
      <c r="D674" s="42"/>
      <c r="E674" s="42"/>
      <c r="F674" s="42"/>
      <c r="G674" s="42"/>
      <c r="H674" s="42"/>
      <c r="I674" s="42"/>
      <c r="J674" s="42"/>
      <c r="K674" s="42"/>
      <c r="L674" s="42"/>
    </row>
    <row r="675">
      <c r="A675" s="42"/>
      <c r="B675" s="42"/>
      <c r="C675" s="42"/>
      <c r="D675" s="42"/>
      <c r="E675" s="42"/>
      <c r="F675" s="42"/>
      <c r="G675" s="42"/>
      <c r="H675" s="42"/>
      <c r="I675" s="42"/>
      <c r="J675" s="42"/>
      <c r="K675" s="42"/>
      <c r="L675" s="42"/>
    </row>
    <row r="676">
      <c r="A676" s="42"/>
      <c r="B676" s="42"/>
      <c r="C676" s="42"/>
      <c r="D676" s="42"/>
      <c r="E676" s="42"/>
      <c r="F676" s="42"/>
      <c r="G676" s="42"/>
      <c r="H676" s="42"/>
      <c r="I676" s="42"/>
      <c r="J676" s="42"/>
      <c r="K676" s="42"/>
      <c r="L676" s="42"/>
    </row>
    <row r="677">
      <c r="A677" s="42"/>
      <c r="B677" s="42"/>
      <c r="C677" s="42"/>
      <c r="D677" s="42"/>
      <c r="E677" s="42"/>
      <c r="F677" s="42"/>
      <c r="G677" s="42"/>
      <c r="H677" s="42"/>
      <c r="I677" s="42"/>
      <c r="J677" s="42"/>
      <c r="K677" s="42"/>
      <c r="L677" s="42"/>
    </row>
    <row r="678">
      <c r="A678" s="42"/>
      <c r="B678" s="42"/>
      <c r="C678" s="42"/>
      <c r="D678" s="42"/>
      <c r="E678" s="42"/>
      <c r="F678" s="42"/>
      <c r="G678" s="42"/>
      <c r="H678" s="42"/>
      <c r="I678" s="42"/>
      <c r="J678" s="42"/>
      <c r="K678" s="42"/>
      <c r="L678" s="42"/>
    </row>
    <row r="679">
      <c r="A679" s="42"/>
      <c r="B679" s="42"/>
      <c r="C679" s="42"/>
      <c r="D679" s="42"/>
      <c r="E679" s="42"/>
      <c r="F679" s="42"/>
      <c r="G679" s="42"/>
      <c r="H679" s="42"/>
      <c r="I679" s="42"/>
      <c r="J679" s="42"/>
      <c r="K679" s="42"/>
      <c r="L679" s="42"/>
    </row>
    <row r="680">
      <c r="A680" s="42"/>
      <c r="B680" s="42"/>
      <c r="C680" s="42"/>
      <c r="D680" s="42"/>
      <c r="E680" s="42"/>
      <c r="F680" s="42"/>
      <c r="G680" s="42"/>
      <c r="H680" s="42"/>
      <c r="I680" s="42"/>
      <c r="J680" s="42"/>
      <c r="K680" s="42"/>
      <c r="L680" s="42"/>
    </row>
    <row r="681">
      <c r="A681" s="42"/>
      <c r="B681" s="42"/>
      <c r="C681" s="42"/>
      <c r="D681" s="42"/>
      <c r="E681" s="42"/>
      <c r="F681" s="42"/>
      <c r="G681" s="42"/>
      <c r="H681" s="42"/>
      <c r="I681" s="42"/>
      <c r="J681" s="42"/>
      <c r="K681" s="42"/>
      <c r="L681" s="42"/>
    </row>
    <row r="682">
      <c r="A682" s="42"/>
      <c r="B682" s="42"/>
      <c r="C682" s="42"/>
      <c r="D682" s="42"/>
      <c r="E682" s="42"/>
      <c r="F682" s="42"/>
      <c r="G682" s="42"/>
      <c r="H682" s="42"/>
      <c r="I682" s="42"/>
      <c r="J682" s="42"/>
      <c r="K682" s="42"/>
      <c r="L682" s="42"/>
    </row>
    <row r="683">
      <c r="A683" s="42"/>
      <c r="B683" s="42"/>
      <c r="C683" s="42"/>
      <c r="D683" s="42"/>
      <c r="E683" s="42"/>
      <c r="F683" s="42"/>
      <c r="G683" s="42"/>
      <c r="H683" s="42"/>
      <c r="I683" s="42"/>
      <c r="J683" s="42"/>
      <c r="K683" s="42"/>
      <c r="L683" s="42"/>
    </row>
    <row r="684">
      <c r="A684" s="42"/>
      <c r="B684" s="42"/>
      <c r="C684" s="42"/>
      <c r="D684" s="42"/>
      <c r="E684" s="42"/>
      <c r="F684" s="42"/>
      <c r="G684" s="42"/>
      <c r="H684" s="42"/>
      <c r="I684" s="42"/>
      <c r="J684" s="42"/>
      <c r="K684" s="42"/>
      <c r="L684" s="42"/>
    </row>
    <row r="685">
      <c r="A685" s="42"/>
      <c r="B685" s="42"/>
      <c r="C685" s="42"/>
      <c r="D685" s="42"/>
      <c r="E685" s="42"/>
      <c r="F685" s="42"/>
      <c r="G685" s="42"/>
      <c r="H685" s="42"/>
      <c r="I685" s="42"/>
      <c r="J685" s="42"/>
      <c r="K685" s="42"/>
      <c r="L685" s="42"/>
    </row>
    <row r="686">
      <c r="A686" s="42"/>
      <c r="B686" s="42"/>
      <c r="C686" s="42"/>
      <c r="D686" s="42"/>
      <c r="E686" s="42"/>
      <c r="F686" s="42"/>
      <c r="G686" s="42"/>
      <c r="H686" s="42"/>
      <c r="I686" s="42"/>
      <c r="J686" s="42"/>
      <c r="K686" s="42"/>
      <c r="L686" s="42"/>
    </row>
    <row r="687">
      <c r="A687" s="42"/>
      <c r="B687" s="42"/>
      <c r="C687" s="42"/>
      <c r="D687" s="42"/>
      <c r="E687" s="42"/>
      <c r="F687" s="42"/>
      <c r="G687" s="42"/>
      <c r="H687" s="42"/>
      <c r="I687" s="42"/>
      <c r="J687" s="42"/>
      <c r="K687" s="42"/>
      <c r="L687" s="42"/>
    </row>
    <row r="688">
      <c r="A688" s="42"/>
      <c r="B688" s="42"/>
      <c r="C688" s="42"/>
      <c r="D688" s="42"/>
      <c r="E688" s="42"/>
      <c r="F688" s="42"/>
      <c r="G688" s="42"/>
      <c r="H688" s="42"/>
      <c r="I688" s="42"/>
      <c r="J688" s="42"/>
      <c r="K688" s="42"/>
      <c r="L688" s="42"/>
    </row>
    <row r="689">
      <c r="A689" s="42"/>
      <c r="B689" s="42"/>
      <c r="C689" s="42"/>
      <c r="D689" s="42"/>
      <c r="E689" s="42"/>
      <c r="F689" s="42"/>
      <c r="G689" s="42"/>
      <c r="H689" s="42"/>
      <c r="I689" s="42"/>
      <c r="J689" s="42"/>
      <c r="K689" s="42"/>
      <c r="L689" s="42"/>
    </row>
    <row r="690">
      <c r="A690" s="42"/>
      <c r="B690" s="42"/>
      <c r="C690" s="42"/>
      <c r="D690" s="42"/>
      <c r="E690" s="42"/>
      <c r="F690" s="42"/>
      <c r="G690" s="42"/>
      <c r="H690" s="42"/>
      <c r="I690" s="42"/>
      <c r="J690" s="42"/>
      <c r="K690" s="42"/>
      <c r="L690" s="42"/>
    </row>
    <row r="691">
      <c r="A691" s="42"/>
      <c r="B691" s="42"/>
      <c r="C691" s="42"/>
      <c r="D691" s="42"/>
      <c r="E691" s="42"/>
      <c r="F691" s="42"/>
      <c r="G691" s="42"/>
      <c r="H691" s="42"/>
      <c r="I691" s="42"/>
      <c r="J691" s="42"/>
      <c r="K691" s="42"/>
      <c r="L691" s="42"/>
    </row>
    <row r="692">
      <c r="A692" s="42"/>
      <c r="B692" s="42"/>
      <c r="C692" s="42"/>
      <c r="D692" s="42"/>
      <c r="E692" s="42"/>
      <c r="F692" s="42"/>
      <c r="G692" s="42"/>
      <c r="H692" s="42"/>
      <c r="I692" s="42"/>
      <c r="J692" s="42"/>
      <c r="K692" s="42"/>
      <c r="L692" s="42"/>
    </row>
    <row r="693">
      <c r="A693" s="42"/>
      <c r="B693" s="42"/>
      <c r="C693" s="42"/>
      <c r="D693" s="42"/>
      <c r="E693" s="42"/>
      <c r="F693" s="42"/>
      <c r="G693" s="42"/>
      <c r="H693" s="42"/>
      <c r="I693" s="42"/>
      <c r="J693" s="42"/>
      <c r="K693" s="42"/>
      <c r="L693" s="42"/>
    </row>
    <row r="694">
      <c r="A694" s="42"/>
      <c r="B694" s="42"/>
      <c r="C694" s="42"/>
      <c r="D694" s="42"/>
      <c r="E694" s="42"/>
      <c r="F694" s="42"/>
      <c r="G694" s="42"/>
      <c r="H694" s="42"/>
      <c r="I694" s="42"/>
      <c r="J694" s="42"/>
      <c r="K694" s="42"/>
      <c r="L694" s="42"/>
    </row>
    <row r="695">
      <c r="A695" s="42"/>
      <c r="B695" s="42"/>
      <c r="C695" s="42"/>
      <c r="D695" s="42"/>
      <c r="E695" s="42"/>
      <c r="F695" s="42"/>
      <c r="G695" s="42"/>
      <c r="H695" s="42"/>
      <c r="I695" s="42"/>
      <c r="J695" s="42"/>
      <c r="K695" s="42"/>
      <c r="L695" s="42"/>
    </row>
    <row r="696">
      <c r="A696" s="42"/>
      <c r="B696" s="42"/>
      <c r="C696" s="42"/>
      <c r="D696" s="42"/>
      <c r="E696" s="42"/>
      <c r="F696" s="42"/>
      <c r="G696" s="42"/>
      <c r="H696" s="42"/>
      <c r="I696" s="42"/>
      <c r="J696" s="42"/>
      <c r="K696" s="42"/>
      <c r="L696" s="42"/>
    </row>
    <row r="697">
      <c r="A697" s="42"/>
      <c r="B697" s="42"/>
      <c r="C697" s="42"/>
      <c r="D697" s="42"/>
      <c r="E697" s="42"/>
      <c r="F697" s="42"/>
      <c r="G697" s="42"/>
      <c r="H697" s="42"/>
      <c r="I697" s="42"/>
      <c r="J697" s="42"/>
      <c r="K697" s="42"/>
      <c r="L697" s="42"/>
    </row>
    <row r="698">
      <c r="A698" s="42"/>
      <c r="B698" s="42"/>
      <c r="C698" s="42"/>
      <c r="D698" s="42"/>
      <c r="E698" s="42"/>
      <c r="F698" s="42"/>
      <c r="G698" s="42"/>
      <c r="H698" s="42"/>
      <c r="I698" s="42"/>
      <c r="J698" s="42"/>
      <c r="K698" s="42"/>
      <c r="L698" s="42"/>
    </row>
    <row r="699">
      <c r="A699" s="42"/>
      <c r="B699" s="42"/>
      <c r="C699" s="42"/>
      <c r="D699" s="42"/>
      <c r="E699" s="42"/>
      <c r="F699" s="42"/>
      <c r="G699" s="42"/>
      <c r="H699" s="42"/>
      <c r="I699" s="42"/>
      <c r="J699" s="42"/>
      <c r="K699" s="42"/>
      <c r="L699" s="42"/>
    </row>
    <row r="700">
      <c r="A700" s="42"/>
      <c r="B700" s="42"/>
      <c r="C700" s="42"/>
      <c r="D700" s="42"/>
      <c r="E700" s="42"/>
      <c r="F700" s="42"/>
      <c r="G700" s="42"/>
      <c r="H700" s="42"/>
      <c r="I700" s="42"/>
      <c r="J700" s="42"/>
      <c r="K700" s="42"/>
      <c r="L700" s="42"/>
    </row>
    <row r="701">
      <c r="A701" s="42"/>
      <c r="B701" s="42"/>
      <c r="C701" s="42"/>
      <c r="D701" s="42"/>
      <c r="E701" s="42"/>
      <c r="F701" s="42"/>
      <c r="G701" s="42"/>
      <c r="H701" s="42"/>
      <c r="I701" s="42"/>
      <c r="J701" s="42"/>
      <c r="K701" s="42"/>
      <c r="L701" s="42"/>
    </row>
    <row r="702">
      <c r="A702" s="42"/>
      <c r="B702" s="42"/>
      <c r="C702" s="42"/>
      <c r="D702" s="42"/>
      <c r="E702" s="42"/>
      <c r="F702" s="42"/>
      <c r="G702" s="42"/>
      <c r="H702" s="42"/>
      <c r="I702" s="42"/>
      <c r="J702" s="42"/>
      <c r="K702" s="42"/>
      <c r="L702" s="42"/>
    </row>
    <row r="703">
      <c r="A703" s="42"/>
      <c r="B703" s="42"/>
      <c r="C703" s="42"/>
      <c r="D703" s="42"/>
      <c r="E703" s="42"/>
      <c r="F703" s="42"/>
      <c r="G703" s="42"/>
      <c r="H703" s="42"/>
      <c r="I703" s="42"/>
      <c r="J703" s="42"/>
      <c r="K703" s="42"/>
      <c r="L703" s="42"/>
    </row>
    <row r="704">
      <c r="A704" s="42"/>
      <c r="B704" s="42"/>
      <c r="C704" s="42"/>
      <c r="D704" s="42"/>
      <c r="E704" s="42"/>
      <c r="F704" s="42"/>
      <c r="G704" s="42"/>
      <c r="H704" s="42"/>
      <c r="I704" s="42"/>
      <c r="J704" s="42"/>
      <c r="K704" s="42"/>
      <c r="L704" s="42"/>
    </row>
    <row r="705">
      <c r="A705" s="42"/>
      <c r="B705" s="42"/>
      <c r="C705" s="42"/>
      <c r="D705" s="42"/>
      <c r="E705" s="42"/>
      <c r="F705" s="42"/>
      <c r="G705" s="42"/>
      <c r="H705" s="42"/>
      <c r="I705" s="42"/>
      <c r="J705" s="42"/>
      <c r="K705" s="42"/>
      <c r="L705" s="42"/>
    </row>
    <row r="706">
      <c r="A706" s="42"/>
      <c r="B706" s="42"/>
      <c r="C706" s="42"/>
      <c r="D706" s="42"/>
      <c r="E706" s="42"/>
      <c r="F706" s="42"/>
      <c r="G706" s="42"/>
      <c r="H706" s="42"/>
      <c r="I706" s="42"/>
      <c r="J706" s="42"/>
      <c r="K706" s="42"/>
      <c r="L706" s="42"/>
    </row>
    <row r="707">
      <c r="A707" s="42"/>
      <c r="B707" s="42"/>
      <c r="C707" s="42"/>
      <c r="D707" s="42"/>
      <c r="E707" s="42"/>
      <c r="F707" s="42"/>
      <c r="G707" s="42"/>
      <c r="H707" s="42"/>
      <c r="I707" s="42"/>
      <c r="J707" s="42"/>
      <c r="K707" s="42"/>
      <c r="L707" s="42"/>
    </row>
    <row r="708">
      <c r="A708" s="42"/>
      <c r="B708" s="42"/>
      <c r="C708" s="42"/>
      <c r="D708" s="42"/>
      <c r="E708" s="42"/>
      <c r="F708" s="42"/>
      <c r="G708" s="42"/>
      <c r="H708" s="42"/>
      <c r="I708" s="42"/>
      <c r="J708" s="42"/>
      <c r="K708" s="42"/>
      <c r="L708" s="42"/>
    </row>
    <row r="709">
      <c r="A709" s="42"/>
      <c r="B709" s="42"/>
      <c r="C709" s="42"/>
      <c r="D709" s="42"/>
      <c r="E709" s="42"/>
      <c r="F709" s="42"/>
      <c r="G709" s="42"/>
      <c r="H709" s="42"/>
      <c r="I709" s="42"/>
      <c r="J709" s="42"/>
      <c r="K709" s="42"/>
      <c r="L709" s="42"/>
    </row>
    <row r="710">
      <c r="A710" s="42"/>
      <c r="B710" s="42"/>
      <c r="C710" s="42"/>
      <c r="D710" s="42"/>
      <c r="E710" s="42"/>
      <c r="F710" s="42"/>
      <c r="G710" s="42"/>
      <c r="H710" s="42"/>
      <c r="I710" s="42"/>
      <c r="J710" s="42"/>
      <c r="K710" s="42"/>
      <c r="L710" s="42"/>
    </row>
    <row r="711">
      <c r="A711" s="42"/>
      <c r="B711" s="42"/>
      <c r="C711" s="42"/>
      <c r="D711" s="42"/>
      <c r="E711" s="42"/>
      <c r="F711" s="42"/>
      <c r="G711" s="42"/>
      <c r="H711" s="42"/>
      <c r="I711" s="42"/>
      <c r="J711" s="42"/>
      <c r="K711" s="42"/>
      <c r="L711" s="42"/>
    </row>
    <row r="712">
      <c r="A712" s="42"/>
      <c r="B712" s="42"/>
      <c r="C712" s="42"/>
      <c r="D712" s="42"/>
      <c r="E712" s="42"/>
      <c r="F712" s="42"/>
      <c r="G712" s="42"/>
      <c r="H712" s="42"/>
      <c r="I712" s="42"/>
      <c r="J712" s="42"/>
      <c r="K712" s="42"/>
      <c r="L712" s="42"/>
    </row>
    <row r="713">
      <c r="A713" s="42"/>
      <c r="B713" s="42"/>
      <c r="C713" s="42"/>
      <c r="D713" s="42"/>
      <c r="E713" s="42"/>
      <c r="F713" s="42"/>
      <c r="G713" s="42"/>
      <c r="H713" s="42"/>
      <c r="I713" s="42"/>
      <c r="J713" s="42"/>
      <c r="K713" s="42"/>
      <c r="L713" s="42"/>
    </row>
    <row r="714">
      <c r="A714" s="42"/>
      <c r="B714" s="42"/>
      <c r="C714" s="42"/>
      <c r="D714" s="42"/>
      <c r="E714" s="42"/>
      <c r="F714" s="42"/>
      <c r="G714" s="42"/>
      <c r="H714" s="42"/>
      <c r="I714" s="42"/>
      <c r="J714" s="42"/>
      <c r="K714" s="42"/>
      <c r="L714" s="42"/>
    </row>
    <row r="715">
      <c r="A715" s="42"/>
      <c r="B715" s="42"/>
      <c r="C715" s="42"/>
      <c r="D715" s="42"/>
      <c r="E715" s="42"/>
      <c r="F715" s="42"/>
      <c r="G715" s="42"/>
      <c r="H715" s="42"/>
      <c r="I715" s="42"/>
      <c r="J715" s="42"/>
      <c r="K715" s="42"/>
      <c r="L715" s="42"/>
    </row>
    <row r="716">
      <c r="A716" s="42"/>
      <c r="B716" s="42"/>
      <c r="C716" s="42"/>
      <c r="D716" s="42"/>
      <c r="E716" s="42"/>
      <c r="F716" s="42"/>
      <c r="G716" s="42"/>
      <c r="H716" s="42"/>
      <c r="I716" s="42"/>
      <c r="J716" s="42"/>
      <c r="K716" s="42"/>
      <c r="L716" s="42"/>
    </row>
    <row r="717">
      <c r="A717" s="42"/>
      <c r="B717" s="42"/>
      <c r="C717" s="42"/>
      <c r="D717" s="42"/>
      <c r="E717" s="42"/>
      <c r="F717" s="42"/>
      <c r="G717" s="42"/>
      <c r="H717" s="42"/>
      <c r="I717" s="42"/>
      <c r="J717" s="42"/>
      <c r="K717" s="42"/>
      <c r="L717" s="42"/>
    </row>
    <row r="718">
      <c r="A718" s="42"/>
      <c r="B718" s="42"/>
      <c r="C718" s="42"/>
      <c r="D718" s="42"/>
      <c r="E718" s="42"/>
      <c r="F718" s="42"/>
      <c r="G718" s="42"/>
      <c r="H718" s="42"/>
      <c r="I718" s="42"/>
      <c r="J718" s="42"/>
      <c r="K718" s="42"/>
      <c r="L718" s="42"/>
    </row>
    <row r="719">
      <c r="A719" s="42"/>
      <c r="B719" s="42"/>
      <c r="C719" s="42"/>
      <c r="D719" s="42"/>
      <c r="E719" s="42"/>
      <c r="F719" s="42"/>
      <c r="G719" s="42"/>
      <c r="H719" s="42"/>
      <c r="I719" s="42"/>
      <c r="J719" s="42"/>
      <c r="K719" s="42"/>
      <c r="L719" s="42"/>
    </row>
    <row r="720">
      <c r="A720" s="42"/>
      <c r="B720" s="42"/>
      <c r="C720" s="42"/>
      <c r="D720" s="42"/>
      <c r="E720" s="42"/>
      <c r="F720" s="42"/>
      <c r="G720" s="42"/>
      <c r="H720" s="42"/>
      <c r="I720" s="42"/>
      <c r="J720" s="42"/>
      <c r="K720" s="42"/>
      <c r="L720" s="42"/>
    </row>
    <row r="721">
      <c r="A721" s="42"/>
      <c r="B721" s="42"/>
      <c r="C721" s="42"/>
      <c r="D721" s="42"/>
      <c r="E721" s="42"/>
      <c r="F721" s="42"/>
      <c r="G721" s="42"/>
      <c r="H721" s="42"/>
      <c r="I721" s="42"/>
      <c r="J721" s="42"/>
      <c r="K721" s="42"/>
      <c r="L721" s="42"/>
    </row>
    <row r="722">
      <c r="A722" s="42"/>
      <c r="B722" s="42"/>
      <c r="C722" s="42"/>
      <c r="D722" s="42"/>
      <c r="E722" s="42"/>
      <c r="F722" s="42"/>
      <c r="G722" s="42"/>
      <c r="H722" s="42"/>
      <c r="I722" s="42"/>
      <c r="J722" s="42"/>
      <c r="K722" s="42"/>
      <c r="L722" s="42"/>
    </row>
    <row r="723">
      <c r="A723" s="42"/>
      <c r="B723" s="42"/>
      <c r="C723" s="42"/>
      <c r="D723" s="42"/>
      <c r="E723" s="42"/>
      <c r="F723" s="42"/>
      <c r="G723" s="42"/>
      <c r="H723" s="42"/>
      <c r="I723" s="42"/>
      <c r="J723" s="42"/>
      <c r="K723" s="42"/>
      <c r="L723" s="42"/>
    </row>
    <row r="724">
      <c r="A724" s="42"/>
      <c r="B724" s="42"/>
      <c r="C724" s="42"/>
      <c r="D724" s="42"/>
      <c r="E724" s="42"/>
      <c r="F724" s="42"/>
      <c r="G724" s="42"/>
      <c r="H724" s="42"/>
      <c r="I724" s="42"/>
      <c r="J724" s="42"/>
      <c r="K724" s="42"/>
      <c r="L724" s="42"/>
    </row>
    <row r="725">
      <c r="A725" s="42"/>
      <c r="B725" s="42"/>
      <c r="C725" s="42"/>
      <c r="D725" s="42"/>
      <c r="E725" s="42"/>
      <c r="F725" s="42"/>
      <c r="G725" s="42"/>
      <c r="H725" s="42"/>
      <c r="I725" s="42"/>
      <c r="J725" s="42"/>
      <c r="K725" s="42"/>
      <c r="L725" s="42"/>
    </row>
    <row r="726">
      <c r="A726" s="42"/>
      <c r="B726" s="42"/>
      <c r="C726" s="42"/>
      <c r="D726" s="42"/>
      <c r="E726" s="42"/>
      <c r="F726" s="42"/>
      <c r="G726" s="42"/>
      <c r="H726" s="42"/>
      <c r="I726" s="42"/>
      <c r="J726" s="42"/>
      <c r="K726" s="42"/>
      <c r="L726" s="42"/>
    </row>
    <row r="727">
      <c r="A727" s="42"/>
      <c r="B727" s="42"/>
      <c r="C727" s="42"/>
      <c r="D727" s="42"/>
      <c r="E727" s="42"/>
      <c r="F727" s="42"/>
      <c r="G727" s="42"/>
      <c r="H727" s="42"/>
      <c r="I727" s="42"/>
      <c r="J727" s="42"/>
      <c r="K727" s="42"/>
      <c r="L727" s="42"/>
    </row>
    <row r="728">
      <c r="A728" s="42"/>
      <c r="B728" s="42"/>
      <c r="C728" s="42"/>
      <c r="D728" s="42"/>
      <c r="E728" s="42"/>
      <c r="F728" s="42"/>
      <c r="G728" s="42"/>
      <c r="H728" s="42"/>
      <c r="I728" s="42"/>
      <c r="J728" s="42"/>
      <c r="K728" s="42"/>
      <c r="L728" s="42"/>
    </row>
    <row r="729">
      <c r="A729" s="42"/>
      <c r="B729" s="42"/>
      <c r="C729" s="42"/>
      <c r="D729" s="42"/>
      <c r="E729" s="42"/>
      <c r="F729" s="42"/>
      <c r="G729" s="42"/>
      <c r="H729" s="42"/>
      <c r="I729" s="42"/>
      <c r="J729" s="42"/>
      <c r="K729" s="42"/>
      <c r="L729" s="42"/>
    </row>
    <row r="730">
      <c r="A730" s="42"/>
      <c r="B730" s="42"/>
      <c r="C730" s="42"/>
      <c r="D730" s="42"/>
      <c r="E730" s="42"/>
      <c r="F730" s="42"/>
      <c r="G730" s="42"/>
      <c r="H730" s="42"/>
      <c r="I730" s="42"/>
      <c r="J730" s="42"/>
      <c r="K730" s="42"/>
      <c r="L730" s="42"/>
    </row>
    <row r="731">
      <c r="A731" s="42"/>
      <c r="B731" s="42"/>
      <c r="C731" s="42"/>
      <c r="D731" s="42"/>
      <c r="E731" s="42"/>
      <c r="F731" s="42"/>
      <c r="G731" s="42"/>
      <c r="H731" s="42"/>
      <c r="I731" s="42"/>
      <c r="J731" s="42"/>
      <c r="K731" s="42"/>
      <c r="L731" s="42"/>
    </row>
    <row r="732">
      <c r="A732" s="42"/>
      <c r="B732" s="42"/>
      <c r="C732" s="42"/>
      <c r="D732" s="42"/>
      <c r="E732" s="42"/>
      <c r="F732" s="42"/>
      <c r="G732" s="42"/>
      <c r="H732" s="42"/>
      <c r="I732" s="42"/>
      <c r="J732" s="42"/>
      <c r="K732" s="42"/>
      <c r="L732" s="42"/>
    </row>
    <row r="733">
      <c r="A733" s="42"/>
      <c r="B733" s="42"/>
      <c r="C733" s="42"/>
      <c r="D733" s="42"/>
      <c r="E733" s="42"/>
      <c r="F733" s="42"/>
      <c r="G733" s="42"/>
      <c r="H733" s="42"/>
      <c r="I733" s="42"/>
      <c r="J733" s="42"/>
      <c r="K733" s="42"/>
      <c r="L733" s="42"/>
    </row>
    <row r="734">
      <c r="A734" s="42"/>
      <c r="B734" s="42"/>
      <c r="C734" s="42"/>
      <c r="D734" s="42"/>
      <c r="E734" s="42"/>
      <c r="F734" s="42"/>
      <c r="G734" s="42"/>
      <c r="H734" s="42"/>
      <c r="I734" s="42"/>
      <c r="J734" s="42"/>
      <c r="K734" s="42"/>
      <c r="L734" s="42"/>
    </row>
    <row r="735">
      <c r="A735" s="42"/>
      <c r="B735" s="42"/>
      <c r="C735" s="42"/>
      <c r="D735" s="42"/>
      <c r="E735" s="42"/>
      <c r="F735" s="42"/>
      <c r="G735" s="42"/>
      <c r="H735" s="42"/>
      <c r="I735" s="42"/>
      <c r="J735" s="42"/>
      <c r="K735" s="42"/>
      <c r="L735" s="42"/>
    </row>
    <row r="736">
      <c r="A736" s="42"/>
      <c r="B736" s="42"/>
      <c r="C736" s="42"/>
      <c r="D736" s="42"/>
      <c r="E736" s="42"/>
      <c r="F736" s="42"/>
      <c r="G736" s="42"/>
      <c r="H736" s="42"/>
      <c r="I736" s="42"/>
      <c r="J736" s="42"/>
      <c r="K736" s="42"/>
      <c r="L736" s="42"/>
    </row>
    <row r="737">
      <c r="A737" s="42"/>
      <c r="B737" s="42"/>
      <c r="C737" s="42"/>
      <c r="D737" s="42"/>
      <c r="E737" s="42"/>
      <c r="F737" s="42"/>
      <c r="G737" s="42"/>
      <c r="H737" s="42"/>
      <c r="I737" s="42"/>
      <c r="J737" s="42"/>
      <c r="K737" s="42"/>
      <c r="L737" s="42"/>
    </row>
    <row r="738">
      <c r="A738" s="42"/>
      <c r="B738" s="42"/>
      <c r="C738" s="42"/>
      <c r="D738" s="42"/>
      <c r="E738" s="42"/>
      <c r="F738" s="42"/>
      <c r="G738" s="42"/>
      <c r="H738" s="42"/>
      <c r="I738" s="42"/>
      <c r="J738" s="42"/>
      <c r="K738" s="42"/>
      <c r="L738" s="42"/>
    </row>
    <row r="739">
      <c r="A739" s="42"/>
      <c r="B739" s="42"/>
      <c r="C739" s="42"/>
      <c r="D739" s="42"/>
      <c r="E739" s="42"/>
      <c r="F739" s="42"/>
      <c r="G739" s="42"/>
      <c r="H739" s="42"/>
      <c r="I739" s="42"/>
      <c r="J739" s="42"/>
      <c r="K739" s="42"/>
      <c r="L739" s="42"/>
    </row>
    <row r="740">
      <c r="A740" s="42"/>
      <c r="B740" s="42"/>
      <c r="C740" s="42"/>
      <c r="D740" s="42"/>
      <c r="E740" s="42"/>
      <c r="F740" s="42"/>
      <c r="G740" s="42"/>
      <c r="H740" s="42"/>
      <c r="I740" s="42"/>
      <c r="J740" s="42"/>
      <c r="K740" s="42"/>
      <c r="L740" s="42"/>
    </row>
    <row r="741">
      <c r="A741" s="42"/>
      <c r="B741" s="42"/>
      <c r="C741" s="42"/>
      <c r="D741" s="42"/>
      <c r="E741" s="42"/>
      <c r="F741" s="42"/>
      <c r="G741" s="42"/>
      <c r="H741" s="42"/>
      <c r="I741" s="42"/>
      <c r="J741" s="42"/>
      <c r="K741" s="42"/>
      <c r="L741" s="42"/>
    </row>
    <row r="742">
      <c r="A742" s="42"/>
      <c r="B742" s="42"/>
      <c r="C742" s="42"/>
      <c r="D742" s="42"/>
      <c r="E742" s="42"/>
      <c r="F742" s="42"/>
      <c r="G742" s="42"/>
      <c r="H742" s="42"/>
      <c r="I742" s="42"/>
      <c r="J742" s="42"/>
      <c r="K742" s="42"/>
      <c r="L742" s="42"/>
    </row>
    <row r="743">
      <c r="A743" s="42"/>
      <c r="B743" s="42"/>
      <c r="C743" s="42"/>
      <c r="D743" s="42"/>
      <c r="E743" s="42"/>
      <c r="F743" s="42"/>
      <c r="G743" s="42"/>
      <c r="H743" s="42"/>
      <c r="I743" s="42"/>
      <c r="J743" s="42"/>
      <c r="K743" s="42"/>
      <c r="L743" s="42"/>
    </row>
    <row r="744">
      <c r="A744" s="42"/>
      <c r="B744" s="42"/>
      <c r="C744" s="42"/>
      <c r="D744" s="42"/>
      <c r="E744" s="42"/>
      <c r="F744" s="42"/>
      <c r="G744" s="42"/>
      <c r="H744" s="42"/>
      <c r="I744" s="42"/>
      <c r="J744" s="42"/>
      <c r="K744" s="42"/>
      <c r="L744" s="42"/>
    </row>
    <row r="745">
      <c r="A745" s="42"/>
      <c r="B745" s="42"/>
      <c r="C745" s="42"/>
      <c r="D745" s="42"/>
      <c r="E745" s="42"/>
      <c r="F745" s="42"/>
      <c r="G745" s="42"/>
      <c r="H745" s="42"/>
      <c r="I745" s="42"/>
      <c r="J745" s="42"/>
      <c r="K745" s="42"/>
      <c r="L745" s="42"/>
    </row>
    <row r="746">
      <c r="A746" s="42"/>
      <c r="B746" s="42"/>
      <c r="C746" s="42"/>
      <c r="D746" s="42"/>
      <c r="E746" s="42"/>
      <c r="F746" s="42"/>
      <c r="G746" s="42"/>
      <c r="H746" s="42"/>
      <c r="I746" s="42"/>
      <c r="J746" s="42"/>
      <c r="K746" s="42"/>
      <c r="L746" s="42"/>
    </row>
    <row r="747">
      <c r="A747" s="42"/>
      <c r="B747" s="42"/>
      <c r="C747" s="42"/>
      <c r="D747" s="42"/>
      <c r="E747" s="42"/>
      <c r="F747" s="42"/>
      <c r="G747" s="42"/>
      <c r="H747" s="42"/>
      <c r="I747" s="42"/>
      <c r="J747" s="42"/>
      <c r="K747" s="42"/>
      <c r="L747" s="42"/>
    </row>
    <row r="748">
      <c r="A748" s="42"/>
      <c r="B748" s="42"/>
      <c r="C748" s="42"/>
      <c r="D748" s="42"/>
      <c r="E748" s="42"/>
      <c r="F748" s="42"/>
      <c r="G748" s="42"/>
      <c r="H748" s="42"/>
      <c r="I748" s="42"/>
      <c r="J748" s="42"/>
      <c r="K748" s="42"/>
      <c r="L748" s="42"/>
    </row>
    <row r="749">
      <c r="A749" s="42"/>
      <c r="B749" s="42"/>
      <c r="C749" s="42"/>
      <c r="D749" s="42"/>
      <c r="E749" s="42"/>
      <c r="F749" s="42"/>
      <c r="G749" s="42"/>
      <c r="H749" s="42"/>
      <c r="I749" s="42"/>
      <c r="J749" s="42"/>
      <c r="K749" s="42"/>
      <c r="L749" s="42"/>
    </row>
    <row r="750">
      <c r="A750" s="42"/>
      <c r="B750" s="42"/>
      <c r="C750" s="42"/>
      <c r="D750" s="42"/>
      <c r="E750" s="42"/>
      <c r="F750" s="42"/>
      <c r="G750" s="42"/>
      <c r="H750" s="42"/>
      <c r="I750" s="42"/>
      <c r="J750" s="42"/>
      <c r="K750" s="42"/>
      <c r="L750" s="42"/>
    </row>
    <row r="751">
      <c r="A751" s="42"/>
      <c r="B751" s="42"/>
      <c r="C751" s="42"/>
      <c r="D751" s="42"/>
      <c r="E751" s="42"/>
      <c r="F751" s="42"/>
      <c r="G751" s="42"/>
      <c r="H751" s="42"/>
      <c r="I751" s="42"/>
      <c r="J751" s="42"/>
      <c r="K751" s="42"/>
      <c r="L751" s="42"/>
    </row>
    <row r="752">
      <c r="A752" s="42"/>
      <c r="B752" s="42"/>
      <c r="C752" s="42"/>
      <c r="D752" s="42"/>
      <c r="E752" s="42"/>
      <c r="F752" s="42"/>
      <c r="G752" s="42"/>
      <c r="H752" s="42"/>
      <c r="I752" s="42"/>
      <c r="J752" s="42"/>
      <c r="K752" s="42"/>
      <c r="L752" s="42"/>
    </row>
    <row r="753">
      <c r="A753" s="42"/>
      <c r="B753" s="42"/>
      <c r="C753" s="42"/>
      <c r="D753" s="42"/>
      <c r="E753" s="42"/>
      <c r="F753" s="42"/>
      <c r="G753" s="42"/>
      <c r="H753" s="42"/>
      <c r="I753" s="42"/>
      <c r="J753" s="42"/>
      <c r="K753" s="42"/>
      <c r="L753" s="42"/>
    </row>
    <row r="754">
      <c r="A754" s="42"/>
      <c r="B754" s="42"/>
      <c r="C754" s="42"/>
      <c r="D754" s="42"/>
      <c r="E754" s="42"/>
      <c r="F754" s="42"/>
      <c r="G754" s="42"/>
      <c r="H754" s="42"/>
      <c r="I754" s="42"/>
      <c r="J754" s="42"/>
      <c r="K754" s="42"/>
      <c r="L754" s="42"/>
    </row>
    <row r="755">
      <c r="A755" s="42"/>
      <c r="B755" s="42"/>
      <c r="C755" s="42"/>
      <c r="D755" s="42"/>
      <c r="E755" s="42"/>
      <c r="F755" s="42"/>
      <c r="G755" s="42"/>
      <c r="H755" s="42"/>
      <c r="I755" s="42"/>
      <c r="J755" s="42"/>
      <c r="K755" s="42"/>
      <c r="L755" s="42"/>
    </row>
    <row r="756">
      <c r="A756" s="42"/>
      <c r="B756" s="42"/>
      <c r="C756" s="42"/>
      <c r="D756" s="42"/>
      <c r="E756" s="42"/>
      <c r="F756" s="42"/>
      <c r="G756" s="42"/>
      <c r="H756" s="42"/>
      <c r="I756" s="42"/>
      <c r="J756" s="42"/>
      <c r="K756" s="42"/>
      <c r="L756" s="42"/>
    </row>
    <row r="757">
      <c r="A757" s="42"/>
      <c r="B757" s="42"/>
      <c r="C757" s="42"/>
      <c r="D757" s="42"/>
      <c r="E757" s="42"/>
      <c r="F757" s="42"/>
      <c r="G757" s="42"/>
      <c r="H757" s="42"/>
      <c r="I757" s="42"/>
      <c r="J757" s="42"/>
      <c r="K757" s="42"/>
      <c r="L757" s="42"/>
    </row>
    <row r="758">
      <c r="A758" s="42"/>
      <c r="B758" s="42"/>
      <c r="C758" s="42"/>
      <c r="D758" s="42"/>
      <c r="E758" s="42"/>
      <c r="F758" s="42"/>
      <c r="G758" s="42"/>
      <c r="H758" s="42"/>
      <c r="I758" s="42"/>
      <c r="J758" s="42"/>
      <c r="K758" s="42"/>
      <c r="L758" s="42"/>
    </row>
    <row r="759">
      <c r="A759" s="42"/>
      <c r="B759" s="42"/>
      <c r="C759" s="42"/>
      <c r="D759" s="42"/>
      <c r="E759" s="42"/>
      <c r="F759" s="42"/>
      <c r="G759" s="42"/>
      <c r="H759" s="42"/>
      <c r="I759" s="42"/>
      <c r="J759" s="42"/>
      <c r="K759" s="42"/>
      <c r="L759" s="42"/>
    </row>
    <row r="760">
      <c r="A760" s="42"/>
      <c r="B760" s="42"/>
      <c r="C760" s="42"/>
      <c r="D760" s="42"/>
      <c r="E760" s="42"/>
      <c r="F760" s="42"/>
      <c r="G760" s="42"/>
      <c r="H760" s="42"/>
      <c r="I760" s="42"/>
      <c r="J760" s="42"/>
      <c r="K760" s="42"/>
      <c r="L760" s="42"/>
    </row>
    <row r="761">
      <c r="A761" s="42"/>
      <c r="B761" s="42"/>
      <c r="C761" s="42"/>
      <c r="D761" s="42"/>
      <c r="E761" s="42"/>
      <c r="F761" s="42"/>
      <c r="G761" s="42"/>
      <c r="H761" s="42"/>
      <c r="I761" s="42"/>
      <c r="J761" s="42"/>
      <c r="K761" s="42"/>
      <c r="L761" s="42"/>
    </row>
    <row r="762">
      <c r="A762" s="42"/>
      <c r="B762" s="42"/>
      <c r="C762" s="42"/>
      <c r="D762" s="42"/>
      <c r="E762" s="42"/>
      <c r="F762" s="42"/>
      <c r="G762" s="42"/>
      <c r="H762" s="42"/>
      <c r="I762" s="42"/>
      <c r="J762" s="42"/>
      <c r="K762" s="42"/>
      <c r="L762" s="42"/>
    </row>
    <row r="763">
      <c r="A763" s="42"/>
      <c r="B763" s="42"/>
      <c r="C763" s="42"/>
      <c r="D763" s="42"/>
      <c r="E763" s="42"/>
      <c r="F763" s="42"/>
      <c r="G763" s="42"/>
      <c r="H763" s="42"/>
      <c r="I763" s="42"/>
      <c r="J763" s="42"/>
      <c r="K763" s="42"/>
      <c r="L763" s="42"/>
    </row>
    <row r="764">
      <c r="A764" s="42"/>
      <c r="B764" s="42"/>
      <c r="C764" s="42"/>
      <c r="D764" s="42"/>
      <c r="E764" s="42"/>
      <c r="F764" s="42"/>
      <c r="G764" s="42"/>
      <c r="H764" s="42"/>
      <c r="I764" s="42"/>
      <c r="J764" s="42"/>
      <c r="K764" s="42"/>
      <c r="L764" s="42"/>
    </row>
    <row r="765">
      <c r="A765" s="42"/>
      <c r="B765" s="42"/>
      <c r="C765" s="42"/>
      <c r="D765" s="42"/>
      <c r="E765" s="42"/>
      <c r="F765" s="42"/>
      <c r="G765" s="42"/>
      <c r="H765" s="42"/>
      <c r="I765" s="42"/>
      <c r="J765" s="42"/>
      <c r="K765" s="42"/>
      <c r="L765" s="42"/>
    </row>
    <row r="766">
      <c r="A766" s="42"/>
      <c r="B766" s="42"/>
      <c r="C766" s="42"/>
      <c r="D766" s="42"/>
      <c r="E766" s="42"/>
      <c r="F766" s="42"/>
      <c r="G766" s="42"/>
      <c r="H766" s="42"/>
      <c r="I766" s="42"/>
      <c r="J766" s="42"/>
      <c r="K766" s="42"/>
      <c r="L766" s="42"/>
    </row>
    <row r="767">
      <c r="A767" s="42"/>
      <c r="B767" s="42"/>
      <c r="C767" s="42"/>
      <c r="D767" s="42"/>
      <c r="E767" s="42"/>
      <c r="F767" s="42"/>
      <c r="G767" s="42"/>
      <c r="H767" s="42"/>
      <c r="I767" s="42"/>
      <c r="J767" s="42"/>
      <c r="K767" s="42"/>
      <c r="L767" s="42"/>
    </row>
    <row r="768">
      <c r="A768" s="42"/>
      <c r="B768" s="42"/>
      <c r="C768" s="42"/>
      <c r="D768" s="42"/>
      <c r="E768" s="42"/>
      <c r="F768" s="42"/>
      <c r="G768" s="42"/>
      <c r="H768" s="42"/>
      <c r="I768" s="42"/>
      <c r="J768" s="42"/>
      <c r="K768" s="42"/>
      <c r="L768" s="42"/>
    </row>
    <row r="769">
      <c r="A769" s="42"/>
      <c r="B769" s="42"/>
      <c r="C769" s="42"/>
      <c r="D769" s="42"/>
      <c r="E769" s="42"/>
      <c r="F769" s="42"/>
      <c r="G769" s="42"/>
      <c r="H769" s="42"/>
      <c r="I769" s="42"/>
      <c r="J769" s="42"/>
      <c r="K769" s="42"/>
      <c r="L769" s="42"/>
    </row>
    <row r="770">
      <c r="A770" s="42"/>
      <c r="B770" s="42"/>
      <c r="C770" s="42"/>
      <c r="D770" s="42"/>
      <c r="E770" s="42"/>
      <c r="F770" s="42"/>
      <c r="G770" s="42"/>
      <c r="H770" s="42"/>
      <c r="I770" s="42"/>
      <c r="J770" s="42"/>
      <c r="K770" s="42"/>
      <c r="L770" s="42"/>
    </row>
    <row r="771">
      <c r="A771" s="42"/>
      <c r="B771" s="42"/>
      <c r="C771" s="42"/>
      <c r="D771" s="42"/>
      <c r="E771" s="42"/>
      <c r="F771" s="42"/>
      <c r="G771" s="42"/>
      <c r="H771" s="42"/>
      <c r="I771" s="42"/>
      <c r="J771" s="42"/>
      <c r="K771" s="42"/>
      <c r="L771" s="42"/>
    </row>
    <row r="772">
      <c r="A772" s="42"/>
      <c r="B772" s="42"/>
      <c r="C772" s="42"/>
      <c r="D772" s="42"/>
      <c r="E772" s="42"/>
      <c r="F772" s="42"/>
      <c r="G772" s="42"/>
      <c r="H772" s="42"/>
      <c r="I772" s="42"/>
      <c r="J772" s="42"/>
      <c r="K772" s="42"/>
      <c r="L772" s="42"/>
    </row>
    <row r="773">
      <c r="A773" s="42"/>
      <c r="B773" s="42"/>
      <c r="C773" s="42"/>
      <c r="D773" s="42"/>
      <c r="E773" s="42"/>
      <c r="F773" s="42"/>
      <c r="G773" s="42"/>
      <c r="H773" s="42"/>
      <c r="I773" s="42"/>
      <c r="J773" s="42"/>
      <c r="K773" s="42"/>
      <c r="L773" s="42"/>
    </row>
    <row r="774">
      <c r="A774" s="42"/>
      <c r="B774" s="42"/>
      <c r="C774" s="42"/>
      <c r="D774" s="42"/>
      <c r="E774" s="42"/>
      <c r="F774" s="42"/>
      <c r="G774" s="42"/>
      <c r="H774" s="42"/>
      <c r="I774" s="42"/>
      <c r="J774" s="42"/>
      <c r="K774" s="42"/>
      <c r="L774" s="42"/>
    </row>
    <row r="775">
      <c r="A775" s="42"/>
      <c r="B775" s="42"/>
      <c r="C775" s="42"/>
      <c r="D775" s="42"/>
      <c r="E775" s="42"/>
      <c r="F775" s="42"/>
      <c r="G775" s="42"/>
      <c r="H775" s="42"/>
      <c r="I775" s="42"/>
      <c r="J775" s="42"/>
      <c r="K775" s="42"/>
      <c r="L775" s="42"/>
    </row>
    <row r="776">
      <c r="A776" s="42"/>
      <c r="B776" s="42"/>
      <c r="C776" s="42"/>
      <c r="D776" s="42"/>
      <c r="E776" s="42"/>
      <c r="F776" s="42"/>
      <c r="G776" s="42"/>
      <c r="H776" s="42"/>
      <c r="I776" s="42"/>
      <c r="J776" s="42"/>
      <c r="K776" s="42"/>
      <c r="L776" s="42"/>
    </row>
    <row r="777">
      <c r="A777" s="42"/>
      <c r="B777" s="42"/>
      <c r="C777" s="42"/>
      <c r="D777" s="42"/>
      <c r="E777" s="42"/>
      <c r="F777" s="42"/>
      <c r="G777" s="42"/>
      <c r="H777" s="42"/>
      <c r="I777" s="42"/>
      <c r="J777" s="42"/>
      <c r="K777" s="42"/>
      <c r="L777" s="42"/>
    </row>
    <row r="778">
      <c r="A778" s="42"/>
      <c r="B778" s="42"/>
      <c r="C778" s="42"/>
      <c r="D778" s="42"/>
      <c r="E778" s="42"/>
      <c r="F778" s="42"/>
      <c r="G778" s="42"/>
      <c r="H778" s="42"/>
      <c r="I778" s="42"/>
      <c r="J778" s="42"/>
      <c r="K778" s="42"/>
      <c r="L778" s="42"/>
    </row>
    <row r="779">
      <c r="A779" s="42"/>
      <c r="B779" s="42"/>
      <c r="C779" s="42"/>
      <c r="D779" s="42"/>
      <c r="E779" s="42"/>
      <c r="F779" s="42"/>
      <c r="G779" s="42"/>
      <c r="H779" s="42"/>
      <c r="I779" s="42"/>
      <c r="J779" s="42"/>
      <c r="K779" s="42"/>
      <c r="L779" s="42"/>
    </row>
    <row r="780">
      <c r="A780" s="42"/>
      <c r="B780" s="42"/>
      <c r="C780" s="42"/>
      <c r="D780" s="42"/>
      <c r="E780" s="42"/>
      <c r="F780" s="42"/>
      <c r="G780" s="42"/>
      <c r="H780" s="42"/>
      <c r="I780" s="42"/>
      <c r="J780" s="42"/>
      <c r="K780" s="42"/>
      <c r="L780" s="42"/>
    </row>
    <row r="781">
      <c r="A781" s="42"/>
      <c r="B781" s="42"/>
      <c r="C781" s="42"/>
      <c r="D781" s="42"/>
      <c r="E781" s="42"/>
      <c r="F781" s="42"/>
      <c r="G781" s="42"/>
      <c r="H781" s="42"/>
      <c r="I781" s="42"/>
      <c r="J781" s="42"/>
      <c r="K781" s="42"/>
      <c r="L781" s="42"/>
    </row>
    <row r="782">
      <c r="A782" s="42"/>
      <c r="B782" s="42"/>
      <c r="C782" s="42"/>
      <c r="D782" s="42"/>
      <c r="E782" s="42"/>
      <c r="F782" s="42"/>
      <c r="G782" s="42"/>
      <c r="H782" s="42"/>
      <c r="I782" s="42"/>
      <c r="J782" s="42"/>
      <c r="K782" s="42"/>
      <c r="L782" s="42"/>
    </row>
    <row r="783">
      <c r="A783" s="42"/>
      <c r="B783" s="42"/>
      <c r="C783" s="42"/>
      <c r="D783" s="42"/>
      <c r="E783" s="42"/>
      <c r="F783" s="42"/>
      <c r="G783" s="42"/>
      <c r="H783" s="42"/>
      <c r="I783" s="42"/>
      <c r="J783" s="42"/>
      <c r="K783" s="42"/>
      <c r="L783" s="42"/>
    </row>
    <row r="784">
      <c r="A784" s="42"/>
      <c r="B784" s="42"/>
      <c r="C784" s="42"/>
      <c r="D784" s="42"/>
      <c r="E784" s="42"/>
      <c r="F784" s="42"/>
      <c r="G784" s="42"/>
      <c r="H784" s="42"/>
      <c r="I784" s="42"/>
      <c r="J784" s="42"/>
      <c r="K784" s="42"/>
      <c r="L784" s="42"/>
    </row>
    <row r="785">
      <c r="A785" s="42"/>
      <c r="B785" s="42"/>
      <c r="C785" s="42"/>
      <c r="D785" s="42"/>
      <c r="E785" s="42"/>
      <c r="F785" s="42"/>
      <c r="G785" s="42"/>
      <c r="H785" s="42"/>
      <c r="I785" s="42"/>
      <c r="J785" s="42"/>
      <c r="K785" s="42"/>
      <c r="L785" s="42"/>
    </row>
    <row r="786">
      <c r="A786" s="42"/>
      <c r="B786" s="42"/>
      <c r="C786" s="42"/>
      <c r="D786" s="42"/>
      <c r="E786" s="42"/>
      <c r="F786" s="42"/>
      <c r="G786" s="42"/>
      <c r="H786" s="42"/>
      <c r="I786" s="42"/>
      <c r="J786" s="42"/>
      <c r="K786" s="42"/>
      <c r="L786" s="42"/>
    </row>
    <row r="787">
      <c r="A787" s="42"/>
      <c r="B787" s="42"/>
      <c r="C787" s="42"/>
      <c r="D787" s="42"/>
      <c r="E787" s="42"/>
      <c r="F787" s="42"/>
      <c r="G787" s="42"/>
      <c r="H787" s="42"/>
      <c r="I787" s="42"/>
      <c r="J787" s="42"/>
      <c r="K787" s="42"/>
      <c r="L787" s="42"/>
    </row>
    <row r="788">
      <c r="A788" s="42"/>
      <c r="B788" s="42"/>
      <c r="C788" s="42"/>
      <c r="D788" s="42"/>
      <c r="E788" s="42"/>
      <c r="F788" s="42"/>
      <c r="G788" s="42"/>
      <c r="H788" s="42"/>
      <c r="I788" s="42"/>
      <c r="J788" s="42"/>
      <c r="K788" s="42"/>
      <c r="L788" s="42"/>
    </row>
    <row r="789">
      <c r="A789" s="42"/>
      <c r="B789" s="42"/>
      <c r="C789" s="42"/>
      <c r="D789" s="42"/>
      <c r="E789" s="42"/>
      <c r="F789" s="42"/>
      <c r="G789" s="42"/>
      <c r="H789" s="42"/>
      <c r="I789" s="42"/>
      <c r="J789" s="42"/>
      <c r="K789" s="42"/>
      <c r="L789" s="42"/>
    </row>
    <row r="790">
      <c r="A790" s="42"/>
      <c r="B790" s="42"/>
      <c r="C790" s="42"/>
      <c r="D790" s="42"/>
      <c r="E790" s="42"/>
      <c r="F790" s="42"/>
      <c r="G790" s="42"/>
      <c r="H790" s="42"/>
      <c r="I790" s="42"/>
      <c r="J790" s="42"/>
      <c r="K790" s="42"/>
      <c r="L790" s="42"/>
    </row>
    <row r="791">
      <c r="A791" s="42"/>
      <c r="B791" s="42"/>
      <c r="C791" s="42"/>
      <c r="D791" s="42"/>
      <c r="E791" s="42"/>
      <c r="F791" s="42"/>
      <c r="G791" s="42"/>
      <c r="H791" s="42"/>
      <c r="I791" s="42"/>
      <c r="J791" s="42"/>
      <c r="K791" s="42"/>
      <c r="L791" s="42"/>
    </row>
    <row r="792">
      <c r="A792" s="42"/>
      <c r="B792" s="42"/>
      <c r="C792" s="42"/>
      <c r="D792" s="42"/>
      <c r="E792" s="42"/>
      <c r="F792" s="42"/>
      <c r="G792" s="42"/>
      <c r="H792" s="42"/>
      <c r="I792" s="42"/>
      <c r="J792" s="42"/>
      <c r="K792" s="42"/>
      <c r="L792" s="42"/>
    </row>
    <row r="793">
      <c r="A793" s="42"/>
      <c r="B793" s="42"/>
      <c r="C793" s="42"/>
      <c r="D793" s="42"/>
      <c r="E793" s="42"/>
      <c r="F793" s="42"/>
      <c r="G793" s="42"/>
      <c r="H793" s="42"/>
      <c r="I793" s="42"/>
      <c r="J793" s="42"/>
      <c r="K793" s="42"/>
      <c r="L793" s="42"/>
    </row>
    <row r="794">
      <c r="A794" s="42"/>
      <c r="B794" s="42"/>
      <c r="C794" s="42"/>
      <c r="D794" s="42"/>
      <c r="E794" s="42"/>
      <c r="F794" s="42"/>
      <c r="G794" s="42"/>
      <c r="H794" s="42"/>
      <c r="I794" s="42"/>
      <c r="J794" s="42"/>
      <c r="K794" s="42"/>
      <c r="L794" s="42"/>
    </row>
    <row r="795">
      <c r="A795" s="42"/>
      <c r="B795" s="42"/>
      <c r="C795" s="42"/>
      <c r="D795" s="42"/>
      <c r="E795" s="42"/>
      <c r="F795" s="42"/>
      <c r="G795" s="42"/>
      <c r="H795" s="42"/>
      <c r="I795" s="42"/>
      <c r="J795" s="42"/>
      <c r="K795" s="42"/>
      <c r="L795" s="42"/>
    </row>
    <row r="796">
      <c r="A796" s="42"/>
      <c r="B796" s="42"/>
      <c r="C796" s="42"/>
      <c r="D796" s="42"/>
      <c r="E796" s="42"/>
      <c r="F796" s="42"/>
      <c r="G796" s="42"/>
      <c r="H796" s="42"/>
      <c r="I796" s="42"/>
      <c r="J796" s="42"/>
      <c r="K796" s="42"/>
      <c r="L796" s="42"/>
    </row>
    <row r="797">
      <c r="A797" s="42"/>
      <c r="B797" s="42"/>
      <c r="C797" s="42"/>
      <c r="D797" s="42"/>
      <c r="E797" s="42"/>
      <c r="F797" s="42"/>
      <c r="G797" s="42"/>
      <c r="H797" s="42"/>
      <c r="I797" s="42"/>
      <c r="J797" s="42"/>
      <c r="K797" s="42"/>
      <c r="L797" s="42"/>
    </row>
    <row r="798">
      <c r="A798" s="42"/>
      <c r="B798" s="42"/>
      <c r="C798" s="42"/>
      <c r="D798" s="42"/>
      <c r="E798" s="42"/>
      <c r="F798" s="42"/>
      <c r="G798" s="42"/>
      <c r="H798" s="42"/>
      <c r="I798" s="42"/>
      <c r="J798" s="42"/>
      <c r="K798" s="42"/>
      <c r="L798" s="42"/>
    </row>
    <row r="799">
      <c r="A799" s="42"/>
      <c r="B799" s="42"/>
      <c r="C799" s="42"/>
      <c r="D799" s="42"/>
      <c r="E799" s="42"/>
      <c r="F799" s="42"/>
      <c r="G799" s="42"/>
      <c r="H799" s="42"/>
      <c r="I799" s="42"/>
      <c r="J799" s="42"/>
      <c r="K799" s="42"/>
      <c r="L799" s="42"/>
    </row>
    <row r="800">
      <c r="A800" s="42"/>
      <c r="B800" s="42"/>
      <c r="C800" s="42"/>
      <c r="D800" s="42"/>
      <c r="E800" s="42"/>
      <c r="F800" s="42"/>
      <c r="G800" s="42"/>
      <c r="H800" s="42"/>
      <c r="I800" s="42"/>
      <c r="J800" s="42"/>
      <c r="K800" s="42"/>
      <c r="L800" s="42"/>
    </row>
    <row r="801">
      <c r="A801" s="42"/>
      <c r="B801" s="42"/>
      <c r="C801" s="42"/>
      <c r="D801" s="42"/>
      <c r="E801" s="42"/>
      <c r="F801" s="42"/>
      <c r="G801" s="42"/>
      <c r="H801" s="42"/>
      <c r="I801" s="42"/>
      <c r="J801" s="42"/>
      <c r="K801" s="42"/>
      <c r="L801" s="42"/>
    </row>
    <row r="802">
      <c r="A802" s="42"/>
      <c r="B802" s="42"/>
      <c r="C802" s="42"/>
      <c r="D802" s="42"/>
      <c r="E802" s="42"/>
      <c r="F802" s="42"/>
      <c r="G802" s="42"/>
      <c r="H802" s="42"/>
      <c r="I802" s="42"/>
      <c r="J802" s="42"/>
      <c r="K802" s="42"/>
      <c r="L802" s="42"/>
    </row>
    <row r="803">
      <c r="A803" s="42"/>
      <c r="B803" s="42"/>
      <c r="C803" s="42"/>
      <c r="D803" s="42"/>
      <c r="E803" s="42"/>
      <c r="F803" s="42"/>
      <c r="G803" s="42"/>
      <c r="H803" s="42"/>
      <c r="I803" s="42"/>
      <c r="J803" s="42"/>
      <c r="K803" s="42"/>
      <c r="L803" s="42"/>
    </row>
    <row r="804">
      <c r="A804" s="42"/>
      <c r="B804" s="42"/>
      <c r="C804" s="42"/>
      <c r="D804" s="42"/>
      <c r="E804" s="42"/>
      <c r="F804" s="42"/>
      <c r="G804" s="42"/>
      <c r="H804" s="42"/>
      <c r="I804" s="42"/>
      <c r="J804" s="42"/>
      <c r="K804" s="42"/>
      <c r="L804" s="42"/>
    </row>
    <row r="805">
      <c r="A805" s="42"/>
      <c r="B805" s="42"/>
      <c r="C805" s="42"/>
      <c r="D805" s="42"/>
      <c r="E805" s="42"/>
      <c r="F805" s="42"/>
      <c r="G805" s="42"/>
      <c r="H805" s="42"/>
      <c r="I805" s="42"/>
      <c r="J805" s="42"/>
      <c r="K805" s="42"/>
      <c r="L805" s="42"/>
    </row>
    <row r="806">
      <c r="A806" s="42"/>
      <c r="B806" s="42"/>
      <c r="C806" s="42"/>
      <c r="D806" s="42"/>
      <c r="E806" s="42"/>
      <c r="F806" s="42"/>
      <c r="G806" s="42"/>
      <c r="H806" s="42"/>
      <c r="I806" s="42"/>
      <c r="J806" s="42"/>
      <c r="K806" s="42"/>
      <c r="L806" s="42"/>
    </row>
    <row r="807">
      <c r="A807" s="42"/>
      <c r="B807" s="42"/>
      <c r="C807" s="42"/>
      <c r="D807" s="42"/>
      <c r="E807" s="42"/>
      <c r="F807" s="42"/>
      <c r="G807" s="42"/>
      <c r="H807" s="42"/>
      <c r="I807" s="42"/>
      <c r="J807" s="42"/>
      <c r="K807" s="42"/>
      <c r="L807" s="42"/>
    </row>
    <row r="808">
      <c r="A808" s="42"/>
      <c r="B808" s="42"/>
      <c r="C808" s="42"/>
      <c r="D808" s="42"/>
      <c r="E808" s="42"/>
      <c r="F808" s="42"/>
      <c r="G808" s="42"/>
      <c r="H808" s="42"/>
      <c r="I808" s="42"/>
      <c r="J808" s="42"/>
      <c r="K808" s="42"/>
      <c r="L808" s="42"/>
    </row>
    <row r="809">
      <c r="A809" s="42"/>
      <c r="B809" s="42"/>
      <c r="C809" s="42"/>
      <c r="D809" s="42"/>
      <c r="E809" s="42"/>
      <c r="F809" s="42"/>
      <c r="G809" s="42"/>
      <c r="H809" s="42"/>
      <c r="I809" s="42"/>
      <c r="J809" s="42"/>
      <c r="K809" s="42"/>
      <c r="L809" s="42"/>
    </row>
    <row r="810">
      <c r="A810" s="42"/>
      <c r="B810" s="42"/>
      <c r="C810" s="42"/>
      <c r="D810" s="42"/>
      <c r="E810" s="42"/>
      <c r="F810" s="42"/>
      <c r="G810" s="42"/>
      <c r="H810" s="42"/>
      <c r="I810" s="42"/>
      <c r="J810" s="42"/>
      <c r="K810" s="42"/>
      <c r="L810" s="42"/>
    </row>
    <row r="811">
      <c r="A811" s="42"/>
      <c r="B811" s="42"/>
      <c r="C811" s="42"/>
      <c r="D811" s="42"/>
      <c r="E811" s="42"/>
      <c r="F811" s="42"/>
      <c r="G811" s="42"/>
      <c r="H811" s="42"/>
      <c r="I811" s="42"/>
      <c r="J811" s="42"/>
      <c r="K811" s="42"/>
      <c r="L811" s="42"/>
    </row>
    <row r="812">
      <c r="A812" s="42"/>
      <c r="B812" s="42"/>
      <c r="C812" s="42"/>
      <c r="D812" s="42"/>
      <c r="E812" s="42"/>
      <c r="F812" s="42"/>
      <c r="G812" s="42"/>
      <c r="H812" s="42"/>
      <c r="I812" s="42"/>
      <c r="J812" s="42"/>
      <c r="K812" s="42"/>
      <c r="L812" s="42"/>
    </row>
    <row r="813">
      <c r="A813" s="42"/>
      <c r="B813" s="42"/>
      <c r="C813" s="42"/>
      <c r="D813" s="42"/>
      <c r="E813" s="42"/>
      <c r="F813" s="42"/>
      <c r="G813" s="42"/>
      <c r="H813" s="42"/>
      <c r="I813" s="42"/>
      <c r="J813" s="42"/>
      <c r="K813" s="42"/>
      <c r="L813" s="42"/>
    </row>
    <row r="814">
      <c r="A814" s="42"/>
      <c r="B814" s="42"/>
      <c r="C814" s="42"/>
      <c r="D814" s="42"/>
      <c r="E814" s="42"/>
      <c r="F814" s="42"/>
      <c r="G814" s="42"/>
      <c r="H814" s="42"/>
      <c r="I814" s="42"/>
      <c r="J814" s="42"/>
      <c r="K814" s="42"/>
      <c r="L814" s="42"/>
    </row>
    <row r="815">
      <c r="A815" s="42"/>
      <c r="B815" s="42"/>
      <c r="C815" s="42"/>
      <c r="D815" s="42"/>
      <c r="E815" s="42"/>
      <c r="F815" s="42"/>
      <c r="G815" s="42"/>
      <c r="H815" s="42"/>
      <c r="I815" s="42"/>
      <c r="J815" s="42"/>
      <c r="K815" s="42"/>
      <c r="L815" s="42"/>
    </row>
    <row r="816">
      <c r="A816" s="42"/>
      <c r="B816" s="42"/>
      <c r="C816" s="42"/>
      <c r="D816" s="42"/>
      <c r="E816" s="42"/>
      <c r="F816" s="42"/>
      <c r="G816" s="42"/>
      <c r="H816" s="42"/>
      <c r="I816" s="42"/>
      <c r="J816" s="42"/>
      <c r="K816" s="42"/>
      <c r="L816" s="42"/>
    </row>
    <row r="817">
      <c r="A817" s="42"/>
      <c r="B817" s="42"/>
      <c r="C817" s="42"/>
      <c r="D817" s="42"/>
      <c r="E817" s="42"/>
      <c r="F817" s="42"/>
      <c r="G817" s="42"/>
      <c r="H817" s="42"/>
      <c r="I817" s="42"/>
      <c r="J817" s="42"/>
      <c r="K817" s="42"/>
      <c r="L817" s="42"/>
    </row>
    <row r="818">
      <c r="A818" s="42"/>
      <c r="B818" s="42"/>
      <c r="C818" s="42"/>
      <c r="D818" s="42"/>
      <c r="E818" s="42"/>
      <c r="F818" s="42"/>
      <c r="G818" s="42"/>
      <c r="H818" s="42"/>
      <c r="I818" s="42"/>
      <c r="J818" s="42"/>
      <c r="K818" s="42"/>
      <c r="L818" s="42"/>
    </row>
    <row r="819">
      <c r="A819" s="42"/>
      <c r="B819" s="42"/>
      <c r="C819" s="42"/>
      <c r="D819" s="42"/>
      <c r="E819" s="42"/>
      <c r="F819" s="42"/>
      <c r="G819" s="42"/>
      <c r="H819" s="42"/>
      <c r="I819" s="42"/>
      <c r="J819" s="42"/>
      <c r="K819" s="42"/>
      <c r="L819" s="42"/>
    </row>
    <row r="820">
      <c r="A820" s="42"/>
      <c r="B820" s="42"/>
      <c r="C820" s="42"/>
      <c r="D820" s="42"/>
      <c r="E820" s="42"/>
      <c r="F820" s="42"/>
      <c r="G820" s="42"/>
      <c r="H820" s="42"/>
      <c r="I820" s="42"/>
      <c r="J820" s="42"/>
      <c r="K820" s="42"/>
      <c r="L820" s="42"/>
    </row>
    <row r="821">
      <c r="A821" s="42"/>
      <c r="B821" s="42"/>
      <c r="C821" s="42"/>
      <c r="D821" s="42"/>
      <c r="E821" s="42"/>
      <c r="F821" s="42"/>
      <c r="G821" s="42"/>
      <c r="H821" s="42"/>
      <c r="I821" s="42"/>
      <c r="J821" s="42"/>
      <c r="K821" s="42"/>
      <c r="L821" s="42"/>
    </row>
    <row r="822">
      <c r="A822" s="42"/>
      <c r="B822" s="42"/>
      <c r="C822" s="42"/>
      <c r="D822" s="42"/>
      <c r="E822" s="42"/>
      <c r="F822" s="42"/>
      <c r="G822" s="42"/>
      <c r="H822" s="42"/>
      <c r="I822" s="42"/>
      <c r="J822" s="42"/>
      <c r="K822" s="42"/>
      <c r="L822" s="42"/>
    </row>
    <row r="823">
      <c r="A823" s="42"/>
      <c r="B823" s="42"/>
      <c r="C823" s="42"/>
      <c r="D823" s="42"/>
      <c r="E823" s="42"/>
      <c r="F823" s="42"/>
      <c r="G823" s="42"/>
      <c r="H823" s="42"/>
      <c r="I823" s="42"/>
      <c r="J823" s="42"/>
      <c r="K823" s="42"/>
      <c r="L823" s="42"/>
    </row>
    <row r="824">
      <c r="A824" s="42"/>
      <c r="B824" s="42"/>
      <c r="C824" s="42"/>
      <c r="D824" s="42"/>
      <c r="E824" s="42"/>
      <c r="F824" s="42"/>
      <c r="G824" s="42"/>
      <c r="H824" s="42"/>
      <c r="I824" s="42"/>
      <c r="J824" s="42"/>
      <c r="K824" s="42"/>
      <c r="L824" s="42"/>
    </row>
    <row r="825">
      <c r="A825" s="42"/>
      <c r="B825" s="42"/>
      <c r="C825" s="42"/>
      <c r="D825" s="42"/>
      <c r="E825" s="42"/>
      <c r="F825" s="42"/>
      <c r="G825" s="42"/>
      <c r="H825" s="42"/>
      <c r="I825" s="42"/>
      <c r="J825" s="42"/>
      <c r="K825" s="42"/>
      <c r="L825" s="42"/>
    </row>
    <row r="826">
      <c r="A826" s="42"/>
      <c r="B826" s="42"/>
      <c r="C826" s="42"/>
      <c r="D826" s="42"/>
      <c r="E826" s="42"/>
      <c r="F826" s="42"/>
      <c r="G826" s="42"/>
      <c r="H826" s="42"/>
      <c r="I826" s="42"/>
      <c r="J826" s="42"/>
      <c r="K826" s="42"/>
      <c r="L826" s="42"/>
    </row>
    <row r="827">
      <c r="A827" s="42"/>
      <c r="B827" s="42"/>
      <c r="C827" s="42"/>
      <c r="D827" s="42"/>
      <c r="E827" s="42"/>
      <c r="F827" s="42"/>
      <c r="G827" s="42"/>
      <c r="H827" s="42"/>
      <c r="I827" s="42"/>
      <c r="J827" s="42"/>
      <c r="K827" s="42"/>
      <c r="L827" s="42"/>
    </row>
    <row r="828">
      <c r="A828" s="42"/>
      <c r="B828" s="42"/>
      <c r="C828" s="42"/>
      <c r="D828" s="42"/>
      <c r="E828" s="42"/>
      <c r="F828" s="42"/>
      <c r="G828" s="42"/>
      <c r="H828" s="42"/>
      <c r="I828" s="42"/>
      <c r="J828" s="42"/>
      <c r="K828" s="42"/>
      <c r="L828" s="42"/>
    </row>
    <row r="829">
      <c r="A829" s="42"/>
      <c r="B829" s="42"/>
      <c r="C829" s="42"/>
      <c r="D829" s="42"/>
      <c r="E829" s="42"/>
      <c r="F829" s="42"/>
      <c r="G829" s="42"/>
      <c r="H829" s="42"/>
      <c r="I829" s="42"/>
      <c r="J829" s="42"/>
      <c r="K829" s="42"/>
      <c r="L829" s="42"/>
    </row>
    <row r="830">
      <c r="A830" s="42"/>
      <c r="B830" s="42"/>
      <c r="C830" s="42"/>
      <c r="D830" s="42"/>
      <c r="E830" s="42"/>
      <c r="F830" s="42"/>
      <c r="G830" s="42"/>
      <c r="H830" s="42"/>
      <c r="I830" s="42"/>
      <c r="J830" s="42"/>
      <c r="K830" s="42"/>
      <c r="L830" s="42"/>
    </row>
    <row r="831">
      <c r="A831" s="42"/>
      <c r="B831" s="42"/>
      <c r="C831" s="42"/>
      <c r="D831" s="42"/>
      <c r="E831" s="42"/>
      <c r="F831" s="42"/>
      <c r="G831" s="42"/>
      <c r="H831" s="42"/>
      <c r="I831" s="42"/>
      <c r="J831" s="42"/>
      <c r="K831" s="42"/>
      <c r="L831" s="42"/>
    </row>
    <row r="832">
      <c r="A832" s="42"/>
      <c r="B832" s="42"/>
      <c r="C832" s="42"/>
      <c r="D832" s="42"/>
      <c r="E832" s="42"/>
      <c r="F832" s="42"/>
      <c r="G832" s="42"/>
      <c r="H832" s="42"/>
      <c r="I832" s="42"/>
      <c r="J832" s="42"/>
      <c r="K832" s="42"/>
      <c r="L832" s="42"/>
    </row>
    <row r="833">
      <c r="A833" s="42"/>
      <c r="B833" s="42"/>
      <c r="C833" s="42"/>
      <c r="D833" s="42"/>
      <c r="E833" s="42"/>
      <c r="F833" s="42"/>
      <c r="G833" s="42"/>
      <c r="H833" s="42"/>
      <c r="I833" s="42"/>
      <c r="J833" s="42"/>
      <c r="K833" s="42"/>
      <c r="L833" s="42"/>
    </row>
    <row r="834">
      <c r="A834" s="42"/>
      <c r="B834" s="42"/>
      <c r="C834" s="42"/>
      <c r="D834" s="42"/>
      <c r="E834" s="42"/>
      <c r="F834" s="42"/>
      <c r="G834" s="42"/>
      <c r="H834" s="42"/>
      <c r="I834" s="42"/>
      <c r="J834" s="42"/>
      <c r="K834" s="42"/>
      <c r="L834" s="42"/>
    </row>
    <row r="835">
      <c r="A835" s="42"/>
      <c r="B835" s="42"/>
      <c r="C835" s="42"/>
      <c r="D835" s="42"/>
      <c r="E835" s="42"/>
      <c r="F835" s="42"/>
      <c r="G835" s="42"/>
      <c r="H835" s="42"/>
      <c r="I835" s="42"/>
      <c r="J835" s="42"/>
      <c r="K835" s="42"/>
      <c r="L835" s="42"/>
    </row>
    <row r="836">
      <c r="A836" s="42"/>
      <c r="B836" s="42"/>
      <c r="C836" s="42"/>
      <c r="D836" s="42"/>
      <c r="E836" s="42"/>
      <c r="F836" s="42"/>
      <c r="G836" s="42"/>
      <c r="H836" s="42"/>
      <c r="I836" s="42"/>
      <c r="J836" s="42"/>
      <c r="K836" s="42"/>
      <c r="L836" s="42"/>
    </row>
    <row r="837">
      <c r="A837" s="42"/>
      <c r="B837" s="42"/>
      <c r="C837" s="42"/>
      <c r="D837" s="42"/>
      <c r="E837" s="42"/>
      <c r="F837" s="42"/>
      <c r="G837" s="42"/>
      <c r="H837" s="42"/>
      <c r="I837" s="42"/>
      <c r="J837" s="42"/>
      <c r="K837" s="42"/>
      <c r="L837" s="42"/>
    </row>
    <row r="838">
      <c r="A838" s="42"/>
      <c r="B838" s="42"/>
      <c r="C838" s="42"/>
      <c r="D838" s="42"/>
      <c r="E838" s="42"/>
      <c r="F838" s="42"/>
      <c r="G838" s="42"/>
      <c r="H838" s="42"/>
      <c r="I838" s="42"/>
      <c r="J838" s="42"/>
      <c r="K838" s="42"/>
      <c r="L838" s="42"/>
    </row>
    <row r="839">
      <c r="A839" s="42"/>
      <c r="B839" s="42"/>
      <c r="C839" s="42"/>
      <c r="D839" s="42"/>
      <c r="E839" s="42"/>
      <c r="F839" s="42"/>
      <c r="G839" s="42"/>
      <c r="H839" s="42"/>
      <c r="I839" s="42"/>
      <c r="J839" s="42"/>
      <c r="K839" s="42"/>
      <c r="L839" s="42"/>
    </row>
    <row r="840">
      <c r="A840" s="42"/>
      <c r="B840" s="42"/>
      <c r="C840" s="42"/>
      <c r="D840" s="42"/>
      <c r="E840" s="42"/>
      <c r="F840" s="42"/>
      <c r="G840" s="42"/>
      <c r="H840" s="42"/>
      <c r="I840" s="42"/>
      <c r="J840" s="42"/>
      <c r="K840" s="42"/>
      <c r="L840" s="42"/>
    </row>
    <row r="841">
      <c r="A841" s="42"/>
      <c r="B841" s="42"/>
      <c r="C841" s="42"/>
      <c r="D841" s="42"/>
      <c r="E841" s="42"/>
      <c r="F841" s="42"/>
      <c r="G841" s="42"/>
      <c r="H841" s="42"/>
      <c r="I841" s="42"/>
      <c r="J841" s="42"/>
      <c r="K841" s="42"/>
      <c r="L841" s="42"/>
    </row>
    <row r="842">
      <c r="A842" s="42"/>
      <c r="B842" s="42"/>
      <c r="C842" s="42"/>
      <c r="D842" s="42"/>
      <c r="E842" s="42"/>
      <c r="F842" s="42"/>
      <c r="G842" s="42"/>
      <c r="H842" s="42"/>
      <c r="I842" s="42"/>
      <c r="J842" s="42"/>
      <c r="K842" s="42"/>
      <c r="L842" s="42"/>
    </row>
    <row r="843">
      <c r="A843" s="42"/>
      <c r="B843" s="42"/>
      <c r="C843" s="42"/>
      <c r="D843" s="42"/>
      <c r="E843" s="42"/>
      <c r="F843" s="42"/>
      <c r="G843" s="42"/>
      <c r="H843" s="42"/>
      <c r="I843" s="42"/>
      <c r="J843" s="42"/>
      <c r="K843" s="42"/>
      <c r="L843" s="42"/>
    </row>
    <row r="844">
      <c r="A844" s="42"/>
      <c r="B844" s="42"/>
      <c r="C844" s="42"/>
      <c r="D844" s="42"/>
      <c r="E844" s="42"/>
      <c r="F844" s="42"/>
      <c r="G844" s="42"/>
      <c r="H844" s="42"/>
      <c r="I844" s="42"/>
      <c r="J844" s="42"/>
      <c r="K844" s="42"/>
      <c r="L844" s="42"/>
    </row>
    <row r="845">
      <c r="A845" s="42"/>
      <c r="B845" s="42"/>
      <c r="C845" s="42"/>
      <c r="D845" s="42"/>
      <c r="E845" s="42"/>
      <c r="F845" s="42"/>
      <c r="G845" s="42"/>
      <c r="H845" s="42"/>
      <c r="I845" s="42"/>
      <c r="J845" s="42"/>
      <c r="K845" s="42"/>
      <c r="L845" s="42"/>
    </row>
    <row r="846">
      <c r="A846" s="42"/>
      <c r="B846" s="42"/>
      <c r="C846" s="42"/>
      <c r="D846" s="42"/>
      <c r="E846" s="42"/>
      <c r="F846" s="42"/>
      <c r="G846" s="42"/>
      <c r="H846" s="42"/>
      <c r="I846" s="42"/>
      <c r="J846" s="42"/>
      <c r="K846" s="42"/>
      <c r="L846" s="42"/>
    </row>
    <row r="847">
      <c r="A847" s="42"/>
      <c r="B847" s="42"/>
      <c r="C847" s="42"/>
      <c r="D847" s="42"/>
      <c r="E847" s="42"/>
      <c r="F847" s="42"/>
      <c r="G847" s="42"/>
      <c r="H847" s="42"/>
      <c r="I847" s="42"/>
      <c r="J847" s="42"/>
      <c r="K847" s="42"/>
      <c r="L847" s="42"/>
    </row>
    <row r="848">
      <c r="A848" s="42"/>
      <c r="B848" s="42"/>
      <c r="C848" s="42"/>
      <c r="D848" s="42"/>
      <c r="E848" s="42"/>
      <c r="F848" s="42"/>
      <c r="G848" s="42"/>
      <c r="H848" s="42"/>
      <c r="I848" s="42"/>
      <c r="J848" s="42"/>
      <c r="K848" s="42"/>
      <c r="L848" s="42"/>
    </row>
    <row r="849">
      <c r="A849" s="42"/>
      <c r="B849" s="42"/>
      <c r="C849" s="42"/>
      <c r="D849" s="42"/>
      <c r="E849" s="42"/>
      <c r="F849" s="42"/>
      <c r="G849" s="42"/>
      <c r="H849" s="42"/>
      <c r="I849" s="42"/>
      <c r="J849" s="42"/>
      <c r="K849" s="42"/>
      <c r="L849" s="42"/>
    </row>
    <row r="850">
      <c r="A850" s="42"/>
      <c r="B850" s="42"/>
      <c r="C850" s="42"/>
      <c r="D850" s="42"/>
      <c r="E850" s="42"/>
      <c r="F850" s="42"/>
      <c r="G850" s="42"/>
      <c r="H850" s="42"/>
      <c r="I850" s="42"/>
      <c r="J850" s="42"/>
      <c r="K850" s="42"/>
      <c r="L850" s="42"/>
    </row>
    <row r="851">
      <c r="A851" s="42"/>
      <c r="B851" s="42"/>
      <c r="C851" s="42"/>
      <c r="D851" s="42"/>
      <c r="E851" s="42"/>
      <c r="F851" s="42"/>
      <c r="G851" s="42"/>
      <c r="H851" s="42"/>
      <c r="I851" s="42"/>
      <c r="J851" s="42"/>
      <c r="K851" s="42"/>
      <c r="L851" s="42"/>
    </row>
    <row r="852">
      <c r="A852" s="42"/>
      <c r="B852" s="42"/>
      <c r="C852" s="42"/>
      <c r="D852" s="42"/>
      <c r="E852" s="42"/>
      <c r="F852" s="42"/>
      <c r="G852" s="42"/>
      <c r="H852" s="42"/>
      <c r="I852" s="42"/>
      <c r="J852" s="42"/>
      <c r="K852" s="42"/>
      <c r="L852" s="42"/>
    </row>
    <row r="853">
      <c r="A853" s="42"/>
      <c r="B853" s="42"/>
      <c r="C853" s="42"/>
      <c r="D853" s="42"/>
      <c r="E853" s="42"/>
      <c r="F853" s="42"/>
      <c r="G853" s="42"/>
      <c r="H853" s="42"/>
      <c r="I853" s="42"/>
      <c r="J853" s="42"/>
      <c r="K853" s="42"/>
      <c r="L853" s="42"/>
    </row>
    <row r="854">
      <c r="A854" s="42"/>
      <c r="B854" s="42"/>
      <c r="C854" s="42"/>
      <c r="D854" s="42"/>
      <c r="E854" s="42"/>
      <c r="F854" s="42"/>
      <c r="G854" s="42"/>
      <c r="H854" s="42"/>
      <c r="I854" s="42"/>
      <c r="J854" s="42"/>
      <c r="K854" s="42"/>
      <c r="L854" s="42"/>
    </row>
    <row r="855">
      <c r="A855" s="42"/>
      <c r="B855" s="42"/>
      <c r="C855" s="42"/>
      <c r="D855" s="42"/>
      <c r="E855" s="42"/>
      <c r="F855" s="42"/>
      <c r="G855" s="42"/>
      <c r="H855" s="42"/>
      <c r="I855" s="42"/>
      <c r="J855" s="42"/>
      <c r="K855" s="42"/>
      <c r="L855" s="42"/>
    </row>
    <row r="856">
      <c r="A856" s="42"/>
      <c r="B856" s="42"/>
      <c r="C856" s="42"/>
      <c r="D856" s="42"/>
      <c r="E856" s="42"/>
      <c r="F856" s="42"/>
      <c r="G856" s="42"/>
      <c r="H856" s="42"/>
      <c r="I856" s="42"/>
      <c r="J856" s="42"/>
      <c r="K856" s="42"/>
      <c r="L856" s="42"/>
    </row>
    <row r="857">
      <c r="A857" s="42"/>
      <c r="B857" s="42"/>
      <c r="C857" s="42"/>
      <c r="D857" s="42"/>
      <c r="E857" s="42"/>
      <c r="F857" s="42"/>
      <c r="G857" s="42"/>
      <c r="H857" s="42"/>
      <c r="I857" s="42"/>
      <c r="J857" s="42"/>
      <c r="K857" s="42"/>
      <c r="L857" s="42"/>
    </row>
    <row r="858">
      <c r="A858" s="42"/>
      <c r="B858" s="42"/>
      <c r="C858" s="42"/>
      <c r="D858" s="42"/>
      <c r="E858" s="42"/>
      <c r="F858" s="42"/>
      <c r="G858" s="42"/>
      <c r="H858" s="42"/>
      <c r="I858" s="42"/>
      <c r="J858" s="42"/>
      <c r="K858" s="42"/>
      <c r="L858" s="42"/>
    </row>
    <row r="859">
      <c r="A859" s="42"/>
      <c r="B859" s="42"/>
      <c r="C859" s="42"/>
      <c r="D859" s="42"/>
      <c r="E859" s="42"/>
      <c r="F859" s="42"/>
      <c r="G859" s="42"/>
      <c r="H859" s="42"/>
      <c r="I859" s="42"/>
      <c r="J859" s="42"/>
      <c r="K859" s="42"/>
      <c r="L859" s="42"/>
    </row>
    <row r="860">
      <c r="A860" s="42"/>
      <c r="B860" s="42"/>
      <c r="C860" s="42"/>
      <c r="D860" s="42"/>
      <c r="E860" s="42"/>
      <c r="F860" s="42"/>
      <c r="G860" s="42"/>
      <c r="H860" s="42"/>
      <c r="I860" s="42"/>
      <c r="J860" s="42"/>
      <c r="K860" s="42"/>
      <c r="L860" s="42"/>
    </row>
    <row r="861">
      <c r="A861" s="42"/>
      <c r="B861" s="42"/>
      <c r="C861" s="42"/>
      <c r="D861" s="42"/>
      <c r="E861" s="42"/>
      <c r="F861" s="42"/>
      <c r="G861" s="42"/>
      <c r="H861" s="42"/>
      <c r="I861" s="42"/>
      <c r="J861" s="42"/>
      <c r="K861" s="42"/>
      <c r="L861" s="42"/>
    </row>
    <row r="862">
      <c r="A862" s="42"/>
      <c r="B862" s="42"/>
      <c r="C862" s="42"/>
      <c r="D862" s="42"/>
      <c r="E862" s="42"/>
      <c r="F862" s="42"/>
      <c r="G862" s="42"/>
      <c r="H862" s="42"/>
      <c r="I862" s="42"/>
      <c r="J862" s="42"/>
      <c r="K862" s="42"/>
      <c r="L862" s="42"/>
    </row>
    <row r="863">
      <c r="A863" s="42"/>
      <c r="B863" s="42"/>
      <c r="C863" s="42"/>
      <c r="D863" s="42"/>
      <c r="E863" s="42"/>
      <c r="F863" s="42"/>
      <c r="G863" s="42"/>
      <c r="H863" s="42"/>
      <c r="I863" s="42"/>
      <c r="J863" s="42"/>
      <c r="K863" s="42"/>
      <c r="L863" s="42"/>
    </row>
    <row r="864">
      <c r="A864" s="42"/>
      <c r="B864" s="42"/>
      <c r="C864" s="42"/>
      <c r="D864" s="42"/>
      <c r="E864" s="42"/>
      <c r="F864" s="42"/>
      <c r="G864" s="42"/>
      <c r="H864" s="42"/>
      <c r="I864" s="42"/>
      <c r="J864" s="42"/>
      <c r="K864" s="42"/>
      <c r="L864" s="42"/>
    </row>
    <row r="865">
      <c r="A865" s="42"/>
      <c r="B865" s="42"/>
      <c r="C865" s="42"/>
      <c r="D865" s="42"/>
      <c r="E865" s="42"/>
      <c r="F865" s="42"/>
      <c r="G865" s="42"/>
      <c r="H865" s="42"/>
      <c r="I865" s="42"/>
      <c r="J865" s="42"/>
      <c r="K865" s="42"/>
      <c r="L865" s="42"/>
    </row>
    <row r="866">
      <c r="A866" s="42"/>
      <c r="B866" s="42"/>
      <c r="C866" s="42"/>
      <c r="D866" s="42"/>
      <c r="E866" s="42"/>
      <c r="F866" s="42"/>
      <c r="G866" s="42"/>
      <c r="H866" s="42"/>
      <c r="I866" s="42"/>
      <c r="J866" s="42"/>
      <c r="K866" s="42"/>
      <c r="L866" s="42"/>
    </row>
    <row r="867">
      <c r="A867" s="42"/>
      <c r="B867" s="42"/>
      <c r="C867" s="42"/>
      <c r="D867" s="42"/>
      <c r="E867" s="42"/>
      <c r="F867" s="42"/>
      <c r="G867" s="42"/>
      <c r="H867" s="42"/>
      <c r="I867" s="42"/>
      <c r="J867" s="42"/>
      <c r="K867" s="42"/>
      <c r="L867" s="42"/>
    </row>
    <row r="868">
      <c r="A868" s="42"/>
      <c r="B868" s="42"/>
      <c r="C868" s="42"/>
      <c r="D868" s="42"/>
      <c r="E868" s="42"/>
      <c r="F868" s="42"/>
      <c r="G868" s="42"/>
      <c r="H868" s="42"/>
      <c r="I868" s="42"/>
      <c r="J868" s="42"/>
      <c r="K868" s="42"/>
      <c r="L868" s="42"/>
    </row>
    <row r="869">
      <c r="A869" s="42"/>
      <c r="B869" s="42"/>
      <c r="C869" s="42"/>
      <c r="D869" s="42"/>
      <c r="E869" s="42"/>
      <c r="F869" s="42"/>
      <c r="G869" s="42"/>
      <c r="H869" s="42"/>
      <c r="I869" s="42"/>
      <c r="J869" s="42"/>
      <c r="K869" s="42"/>
      <c r="L869" s="42"/>
    </row>
    <row r="870">
      <c r="A870" s="42"/>
      <c r="B870" s="42"/>
      <c r="C870" s="42"/>
      <c r="D870" s="42"/>
      <c r="E870" s="42"/>
      <c r="F870" s="42"/>
      <c r="G870" s="42"/>
      <c r="H870" s="42"/>
      <c r="I870" s="42"/>
      <c r="J870" s="42"/>
      <c r="K870" s="42"/>
      <c r="L870" s="42"/>
    </row>
    <row r="871">
      <c r="A871" s="42"/>
      <c r="B871" s="42"/>
      <c r="C871" s="42"/>
      <c r="D871" s="42"/>
      <c r="E871" s="42"/>
      <c r="F871" s="42"/>
      <c r="G871" s="42"/>
      <c r="H871" s="42"/>
      <c r="I871" s="42"/>
      <c r="J871" s="42"/>
      <c r="K871" s="42"/>
      <c r="L871" s="42"/>
    </row>
    <row r="872">
      <c r="A872" s="42"/>
      <c r="B872" s="42"/>
      <c r="C872" s="42"/>
      <c r="D872" s="42"/>
      <c r="E872" s="42"/>
      <c r="F872" s="42"/>
      <c r="G872" s="42"/>
      <c r="H872" s="42"/>
      <c r="I872" s="42"/>
      <c r="J872" s="42"/>
      <c r="K872" s="42"/>
      <c r="L872" s="42"/>
    </row>
    <row r="873">
      <c r="A873" s="42"/>
      <c r="B873" s="42"/>
      <c r="C873" s="42"/>
      <c r="D873" s="42"/>
      <c r="E873" s="42"/>
      <c r="F873" s="42"/>
      <c r="G873" s="42"/>
      <c r="H873" s="42"/>
      <c r="I873" s="42"/>
      <c r="J873" s="42"/>
      <c r="K873" s="42"/>
      <c r="L873" s="42"/>
    </row>
    <row r="874">
      <c r="A874" s="42"/>
      <c r="B874" s="42"/>
      <c r="C874" s="42"/>
      <c r="D874" s="42"/>
      <c r="E874" s="42"/>
      <c r="F874" s="42"/>
      <c r="G874" s="42"/>
      <c r="H874" s="42"/>
      <c r="I874" s="42"/>
      <c r="J874" s="42"/>
      <c r="K874" s="42"/>
      <c r="L874" s="42"/>
    </row>
    <row r="875">
      <c r="A875" s="42"/>
      <c r="B875" s="42"/>
      <c r="C875" s="42"/>
      <c r="D875" s="42"/>
      <c r="E875" s="42"/>
      <c r="F875" s="42"/>
      <c r="G875" s="42"/>
      <c r="H875" s="42"/>
      <c r="I875" s="42"/>
      <c r="J875" s="42"/>
      <c r="K875" s="42"/>
      <c r="L875" s="42"/>
    </row>
    <row r="876">
      <c r="A876" s="42"/>
      <c r="B876" s="42"/>
      <c r="C876" s="42"/>
      <c r="D876" s="42"/>
      <c r="E876" s="42"/>
      <c r="F876" s="42"/>
      <c r="G876" s="42"/>
      <c r="H876" s="42"/>
      <c r="I876" s="42"/>
      <c r="J876" s="42"/>
      <c r="K876" s="42"/>
      <c r="L876" s="42"/>
    </row>
    <row r="877">
      <c r="A877" s="42"/>
      <c r="B877" s="42"/>
      <c r="C877" s="42"/>
      <c r="D877" s="42"/>
      <c r="E877" s="42"/>
      <c r="F877" s="42"/>
      <c r="G877" s="42"/>
      <c r="H877" s="42"/>
      <c r="I877" s="42"/>
      <c r="J877" s="42"/>
      <c r="K877" s="42"/>
      <c r="L877" s="42"/>
    </row>
    <row r="878">
      <c r="A878" s="42"/>
      <c r="B878" s="42"/>
      <c r="C878" s="42"/>
      <c r="D878" s="42"/>
      <c r="E878" s="42"/>
      <c r="F878" s="42"/>
      <c r="G878" s="42"/>
      <c r="H878" s="42"/>
      <c r="I878" s="42"/>
      <c r="J878" s="42"/>
      <c r="K878" s="42"/>
      <c r="L878" s="42"/>
    </row>
    <row r="879">
      <c r="A879" s="42"/>
      <c r="B879" s="42"/>
      <c r="C879" s="42"/>
      <c r="D879" s="42"/>
      <c r="E879" s="42"/>
      <c r="F879" s="42"/>
      <c r="G879" s="42"/>
      <c r="H879" s="42"/>
      <c r="I879" s="42"/>
      <c r="J879" s="42"/>
      <c r="K879" s="42"/>
      <c r="L879" s="42"/>
    </row>
    <row r="880">
      <c r="A880" s="42"/>
      <c r="B880" s="42"/>
      <c r="C880" s="42"/>
      <c r="D880" s="42"/>
      <c r="E880" s="42"/>
      <c r="F880" s="42"/>
      <c r="G880" s="42"/>
      <c r="H880" s="42"/>
      <c r="I880" s="42"/>
      <c r="J880" s="42"/>
      <c r="K880" s="42"/>
      <c r="L880" s="42"/>
    </row>
    <row r="881">
      <c r="A881" s="42"/>
      <c r="B881" s="42"/>
      <c r="C881" s="42"/>
      <c r="D881" s="42"/>
      <c r="E881" s="42"/>
      <c r="F881" s="42"/>
      <c r="G881" s="42"/>
      <c r="H881" s="42"/>
      <c r="I881" s="42"/>
      <c r="J881" s="42"/>
      <c r="K881" s="42"/>
      <c r="L881" s="42"/>
    </row>
    <row r="882">
      <c r="A882" s="42"/>
      <c r="B882" s="42"/>
      <c r="C882" s="42"/>
      <c r="D882" s="42"/>
      <c r="E882" s="42"/>
      <c r="F882" s="42"/>
      <c r="G882" s="42"/>
      <c r="H882" s="42"/>
      <c r="I882" s="42"/>
      <c r="J882" s="42"/>
      <c r="K882" s="42"/>
      <c r="L882" s="42"/>
    </row>
    <row r="883">
      <c r="A883" s="42"/>
      <c r="B883" s="42"/>
      <c r="C883" s="42"/>
      <c r="D883" s="42"/>
      <c r="E883" s="42"/>
      <c r="F883" s="42"/>
      <c r="G883" s="42"/>
      <c r="H883" s="42"/>
      <c r="I883" s="42"/>
      <c r="J883" s="42"/>
      <c r="K883" s="42"/>
      <c r="L883" s="42"/>
    </row>
    <row r="884">
      <c r="A884" s="42"/>
      <c r="B884" s="42"/>
      <c r="C884" s="42"/>
      <c r="D884" s="42"/>
      <c r="E884" s="42"/>
      <c r="F884" s="42"/>
      <c r="G884" s="42"/>
      <c r="H884" s="42"/>
      <c r="I884" s="42"/>
      <c r="J884" s="42"/>
      <c r="K884" s="42"/>
      <c r="L884" s="42"/>
    </row>
    <row r="885">
      <c r="A885" s="42"/>
      <c r="B885" s="42"/>
      <c r="C885" s="42"/>
      <c r="D885" s="42"/>
      <c r="E885" s="42"/>
      <c r="F885" s="42"/>
      <c r="G885" s="42"/>
      <c r="H885" s="42"/>
      <c r="I885" s="42"/>
      <c r="J885" s="42"/>
      <c r="K885" s="42"/>
      <c r="L885" s="42"/>
    </row>
    <row r="886">
      <c r="A886" s="42"/>
      <c r="B886" s="42"/>
      <c r="C886" s="42"/>
      <c r="D886" s="42"/>
      <c r="E886" s="42"/>
      <c r="F886" s="42"/>
      <c r="G886" s="42"/>
      <c r="H886" s="42"/>
      <c r="I886" s="42"/>
      <c r="J886" s="42"/>
      <c r="K886" s="42"/>
      <c r="L886" s="42"/>
    </row>
    <row r="887">
      <c r="A887" s="42"/>
      <c r="B887" s="42"/>
      <c r="C887" s="42"/>
      <c r="D887" s="42"/>
      <c r="E887" s="42"/>
      <c r="F887" s="42"/>
      <c r="G887" s="42"/>
      <c r="H887" s="42"/>
      <c r="I887" s="42"/>
      <c r="J887" s="42"/>
      <c r="K887" s="42"/>
      <c r="L887" s="42"/>
    </row>
    <row r="888">
      <c r="A888" s="42"/>
      <c r="B888" s="42"/>
      <c r="C888" s="42"/>
      <c r="D888" s="42"/>
      <c r="E888" s="42"/>
      <c r="F888" s="42"/>
      <c r="G888" s="42"/>
      <c r="H888" s="42"/>
      <c r="I888" s="42"/>
      <c r="J888" s="42"/>
      <c r="K888" s="42"/>
      <c r="L888" s="42"/>
    </row>
    <row r="889">
      <c r="A889" s="42"/>
      <c r="B889" s="42"/>
      <c r="C889" s="42"/>
      <c r="D889" s="42"/>
      <c r="E889" s="42"/>
      <c r="F889" s="42"/>
      <c r="G889" s="42"/>
      <c r="H889" s="42"/>
      <c r="I889" s="42"/>
      <c r="J889" s="42"/>
      <c r="K889" s="42"/>
      <c r="L889" s="42"/>
    </row>
    <row r="890">
      <c r="A890" s="42"/>
      <c r="B890" s="42"/>
      <c r="C890" s="42"/>
      <c r="D890" s="42"/>
      <c r="E890" s="42"/>
      <c r="F890" s="42"/>
      <c r="G890" s="42"/>
      <c r="H890" s="42"/>
      <c r="I890" s="42"/>
      <c r="J890" s="42"/>
      <c r="K890" s="42"/>
      <c r="L890" s="42"/>
    </row>
    <row r="891">
      <c r="A891" s="42"/>
      <c r="B891" s="42"/>
      <c r="C891" s="42"/>
      <c r="D891" s="42"/>
      <c r="E891" s="42"/>
      <c r="F891" s="42"/>
      <c r="G891" s="42"/>
      <c r="H891" s="42"/>
      <c r="I891" s="42"/>
      <c r="J891" s="42"/>
      <c r="K891" s="42"/>
      <c r="L891" s="42"/>
    </row>
    <row r="892">
      <c r="A892" s="42"/>
      <c r="B892" s="42"/>
      <c r="C892" s="42"/>
      <c r="D892" s="42"/>
      <c r="E892" s="42"/>
      <c r="F892" s="42"/>
      <c r="G892" s="42"/>
      <c r="H892" s="42"/>
      <c r="I892" s="42"/>
      <c r="J892" s="42"/>
      <c r="K892" s="42"/>
      <c r="L892" s="42"/>
    </row>
    <row r="893">
      <c r="A893" s="42"/>
      <c r="B893" s="42"/>
      <c r="C893" s="42"/>
      <c r="D893" s="42"/>
      <c r="E893" s="42"/>
      <c r="F893" s="42"/>
      <c r="G893" s="42"/>
      <c r="H893" s="42"/>
      <c r="I893" s="42"/>
      <c r="J893" s="42"/>
      <c r="K893" s="42"/>
      <c r="L893" s="42"/>
    </row>
    <row r="894">
      <c r="A894" s="42"/>
      <c r="B894" s="42"/>
      <c r="C894" s="42"/>
      <c r="D894" s="42"/>
      <c r="E894" s="42"/>
      <c r="F894" s="42"/>
      <c r="G894" s="42"/>
      <c r="H894" s="42"/>
      <c r="I894" s="42"/>
      <c r="J894" s="42"/>
      <c r="K894" s="42"/>
      <c r="L894" s="42"/>
    </row>
    <row r="895">
      <c r="A895" s="42"/>
      <c r="B895" s="42"/>
      <c r="C895" s="42"/>
      <c r="D895" s="42"/>
      <c r="E895" s="42"/>
      <c r="F895" s="42"/>
      <c r="G895" s="42"/>
      <c r="H895" s="42"/>
      <c r="I895" s="42"/>
      <c r="J895" s="42"/>
      <c r="K895" s="42"/>
      <c r="L895" s="42"/>
    </row>
    <row r="896">
      <c r="A896" s="42"/>
      <c r="B896" s="42"/>
      <c r="C896" s="42"/>
      <c r="D896" s="42"/>
      <c r="E896" s="42"/>
      <c r="F896" s="42"/>
      <c r="G896" s="42"/>
      <c r="H896" s="42"/>
      <c r="I896" s="42"/>
      <c r="J896" s="42"/>
      <c r="K896" s="42"/>
      <c r="L896" s="42"/>
    </row>
    <row r="897">
      <c r="A897" s="42"/>
      <c r="B897" s="42"/>
      <c r="C897" s="42"/>
      <c r="D897" s="42"/>
      <c r="E897" s="42"/>
      <c r="F897" s="42"/>
      <c r="G897" s="42"/>
      <c r="H897" s="42"/>
      <c r="I897" s="42"/>
      <c r="J897" s="42"/>
      <c r="K897" s="42"/>
      <c r="L897" s="42"/>
    </row>
    <row r="898">
      <c r="A898" s="42"/>
      <c r="B898" s="42"/>
      <c r="C898" s="42"/>
      <c r="D898" s="42"/>
      <c r="E898" s="42"/>
      <c r="F898" s="42"/>
      <c r="G898" s="42"/>
      <c r="H898" s="42"/>
      <c r="I898" s="42"/>
      <c r="J898" s="42"/>
      <c r="K898" s="42"/>
      <c r="L898" s="42"/>
    </row>
    <row r="899">
      <c r="A899" s="42"/>
      <c r="B899" s="42"/>
      <c r="C899" s="42"/>
      <c r="D899" s="42"/>
      <c r="E899" s="42"/>
      <c r="F899" s="42"/>
      <c r="G899" s="42"/>
      <c r="H899" s="42"/>
      <c r="I899" s="42"/>
      <c r="J899" s="42"/>
      <c r="K899" s="42"/>
      <c r="L899" s="42"/>
    </row>
    <row r="900">
      <c r="A900" s="42"/>
      <c r="B900" s="42"/>
      <c r="C900" s="42"/>
      <c r="D900" s="42"/>
      <c r="E900" s="42"/>
      <c r="F900" s="42"/>
      <c r="G900" s="42"/>
      <c r="H900" s="42"/>
      <c r="I900" s="42"/>
      <c r="J900" s="42"/>
      <c r="K900" s="42"/>
      <c r="L900" s="42"/>
    </row>
    <row r="901">
      <c r="A901" s="42"/>
      <c r="B901" s="42"/>
      <c r="C901" s="42"/>
      <c r="D901" s="42"/>
      <c r="E901" s="42"/>
      <c r="F901" s="42"/>
      <c r="G901" s="42"/>
      <c r="H901" s="42"/>
      <c r="I901" s="42"/>
      <c r="J901" s="42"/>
      <c r="K901" s="42"/>
      <c r="L901" s="42"/>
    </row>
    <row r="902">
      <c r="A902" s="42"/>
      <c r="B902" s="42"/>
      <c r="C902" s="42"/>
      <c r="D902" s="42"/>
      <c r="E902" s="42"/>
      <c r="F902" s="42"/>
      <c r="G902" s="42"/>
      <c r="H902" s="42"/>
      <c r="I902" s="42"/>
      <c r="J902" s="42"/>
      <c r="K902" s="42"/>
      <c r="L902" s="42"/>
    </row>
    <row r="903">
      <c r="A903" s="42"/>
      <c r="B903" s="42"/>
      <c r="C903" s="42"/>
      <c r="D903" s="42"/>
      <c r="E903" s="42"/>
      <c r="F903" s="42"/>
      <c r="G903" s="42"/>
      <c r="H903" s="42"/>
      <c r="I903" s="42"/>
      <c r="J903" s="42"/>
      <c r="K903" s="42"/>
      <c r="L903" s="42"/>
    </row>
    <row r="904">
      <c r="A904" s="42"/>
      <c r="B904" s="42"/>
      <c r="C904" s="42"/>
      <c r="D904" s="42"/>
      <c r="E904" s="42"/>
      <c r="F904" s="42"/>
      <c r="G904" s="42"/>
      <c r="H904" s="42"/>
      <c r="I904" s="42"/>
      <c r="J904" s="42"/>
      <c r="K904" s="42"/>
      <c r="L904" s="42"/>
    </row>
    <row r="905">
      <c r="A905" s="42"/>
      <c r="B905" s="42"/>
      <c r="C905" s="42"/>
      <c r="D905" s="42"/>
      <c r="E905" s="42"/>
      <c r="F905" s="42"/>
      <c r="G905" s="42"/>
      <c r="H905" s="42"/>
      <c r="I905" s="42"/>
      <c r="J905" s="42"/>
      <c r="K905" s="42"/>
      <c r="L905" s="42"/>
    </row>
    <row r="906">
      <c r="A906" s="42"/>
      <c r="B906" s="42"/>
      <c r="C906" s="42"/>
      <c r="D906" s="42"/>
      <c r="E906" s="42"/>
      <c r="F906" s="42"/>
      <c r="G906" s="42"/>
      <c r="H906" s="42"/>
      <c r="I906" s="42"/>
      <c r="J906" s="42"/>
      <c r="K906" s="42"/>
      <c r="L906" s="42"/>
    </row>
    <row r="907">
      <c r="A907" s="42"/>
      <c r="B907" s="42"/>
      <c r="C907" s="42"/>
      <c r="D907" s="42"/>
      <c r="E907" s="42"/>
      <c r="F907" s="42"/>
      <c r="G907" s="42"/>
      <c r="H907" s="42"/>
      <c r="I907" s="42"/>
      <c r="J907" s="42"/>
      <c r="K907" s="42"/>
      <c r="L907" s="42"/>
    </row>
    <row r="908">
      <c r="A908" s="42"/>
      <c r="B908" s="42"/>
      <c r="C908" s="42"/>
      <c r="D908" s="42"/>
      <c r="E908" s="42"/>
      <c r="F908" s="42"/>
      <c r="G908" s="42"/>
      <c r="H908" s="42"/>
      <c r="I908" s="42"/>
      <c r="J908" s="42"/>
      <c r="K908" s="42"/>
      <c r="L908" s="42"/>
    </row>
    <row r="909">
      <c r="A909" s="42"/>
      <c r="B909" s="42"/>
      <c r="C909" s="42"/>
      <c r="D909" s="42"/>
      <c r="E909" s="42"/>
      <c r="F909" s="42"/>
      <c r="G909" s="42"/>
      <c r="H909" s="42"/>
      <c r="I909" s="42"/>
      <c r="J909" s="42"/>
      <c r="K909" s="42"/>
      <c r="L909" s="42"/>
    </row>
    <row r="910">
      <c r="A910" s="42"/>
      <c r="B910" s="42"/>
      <c r="C910" s="42"/>
      <c r="D910" s="42"/>
      <c r="E910" s="42"/>
      <c r="F910" s="42"/>
      <c r="G910" s="42"/>
      <c r="H910" s="42"/>
      <c r="I910" s="42"/>
      <c r="J910" s="42"/>
      <c r="K910" s="42"/>
      <c r="L910" s="42"/>
    </row>
    <row r="911">
      <c r="A911" s="42"/>
      <c r="B911" s="42"/>
      <c r="C911" s="42"/>
      <c r="D911" s="42"/>
      <c r="E911" s="42"/>
      <c r="F911" s="42"/>
      <c r="G911" s="42"/>
      <c r="H911" s="42"/>
      <c r="I911" s="42"/>
      <c r="J911" s="42"/>
      <c r="K911" s="42"/>
      <c r="L911" s="42"/>
    </row>
    <row r="912">
      <c r="A912" s="42"/>
      <c r="B912" s="42"/>
      <c r="C912" s="42"/>
      <c r="D912" s="42"/>
      <c r="E912" s="42"/>
      <c r="F912" s="42"/>
      <c r="G912" s="42"/>
      <c r="H912" s="42"/>
      <c r="I912" s="42"/>
      <c r="J912" s="42"/>
      <c r="K912" s="42"/>
      <c r="L912" s="42"/>
    </row>
    <row r="913">
      <c r="A913" s="42"/>
      <c r="B913" s="42"/>
      <c r="C913" s="42"/>
      <c r="D913" s="42"/>
      <c r="E913" s="42"/>
      <c r="F913" s="42"/>
      <c r="G913" s="42"/>
      <c r="H913" s="42"/>
      <c r="I913" s="42"/>
      <c r="J913" s="42"/>
      <c r="K913" s="42"/>
      <c r="L913" s="42"/>
    </row>
    <row r="914">
      <c r="A914" s="42"/>
      <c r="B914" s="42"/>
      <c r="C914" s="42"/>
      <c r="D914" s="42"/>
      <c r="E914" s="42"/>
      <c r="F914" s="42"/>
      <c r="G914" s="42"/>
      <c r="H914" s="42"/>
      <c r="I914" s="42"/>
      <c r="J914" s="42"/>
      <c r="K914" s="42"/>
      <c r="L914" s="42"/>
    </row>
    <row r="915">
      <c r="A915" s="42"/>
      <c r="B915" s="42"/>
      <c r="C915" s="42"/>
      <c r="D915" s="42"/>
      <c r="E915" s="42"/>
      <c r="F915" s="42"/>
      <c r="G915" s="42"/>
      <c r="H915" s="42"/>
      <c r="I915" s="42"/>
      <c r="J915" s="42"/>
      <c r="K915" s="42"/>
      <c r="L915" s="42"/>
    </row>
    <row r="916">
      <c r="A916" s="42"/>
      <c r="B916" s="42"/>
      <c r="C916" s="42"/>
      <c r="D916" s="42"/>
      <c r="E916" s="42"/>
      <c r="F916" s="42"/>
      <c r="G916" s="42"/>
      <c r="H916" s="42"/>
      <c r="I916" s="42"/>
      <c r="J916" s="42"/>
      <c r="K916" s="42"/>
      <c r="L916" s="42"/>
    </row>
    <row r="917">
      <c r="A917" s="42"/>
      <c r="B917" s="42"/>
      <c r="C917" s="42"/>
      <c r="D917" s="42"/>
      <c r="E917" s="42"/>
      <c r="F917" s="42"/>
      <c r="G917" s="42"/>
      <c r="H917" s="42"/>
      <c r="I917" s="42"/>
      <c r="J917" s="42"/>
      <c r="K917" s="42"/>
      <c r="L917" s="42"/>
    </row>
    <row r="918">
      <c r="A918" s="42"/>
      <c r="B918" s="42"/>
      <c r="C918" s="42"/>
      <c r="D918" s="42"/>
      <c r="E918" s="42"/>
      <c r="F918" s="42"/>
      <c r="G918" s="42"/>
      <c r="H918" s="42"/>
      <c r="I918" s="42"/>
      <c r="J918" s="42"/>
      <c r="K918" s="42"/>
      <c r="L918" s="42"/>
    </row>
    <row r="919">
      <c r="A919" s="42"/>
      <c r="B919" s="42"/>
      <c r="C919" s="42"/>
      <c r="D919" s="42"/>
      <c r="E919" s="42"/>
      <c r="F919" s="42"/>
      <c r="G919" s="42"/>
      <c r="H919" s="42"/>
      <c r="I919" s="42"/>
      <c r="J919" s="42"/>
      <c r="K919" s="42"/>
      <c r="L919" s="42"/>
    </row>
    <row r="920">
      <c r="A920" s="42"/>
      <c r="B920" s="42"/>
      <c r="C920" s="42"/>
      <c r="D920" s="42"/>
      <c r="E920" s="42"/>
      <c r="F920" s="42"/>
      <c r="G920" s="42"/>
      <c r="H920" s="42"/>
      <c r="I920" s="42"/>
      <c r="J920" s="42"/>
      <c r="K920" s="42"/>
      <c r="L920" s="42"/>
    </row>
    <row r="921">
      <c r="A921" s="42"/>
      <c r="B921" s="42"/>
      <c r="C921" s="42"/>
      <c r="D921" s="42"/>
      <c r="E921" s="42"/>
      <c r="F921" s="42"/>
      <c r="G921" s="42"/>
      <c r="H921" s="42"/>
      <c r="I921" s="42"/>
      <c r="J921" s="42"/>
      <c r="K921" s="42"/>
      <c r="L921" s="42"/>
    </row>
    <row r="922">
      <c r="A922" s="42"/>
      <c r="B922" s="42"/>
      <c r="C922" s="42"/>
      <c r="D922" s="42"/>
      <c r="E922" s="42"/>
      <c r="F922" s="42"/>
      <c r="G922" s="42"/>
      <c r="H922" s="42"/>
      <c r="I922" s="42"/>
      <c r="J922" s="42"/>
      <c r="K922" s="42"/>
      <c r="L922" s="42"/>
    </row>
    <row r="923">
      <c r="A923" s="42"/>
      <c r="B923" s="42"/>
      <c r="C923" s="42"/>
      <c r="D923" s="42"/>
      <c r="E923" s="42"/>
      <c r="F923" s="42"/>
      <c r="G923" s="42"/>
      <c r="H923" s="42"/>
      <c r="I923" s="42"/>
      <c r="J923" s="42"/>
      <c r="K923" s="42"/>
      <c r="L923" s="42"/>
    </row>
    <row r="924">
      <c r="A924" s="42"/>
      <c r="B924" s="42"/>
      <c r="C924" s="42"/>
      <c r="D924" s="42"/>
      <c r="E924" s="42"/>
      <c r="F924" s="42"/>
      <c r="G924" s="42"/>
      <c r="H924" s="42"/>
      <c r="I924" s="42"/>
      <c r="J924" s="42"/>
      <c r="K924" s="42"/>
      <c r="L924" s="42"/>
    </row>
    <row r="925">
      <c r="A925" s="42"/>
      <c r="B925" s="42"/>
      <c r="C925" s="42"/>
      <c r="D925" s="42"/>
      <c r="E925" s="42"/>
      <c r="F925" s="42"/>
      <c r="G925" s="42"/>
      <c r="H925" s="42"/>
      <c r="I925" s="42"/>
      <c r="J925" s="42"/>
      <c r="K925" s="42"/>
      <c r="L925" s="42"/>
    </row>
    <row r="926">
      <c r="A926" s="42"/>
      <c r="B926" s="42"/>
      <c r="C926" s="42"/>
      <c r="D926" s="42"/>
      <c r="E926" s="42"/>
      <c r="F926" s="42"/>
      <c r="G926" s="42"/>
      <c r="H926" s="42"/>
      <c r="I926" s="42"/>
      <c r="J926" s="42"/>
      <c r="K926" s="42"/>
      <c r="L926" s="42"/>
    </row>
    <row r="927">
      <c r="A927" s="42"/>
      <c r="B927" s="42"/>
      <c r="C927" s="42"/>
      <c r="D927" s="42"/>
      <c r="E927" s="42"/>
      <c r="F927" s="42"/>
      <c r="G927" s="42"/>
      <c r="H927" s="42"/>
      <c r="I927" s="42"/>
      <c r="J927" s="42"/>
      <c r="K927" s="42"/>
      <c r="L927" s="42"/>
    </row>
    <row r="928">
      <c r="A928" s="42"/>
      <c r="B928" s="42"/>
      <c r="C928" s="42"/>
      <c r="D928" s="42"/>
      <c r="E928" s="42"/>
      <c r="F928" s="42"/>
      <c r="G928" s="42"/>
      <c r="H928" s="42"/>
      <c r="I928" s="42"/>
      <c r="J928" s="42"/>
      <c r="K928" s="42"/>
      <c r="L928" s="42"/>
    </row>
    <row r="929">
      <c r="A929" s="42"/>
      <c r="B929" s="42"/>
      <c r="C929" s="42"/>
      <c r="D929" s="42"/>
      <c r="E929" s="42"/>
      <c r="F929" s="42"/>
      <c r="G929" s="42"/>
      <c r="H929" s="42"/>
      <c r="I929" s="42"/>
      <c r="J929" s="42"/>
      <c r="K929" s="42"/>
      <c r="L929" s="42"/>
    </row>
    <row r="930">
      <c r="A930" s="42"/>
      <c r="B930" s="42"/>
      <c r="C930" s="42"/>
      <c r="D930" s="42"/>
      <c r="E930" s="42"/>
      <c r="F930" s="42"/>
      <c r="G930" s="42"/>
      <c r="H930" s="42"/>
      <c r="I930" s="42"/>
      <c r="J930" s="42"/>
      <c r="K930" s="42"/>
      <c r="L930" s="42"/>
    </row>
    <row r="931">
      <c r="A931" s="42"/>
      <c r="B931" s="42"/>
      <c r="C931" s="42"/>
      <c r="D931" s="42"/>
      <c r="E931" s="42"/>
      <c r="F931" s="42"/>
      <c r="G931" s="42"/>
      <c r="H931" s="42"/>
      <c r="I931" s="42"/>
      <c r="J931" s="42"/>
      <c r="K931" s="42"/>
      <c r="L931" s="42"/>
    </row>
    <row r="932">
      <c r="A932" s="42"/>
      <c r="B932" s="42"/>
      <c r="C932" s="42"/>
      <c r="D932" s="42"/>
      <c r="E932" s="42"/>
      <c r="F932" s="42"/>
      <c r="G932" s="42"/>
      <c r="H932" s="42"/>
      <c r="I932" s="42"/>
      <c r="J932" s="42"/>
      <c r="K932" s="42"/>
      <c r="L932" s="42"/>
    </row>
    <row r="933">
      <c r="A933" s="42"/>
      <c r="B933" s="42"/>
      <c r="C933" s="42"/>
      <c r="D933" s="42"/>
      <c r="E933" s="42"/>
      <c r="F933" s="42"/>
      <c r="G933" s="42"/>
      <c r="H933" s="42"/>
      <c r="I933" s="42"/>
      <c r="J933" s="42"/>
      <c r="K933" s="42"/>
      <c r="L933" s="42"/>
    </row>
    <row r="934">
      <c r="A934" s="42"/>
      <c r="B934" s="42"/>
      <c r="C934" s="42"/>
      <c r="D934" s="42"/>
      <c r="E934" s="42"/>
      <c r="F934" s="42"/>
      <c r="G934" s="42"/>
      <c r="H934" s="42"/>
      <c r="I934" s="42"/>
      <c r="J934" s="42"/>
      <c r="K934" s="42"/>
      <c r="L934" s="42"/>
    </row>
    <row r="935">
      <c r="A935" s="42"/>
      <c r="B935" s="42"/>
      <c r="C935" s="42"/>
      <c r="D935" s="42"/>
      <c r="E935" s="42"/>
      <c r="F935" s="42"/>
      <c r="G935" s="42"/>
      <c r="H935" s="42"/>
      <c r="I935" s="42"/>
      <c r="J935" s="42"/>
      <c r="K935" s="42"/>
      <c r="L935" s="42"/>
    </row>
    <row r="936">
      <c r="A936" s="42"/>
      <c r="B936" s="42"/>
      <c r="C936" s="42"/>
      <c r="D936" s="42"/>
      <c r="E936" s="42"/>
      <c r="F936" s="42"/>
      <c r="G936" s="42"/>
      <c r="H936" s="42"/>
      <c r="I936" s="42"/>
      <c r="J936" s="42"/>
      <c r="K936" s="42"/>
      <c r="L936" s="42"/>
    </row>
    <row r="937">
      <c r="A937" s="42"/>
      <c r="B937" s="42"/>
      <c r="C937" s="42"/>
      <c r="D937" s="42"/>
      <c r="E937" s="42"/>
      <c r="F937" s="42"/>
      <c r="G937" s="42"/>
      <c r="H937" s="42"/>
      <c r="I937" s="42"/>
      <c r="J937" s="42"/>
      <c r="K937" s="42"/>
      <c r="L937" s="42"/>
    </row>
    <row r="938">
      <c r="A938" s="42"/>
      <c r="B938" s="42"/>
      <c r="C938" s="42"/>
      <c r="D938" s="42"/>
      <c r="E938" s="42"/>
      <c r="F938" s="42"/>
      <c r="G938" s="42"/>
      <c r="H938" s="42"/>
      <c r="I938" s="42"/>
      <c r="J938" s="42"/>
      <c r="K938" s="42"/>
      <c r="L938" s="42"/>
    </row>
    <row r="939">
      <c r="A939" s="42"/>
      <c r="B939" s="42"/>
      <c r="C939" s="42"/>
      <c r="D939" s="42"/>
      <c r="E939" s="42"/>
      <c r="F939" s="42"/>
      <c r="G939" s="42"/>
      <c r="H939" s="42"/>
      <c r="I939" s="42"/>
      <c r="J939" s="42"/>
      <c r="K939" s="42"/>
      <c r="L939" s="42"/>
    </row>
    <row r="940">
      <c r="A940" s="42"/>
      <c r="B940" s="42"/>
      <c r="C940" s="42"/>
      <c r="D940" s="42"/>
      <c r="E940" s="42"/>
      <c r="F940" s="42"/>
      <c r="G940" s="42"/>
      <c r="H940" s="42"/>
      <c r="I940" s="42"/>
      <c r="J940" s="42"/>
      <c r="K940" s="42"/>
      <c r="L940" s="42"/>
    </row>
    <row r="941">
      <c r="A941" s="42"/>
      <c r="B941" s="42"/>
      <c r="C941" s="42"/>
      <c r="D941" s="42"/>
      <c r="E941" s="42"/>
      <c r="F941" s="42"/>
      <c r="G941" s="42"/>
      <c r="H941" s="42"/>
      <c r="I941" s="42"/>
      <c r="J941" s="42"/>
      <c r="K941" s="42"/>
      <c r="L941" s="42"/>
    </row>
    <row r="942">
      <c r="A942" s="42"/>
      <c r="B942" s="42"/>
      <c r="C942" s="42"/>
      <c r="D942" s="42"/>
      <c r="E942" s="42"/>
      <c r="F942" s="42"/>
      <c r="G942" s="42"/>
      <c r="H942" s="42"/>
      <c r="I942" s="42"/>
      <c r="J942" s="42"/>
      <c r="K942" s="42"/>
      <c r="L942" s="42"/>
    </row>
    <row r="943">
      <c r="A943" s="42"/>
      <c r="B943" s="42"/>
      <c r="C943" s="42"/>
      <c r="D943" s="42"/>
      <c r="E943" s="42"/>
      <c r="F943" s="42"/>
      <c r="G943" s="42"/>
      <c r="H943" s="42"/>
      <c r="I943" s="42"/>
      <c r="J943" s="42"/>
      <c r="K943" s="42"/>
      <c r="L943" s="42"/>
    </row>
    <row r="944">
      <c r="A944" s="42"/>
      <c r="B944" s="42"/>
      <c r="C944" s="42"/>
      <c r="D944" s="42"/>
      <c r="E944" s="42"/>
      <c r="F944" s="42"/>
      <c r="G944" s="42"/>
      <c r="H944" s="42"/>
      <c r="I944" s="42"/>
      <c r="J944" s="42"/>
      <c r="K944" s="42"/>
      <c r="L944" s="42"/>
    </row>
    <row r="945">
      <c r="A945" s="42"/>
      <c r="B945" s="42"/>
      <c r="C945" s="42"/>
      <c r="D945" s="42"/>
      <c r="E945" s="42"/>
      <c r="F945" s="42"/>
      <c r="G945" s="42"/>
      <c r="H945" s="42"/>
      <c r="I945" s="42"/>
      <c r="J945" s="42"/>
      <c r="K945" s="42"/>
      <c r="L945" s="42"/>
    </row>
    <row r="946">
      <c r="A946" s="42"/>
      <c r="B946" s="42"/>
      <c r="C946" s="42"/>
      <c r="D946" s="42"/>
      <c r="E946" s="42"/>
      <c r="F946" s="42"/>
      <c r="G946" s="42"/>
      <c r="H946" s="42"/>
      <c r="I946" s="42"/>
      <c r="J946" s="42"/>
      <c r="K946" s="42"/>
      <c r="L946" s="42"/>
    </row>
    <row r="947">
      <c r="A947" s="42"/>
      <c r="B947" s="42"/>
      <c r="C947" s="42"/>
      <c r="D947" s="42"/>
      <c r="E947" s="42"/>
      <c r="F947" s="42"/>
      <c r="G947" s="42"/>
      <c r="H947" s="42"/>
      <c r="I947" s="42"/>
      <c r="J947" s="42"/>
      <c r="K947" s="42"/>
      <c r="L947" s="42"/>
    </row>
    <row r="948">
      <c r="A948" s="42"/>
      <c r="B948" s="42"/>
      <c r="C948" s="42"/>
      <c r="D948" s="42"/>
      <c r="E948" s="42"/>
      <c r="F948" s="42"/>
      <c r="G948" s="42"/>
      <c r="H948" s="42"/>
      <c r="I948" s="42"/>
      <c r="J948" s="42"/>
      <c r="K948" s="42"/>
      <c r="L948" s="42"/>
    </row>
    <row r="949">
      <c r="A949" s="42"/>
      <c r="B949" s="42"/>
      <c r="C949" s="42"/>
      <c r="D949" s="42"/>
      <c r="E949" s="42"/>
      <c r="F949" s="42"/>
      <c r="G949" s="42"/>
      <c r="H949" s="42"/>
      <c r="I949" s="42"/>
      <c r="J949" s="42"/>
      <c r="K949" s="42"/>
      <c r="L949" s="42"/>
    </row>
    <row r="950">
      <c r="A950" s="42"/>
      <c r="B950" s="42"/>
      <c r="C950" s="42"/>
      <c r="D950" s="42"/>
      <c r="E950" s="42"/>
      <c r="F950" s="42"/>
      <c r="G950" s="42"/>
      <c r="H950" s="42"/>
      <c r="I950" s="42"/>
      <c r="J950" s="42"/>
      <c r="K950" s="42"/>
      <c r="L950" s="42"/>
    </row>
    <row r="951">
      <c r="A951" s="42"/>
      <c r="B951" s="42"/>
      <c r="C951" s="42"/>
      <c r="D951" s="42"/>
      <c r="E951" s="42"/>
      <c r="F951" s="42"/>
      <c r="G951" s="42"/>
      <c r="H951" s="42"/>
      <c r="I951" s="42"/>
      <c r="J951" s="42"/>
      <c r="K951" s="42"/>
      <c r="L951" s="42"/>
    </row>
    <row r="952">
      <c r="A952" s="42"/>
      <c r="B952" s="42"/>
      <c r="C952" s="42"/>
      <c r="D952" s="42"/>
      <c r="E952" s="42"/>
      <c r="F952" s="42"/>
      <c r="G952" s="42"/>
      <c r="H952" s="42"/>
      <c r="I952" s="42"/>
      <c r="J952" s="42"/>
      <c r="K952" s="42"/>
      <c r="L952" s="42"/>
    </row>
    <row r="953">
      <c r="A953" s="42"/>
      <c r="B953" s="42"/>
      <c r="C953" s="42"/>
      <c r="D953" s="42"/>
      <c r="E953" s="42"/>
      <c r="F953" s="42"/>
      <c r="G953" s="42"/>
      <c r="H953" s="42"/>
      <c r="I953" s="42"/>
      <c r="J953" s="42"/>
      <c r="K953" s="42"/>
      <c r="L953" s="42"/>
    </row>
    <row r="954">
      <c r="A954" s="42"/>
      <c r="B954" s="42"/>
      <c r="C954" s="42"/>
      <c r="D954" s="42"/>
      <c r="E954" s="42"/>
      <c r="F954" s="42"/>
      <c r="G954" s="42"/>
      <c r="H954" s="42"/>
      <c r="I954" s="42"/>
      <c r="J954" s="42"/>
      <c r="K954" s="42"/>
      <c r="L954" s="42"/>
    </row>
    <row r="955">
      <c r="A955" s="42"/>
      <c r="B955" s="42"/>
      <c r="C955" s="42"/>
      <c r="D955" s="42"/>
      <c r="E955" s="42"/>
      <c r="F955" s="42"/>
      <c r="G955" s="42"/>
      <c r="H955" s="42"/>
      <c r="I955" s="42"/>
      <c r="J955" s="42"/>
      <c r="K955" s="42"/>
      <c r="L955" s="42"/>
    </row>
    <row r="956">
      <c r="A956" s="42"/>
      <c r="B956" s="42"/>
      <c r="C956" s="42"/>
      <c r="D956" s="42"/>
      <c r="E956" s="42"/>
      <c r="F956" s="42"/>
      <c r="G956" s="42"/>
      <c r="H956" s="42"/>
      <c r="I956" s="42"/>
      <c r="J956" s="42"/>
      <c r="K956" s="42"/>
      <c r="L956" s="42"/>
    </row>
    <row r="957">
      <c r="A957" s="42"/>
      <c r="B957" s="42"/>
      <c r="C957" s="42"/>
      <c r="D957" s="42"/>
      <c r="E957" s="42"/>
      <c r="F957" s="42"/>
      <c r="G957" s="42"/>
      <c r="H957" s="42"/>
      <c r="I957" s="42"/>
      <c r="J957" s="42"/>
      <c r="K957" s="42"/>
      <c r="L957" s="42"/>
    </row>
    <row r="958">
      <c r="A958" s="42"/>
      <c r="B958" s="42"/>
      <c r="C958" s="42"/>
      <c r="D958" s="42"/>
      <c r="E958" s="42"/>
      <c r="F958" s="42"/>
      <c r="G958" s="42"/>
      <c r="H958" s="42"/>
      <c r="I958" s="42"/>
      <c r="J958" s="42"/>
      <c r="K958" s="42"/>
      <c r="L958" s="42"/>
    </row>
    <row r="959">
      <c r="A959" s="42"/>
      <c r="B959" s="42"/>
      <c r="C959" s="42"/>
      <c r="D959" s="42"/>
      <c r="E959" s="42"/>
      <c r="F959" s="42"/>
      <c r="G959" s="42"/>
      <c r="H959" s="42"/>
      <c r="I959" s="42"/>
      <c r="J959" s="42"/>
      <c r="K959" s="42"/>
      <c r="L959" s="42"/>
    </row>
    <row r="960">
      <c r="A960" s="42"/>
      <c r="B960" s="42"/>
      <c r="C960" s="42"/>
      <c r="D960" s="42"/>
      <c r="E960" s="42"/>
      <c r="F960" s="42"/>
      <c r="G960" s="42"/>
      <c r="H960" s="42"/>
      <c r="I960" s="42"/>
      <c r="J960" s="42"/>
      <c r="K960" s="42"/>
      <c r="L960" s="42"/>
    </row>
    <row r="961">
      <c r="A961" s="42"/>
      <c r="B961" s="42"/>
      <c r="C961" s="42"/>
      <c r="D961" s="42"/>
      <c r="E961" s="42"/>
      <c r="F961" s="42"/>
      <c r="G961" s="42"/>
      <c r="H961" s="42"/>
      <c r="I961" s="42"/>
      <c r="J961" s="42"/>
      <c r="K961" s="42"/>
      <c r="L961" s="42"/>
    </row>
    <row r="962">
      <c r="A962" s="42"/>
      <c r="B962" s="42"/>
      <c r="C962" s="42"/>
      <c r="D962" s="42"/>
      <c r="E962" s="42"/>
      <c r="F962" s="42"/>
      <c r="G962" s="42"/>
      <c r="H962" s="42"/>
      <c r="I962" s="42"/>
      <c r="J962" s="42"/>
      <c r="K962" s="42"/>
      <c r="L962" s="42"/>
    </row>
    <row r="963">
      <c r="A963" s="42"/>
      <c r="B963" s="42"/>
      <c r="C963" s="42"/>
      <c r="D963" s="42"/>
      <c r="E963" s="42"/>
      <c r="F963" s="42"/>
      <c r="G963" s="42"/>
      <c r="H963" s="42"/>
      <c r="I963" s="42"/>
      <c r="J963" s="42"/>
      <c r="K963" s="42"/>
      <c r="L963" s="42"/>
    </row>
    <row r="964">
      <c r="A964" s="42"/>
      <c r="B964" s="42"/>
      <c r="C964" s="42"/>
      <c r="D964" s="42"/>
      <c r="E964" s="42"/>
      <c r="F964" s="42"/>
      <c r="G964" s="42"/>
      <c r="H964" s="42"/>
      <c r="I964" s="42"/>
      <c r="J964" s="42"/>
      <c r="K964" s="42"/>
      <c r="L964" s="42"/>
    </row>
    <row r="965">
      <c r="A965" s="42"/>
      <c r="B965" s="42"/>
      <c r="C965" s="42"/>
      <c r="D965" s="42"/>
      <c r="E965" s="42"/>
      <c r="F965" s="42"/>
      <c r="G965" s="42"/>
      <c r="H965" s="42"/>
      <c r="I965" s="42"/>
      <c r="J965" s="42"/>
      <c r="K965" s="42"/>
      <c r="L965" s="42"/>
    </row>
    <row r="966">
      <c r="A966" s="42"/>
      <c r="B966" s="42"/>
      <c r="C966" s="42"/>
      <c r="D966" s="42"/>
      <c r="E966" s="42"/>
      <c r="F966" s="42"/>
      <c r="G966" s="42"/>
      <c r="H966" s="42"/>
      <c r="I966" s="42"/>
      <c r="J966" s="42"/>
      <c r="K966" s="42"/>
      <c r="L966" s="42"/>
    </row>
    <row r="967">
      <c r="A967" s="42"/>
      <c r="B967" s="42"/>
      <c r="C967" s="42"/>
      <c r="D967" s="42"/>
      <c r="E967" s="42"/>
      <c r="F967" s="42"/>
      <c r="G967" s="42"/>
      <c r="H967" s="42"/>
      <c r="I967" s="42"/>
      <c r="J967" s="42"/>
      <c r="K967" s="42"/>
      <c r="L967" s="42"/>
    </row>
    <row r="968">
      <c r="A968" s="42"/>
      <c r="B968" s="42"/>
      <c r="C968" s="42"/>
      <c r="D968" s="42"/>
      <c r="E968" s="42"/>
      <c r="F968" s="42"/>
      <c r="G968" s="42"/>
      <c r="H968" s="42"/>
      <c r="I968" s="42"/>
      <c r="J968" s="42"/>
      <c r="K968" s="42"/>
      <c r="L968" s="42"/>
    </row>
    <row r="969">
      <c r="A969" s="42"/>
      <c r="B969" s="42"/>
      <c r="C969" s="42"/>
      <c r="D969" s="42"/>
      <c r="E969" s="42"/>
      <c r="F969" s="42"/>
      <c r="G969" s="42"/>
      <c r="H969" s="42"/>
      <c r="I969" s="42"/>
      <c r="J969" s="42"/>
      <c r="K969" s="42"/>
      <c r="L969" s="42"/>
    </row>
    <row r="970">
      <c r="A970" s="42"/>
      <c r="B970" s="42"/>
      <c r="C970" s="42"/>
      <c r="D970" s="42"/>
      <c r="E970" s="42"/>
      <c r="F970" s="42"/>
      <c r="G970" s="42"/>
      <c r="H970" s="42"/>
      <c r="I970" s="42"/>
      <c r="J970" s="42"/>
      <c r="K970" s="42"/>
      <c r="L970" s="42"/>
    </row>
    <row r="971">
      <c r="A971" s="42"/>
      <c r="B971" s="42"/>
      <c r="C971" s="42"/>
      <c r="D971" s="42"/>
      <c r="E971" s="42"/>
      <c r="F971" s="42"/>
      <c r="G971" s="42"/>
      <c r="H971" s="42"/>
      <c r="I971" s="42"/>
      <c r="J971" s="42"/>
      <c r="K971" s="42"/>
      <c r="L971" s="42"/>
    </row>
    <row r="972">
      <c r="A972" s="42"/>
      <c r="B972" s="42"/>
      <c r="C972" s="42"/>
      <c r="D972" s="42"/>
      <c r="E972" s="42"/>
      <c r="F972" s="42"/>
      <c r="G972" s="42"/>
      <c r="H972" s="42"/>
      <c r="I972" s="42"/>
      <c r="J972" s="42"/>
      <c r="K972" s="42"/>
      <c r="L972" s="42"/>
    </row>
    <row r="973">
      <c r="A973" s="42"/>
      <c r="B973" s="42"/>
      <c r="C973" s="42"/>
      <c r="D973" s="42"/>
      <c r="E973" s="42"/>
      <c r="F973" s="42"/>
      <c r="G973" s="42"/>
      <c r="H973" s="42"/>
      <c r="I973" s="42"/>
      <c r="J973" s="42"/>
      <c r="K973" s="42"/>
      <c r="L973" s="42"/>
    </row>
    <row r="974">
      <c r="A974" s="42"/>
      <c r="B974" s="42"/>
      <c r="C974" s="42"/>
      <c r="D974" s="42"/>
      <c r="E974" s="42"/>
      <c r="F974" s="42"/>
      <c r="G974" s="42"/>
      <c r="H974" s="42"/>
      <c r="I974" s="42"/>
      <c r="J974" s="42"/>
      <c r="K974" s="42"/>
      <c r="L974" s="42"/>
    </row>
    <row r="975">
      <c r="A975" s="42"/>
      <c r="B975" s="42"/>
      <c r="C975" s="42"/>
      <c r="D975" s="42"/>
      <c r="E975" s="42"/>
      <c r="F975" s="42"/>
      <c r="G975" s="42"/>
      <c r="H975" s="42"/>
      <c r="I975" s="42"/>
      <c r="J975" s="42"/>
      <c r="K975" s="42"/>
      <c r="L975" s="42"/>
    </row>
    <row r="976">
      <c r="A976" s="42"/>
      <c r="B976" s="42"/>
      <c r="C976" s="42"/>
      <c r="D976" s="42"/>
      <c r="E976" s="42"/>
      <c r="F976" s="42"/>
      <c r="G976" s="42"/>
      <c r="H976" s="42"/>
      <c r="I976" s="42"/>
      <c r="J976" s="42"/>
      <c r="K976" s="42"/>
      <c r="L976" s="42"/>
    </row>
    <row r="977">
      <c r="A977" s="42"/>
      <c r="B977" s="42"/>
      <c r="C977" s="42"/>
      <c r="D977" s="42"/>
      <c r="E977" s="42"/>
      <c r="F977" s="42"/>
      <c r="G977" s="42"/>
      <c r="H977" s="42"/>
      <c r="I977" s="42"/>
      <c r="J977" s="42"/>
      <c r="K977" s="42"/>
      <c r="L977" s="42"/>
    </row>
    <row r="978">
      <c r="A978" s="42"/>
      <c r="B978" s="42"/>
      <c r="C978" s="42"/>
      <c r="D978" s="42"/>
      <c r="E978" s="42"/>
      <c r="F978" s="42"/>
      <c r="G978" s="42"/>
      <c r="H978" s="42"/>
      <c r="I978" s="42"/>
      <c r="J978" s="42"/>
      <c r="K978" s="42"/>
      <c r="L978" s="42"/>
    </row>
    <row r="979">
      <c r="A979" s="42"/>
      <c r="B979" s="42"/>
      <c r="C979" s="42"/>
      <c r="D979" s="42"/>
      <c r="E979" s="42"/>
      <c r="F979" s="42"/>
      <c r="G979" s="42"/>
      <c r="H979" s="42"/>
      <c r="I979" s="42"/>
      <c r="J979" s="42"/>
      <c r="K979" s="42"/>
      <c r="L979" s="42"/>
    </row>
    <row r="980">
      <c r="A980" s="42"/>
      <c r="B980" s="42"/>
      <c r="C980" s="42"/>
      <c r="D980" s="42"/>
      <c r="E980" s="42"/>
      <c r="F980" s="42"/>
      <c r="G980" s="42"/>
      <c r="H980" s="42"/>
      <c r="I980" s="42"/>
      <c r="J980" s="42"/>
      <c r="K980" s="42"/>
      <c r="L980" s="42"/>
    </row>
    <row r="981">
      <c r="A981" s="42"/>
      <c r="B981" s="42"/>
      <c r="C981" s="42"/>
      <c r="D981" s="42"/>
      <c r="E981" s="42"/>
      <c r="F981" s="42"/>
      <c r="G981" s="42"/>
      <c r="H981" s="42"/>
      <c r="I981" s="42"/>
      <c r="J981" s="42"/>
      <c r="K981" s="42"/>
      <c r="L981" s="42"/>
    </row>
    <row r="982">
      <c r="A982" s="42"/>
      <c r="B982" s="42"/>
      <c r="C982" s="42"/>
      <c r="D982" s="42"/>
      <c r="E982" s="42"/>
      <c r="F982" s="42"/>
      <c r="G982" s="42"/>
      <c r="H982" s="42"/>
      <c r="I982" s="42"/>
      <c r="J982" s="42"/>
      <c r="K982" s="42"/>
      <c r="L982" s="42"/>
    </row>
    <row r="983">
      <c r="A983" s="42"/>
      <c r="B983" s="42"/>
      <c r="C983" s="42"/>
      <c r="D983" s="42"/>
      <c r="E983" s="42"/>
      <c r="F983" s="42"/>
      <c r="G983" s="42"/>
      <c r="H983" s="42"/>
      <c r="I983" s="42"/>
      <c r="J983" s="42"/>
      <c r="K983" s="42"/>
      <c r="L983" s="42"/>
    </row>
    <row r="984">
      <c r="A984" s="42"/>
      <c r="B984" s="42"/>
      <c r="C984" s="42"/>
      <c r="D984" s="42"/>
      <c r="E984" s="42"/>
      <c r="F984" s="42"/>
      <c r="G984" s="42"/>
      <c r="H984" s="42"/>
      <c r="I984" s="42"/>
      <c r="J984" s="42"/>
      <c r="K984" s="42"/>
      <c r="L984" s="42"/>
    </row>
    <row r="985">
      <c r="A985" s="42"/>
      <c r="B985" s="42"/>
      <c r="C985" s="42"/>
      <c r="D985" s="42"/>
      <c r="E985" s="42"/>
      <c r="F985" s="42"/>
      <c r="G985" s="42"/>
      <c r="H985" s="42"/>
      <c r="I985" s="42"/>
      <c r="J985" s="42"/>
      <c r="K985" s="42"/>
      <c r="L985" s="42"/>
    </row>
    <row r="986">
      <c r="A986" s="42"/>
      <c r="B986" s="42"/>
      <c r="C986" s="42"/>
      <c r="D986" s="42"/>
      <c r="E986" s="42"/>
      <c r="F986" s="42"/>
      <c r="G986" s="42"/>
      <c r="H986" s="42"/>
      <c r="I986" s="42"/>
      <c r="J986" s="42"/>
      <c r="K986" s="42"/>
      <c r="L986" s="42"/>
    </row>
    <row r="987">
      <c r="A987" s="42"/>
      <c r="B987" s="42"/>
      <c r="C987" s="42"/>
      <c r="D987" s="42"/>
      <c r="E987" s="42"/>
      <c r="F987" s="42"/>
      <c r="G987" s="42"/>
      <c r="H987" s="42"/>
      <c r="I987" s="42"/>
      <c r="J987" s="42"/>
      <c r="K987" s="42"/>
      <c r="L987" s="42"/>
    </row>
    <row r="988">
      <c r="A988" s="42"/>
      <c r="B988" s="42"/>
      <c r="C988" s="42"/>
      <c r="D988" s="42"/>
      <c r="E988" s="42"/>
      <c r="F988" s="42"/>
      <c r="G988" s="42"/>
      <c r="H988" s="42"/>
      <c r="I988" s="42"/>
      <c r="J988" s="42"/>
      <c r="K988" s="42"/>
      <c r="L988" s="42"/>
    </row>
    <row r="989">
      <c r="A989" s="42"/>
      <c r="B989" s="42"/>
      <c r="C989" s="42"/>
      <c r="D989" s="42"/>
      <c r="E989" s="42"/>
      <c r="F989" s="42"/>
      <c r="G989" s="42"/>
      <c r="H989" s="42"/>
      <c r="I989" s="42"/>
      <c r="J989" s="42"/>
      <c r="K989" s="42"/>
      <c r="L989" s="42"/>
    </row>
    <row r="990">
      <c r="A990" s="42"/>
      <c r="B990" s="42"/>
      <c r="C990" s="42"/>
      <c r="D990" s="42"/>
      <c r="E990" s="42"/>
      <c r="F990" s="42"/>
      <c r="G990" s="42"/>
      <c r="H990" s="42"/>
      <c r="I990" s="42"/>
      <c r="J990" s="42"/>
      <c r="K990" s="42"/>
      <c r="L990" s="42"/>
    </row>
    <row r="991">
      <c r="A991" s="42"/>
      <c r="B991" s="42"/>
      <c r="C991" s="42"/>
      <c r="D991" s="42"/>
      <c r="E991" s="42"/>
      <c r="F991" s="42"/>
      <c r="G991" s="42"/>
      <c r="H991" s="42"/>
      <c r="I991" s="42"/>
      <c r="J991" s="42"/>
      <c r="K991" s="42"/>
      <c r="L991" s="42"/>
    </row>
    <row r="992">
      <c r="A992" s="42"/>
      <c r="B992" s="42"/>
      <c r="C992" s="42"/>
      <c r="D992" s="42"/>
      <c r="E992" s="42"/>
      <c r="F992" s="42"/>
      <c r="G992" s="42"/>
      <c r="H992" s="42"/>
      <c r="I992" s="42"/>
      <c r="J992" s="42"/>
      <c r="K992" s="42"/>
      <c r="L992" s="42"/>
    </row>
    <row r="993">
      <c r="A993" s="42"/>
      <c r="B993" s="42"/>
      <c r="C993" s="42"/>
      <c r="D993" s="42"/>
      <c r="E993" s="42"/>
      <c r="F993" s="42"/>
      <c r="G993" s="42"/>
      <c r="H993" s="42"/>
      <c r="I993" s="42"/>
      <c r="J993" s="42"/>
      <c r="K993" s="42"/>
      <c r="L993" s="42"/>
    </row>
    <row r="994">
      <c r="A994" s="42"/>
      <c r="B994" s="42"/>
      <c r="C994" s="42"/>
      <c r="D994" s="42"/>
      <c r="E994" s="42"/>
      <c r="F994" s="42"/>
      <c r="G994" s="42"/>
      <c r="H994" s="42"/>
      <c r="I994" s="42"/>
      <c r="J994" s="42"/>
      <c r="K994" s="42"/>
      <c r="L994" s="42"/>
    </row>
    <row r="995">
      <c r="A995" s="42"/>
      <c r="B995" s="42"/>
      <c r="C995" s="42"/>
      <c r="D995" s="42"/>
      <c r="E995" s="42"/>
      <c r="F995" s="42"/>
      <c r="G995" s="42"/>
      <c r="H995" s="42"/>
      <c r="I995" s="42"/>
      <c r="J995" s="42"/>
      <c r="K995" s="42"/>
      <c r="L995" s="42"/>
    </row>
    <row r="996">
      <c r="A996" s="42"/>
      <c r="B996" s="42"/>
      <c r="C996" s="42"/>
      <c r="D996" s="42"/>
      <c r="E996" s="42"/>
      <c r="F996" s="42"/>
      <c r="G996" s="42"/>
      <c r="H996" s="42"/>
      <c r="I996" s="42"/>
      <c r="J996" s="42"/>
      <c r="K996" s="42"/>
      <c r="L996" s="42"/>
    </row>
    <row r="997">
      <c r="A997" s="42"/>
      <c r="B997" s="42"/>
      <c r="C997" s="42"/>
      <c r="D997" s="42"/>
      <c r="E997" s="42"/>
      <c r="F997" s="42"/>
      <c r="G997" s="42"/>
      <c r="H997" s="42"/>
      <c r="I997" s="42"/>
      <c r="J997" s="42"/>
      <c r="K997" s="42"/>
      <c r="L997" s="42"/>
    </row>
    <row r="998">
      <c r="A998" s="42"/>
      <c r="B998" s="42"/>
      <c r="C998" s="42"/>
      <c r="D998" s="42"/>
      <c r="E998" s="42"/>
      <c r="F998" s="42"/>
      <c r="G998" s="42"/>
      <c r="H998" s="42"/>
      <c r="I998" s="42"/>
      <c r="J998" s="42"/>
      <c r="K998" s="42"/>
      <c r="L998" s="42"/>
    </row>
    <row r="999">
      <c r="A999" s="42"/>
      <c r="B999" s="42"/>
      <c r="C999" s="42"/>
      <c r="D999" s="42"/>
      <c r="E999" s="42"/>
      <c r="F999" s="42"/>
      <c r="G999" s="42"/>
      <c r="H999" s="42"/>
      <c r="I999" s="42"/>
      <c r="J999" s="42"/>
      <c r="K999" s="42"/>
      <c r="L999" s="42"/>
    </row>
    <row r="1000">
      <c r="A1000" s="42"/>
      <c r="B1000" s="42"/>
      <c r="C1000" s="42"/>
      <c r="D1000" s="42"/>
      <c r="E1000" s="42"/>
      <c r="F1000" s="42"/>
      <c r="G1000" s="42"/>
      <c r="H1000" s="42"/>
      <c r="I1000" s="42"/>
      <c r="J1000" s="42"/>
      <c r="K1000" s="42"/>
      <c r="L1000" s="42"/>
    </row>
    <row r="1001">
      <c r="A1001" s="42"/>
      <c r="B1001" s="42"/>
      <c r="C1001" s="42"/>
      <c r="D1001" s="42"/>
      <c r="E1001" s="42"/>
      <c r="F1001" s="42"/>
      <c r="G1001" s="42"/>
      <c r="H1001" s="42"/>
      <c r="I1001" s="42"/>
      <c r="J1001" s="42"/>
      <c r="K1001" s="42"/>
      <c r="L1001" s="42"/>
    </row>
  </sheetData>
  <mergeCells count="27">
    <mergeCell ref="A1:B2"/>
    <mergeCell ref="C1:J2"/>
    <mergeCell ref="K1:Q3"/>
    <mergeCell ref="A3:A4"/>
    <mergeCell ref="B3:B4"/>
    <mergeCell ref="C3:D3"/>
    <mergeCell ref="E3:F3"/>
    <mergeCell ref="G77:H77"/>
    <mergeCell ref="I77:J77"/>
    <mergeCell ref="G3:H3"/>
    <mergeCell ref="I3:J3"/>
    <mergeCell ref="A75:B76"/>
    <mergeCell ref="C75:J76"/>
    <mergeCell ref="K75:Q77"/>
    <mergeCell ref="A77:A78"/>
    <mergeCell ref="B77:B78"/>
    <mergeCell ref="C151:D151"/>
    <mergeCell ref="E151:F151"/>
    <mergeCell ref="G151:H151"/>
    <mergeCell ref="I151:J151"/>
    <mergeCell ref="C77:D77"/>
    <mergeCell ref="E77:F77"/>
    <mergeCell ref="A149:B150"/>
    <mergeCell ref="C149:J150"/>
    <mergeCell ref="K149:Q151"/>
    <mergeCell ref="A151:A152"/>
    <mergeCell ref="B151:B152"/>
  </mergeCells>
  <dataValidations>
    <dataValidation type="list" allowBlank="1" showErrorMessage="1" sqref="C5:C74 E5:E74 C79:C148 E79:E148 C153:C222 E153:E222">
      <formula1>'🌳Resource'!$A$3:$A$192</formula1>
    </dataValidation>
    <dataValidation type="decimal" allowBlank="1" showDropDown="1" showErrorMessage="1" sqref="K5:L74 K79:M148 K153:M222">
      <formula1>0.0</formula1>
      <formula2>0.2</formula2>
    </dataValidation>
    <dataValidation type="decimal" operator="greaterThan" allowBlank="1" showDropDown="1" showErrorMessage="1" sqref="M5:M74 N79:N148 N153:N222">
      <formula1>0.0</formula1>
    </dataValidation>
    <dataValidation type="list" allowBlank="1" showErrorMessage="1" sqref="G5:G74 I5:I74 G79:G148 I79:I148 G153:G222 I153:I222">
      <formula1>'🧱Material'!$B$4:$B1001</formula1>
    </dataValidation>
    <dataValidation type="decimal" operator="greaterThanOrEqual" allowBlank="1" showDropDown="1" showInputMessage="1" showErrorMessage="1" prompt="ป้อนตัวเลข มากกว่าหรือเท่ากับ 0" sqref="D5:D74 F5:F74 H5:H74 J5:J74 D79:D148 F79:F148 H79:H148 J79:J148 D153:D222 F153:F222 H153:H222 J153:J222">
      <formula1>0.0</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topLeftCell="C1" activePane="topRight" state="frozen"/>
      <selection activeCell="D2" sqref="D2" pane="topRight"/>
    </sheetView>
  </sheetViews>
  <sheetFormatPr customHeight="1" defaultColWidth="14.43" defaultRowHeight="15.75"/>
  <cols>
    <col customWidth="1" min="2" max="2" width="25.71"/>
    <col customWidth="1" min="3" max="3" width="25.14"/>
    <col customWidth="1" min="4" max="4" width="8.29"/>
    <col customWidth="1" min="6" max="6" width="7.57"/>
    <col customWidth="1" min="7" max="7" width="40.57"/>
    <col customWidth="1" min="8" max="8" width="7.43"/>
    <col customWidth="1" min="10" max="10" width="7.57"/>
  </cols>
  <sheetData>
    <row r="1">
      <c r="A1" s="204" t="s">
        <v>193</v>
      </c>
      <c r="B1" s="205"/>
      <c r="C1" s="206" t="s">
        <v>194</v>
      </c>
      <c r="D1" s="205"/>
      <c r="E1" s="205"/>
      <c r="F1" s="205"/>
      <c r="G1" s="205"/>
      <c r="H1" s="205"/>
      <c r="I1" s="205"/>
      <c r="J1" s="205"/>
      <c r="K1" s="207" t="s">
        <v>195</v>
      </c>
      <c r="L1" s="205"/>
      <c r="M1" s="205"/>
      <c r="N1" s="205"/>
      <c r="O1" s="205"/>
      <c r="P1" s="205"/>
      <c r="Q1" s="208"/>
      <c r="R1" s="209"/>
      <c r="S1" s="209"/>
      <c r="T1" s="209"/>
    </row>
    <row r="2">
      <c r="A2" s="210"/>
      <c r="Q2" s="211"/>
      <c r="R2" s="209"/>
      <c r="S2" s="209"/>
      <c r="T2" s="209"/>
    </row>
    <row r="3">
      <c r="A3" s="212" t="s">
        <v>9</v>
      </c>
      <c r="B3" s="348" t="s">
        <v>25</v>
      </c>
      <c r="C3" s="214" t="s">
        <v>196</v>
      </c>
      <c r="E3" s="215" t="s">
        <v>197</v>
      </c>
      <c r="G3" s="216" t="s">
        <v>198</v>
      </c>
      <c r="I3" s="217" t="s">
        <v>199</v>
      </c>
      <c r="Q3" s="211"/>
      <c r="R3" s="209"/>
      <c r="S3" s="209"/>
      <c r="T3" s="209"/>
    </row>
    <row r="4">
      <c r="A4" s="218"/>
      <c r="B4" s="90"/>
      <c r="C4" s="349" t="s">
        <v>200</v>
      </c>
      <c r="D4" s="276" t="s">
        <v>201</v>
      </c>
      <c r="E4" s="349" t="s">
        <v>200</v>
      </c>
      <c r="F4" s="276" t="s">
        <v>201</v>
      </c>
      <c r="G4" s="350" t="s">
        <v>200</v>
      </c>
      <c r="H4" s="351" t="s">
        <v>201</v>
      </c>
      <c r="I4" s="350" t="s">
        <v>200</v>
      </c>
      <c r="J4" s="351" t="s">
        <v>201</v>
      </c>
      <c r="K4" s="352" t="s">
        <v>202</v>
      </c>
      <c r="L4" s="353" t="s">
        <v>203</v>
      </c>
      <c r="M4" s="354" t="s">
        <v>204</v>
      </c>
      <c r="N4" s="226"/>
      <c r="O4" s="227"/>
      <c r="P4" s="227"/>
      <c r="Q4" s="228"/>
      <c r="R4" s="8"/>
      <c r="S4" s="8"/>
      <c r="T4" s="8"/>
    </row>
    <row r="5">
      <c r="A5" s="355" t="s">
        <v>7</v>
      </c>
      <c r="B5" s="356" t="str">
        <f>'🌳Resource'!A5</f>
        <v>ไม้(Wood)</v>
      </c>
      <c r="C5" s="357" t="s">
        <v>205</v>
      </c>
      <c r="D5" s="358">
        <v>200.0</v>
      </c>
      <c r="E5" s="357"/>
      <c r="F5" s="358"/>
      <c r="G5" s="269" t="s">
        <v>223</v>
      </c>
      <c r="H5" s="358">
        <v>20.0</v>
      </c>
      <c r="I5" s="270"/>
      <c r="J5" s="358"/>
      <c r="K5" s="359"/>
      <c r="L5" s="272"/>
      <c r="M5" s="273"/>
      <c r="N5" s="238"/>
      <c r="O5" s="238"/>
      <c r="P5" s="239"/>
      <c r="Q5" s="239"/>
      <c r="R5" s="69"/>
      <c r="S5" s="69"/>
      <c r="T5" s="69"/>
    </row>
    <row r="6">
      <c r="A6" s="229" t="s">
        <v>7</v>
      </c>
      <c r="B6" s="360" t="str">
        <f>'🌳Resource'!A6</f>
        <v>หิน(Rock)</v>
      </c>
      <c r="C6" s="243" t="s">
        <v>205</v>
      </c>
      <c r="D6" s="242">
        <v>200.0</v>
      </c>
      <c r="E6" s="243"/>
      <c r="F6" s="244"/>
      <c r="G6" s="245" t="s">
        <v>224</v>
      </c>
      <c r="H6" s="242">
        <v>20.0</v>
      </c>
      <c r="I6" s="245"/>
      <c r="J6" s="244"/>
      <c r="K6" s="246"/>
      <c r="L6" s="247"/>
      <c r="M6" s="248"/>
      <c r="N6" s="238"/>
      <c r="O6" s="238"/>
      <c r="P6" s="239"/>
      <c r="Q6" s="239"/>
      <c r="R6" s="69"/>
      <c r="S6" s="69"/>
      <c r="T6" s="69"/>
    </row>
    <row r="7">
      <c r="A7" s="229" t="s">
        <v>7</v>
      </c>
      <c r="B7" s="361" t="str">
        <f>'🌳Resource'!A7</f>
        <v>ทราย(Sand)</v>
      </c>
      <c r="C7" s="215" t="s">
        <v>205</v>
      </c>
      <c r="D7" s="232">
        <v>200.0</v>
      </c>
      <c r="E7" s="215"/>
      <c r="F7" s="232"/>
      <c r="G7" s="233" t="s">
        <v>225</v>
      </c>
      <c r="H7" s="232">
        <v>20.0</v>
      </c>
      <c r="I7" s="234"/>
      <c r="J7" s="232"/>
      <c r="K7" s="235"/>
      <c r="L7" s="236"/>
      <c r="M7" s="237"/>
      <c r="N7" s="238"/>
      <c r="O7" s="238"/>
      <c r="P7" s="239"/>
      <c r="Q7" s="239"/>
      <c r="R7" s="69"/>
      <c r="S7" s="69"/>
      <c r="T7" s="69"/>
    </row>
    <row r="8">
      <c r="A8" s="229" t="s">
        <v>7</v>
      </c>
      <c r="B8" s="360" t="str">
        <f>'🌳Resource'!A8</f>
        <v>ดิน(Dirt)</v>
      </c>
      <c r="C8" s="243" t="s">
        <v>205</v>
      </c>
      <c r="D8" s="242">
        <v>200.0</v>
      </c>
      <c r="E8" s="243"/>
      <c r="F8" s="244"/>
      <c r="G8" s="245" t="s">
        <v>226</v>
      </c>
      <c r="H8" s="242">
        <v>20.0</v>
      </c>
      <c r="I8" s="245"/>
      <c r="J8" s="244"/>
      <c r="K8" s="246"/>
      <c r="L8" s="247"/>
      <c r="M8" s="248"/>
      <c r="N8" s="238"/>
      <c r="O8" s="238"/>
      <c r="P8" s="239"/>
      <c r="Q8" s="239"/>
      <c r="R8" s="69"/>
      <c r="S8" s="69"/>
      <c r="T8" s="69"/>
    </row>
    <row r="9">
      <c r="A9" s="229" t="s">
        <v>7</v>
      </c>
      <c r="B9" s="361" t="str">
        <f>'🌳Resource'!A9</f>
        <v>น้ำ(Water)</v>
      </c>
      <c r="C9" s="215" t="s">
        <v>205</v>
      </c>
      <c r="D9" s="232">
        <v>200.0</v>
      </c>
      <c r="E9" s="215"/>
      <c r="F9" s="232"/>
      <c r="G9" s="233" t="s">
        <v>227</v>
      </c>
      <c r="H9" s="232">
        <v>20.0</v>
      </c>
      <c r="I9" s="234"/>
      <c r="J9" s="232"/>
      <c r="K9" s="235"/>
      <c r="L9" s="236"/>
      <c r="M9" s="237"/>
      <c r="N9" s="238"/>
      <c r="O9" s="238"/>
      <c r="P9" s="239"/>
      <c r="Q9" s="239"/>
      <c r="R9" s="69"/>
      <c r="S9" s="69"/>
      <c r="T9" s="69"/>
    </row>
    <row r="10">
      <c r="A10" s="229" t="s">
        <v>7</v>
      </c>
      <c r="B10" s="360" t="str">
        <f>'En Configuration'!E4</f>
        <v>โลหะ</v>
      </c>
      <c r="C10" s="243" t="s">
        <v>205</v>
      </c>
      <c r="D10" s="242">
        <v>200.0</v>
      </c>
      <c r="E10" s="243"/>
      <c r="F10" s="244"/>
      <c r="G10" s="245" t="s">
        <v>228</v>
      </c>
      <c r="H10" s="242">
        <v>20.0</v>
      </c>
      <c r="I10" s="245"/>
      <c r="J10" s="244"/>
      <c r="K10" s="246"/>
      <c r="L10" s="247"/>
      <c r="M10" s="248"/>
      <c r="N10" s="238"/>
      <c r="O10" s="238"/>
      <c r="P10" s="239"/>
      <c r="Q10" s="239"/>
      <c r="R10" s="69"/>
      <c r="S10" s="69"/>
      <c r="T10" s="69"/>
    </row>
    <row r="11">
      <c r="A11" s="229" t="s">
        <v>7</v>
      </c>
      <c r="B11" s="361" t="str">
        <f>'En Configuration'!E5</f>
        <v>ไม้</v>
      </c>
      <c r="C11" s="215" t="s">
        <v>205</v>
      </c>
      <c r="D11" s="232">
        <v>200.0</v>
      </c>
      <c r="E11" s="215"/>
      <c r="F11" s="232"/>
      <c r="G11" s="233" t="s">
        <v>229</v>
      </c>
      <c r="H11" s="232">
        <v>20.0</v>
      </c>
      <c r="I11" s="234"/>
      <c r="J11" s="232"/>
      <c r="K11" s="235"/>
      <c r="L11" s="236"/>
      <c r="M11" s="237"/>
      <c r="N11" s="238"/>
      <c r="O11" s="238"/>
      <c r="P11" s="239"/>
      <c r="Q11" s="239"/>
      <c r="R11" s="69"/>
      <c r="S11" s="69"/>
      <c r="T11" s="69"/>
    </row>
    <row r="12">
      <c r="A12" s="229" t="s">
        <v>7</v>
      </c>
      <c r="B12" s="360" t="str">
        <f>'En Configuration'!E6</f>
        <v>ปูน/อิฐ/ท่อปูน/เสา</v>
      </c>
      <c r="C12" s="243" t="s">
        <v>205</v>
      </c>
      <c r="D12" s="242">
        <v>200.0</v>
      </c>
      <c r="E12" s="243"/>
      <c r="F12" s="244"/>
      <c r="G12" s="245" t="s">
        <v>230</v>
      </c>
      <c r="H12" s="242">
        <v>20.0</v>
      </c>
      <c r="I12" s="245"/>
      <c r="J12" s="244"/>
      <c r="K12" s="246"/>
      <c r="L12" s="247"/>
      <c r="M12" s="248"/>
      <c r="N12" s="238"/>
      <c r="O12" s="238"/>
      <c r="P12" s="239"/>
      <c r="Q12" s="239"/>
      <c r="R12" s="69"/>
      <c r="S12" s="69"/>
      <c r="T12" s="69"/>
    </row>
    <row r="13">
      <c r="A13" s="229" t="s">
        <v>7</v>
      </c>
      <c r="B13" s="361" t="str">
        <f>'En Configuration'!E7</f>
        <v>แก้ว/ผลึก</v>
      </c>
      <c r="C13" s="215" t="s">
        <v>205</v>
      </c>
      <c r="D13" s="232">
        <v>200.0</v>
      </c>
      <c r="E13" s="215"/>
      <c r="F13" s="232"/>
      <c r="G13" s="233" t="s">
        <v>231</v>
      </c>
      <c r="H13" s="232">
        <v>20.0</v>
      </c>
      <c r="I13" s="234"/>
      <c r="J13" s="232"/>
      <c r="K13" s="235"/>
      <c r="L13" s="236"/>
      <c r="M13" s="237"/>
      <c r="N13" s="238"/>
      <c r="O13" s="238"/>
      <c r="P13" s="239"/>
      <c r="Q13" s="239"/>
      <c r="R13" s="69"/>
      <c r="S13" s="69"/>
      <c r="T13" s="69"/>
    </row>
    <row r="14">
      <c r="A14" s="229" t="s">
        <v>7</v>
      </c>
      <c r="B14" s="360" t="str">
        <f>'En Configuration'!E8</f>
        <v>ยาง/พลาสติก/polymer</v>
      </c>
      <c r="C14" s="243" t="s">
        <v>205</v>
      </c>
      <c r="D14" s="242">
        <v>200.0</v>
      </c>
      <c r="E14" s="243"/>
      <c r="F14" s="244"/>
      <c r="G14" s="245" t="s">
        <v>232</v>
      </c>
      <c r="H14" s="242">
        <v>20.0</v>
      </c>
      <c r="I14" s="245"/>
      <c r="J14" s="244"/>
      <c r="K14" s="246"/>
      <c r="L14" s="247"/>
      <c r="M14" s="248"/>
      <c r="N14" s="238"/>
      <c r="O14" s="238"/>
      <c r="P14" s="239"/>
      <c r="Q14" s="239"/>
      <c r="R14" s="69"/>
      <c r="S14" s="69"/>
      <c r="T14" s="69"/>
    </row>
    <row r="15">
      <c r="A15" s="229" t="s">
        <v>7</v>
      </c>
      <c r="B15" s="361" t="str">
        <f>'En Configuration'!E9</f>
        <v>ผ้า</v>
      </c>
      <c r="C15" s="215" t="s">
        <v>205</v>
      </c>
      <c r="D15" s="232">
        <v>200.0</v>
      </c>
      <c r="E15" s="215"/>
      <c r="F15" s="232"/>
      <c r="G15" s="233" t="s">
        <v>233</v>
      </c>
      <c r="H15" s="232">
        <v>20.0</v>
      </c>
      <c r="I15" s="234"/>
      <c r="J15" s="232"/>
      <c r="K15" s="235"/>
      <c r="L15" s="236"/>
      <c r="M15" s="237"/>
      <c r="N15" s="238"/>
      <c r="O15" s="238"/>
      <c r="P15" s="239"/>
      <c r="Q15" s="239"/>
      <c r="R15" s="69"/>
      <c r="S15" s="69"/>
      <c r="T15" s="69"/>
    </row>
    <row r="16">
      <c r="A16" s="229" t="s">
        <v>7</v>
      </c>
      <c r="B16" s="360" t="str">
        <f>'En Configuration'!E10</f>
        <v>เครื่องใช้ไฟฟ้า/อุปกรณ์อิเล็กทรอนิก</v>
      </c>
      <c r="C16" s="243" t="s">
        <v>205</v>
      </c>
      <c r="D16" s="242">
        <v>200.0</v>
      </c>
      <c r="E16" s="243"/>
      <c r="F16" s="244"/>
      <c r="G16" s="245" t="s">
        <v>234</v>
      </c>
      <c r="H16" s="242">
        <v>20.0</v>
      </c>
      <c r="I16" s="245"/>
      <c r="J16" s="244"/>
      <c r="K16" s="246"/>
      <c r="L16" s="247"/>
      <c r="M16" s="248"/>
      <c r="N16" s="238"/>
      <c r="O16" s="238"/>
      <c r="P16" s="239"/>
      <c r="Q16" s="239"/>
      <c r="R16" s="69"/>
      <c r="S16" s="69"/>
      <c r="T16" s="69"/>
    </row>
    <row r="17">
      <c r="A17" s="229" t="s">
        <v>7</v>
      </c>
      <c r="B17" s="361" t="str">
        <f>'En Configuration'!E11</f>
        <v>วัสดุก่อสร้าง/อุปกรณ์ประปา</v>
      </c>
      <c r="C17" s="215" t="s">
        <v>205</v>
      </c>
      <c r="D17" s="232">
        <v>200.0</v>
      </c>
      <c r="E17" s="215"/>
      <c r="F17" s="232"/>
      <c r="G17" s="233" t="s">
        <v>235</v>
      </c>
      <c r="H17" s="232">
        <v>20.0</v>
      </c>
      <c r="I17" s="234"/>
      <c r="J17" s="232"/>
      <c r="K17" s="235"/>
      <c r="L17" s="236"/>
      <c r="M17" s="237"/>
      <c r="N17" s="238"/>
      <c r="O17" s="238"/>
      <c r="P17" s="239"/>
      <c r="Q17" s="239"/>
      <c r="R17" s="69"/>
      <c r="S17" s="69"/>
      <c r="T17" s="69"/>
    </row>
    <row r="18">
      <c r="A18" s="229" t="s">
        <v>7</v>
      </c>
      <c r="B18" s="360" t="str">
        <f>'En Configuration'!E12</f>
        <v>เฟอร์นิเจอร์</v>
      </c>
      <c r="C18" s="243" t="s">
        <v>205</v>
      </c>
      <c r="D18" s="242">
        <v>200.0</v>
      </c>
      <c r="E18" s="243"/>
      <c r="F18" s="244"/>
      <c r="G18" s="245" t="s">
        <v>236</v>
      </c>
      <c r="H18" s="242">
        <v>20.0</v>
      </c>
      <c r="I18" s="245"/>
      <c r="J18" s="244"/>
      <c r="K18" s="246"/>
      <c r="L18" s="247"/>
      <c r="M18" s="248"/>
      <c r="N18" s="238"/>
      <c r="O18" s="238"/>
      <c r="P18" s="239"/>
      <c r="Q18" s="239"/>
      <c r="R18" s="69"/>
      <c r="S18" s="69"/>
      <c r="T18" s="69"/>
    </row>
    <row r="19">
      <c r="A19" s="229" t="s">
        <v>7</v>
      </c>
      <c r="B19" s="361" t="str">
        <f>'En Configuration'!E13</f>
        <v>อุปกรณ์เกษตร/เลี้ยงสัตว์</v>
      </c>
      <c r="C19" s="215" t="s">
        <v>205</v>
      </c>
      <c r="D19" s="232">
        <v>200.0</v>
      </c>
      <c r="E19" s="215"/>
      <c r="F19" s="232"/>
      <c r="G19" s="233" t="s">
        <v>237</v>
      </c>
      <c r="H19" s="232">
        <v>20.0</v>
      </c>
      <c r="I19" s="234"/>
      <c r="J19" s="232"/>
      <c r="K19" s="235"/>
      <c r="L19" s="236"/>
      <c r="M19" s="237"/>
      <c r="N19" s="238"/>
      <c r="O19" s="238"/>
      <c r="P19" s="239"/>
      <c r="Q19" s="239"/>
      <c r="R19" s="69"/>
      <c r="S19" s="69"/>
      <c r="T19" s="69"/>
    </row>
    <row r="20">
      <c r="A20" s="229" t="s">
        <v>7</v>
      </c>
      <c r="B20" s="360" t="str">
        <f>'En Configuration'!E14</f>
        <v>เคมีภัณฑ์</v>
      </c>
      <c r="C20" s="243" t="s">
        <v>205</v>
      </c>
      <c r="D20" s="242">
        <v>200.0</v>
      </c>
      <c r="E20" s="243"/>
      <c r="F20" s="244"/>
      <c r="G20" s="245" t="s">
        <v>238</v>
      </c>
      <c r="H20" s="242">
        <v>20.0</v>
      </c>
      <c r="I20" s="245"/>
      <c r="J20" s="244"/>
      <c r="K20" s="246"/>
      <c r="L20" s="247"/>
      <c r="M20" s="248"/>
      <c r="N20" s="238"/>
      <c r="O20" s="238"/>
      <c r="P20" s="239"/>
      <c r="Q20" s="239"/>
      <c r="R20" s="69"/>
      <c r="S20" s="69"/>
      <c r="T20" s="69"/>
    </row>
    <row r="21">
      <c r="A21" s="229" t="s">
        <v>7</v>
      </c>
      <c r="B21" s="361" t="str">
        <f>'En Configuration'!E15</f>
        <v>ชีวภัณฑ์</v>
      </c>
      <c r="C21" s="215" t="s">
        <v>205</v>
      </c>
      <c r="D21" s="232">
        <v>200.0</v>
      </c>
      <c r="E21" s="215"/>
      <c r="F21" s="232"/>
      <c r="G21" s="233" t="s">
        <v>239</v>
      </c>
      <c r="H21" s="232">
        <v>20.0</v>
      </c>
      <c r="I21" s="234"/>
      <c r="J21" s="232"/>
      <c r="K21" s="235"/>
      <c r="L21" s="236"/>
      <c r="M21" s="237"/>
      <c r="N21" s="238"/>
      <c r="O21" s="238"/>
      <c r="P21" s="239"/>
      <c r="Q21" s="239"/>
      <c r="R21" s="69"/>
      <c r="S21" s="69"/>
      <c r="T21" s="69"/>
    </row>
    <row r="22">
      <c r="A22" s="229" t="s">
        <v>7</v>
      </c>
      <c r="B22" s="360" t="str">
        <f>'En Configuration'!E16</f>
        <v>ของตกแต่ง</v>
      </c>
      <c r="C22" s="243" t="s">
        <v>205</v>
      </c>
      <c r="D22" s="242">
        <v>200.0</v>
      </c>
      <c r="E22" s="243"/>
      <c r="F22" s="244"/>
      <c r="G22" s="245" t="s">
        <v>240</v>
      </c>
      <c r="H22" s="242">
        <v>20.0</v>
      </c>
      <c r="I22" s="245"/>
      <c r="J22" s="244"/>
      <c r="K22" s="246"/>
      <c r="L22" s="247"/>
      <c r="M22" s="248"/>
      <c r="N22" s="238"/>
      <c r="O22" s="238"/>
      <c r="P22" s="239"/>
      <c r="Q22" s="239"/>
      <c r="R22" s="69"/>
      <c r="S22" s="69"/>
      <c r="T22" s="69"/>
    </row>
    <row r="23">
      <c r="A23" s="229" t="s">
        <v>7</v>
      </c>
      <c r="B23" s="361" t="str">
        <f>'En Configuration'!E17</f>
        <v>เบ็ดเตล็ด</v>
      </c>
      <c r="C23" s="215" t="s">
        <v>205</v>
      </c>
      <c r="D23" s="232">
        <v>200.0</v>
      </c>
      <c r="E23" s="215"/>
      <c r="F23" s="232"/>
      <c r="G23" s="233" t="s">
        <v>241</v>
      </c>
      <c r="H23" s="232">
        <v>20.0</v>
      </c>
      <c r="I23" s="234"/>
      <c r="J23" s="232"/>
      <c r="K23" s="235"/>
      <c r="L23" s="236"/>
      <c r="M23" s="237"/>
      <c r="N23" s="238"/>
      <c r="O23" s="238"/>
      <c r="P23" s="239"/>
      <c r="Q23" s="239"/>
      <c r="R23" s="69"/>
      <c r="S23" s="69"/>
      <c r="T23" s="69"/>
    </row>
    <row r="24">
      <c r="A24" s="229" t="s">
        <v>7</v>
      </c>
      <c r="B24" s="360" t="str">
        <f>'En Configuration'!E18</f>
        <v>เครื่องแต่งกาย</v>
      </c>
      <c r="C24" s="243" t="s">
        <v>205</v>
      </c>
      <c r="D24" s="242">
        <v>200.0</v>
      </c>
      <c r="E24" s="243"/>
      <c r="F24" s="244"/>
      <c r="G24" s="245" t="s">
        <v>242</v>
      </c>
      <c r="H24" s="242">
        <v>20.0</v>
      </c>
      <c r="I24" s="245"/>
      <c r="J24" s="244"/>
      <c r="K24" s="246"/>
      <c r="L24" s="247"/>
      <c r="M24" s="248"/>
      <c r="N24" s="238"/>
      <c r="O24" s="238"/>
      <c r="P24" s="239"/>
      <c r="Q24" s="239"/>
      <c r="R24" s="69"/>
      <c r="S24" s="69"/>
      <c r="T24" s="69"/>
    </row>
    <row r="25">
      <c r="A25" s="229" t="s">
        <v>7</v>
      </c>
      <c r="B25" s="361" t="str">
        <f>'En Configuration'!E19</f>
        <v>อาหาร</v>
      </c>
      <c r="C25" s="215" t="s">
        <v>205</v>
      </c>
      <c r="D25" s="232">
        <v>200.0</v>
      </c>
      <c r="E25" s="215"/>
      <c r="F25" s="232"/>
      <c r="G25" s="233" t="s">
        <v>243</v>
      </c>
      <c r="H25" s="232">
        <v>20.0</v>
      </c>
      <c r="I25" s="234"/>
      <c r="J25" s="232"/>
      <c r="K25" s="235"/>
      <c r="L25" s="236"/>
      <c r="M25" s="237"/>
      <c r="N25" s="238"/>
      <c r="O25" s="238"/>
      <c r="P25" s="239"/>
      <c r="Q25" s="239"/>
      <c r="R25" s="69"/>
      <c r="S25" s="69"/>
      <c r="T25" s="69"/>
    </row>
    <row r="26">
      <c r="A26" s="229" t="s">
        <v>7</v>
      </c>
      <c r="B26" s="360" t="str">
        <f>'En Configuration'!E20</f>
        <v>ยานพาหนะ</v>
      </c>
      <c r="C26" s="243" t="s">
        <v>205</v>
      </c>
      <c r="D26" s="242">
        <v>200.0</v>
      </c>
      <c r="E26" s="243"/>
      <c r="F26" s="244"/>
      <c r="G26" s="245" t="s">
        <v>244</v>
      </c>
      <c r="H26" s="242">
        <v>20.0</v>
      </c>
      <c r="I26" s="245"/>
      <c r="J26" s="244"/>
      <c r="K26" s="246"/>
      <c r="L26" s="247"/>
      <c r="M26" s="248"/>
      <c r="N26" s="238"/>
      <c r="O26" s="238"/>
      <c r="P26" s="239"/>
      <c r="Q26" s="239"/>
      <c r="R26" s="69"/>
      <c r="S26" s="69"/>
      <c r="T26" s="69"/>
    </row>
    <row r="27">
      <c r="A27" s="229" t="s">
        <v>7</v>
      </c>
      <c r="B27" s="361" t="str">
        <f>'En Configuration'!E21</f>
        <v>ยุทโธปกรณ์</v>
      </c>
      <c r="C27" s="215" t="s">
        <v>205</v>
      </c>
      <c r="D27" s="232">
        <v>200.0</v>
      </c>
      <c r="E27" s="249"/>
      <c r="F27" s="250"/>
      <c r="G27" s="233" t="s">
        <v>245</v>
      </c>
      <c r="H27" s="232">
        <v>20.0</v>
      </c>
      <c r="I27" s="234"/>
      <c r="J27" s="250"/>
      <c r="K27" s="251"/>
      <c r="L27" s="236"/>
      <c r="M27" s="248"/>
      <c r="N27" s="238"/>
      <c r="O27" s="238"/>
      <c r="P27" s="239"/>
      <c r="Q27" s="239"/>
      <c r="R27" s="69"/>
      <c r="S27" s="69"/>
      <c r="T27" s="69"/>
    </row>
    <row r="28">
      <c r="A28" s="265" t="s">
        <v>8</v>
      </c>
      <c r="B28" s="362" t="str">
        <f>'🌳Resource'!A5</f>
        <v>ไม้(Wood)</v>
      </c>
      <c r="C28" s="363" t="s">
        <v>205</v>
      </c>
      <c r="D28" s="364">
        <v>300.0</v>
      </c>
      <c r="E28" s="365"/>
      <c r="F28" s="366"/>
      <c r="G28" s="296" t="s">
        <v>246</v>
      </c>
      <c r="H28" s="364">
        <v>20.0</v>
      </c>
      <c r="I28" s="298"/>
      <c r="J28" s="366"/>
      <c r="K28" s="271"/>
      <c r="L28" s="272"/>
      <c r="M28" s="273"/>
      <c r="N28" s="274"/>
      <c r="O28" s="274"/>
      <c r="P28" s="239"/>
      <c r="Q28" s="239"/>
      <c r="R28" s="49"/>
      <c r="S28" s="49"/>
      <c r="T28" s="49"/>
    </row>
    <row r="29">
      <c r="A29" s="367" t="s">
        <v>8</v>
      </c>
      <c r="B29" s="368" t="str">
        <f>'🌳Resource'!A6</f>
        <v>หิน(Rock)</v>
      </c>
      <c r="C29" s="215" t="s">
        <v>205</v>
      </c>
      <c r="D29" s="278">
        <v>300.0</v>
      </c>
      <c r="E29" s="249"/>
      <c r="F29" s="278"/>
      <c r="G29" s="233" t="s">
        <v>247</v>
      </c>
      <c r="H29" s="278">
        <v>20.0</v>
      </c>
      <c r="I29" s="234"/>
      <c r="J29" s="278"/>
      <c r="K29" s="254"/>
      <c r="L29" s="247"/>
      <c r="M29" s="248"/>
      <c r="N29" s="238"/>
      <c r="O29" s="238"/>
      <c r="P29" s="239"/>
      <c r="Q29" s="239"/>
      <c r="R29" s="69"/>
      <c r="S29" s="69"/>
      <c r="T29" s="69"/>
    </row>
    <row r="30">
      <c r="A30" s="367" t="s">
        <v>8</v>
      </c>
      <c r="B30" s="369" t="str">
        <f>'🌳Resource'!A7</f>
        <v>ทราย(Sand)</v>
      </c>
      <c r="C30" s="243" t="s">
        <v>205</v>
      </c>
      <c r="D30" s="276">
        <v>300.0</v>
      </c>
      <c r="E30" s="252"/>
      <c r="F30" s="277"/>
      <c r="G30" s="245" t="s">
        <v>248</v>
      </c>
      <c r="H30" s="276">
        <v>20.0</v>
      </c>
      <c r="I30" s="253"/>
      <c r="J30" s="277"/>
      <c r="K30" s="251"/>
      <c r="L30" s="236"/>
      <c r="M30" s="237"/>
      <c r="N30" s="274"/>
      <c r="O30" s="274"/>
      <c r="P30" s="239"/>
      <c r="Q30" s="239"/>
      <c r="R30" s="49"/>
      <c r="S30" s="49"/>
      <c r="T30" s="49"/>
    </row>
    <row r="31">
      <c r="A31" s="367" t="s">
        <v>8</v>
      </c>
      <c r="B31" s="368" t="str">
        <f>'🌳Resource'!A8</f>
        <v>ดิน(Dirt)</v>
      </c>
      <c r="C31" s="215" t="s">
        <v>205</v>
      </c>
      <c r="D31" s="278">
        <v>300.0</v>
      </c>
      <c r="E31" s="249"/>
      <c r="F31" s="278"/>
      <c r="G31" s="233" t="s">
        <v>249</v>
      </c>
      <c r="H31" s="278">
        <v>20.0</v>
      </c>
      <c r="I31" s="234"/>
      <c r="J31" s="278"/>
      <c r="K31" s="254"/>
      <c r="L31" s="247"/>
      <c r="M31" s="248"/>
      <c r="N31" s="238"/>
      <c r="O31" s="238"/>
      <c r="P31" s="239"/>
      <c r="Q31" s="239"/>
      <c r="R31" s="69"/>
      <c r="S31" s="69"/>
      <c r="T31" s="69"/>
    </row>
    <row r="32">
      <c r="A32" s="367" t="s">
        <v>8</v>
      </c>
      <c r="B32" s="369" t="str">
        <f>'🌳Resource'!A9</f>
        <v>น้ำ(Water)</v>
      </c>
      <c r="C32" s="243" t="s">
        <v>205</v>
      </c>
      <c r="D32" s="276">
        <v>300.0</v>
      </c>
      <c r="E32" s="252"/>
      <c r="F32" s="277"/>
      <c r="G32" s="245" t="s">
        <v>250</v>
      </c>
      <c r="H32" s="276">
        <v>20.0</v>
      </c>
      <c r="I32" s="253"/>
      <c r="J32" s="277"/>
      <c r="K32" s="251"/>
      <c r="L32" s="236"/>
      <c r="M32" s="237"/>
      <c r="N32" s="274"/>
      <c r="O32" s="274"/>
      <c r="P32" s="239"/>
      <c r="Q32" s="239"/>
      <c r="R32" s="49"/>
      <c r="S32" s="49"/>
      <c r="T32" s="49"/>
    </row>
    <row r="33">
      <c r="A33" s="367" t="s">
        <v>8</v>
      </c>
      <c r="B33" s="368" t="str">
        <f>'🌳Resource'!A10</f>
        <v>เหล็ก(Iron)</v>
      </c>
      <c r="C33" s="215" t="s">
        <v>205</v>
      </c>
      <c r="D33" s="278">
        <v>300.0</v>
      </c>
      <c r="E33" s="249"/>
      <c r="F33" s="278"/>
      <c r="G33" s="233" t="s">
        <v>251</v>
      </c>
      <c r="H33" s="278">
        <v>20.0</v>
      </c>
      <c r="I33" s="234"/>
      <c r="J33" s="278"/>
      <c r="K33" s="254"/>
      <c r="L33" s="247"/>
      <c r="M33" s="248"/>
      <c r="N33" s="238"/>
      <c r="O33" s="238"/>
      <c r="P33" s="239"/>
      <c r="Q33" s="239"/>
      <c r="R33" s="69"/>
      <c r="S33" s="69"/>
      <c r="T33" s="69"/>
    </row>
    <row r="34">
      <c r="A34" s="367" t="s">
        <v>8</v>
      </c>
      <c r="B34" s="369" t="str">
        <f>'🌳Resource'!A11</f>
        <v>ทองแดง(Copper)</v>
      </c>
      <c r="C34" s="243" t="s">
        <v>205</v>
      </c>
      <c r="D34" s="276">
        <v>300.0</v>
      </c>
      <c r="E34" s="252"/>
      <c r="F34" s="277"/>
      <c r="G34" s="245" t="s">
        <v>252</v>
      </c>
      <c r="H34" s="276">
        <v>20.0</v>
      </c>
      <c r="I34" s="253"/>
      <c r="J34" s="277"/>
      <c r="K34" s="251"/>
      <c r="L34" s="236"/>
      <c r="M34" s="237"/>
      <c r="N34" s="274"/>
      <c r="O34" s="274"/>
      <c r="P34" s="239"/>
      <c r="Q34" s="239"/>
      <c r="R34" s="49"/>
      <c r="S34" s="49"/>
      <c r="T34" s="49"/>
    </row>
    <row r="35">
      <c r="A35" s="367" t="s">
        <v>8</v>
      </c>
      <c r="B35" s="368" t="str">
        <f>'🌳Resource'!A12</f>
        <v>ถ่านหิน(Coal)</v>
      </c>
      <c r="C35" s="215" t="s">
        <v>205</v>
      </c>
      <c r="D35" s="278">
        <v>300.0</v>
      </c>
      <c r="E35" s="249"/>
      <c r="F35" s="278"/>
      <c r="G35" s="233"/>
      <c r="H35" s="278">
        <v>20.0</v>
      </c>
      <c r="I35" s="234"/>
      <c r="J35" s="278"/>
      <c r="K35" s="254"/>
      <c r="L35" s="247"/>
      <c r="M35" s="248"/>
      <c r="N35" s="238"/>
      <c r="O35" s="238"/>
      <c r="P35" s="239"/>
      <c r="Q35" s="239"/>
      <c r="R35" s="69"/>
      <c r="S35" s="69"/>
      <c r="T35" s="69"/>
    </row>
    <row r="36">
      <c r="A36" s="367" t="s">
        <v>8</v>
      </c>
      <c r="B36" s="369" t="str">
        <f>'🌳Resource'!A13</f>
        <v>ไฟฟ้า(Electricity)</v>
      </c>
      <c r="C36" s="243" t="s">
        <v>205</v>
      </c>
      <c r="D36" s="276">
        <v>300.0</v>
      </c>
      <c r="E36" s="252"/>
      <c r="F36" s="277"/>
      <c r="G36" s="245" t="s">
        <v>253</v>
      </c>
      <c r="H36" s="276">
        <v>20.0</v>
      </c>
      <c r="I36" s="253"/>
      <c r="J36" s="277"/>
      <c r="K36" s="251"/>
      <c r="L36" s="236"/>
      <c r="M36" s="237"/>
      <c r="N36" s="274"/>
      <c r="O36" s="274"/>
      <c r="P36" s="239"/>
      <c r="Q36" s="239"/>
      <c r="R36" s="49"/>
      <c r="S36" s="49"/>
      <c r="T36" s="49"/>
    </row>
    <row r="37">
      <c r="A37" s="367" t="s">
        <v>8</v>
      </c>
      <c r="B37" s="368" t="str">
        <f>'🌳Resource'!A14</f>
        <v>แร่ธาตุ(Mineral)</v>
      </c>
      <c r="C37" s="215" t="s">
        <v>205</v>
      </c>
      <c r="D37" s="278">
        <v>300.0</v>
      </c>
      <c r="E37" s="249"/>
      <c r="F37" s="278"/>
      <c r="G37" s="233" t="s">
        <v>254</v>
      </c>
      <c r="H37" s="278">
        <v>20.0</v>
      </c>
      <c r="I37" s="234"/>
      <c r="J37" s="278"/>
      <c r="K37" s="254"/>
      <c r="L37" s="247"/>
      <c r="M37" s="248"/>
      <c r="N37" s="238"/>
      <c r="O37" s="238"/>
      <c r="P37" s="239"/>
      <c r="Q37" s="239"/>
      <c r="R37" s="69"/>
      <c r="S37" s="69"/>
      <c r="T37" s="69"/>
    </row>
    <row r="38">
      <c r="A38" s="367" t="s">
        <v>8</v>
      </c>
      <c r="B38" s="369" t="str">
        <f>'En Configuration'!E4</f>
        <v>โลหะ</v>
      </c>
      <c r="C38" s="243" t="s">
        <v>205</v>
      </c>
      <c r="D38" s="276">
        <v>300.0</v>
      </c>
      <c r="E38" s="252"/>
      <c r="F38" s="277"/>
      <c r="G38" s="245" t="s">
        <v>255</v>
      </c>
      <c r="H38" s="276">
        <v>20.0</v>
      </c>
      <c r="I38" s="253"/>
      <c r="J38" s="277"/>
      <c r="K38" s="251"/>
      <c r="L38" s="236"/>
      <c r="M38" s="237"/>
      <c r="N38" s="274"/>
      <c r="O38" s="274"/>
      <c r="P38" s="239"/>
      <c r="Q38" s="239"/>
      <c r="R38" s="49"/>
      <c r="S38" s="49"/>
      <c r="T38" s="49"/>
    </row>
    <row r="39">
      <c r="A39" s="367" t="s">
        <v>8</v>
      </c>
      <c r="B39" s="368" t="str">
        <f>'En Configuration'!E5</f>
        <v>ไม้</v>
      </c>
      <c r="C39" s="215" t="s">
        <v>205</v>
      </c>
      <c r="D39" s="278">
        <v>300.0</v>
      </c>
      <c r="E39" s="249"/>
      <c r="F39" s="278"/>
      <c r="G39" s="233" t="s">
        <v>256</v>
      </c>
      <c r="H39" s="278">
        <v>20.0</v>
      </c>
      <c r="I39" s="234"/>
      <c r="J39" s="278"/>
      <c r="K39" s="254"/>
      <c r="L39" s="247"/>
      <c r="M39" s="248"/>
      <c r="N39" s="238"/>
      <c r="O39" s="238"/>
      <c r="P39" s="239"/>
      <c r="Q39" s="239"/>
      <c r="R39" s="69"/>
      <c r="S39" s="69"/>
      <c r="T39" s="69"/>
    </row>
    <row r="40">
      <c r="A40" s="367" t="s">
        <v>8</v>
      </c>
      <c r="B40" s="369" t="str">
        <f>'En Configuration'!E6</f>
        <v>ปูน/อิฐ/ท่อปูน/เสา</v>
      </c>
      <c r="C40" s="243" t="s">
        <v>205</v>
      </c>
      <c r="D40" s="276">
        <v>300.0</v>
      </c>
      <c r="E40" s="252"/>
      <c r="F40" s="277"/>
      <c r="G40" s="245" t="s">
        <v>257</v>
      </c>
      <c r="H40" s="276">
        <v>20.0</v>
      </c>
      <c r="I40" s="253"/>
      <c r="J40" s="277"/>
      <c r="K40" s="251"/>
      <c r="L40" s="236"/>
      <c r="M40" s="237"/>
      <c r="N40" s="289"/>
      <c r="O40" s="289"/>
      <c r="P40" s="239"/>
      <c r="Q40" s="239"/>
      <c r="R40" s="13"/>
      <c r="S40" s="13"/>
      <c r="T40" s="13"/>
    </row>
    <row r="41">
      <c r="A41" s="367" t="s">
        <v>8</v>
      </c>
      <c r="B41" s="368" t="str">
        <f>'En Configuration'!E7</f>
        <v>แก้ว/ผลึก</v>
      </c>
      <c r="C41" s="215" t="s">
        <v>205</v>
      </c>
      <c r="D41" s="278">
        <v>300.0</v>
      </c>
      <c r="E41" s="249"/>
      <c r="F41" s="278"/>
      <c r="G41" s="233" t="s">
        <v>258</v>
      </c>
      <c r="H41" s="278">
        <v>20.0</v>
      </c>
      <c r="I41" s="234"/>
      <c r="J41" s="278"/>
      <c r="K41" s="251"/>
      <c r="L41" s="236"/>
      <c r="M41" s="237"/>
      <c r="N41" s="289"/>
      <c r="O41" s="289"/>
      <c r="P41" s="239"/>
      <c r="Q41" s="239"/>
      <c r="R41" s="13"/>
      <c r="S41" s="13"/>
      <c r="T41" s="13"/>
    </row>
    <row r="42">
      <c r="A42" s="367" t="s">
        <v>8</v>
      </c>
      <c r="B42" s="369" t="str">
        <f>'En Configuration'!E8</f>
        <v>ยาง/พลาสติก/polymer</v>
      </c>
      <c r="C42" s="243" t="s">
        <v>205</v>
      </c>
      <c r="D42" s="276">
        <v>300.0</v>
      </c>
      <c r="E42" s="252"/>
      <c r="F42" s="277"/>
      <c r="G42" s="245" t="s">
        <v>259</v>
      </c>
      <c r="H42" s="276">
        <v>20.0</v>
      </c>
      <c r="I42" s="253"/>
      <c r="J42" s="277"/>
      <c r="K42" s="251"/>
      <c r="L42" s="236"/>
      <c r="M42" s="237"/>
      <c r="N42" s="289"/>
      <c r="O42" s="289"/>
      <c r="P42" s="239"/>
      <c r="Q42" s="239"/>
      <c r="R42" s="13"/>
      <c r="S42" s="13"/>
      <c r="T42" s="13"/>
    </row>
    <row r="43">
      <c r="A43" s="367" t="s">
        <v>8</v>
      </c>
      <c r="B43" s="368" t="str">
        <f>'En Configuration'!E9</f>
        <v>ผ้า</v>
      </c>
      <c r="C43" s="215" t="s">
        <v>205</v>
      </c>
      <c r="D43" s="278">
        <v>300.0</v>
      </c>
      <c r="E43" s="249"/>
      <c r="F43" s="278"/>
      <c r="G43" s="233" t="s">
        <v>260</v>
      </c>
      <c r="H43" s="278">
        <v>20.0</v>
      </c>
      <c r="I43" s="234"/>
      <c r="J43" s="278"/>
      <c r="K43" s="251"/>
      <c r="L43" s="236"/>
      <c r="M43" s="237"/>
      <c r="N43" s="289"/>
      <c r="O43" s="289"/>
      <c r="P43" s="239"/>
      <c r="Q43" s="239"/>
      <c r="R43" s="13"/>
      <c r="S43" s="13"/>
      <c r="T43" s="13"/>
    </row>
    <row r="44">
      <c r="A44" s="367" t="s">
        <v>8</v>
      </c>
      <c r="B44" s="369" t="str">
        <f>'En Configuration'!E10</f>
        <v>เครื่องใช้ไฟฟ้า/อุปกรณ์อิเล็กทรอนิก</v>
      </c>
      <c r="C44" s="243" t="s">
        <v>205</v>
      </c>
      <c r="D44" s="276">
        <v>300.0</v>
      </c>
      <c r="E44" s="252"/>
      <c r="F44" s="277"/>
      <c r="G44" s="245" t="s">
        <v>261</v>
      </c>
      <c r="H44" s="276">
        <v>20.0</v>
      </c>
      <c r="I44" s="253"/>
      <c r="J44" s="277"/>
      <c r="K44" s="251"/>
      <c r="L44" s="236"/>
      <c r="M44" s="237"/>
      <c r="N44" s="289"/>
      <c r="O44" s="289"/>
      <c r="P44" s="239"/>
      <c r="Q44" s="239"/>
      <c r="R44" s="13"/>
      <c r="S44" s="13"/>
      <c r="T44" s="13"/>
    </row>
    <row r="45">
      <c r="A45" s="367" t="s">
        <v>8</v>
      </c>
      <c r="B45" s="368" t="str">
        <f>'En Configuration'!E11</f>
        <v>วัสดุก่อสร้าง/อุปกรณ์ประปา</v>
      </c>
      <c r="C45" s="215" t="s">
        <v>205</v>
      </c>
      <c r="D45" s="278">
        <v>300.0</v>
      </c>
      <c r="E45" s="249"/>
      <c r="F45" s="278"/>
      <c r="G45" s="233" t="s">
        <v>262</v>
      </c>
      <c r="H45" s="278">
        <v>20.0</v>
      </c>
      <c r="I45" s="234"/>
      <c r="J45" s="278"/>
      <c r="K45" s="251"/>
      <c r="L45" s="236"/>
      <c r="M45" s="237"/>
      <c r="N45" s="289"/>
      <c r="O45" s="289"/>
      <c r="P45" s="239"/>
      <c r="Q45" s="239"/>
      <c r="R45" s="13"/>
      <c r="S45" s="13"/>
      <c r="T45" s="13"/>
    </row>
    <row r="46">
      <c r="A46" s="367" t="s">
        <v>8</v>
      </c>
      <c r="B46" s="369" t="str">
        <f>'En Configuration'!E12</f>
        <v>เฟอร์นิเจอร์</v>
      </c>
      <c r="C46" s="243" t="s">
        <v>205</v>
      </c>
      <c r="D46" s="276">
        <v>300.0</v>
      </c>
      <c r="E46" s="252"/>
      <c r="F46" s="277"/>
      <c r="G46" s="245" t="s">
        <v>263</v>
      </c>
      <c r="H46" s="276">
        <v>20.0</v>
      </c>
      <c r="I46" s="253"/>
      <c r="J46" s="277"/>
      <c r="K46" s="251"/>
      <c r="L46" s="236"/>
      <c r="M46" s="237"/>
      <c r="N46" s="289"/>
      <c r="O46" s="289"/>
      <c r="P46" s="239"/>
      <c r="Q46" s="239"/>
      <c r="R46" s="13"/>
      <c r="S46" s="13"/>
      <c r="T46" s="13"/>
    </row>
    <row r="47">
      <c r="A47" s="367" t="s">
        <v>8</v>
      </c>
      <c r="B47" s="368" t="str">
        <f>'En Configuration'!E13</f>
        <v>อุปกรณ์เกษตร/เลี้ยงสัตว์</v>
      </c>
      <c r="C47" s="215" t="s">
        <v>205</v>
      </c>
      <c r="D47" s="278">
        <v>300.0</v>
      </c>
      <c r="E47" s="249"/>
      <c r="F47" s="278"/>
      <c r="G47" s="233" t="s">
        <v>264</v>
      </c>
      <c r="H47" s="278">
        <v>20.0</v>
      </c>
      <c r="I47" s="234"/>
      <c r="J47" s="278"/>
      <c r="K47" s="251"/>
      <c r="L47" s="236"/>
      <c r="M47" s="237"/>
      <c r="N47" s="289"/>
      <c r="O47" s="289"/>
      <c r="P47" s="239"/>
      <c r="Q47" s="239"/>
      <c r="R47" s="13"/>
      <c r="S47" s="13"/>
      <c r="T47" s="13"/>
    </row>
    <row r="48">
      <c r="A48" s="367" t="s">
        <v>8</v>
      </c>
      <c r="B48" s="369" t="str">
        <f>'En Configuration'!E14</f>
        <v>เคมีภัณฑ์</v>
      </c>
      <c r="C48" s="243" t="s">
        <v>205</v>
      </c>
      <c r="D48" s="276">
        <v>300.0</v>
      </c>
      <c r="E48" s="252"/>
      <c r="F48" s="277"/>
      <c r="G48" s="245" t="s">
        <v>265</v>
      </c>
      <c r="H48" s="276">
        <v>20.0</v>
      </c>
      <c r="I48" s="253"/>
      <c r="J48" s="277"/>
      <c r="K48" s="251"/>
      <c r="L48" s="236"/>
      <c r="M48" s="237"/>
      <c r="N48" s="289"/>
      <c r="O48" s="289"/>
      <c r="P48" s="239"/>
      <c r="Q48" s="239"/>
      <c r="R48" s="13"/>
      <c r="S48" s="13"/>
      <c r="T48" s="13"/>
    </row>
    <row r="49">
      <c r="A49" s="367" t="s">
        <v>8</v>
      </c>
      <c r="B49" s="368" t="str">
        <f>'En Configuration'!E15</f>
        <v>ชีวภัณฑ์</v>
      </c>
      <c r="C49" s="215" t="s">
        <v>205</v>
      </c>
      <c r="D49" s="278">
        <v>300.0</v>
      </c>
      <c r="E49" s="249"/>
      <c r="F49" s="278"/>
      <c r="G49" s="233" t="s">
        <v>266</v>
      </c>
      <c r="H49" s="278">
        <v>20.0</v>
      </c>
      <c r="I49" s="234"/>
      <c r="J49" s="278"/>
      <c r="K49" s="251"/>
      <c r="L49" s="236"/>
      <c r="M49" s="237"/>
      <c r="N49" s="289"/>
      <c r="O49" s="289"/>
      <c r="P49" s="239"/>
      <c r="Q49" s="239"/>
      <c r="R49" s="13"/>
      <c r="S49" s="13"/>
      <c r="T49" s="13"/>
    </row>
    <row r="50">
      <c r="A50" s="367" t="s">
        <v>8</v>
      </c>
      <c r="B50" s="369" t="str">
        <f>'En Configuration'!E16</f>
        <v>ของตกแต่ง</v>
      </c>
      <c r="C50" s="243" t="s">
        <v>205</v>
      </c>
      <c r="D50" s="276">
        <v>300.0</v>
      </c>
      <c r="E50" s="252"/>
      <c r="F50" s="277"/>
      <c r="G50" s="245" t="s">
        <v>267</v>
      </c>
      <c r="H50" s="276">
        <v>20.0</v>
      </c>
      <c r="I50" s="253"/>
      <c r="J50" s="277"/>
      <c r="K50" s="251"/>
      <c r="L50" s="236"/>
      <c r="M50" s="237"/>
      <c r="N50" s="289"/>
      <c r="O50" s="289"/>
      <c r="P50" s="239"/>
      <c r="Q50" s="239"/>
      <c r="R50" s="13"/>
      <c r="S50" s="13"/>
      <c r="T50" s="13"/>
    </row>
    <row r="51">
      <c r="A51" s="367" t="s">
        <v>8</v>
      </c>
      <c r="B51" s="368" t="str">
        <f>'En Configuration'!E17</f>
        <v>เบ็ดเตล็ด</v>
      </c>
      <c r="C51" s="215" t="s">
        <v>205</v>
      </c>
      <c r="D51" s="278">
        <v>300.0</v>
      </c>
      <c r="E51" s="249"/>
      <c r="F51" s="278"/>
      <c r="G51" s="233" t="s">
        <v>268</v>
      </c>
      <c r="H51" s="278">
        <v>20.0</v>
      </c>
      <c r="I51" s="234"/>
      <c r="J51" s="278"/>
      <c r="K51" s="251"/>
      <c r="L51" s="236"/>
      <c r="M51" s="237"/>
      <c r="N51" s="289"/>
      <c r="O51" s="289"/>
      <c r="P51" s="239"/>
      <c r="Q51" s="239"/>
      <c r="R51" s="13"/>
      <c r="S51" s="13"/>
      <c r="T51" s="13"/>
    </row>
    <row r="52">
      <c r="A52" s="367" t="s">
        <v>8</v>
      </c>
      <c r="B52" s="369" t="str">
        <f>'En Configuration'!E18</f>
        <v>เครื่องแต่งกาย</v>
      </c>
      <c r="C52" s="243" t="s">
        <v>205</v>
      </c>
      <c r="D52" s="276">
        <v>300.0</v>
      </c>
      <c r="E52" s="252"/>
      <c r="F52" s="277"/>
      <c r="G52" s="245" t="s">
        <v>269</v>
      </c>
      <c r="H52" s="276">
        <v>20.0</v>
      </c>
      <c r="I52" s="253"/>
      <c r="J52" s="277"/>
      <c r="K52" s="251"/>
      <c r="L52" s="236"/>
      <c r="M52" s="237"/>
      <c r="N52" s="289"/>
      <c r="O52" s="289"/>
      <c r="P52" s="239"/>
      <c r="Q52" s="239"/>
      <c r="R52" s="13"/>
      <c r="S52" s="13"/>
      <c r="T52" s="13"/>
    </row>
    <row r="53">
      <c r="A53" s="367" t="s">
        <v>8</v>
      </c>
      <c r="B53" s="368" t="str">
        <f>'En Configuration'!E19</f>
        <v>อาหาร</v>
      </c>
      <c r="C53" s="215" t="s">
        <v>205</v>
      </c>
      <c r="D53" s="278">
        <v>300.0</v>
      </c>
      <c r="E53" s="249"/>
      <c r="F53" s="278"/>
      <c r="G53" s="233" t="s">
        <v>270</v>
      </c>
      <c r="H53" s="278">
        <v>20.0</v>
      </c>
      <c r="I53" s="234"/>
      <c r="J53" s="278"/>
      <c r="K53" s="251"/>
      <c r="L53" s="236"/>
      <c r="M53" s="237"/>
      <c r="N53" s="289"/>
      <c r="O53" s="289"/>
      <c r="P53" s="239"/>
      <c r="Q53" s="239"/>
      <c r="R53" s="13"/>
      <c r="S53" s="13"/>
      <c r="T53" s="13"/>
    </row>
    <row r="54">
      <c r="A54" s="367" t="s">
        <v>8</v>
      </c>
      <c r="B54" s="369" t="str">
        <f>'En Configuration'!E20</f>
        <v>ยานพาหนะ</v>
      </c>
      <c r="C54" s="243" t="s">
        <v>205</v>
      </c>
      <c r="D54" s="276">
        <v>300.0</v>
      </c>
      <c r="E54" s="252"/>
      <c r="F54" s="277"/>
      <c r="G54" s="245" t="s">
        <v>271</v>
      </c>
      <c r="H54" s="276">
        <v>20.0</v>
      </c>
      <c r="I54" s="253"/>
      <c r="J54" s="277"/>
      <c r="K54" s="251"/>
      <c r="L54" s="236"/>
      <c r="M54" s="237"/>
      <c r="N54" s="289"/>
      <c r="O54" s="289"/>
      <c r="P54" s="239"/>
      <c r="Q54" s="239"/>
      <c r="R54" s="13"/>
      <c r="S54" s="13"/>
      <c r="T54" s="13"/>
    </row>
    <row r="55">
      <c r="A55" s="367" t="s">
        <v>8</v>
      </c>
      <c r="B55" s="368" t="str">
        <f>'En Configuration'!E21</f>
        <v>ยุทโธปกรณ์</v>
      </c>
      <c r="C55" s="215" t="s">
        <v>205</v>
      </c>
      <c r="D55" s="278">
        <v>300.0</v>
      </c>
      <c r="E55" s="249"/>
      <c r="F55" s="278"/>
      <c r="G55" s="233" t="s">
        <v>272</v>
      </c>
      <c r="H55" s="278">
        <v>20.0</v>
      </c>
      <c r="I55" s="234"/>
      <c r="J55" s="278"/>
      <c r="K55" s="251"/>
      <c r="L55" s="236"/>
      <c r="M55" s="237"/>
      <c r="N55" s="289"/>
      <c r="O55" s="289"/>
      <c r="P55" s="239"/>
      <c r="Q55" s="239"/>
      <c r="R55" s="13"/>
      <c r="S55" s="13"/>
      <c r="T55" s="13"/>
    </row>
    <row r="56">
      <c r="A56" s="290" t="s">
        <v>12</v>
      </c>
      <c r="B56" s="370" t="str">
        <f>'🌳Resource'!A5</f>
        <v>ไม้(Wood)</v>
      </c>
      <c r="C56" s="363" t="s">
        <v>205</v>
      </c>
      <c r="D56" s="297">
        <v>500.0</v>
      </c>
      <c r="E56" s="365"/>
      <c r="F56" s="295"/>
      <c r="G56" s="296" t="s">
        <v>273</v>
      </c>
      <c r="H56" s="297">
        <v>20.0</v>
      </c>
      <c r="I56" s="298"/>
      <c r="J56" s="295"/>
      <c r="K56" s="299"/>
      <c r="L56" s="300"/>
      <c r="M56" s="301"/>
      <c r="N56" s="302"/>
      <c r="O56" s="302"/>
      <c r="P56" s="239"/>
      <c r="Q56" s="239"/>
      <c r="R56" s="303"/>
      <c r="S56" s="303"/>
      <c r="T56" s="303"/>
    </row>
    <row r="57">
      <c r="A57" s="371" t="s">
        <v>12</v>
      </c>
      <c r="B57" s="372" t="str">
        <f>'🌳Resource'!A6</f>
        <v>หิน(Rock)</v>
      </c>
      <c r="C57" s="215" t="s">
        <v>205</v>
      </c>
      <c r="D57" s="305">
        <v>500.0</v>
      </c>
      <c r="E57" s="249"/>
      <c r="F57" s="304"/>
      <c r="G57" s="233" t="s">
        <v>274</v>
      </c>
      <c r="H57" s="305">
        <v>20.0</v>
      </c>
      <c r="I57" s="234"/>
      <c r="J57" s="304"/>
      <c r="K57" s="251"/>
      <c r="L57" s="236"/>
      <c r="M57" s="237"/>
      <c r="N57" s="302"/>
      <c r="O57" s="302"/>
      <c r="P57" s="239"/>
      <c r="Q57" s="239"/>
      <c r="R57" s="307"/>
      <c r="S57" s="307"/>
      <c r="T57" s="307"/>
    </row>
    <row r="58">
      <c r="A58" s="371" t="s">
        <v>12</v>
      </c>
      <c r="B58" s="373" t="str">
        <f>'🌳Resource'!A7</f>
        <v>ทราย(Sand)</v>
      </c>
      <c r="C58" s="243" t="s">
        <v>205</v>
      </c>
      <c r="D58" s="293">
        <v>500.0</v>
      </c>
      <c r="E58" s="252"/>
      <c r="F58" s="310"/>
      <c r="G58" s="245" t="s">
        <v>275</v>
      </c>
      <c r="H58" s="293">
        <v>20.0</v>
      </c>
      <c r="I58" s="253"/>
      <c r="J58" s="310"/>
      <c r="K58" s="254"/>
      <c r="L58" s="247"/>
      <c r="M58" s="248"/>
      <c r="N58" s="302"/>
      <c r="O58" s="302"/>
      <c r="P58" s="239"/>
      <c r="Q58" s="239"/>
      <c r="R58" s="303"/>
      <c r="S58" s="303"/>
      <c r="T58" s="303"/>
    </row>
    <row r="59">
      <c r="A59" s="371" t="s">
        <v>12</v>
      </c>
      <c r="B59" s="372" t="str">
        <f>'🌳Resource'!A8</f>
        <v>ดิน(Dirt)</v>
      </c>
      <c r="C59" s="215" t="s">
        <v>205</v>
      </c>
      <c r="D59" s="305">
        <v>500.0</v>
      </c>
      <c r="E59" s="249"/>
      <c r="F59" s="304"/>
      <c r="G59" s="233" t="s">
        <v>276</v>
      </c>
      <c r="H59" s="305">
        <v>20.0</v>
      </c>
      <c r="I59" s="234"/>
      <c r="J59" s="304"/>
      <c r="K59" s="251"/>
      <c r="L59" s="236"/>
      <c r="M59" s="237"/>
      <c r="N59" s="302"/>
      <c r="O59" s="302"/>
      <c r="P59" s="239"/>
      <c r="Q59" s="239"/>
      <c r="R59" s="307"/>
      <c r="S59" s="307"/>
      <c r="T59" s="307"/>
    </row>
    <row r="60">
      <c r="A60" s="371" t="s">
        <v>12</v>
      </c>
      <c r="B60" s="373" t="str">
        <f>'🌳Resource'!A9</f>
        <v>น้ำ(Water)</v>
      </c>
      <c r="C60" s="243" t="s">
        <v>205</v>
      </c>
      <c r="D60" s="293">
        <v>500.0</v>
      </c>
      <c r="E60" s="252"/>
      <c r="F60" s="310"/>
      <c r="G60" s="245" t="s">
        <v>277</v>
      </c>
      <c r="H60" s="293">
        <v>20.0</v>
      </c>
      <c r="I60" s="253"/>
      <c r="J60" s="310"/>
      <c r="K60" s="254"/>
      <c r="L60" s="247"/>
      <c r="M60" s="248"/>
      <c r="N60" s="302"/>
      <c r="O60" s="302"/>
      <c r="P60" s="239"/>
      <c r="Q60" s="239"/>
      <c r="R60" s="303"/>
      <c r="S60" s="303"/>
      <c r="T60" s="303"/>
    </row>
    <row r="61">
      <c r="A61" s="371" t="s">
        <v>12</v>
      </c>
      <c r="B61" s="372" t="str">
        <f>'🌳Resource'!A10</f>
        <v>เหล็ก(Iron)</v>
      </c>
      <c r="C61" s="215" t="s">
        <v>205</v>
      </c>
      <c r="D61" s="305">
        <v>500.0</v>
      </c>
      <c r="E61" s="249"/>
      <c r="F61" s="304"/>
      <c r="G61" s="233" t="s">
        <v>278</v>
      </c>
      <c r="H61" s="305">
        <v>20.0</v>
      </c>
      <c r="I61" s="234"/>
      <c r="J61" s="304"/>
      <c r="K61" s="251"/>
      <c r="L61" s="236"/>
      <c r="M61" s="237"/>
      <c r="N61" s="302"/>
      <c r="O61" s="302"/>
      <c r="P61" s="239"/>
      <c r="Q61" s="239"/>
      <c r="R61" s="307"/>
      <c r="S61" s="307"/>
      <c r="T61" s="307"/>
    </row>
    <row r="62">
      <c r="A62" s="371" t="s">
        <v>12</v>
      </c>
      <c r="B62" s="373" t="str">
        <f>'🌳Resource'!A11</f>
        <v>ทองแดง(Copper)</v>
      </c>
      <c r="C62" s="243" t="s">
        <v>205</v>
      </c>
      <c r="D62" s="293">
        <v>500.0</v>
      </c>
      <c r="E62" s="252"/>
      <c r="F62" s="310"/>
      <c r="G62" s="245" t="s">
        <v>279</v>
      </c>
      <c r="H62" s="293">
        <v>20.0</v>
      </c>
      <c r="I62" s="253"/>
      <c r="J62" s="310"/>
      <c r="K62" s="254"/>
      <c r="L62" s="247"/>
      <c r="M62" s="248"/>
      <c r="N62" s="302"/>
      <c r="O62" s="302"/>
      <c r="P62" s="239"/>
      <c r="Q62" s="239"/>
      <c r="R62" s="303"/>
      <c r="S62" s="303"/>
      <c r="T62" s="303"/>
    </row>
    <row r="63">
      <c r="A63" s="371" t="s">
        <v>12</v>
      </c>
      <c r="B63" s="372" t="str">
        <f>'🌳Resource'!A12</f>
        <v>ถ่านหิน(Coal)</v>
      </c>
      <c r="C63" s="215" t="s">
        <v>205</v>
      </c>
      <c r="D63" s="305">
        <v>500.0</v>
      </c>
      <c r="E63" s="249"/>
      <c r="F63" s="304"/>
      <c r="G63" s="233"/>
      <c r="H63" s="305">
        <v>20.0</v>
      </c>
      <c r="I63" s="234"/>
      <c r="J63" s="304"/>
      <c r="K63" s="251"/>
      <c r="L63" s="236"/>
      <c r="M63" s="237"/>
      <c r="N63" s="302"/>
      <c r="O63" s="302"/>
      <c r="P63" s="239"/>
      <c r="Q63" s="239"/>
      <c r="R63" s="307"/>
      <c r="S63" s="307"/>
      <c r="T63" s="307"/>
    </row>
    <row r="64">
      <c r="A64" s="371" t="s">
        <v>12</v>
      </c>
      <c r="B64" s="373" t="str">
        <f>'🌳Resource'!A13</f>
        <v>ไฟฟ้า(Electricity)</v>
      </c>
      <c r="C64" s="243" t="s">
        <v>205</v>
      </c>
      <c r="D64" s="293">
        <v>500.0</v>
      </c>
      <c r="E64" s="252"/>
      <c r="F64" s="310"/>
      <c r="G64" s="245" t="s">
        <v>280</v>
      </c>
      <c r="H64" s="293">
        <v>20.0</v>
      </c>
      <c r="I64" s="253"/>
      <c r="J64" s="310"/>
      <c r="K64" s="254"/>
      <c r="L64" s="247"/>
      <c r="M64" s="248"/>
      <c r="N64" s="302"/>
      <c r="O64" s="302"/>
      <c r="P64" s="239"/>
      <c r="Q64" s="239"/>
      <c r="R64" s="303"/>
      <c r="S64" s="303"/>
      <c r="T64" s="303"/>
    </row>
    <row r="65">
      <c r="A65" s="371" t="s">
        <v>12</v>
      </c>
      <c r="B65" s="372" t="str">
        <f>'🌳Resource'!A14</f>
        <v>แร่ธาตุ(Mineral)</v>
      </c>
      <c r="C65" s="215" t="s">
        <v>205</v>
      </c>
      <c r="D65" s="305">
        <v>500.0</v>
      </c>
      <c r="E65" s="249"/>
      <c r="F65" s="304"/>
      <c r="G65" s="233" t="s">
        <v>281</v>
      </c>
      <c r="H65" s="305">
        <v>20.0</v>
      </c>
      <c r="I65" s="234"/>
      <c r="J65" s="304"/>
      <c r="K65" s="251"/>
      <c r="L65" s="236"/>
      <c r="M65" s="237"/>
      <c r="N65" s="302"/>
      <c r="O65" s="302"/>
      <c r="P65" s="239"/>
      <c r="Q65" s="239"/>
      <c r="R65" s="307"/>
      <c r="S65" s="307"/>
      <c r="T65" s="307"/>
    </row>
    <row r="66">
      <c r="A66" s="371" t="s">
        <v>12</v>
      </c>
      <c r="B66" s="373" t="str">
        <f>'🌳Resource'!A15</f>
        <v>แร่เงิน(Silver)</v>
      </c>
      <c r="C66" s="243" t="s">
        <v>205</v>
      </c>
      <c r="D66" s="293">
        <v>500.0</v>
      </c>
      <c r="E66" s="252"/>
      <c r="F66" s="310"/>
      <c r="G66" s="245" t="s">
        <v>282</v>
      </c>
      <c r="H66" s="293">
        <v>20.0</v>
      </c>
      <c r="I66" s="253"/>
      <c r="J66" s="310"/>
      <c r="K66" s="254"/>
      <c r="L66" s="247"/>
      <c r="M66" s="248"/>
      <c r="N66" s="302"/>
      <c r="O66" s="302"/>
      <c r="P66" s="239"/>
      <c r="Q66" s="239"/>
      <c r="R66" s="303"/>
      <c r="S66" s="303"/>
      <c r="T66" s="303"/>
    </row>
    <row r="67">
      <c r="A67" s="371" t="s">
        <v>12</v>
      </c>
      <c r="B67" s="372" t="str">
        <f>'🌳Resource'!A16</f>
        <v>อัญมณี(Gem)</v>
      </c>
      <c r="C67" s="215" t="s">
        <v>205</v>
      </c>
      <c r="D67" s="305">
        <v>500.0</v>
      </c>
      <c r="E67" s="249"/>
      <c r="F67" s="304"/>
      <c r="G67" s="233" t="s">
        <v>283</v>
      </c>
      <c r="H67" s="305">
        <v>20.0</v>
      </c>
      <c r="I67" s="234"/>
      <c r="J67" s="304"/>
      <c r="K67" s="251"/>
      <c r="L67" s="236"/>
      <c r="M67" s="237"/>
      <c r="N67" s="302"/>
      <c r="O67" s="302"/>
      <c r="P67" s="239"/>
      <c r="Q67" s="239"/>
      <c r="R67" s="307"/>
      <c r="S67" s="307"/>
      <c r="T67" s="307"/>
    </row>
    <row r="68">
      <c r="A68" s="371" t="s">
        <v>12</v>
      </c>
      <c r="B68" s="373" t="str">
        <f>'🌳Resource'!A17</f>
        <v>น้ำมัน(Oil)</v>
      </c>
      <c r="C68" s="243" t="s">
        <v>205</v>
      </c>
      <c r="D68" s="293">
        <v>500.0</v>
      </c>
      <c r="E68" s="252"/>
      <c r="F68" s="310"/>
      <c r="G68" s="245" t="s">
        <v>284</v>
      </c>
      <c r="H68" s="293">
        <v>20.0</v>
      </c>
      <c r="I68" s="253"/>
      <c r="J68" s="310"/>
      <c r="K68" s="254"/>
      <c r="L68" s="247"/>
      <c r="M68" s="248"/>
      <c r="N68" s="302"/>
      <c r="O68" s="302"/>
      <c r="P68" s="239"/>
      <c r="Q68" s="239"/>
      <c r="R68" s="303"/>
      <c r="S68" s="303"/>
      <c r="T68" s="303"/>
    </row>
    <row r="69">
      <c r="A69" s="371" t="s">
        <v>12</v>
      </c>
      <c r="B69" s="372" t="str">
        <f>'En Configuration'!E4</f>
        <v>โลหะ</v>
      </c>
      <c r="C69" s="215" t="s">
        <v>205</v>
      </c>
      <c r="D69" s="305">
        <v>500.0</v>
      </c>
      <c r="E69" s="249"/>
      <c r="F69" s="304"/>
      <c r="G69" s="233" t="s">
        <v>285</v>
      </c>
      <c r="H69" s="305">
        <v>20.0</v>
      </c>
      <c r="I69" s="234"/>
      <c r="J69" s="304"/>
      <c r="K69" s="251"/>
      <c r="L69" s="236"/>
      <c r="M69" s="237"/>
      <c r="N69" s="302"/>
      <c r="O69" s="302"/>
      <c r="P69" s="239"/>
      <c r="Q69" s="239"/>
      <c r="R69" s="307"/>
      <c r="S69" s="307"/>
      <c r="T69" s="307"/>
    </row>
    <row r="70">
      <c r="A70" s="371" t="s">
        <v>12</v>
      </c>
      <c r="B70" s="373" t="str">
        <f>'En Configuration'!E5</f>
        <v>ไม้</v>
      </c>
      <c r="C70" s="243" t="s">
        <v>205</v>
      </c>
      <c r="D70" s="293">
        <v>500.0</v>
      </c>
      <c r="E70" s="252"/>
      <c r="F70" s="310"/>
      <c r="G70" s="245" t="s">
        <v>286</v>
      </c>
      <c r="H70" s="293">
        <v>20.0</v>
      </c>
      <c r="I70" s="253"/>
      <c r="J70" s="310"/>
      <c r="K70" s="254"/>
      <c r="L70" s="247"/>
      <c r="M70" s="248"/>
      <c r="N70" s="302"/>
      <c r="O70" s="302"/>
      <c r="P70" s="239"/>
      <c r="Q70" s="239"/>
      <c r="R70" s="303"/>
      <c r="S70" s="303"/>
      <c r="T70" s="303"/>
    </row>
    <row r="71">
      <c r="A71" s="371" t="s">
        <v>12</v>
      </c>
      <c r="B71" s="372" t="str">
        <f>'En Configuration'!E6</f>
        <v>ปูน/อิฐ/ท่อปูน/เสา</v>
      </c>
      <c r="C71" s="215" t="s">
        <v>205</v>
      </c>
      <c r="D71" s="305">
        <v>500.0</v>
      </c>
      <c r="E71" s="249"/>
      <c r="F71" s="304"/>
      <c r="G71" s="233" t="s">
        <v>287</v>
      </c>
      <c r="H71" s="305">
        <v>20.0</v>
      </c>
      <c r="I71" s="234"/>
      <c r="J71" s="304"/>
      <c r="K71" s="251"/>
      <c r="L71" s="236"/>
      <c r="M71" s="237"/>
      <c r="N71" s="302"/>
      <c r="O71" s="302"/>
      <c r="P71" s="239"/>
      <c r="Q71" s="239"/>
      <c r="R71" s="307"/>
      <c r="S71" s="307"/>
      <c r="T71" s="307"/>
    </row>
    <row r="72">
      <c r="A72" s="371" t="s">
        <v>12</v>
      </c>
      <c r="B72" s="373" t="str">
        <f>'En Configuration'!E7</f>
        <v>แก้ว/ผลึก</v>
      </c>
      <c r="C72" s="243" t="s">
        <v>205</v>
      </c>
      <c r="D72" s="293">
        <v>500.0</v>
      </c>
      <c r="E72" s="252"/>
      <c r="F72" s="310"/>
      <c r="G72" s="245" t="s">
        <v>288</v>
      </c>
      <c r="H72" s="293">
        <v>20.0</v>
      </c>
      <c r="I72" s="253"/>
      <c r="J72" s="310"/>
      <c r="K72" s="254"/>
      <c r="L72" s="247"/>
      <c r="M72" s="248"/>
      <c r="N72" s="302"/>
      <c r="O72" s="302"/>
      <c r="P72" s="239"/>
      <c r="Q72" s="239"/>
      <c r="R72" s="303"/>
      <c r="S72" s="303"/>
      <c r="T72" s="303"/>
    </row>
    <row r="73">
      <c r="A73" s="371" t="s">
        <v>12</v>
      </c>
      <c r="B73" s="372" t="str">
        <f>'En Configuration'!E8</f>
        <v>ยาง/พลาสติก/polymer</v>
      </c>
      <c r="C73" s="215" t="s">
        <v>205</v>
      </c>
      <c r="D73" s="305">
        <v>500.0</v>
      </c>
      <c r="E73" s="249"/>
      <c r="F73" s="304"/>
      <c r="G73" s="233" t="s">
        <v>289</v>
      </c>
      <c r="H73" s="305">
        <v>20.0</v>
      </c>
      <c r="I73" s="234"/>
      <c r="J73" s="304"/>
      <c r="K73" s="251"/>
      <c r="L73" s="236"/>
      <c r="M73" s="237"/>
      <c r="N73" s="302"/>
      <c r="O73" s="302"/>
      <c r="P73" s="239"/>
      <c r="Q73" s="239"/>
      <c r="R73" s="307"/>
      <c r="S73" s="307"/>
      <c r="T73" s="307"/>
    </row>
    <row r="74">
      <c r="A74" s="371" t="s">
        <v>12</v>
      </c>
      <c r="B74" s="373" t="str">
        <f>'En Configuration'!E9</f>
        <v>ผ้า</v>
      </c>
      <c r="C74" s="243" t="s">
        <v>205</v>
      </c>
      <c r="D74" s="293">
        <v>500.0</v>
      </c>
      <c r="E74" s="252"/>
      <c r="F74" s="310"/>
      <c r="G74" s="245" t="s">
        <v>290</v>
      </c>
      <c r="H74" s="293">
        <v>20.0</v>
      </c>
      <c r="I74" s="253"/>
      <c r="J74" s="310"/>
      <c r="K74" s="254"/>
      <c r="L74" s="247"/>
      <c r="M74" s="248"/>
      <c r="N74" s="302"/>
      <c r="O74" s="302"/>
      <c r="P74" s="239"/>
      <c r="Q74" s="239"/>
      <c r="R74" s="303"/>
      <c r="S74" s="303"/>
      <c r="T74" s="303"/>
    </row>
    <row r="75">
      <c r="A75" s="371" t="s">
        <v>12</v>
      </c>
      <c r="B75" s="372" t="str">
        <f>'En Configuration'!E10</f>
        <v>เครื่องใช้ไฟฟ้า/อุปกรณ์อิเล็กทรอนิก</v>
      </c>
      <c r="C75" s="215" t="s">
        <v>205</v>
      </c>
      <c r="D75" s="305">
        <v>500.0</v>
      </c>
      <c r="E75" s="249"/>
      <c r="F75" s="304"/>
      <c r="G75" s="233" t="s">
        <v>291</v>
      </c>
      <c r="H75" s="305">
        <v>20.0</v>
      </c>
      <c r="I75" s="234"/>
      <c r="J75" s="304"/>
      <c r="K75" s="251"/>
      <c r="L75" s="236"/>
      <c r="M75" s="237"/>
      <c r="N75" s="302"/>
      <c r="O75" s="302"/>
      <c r="P75" s="239"/>
      <c r="Q75" s="239"/>
      <c r="R75" s="307"/>
      <c r="S75" s="307"/>
      <c r="T75" s="307"/>
    </row>
    <row r="76">
      <c r="A76" s="371" t="s">
        <v>12</v>
      </c>
      <c r="B76" s="373" t="str">
        <f>'En Configuration'!E11</f>
        <v>วัสดุก่อสร้าง/อุปกรณ์ประปา</v>
      </c>
      <c r="C76" s="243" t="s">
        <v>205</v>
      </c>
      <c r="D76" s="293">
        <v>500.0</v>
      </c>
      <c r="E76" s="252"/>
      <c r="F76" s="310"/>
      <c r="G76" s="245" t="s">
        <v>292</v>
      </c>
      <c r="H76" s="293">
        <v>20.0</v>
      </c>
      <c r="I76" s="253"/>
      <c r="J76" s="310"/>
      <c r="K76" s="254"/>
      <c r="L76" s="247"/>
      <c r="M76" s="248"/>
      <c r="N76" s="302"/>
      <c r="O76" s="302"/>
      <c r="P76" s="239"/>
      <c r="Q76" s="239"/>
      <c r="R76" s="307"/>
      <c r="S76" s="307"/>
      <c r="T76" s="307"/>
    </row>
    <row r="77">
      <c r="A77" s="371" t="s">
        <v>12</v>
      </c>
      <c r="B77" s="372" t="str">
        <f>'En Configuration'!E12</f>
        <v>เฟอร์นิเจอร์</v>
      </c>
      <c r="C77" s="215" t="s">
        <v>205</v>
      </c>
      <c r="D77" s="305">
        <v>500.0</v>
      </c>
      <c r="E77" s="249"/>
      <c r="F77" s="304"/>
      <c r="G77" s="233" t="s">
        <v>293</v>
      </c>
      <c r="H77" s="305">
        <v>20.0</v>
      </c>
      <c r="I77" s="234"/>
      <c r="J77" s="304"/>
      <c r="K77" s="251"/>
      <c r="L77" s="236"/>
      <c r="M77" s="237"/>
      <c r="N77" s="302"/>
      <c r="O77" s="302"/>
      <c r="P77" s="239"/>
      <c r="Q77" s="239"/>
      <c r="R77" s="307"/>
      <c r="S77" s="307"/>
      <c r="T77" s="307"/>
    </row>
    <row r="78">
      <c r="A78" s="371" t="s">
        <v>12</v>
      </c>
      <c r="B78" s="373" t="str">
        <f>'En Configuration'!E13</f>
        <v>อุปกรณ์เกษตร/เลี้ยงสัตว์</v>
      </c>
      <c r="C78" s="243" t="s">
        <v>205</v>
      </c>
      <c r="D78" s="293">
        <v>500.0</v>
      </c>
      <c r="E78" s="252"/>
      <c r="F78" s="310"/>
      <c r="G78" s="245" t="s">
        <v>294</v>
      </c>
      <c r="H78" s="293">
        <v>20.0</v>
      </c>
      <c r="I78" s="253"/>
      <c r="J78" s="310"/>
      <c r="K78" s="254"/>
      <c r="L78" s="247"/>
      <c r="M78" s="248"/>
      <c r="N78" s="302"/>
      <c r="O78" s="302"/>
      <c r="P78" s="239"/>
      <c r="Q78" s="239"/>
      <c r="R78" s="307"/>
      <c r="S78" s="307"/>
      <c r="T78" s="307"/>
    </row>
    <row r="79">
      <c r="A79" s="371" t="s">
        <v>12</v>
      </c>
      <c r="B79" s="372" t="str">
        <f>'En Configuration'!E14</f>
        <v>เคมีภัณฑ์</v>
      </c>
      <c r="C79" s="215" t="s">
        <v>205</v>
      </c>
      <c r="D79" s="305">
        <v>500.0</v>
      </c>
      <c r="E79" s="249"/>
      <c r="F79" s="304"/>
      <c r="G79" s="233" t="s">
        <v>295</v>
      </c>
      <c r="H79" s="305">
        <v>20.0</v>
      </c>
      <c r="I79" s="234"/>
      <c r="J79" s="304"/>
      <c r="K79" s="251"/>
      <c r="L79" s="236"/>
      <c r="M79" s="237"/>
      <c r="N79" s="302"/>
      <c r="O79" s="302"/>
      <c r="P79" s="239"/>
      <c r="Q79" s="239"/>
      <c r="R79" s="307"/>
      <c r="S79" s="307"/>
      <c r="T79" s="307"/>
    </row>
    <row r="80">
      <c r="A80" s="371" t="s">
        <v>12</v>
      </c>
      <c r="B80" s="373" t="str">
        <f>'En Configuration'!E15</f>
        <v>ชีวภัณฑ์</v>
      </c>
      <c r="C80" s="243" t="s">
        <v>205</v>
      </c>
      <c r="D80" s="293">
        <v>500.0</v>
      </c>
      <c r="E80" s="252"/>
      <c r="F80" s="310"/>
      <c r="G80" s="245" t="s">
        <v>296</v>
      </c>
      <c r="H80" s="293">
        <v>20.0</v>
      </c>
      <c r="I80" s="253"/>
      <c r="J80" s="310"/>
      <c r="K80" s="254"/>
      <c r="L80" s="247"/>
      <c r="M80" s="248"/>
      <c r="N80" s="302"/>
      <c r="O80" s="302"/>
      <c r="P80" s="239"/>
      <c r="Q80" s="239"/>
      <c r="R80" s="307"/>
      <c r="S80" s="307"/>
      <c r="T80" s="307"/>
    </row>
    <row r="81">
      <c r="A81" s="371" t="s">
        <v>12</v>
      </c>
      <c r="B81" s="372" t="str">
        <f>'En Configuration'!E16</f>
        <v>ของตกแต่ง</v>
      </c>
      <c r="C81" s="215" t="s">
        <v>205</v>
      </c>
      <c r="D81" s="305">
        <v>500.0</v>
      </c>
      <c r="E81" s="249"/>
      <c r="F81" s="304"/>
      <c r="G81" s="233" t="s">
        <v>297</v>
      </c>
      <c r="H81" s="305">
        <v>20.0</v>
      </c>
      <c r="I81" s="234"/>
      <c r="J81" s="304"/>
      <c r="K81" s="251"/>
      <c r="L81" s="236"/>
      <c r="M81" s="237"/>
      <c r="N81" s="302"/>
      <c r="O81" s="302"/>
      <c r="P81" s="239"/>
      <c r="Q81" s="239"/>
      <c r="R81" s="307"/>
      <c r="S81" s="307"/>
      <c r="T81" s="307"/>
    </row>
    <row r="82">
      <c r="A82" s="371" t="s">
        <v>12</v>
      </c>
      <c r="B82" s="373" t="str">
        <f>'En Configuration'!E17</f>
        <v>เบ็ดเตล็ด</v>
      </c>
      <c r="C82" s="243" t="s">
        <v>205</v>
      </c>
      <c r="D82" s="293">
        <v>500.0</v>
      </c>
      <c r="E82" s="252"/>
      <c r="F82" s="310"/>
      <c r="G82" s="245" t="s">
        <v>298</v>
      </c>
      <c r="H82" s="293">
        <v>20.0</v>
      </c>
      <c r="I82" s="253"/>
      <c r="J82" s="310"/>
      <c r="K82" s="254"/>
      <c r="L82" s="247"/>
      <c r="M82" s="248"/>
      <c r="N82" s="302"/>
      <c r="O82" s="302"/>
      <c r="P82" s="239"/>
      <c r="Q82" s="239"/>
      <c r="R82" s="307"/>
      <c r="S82" s="307"/>
      <c r="T82" s="307"/>
    </row>
    <row r="83">
      <c r="A83" s="371" t="s">
        <v>12</v>
      </c>
      <c r="B83" s="372" t="str">
        <f>'En Configuration'!E18</f>
        <v>เครื่องแต่งกาย</v>
      </c>
      <c r="C83" s="215" t="s">
        <v>205</v>
      </c>
      <c r="D83" s="305">
        <v>500.0</v>
      </c>
      <c r="E83" s="249"/>
      <c r="F83" s="304"/>
      <c r="G83" s="233" t="s">
        <v>299</v>
      </c>
      <c r="H83" s="305">
        <v>20.0</v>
      </c>
      <c r="I83" s="234"/>
      <c r="J83" s="304"/>
      <c r="K83" s="251"/>
      <c r="L83" s="236"/>
      <c r="M83" s="237"/>
      <c r="N83" s="302"/>
      <c r="O83" s="302"/>
      <c r="P83" s="239"/>
      <c r="Q83" s="239"/>
      <c r="R83" s="307"/>
      <c r="S83" s="307"/>
      <c r="T83" s="307"/>
    </row>
    <row r="84">
      <c r="A84" s="371" t="s">
        <v>12</v>
      </c>
      <c r="B84" s="373" t="str">
        <f>'En Configuration'!E19</f>
        <v>อาหาร</v>
      </c>
      <c r="C84" s="243" t="s">
        <v>205</v>
      </c>
      <c r="D84" s="293">
        <v>500.0</v>
      </c>
      <c r="E84" s="252"/>
      <c r="F84" s="310"/>
      <c r="G84" s="245" t="s">
        <v>300</v>
      </c>
      <c r="H84" s="293">
        <v>20.0</v>
      </c>
      <c r="I84" s="253"/>
      <c r="J84" s="310"/>
      <c r="K84" s="254"/>
      <c r="L84" s="247"/>
      <c r="M84" s="248"/>
      <c r="N84" s="302"/>
      <c r="O84" s="302"/>
      <c r="P84" s="239"/>
      <c r="Q84" s="239"/>
      <c r="R84" s="307"/>
      <c r="S84" s="307"/>
      <c r="T84" s="307"/>
    </row>
    <row r="85">
      <c r="A85" s="371" t="s">
        <v>12</v>
      </c>
      <c r="B85" s="372" t="str">
        <f>'En Configuration'!E20</f>
        <v>ยานพาหนะ</v>
      </c>
      <c r="C85" s="215" t="s">
        <v>205</v>
      </c>
      <c r="D85" s="305">
        <v>500.0</v>
      </c>
      <c r="E85" s="249"/>
      <c r="F85" s="304"/>
      <c r="G85" s="233" t="s">
        <v>301</v>
      </c>
      <c r="H85" s="305">
        <v>20.0</v>
      </c>
      <c r="I85" s="234"/>
      <c r="J85" s="304"/>
      <c r="K85" s="251"/>
      <c r="L85" s="236"/>
      <c r="M85" s="237"/>
      <c r="N85" s="302"/>
      <c r="O85" s="302"/>
      <c r="P85" s="239"/>
      <c r="Q85" s="239"/>
      <c r="R85" s="307"/>
      <c r="S85" s="307"/>
      <c r="T85" s="307"/>
    </row>
    <row r="86">
      <c r="A86" s="374" t="s">
        <v>12</v>
      </c>
      <c r="B86" s="375" t="str">
        <f>'En Configuration'!E21</f>
        <v>ยุทโธปกรณ์</v>
      </c>
      <c r="C86" s="376" t="s">
        <v>205</v>
      </c>
      <c r="D86" s="377">
        <v>500.0</v>
      </c>
      <c r="E86" s="258"/>
      <c r="F86" s="378"/>
      <c r="G86" s="260" t="s">
        <v>302</v>
      </c>
      <c r="H86" s="377">
        <v>20.0</v>
      </c>
      <c r="I86" s="261"/>
      <c r="J86" s="378"/>
      <c r="K86" s="262"/>
      <c r="L86" s="263"/>
      <c r="M86" s="264"/>
      <c r="N86" s="302"/>
      <c r="O86" s="302"/>
      <c r="P86" s="239"/>
      <c r="Q86" s="239"/>
      <c r="R86" s="307"/>
      <c r="S86" s="307"/>
      <c r="T86" s="307"/>
    </row>
    <row r="87">
      <c r="A87" s="324" t="s">
        <v>210</v>
      </c>
      <c r="C87" s="379"/>
      <c r="K87" s="380"/>
      <c r="Q87" s="211"/>
    </row>
    <row r="88">
      <c r="A88" s="210"/>
      <c r="Q88" s="211"/>
    </row>
    <row r="89">
      <c r="A89" s="212" t="s">
        <v>9</v>
      </c>
      <c r="B89" s="381" t="s">
        <v>22</v>
      </c>
      <c r="C89" s="214" t="s">
        <v>196</v>
      </c>
      <c r="E89" s="215" t="s">
        <v>197</v>
      </c>
      <c r="G89" s="216" t="s">
        <v>198</v>
      </c>
      <c r="I89" s="217" t="s">
        <v>199</v>
      </c>
      <c r="Q89" s="211"/>
    </row>
    <row r="90">
      <c r="A90" s="218"/>
      <c r="B90" s="90"/>
      <c r="C90" s="349" t="s">
        <v>200</v>
      </c>
      <c r="D90" s="276" t="s">
        <v>201</v>
      </c>
      <c r="E90" s="349" t="s">
        <v>200</v>
      </c>
      <c r="F90" s="276" t="s">
        <v>201</v>
      </c>
      <c r="G90" s="350" t="s">
        <v>200</v>
      </c>
      <c r="H90" s="351" t="s">
        <v>201</v>
      </c>
      <c r="I90" s="350" t="s">
        <v>200</v>
      </c>
      <c r="J90" s="351" t="s">
        <v>201</v>
      </c>
      <c r="K90" s="352"/>
      <c r="L90" s="382"/>
      <c r="M90" s="383"/>
      <c r="N90" s="225"/>
      <c r="O90" s="227"/>
      <c r="P90" s="227"/>
      <c r="Q90" s="228"/>
    </row>
    <row r="91">
      <c r="A91" s="355" t="s">
        <v>7</v>
      </c>
      <c r="B91" s="356" t="str">
        <f>'🌳Resource'!A5</f>
        <v>ไม้(Wood)</v>
      </c>
      <c r="C91" s="357" t="s">
        <v>205</v>
      </c>
      <c r="D91" s="358">
        <v>200.0</v>
      </c>
      <c r="E91" s="357"/>
      <c r="F91" s="358"/>
      <c r="G91" s="269" t="s">
        <v>223</v>
      </c>
      <c r="H91" s="358">
        <v>5.0</v>
      </c>
      <c r="I91" s="270"/>
      <c r="J91" s="358"/>
      <c r="K91" s="359"/>
      <c r="L91" s="272"/>
      <c r="M91" s="273"/>
      <c r="N91" s="238"/>
      <c r="O91" s="238"/>
      <c r="P91" s="239"/>
      <c r="Q91" s="239"/>
      <c r="R91" s="69"/>
      <c r="S91" s="69"/>
      <c r="T91" s="69"/>
    </row>
    <row r="92">
      <c r="A92" s="229" t="s">
        <v>7</v>
      </c>
      <c r="B92" s="360" t="str">
        <f>'🌳Resource'!A6</f>
        <v>หิน(Rock)</v>
      </c>
      <c r="C92" s="243" t="s">
        <v>205</v>
      </c>
      <c r="D92" s="242">
        <v>200.0</v>
      </c>
      <c r="E92" s="243"/>
      <c r="F92" s="244"/>
      <c r="G92" s="245" t="s">
        <v>224</v>
      </c>
      <c r="H92" s="242">
        <v>5.0</v>
      </c>
      <c r="I92" s="245"/>
      <c r="J92" s="244"/>
      <c r="K92" s="246"/>
      <c r="L92" s="247"/>
      <c r="M92" s="248"/>
      <c r="N92" s="238"/>
      <c r="O92" s="238"/>
      <c r="P92" s="239"/>
      <c r="Q92" s="239"/>
      <c r="R92" s="69"/>
      <c r="S92" s="69"/>
      <c r="T92" s="69"/>
    </row>
    <row r="93">
      <c r="A93" s="229" t="s">
        <v>7</v>
      </c>
      <c r="B93" s="361" t="str">
        <f>'🌳Resource'!A7</f>
        <v>ทราย(Sand)</v>
      </c>
      <c r="C93" s="215" t="s">
        <v>205</v>
      </c>
      <c r="D93" s="232">
        <v>200.0</v>
      </c>
      <c r="E93" s="215"/>
      <c r="F93" s="232"/>
      <c r="G93" s="233" t="s">
        <v>225</v>
      </c>
      <c r="H93" s="232">
        <v>5.0</v>
      </c>
      <c r="I93" s="234"/>
      <c r="J93" s="232"/>
      <c r="K93" s="251"/>
      <c r="L93" s="236"/>
      <c r="M93" s="237"/>
      <c r="N93" s="238"/>
      <c r="O93" s="238"/>
      <c r="P93" s="239"/>
      <c r="Q93" s="239"/>
      <c r="R93" s="69"/>
      <c r="S93" s="69"/>
      <c r="T93" s="69"/>
    </row>
    <row r="94">
      <c r="A94" s="229" t="s">
        <v>7</v>
      </c>
      <c r="B94" s="360" t="str">
        <f>'🌳Resource'!A8</f>
        <v>ดิน(Dirt)</v>
      </c>
      <c r="C94" s="243" t="s">
        <v>205</v>
      </c>
      <c r="D94" s="242">
        <v>200.0</v>
      </c>
      <c r="E94" s="243"/>
      <c r="F94" s="244"/>
      <c r="G94" s="245" t="s">
        <v>226</v>
      </c>
      <c r="H94" s="242">
        <v>5.0</v>
      </c>
      <c r="I94" s="245"/>
      <c r="J94" s="244"/>
      <c r="K94" s="254"/>
      <c r="L94" s="247"/>
      <c r="M94" s="248"/>
      <c r="N94" s="238"/>
      <c r="O94" s="238"/>
      <c r="P94" s="239"/>
      <c r="Q94" s="239"/>
      <c r="R94" s="69"/>
      <c r="S94" s="69"/>
      <c r="T94" s="69"/>
    </row>
    <row r="95">
      <c r="A95" s="229" t="s">
        <v>7</v>
      </c>
      <c r="B95" s="361" t="str">
        <f>'🌳Resource'!A9</f>
        <v>น้ำ(Water)</v>
      </c>
      <c r="C95" s="215" t="s">
        <v>205</v>
      </c>
      <c r="D95" s="232">
        <v>200.0</v>
      </c>
      <c r="E95" s="215"/>
      <c r="F95" s="232"/>
      <c r="G95" s="233" t="s">
        <v>227</v>
      </c>
      <c r="H95" s="232">
        <v>5.0</v>
      </c>
      <c r="I95" s="234"/>
      <c r="J95" s="232"/>
      <c r="K95" s="251"/>
      <c r="L95" s="236"/>
      <c r="M95" s="237"/>
      <c r="N95" s="238"/>
      <c r="O95" s="238"/>
      <c r="P95" s="239"/>
      <c r="Q95" s="239"/>
      <c r="R95" s="69"/>
      <c r="S95" s="69"/>
      <c r="T95" s="69"/>
    </row>
    <row r="96">
      <c r="A96" s="229" t="s">
        <v>7</v>
      </c>
      <c r="B96" s="360" t="str">
        <f>'En Configuration'!E4</f>
        <v>โลหะ</v>
      </c>
      <c r="C96" s="243" t="s">
        <v>205</v>
      </c>
      <c r="D96" s="242">
        <v>200.0</v>
      </c>
      <c r="E96" s="243"/>
      <c r="F96" s="244"/>
      <c r="G96" s="245" t="s">
        <v>228</v>
      </c>
      <c r="H96" s="242">
        <v>5.0</v>
      </c>
      <c r="I96" s="245"/>
      <c r="J96" s="244"/>
      <c r="K96" s="254"/>
      <c r="L96" s="247"/>
      <c r="M96" s="248"/>
      <c r="N96" s="238"/>
      <c r="O96" s="238"/>
      <c r="P96" s="239"/>
      <c r="Q96" s="239"/>
      <c r="R96" s="69"/>
      <c r="S96" s="69"/>
      <c r="T96" s="69"/>
    </row>
    <row r="97">
      <c r="A97" s="229" t="s">
        <v>7</v>
      </c>
      <c r="B97" s="361" t="str">
        <f>'En Configuration'!E5</f>
        <v>ไม้</v>
      </c>
      <c r="C97" s="215" t="s">
        <v>205</v>
      </c>
      <c r="D97" s="232">
        <v>200.0</v>
      </c>
      <c r="E97" s="215"/>
      <c r="F97" s="232"/>
      <c r="G97" s="233" t="s">
        <v>229</v>
      </c>
      <c r="H97" s="232">
        <v>5.0</v>
      </c>
      <c r="I97" s="234"/>
      <c r="J97" s="232"/>
      <c r="K97" s="251"/>
      <c r="L97" s="236"/>
      <c r="M97" s="237"/>
      <c r="N97" s="238"/>
      <c r="O97" s="238"/>
      <c r="P97" s="239"/>
      <c r="Q97" s="239"/>
      <c r="R97" s="69"/>
      <c r="S97" s="69"/>
      <c r="T97" s="69"/>
    </row>
    <row r="98">
      <c r="A98" s="229" t="s">
        <v>7</v>
      </c>
      <c r="B98" s="360" t="str">
        <f>'En Configuration'!E6</f>
        <v>ปูน/อิฐ/ท่อปูน/เสา</v>
      </c>
      <c r="C98" s="243" t="s">
        <v>205</v>
      </c>
      <c r="D98" s="242">
        <v>200.0</v>
      </c>
      <c r="E98" s="243"/>
      <c r="F98" s="244"/>
      <c r="G98" s="245" t="s">
        <v>230</v>
      </c>
      <c r="H98" s="242">
        <v>5.0</v>
      </c>
      <c r="I98" s="245"/>
      <c r="J98" s="244"/>
      <c r="K98" s="254"/>
      <c r="L98" s="247"/>
      <c r="M98" s="248"/>
      <c r="N98" s="238"/>
      <c r="O98" s="238"/>
      <c r="P98" s="239"/>
      <c r="Q98" s="239"/>
      <c r="R98" s="69"/>
      <c r="S98" s="69"/>
      <c r="T98" s="69"/>
    </row>
    <row r="99">
      <c r="A99" s="229" t="s">
        <v>7</v>
      </c>
      <c r="B99" s="361" t="str">
        <f>'En Configuration'!E7</f>
        <v>แก้ว/ผลึก</v>
      </c>
      <c r="C99" s="215" t="s">
        <v>205</v>
      </c>
      <c r="D99" s="232">
        <v>200.0</v>
      </c>
      <c r="E99" s="215"/>
      <c r="F99" s="232"/>
      <c r="G99" s="233" t="s">
        <v>231</v>
      </c>
      <c r="H99" s="232">
        <v>5.0</v>
      </c>
      <c r="I99" s="234"/>
      <c r="J99" s="232"/>
      <c r="K99" s="251"/>
      <c r="L99" s="236"/>
      <c r="M99" s="237"/>
      <c r="N99" s="238"/>
      <c r="O99" s="238"/>
      <c r="P99" s="239"/>
      <c r="Q99" s="239"/>
      <c r="R99" s="69"/>
      <c r="S99" s="69"/>
      <c r="T99" s="69"/>
    </row>
    <row r="100">
      <c r="A100" s="229" t="s">
        <v>7</v>
      </c>
      <c r="B100" s="360" t="str">
        <f>'En Configuration'!E8</f>
        <v>ยาง/พลาสติก/polymer</v>
      </c>
      <c r="C100" s="243" t="s">
        <v>205</v>
      </c>
      <c r="D100" s="242">
        <v>200.0</v>
      </c>
      <c r="E100" s="243"/>
      <c r="F100" s="244"/>
      <c r="G100" s="245" t="s">
        <v>232</v>
      </c>
      <c r="H100" s="242">
        <v>5.0</v>
      </c>
      <c r="I100" s="245"/>
      <c r="J100" s="244"/>
      <c r="K100" s="254"/>
      <c r="L100" s="247"/>
      <c r="M100" s="248"/>
      <c r="N100" s="238"/>
      <c r="O100" s="238"/>
      <c r="P100" s="239"/>
      <c r="Q100" s="239"/>
      <c r="R100" s="69"/>
      <c r="S100" s="69"/>
      <c r="T100" s="69"/>
    </row>
    <row r="101">
      <c r="A101" s="229" t="s">
        <v>7</v>
      </c>
      <c r="B101" s="361" t="str">
        <f>'En Configuration'!E9</f>
        <v>ผ้า</v>
      </c>
      <c r="C101" s="215" t="s">
        <v>205</v>
      </c>
      <c r="D101" s="232">
        <v>200.0</v>
      </c>
      <c r="E101" s="215"/>
      <c r="F101" s="232"/>
      <c r="G101" s="233" t="s">
        <v>233</v>
      </c>
      <c r="H101" s="232">
        <v>5.0</v>
      </c>
      <c r="I101" s="234"/>
      <c r="J101" s="232"/>
      <c r="K101" s="251"/>
      <c r="L101" s="236"/>
      <c r="M101" s="237"/>
      <c r="N101" s="238"/>
      <c r="O101" s="238"/>
      <c r="P101" s="239"/>
      <c r="Q101" s="239"/>
      <c r="R101" s="69"/>
      <c r="S101" s="69"/>
      <c r="T101" s="69"/>
    </row>
    <row r="102">
      <c r="A102" s="229" t="s">
        <v>7</v>
      </c>
      <c r="B102" s="360" t="str">
        <f>'En Configuration'!E10</f>
        <v>เครื่องใช้ไฟฟ้า/อุปกรณ์อิเล็กทรอนิก</v>
      </c>
      <c r="C102" s="243" t="s">
        <v>205</v>
      </c>
      <c r="D102" s="242">
        <v>200.0</v>
      </c>
      <c r="E102" s="243"/>
      <c r="F102" s="244"/>
      <c r="G102" s="245" t="s">
        <v>234</v>
      </c>
      <c r="H102" s="242">
        <v>5.0</v>
      </c>
      <c r="I102" s="245"/>
      <c r="J102" s="244"/>
      <c r="K102" s="254"/>
      <c r="L102" s="247"/>
      <c r="M102" s="248"/>
      <c r="N102" s="238"/>
      <c r="O102" s="238"/>
      <c r="P102" s="239"/>
      <c r="Q102" s="239"/>
      <c r="R102" s="69"/>
      <c r="S102" s="69"/>
      <c r="T102" s="69"/>
    </row>
    <row r="103">
      <c r="A103" s="229" t="s">
        <v>7</v>
      </c>
      <c r="B103" s="361" t="str">
        <f>'En Configuration'!E11</f>
        <v>วัสดุก่อสร้าง/อุปกรณ์ประปา</v>
      </c>
      <c r="C103" s="215" t="s">
        <v>205</v>
      </c>
      <c r="D103" s="232">
        <v>200.0</v>
      </c>
      <c r="E103" s="215"/>
      <c r="F103" s="232"/>
      <c r="G103" s="233" t="s">
        <v>235</v>
      </c>
      <c r="H103" s="232">
        <v>5.0</v>
      </c>
      <c r="I103" s="234"/>
      <c r="J103" s="232"/>
      <c r="K103" s="251"/>
      <c r="L103" s="236"/>
      <c r="M103" s="237"/>
      <c r="N103" s="238"/>
      <c r="O103" s="238"/>
      <c r="P103" s="239"/>
      <c r="Q103" s="239"/>
      <c r="R103" s="69"/>
      <c r="S103" s="69"/>
      <c r="T103" s="69"/>
    </row>
    <row r="104">
      <c r="A104" s="229" t="s">
        <v>7</v>
      </c>
      <c r="B104" s="360" t="str">
        <f>'En Configuration'!E12</f>
        <v>เฟอร์นิเจอร์</v>
      </c>
      <c r="C104" s="243" t="s">
        <v>205</v>
      </c>
      <c r="D104" s="242">
        <v>200.0</v>
      </c>
      <c r="E104" s="243"/>
      <c r="F104" s="244"/>
      <c r="G104" s="245" t="s">
        <v>236</v>
      </c>
      <c r="H104" s="242">
        <v>5.0</v>
      </c>
      <c r="I104" s="245"/>
      <c r="J104" s="244"/>
      <c r="K104" s="254"/>
      <c r="L104" s="247"/>
      <c r="M104" s="248"/>
      <c r="N104" s="238"/>
      <c r="O104" s="238"/>
      <c r="P104" s="239"/>
      <c r="Q104" s="239"/>
      <c r="R104" s="69"/>
      <c r="S104" s="69"/>
      <c r="T104" s="69"/>
    </row>
    <row r="105">
      <c r="A105" s="229" t="s">
        <v>7</v>
      </c>
      <c r="B105" s="361" t="str">
        <f>'En Configuration'!E13</f>
        <v>อุปกรณ์เกษตร/เลี้ยงสัตว์</v>
      </c>
      <c r="C105" s="215" t="s">
        <v>205</v>
      </c>
      <c r="D105" s="232">
        <v>200.0</v>
      </c>
      <c r="E105" s="215"/>
      <c r="F105" s="232"/>
      <c r="G105" s="233" t="s">
        <v>237</v>
      </c>
      <c r="H105" s="232">
        <v>5.0</v>
      </c>
      <c r="I105" s="234"/>
      <c r="J105" s="232"/>
      <c r="K105" s="251"/>
      <c r="L105" s="236"/>
      <c r="M105" s="237"/>
      <c r="N105" s="238"/>
      <c r="O105" s="238"/>
      <c r="P105" s="239"/>
      <c r="Q105" s="239"/>
      <c r="R105" s="69"/>
      <c r="S105" s="69"/>
      <c r="T105" s="69"/>
    </row>
    <row r="106">
      <c r="A106" s="229" t="s">
        <v>7</v>
      </c>
      <c r="B106" s="360" t="str">
        <f>'En Configuration'!E14</f>
        <v>เคมีภัณฑ์</v>
      </c>
      <c r="C106" s="243" t="s">
        <v>205</v>
      </c>
      <c r="D106" s="242">
        <v>200.0</v>
      </c>
      <c r="E106" s="243"/>
      <c r="F106" s="244"/>
      <c r="G106" s="245" t="s">
        <v>238</v>
      </c>
      <c r="H106" s="242">
        <v>5.0</v>
      </c>
      <c r="I106" s="245"/>
      <c r="J106" s="244"/>
      <c r="K106" s="254"/>
      <c r="L106" s="247"/>
      <c r="M106" s="248"/>
      <c r="N106" s="238"/>
      <c r="O106" s="238"/>
      <c r="P106" s="239"/>
      <c r="Q106" s="239"/>
      <c r="R106" s="69"/>
      <c r="S106" s="69"/>
      <c r="T106" s="69"/>
    </row>
    <row r="107">
      <c r="A107" s="229" t="s">
        <v>7</v>
      </c>
      <c r="B107" s="361" t="str">
        <f>'En Configuration'!E15</f>
        <v>ชีวภัณฑ์</v>
      </c>
      <c r="C107" s="215" t="s">
        <v>205</v>
      </c>
      <c r="D107" s="232">
        <v>200.0</v>
      </c>
      <c r="E107" s="215"/>
      <c r="F107" s="232"/>
      <c r="G107" s="233" t="s">
        <v>239</v>
      </c>
      <c r="H107" s="232">
        <v>5.0</v>
      </c>
      <c r="I107" s="234"/>
      <c r="J107" s="232"/>
      <c r="K107" s="251"/>
      <c r="L107" s="236"/>
      <c r="M107" s="237"/>
      <c r="N107" s="238"/>
      <c r="O107" s="238"/>
      <c r="P107" s="239"/>
      <c r="Q107" s="239"/>
      <c r="R107" s="69"/>
      <c r="S107" s="69"/>
      <c r="T107" s="69"/>
    </row>
    <row r="108">
      <c r="A108" s="229" t="s">
        <v>7</v>
      </c>
      <c r="B108" s="360" t="str">
        <f>'En Configuration'!E16</f>
        <v>ของตกแต่ง</v>
      </c>
      <c r="C108" s="243" t="s">
        <v>205</v>
      </c>
      <c r="D108" s="242">
        <v>200.0</v>
      </c>
      <c r="E108" s="243"/>
      <c r="F108" s="244"/>
      <c r="G108" s="245" t="s">
        <v>240</v>
      </c>
      <c r="H108" s="242">
        <v>5.0</v>
      </c>
      <c r="I108" s="245"/>
      <c r="J108" s="244"/>
      <c r="K108" s="254"/>
      <c r="L108" s="247"/>
      <c r="M108" s="248"/>
      <c r="N108" s="238"/>
      <c r="O108" s="238"/>
      <c r="P108" s="239"/>
      <c r="Q108" s="239"/>
      <c r="R108" s="69"/>
      <c r="S108" s="69"/>
      <c r="T108" s="69"/>
    </row>
    <row r="109">
      <c r="A109" s="229" t="s">
        <v>7</v>
      </c>
      <c r="B109" s="361" t="str">
        <f>'En Configuration'!E17</f>
        <v>เบ็ดเตล็ด</v>
      </c>
      <c r="C109" s="215" t="s">
        <v>205</v>
      </c>
      <c r="D109" s="232">
        <v>200.0</v>
      </c>
      <c r="E109" s="215"/>
      <c r="F109" s="232"/>
      <c r="G109" s="233" t="s">
        <v>241</v>
      </c>
      <c r="H109" s="232">
        <v>5.0</v>
      </c>
      <c r="I109" s="234"/>
      <c r="J109" s="232"/>
      <c r="K109" s="251"/>
      <c r="L109" s="236"/>
      <c r="M109" s="237"/>
      <c r="N109" s="238"/>
      <c r="O109" s="238"/>
      <c r="P109" s="239"/>
      <c r="Q109" s="239"/>
      <c r="R109" s="69"/>
      <c r="S109" s="69"/>
      <c r="T109" s="69"/>
    </row>
    <row r="110">
      <c r="A110" s="229" t="s">
        <v>7</v>
      </c>
      <c r="B110" s="360" t="str">
        <f>'En Configuration'!E18</f>
        <v>เครื่องแต่งกาย</v>
      </c>
      <c r="C110" s="243" t="s">
        <v>205</v>
      </c>
      <c r="D110" s="242">
        <v>200.0</v>
      </c>
      <c r="E110" s="243"/>
      <c r="F110" s="244"/>
      <c r="G110" s="245" t="s">
        <v>242</v>
      </c>
      <c r="H110" s="242">
        <v>5.0</v>
      </c>
      <c r="I110" s="245"/>
      <c r="J110" s="244"/>
      <c r="K110" s="254"/>
      <c r="L110" s="247"/>
      <c r="M110" s="248"/>
      <c r="N110" s="238"/>
      <c r="O110" s="238"/>
      <c r="P110" s="239"/>
      <c r="Q110" s="239"/>
      <c r="R110" s="69"/>
      <c r="S110" s="69"/>
      <c r="T110" s="69"/>
    </row>
    <row r="111">
      <c r="A111" s="229" t="s">
        <v>7</v>
      </c>
      <c r="B111" s="361" t="str">
        <f>'En Configuration'!E19</f>
        <v>อาหาร</v>
      </c>
      <c r="C111" s="215" t="s">
        <v>205</v>
      </c>
      <c r="D111" s="232">
        <v>200.0</v>
      </c>
      <c r="E111" s="215"/>
      <c r="F111" s="232"/>
      <c r="G111" s="233" t="s">
        <v>243</v>
      </c>
      <c r="H111" s="232">
        <v>5.0</v>
      </c>
      <c r="I111" s="234"/>
      <c r="J111" s="232"/>
      <c r="K111" s="251"/>
      <c r="L111" s="236"/>
      <c r="M111" s="237"/>
      <c r="N111" s="238"/>
      <c r="O111" s="238"/>
      <c r="P111" s="239"/>
      <c r="Q111" s="239"/>
      <c r="R111" s="69"/>
      <c r="S111" s="69"/>
      <c r="T111" s="69"/>
    </row>
    <row r="112">
      <c r="A112" s="229" t="s">
        <v>7</v>
      </c>
      <c r="B112" s="360" t="str">
        <f>'En Configuration'!E20</f>
        <v>ยานพาหนะ</v>
      </c>
      <c r="C112" s="243" t="s">
        <v>205</v>
      </c>
      <c r="D112" s="242">
        <v>200.0</v>
      </c>
      <c r="E112" s="243"/>
      <c r="F112" s="244"/>
      <c r="G112" s="245" t="s">
        <v>244</v>
      </c>
      <c r="H112" s="242">
        <v>5.0</v>
      </c>
      <c r="I112" s="245"/>
      <c r="J112" s="244"/>
      <c r="K112" s="254"/>
      <c r="L112" s="247"/>
      <c r="M112" s="248"/>
      <c r="N112" s="238"/>
      <c r="O112" s="238"/>
      <c r="P112" s="239"/>
      <c r="Q112" s="239"/>
      <c r="R112" s="69"/>
      <c r="S112" s="69"/>
      <c r="T112" s="69"/>
    </row>
    <row r="113">
      <c r="A113" s="384" t="s">
        <v>7</v>
      </c>
      <c r="B113" s="385" t="str">
        <f>'En Configuration'!E21</f>
        <v>ยุทโธปกรณ์</v>
      </c>
      <c r="C113" s="386" t="s">
        <v>205</v>
      </c>
      <c r="D113" s="387">
        <v>200.0</v>
      </c>
      <c r="E113" s="282"/>
      <c r="F113" s="388"/>
      <c r="G113" s="284" t="s">
        <v>245</v>
      </c>
      <c r="H113" s="387">
        <v>5.0</v>
      </c>
      <c r="I113" s="285"/>
      <c r="J113" s="388"/>
      <c r="K113" s="286"/>
      <c r="L113" s="287"/>
      <c r="M113" s="264"/>
      <c r="N113" s="238"/>
      <c r="O113" s="238"/>
      <c r="P113" s="239"/>
      <c r="Q113" s="239"/>
      <c r="R113" s="69"/>
      <c r="S113" s="69"/>
      <c r="T113" s="69"/>
    </row>
    <row r="114">
      <c r="A114" s="367" t="s">
        <v>8</v>
      </c>
      <c r="B114" s="369" t="str">
        <f>'🌳Resource'!A5</f>
        <v>ไม้(Wood)</v>
      </c>
      <c r="C114" s="243" t="s">
        <v>205</v>
      </c>
      <c r="D114" s="276">
        <v>300.0</v>
      </c>
      <c r="E114" s="252"/>
      <c r="F114" s="277"/>
      <c r="G114" s="245" t="s">
        <v>246</v>
      </c>
      <c r="H114" s="276">
        <v>5.0</v>
      </c>
      <c r="I114" s="253"/>
      <c r="J114" s="277"/>
      <c r="K114" s="251"/>
      <c r="L114" s="236"/>
      <c r="M114" s="237"/>
      <c r="N114" s="274"/>
      <c r="O114" s="274"/>
      <c r="P114" s="239"/>
      <c r="Q114" s="239"/>
      <c r="R114" s="49"/>
      <c r="S114" s="49"/>
      <c r="T114" s="49"/>
    </row>
    <row r="115">
      <c r="A115" s="367" t="s">
        <v>8</v>
      </c>
      <c r="B115" s="368" t="str">
        <f>'🌳Resource'!A6</f>
        <v>หิน(Rock)</v>
      </c>
      <c r="C115" s="215" t="s">
        <v>205</v>
      </c>
      <c r="D115" s="278">
        <v>300.0</v>
      </c>
      <c r="E115" s="215"/>
      <c r="F115" s="278"/>
      <c r="G115" s="233" t="s">
        <v>247</v>
      </c>
      <c r="H115" s="278">
        <v>5.0</v>
      </c>
      <c r="I115" s="234"/>
      <c r="J115" s="278"/>
      <c r="K115" s="254"/>
      <c r="L115" s="247"/>
      <c r="M115" s="248"/>
      <c r="N115" s="238"/>
      <c r="O115" s="238"/>
      <c r="P115" s="239"/>
      <c r="Q115" s="239"/>
      <c r="R115" s="69"/>
      <c r="S115" s="69"/>
      <c r="T115" s="69"/>
    </row>
    <row r="116">
      <c r="A116" s="367" t="s">
        <v>8</v>
      </c>
      <c r="B116" s="369" t="str">
        <f>'🌳Resource'!A7</f>
        <v>ทราย(Sand)</v>
      </c>
      <c r="C116" s="243" t="s">
        <v>205</v>
      </c>
      <c r="D116" s="276">
        <v>300.0</v>
      </c>
      <c r="E116" s="252"/>
      <c r="F116" s="277"/>
      <c r="G116" s="245" t="s">
        <v>248</v>
      </c>
      <c r="H116" s="276">
        <v>5.0</v>
      </c>
      <c r="I116" s="253"/>
      <c r="J116" s="277"/>
      <c r="K116" s="251"/>
      <c r="L116" s="236"/>
      <c r="M116" s="237"/>
      <c r="N116" s="274"/>
      <c r="O116" s="274"/>
      <c r="P116" s="239"/>
      <c r="Q116" s="239"/>
      <c r="R116" s="49"/>
      <c r="S116" s="49"/>
      <c r="T116" s="49"/>
    </row>
    <row r="117">
      <c r="A117" s="367" t="s">
        <v>8</v>
      </c>
      <c r="B117" s="368" t="str">
        <f>'🌳Resource'!A8</f>
        <v>ดิน(Dirt)</v>
      </c>
      <c r="C117" s="215" t="s">
        <v>205</v>
      </c>
      <c r="D117" s="278">
        <v>300.0</v>
      </c>
      <c r="E117" s="249"/>
      <c r="F117" s="278"/>
      <c r="G117" s="233" t="s">
        <v>249</v>
      </c>
      <c r="H117" s="278">
        <v>5.0</v>
      </c>
      <c r="I117" s="234"/>
      <c r="J117" s="278"/>
      <c r="K117" s="254"/>
      <c r="L117" s="247"/>
      <c r="M117" s="248"/>
      <c r="N117" s="238"/>
      <c r="O117" s="238"/>
      <c r="P117" s="239"/>
      <c r="Q117" s="239"/>
      <c r="R117" s="69"/>
      <c r="S117" s="69"/>
      <c r="T117" s="69"/>
    </row>
    <row r="118">
      <c r="A118" s="367" t="s">
        <v>8</v>
      </c>
      <c r="B118" s="369" t="str">
        <f>'🌳Resource'!A9</f>
        <v>น้ำ(Water)</v>
      </c>
      <c r="C118" s="243" t="s">
        <v>205</v>
      </c>
      <c r="D118" s="276">
        <v>300.0</v>
      </c>
      <c r="E118" s="252"/>
      <c r="F118" s="277"/>
      <c r="G118" s="245" t="s">
        <v>250</v>
      </c>
      <c r="H118" s="276">
        <v>5.0</v>
      </c>
      <c r="I118" s="253"/>
      <c r="J118" s="277"/>
      <c r="K118" s="251"/>
      <c r="L118" s="236"/>
      <c r="M118" s="237"/>
      <c r="N118" s="274"/>
      <c r="O118" s="274"/>
      <c r="P118" s="239"/>
      <c r="Q118" s="239"/>
      <c r="R118" s="49"/>
      <c r="S118" s="49"/>
      <c r="T118" s="49"/>
    </row>
    <row r="119">
      <c r="A119" s="367" t="s">
        <v>8</v>
      </c>
      <c r="B119" s="368" t="str">
        <f>'🌳Resource'!A10</f>
        <v>เหล็ก(Iron)</v>
      </c>
      <c r="C119" s="215" t="s">
        <v>205</v>
      </c>
      <c r="D119" s="278">
        <v>300.0</v>
      </c>
      <c r="E119" s="249"/>
      <c r="F119" s="278"/>
      <c r="G119" s="233" t="s">
        <v>251</v>
      </c>
      <c r="H119" s="278">
        <v>5.0</v>
      </c>
      <c r="I119" s="234"/>
      <c r="J119" s="278"/>
      <c r="K119" s="254"/>
      <c r="L119" s="247"/>
      <c r="M119" s="248"/>
      <c r="N119" s="238"/>
      <c r="O119" s="238"/>
      <c r="P119" s="239"/>
      <c r="Q119" s="239"/>
      <c r="R119" s="69"/>
      <c r="S119" s="69"/>
      <c r="T119" s="69"/>
    </row>
    <row r="120">
      <c r="A120" s="367" t="s">
        <v>8</v>
      </c>
      <c r="B120" s="369" t="str">
        <f>'🌳Resource'!A11</f>
        <v>ทองแดง(Copper)</v>
      </c>
      <c r="C120" s="243" t="s">
        <v>205</v>
      </c>
      <c r="D120" s="276">
        <v>300.0</v>
      </c>
      <c r="E120" s="252"/>
      <c r="F120" s="277"/>
      <c r="G120" s="245" t="s">
        <v>252</v>
      </c>
      <c r="H120" s="276">
        <v>5.0</v>
      </c>
      <c r="I120" s="253"/>
      <c r="J120" s="277"/>
      <c r="K120" s="251"/>
      <c r="L120" s="236"/>
      <c r="M120" s="237"/>
      <c r="N120" s="274"/>
      <c r="O120" s="274"/>
      <c r="P120" s="239"/>
      <c r="Q120" s="239"/>
      <c r="R120" s="49"/>
      <c r="S120" s="49"/>
      <c r="T120" s="49"/>
    </row>
    <row r="121">
      <c r="A121" s="367" t="s">
        <v>8</v>
      </c>
      <c r="B121" s="368" t="str">
        <f>'🌳Resource'!A12</f>
        <v>ถ่านหิน(Coal)</v>
      </c>
      <c r="C121" s="215" t="s">
        <v>205</v>
      </c>
      <c r="D121" s="278">
        <v>300.0</v>
      </c>
      <c r="E121" s="249"/>
      <c r="F121" s="278"/>
      <c r="G121" s="233"/>
      <c r="H121" s="278">
        <v>5.0</v>
      </c>
      <c r="I121" s="234"/>
      <c r="J121" s="278"/>
      <c r="K121" s="254"/>
      <c r="L121" s="247"/>
      <c r="M121" s="248"/>
      <c r="N121" s="238"/>
      <c r="O121" s="238"/>
      <c r="P121" s="239"/>
      <c r="Q121" s="239"/>
      <c r="R121" s="69"/>
      <c r="S121" s="69"/>
      <c r="T121" s="69"/>
    </row>
    <row r="122">
      <c r="A122" s="367" t="s">
        <v>8</v>
      </c>
      <c r="B122" s="369" t="str">
        <f>'🌳Resource'!A13</f>
        <v>ไฟฟ้า(Electricity)</v>
      </c>
      <c r="C122" s="243" t="s">
        <v>205</v>
      </c>
      <c r="D122" s="276">
        <v>300.0</v>
      </c>
      <c r="E122" s="252"/>
      <c r="F122" s="277"/>
      <c r="G122" s="245" t="s">
        <v>253</v>
      </c>
      <c r="H122" s="276">
        <v>5.0</v>
      </c>
      <c r="I122" s="253"/>
      <c r="J122" s="277"/>
      <c r="K122" s="251"/>
      <c r="L122" s="236"/>
      <c r="M122" s="237"/>
      <c r="N122" s="274"/>
      <c r="O122" s="274"/>
      <c r="P122" s="239"/>
      <c r="Q122" s="239"/>
      <c r="R122" s="49"/>
      <c r="S122" s="49"/>
      <c r="T122" s="49"/>
    </row>
    <row r="123">
      <c r="A123" s="367" t="s">
        <v>8</v>
      </c>
      <c r="B123" s="368" t="str">
        <f>'🌳Resource'!A14</f>
        <v>แร่ธาตุ(Mineral)</v>
      </c>
      <c r="C123" s="215" t="s">
        <v>205</v>
      </c>
      <c r="D123" s="278">
        <v>300.0</v>
      </c>
      <c r="E123" s="249"/>
      <c r="F123" s="278"/>
      <c r="G123" s="233" t="s">
        <v>254</v>
      </c>
      <c r="H123" s="278">
        <v>5.0</v>
      </c>
      <c r="I123" s="234"/>
      <c r="J123" s="278"/>
      <c r="K123" s="254"/>
      <c r="L123" s="247"/>
      <c r="M123" s="248"/>
      <c r="N123" s="238"/>
      <c r="O123" s="238"/>
      <c r="P123" s="239"/>
      <c r="Q123" s="239"/>
      <c r="R123" s="69"/>
      <c r="S123" s="69"/>
      <c r="T123" s="69"/>
    </row>
    <row r="124">
      <c r="A124" s="367" t="s">
        <v>8</v>
      </c>
      <c r="B124" s="369" t="str">
        <f>'En Configuration'!E4</f>
        <v>โลหะ</v>
      </c>
      <c r="C124" s="243" t="s">
        <v>205</v>
      </c>
      <c r="D124" s="276">
        <v>300.0</v>
      </c>
      <c r="E124" s="252"/>
      <c r="F124" s="277"/>
      <c r="G124" s="245" t="s">
        <v>255</v>
      </c>
      <c r="H124" s="276">
        <v>5.0</v>
      </c>
      <c r="I124" s="253"/>
      <c r="J124" s="277"/>
      <c r="K124" s="251"/>
      <c r="L124" s="236"/>
      <c r="M124" s="237"/>
      <c r="N124" s="274"/>
      <c r="O124" s="274"/>
      <c r="P124" s="239"/>
      <c r="Q124" s="239"/>
      <c r="R124" s="49"/>
      <c r="S124" s="49"/>
      <c r="T124" s="49"/>
    </row>
    <row r="125">
      <c r="A125" s="367" t="s">
        <v>8</v>
      </c>
      <c r="B125" s="368" t="str">
        <f>'En Configuration'!E5</f>
        <v>ไม้</v>
      </c>
      <c r="C125" s="215" t="s">
        <v>205</v>
      </c>
      <c r="D125" s="278">
        <v>300.0</v>
      </c>
      <c r="E125" s="249"/>
      <c r="F125" s="278"/>
      <c r="G125" s="233" t="s">
        <v>256</v>
      </c>
      <c r="H125" s="278">
        <v>5.0</v>
      </c>
      <c r="I125" s="234"/>
      <c r="J125" s="278"/>
      <c r="K125" s="254"/>
      <c r="L125" s="247"/>
      <c r="M125" s="248"/>
      <c r="N125" s="238"/>
      <c r="O125" s="238"/>
      <c r="P125" s="239"/>
      <c r="Q125" s="239"/>
      <c r="R125" s="69"/>
      <c r="S125" s="69"/>
      <c r="T125" s="69"/>
    </row>
    <row r="126">
      <c r="A126" s="367" t="s">
        <v>8</v>
      </c>
      <c r="B126" s="369" t="str">
        <f>'En Configuration'!E6</f>
        <v>ปูน/อิฐ/ท่อปูน/เสา</v>
      </c>
      <c r="C126" s="243" t="s">
        <v>205</v>
      </c>
      <c r="D126" s="276">
        <v>300.0</v>
      </c>
      <c r="E126" s="252"/>
      <c r="F126" s="277"/>
      <c r="G126" s="245" t="s">
        <v>257</v>
      </c>
      <c r="H126" s="276">
        <v>5.0</v>
      </c>
      <c r="I126" s="253"/>
      <c r="J126" s="277"/>
      <c r="K126" s="251"/>
      <c r="L126" s="236"/>
      <c r="M126" s="237"/>
      <c r="N126" s="289"/>
      <c r="O126" s="289"/>
      <c r="P126" s="239"/>
      <c r="Q126" s="239"/>
      <c r="R126" s="13"/>
      <c r="S126" s="13"/>
      <c r="T126" s="13"/>
    </row>
    <row r="127">
      <c r="A127" s="367" t="s">
        <v>8</v>
      </c>
      <c r="B127" s="368" t="str">
        <f>'En Configuration'!E7</f>
        <v>แก้ว/ผลึก</v>
      </c>
      <c r="C127" s="215" t="s">
        <v>205</v>
      </c>
      <c r="D127" s="278">
        <v>300.0</v>
      </c>
      <c r="E127" s="249"/>
      <c r="F127" s="278"/>
      <c r="G127" s="233" t="s">
        <v>258</v>
      </c>
      <c r="H127" s="278">
        <v>5.0</v>
      </c>
      <c r="I127" s="234"/>
      <c r="J127" s="278"/>
      <c r="K127" s="251"/>
      <c r="L127" s="236"/>
      <c r="M127" s="237"/>
      <c r="N127" s="289"/>
      <c r="O127" s="289"/>
      <c r="P127" s="239"/>
      <c r="Q127" s="239"/>
      <c r="R127" s="13"/>
      <c r="S127" s="13"/>
      <c r="T127" s="13"/>
    </row>
    <row r="128">
      <c r="A128" s="367" t="s">
        <v>8</v>
      </c>
      <c r="B128" s="369" t="str">
        <f>'En Configuration'!E8</f>
        <v>ยาง/พลาสติก/polymer</v>
      </c>
      <c r="C128" s="243" t="s">
        <v>205</v>
      </c>
      <c r="D128" s="276">
        <v>300.0</v>
      </c>
      <c r="E128" s="252"/>
      <c r="F128" s="277"/>
      <c r="G128" s="245" t="s">
        <v>259</v>
      </c>
      <c r="H128" s="276">
        <v>5.0</v>
      </c>
      <c r="I128" s="253"/>
      <c r="J128" s="277"/>
      <c r="K128" s="251"/>
      <c r="L128" s="236"/>
      <c r="M128" s="237"/>
      <c r="N128" s="289"/>
      <c r="O128" s="289"/>
      <c r="P128" s="239"/>
      <c r="Q128" s="239"/>
      <c r="R128" s="13"/>
      <c r="S128" s="13"/>
      <c r="T128" s="13"/>
    </row>
    <row r="129">
      <c r="A129" s="367" t="s">
        <v>8</v>
      </c>
      <c r="B129" s="368" t="str">
        <f>'En Configuration'!E9</f>
        <v>ผ้า</v>
      </c>
      <c r="C129" s="215" t="s">
        <v>205</v>
      </c>
      <c r="D129" s="278">
        <v>300.0</v>
      </c>
      <c r="E129" s="249"/>
      <c r="F129" s="278"/>
      <c r="G129" s="233" t="s">
        <v>260</v>
      </c>
      <c r="H129" s="278">
        <v>5.0</v>
      </c>
      <c r="I129" s="234"/>
      <c r="J129" s="278"/>
      <c r="K129" s="251"/>
      <c r="L129" s="236"/>
      <c r="M129" s="237"/>
      <c r="N129" s="289"/>
      <c r="O129" s="289"/>
      <c r="P129" s="239"/>
      <c r="Q129" s="239"/>
      <c r="R129" s="13"/>
      <c r="S129" s="13"/>
      <c r="T129" s="13"/>
    </row>
    <row r="130">
      <c r="A130" s="367" t="s">
        <v>8</v>
      </c>
      <c r="B130" s="369" t="str">
        <f>'En Configuration'!E10</f>
        <v>เครื่องใช้ไฟฟ้า/อุปกรณ์อิเล็กทรอนิก</v>
      </c>
      <c r="C130" s="243" t="s">
        <v>205</v>
      </c>
      <c r="D130" s="276">
        <v>300.0</v>
      </c>
      <c r="E130" s="252"/>
      <c r="F130" s="277"/>
      <c r="G130" s="245" t="s">
        <v>261</v>
      </c>
      <c r="H130" s="276">
        <v>5.0</v>
      </c>
      <c r="I130" s="253"/>
      <c r="J130" s="277"/>
      <c r="K130" s="251"/>
      <c r="L130" s="236"/>
      <c r="M130" s="237"/>
      <c r="N130" s="289"/>
      <c r="O130" s="289"/>
      <c r="P130" s="239"/>
      <c r="Q130" s="239"/>
      <c r="R130" s="13"/>
      <c r="S130" s="13"/>
      <c r="T130" s="13"/>
    </row>
    <row r="131">
      <c r="A131" s="367" t="s">
        <v>8</v>
      </c>
      <c r="B131" s="368" t="str">
        <f>'En Configuration'!E11</f>
        <v>วัสดุก่อสร้าง/อุปกรณ์ประปา</v>
      </c>
      <c r="C131" s="215" t="s">
        <v>205</v>
      </c>
      <c r="D131" s="278">
        <v>300.0</v>
      </c>
      <c r="E131" s="249"/>
      <c r="F131" s="278"/>
      <c r="G131" s="233" t="s">
        <v>262</v>
      </c>
      <c r="H131" s="278">
        <v>5.0</v>
      </c>
      <c r="I131" s="234"/>
      <c r="J131" s="278"/>
      <c r="K131" s="251"/>
      <c r="L131" s="236"/>
      <c r="M131" s="237"/>
      <c r="N131" s="289"/>
      <c r="O131" s="289"/>
      <c r="P131" s="239"/>
      <c r="Q131" s="239"/>
      <c r="R131" s="13"/>
      <c r="S131" s="13"/>
      <c r="T131" s="13"/>
    </row>
    <row r="132">
      <c r="A132" s="367" t="s">
        <v>8</v>
      </c>
      <c r="B132" s="369" t="str">
        <f>'En Configuration'!E12</f>
        <v>เฟอร์นิเจอร์</v>
      </c>
      <c r="C132" s="243" t="s">
        <v>205</v>
      </c>
      <c r="D132" s="276">
        <v>300.0</v>
      </c>
      <c r="E132" s="252"/>
      <c r="F132" s="277"/>
      <c r="G132" s="245" t="s">
        <v>263</v>
      </c>
      <c r="H132" s="276">
        <v>5.0</v>
      </c>
      <c r="I132" s="253"/>
      <c r="J132" s="277"/>
      <c r="K132" s="251"/>
      <c r="L132" s="236"/>
      <c r="M132" s="237"/>
      <c r="N132" s="289"/>
      <c r="O132" s="289"/>
      <c r="P132" s="239"/>
      <c r="Q132" s="239"/>
      <c r="R132" s="13"/>
      <c r="S132" s="13"/>
      <c r="T132" s="13"/>
    </row>
    <row r="133">
      <c r="A133" s="367" t="s">
        <v>8</v>
      </c>
      <c r="B133" s="368" t="str">
        <f>'En Configuration'!E13</f>
        <v>อุปกรณ์เกษตร/เลี้ยงสัตว์</v>
      </c>
      <c r="C133" s="215" t="s">
        <v>205</v>
      </c>
      <c r="D133" s="278">
        <v>300.0</v>
      </c>
      <c r="E133" s="249"/>
      <c r="F133" s="278"/>
      <c r="G133" s="233" t="s">
        <v>264</v>
      </c>
      <c r="H133" s="278">
        <v>5.0</v>
      </c>
      <c r="I133" s="234"/>
      <c r="J133" s="278"/>
      <c r="K133" s="251"/>
      <c r="L133" s="236"/>
      <c r="M133" s="237"/>
      <c r="N133" s="289"/>
      <c r="O133" s="289"/>
      <c r="P133" s="239"/>
      <c r="Q133" s="239"/>
      <c r="R133" s="13"/>
      <c r="S133" s="13"/>
      <c r="T133" s="13"/>
    </row>
    <row r="134">
      <c r="A134" s="367" t="s">
        <v>8</v>
      </c>
      <c r="B134" s="369" t="str">
        <f>'En Configuration'!E14</f>
        <v>เคมีภัณฑ์</v>
      </c>
      <c r="C134" s="243" t="s">
        <v>205</v>
      </c>
      <c r="D134" s="276">
        <v>300.0</v>
      </c>
      <c r="E134" s="252"/>
      <c r="F134" s="277"/>
      <c r="G134" s="245" t="s">
        <v>265</v>
      </c>
      <c r="H134" s="276">
        <v>5.0</v>
      </c>
      <c r="I134" s="253"/>
      <c r="J134" s="277"/>
      <c r="K134" s="251"/>
      <c r="L134" s="236"/>
      <c r="M134" s="237"/>
      <c r="N134" s="289"/>
      <c r="O134" s="289"/>
      <c r="P134" s="239"/>
      <c r="Q134" s="239"/>
      <c r="R134" s="13"/>
      <c r="S134" s="13"/>
      <c r="T134" s="13"/>
    </row>
    <row r="135">
      <c r="A135" s="367" t="s">
        <v>8</v>
      </c>
      <c r="B135" s="368" t="str">
        <f>'En Configuration'!E15</f>
        <v>ชีวภัณฑ์</v>
      </c>
      <c r="C135" s="215" t="s">
        <v>205</v>
      </c>
      <c r="D135" s="278">
        <v>300.0</v>
      </c>
      <c r="E135" s="249"/>
      <c r="F135" s="278"/>
      <c r="G135" s="233" t="s">
        <v>266</v>
      </c>
      <c r="H135" s="278">
        <v>5.0</v>
      </c>
      <c r="I135" s="234"/>
      <c r="J135" s="278"/>
      <c r="K135" s="251"/>
      <c r="L135" s="236"/>
      <c r="M135" s="237"/>
      <c r="N135" s="289"/>
      <c r="O135" s="289"/>
      <c r="P135" s="239"/>
      <c r="Q135" s="239"/>
      <c r="R135" s="13"/>
      <c r="S135" s="13"/>
      <c r="T135" s="13"/>
    </row>
    <row r="136">
      <c r="A136" s="367" t="s">
        <v>8</v>
      </c>
      <c r="B136" s="369" t="str">
        <f>'En Configuration'!E16</f>
        <v>ของตกแต่ง</v>
      </c>
      <c r="C136" s="243" t="s">
        <v>205</v>
      </c>
      <c r="D136" s="276">
        <v>300.0</v>
      </c>
      <c r="E136" s="252"/>
      <c r="F136" s="277"/>
      <c r="G136" s="245" t="s">
        <v>267</v>
      </c>
      <c r="H136" s="276">
        <v>5.0</v>
      </c>
      <c r="I136" s="253"/>
      <c r="J136" s="277"/>
      <c r="K136" s="251"/>
      <c r="L136" s="236"/>
      <c r="M136" s="237"/>
      <c r="N136" s="289"/>
      <c r="O136" s="289"/>
      <c r="P136" s="239"/>
      <c r="Q136" s="239"/>
      <c r="R136" s="13"/>
      <c r="S136" s="13"/>
      <c r="T136" s="13"/>
    </row>
    <row r="137">
      <c r="A137" s="367" t="s">
        <v>8</v>
      </c>
      <c r="B137" s="368" t="str">
        <f>'En Configuration'!E17</f>
        <v>เบ็ดเตล็ด</v>
      </c>
      <c r="C137" s="215" t="s">
        <v>205</v>
      </c>
      <c r="D137" s="278">
        <v>300.0</v>
      </c>
      <c r="E137" s="249"/>
      <c r="F137" s="278"/>
      <c r="G137" s="233" t="s">
        <v>268</v>
      </c>
      <c r="H137" s="278">
        <v>5.0</v>
      </c>
      <c r="I137" s="234"/>
      <c r="J137" s="278"/>
      <c r="K137" s="251"/>
      <c r="L137" s="236"/>
      <c r="M137" s="237"/>
      <c r="N137" s="289"/>
      <c r="O137" s="289"/>
      <c r="P137" s="239"/>
      <c r="Q137" s="239"/>
      <c r="R137" s="13"/>
      <c r="S137" s="13"/>
      <c r="T137" s="13"/>
    </row>
    <row r="138">
      <c r="A138" s="367" t="s">
        <v>8</v>
      </c>
      <c r="B138" s="369" t="str">
        <f>'En Configuration'!E18</f>
        <v>เครื่องแต่งกาย</v>
      </c>
      <c r="C138" s="243" t="s">
        <v>205</v>
      </c>
      <c r="D138" s="276">
        <v>300.0</v>
      </c>
      <c r="E138" s="252"/>
      <c r="F138" s="277"/>
      <c r="G138" s="245" t="s">
        <v>269</v>
      </c>
      <c r="H138" s="276">
        <v>5.0</v>
      </c>
      <c r="I138" s="253"/>
      <c r="J138" s="277"/>
      <c r="K138" s="251"/>
      <c r="L138" s="236"/>
      <c r="M138" s="237"/>
      <c r="N138" s="289"/>
      <c r="O138" s="289"/>
      <c r="P138" s="239"/>
      <c r="Q138" s="239"/>
      <c r="R138" s="13"/>
      <c r="S138" s="13"/>
      <c r="T138" s="13"/>
    </row>
    <row r="139">
      <c r="A139" s="367" t="s">
        <v>8</v>
      </c>
      <c r="B139" s="368" t="str">
        <f>'En Configuration'!E19</f>
        <v>อาหาร</v>
      </c>
      <c r="C139" s="215" t="s">
        <v>205</v>
      </c>
      <c r="D139" s="278">
        <v>300.0</v>
      </c>
      <c r="E139" s="249"/>
      <c r="F139" s="278"/>
      <c r="G139" s="233" t="s">
        <v>270</v>
      </c>
      <c r="H139" s="278">
        <v>5.0</v>
      </c>
      <c r="I139" s="234"/>
      <c r="J139" s="278"/>
      <c r="K139" s="251"/>
      <c r="L139" s="236"/>
      <c r="M139" s="237"/>
      <c r="N139" s="289"/>
      <c r="O139" s="289"/>
      <c r="P139" s="239"/>
      <c r="Q139" s="239"/>
      <c r="R139" s="13"/>
      <c r="S139" s="13"/>
      <c r="T139" s="13"/>
    </row>
    <row r="140">
      <c r="A140" s="367" t="s">
        <v>8</v>
      </c>
      <c r="B140" s="369" t="str">
        <f>'En Configuration'!E20</f>
        <v>ยานพาหนะ</v>
      </c>
      <c r="C140" s="243" t="s">
        <v>205</v>
      </c>
      <c r="D140" s="276">
        <v>300.0</v>
      </c>
      <c r="E140" s="252"/>
      <c r="F140" s="277"/>
      <c r="G140" s="245" t="s">
        <v>271</v>
      </c>
      <c r="H140" s="276">
        <v>5.0</v>
      </c>
      <c r="I140" s="253"/>
      <c r="J140" s="277"/>
      <c r="K140" s="251"/>
      <c r="L140" s="236"/>
      <c r="M140" s="237"/>
      <c r="N140" s="289"/>
      <c r="O140" s="289"/>
      <c r="P140" s="239"/>
      <c r="Q140" s="239"/>
      <c r="R140" s="13"/>
      <c r="S140" s="13"/>
      <c r="T140" s="13"/>
    </row>
    <row r="141">
      <c r="A141" s="389" t="s">
        <v>8</v>
      </c>
      <c r="B141" s="390" t="str">
        <f>'En Configuration'!E21</f>
        <v>ยุทโธปกรณ์</v>
      </c>
      <c r="C141" s="386" t="s">
        <v>205</v>
      </c>
      <c r="D141" s="281">
        <v>300.0</v>
      </c>
      <c r="E141" s="282"/>
      <c r="F141" s="281"/>
      <c r="G141" s="284" t="s">
        <v>272</v>
      </c>
      <c r="H141" s="281">
        <v>5.0</v>
      </c>
      <c r="I141" s="285"/>
      <c r="J141" s="281"/>
      <c r="K141" s="286"/>
      <c r="L141" s="287"/>
      <c r="M141" s="288"/>
      <c r="N141" s="289"/>
      <c r="O141" s="289"/>
      <c r="P141" s="239"/>
      <c r="Q141" s="239"/>
      <c r="R141" s="13"/>
      <c r="S141" s="13"/>
      <c r="T141" s="13"/>
    </row>
    <row r="142">
      <c r="A142" s="371" t="s">
        <v>12</v>
      </c>
      <c r="B142" s="373" t="str">
        <f>'🌳Resource'!A5</f>
        <v>ไม้(Wood)</v>
      </c>
      <c r="C142" s="243" t="s">
        <v>205</v>
      </c>
      <c r="D142" s="293">
        <v>500.0</v>
      </c>
      <c r="E142" s="252"/>
      <c r="F142" s="310"/>
      <c r="G142" s="245" t="s">
        <v>273</v>
      </c>
      <c r="H142" s="293">
        <v>5.0</v>
      </c>
      <c r="I142" s="253"/>
      <c r="J142" s="310"/>
      <c r="K142" s="254"/>
      <c r="L142" s="247"/>
      <c r="M142" s="248"/>
      <c r="N142" s="302"/>
      <c r="O142" s="302"/>
      <c r="P142" s="239"/>
      <c r="Q142" s="239"/>
      <c r="R142" s="303"/>
      <c r="S142" s="303"/>
      <c r="T142" s="303"/>
    </row>
    <row r="143">
      <c r="A143" s="371" t="s">
        <v>12</v>
      </c>
      <c r="B143" s="372" t="str">
        <f>'🌳Resource'!A6</f>
        <v>หิน(Rock)</v>
      </c>
      <c r="C143" s="215" t="s">
        <v>205</v>
      </c>
      <c r="D143" s="305">
        <v>500.0</v>
      </c>
      <c r="E143" s="249"/>
      <c r="F143" s="304"/>
      <c r="G143" s="233" t="s">
        <v>274</v>
      </c>
      <c r="H143" s="305">
        <v>5.0</v>
      </c>
      <c r="I143" s="234"/>
      <c r="J143" s="304"/>
      <c r="K143" s="251"/>
      <c r="L143" s="236"/>
      <c r="M143" s="237"/>
      <c r="N143" s="302"/>
      <c r="O143" s="302"/>
      <c r="P143" s="239"/>
      <c r="Q143" s="239"/>
      <c r="R143" s="307"/>
      <c r="S143" s="307"/>
      <c r="T143" s="307"/>
    </row>
    <row r="144">
      <c r="A144" s="371" t="s">
        <v>12</v>
      </c>
      <c r="B144" s="373" t="str">
        <f>'🌳Resource'!A7</f>
        <v>ทราย(Sand)</v>
      </c>
      <c r="C144" s="243" t="s">
        <v>205</v>
      </c>
      <c r="D144" s="293">
        <v>500.0</v>
      </c>
      <c r="E144" s="252"/>
      <c r="F144" s="310"/>
      <c r="G144" s="245" t="s">
        <v>275</v>
      </c>
      <c r="H144" s="293">
        <v>5.0</v>
      </c>
      <c r="I144" s="253"/>
      <c r="J144" s="310"/>
      <c r="K144" s="254"/>
      <c r="L144" s="247"/>
      <c r="M144" s="248"/>
      <c r="N144" s="302"/>
      <c r="O144" s="302"/>
      <c r="P144" s="239"/>
      <c r="Q144" s="239"/>
      <c r="R144" s="303"/>
      <c r="S144" s="303"/>
      <c r="T144" s="303"/>
    </row>
    <row r="145">
      <c r="A145" s="371" t="s">
        <v>12</v>
      </c>
      <c r="B145" s="372" t="str">
        <f>'🌳Resource'!A8</f>
        <v>ดิน(Dirt)</v>
      </c>
      <c r="C145" s="215" t="s">
        <v>205</v>
      </c>
      <c r="D145" s="305">
        <v>500.0</v>
      </c>
      <c r="E145" s="249"/>
      <c r="F145" s="304"/>
      <c r="G145" s="233" t="s">
        <v>276</v>
      </c>
      <c r="H145" s="305">
        <v>5.0</v>
      </c>
      <c r="I145" s="234"/>
      <c r="J145" s="304"/>
      <c r="K145" s="251"/>
      <c r="L145" s="236"/>
      <c r="M145" s="237"/>
      <c r="N145" s="302"/>
      <c r="O145" s="302"/>
      <c r="P145" s="239"/>
      <c r="Q145" s="239"/>
      <c r="R145" s="307"/>
      <c r="S145" s="307"/>
      <c r="T145" s="307"/>
    </row>
    <row r="146">
      <c r="A146" s="371" t="s">
        <v>12</v>
      </c>
      <c r="B146" s="373" t="str">
        <f>'🌳Resource'!A9</f>
        <v>น้ำ(Water)</v>
      </c>
      <c r="C146" s="243" t="s">
        <v>205</v>
      </c>
      <c r="D146" s="293">
        <v>500.0</v>
      </c>
      <c r="E146" s="252"/>
      <c r="F146" s="310"/>
      <c r="G146" s="245" t="s">
        <v>277</v>
      </c>
      <c r="H146" s="293">
        <v>5.0</v>
      </c>
      <c r="I146" s="253"/>
      <c r="J146" s="310"/>
      <c r="K146" s="254"/>
      <c r="L146" s="247"/>
      <c r="M146" s="248"/>
      <c r="N146" s="302"/>
      <c r="O146" s="302"/>
      <c r="P146" s="239"/>
      <c r="Q146" s="239"/>
      <c r="R146" s="303"/>
      <c r="S146" s="303"/>
      <c r="T146" s="303"/>
    </row>
    <row r="147">
      <c r="A147" s="371" t="s">
        <v>12</v>
      </c>
      <c r="B147" s="372" t="str">
        <f>'🌳Resource'!A10</f>
        <v>เหล็ก(Iron)</v>
      </c>
      <c r="C147" s="215" t="s">
        <v>205</v>
      </c>
      <c r="D147" s="305">
        <v>500.0</v>
      </c>
      <c r="E147" s="249"/>
      <c r="F147" s="304"/>
      <c r="G147" s="233" t="s">
        <v>278</v>
      </c>
      <c r="H147" s="305">
        <v>5.0</v>
      </c>
      <c r="I147" s="234"/>
      <c r="J147" s="304"/>
      <c r="K147" s="251"/>
      <c r="L147" s="236"/>
      <c r="M147" s="237"/>
      <c r="N147" s="302"/>
      <c r="O147" s="302"/>
      <c r="P147" s="239"/>
      <c r="Q147" s="239"/>
      <c r="R147" s="307"/>
      <c r="S147" s="307"/>
      <c r="T147" s="307"/>
    </row>
    <row r="148">
      <c r="A148" s="371" t="s">
        <v>12</v>
      </c>
      <c r="B148" s="373" t="str">
        <f>'🌳Resource'!A11</f>
        <v>ทองแดง(Copper)</v>
      </c>
      <c r="C148" s="243" t="s">
        <v>205</v>
      </c>
      <c r="D148" s="293">
        <v>500.0</v>
      </c>
      <c r="E148" s="252"/>
      <c r="F148" s="310"/>
      <c r="G148" s="245" t="s">
        <v>279</v>
      </c>
      <c r="H148" s="293">
        <v>5.0</v>
      </c>
      <c r="I148" s="253"/>
      <c r="J148" s="310"/>
      <c r="K148" s="254"/>
      <c r="L148" s="247"/>
      <c r="M148" s="248"/>
      <c r="N148" s="302"/>
      <c r="O148" s="302"/>
      <c r="P148" s="239"/>
      <c r="Q148" s="239"/>
      <c r="R148" s="303"/>
      <c r="S148" s="303"/>
      <c r="T148" s="303"/>
    </row>
    <row r="149">
      <c r="A149" s="371" t="s">
        <v>12</v>
      </c>
      <c r="B149" s="372" t="str">
        <f>'🌳Resource'!A12</f>
        <v>ถ่านหิน(Coal)</v>
      </c>
      <c r="C149" s="215" t="s">
        <v>205</v>
      </c>
      <c r="D149" s="305">
        <v>500.0</v>
      </c>
      <c r="E149" s="249"/>
      <c r="F149" s="304"/>
      <c r="G149" s="233"/>
      <c r="H149" s="305">
        <v>5.0</v>
      </c>
      <c r="I149" s="234"/>
      <c r="J149" s="304"/>
      <c r="K149" s="251"/>
      <c r="L149" s="236"/>
      <c r="M149" s="237"/>
      <c r="N149" s="302"/>
      <c r="O149" s="302"/>
      <c r="P149" s="239"/>
      <c r="Q149" s="239"/>
      <c r="R149" s="307"/>
      <c r="S149" s="307"/>
      <c r="T149" s="307"/>
    </row>
    <row r="150">
      <c r="A150" s="371" t="s">
        <v>12</v>
      </c>
      <c r="B150" s="373" t="str">
        <f>'🌳Resource'!A13</f>
        <v>ไฟฟ้า(Electricity)</v>
      </c>
      <c r="C150" s="243" t="s">
        <v>205</v>
      </c>
      <c r="D150" s="293">
        <v>500.0</v>
      </c>
      <c r="E150" s="252"/>
      <c r="F150" s="310"/>
      <c r="G150" s="245" t="s">
        <v>280</v>
      </c>
      <c r="H150" s="293">
        <v>5.0</v>
      </c>
      <c r="I150" s="253"/>
      <c r="J150" s="310"/>
      <c r="K150" s="254"/>
      <c r="L150" s="247"/>
      <c r="M150" s="248"/>
      <c r="N150" s="302"/>
      <c r="O150" s="302"/>
      <c r="P150" s="239"/>
      <c r="Q150" s="239"/>
      <c r="R150" s="303"/>
      <c r="S150" s="303"/>
      <c r="T150" s="303"/>
    </row>
    <row r="151">
      <c r="A151" s="371" t="s">
        <v>12</v>
      </c>
      <c r="B151" s="372" t="str">
        <f>'🌳Resource'!A14</f>
        <v>แร่ธาตุ(Mineral)</v>
      </c>
      <c r="C151" s="215" t="s">
        <v>205</v>
      </c>
      <c r="D151" s="305">
        <v>500.0</v>
      </c>
      <c r="E151" s="249"/>
      <c r="F151" s="304"/>
      <c r="G151" s="233" t="s">
        <v>281</v>
      </c>
      <c r="H151" s="305">
        <v>5.0</v>
      </c>
      <c r="I151" s="234"/>
      <c r="J151" s="304"/>
      <c r="K151" s="251"/>
      <c r="L151" s="236"/>
      <c r="M151" s="237"/>
      <c r="N151" s="302"/>
      <c r="O151" s="302"/>
      <c r="P151" s="239"/>
      <c r="Q151" s="239"/>
      <c r="R151" s="307"/>
      <c r="S151" s="307"/>
      <c r="T151" s="307"/>
    </row>
    <row r="152">
      <c r="A152" s="371" t="s">
        <v>12</v>
      </c>
      <c r="B152" s="373" t="str">
        <f>'🌳Resource'!A15</f>
        <v>แร่เงิน(Silver)</v>
      </c>
      <c r="C152" s="243" t="s">
        <v>205</v>
      </c>
      <c r="D152" s="293">
        <v>500.0</v>
      </c>
      <c r="E152" s="252"/>
      <c r="F152" s="310"/>
      <c r="G152" s="245" t="s">
        <v>282</v>
      </c>
      <c r="H152" s="293">
        <v>5.0</v>
      </c>
      <c r="I152" s="253"/>
      <c r="J152" s="310"/>
      <c r="K152" s="254"/>
      <c r="L152" s="247"/>
      <c r="M152" s="248"/>
      <c r="N152" s="302"/>
      <c r="O152" s="302"/>
      <c r="P152" s="239"/>
      <c r="Q152" s="239"/>
      <c r="R152" s="303"/>
      <c r="S152" s="303"/>
      <c r="T152" s="303"/>
    </row>
    <row r="153">
      <c r="A153" s="371" t="s">
        <v>12</v>
      </c>
      <c r="B153" s="372" t="str">
        <f>'🌳Resource'!A16</f>
        <v>อัญมณี(Gem)</v>
      </c>
      <c r="C153" s="215" t="s">
        <v>205</v>
      </c>
      <c r="D153" s="305">
        <v>500.0</v>
      </c>
      <c r="E153" s="249"/>
      <c r="F153" s="304"/>
      <c r="G153" s="233" t="s">
        <v>283</v>
      </c>
      <c r="H153" s="305">
        <v>5.0</v>
      </c>
      <c r="I153" s="234"/>
      <c r="J153" s="304"/>
      <c r="K153" s="251"/>
      <c r="L153" s="236"/>
      <c r="M153" s="237"/>
      <c r="N153" s="302"/>
      <c r="O153" s="302"/>
      <c r="P153" s="239"/>
      <c r="Q153" s="239"/>
      <c r="R153" s="307"/>
      <c r="S153" s="307"/>
      <c r="T153" s="307"/>
    </row>
    <row r="154">
      <c r="A154" s="371" t="s">
        <v>12</v>
      </c>
      <c r="B154" s="373" t="str">
        <f>'🌳Resource'!A17</f>
        <v>น้ำมัน(Oil)</v>
      </c>
      <c r="C154" s="243" t="s">
        <v>205</v>
      </c>
      <c r="D154" s="293">
        <v>500.0</v>
      </c>
      <c r="E154" s="252"/>
      <c r="F154" s="310"/>
      <c r="G154" s="245" t="s">
        <v>284</v>
      </c>
      <c r="H154" s="293">
        <v>5.0</v>
      </c>
      <c r="I154" s="253"/>
      <c r="J154" s="310"/>
      <c r="K154" s="254"/>
      <c r="L154" s="247"/>
      <c r="M154" s="248"/>
      <c r="N154" s="302"/>
      <c r="O154" s="302"/>
      <c r="P154" s="239"/>
      <c r="Q154" s="239"/>
      <c r="R154" s="303"/>
      <c r="S154" s="303"/>
      <c r="T154" s="303"/>
    </row>
    <row r="155">
      <c r="A155" s="371" t="s">
        <v>12</v>
      </c>
      <c r="B155" s="372" t="str">
        <f>'En Configuration'!E4</f>
        <v>โลหะ</v>
      </c>
      <c r="C155" s="215" t="s">
        <v>205</v>
      </c>
      <c r="D155" s="305">
        <v>500.0</v>
      </c>
      <c r="E155" s="249"/>
      <c r="F155" s="304"/>
      <c r="G155" s="233" t="s">
        <v>285</v>
      </c>
      <c r="H155" s="305">
        <v>5.0</v>
      </c>
      <c r="I155" s="234"/>
      <c r="J155" s="304"/>
      <c r="K155" s="251"/>
      <c r="L155" s="236"/>
      <c r="M155" s="237"/>
      <c r="N155" s="302"/>
      <c r="O155" s="302"/>
      <c r="P155" s="239"/>
      <c r="Q155" s="239"/>
      <c r="R155" s="307"/>
      <c r="S155" s="307"/>
      <c r="T155" s="307"/>
    </row>
    <row r="156">
      <c r="A156" s="371" t="s">
        <v>12</v>
      </c>
      <c r="B156" s="373" t="str">
        <f>'En Configuration'!E5</f>
        <v>ไม้</v>
      </c>
      <c r="C156" s="243" t="s">
        <v>205</v>
      </c>
      <c r="D156" s="293">
        <v>500.0</v>
      </c>
      <c r="E156" s="252"/>
      <c r="F156" s="310"/>
      <c r="G156" s="245" t="s">
        <v>286</v>
      </c>
      <c r="H156" s="293">
        <v>5.0</v>
      </c>
      <c r="I156" s="253"/>
      <c r="J156" s="310"/>
      <c r="K156" s="254"/>
      <c r="L156" s="247"/>
      <c r="M156" s="248"/>
      <c r="N156" s="302"/>
      <c r="O156" s="302"/>
      <c r="P156" s="239"/>
      <c r="Q156" s="239"/>
      <c r="R156" s="303"/>
      <c r="S156" s="303"/>
      <c r="T156" s="303"/>
    </row>
    <row r="157">
      <c r="A157" s="371" t="s">
        <v>12</v>
      </c>
      <c r="B157" s="372" t="str">
        <f>'En Configuration'!E6</f>
        <v>ปูน/อิฐ/ท่อปูน/เสา</v>
      </c>
      <c r="C157" s="215" t="s">
        <v>205</v>
      </c>
      <c r="D157" s="305">
        <v>500.0</v>
      </c>
      <c r="E157" s="249"/>
      <c r="F157" s="304"/>
      <c r="G157" s="233" t="s">
        <v>287</v>
      </c>
      <c r="H157" s="305">
        <v>5.0</v>
      </c>
      <c r="I157" s="234"/>
      <c r="J157" s="304"/>
      <c r="K157" s="251"/>
      <c r="L157" s="236"/>
      <c r="M157" s="237"/>
      <c r="N157" s="302"/>
      <c r="O157" s="302"/>
      <c r="P157" s="239"/>
      <c r="Q157" s="239"/>
      <c r="R157" s="307"/>
      <c r="S157" s="307"/>
      <c r="T157" s="307"/>
    </row>
    <row r="158">
      <c r="A158" s="371" t="s">
        <v>12</v>
      </c>
      <c r="B158" s="373" t="str">
        <f>'En Configuration'!E7</f>
        <v>แก้ว/ผลึก</v>
      </c>
      <c r="C158" s="243" t="s">
        <v>205</v>
      </c>
      <c r="D158" s="293">
        <v>500.0</v>
      </c>
      <c r="E158" s="252"/>
      <c r="F158" s="310"/>
      <c r="G158" s="245" t="s">
        <v>288</v>
      </c>
      <c r="H158" s="293">
        <v>5.0</v>
      </c>
      <c r="I158" s="253"/>
      <c r="J158" s="310"/>
      <c r="K158" s="254"/>
      <c r="L158" s="247"/>
      <c r="M158" s="248"/>
      <c r="N158" s="302"/>
      <c r="O158" s="302"/>
      <c r="P158" s="239"/>
      <c r="Q158" s="239"/>
      <c r="R158" s="303"/>
      <c r="S158" s="303"/>
      <c r="T158" s="303"/>
    </row>
    <row r="159">
      <c r="A159" s="371" t="s">
        <v>12</v>
      </c>
      <c r="B159" s="372" t="str">
        <f>'En Configuration'!E8</f>
        <v>ยาง/พลาสติก/polymer</v>
      </c>
      <c r="C159" s="215" t="s">
        <v>205</v>
      </c>
      <c r="D159" s="305">
        <v>500.0</v>
      </c>
      <c r="E159" s="249"/>
      <c r="F159" s="304"/>
      <c r="G159" s="233" t="s">
        <v>289</v>
      </c>
      <c r="H159" s="305">
        <v>5.0</v>
      </c>
      <c r="I159" s="234"/>
      <c r="J159" s="304"/>
      <c r="K159" s="251"/>
      <c r="L159" s="236"/>
      <c r="M159" s="237"/>
      <c r="N159" s="302"/>
      <c r="O159" s="302"/>
      <c r="P159" s="239"/>
      <c r="Q159" s="239"/>
      <c r="R159" s="307"/>
      <c r="S159" s="307"/>
      <c r="T159" s="307"/>
    </row>
    <row r="160">
      <c r="A160" s="371" t="s">
        <v>12</v>
      </c>
      <c r="B160" s="373" t="str">
        <f>'En Configuration'!E9</f>
        <v>ผ้า</v>
      </c>
      <c r="C160" s="243" t="s">
        <v>205</v>
      </c>
      <c r="D160" s="293">
        <v>500.0</v>
      </c>
      <c r="E160" s="252"/>
      <c r="F160" s="310"/>
      <c r="G160" s="245" t="s">
        <v>290</v>
      </c>
      <c r="H160" s="293">
        <v>5.0</v>
      </c>
      <c r="I160" s="253"/>
      <c r="J160" s="310"/>
      <c r="K160" s="254"/>
      <c r="L160" s="247"/>
      <c r="M160" s="248"/>
      <c r="N160" s="302"/>
      <c r="O160" s="302"/>
      <c r="P160" s="239"/>
      <c r="Q160" s="239"/>
      <c r="R160" s="303"/>
      <c r="S160" s="303"/>
      <c r="T160" s="303"/>
    </row>
    <row r="161">
      <c r="A161" s="371" t="s">
        <v>12</v>
      </c>
      <c r="B161" s="372" t="str">
        <f>'En Configuration'!E10</f>
        <v>เครื่องใช้ไฟฟ้า/อุปกรณ์อิเล็กทรอนิก</v>
      </c>
      <c r="C161" s="215" t="s">
        <v>205</v>
      </c>
      <c r="D161" s="305">
        <v>500.0</v>
      </c>
      <c r="E161" s="249"/>
      <c r="F161" s="304"/>
      <c r="G161" s="233" t="s">
        <v>291</v>
      </c>
      <c r="H161" s="305">
        <v>5.0</v>
      </c>
      <c r="I161" s="234"/>
      <c r="J161" s="304"/>
      <c r="K161" s="251"/>
      <c r="L161" s="236"/>
      <c r="M161" s="237"/>
      <c r="N161" s="302"/>
      <c r="O161" s="302"/>
      <c r="P161" s="239"/>
      <c r="Q161" s="239"/>
      <c r="R161" s="307"/>
      <c r="S161" s="307"/>
      <c r="T161" s="307"/>
    </row>
    <row r="162">
      <c r="A162" s="371" t="s">
        <v>12</v>
      </c>
      <c r="B162" s="373" t="str">
        <f>'En Configuration'!E11</f>
        <v>วัสดุก่อสร้าง/อุปกรณ์ประปา</v>
      </c>
      <c r="C162" s="243" t="s">
        <v>205</v>
      </c>
      <c r="D162" s="293">
        <v>500.0</v>
      </c>
      <c r="E162" s="252"/>
      <c r="F162" s="310"/>
      <c r="G162" s="245" t="s">
        <v>292</v>
      </c>
      <c r="H162" s="293">
        <v>5.0</v>
      </c>
      <c r="I162" s="253"/>
      <c r="J162" s="310"/>
      <c r="K162" s="254"/>
      <c r="L162" s="247"/>
      <c r="M162" s="248"/>
      <c r="N162" s="302"/>
      <c r="O162" s="302"/>
      <c r="P162" s="239"/>
      <c r="Q162" s="239"/>
      <c r="R162" s="307"/>
      <c r="S162" s="307"/>
      <c r="T162" s="307"/>
    </row>
    <row r="163">
      <c r="A163" s="371" t="s">
        <v>12</v>
      </c>
      <c r="B163" s="372" t="str">
        <f>'En Configuration'!E12</f>
        <v>เฟอร์นิเจอร์</v>
      </c>
      <c r="C163" s="215" t="s">
        <v>205</v>
      </c>
      <c r="D163" s="305">
        <v>500.0</v>
      </c>
      <c r="E163" s="249"/>
      <c r="F163" s="304"/>
      <c r="G163" s="233" t="s">
        <v>293</v>
      </c>
      <c r="H163" s="305">
        <v>5.0</v>
      </c>
      <c r="I163" s="234"/>
      <c r="J163" s="304"/>
      <c r="K163" s="251"/>
      <c r="L163" s="236"/>
      <c r="M163" s="237"/>
      <c r="N163" s="302"/>
      <c r="O163" s="302"/>
      <c r="P163" s="239"/>
      <c r="Q163" s="239"/>
      <c r="R163" s="307"/>
      <c r="S163" s="307"/>
      <c r="T163" s="307"/>
    </row>
    <row r="164">
      <c r="A164" s="371" t="s">
        <v>12</v>
      </c>
      <c r="B164" s="373" t="str">
        <f>'En Configuration'!E13</f>
        <v>อุปกรณ์เกษตร/เลี้ยงสัตว์</v>
      </c>
      <c r="C164" s="243" t="s">
        <v>205</v>
      </c>
      <c r="D164" s="293">
        <v>500.0</v>
      </c>
      <c r="E164" s="252"/>
      <c r="F164" s="310"/>
      <c r="G164" s="245" t="s">
        <v>294</v>
      </c>
      <c r="H164" s="293">
        <v>5.0</v>
      </c>
      <c r="I164" s="253"/>
      <c r="J164" s="310"/>
      <c r="K164" s="254"/>
      <c r="L164" s="247"/>
      <c r="M164" s="248"/>
      <c r="N164" s="302"/>
      <c r="O164" s="302"/>
      <c r="P164" s="239"/>
      <c r="Q164" s="239"/>
      <c r="R164" s="307"/>
      <c r="S164" s="307"/>
      <c r="T164" s="307"/>
    </row>
    <row r="165">
      <c r="A165" s="371" t="s">
        <v>12</v>
      </c>
      <c r="B165" s="372" t="str">
        <f>'En Configuration'!E14</f>
        <v>เคมีภัณฑ์</v>
      </c>
      <c r="C165" s="215" t="s">
        <v>205</v>
      </c>
      <c r="D165" s="305">
        <v>500.0</v>
      </c>
      <c r="E165" s="249"/>
      <c r="F165" s="304"/>
      <c r="G165" s="233" t="s">
        <v>295</v>
      </c>
      <c r="H165" s="305">
        <v>5.0</v>
      </c>
      <c r="I165" s="234"/>
      <c r="J165" s="304"/>
      <c r="K165" s="251"/>
      <c r="L165" s="236"/>
      <c r="M165" s="237"/>
      <c r="N165" s="302"/>
      <c r="O165" s="302"/>
      <c r="P165" s="239"/>
      <c r="Q165" s="239"/>
      <c r="R165" s="307"/>
      <c r="S165" s="307"/>
      <c r="T165" s="307"/>
    </row>
    <row r="166">
      <c r="A166" s="371" t="s">
        <v>12</v>
      </c>
      <c r="B166" s="373" t="str">
        <f>'En Configuration'!E15</f>
        <v>ชีวภัณฑ์</v>
      </c>
      <c r="C166" s="243" t="s">
        <v>205</v>
      </c>
      <c r="D166" s="293">
        <v>500.0</v>
      </c>
      <c r="E166" s="252"/>
      <c r="F166" s="310"/>
      <c r="G166" s="245" t="s">
        <v>296</v>
      </c>
      <c r="H166" s="293">
        <v>5.0</v>
      </c>
      <c r="I166" s="253"/>
      <c r="J166" s="310"/>
      <c r="K166" s="254"/>
      <c r="L166" s="247"/>
      <c r="M166" s="248"/>
      <c r="N166" s="302"/>
      <c r="O166" s="302"/>
      <c r="P166" s="239"/>
      <c r="Q166" s="239"/>
      <c r="R166" s="307"/>
      <c r="S166" s="307"/>
      <c r="T166" s="307"/>
    </row>
    <row r="167">
      <c r="A167" s="371" t="s">
        <v>12</v>
      </c>
      <c r="B167" s="372" t="str">
        <f>'En Configuration'!E16</f>
        <v>ของตกแต่ง</v>
      </c>
      <c r="C167" s="215" t="s">
        <v>205</v>
      </c>
      <c r="D167" s="305">
        <v>500.0</v>
      </c>
      <c r="E167" s="249"/>
      <c r="F167" s="304"/>
      <c r="G167" s="233" t="s">
        <v>297</v>
      </c>
      <c r="H167" s="305">
        <v>5.0</v>
      </c>
      <c r="I167" s="234"/>
      <c r="J167" s="304"/>
      <c r="K167" s="251"/>
      <c r="L167" s="236"/>
      <c r="M167" s="237"/>
      <c r="N167" s="302"/>
      <c r="O167" s="302"/>
      <c r="P167" s="239"/>
      <c r="Q167" s="239"/>
      <c r="R167" s="307"/>
      <c r="S167" s="307"/>
      <c r="T167" s="307"/>
    </row>
    <row r="168">
      <c r="A168" s="371" t="s">
        <v>12</v>
      </c>
      <c r="B168" s="373" t="str">
        <f>'En Configuration'!E17</f>
        <v>เบ็ดเตล็ด</v>
      </c>
      <c r="C168" s="243" t="s">
        <v>205</v>
      </c>
      <c r="D168" s="293">
        <v>500.0</v>
      </c>
      <c r="E168" s="252"/>
      <c r="F168" s="310"/>
      <c r="G168" s="245" t="s">
        <v>298</v>
      </c>
      <c r="H168" s="293">
        <v>5.0</v>
      </c>
      <c r="I168" s="253"/>
      <c r="J168" s="310"/>
      <c r="K168" s="254"/>
      <c r="L168" s="247"/>
      <c r="M168" s="248"/>
      <c r="N168" s="302"/>
      <c r="O168" s="302"/>
      <c r="P168" s="239"/>
      <c r="Q168" s="239"/>
      <c r="R168" s="307"/>
      <c r="S168" s="307"/>
      <c r="T168" s="307"/>
    </row>
    <row r="169">
      <c r="A169" s="371" t="s">
        <v>12</v>
      </c>
      <c r="B169" s="372" t="str">
        <f>'En Configuration'!E18</f>
        <v>เครื่องแต่งกาย</v>
      </c>
      <c r="C169" s="215" t="s">
        <v>205</v>
      </c>
      <c r="D169" s="305">
        <v>500.0</v>
      </c>
      <c r="E169" s="249"/>
      <c r="F169" s="304"/>
      <c r="G169" s="233" t="s">
        <v>299</v>
      </c>
      <c r="H169" s="305">
        <v>5.0</v>
      </c>
      <c r="I169" s="234"/>
      <c r="J169" s="304"/>
      <c r="K169" s="251"/>
      <c r="L169" s="236"/>
      <c r="M169" s="237"/>
      <c r="N169" s="302"/>
      <c r="O169" s="302"/>
      <c r="P169" s="239"/>
      <c r="Q169" s="239"/>
      <c r="R169" s="307"/>
      <c r="S169" s="307"/>
      <c r="T169" s="307"/>
    </row>
    <row r="170">
      <c r="A170" s="371" t="s">
        <v>12</v>
      </c>
      <c r="B170" s="373" t="str">
        <f>'En Configuration'!E19</f>
        <v>อาหาร</v>
      </c>
      <c r="C170" s="243" t="s">
        <v>205</v>
      </c>
      <c r="D170" s="293">
        <v>500.0</v>
      </c>
      <c r="E170" s="252"/>
      <c r="F170" s="310"/>
      <c r="G170" s="245" t="s">
        <v>300</v>
      </c>
      <c r="H170" s="293">
        <v>5.0</v>
      </c>
      <c r="I170" s="253"/>
      <c r="J170" s="310"/>
      <c r="K170" s="254"/>
      <c r="L170" s="247"/>
      <c r="M170" s="248"/>
      <c r="N170" s="302"/>
      <c r="O170" s="302"/>
      <c r="P170" s="239"/>
      <c r="Q170" s="239"/>
      <c r="R170" s="307"/>
      <c r="S170" s="307"/>
      <c r="T170" s="307"/>
    </row>
    <row r="171">
      <c r="A171" s="371" t="s">
        <v>12</v>
      </c>
      <c r="B171" s="372" t="str">
        <f>'En Configuration'!E20</f>
        <v>ยานพาหนะ</v>
      </c>
      <c r="C171" s="215" t="s">
        <v>205</v>
      </c>
      <c r="D171" s="305">
        <v>500.0</v>
      </c>
      <c r="E171" s="249"/>
      <c r="F171" s="304"/>
      <c r="G171" s="233" t="s">
        <v>301</v>
      </c>
      <c r="H171" s="305">
        <v>5.0</v>
      </c>
      <c r="I171" s="234"/>
      <c r="J171" s="304"/>
      <c r="K171" s="251"/>
      <c r="L171" s="236"/>
      <c r="M171" s="237"/>
      <c r="N171" s="302"/>
      <c r="O171" s="302"/>
      <c r="P171" s="239"/>
      <c r="Q171" s="239"/>
      <c r="R171" s="307"/>
      <c r="S171" s="307"/>
      <c r="T171" s="307"/>
    </row>
    <row r="172">
      <c r="A172" s="371" t="s">
        <v>12</v>
      </c>
      <c r="B172" s="373" t="str">
        <f>'En Configuration'!E21</f>
        <v>ยุทโธปกรณ์</v>
      </c>
      <c r="C172" s="243" t="s">
        <v>205</v>
      </c>
      <c r="D172" s="293">
        <v>500.0</v>
      </c>
      <c r="E172" s="252"/>
      <c r="F172" s="310"/>
      <c r="G172" s="245" t="s">
        <v>302</v>
      </c>
      <c r="H172" s="293">
        <v>5.0</v>
      </c>
      <c r="I172" s="253"/>
      <c r="J172" s="310"/>
      <c r="K172" s="251"/>
      <c r="L172" s="236"/>
      <c r="M172" s="237"/>
      <c r="N172" s="302"/>
      <c r="O172" s="302"/>
      <c r="P172" s="239"/>
      <c r="Q172" s="239"/>
      <c r="R172" s="307"/>
      <c r="S172" s="307"/>
      <c r="T172" s="307"/>
    </row>
    <row r="173">
      <c r="A173" s="204" t="s">
        <v>217</v>
      </c>
      <c r="B173" s="205"/>
      <c r="C173" s="206"/>
      <c r="D173" s="205"/>
      <c r="E173" s="205"/>
      <c r="F173" s="205"/>
      <c r="G173" s="205"/>
      <c r="H173" s="205"/>
      <c r="I173" s="205"/>
      <c r="J173" s="205"/>
      <c r="K173" s="207"/>
      <c r="L173" s="205"/>
      <c r="M173" s="205"/>
      <c r="N173" s="205"/>
      <c r="O173" s="205"/>
      <c r="P173" s="205"/>
      <c r="Q173" s="208"/>
    </row>
    <row r="174">
      <c r="A174" s="210"/>
      <c r="Q174" s="211"/>
    </row>
    <row r="175">
      <c r="A175" s="212" t="s">
        <v>9</v>
      </c>
      <c r="B175" s="381" t="s">
        <v>22</v>
      </c>
      <c r="C175" s="214" t="s">
        <v>196</v>
      </c>
      <c r="E175" s="215" t="s">
        <v>197</v>
      </c>
      <c r="G175" s="216" t="s">
        <v>198</v>
      </c>
      <c r="I175" s="217" t="s">
        <v>199</v>
      </c>
      <c r="Q175" s="211"/>
    </row>
    <row r="176">
      <c r="A176" s="218"/>
      <c r="B176" s="90"/>
      <c r="C176" s="349" t="s">
        <v>200</v>
      </c>
      <c r="D176" s="276" t="s">
        <v>201</v>
      </c>
      <c r="E176" s="349" t="s">
        <v>200</v>
      </c>
      <c r="F176" s="276" t="s">
        <v>201</v>
      </c>
      <c r="G176" s="350" t="s">
        <v>200</v>
      </c>
      <c r="H176" s="351" t="s">
        <v>201</v>
      </c>
      <c r="I176" s="350" t="s">
        <v>200</v>
      </c>
      <c r="J176" s="351" t="s">
        <v>201</v>
      </c>
      <c r="K176" s="352"/>
      <c r="L176" s="382"/>
      <c r="M176" s="383"/>
      <c r="N176" s="225"/>
      <c r="O176" s="227"/>
      <c r="P176" s="227"/>
      <c r="Q176" s="228"/>
    </row>
    <row r="177">
      <c r="A177" s="355" t="s">
        <v>7</v>
      </c>
      <c r="B177" s="356" t="str">
        <f>'En Configuration'!I3</f>
        <v>Laboratory วิจัย</v>
      </c>
      <c r="C177" s="357" t="s">
        <v>205</v>
      </c>
      <c r="D177" s="358">
        <v>200.0</v>
      </c>
      <c r="E177" s="357"/>
      <c r="F177" s="358"/>
      <c r="G177" s="269" t="s">
        <v>303</v>
      </c>
      <c r="H177" s="358">
        <v>20.0</v>
      </c>
      <c r="I177" s="270"/>
      <c r="J177" s="358"/>
      <c r="K177" s="359"/>
      <c r="L177" s="272"/>
      <c r="M177" s="273"/>
      <c r="N177" s="238"/>
      <c r="O177" s="238"/>
      <c r="P177" s="239"/>
      <c r="Q177" s="239"/>
    </row>
    <row r="178">
      <c r="A178" s="229" t="s">
        <v>7</v>
      </c>
      <c r="B178" s="360" t="str">
        <f>'En Configuration'!I4</f>
        <v>Transportation</v>
      </c>
      <c r="C178" s="243" t="s">
        <v>205</v>
      </c>
      <c r="D178" s="242">
        <v>200.0</v>
      </c>
      <c r="E178" s="243"/>
      <c r="F178" s="244"/>
      <c r="G178" s="245" t="s">
        <v>304</v>
      </c>
      <c r="H178" s="242">
        <v>20.0</v>
      </c>
      <c r="I178" s="245"/>
      <c r="J178" s="244"/>
      <c r="K178" s="246"/>
      <c r="L178" s="247"/>
      <c r="M178" s="248"/>
      <c r="N178" s="238"/>
      <c r="O178" s="238"/>
      <c r="P178" s="239"/>
      <c r="Q178" s="239"/>
    </row>
    <row r="179">
      <c r="A179" s="229" t="s">
        <v>7</v>
      </c>
      <c r="B179" s="361" t="str">
        <f>'En Configuration'!I5</f>
        <v>Park สวนสารธารณะ/ สิ่งแวดล้อม</v>
      </c>
      <c r="C179" s="215" t="s">
        <v>205</v>
      </c>
      <c r="D179" s="232">
        <v>200.0</v>
      </c>
      <c r="E179" s="215"/>
      <c r="F179" s="232"/>
      <c r="G179" s="233" t="s">
        <v>305</v>
      </c>
      <c r="H179" s="232">
        <v>20.0</v>
      </c>
      <c r="I179" s="234"/>
      <c r="J179" s="232"/>
      <c r="K179" s="235"/>
      <c r="L179" s="236"/>
      <c r="M179" s="237"/>
      <c r="N179" s="238"/>
      <c r="O179" s="238"/>
      <c r="P179" s="239"/>
      <c r="Q179" s="239"/>
    </row>
    <row r="180">
      <c r="A180" s="229" t="s">
        <v>7</v>
      </c>
      <c r="B180" s="360" t="str">
        <f>'En Configuration'!I6</f>
        <v>Academy</v>
      </c>
      <c r="C180" s="243" t="s">
        <v>205</v>
      </c>
      <c r="D180" s="242">
        <v>200.0</v>
      </c>
      <c r="E180" s="243"/>
      <c r="F180" s="244"/>
      <c r="G180" s="245" t="s">
        <v>306</v>
      </c>
      <c r="H180" s="242">
        <v>20.0</v>
      </c>
      <c r="I180" s="245"/>
      <c r="J180" s="244"/>
      <c r="K180" s="246"/>
      <c r="L180" s="247"/>
      <c r="M180" s="248"/>
      <c r="N180" s="238"/>
      <c r="O180" s="238"/>
      <c r="P180" s="239"/>
      <c r="Q180" s="239"/>
    </row>
    <row r="181">
      <c r="A181" s="229" t="s">
        <v>7</v>
      </c>
      <c r="B181" s="361" t="str">
        <f>'En Configuration'!I7</f>
        <v>Entertainment Place</v>
      </c>
      <c r="C181" s="215" t="s">
        <v>205</v>
      </c>
      <c r="D181" s="232">
        <v>200.0</v>
      </c>
      <c r="E181" s="215"/>
      <c r="F181" s="232"/>
      <c r="G181" s="233" t="s">
        <v>307</v>
      </c>
      <c r="H181" s="232">
        <v>20.0</v>
      </c>
      <c r="I181" s="234"/>
      <c r="J181" s="232"/>
      <c r="K181" s="235"/>
      <c r="L181" s="236"/>
      <c r="M181" s="237"/>
      <c r="N181" s="238"/>
      <c r="O181" s="238"/>
      <c r="P181" s="239"/>
      <c r="Q181" s="239"/>
    </row>
    <row r="182">
      <c r="A182" s="229" t="s">
        <v>7</v>
      </c>
      <c r="B182" s="360" t="str">
        <f>'En Configuration'!I8</f>
        <v>Food ร้านอาหาร/ห้องอาหาร/ร้านน้ำปั่น/ร้านหมูกะทะ -</v>
      </c>
      <c r="C182" s="243" t="s">
        <v>205</v>
      </c>
      <c r="D182" s="242">
        <v>200.0</v>
      </c>
      <c r="E182" s="243"/>
      <c r="F182" s="244"/>
      <c r="G182" s="245" t="s">
        <v>308</v>
      </c>
      <c r="H182" s="242">
        <v>20.0</v>
      </c>
      <c r="I182" s="245"/>
      <c r="J182" s="244"/>
      <c r="K182" s="246"/>
      <c r="L182" s="247"/>
      <c r="M182" s="248"/>
      <c r="N182" s="238"/>
      <c r="O182" s="238"/>
      <c r="P182" s="239"/>
      <c r="Q182" s="239"/>
    </row>
    <row r="183">
      <c r="A183" s="229" t="s">
        <v>7</v>
      </c>
      <c r="B183" s="361" t="str">
        <f>'En Configuration'!I9</f>
        <v>⛈️Disaster Prevention</v>
      </c>
      <c r="C183" s="215" t="s">
        <v>205</v>
      </c>
      <c r="D183" s="232">
        <v>200.0</v>
      </c>
      <c r="E183" s="215"/>
      <c r="F183" s="232"/>
      <c r="G183" s="233" t="s">
        <v>309</v>
      </c>
      <c r="H183" s="232">
        <v>20.0</v>
      </c>
      <c r="I183" s="234"/>
      <c r="J183" s="232"/>
      <c r="K183" s="235"/>
      <c r="L183" s="236"/>
      <c r="M183" s="237"/>
      <c r="N183" s="238"/>
      <c r="O183" s="238"/>
      <c r="P183" s="239"/>
      <c r="Q183" s="239"/>
    </row>
    <row r="184">
      <c r="A184" s="229" t="s">
        <v>7</v>
      </c>
      <c r="B184" s="360" t="str">
        <f>'En Configuration'!I10</f>
        <v>เพิ่ม capacity 💰Storage ของ 👨‍🌾Player</v>
      </c>
      <c r="C184" s="243" t="s">
        <v>205</v>
      </c>
      <c r="D184" s="242">
        <v>200.0</v>
      </c>
      <c r="E184" s="243"/>
      <c r="F184" s="244"/>
      <c r="G184" s="245" t="s">
        <v>310</v>
      </c>
      <c r="H184" s="242">
        <v>20.0</v>
      </c>
      <c r="I184" s="245"/>
      <c r="J184" s="244"/>
      <c r="K184" s="246"/>
      <c r="L184" s="247"/>
      <c r="M184" s="248"/>
      <c r="N184" s="238"/>
      <c r="O184" s="238"/>
      <c r="P184" s="239"/>
      <c r="Q184" s="239"/>
    </row>
    <row r="185">
      <c r="A185" s="265" t="s">
        <v>8</v>
      </c>
      <c r="B185" s="391" t="str">
        <f>'En Configuration'!I3</f>
        <v>Laboratory วิจัย</v>
      </c>
      <c r="C185" s="357" t="s">
        <v>205</v>
      </c>
      <c r="D185" s="358">
        <v>300.0</v>
      </c>
      <c r="E185" s="357"/>
      <c r="F185" s="358"/>
      <c r="G185" s="269" t="s">
        <v>311</v>
      </c>
      <c r="H185" s="358">
        <v>20.0</v>
      </c>
      <c r="I185" s="270"/>
      <c r="J185" s="358"/>
      <c r="K185" s="359"/>
      <c r="L185" s="272"/>
      <c r="M185" s="273"/>
      <c r="N185" s="274"/>
      <c r="O185" s="274"/>
      <c r="P185" s="239"/>
      <c r="Q185" s="239"/>
    </row>
    <row r="186">
      <c r="A186" s="367" t="s">
        <v>8</v>
      </c>
      <c r="B186" s="392" t="str">
        <f>'En Configuration'!I4</f>
        <v>Transportation</v>
      </c>
      <c r="C186" s="243" t="s">
        <v>205</v>
      </c>
      <c r="D186" s="242">
        <v>300.0</v>
      </c>
      <c r="E186" s="243"/>
      <c r="F186" s="244"/>
      <c r="G186" s="245" t="s">
        <v>312</v>
      </c>
      <c r="H186" s="242">
        <v>20.0</v>
      </c>
      <c r="I186" s="245"/>
      <c r="J186" s="244"/>
      <c r="K186" s="246"/>
      <c r="L186" s="247"/>
      <c r="M186" s="248"/>
      <c r="N186" s="238"/>
      <c r="O186" s="238"/>
      <c r="P186" s="239"/>
      <c r="Q186" s="239"/>
    </row>
    <row r="187">
      <c r="A187" s="367" t="s">
        <v>8</v>
      </c>
      <c r="B187" s="393" t="str">
        <f>'En Configuration'!I5</f>
        <v>Park สวนสารธารณะ/ สิ่งแวดล้อม</v>
      </c>
      <c r="C187" s="215" t="s">
        <v>205</v>
      </c>
      <c r="D187" s="232">
        <v>300.0</v>
      </c>
      <c r="E187" s="215"/>
      <c r="F187" s="232"/>
      <c r="G187" s="233" t="s">
        <v>313</v>
      </c>
      <c r="H187" s="232">
        <v>20.0</v>
      </c>
      <c r="I187" s="234"/>
      <c r="J187" s="232"/>
      <c r="K187" s="235"/>
      <c r="L187" s="236"/>
      <c r="M187" s="237"/>
      <c r="N187" s="274"/>
      <c r="O187" s="274"/>
      <c r="P187" s="239"/>
      <c r="Q187" s="239"/>
    </row>
    <row r="188">
      <c r="A188" s="367" t="s">
        <v>8</v>
      </c>
      <c r="B188" s="392" t="str">
        <f>'En Configuration'!I6</f>
        <v>Academy</v>
      </c>
      <c r="C188" s="243" t="s">
        <v>205</v>
      </c>
      <c r="D188" s="242">
        <v>300.0</v>
      </c>
      <c r="E188" s="243"/>
      <c r="F188" s="244"/>
      <c r="G188" s="245" t="s">
        <v>314</v>
      </c>
      <c r="H188" s="242">
        <v>20.0</v>
      </c>
      <c r="I188" s="245"/>
      <c r="J188" s="244"/>
      <c r="K188" s="246"/>
      <c r="L188" s="247"/>
      <c r="M188" s="248"/>
      <c r="N188" s="238"/>
      <c r="O188" s="238"/>
      <c r="P188" s="239"/>
      <c r="Q188" s="239"/>
    </row>
    <row r="189">
      <c r="A189" s="367" t="s">
        <v>8</v>
      </c>
      <c r="B189" s="393" t="str">
        <f>'En Configuration'!I7</f>
        <v>Entertainment Place</v>
      </c>
      <c r="C189" s="215" t="s">
        <v>205</v>
      </c>
      <c r="D189" s="232">
        <v>300.0</v>
      </c>
      <c r="E189" s="215"/>
      <c r="F189" s="232"/>
      <c r="G189" s="233" t="s">
        <v>315</v>
      </c>
      <c r="H189" s="232">
        <v>20.0</v>
      </c>
      <c r="I189" s="234"/>
      <c r="J189" s="232"/>
      <c r="K189" s="235"/>
      <c r="L189" s="236"/>
      <c r="M189" s="237"/>
      <c r="N189" s="274"/>
      <c r="O189" s="274"/>
      <c r="P189" s="239"/>
      <c r="Q189" s="239"/>
    </row>
    <row r="190">
      <c r="A190" s="367" t="s">
        <v>8</v>
      </c>
      <c r="B190" s="392" t="str">
        <f>'En Configuration'!I8</f>
        <v>Food ร้านอาหาร/ห้องอาหาร/ร้านน้ำปั่น/ร้านหมูกะทะ -</v>
      </c>
      <c r="C190" s="243" t="s">
        <v>205</v>
      </c>
      <c r="D190" s="242">
        <v>300.0</v>
      </c>
      <c r="E190" s="243"/>
      <c r="F190" s="244"/>
      <c r="G190" s="245" t="s">
        <v>316</v>
      </c>
      <c r="H190" s="242">
        <v>20.0</v>
      </c>
      <c r="I190" s="245"/>
      <c r="J190" s="244"/>
      <c r="K190" s="246"/>
      <c r="L190" s="247"/>
      <c r="M190" s="248"/>
      <c r="N190" s="238"/>
      <c r="O190" s="238"/>
      <c r="P190" s="239"/>
      <c r="Q190" s="239"/>
    </row>
    <row r="191">
      <c r="A191" s="367" t="s">
        <v>8</v>
      </c>
      <c r="B191" s="393" t="str">
        <f>'En Configuration'!I9</f>
        <v>⛈️Disaster Prevention</v>
      </c>
      <c r="C191" s="215" t="s">
        <v>205</v>
      </c>
      <c r="D191" s="232">
        <v>300.0</v>
      </c>
      <c r="E191" s="215"/>
      <c r="F191" s="232"/>
      <c r="G191" s="233" t="s">
        <v>317</v>
      </c>
      <c r="H191" s="232">
        <v>20.0</v>
      </c>
      <c r="I191" s="234"/>
      <c r="J191" s="232"/>
      <c r="K191" s="235"/>
      <c r="L191" s="236"/>
      <c r="M191" s="237"/>
      <c r="N191" s="274"/>
      <c r="O191" s="274"/>
      <c r="P191" s="239"/>
      <c r="Q191" s="239"/>
    </row>
    <row r="192">
      <c r="A192" s="367" t="s">
        <v>8</v>
      </c>
      <c r="B192" s="392" t="str">
        <f>'En Configuration'!I10</f>
        <v>เพิ่ม capacity 💰Storage ของ 👨‍🌾Player</v>
      </c>
      <c r="C192" s="243" t="s">
        <v>205</v>
      </c>
      <c r="D192" s="242">
        <v>300.0</v>
      </c>
      <c r="E192" s="243"/>
      <c r="F192" s="244"/>
      <c r="G192" s="245" t="s">
        <v>318</v>
      </c>
      <c r="H192" s="242">
        <v>20.0</v>
      </c>
      <c r="I192" s="245"/>
      <c r="J192" s="244"/>
      <c r="K192" s="246"/>
      <c r="L192" s="247"/>
      <c r="M192" s="248"/>
      <c r="N192" s="238"/>
      <c r="O192" s="238"/>
      <c r="P192" s="239"/>
      <c r="Q192" s="239"/>
    </row>
    <row r="193">
      <c r="A193" s="290" t="s">
        <v>12</v>
      </c>
      <c r="B193" s="394" t="str">
        <f>'En Configuration'!I3</f>
        <v>Laboratory วิจัย</v>
      </c>
      <c r="C193" s="357" t="s">
        <v>205</v>
      </c>
      <c r="D193" s="358">
        <v>500.0</v>
      </c>
      <c r="E193" s="357"/>
      <c r="F193" s="358"/>
      <c r="G193" s="269" t="s">
        <v>319</v>
      </c>
      <c r="H193" s="358">
        <v>20.0</v>
      </c>
      <c r="I193" s="270"/>
      <c r="J193" s="358"/>
      <c r="K193" s="359"/>
      <c r="L193" s="272"/>
      <c r="M193" s="273"/>
      <c r="N193" s="302"/>
      <c r="O193" s="302"/>
      <c r="P193" s="239"/>
      <c r="Q193" s="239"/>
    </row>
    <row r="194">
      <c r="A194" s="371" t="s">
        <v>12</v>
      </c>
      <c r="B194" s="395" t="str">
        <f>'En Configuration'!I4</f>
        <v>Transportation</v>
      </c>
      <c r="C194" s="243" t="s">
        <v>205</v>
      </c>
      <c r="D194" s="242">
        <v>500.0</v>
      </c>
      <c r="E194" s="243"/>
      <c r="F194" s="244"/>
      <c r="G194" s="245" t="s">
        <v>320</v>
      </c>
      <c r="H194" s="242">
        <v>20.0</v>
      </c>
      <c r="I194" s="245"/>
      <c r="J194" s="244"/>
      <c r="K194" s="246"/>
      <c r="L194" s="247"/>
      <c r="M194" s="248"/>
      <c r="N194" s="302"/>
      <c r="O194" s="302"/>
      <c r="P194" s="239"/>
      <c r="Q194" s="239"/>
    </row>
    <row r="195">
      <c r="A195" s="371" t="s">
        <v>12</v>
      </c>
      <c r="B195" s="396" t="str">
        <f>'En Configuration'!I5</f>
        <v>Park สวนสารธารณะ/ สิ่งแวดล้อม</v>
      </c>
      <c r="C195" s="215" t="s">
        <v>205</v>
      </c>
      <c r="D195" s="232">
        <v>500.0</v>
      </c>
      <c r="E195" s="215"/>
      <c r="F195" s="232"/>
      <c r="G195" s="233" t="s">
        <v>321</v>
      </c>
      <c r="H195" s="232">
        <v>20.0</v>
      </c>
      <c r="I195" s="234"/>
      <c r="J195" s="232"/>
      <c r="K195" s="235"/>
      <c r="L195" s="236"/>
      <c r="M195" s="237"/>
      <c r="N195" s="302"/>
      <c r="O195" s="302"/>
      <c r="P195" s="239"/>
      <c r="Q195" s="239"/>
    </row>
    <row r="196">
      <c r="A196" s="371" t="s">
        <v>12</v>
      </c>
      <c r="B196" s="395" t="str">
        <f>'En Configuration'!I6</f>
        <v>Academy</v>
      </c>
      <c r="C196" s="243" t="s">
        <v>205</v>
      </c>
      <c r="D196" s="242">
        <v>500.0</v>
      </c>
      <c r="E196" s="243"/>
      <c r="F196" s="244"/>
      <c r="G196" s="245" t="s">
        <v>322</v>
      </c>
      <c r="H196" s="242">
        <v>20.0</v>
      </c>
      <c r="I196" s="245"/>
      <c r="J196" s="244"/>
      <c r="K196" s="246"/>
      <c r="L196" s="247"/>
      <c r="M196" s="248"/>
      <c r="N196" s="302"/>
      <c r="O196" s="302"/>
      <c r="P196" s="239"/>
      <c r="Q196" s="239"/>
    </row>
    <row r="197">
      <c r="A197" s="371" t="s">
        <v>12</v>
      </c>
      <c r="B197" s="396" t="str">
        <f>'En Configuration'!I7</f>
        <v>Entertainment Place</v>
      </c>
      <c r="C197" s="215" t="s">
        <v>205</v>
      </c>
      <c r="D197" s="232">
        <v>500.0</v>
      </c>
      <c r="E197" s="215"/>
      <c r="F197" s="232"/>
      <c r="G197" s="233" t="s">
        <v>323</v>
      </c>
      <c r="H197" s="232">
        <v>20.0</v>
      </c>
      <c r="I197" s="234"/>
      <c r="J197" s="232"/>
      <c r="K197" s="235"/>
      <c r="L197" s="236"/>
      <c r="M197" s="237"/>
      <c r="N197" s="302"/>
      <c r="O197" s="302"/>
      <c r="P197" s="239"/>
      <c r="Q197" s="239"/>
    </row>
    <row r="198">
      <c r="A198" s="371" t="s">
        <v>12</v>
      </c>
      <c r="B198" s="395" t="str">
        <f>'En Configuration'!I8</f>
        <v>Food ร้านอาหาร/ห้องอาหาร/ร้านน้ำปั่น/ร้านหมูกะทะ -</v>
      </c>
      <c r="C198" s="243" t="s">
        <v>205</v>
      </c>
      <c r="D198" s="242">
        <v>500.0</v>
      </c>
      <c r="E198" s="243"/>
      <c r="F198" s="244"/>
      <c r="G198" s="245" t="s">
        <v>324</v>
      </c>
      <c r="H198" s="242">
        <v>20.0</v>
      </c>
      <c r="I198" s="245"/>
      <c r="J198" s="244"/>
      <c r="K198" s="246"/>
      <c r="L198" s="247"/>
      <c r="M198" s="248"/>
      <c r="N198" s="302"/>
      <c r="O198" s="302"/>
      <c r="P198" s="239"/>
      <c r="Q198" s="239"/>
    </row>
    <row r="199">
      <c r="A199" s="371" t="s">
        <v>12</v>
      </c>
      <c r="B199" s="396" t="str">
        <f>'En Configuration'!I9</f>
        <v>⛈️Disaster Prevention</v>
      </c>
      <c r="C199" s="215" t="s">
        <v>205</v>
      </c>
      <c r="D199" s="232">
        <v>500.0</v>
      </c>
      <c r="E199" s="215"/>
      <c r="F199" s="232"/>
      <c r="G199" s="233" t="s">
        <v>325</v>
      </c>
      <c r="H199" s="232">
        <v>20.0</v>
      </c>
      <c r="I199" s="234"/>
      <c r="J199" s="232"/>
      <c r="K199" s="235"/>
      <c r="L199" s="236"/>
      <c r="M199" s="237"/>
      <c r="N199" s="302"/>
      <c r="O199" s="302"/>
      <c r="P199" s="239"/>
      <c r="Q199" s="239"/>
    </row>
    <row r="200">
      <c r="A200" s="374" t="s">
        <v>12</v>
      </c>
      <c r="B200" s="397" t="str">
        <f>'En Configuration'!I10</f>
        <v>เพิ่ม capacity 💰Storage ของ 👨‍🌾Player</v>
      </c>
      <c r="C200" s="376" t="s">
        <v>205</v>
      </c>
      <c r="D200" s="257">
        <v>500.0</v>
      </c>
      <c r="E200" s="376"/>
      <c r="F200" s="259"/>
      <c r="G200" s="260" t="s">
        <v>326</v>
      </c>
      <c r="H200" s="257">
        <v>20.0</v>
      </c>
      <c r="I200" s="260"/>
      <c r="J200" s="259"/>
      <c r="K200" s="398"/>
      <c r="L200" s="263"/>
      <c r="M200" s="264"/>
      <c r="N200" s="302"/>
      <c r="O200" s="302"/>
      <c r="P200" s="239"/>
      <c r="Q200" s="239"/>
    </row>
    <row r="201">
      <c r="A201" s="42"/>
      <c r="B201" s="399"/>
      <c r="C201" s="42"/>
      <c r="D201" s="42"/>
      <c r="E201" s="42"/>
      <c r="F201" s="42"/>
      <c r="G201" s="42"/>
      <c r="H201" s="42"/>
      <c r="I201" s="42"/>
      <c r="J201" s="42"/>
      <c r="K201" s="42"/>
      <c r="L201" s="42"/>
    </row>
    <row r="202">
      <c r="A202" s="42"/>
      <c r="B202" s="399"/>
      <c r="C202" s="42"/>
      <c r="D202" s="42"/>
      <c r="E202" s="42"/>
      <c r="F202" s="42"/>
      <c r="G202" s="42"/>
      <c r="H202" s="42"/>
      <c r="I202" s="42"/>
      <c r="J202" s="42"/>
      <c r="K202" s="42"/>
      <c r="L202" s="42"/>
    </row>
    <row r="203">
      <c r="A203" s="42"/>
      <c r="B203" s="399"/>
      <c r="C203" s="42"/>
      <c r="D203" s="42"/>
      <c r="E203" s="42"/>
      <c r="F203" s="42"/>
      <c r="G203" s="42"/>
      <c r="H203" s="42"/>
      <c r="I203" s="42"/>
      <c r="J203" s="42"/>
      <c r="K203" s="42"/>
      <c r="L203" s="42"/>
    </row>
    <row r="204">
      <c r="A204" s="42"/>
      <c r="B204" s="399"/>
      <c r="C204" s="42"/>
      <c r="D204" s="42"/>
      <c r="E204" s="42"/>
      <c r="F204" s="42"/>
      <c r="G204" s="42"/>
      <c r="H204" s="42"/>
      <c r="I204" s="42"/>
      <c r="J204" s="42"/>
      <c r="K204" s="42"/>
      <c r="L204" s="42"/>
    </row>
    <row r="205">
      <c r="A205" s="42"/>
      <c r="B205" s="399"/>
      <c r="C205" s="42"/>
      <c r="D205" s="42"/>
      <c r="E205" s="42"/>
      <c r="F205" s="42"/>
      <c r="G205" s="42"/>
      <c r="H205" s="42"/>
      <c r="I205" s="42"/>
      <c r="J205" s="42"/>
      <c r="K205" s="42"/>
      <c r="L205" s="42"/>
    </row>
    <row r="206">
      <c r="A206" s="42"/>
      <c r="B206" s="399"/>
      <c r="C206" s="42"/>
      <c r="D206" s="42"/>
      <c r="E206" s="42"/>
      <c r="F206" s="42"/>
      <c r="G206" s="42"/>
      <c r="H206" s="42"/>
      <c r="I206" s="42"/>
      <c r="J206" s="42"/>
      <c r="K206" s="42"/>
      <c r="L206" s="42"/>
    </row>
    <row r="207">
      <c r="A207" s="42"/>
      <c r="B207" s="399"/>
      <c r="C207" s="42"/>
      <c r="D207" s="42"/>
      <c r="E207" s="42"/>
      <c r="F207" s="42"/>
      <c r="G207" s="42"/>
      <c r="H207" s="42"/>
      <c r="I207" s="42"/>
      <c r="J207" s="42"/>
      <c r="K207" s="42"/>
      <c r="L207" s="42"/>
    </row>
    <row r="236">
      <c r="A236" s="42"/>
      <c r="B236" s="399"/>
      <c r="C236" s="42"/>
      <c r="D236" s="42"/>
      <c r="E236" s="42"/>
      <c r="F236" s="42"/>
      <c r="G236" s="42"/>
      <c r="H236" s="42"/>
      <c r="I236" s="42"/>
      <c r="J236" s="42"/>
      <c r="K236" s="42"/>
      <c r="L236" s="42"/>
    </row>
    <row r="237">
      <c r="A237" s="42"/>
      <c r="B237" s="399"/>
      <c r="C237" s="42"/>
      <c r="D237" s="42"/>
      <c r="E237" s="42"/>
      <c r="F237" s="42"/>
      <c r="G237" s="42"/>
      <c r="H237" s="42"/>
      <c r="I237" s="42"/>
      <c r="J237" s="42"/>
      <c r="K237" s="42"/>
      <c r="L237" s="42"/>
    </row>
    <row r="238">
      <c r="A238" s="42"/>
      <c r="B238" s="399"/>
      <c r="C238" s="42"/>
      <c r="D238" s="42"/>
      <c r="E238" s="42"/>
      <c r="F238" s="42"/>
      <c r="G238" s="42"/>
      <c r="H238" s="42"/>
      <c r="I238" s="42"/>
      <c r="J238" s="42"/>
      <c r="K238" s="42"/>
      <c r="L238" s="42"/>
    </row>
    <row r="239">
      <c r="A239" s="42"/>
      <c r="B239" s="399"/>
      <c r="C239" s="42"/>
      <c r="D239" s="42"/>
      <c r="E239" s="42"/>
      <c r="F239" s="42"/>
      <c r="G239" s="42"/>
      <c r="H239" s="42"/>
      <c r="I239" s="42"/>
      <c r="J239" s="42"/>
      <c r="K239" s="42"/>
      <c r="L239" s="42"/>
    </row>
    <row r="240">
      <c r="A240" s="42"/>
      <c r="B240" s="399"/>
      <c r="C240" s="42"/>
      <c r="D240" s="42"/>
      <c r="E240" s="42"/>
      <c r="F240" s="42"/>
      <c r="G240" s="42"/>
      <c r="H240" s="42"/>
      <c r="I240" s="42"/>
      <c r="J240" s="42"/>
      <c r="K240" s="42"/>
      <c r="L240" s="42"/>
    </row>
    <row r="241">
      <c r="A241" s="42"/>
      <c r="B241" s="399"/>
      <c r="C241" s="42"/>
      <c r="D241" s="42"/>
      <c r="E241" s="42"/>
      <c r="F241" s="42"/>
      <c r="G241" s="42"/>
      <c r="H241" s="42"/>
      <c r="I241" s="42"/>
      <c r="J241" s="42"/>
      <c r="K241" s="42"/>
      <c r="L241" s="42"/>
    </row>
    <row r="242">
      <c r="A242" s="42"/>
      <c r="B242" s="399"/>
      <c r="C242" s="42"/>
      <c r="D242" s="42"/>
      <c r="E242" s="42"/>
      <c r="F242" s="42"/>
      <c r="G242" s="42"/>
      <c r="H242" s="42"/>
      <c r="I242" s="42"/>
      <c r="J242" s="42"/>
      <c r="K242" s="42"/>
      <c r="L242" s="42"/>
    </row>
    <row r="243">
      <c r="A243" s="42"/>
      <c r="B243" s="399"/>
      <c r="C243" s="42"/>
      <c r="D243" s="42"/>
      <c r="E243" s="42"/>
      <c r="F243" s="42"/>
      <c r="G243" s="42"/>
      <c r="H243" s="42"/>
      <c r="I243" s="42"/>
      <c r="J243" s="42"/>
      <c r="K243" s="42"/>
      <c r="L243" s="42"/>
    </row>
    <row r="244">
      <c r="A244" s="42"/>
      <c r="B244" s="399"/>
      <c r="C244" s="42"/>
      <c r="D244" s="42"/>
      <c r="E244" s="42"/>
      <c r="F244" s="42"/>
      <c r="G244" s="42"/>
      <c r="H244" s="42"/>
      <c r="I244" s="42"/>
      <c r="J244" s="42"/>
      <c r="K244" s="42"/>
      <c r="L244" s="42"/>
    </row>
    <row r="245">
      <c r="A245" s="42"/>
      <c r="B245" s="399"/>
      <c r="C245" s="42"/>
      <c r="D245" s="42"/>
      <c r="E245" s="42"/>
      <c r="F245" s="42"/>
      <c r="G245" s="42"/>
      <c r="H245" s="42"/>
      <c r="I245" s="42"/>
      <c r="J245" s="42"/>
      <c r="K245" s="42"/>
      <c r="L245" s="42"/>
    </row>
    <row r="246">
      <c r="A246" s="42"/>
      <c r="B246" s="399"/>
      <c r="C246" s="42"/>
      <c r="D246" s="42"/>
      <c r="E246" s="42"/>
      <c r="F246" s="42"/>
      <c r="G246" s="42"/>
      <c r="H246" s="42"/>
      <c r="I246" s="42"/>
      <c r="J246" s="42"/>
      <c r="K246" s="42"/>
      <c r="L246" s="42"/>
    </row>
    <row r="247">
      <c r="A247" s="42"/>
      <c r="B247" s="399"/>
      <c r="C247" s="42"/>
      <c r="D247" s="42"/>
      <c r="E247" s="42"/>
      <c r="F247" s="42"/>
      <c r="G247" s="42"/>
      <c r="H247" s="42"/>
      <c r="I247" s="42"/>
      <c r="J247" s="42"/>
      <c r="K247" s="42"/>
      <c r="L247" s="42"/>
    </row>
    <row r="248">
      <c r="A248" s="42"/>
      <c r="B248" s="399"/>
      <c r="C248" s="42"/>
      <c r="D248" s="42"/>
      <c r="E248" s="42"/>
      <c r="F248" s="42"/>
      <c r="G248" s="42"/>
      <c r="H248" s="42"/>
      <c r="I248" s="42"/>
      <c r="J248" s="42"/>
      <c r="K248" s="42"/>
      <c r="L248" s="42"/>
    </row>
    <row r="249">
      <c r="A249" s="42"/>
      <c r="B249" s="399"/>
      <c r="C249" s="42"/>
      <c r="D249" s="42"/>
      <c r="E249" s="42"/>
      <c r="F249" s="42"/>
      <c r="G249" s="42"/>
      <c r="H249" s="42"/>
      <c r="I249" s="42"/>
      <c r="J249" s="42"/>
      <c r="K249" s="42"/>
      <c r="L249" s="42"/>
    </row>
    <row r="250">
      <c r="A250" s="42"/>
      <c r="B250" s="399"/>
      <c r="C250" s="42"/>
      <c r="D250" s="42"/>
      <c r="E250" s="42"/>
      <c r="F250" s="42"/>
      <c r="G250" s="42"/>
      <c r="H250" s="42"/>
      <c r="I250" s="42"/>
      <c r="J250" s="42"/>
      <c r="K250" s="42"/>
      <c r="L250" s="42"/>
    </row>
    <row r="251">
      <c r="A251" s="42"/>
      <c r="B251" s="399"/>
      <c r="C251" s="42"/>
      <c r="D251" s="42"/>
      <c r="E251" s="42"/>
      <c r="F251" s="42"/>
      <c r="G251" s="42"/>
      <c r="H251" s="42"/>
      <c r="I251" s="42"/>
      <c r="J251" s="42"/>
      <c r="K251" s="42"/>
      <c r="L251" s="42"/>
    </row>
    <row r="252">
      <c r="A252" s="42"/>
      <c r="B252" s="399"/>
      <c r="C252" s="42"/>
      <c r="D252" s="42"/>
      <c r="E252" s="42"/>
      <c r="F252" s="42"/>
      <c r="G252" s="42"/>
      <c r="H252" s="42"/>
      <c r="I252" s="42"/>
      <c r="J252" s="42"/>
      <c r="K252" s="42"/>
      <c r="L252" s="42"/>
    </row>
    <row r="253">
      <c r="A253" s="42"/>
      <c r="B253" s="399"/>
      <c r="C253" s="42"/>
      <c r="D253" s="42"/>
      <c r="E253" s="42"/>
      <c r="F253" s="42"/>
      <c r="G253" s="42"/>
      <c r="H253" s="42"/>
      <c r="I253" s="42"/>
      <c r="J253" s="42"/>
      <c r="K253" s="42"/>
      <c r="L253" s="42"/>
    </row>
    <row r="254">
      <c r="A254" s="42"/>
      <c r="B254" s="399"/>
      <c r="C254" s="42"/>
      <c r="D254" s="42"/>
      <c r="E254" s="42"/>
      <c r="F254" s="42"/>
      <c r="G254" s="42"/>
      <c r="H254" s="42"/>
      <c r="I254" s="42"/>
      <c r="J254" s="42"/>
      <c r="K254" s="42"/>
      <c r="L254" s="42"/>
    </row>
    <row r="255">
      <c r="A255" s="42"/>
      <c r="B255" s="399"/>
      <c r="C255" s="42"/>
      <c r="D255" s="42"/>
      <c r="E255" s="42"/>
      <c r="F255" s="42"/>
      <c r="G255" s="42"/>
      <c r="H255" s="42"/>
      <c r="I255" s="42"/>
      <c r="J255" s="42"/>
      <c r="K255" s="42"/>
      <c r="L255" s="42"/>
    </row>
    <row r="256">
      <c r="A256" s="42"/>
      <c r="B256" s="399"/>
      <c r="C256" s="42"/>
      <c r="D256" s="42"/>
      <c r="E256" s="42"/>
      <c r="F256" s="42"/>
      <c r="G256" s="42"/>
      <c r="H256" s="42"/>
      <c r="I256" s="42"/>
      <c r="J256" s="42"/>
      <c r="K256" s="42"/>
      <c r="L256" s="42"/>
    </row>
    <row r="257">
      <c r="A257" s="42"/>
      <c r="B257" s="399"/>
      <c r="C257" s="42"/>
      <c r="D257" s="42"/>
      <c r="E257" s="42"/>
      <c r="F257" s="42"/>
      <c r="G257" s="42"/>
      <c r="H257" s="42"/>
      <c r="I257" s="42"/>
      <c r="J257" s="42"/>
      <c r="K257" s="42"/>
      <c r="L257" s="42"/>
    </row>
    <row r="258">
      <c r="A258" s="42"/>
      <c r="B258" s="399"/>
      <c r="C258" s="42"/>
      <c r="D258" s="42"/>
      <c r="E258" s="42"/>
      <c r="F258" s="42"/>
      <c r="G258" s="42"/>
      <c r="H258" s="42"/>
      <c r="I258" s="42"/>
      <c r="J258" s="42"/>
      <c r="K258" s="42"/>
      <c r="L258" s="42"/>
    </row>
    <row r="259">
      <c r="A259" s="42"/>
      <c r="B259" s="399"/>
      <c r="C259" s="42"/>
      <c r="D259" s="42"/>
      <c r="E259" s="42"/>
      <c r="F259" s="42"/>
      <c r="G259" s="42"/>
      <c r="H259" s="42"/>
      <c r="I259" s="42"/>
      <c r="J259" s="42"/>
      <c r="K259" s="42"/>
      <c r="L259" s="42"/>
    </row>
    <row r="260">
      <c r="A260" s="42"/>
      <c r="B260" s="399"/>
      <c r="C260" s="42"/>
      <c r="D260" s="42"/>
      <c r="E260" s="42"/>
      <c r="F260" s="42"/>
      <c r="G260" s="42"/>
      <c r="H260" s="42"/>
      <c r="I260" s="42"/>
      <c r="J260" s="42"/>
      <c r="K260" s="42"/>
      <c r="L260" s="42"/>
    </row>
    <row r="261">
      <c r="A261" s="42"/>
      <c r="B261" s="399"/>
      <c r="C261" s="42"/>
      <c r="D261" s="42"/>
      <c r="E261" s="42"/>
      <c r="F261" s="42"/>
      <c r="G261" s="42"/>
      <c r="H261" s="42"/>
      <c r="I261" s="42"/>
      <c r="J261" s="42"/>
      <c r="K261" s="42"/>
      <c r="L261" s="42"/>
    </row>
    <row r="262">
      <c r="A262" s="42"/>
      <c r="B262" s="399"/>
      <c r="C262" s="42"/>
      <c r="D262" s="42"/>
      <c r="E262" s="42"/>
      <c r="F262" s="42"/>
      <c r="G262" s="42"/>
      <c r="H262" s="42"/>
      <c r="I262" s="42"/>
      <c r="J262" s="42"/>
      <c r="K262" s="42"/>
      <c r="L262" s="42"/>
    </row>
    <row r="263">
      <c r="A263" s="42"/>
      <c r="B263" s="399"/>
      <c r="C263" s="42"/>
      <c r="D263" s="42"/>
      <c r="E263" s="42"/>
      <c r="F263" s="42"/>
      <c r="G263" s="42"/>
      <c r="H263" s="42"/>
      <c r="I263" s="42"/>
      <c r="J263" s="42"/>
      <c r="K263" s="42"/>
      <c r="L263" s="42"/>
    </row>
    <row r="264">
      <c r="A264" s="42"/>
      <c r="B264" s="399"/>
      <c r="C264" s="42"/>
      <c r="D264" s="42"/>
      <c r="E264" s="42"/>
      <c r="F264" s="42"/>
      <c r="G264" s="42"/>
      <c r="H264" s="42"/>
      <c r="I264" s="42"/>
      <c r="J264" s="42"/>
      <c r="K264" s="42"/>
      <c r="L264" s="42"/>
    </row>
    <row r="265">
      <c r="A265" s="42"/>
      <c r="B265" s="399"/>
      <c r="C265" s="42"/>
      <c r="D265" s="42"/>
      <c r="E265" s="42"/>
      <c r="F265" s="42"/>
      <c r="G265" s="42"/>
      <c r="H265" s="42"/>
      <c r="I265" s="42"/>
      <c r="J265" s="42"/>
      <c r="K265" s="42"/>
      <c r="L265" s="42"/>
    </row>
    <row r="266">
      <c r="A266" s="42"/>
      <c r="B266" s="399"/>
      <c r="C266" s="42"/>
      <c r="D266" s="42"/>
      <c r="E266" s="42"/>
      <c r="F266" s="42"/>
      <c r="G266" s="42"/>
      <c r="H266" s="42"/>
      <c r="I266" s="42"/>
      <c r="J266" s="42"/>
      <c r="K266" s="42"/>
      <c r="L266" s="42"/>
    </row>
    <row r="267">
      <c r="A267" s="42"/>
      <c r="B267" s="399"/>
      <c r="C267" s="42"/>
      <c r="D267" s="42"/>
      <c r="E267" s="42"/>
      <c r="F267" s="42"/>
      <c r="G267" s="42"/>
      <c r="H267" s="42"/>
      <c r="I267" s="42"/>
      <c r="J267" s="42"/>
      <c r="K267" s="42"/>
      <c r="L267" s="42"/>
    </row>
    <row r="268">
      <c r="A268" s="42"/>
      <c r="B268" s="399"/>
      <c r="C268" s="42"/>
      <c r="D268" s="42"/>
      <c r="E268" s="42"/>
      <c r="F268" s="42"/>
      <c r="G268" s="42"/>
      <c r="H268" s="42"/>
      <c r="I268" s="42"/>
      <c r="J268" s="42"/>
      <c r="K268" s="42"/>
      <c r="L268" s="42"/>
    </row>
    <row r="269">
      <c r="A269" s="42"/>
      <c r="B269" s="399"/>
      <c r="C269" s="42"/>
      <c r="D269" s="42"/>
      <c r="E269" s="42"/>
      <c r="F269" s="42"/>
      <c r="G269" s="42"/>
      <c r="H269" s="42"/>
      <c r="I269" s="42"/>
      <c r="J269" s="42"/>
      <c r="K269" s="42"/>
      <c r="L269" s="42"/>
    </row>
    <row r="270">
      <c r="A270" s="42"/>
      <c r="B270" s="399"/>
      <c r="C270" s="42"/>
      <c r="D270" s="42"/>
      <c r="E270" s="42"/>
      <c r="F270" s="42"/>
      <c r="G270" s="42"/>
      <c r="H270" s="42"/>
      <c r="I270" s="42"/>
      <c r="J270" s="42"/>
      <c r="K270" s="42"/>
      <c r="L270" s="42"/>
    </row>
    <row r="271">
      <c r="A271" s="42"/>
      <c r="B271" s="399"/>
      <c r="C271" s="42"/>
      <c r="D271" s="42"/>
      <c r="E271" s="42"/>
      <c r="F271" s="42"/>
      <c r="G271" s="42"/>
      <c r="H271" s="42"/>
      <c r="I271" s="42"/>
      <c r="J271" s="42"/>
      <c r="K271" s="42"/>
      <c r="L271" s="42"/>
    </row>
    <row r="272">
      <c r="A272" s="42"/>
      <c r="B272" s="399"/>
      <c r="C272" s="42"/>
      <c r="D272" s="42"/>
      <c r="E272" s="42"/>
      <c r="F272" s="42"/>
      <c r="G272" s="42"/>
      <c r="H272" s="42"/>
      <c r="I272" s="42"/>
      <c r="J272" s="42"/>
      <c r="K272" s="42"/>
      <c r="L272" s="42"/>
    </row>
    <row r="273">
      <c r="A273" s="42"/>
      <c r="B273" s="399"/>
      <c r="C273" s="42"/>
      <c r="D273" s="42"/>
      <c r="E273" s="42"/>
      <c r="F273" s="42"/>
      <c r="G273" s="42"/>
      <c r="H273" s="42"/>
      <c r="I273" s="42"/>
      <c r="J273" s="42"/>
      <c r="K273" s="42"/>
      <c r="L273" s="42"/>
    </row>
    <row r="274">
      <c r="A274" s="42"/>
      <c r="B274" s="399"/>
      <c r="C274" s="42"/>
      <c r="D274" s="42"/>
      <c r="E274" s="42"/>
      <c r="F274" s="42"/>
      <c r="G274" s="42"/>
      <c r="H274" s="42"/>
      <c r="I274" s="42"/>
      <c r="J274" s="42"/>
      <c r="K274" s="42"/>
      <c r="L274" s="42"/>
    </row>
    <row r="275">
      <c r="A275" s="42"/>
      <c r="B275" s="399"/>
      <c r="C275" s="42"/>
      <c r="D275" s="42"/>
      <c r="E275" s="42"/>
      <c r="F275" s="42"/>
      <c r="G275" s="42"/>
      <c r="H275" s="42"/>
      <c r="I275" s="42"/>
      <c r="J275" s="42"/>
      <c r="K275" s="42"/>
      <c r="L275" s="42"/>
    </row>
    <row r="276">
      <c r="A276" s="42"/>
      <c r="B276" s="399"/>
      <c r="C276" s="42"/>
      <c r="D276" s="42"/>
      <c r="E276" s="42"/>
      <c r="F276" s="42"/>
      <c r="G276" s="42"/>
      <c r="H276" s="42"/>
      <c r="I276" s="42"/>
      <c r="J276" s="42"/>
      <c r="K276" s="42"/>
      <c r="L276" s="42"/>
    </row>
    <row r="277">
      <c r="A277" s="42"/>
      <c r="B277" s="399"/>
      <c r="C277" s="42"/>
      <c r="D277" s="42"/>
      <c r="E277" s="42"/>
      <c r="F277" s="42"/>
      <c r="G277" s="42"/>
      <c r="H277" s="42"/>
      <c r="I277" s="42"/>
      <c r="J277" s="42"/>
      <c r="K277" s="42"/>
      <c r="L277" s="42"/>
    </row>
    <row r="278">
      <c r="A278" s="42"/>
      <c r="B278" s="399"/>
      <c r="C278" s="42"/>
      <c r="D278" s="42"/>
      <c r="E278" s="42"/>
      <c r="F278" s="42"/>
      <c r="G278" s="42"/>
      <c r="H278" s="42"/>
      <c r="I278" s="42"/>
      <c r="J278" s="42"/>
      <c r="K278" s="42"/>
      <c r="L278" s="42"/>
    </row>
    <row r="279">
      <c r="A279" s="42"/>
      <c r="B279" s="399"/>
      <c r="C279" s="42"/>
      <c r="D279" s="42"/>
      <c r="E279" s="42"/>
      <c r="F279" s="42"/>
      <c r="G279" s="42"/>
      <c r="H279" s="42"/>
      <c r="I279" s="42"/>
      <c r="J279" s="42"/>
      <c r="K279" s="42"/>
      <c r="L279" s="42"/>
    </row>
    <row r="280">
      <c r="A280" s="42"/>
      <c r="B280" s="399"/>
      <c r="C280" s="42"/>
      <c r="D280" s="42"/>
      <c r="E280" s="42"/>
      <c r="F280" s="42"/>
      <c r="G280" s="42"/>
      <c r="H280" s="42"/>
      <c r="I280" s="42"/>
      <c r="J280" s="42"/>
      <c r="K280" s="42"/>
      <c r="L280" s="42"/>
    </row>
    <row r="281">
      <c r="A281" s="42"/>
      <c r="B281" s="399"/>
      <c r="C281" s="42"/>
      <c r="D281" s="42"/>
      <c r="E281" s="42"/>
      <c r="F281" s="42"/>
      <c r="G281" s="42"/>
      <c r="H281" s="42"/>
      <c r="I281" s="42"/>
      <c r="J281" s="42"/>
      <c r="K281" s="42"/>
      <c r="L281" s="42"/>
    </row>
    <row r="282">
      <c r="A282" s="42"/>
      <c r="B282" s="399"/>
      <c r="C282" s="42"/>
      <c r="D282" s="42"/>
      <c r="E282" s="42"/>
      <c r="F282" s="42"/>
      <c r="G282" s="42"/>
      <c r="H282" s="42"/>
      <c r="I282" s="42"/>
      <c r="J282" s="42"/>
      <c r="K282" s="42"/>
      <c r="L282" s="42"/>
    </row>
    <row r="283">
      <c r="A283" s="42"/>
      <c r="B283" s="399"/>
      <c r="C283" s="42"/>
      <c r="D283" s="42"/>
      <c r="E283" s="42"/>
      <c r="F283" s="42"/>
      <c r="G283" s="42"/>
      <c r="H283" s="42"/>
      <c r="I283" s="42"/>
      <c r="J283" s="42"/>
      <c r="K283" s="42"/>
      <c r="L283" s="42"/>
    </row>
    <row r="284">
      <c r="A284" s="42"/>
      <c r="B284" s="399"/>
      <c r="C284" s="42"/>
      <c r="D284" s="42"/>
      <c r="E284" s="42"/>
      <c r="F284" s="42"/>
      <c r="G284" s="42"/>
      <c r="H284" s="42"/>
      <c r="I284" s="42"/>
      <c r="J284" s="42"/>
      <c r="K284" s="42"/>
      <c r="L284" s="42"/>
    </row>
    <row r="285">
      <c r="A285" s="42"/>
      <c r="B285" s="399"/>
      <c r="C285" s="42"/>
      <c r="D285" s="42"/>
      <c r="E285" s="42"/>
      <c r="F285" s="42"/>
      <c r="G285" s="42"/>
      <c r="H285" s="42"/>
      <c r="I285" s="42"/>
      <c r="J285" s="42"/>
      <c r="K285" s="42"/>
      <c r="L285" s="42"/>
    </row>
    <row r="286">
      <c r="A286" s="42"/>
      <c r="B286" s="399"/>
      <c r="C286" s="42"/>
      <c r="D286" s="42"/>
      <c r="E286" s="42"/>
      <c r="F286" s="42"/>
      <c r="G286" s="42"/>
      <c r="H286" s="42"/>
      <c r="I286" s="42"/>
      <c r="J286" s="42"/>
      <c r="K286" s="42"/>
      <c r="L286" s="42"/>
    </row>
    <row r="287">
      <c r="A287" s="42"/>
      <c r="B287" s="399"/>
      <c r="C287" s="42"/>
      <c r="D287" s="42"/>
      <c r="E287" s="42"/>
      <c r="F287" s="42"/>
      <c r="G287" s="42"/>
      <c r="H287" s="42"/>
      <c r="I287" s="42"/>
      <c r="J287" s="42"/>
      <c r="K287" s="42"/>
      <c r="L287" s="42"/>
    </row>
    <row r="288">
      <c r="A288" s="42"/>
      <c r="B288" s="399"/>
      <c r="C288" s="42"/>
      <c r="D288" s="42"/>
      <c r="E288" s="42"/>
      <c r="F288" s="42"/>
      <c r="G288" s="42"/>
      <c r="H288" s="42"/>
      <c r="I288" s="42"/>
      <c r="J288" s="42"/>
      <c r="K288" s="42"/>
      <c r="L288" s="42"/>
    </row>
    <row r="289">
      <c r="A289" s="42"/>
      <c r="B289" s="399"/>
      <c r="C289" s="42"/>
      <c r="D289" s="42"/>
      <c r="E289" s="42"/>
      <c r="F289" s="42"/>
      <c r="G289" s="42"/>
      <c r="H289" s="42"/>
      <c r="I289" s="42"/>
      <c r="J289" s="42"/>
      <c r="K289" s="42"/>
      <c r="L289" s="42"/>
    </row>
    <row r="290">
      <c r="A290" s="42"/>
      <c r="B290" s="399"/>
      <c r="C290" s="42"/>
      <c r="D290" s="42"/>
      <c r="E290" s="42"/>
      <c r="F290" s="42"/>
      <c r="G290" s="42"/>
      <c r="H290" s="42"/>
      <c r="I290" s="42"/>
      <c r="J290" s="42"/>
      <c r="K290" s="42"/>
      <c r="L290" s="42"/>
    </row>
    <row r="291">
      <c r="A291" s="42"/>
      <c r="B291" s="399"/>
      <c r="C291" s="42"/>
      <c r="D291" s="42"/>
      <c r="E291" s="42"/>
      <c r="F291" s="42"/>
      <c r="G291" s="42"/>
      <c r="H291" s="42"/>
      <c r="I291" s="42"/>
      <c r="J291" s="42"/>
      <c r="K291" s="42"/>
      <c r="L291" s="42"/>
    </row>
    <row r="292">
      <c r="A292" s="42"/>
      <c r="B292" s="399"/>
      <c r="C292" s="42"/>
      <c r="D292" s="42"/>
      <c r="E292" s="42"/>
      <c r="F292" s="42"/>
      <c r="G292" s="42"/>
      <c r="H292" s="42"/>
      <c r="I292" s="42"/>
      <c r="J292" s="42"/>
      <c r="K292" s="42"/>
      <c r="L292" s="42"/>
    </row>
    <row r="293">
      <c r="A293" s="42"/>
      <c r="B293" s="399"/>
      <c r="C293" s="42"/>
      <c r="D293" s="42"/>
      <c r="E293" s="42"/>
      <c r="F293" s="42"/>
      <c r="G293" s="42"/>
      <c r="H293" s="42"/>
      <c r="I293" s="42"/>
      <c r="J293" s="42"/>
      <c r="K293" s="42"/>
      <c r="L293" s="42"/>
    </row>
    <row r="294">
      <c r="A294" s="42"/>
      <c r="B294" s="399"/>
      <c r="C294" s="42"/>
      <c r="D294" s="42"/>
      <c r="E294" s="42"/>
      <c r="F294" s="42"/>
      <c r="G294" s="42"/>
      <c r="H294" s="42"/>
      <c r="I294" s="42"/>
      <c r="J294" s="42"/>
      <c r="K294" s="42"/>
      <c r="L294" s="42"/>
    </row>
    <row r="295">
      <c r="A295" s="42"/>
      <c r="B295" s="399"/>
      <c r="C295" s="42"/>
      <c r="D295" s="42"/>
      <c r="E295" s="42"/>
      <c r="F295" s="42"/>
      <c r="G295" s="42"/>
      <c r="H295" s="42"/>
      <c r="I295" s="42"/>
      <c r="J295" s="42"/>
      <c r="K295" s="42"/>
      <c r="L295" s="42"/>
    </row>
    <row r="296">
      <c r="A296" s="42"/>
      <c r="B296" s="399"/>
      <c r="C296" s="42"/>
      <c r="D296" s="42"/>
      <c r="E296" s="42"/>
      <c r="F296" s="42"/>
      <c r="G296" s="42"/>
      <c r="H296" s="42"/>
      <c r="I296" s="42"/>
      <c r="J296" s="42"/>
      <c r="K296" s="42"/>
      <c r="L296" s="42"/>
    </row>
    <row r="297">
      <c r="A297" s="42"/>
      <c r="B297" s="399"/>
      <c r="C297" s="42"/>
      <c r="D297" s="42"/>
      <c r="E297" s="42"/>
      <c r="F297" s="42"/>
      <c r="G297" s="42"/>
      <c r="H297" s="42"/>
      <c r="I297" s="42"/>
      <c r="J297" s="42"/>
      <c r="K297" s="42"/>
      <c r="L297" s="42"/>
    </row>
    <row r="298">
      <c r="A298" s="42"/>
      <c r="B298" s="399"/>
      <c r="C298" s="42"/>
      <c r="D298" s="42"/>
      <c r="E298" s="42"/>
      <c r="F298" s="42"/>
      <c r="G298" s="42"/>
      <c r="H298" s="42"/>
      <c r="I298" s="42"/>
      <c r="J298" s="42"/>
      <c r="K298" s="42"/>
      <c r="L298" s="42"/>
    </row>
    <row r="299">
      <c r="A299" s="42"/>
      <c r="B299" s="399"/>
      <c r="C299" s="42"/>
      <c r="D299" s="42"/>
      <c r="E299" s="42"/>
      <c r="F299" s="42"/>
      <c r="G299" s="42"/>
      <c r="H299" s="42"/>
      <c r="I299" s="42"/>
      <c r="J299" s="42"/>
      <c r="K299" s="42"/>
      <c r="L299" s="42"/>
    </row>
    <row r="300">
      <c r="A300" s="42"/>
      <c r="B300" s="399"/>
      <c r="C300" s="42"/>
      <c r="D300" s="42"/>
      <c r="E300" s="42"/>
      <c r="F300" s="42"/>
      <c r="G300" s="42"/>
      <c r="H300" s="42"/>
      <c r="I300" s="42"/>
      <c r="J300" s="42"/>
      <c r="K300" s="42"/>
      <c r="L300" s="42"/>
    </row>
    <row r="301">
      <c r="A301" s="42"/>
      <c r="B301" s="399"/>
      <c r="C301" s="42"/>
      <c r="D301" s="42"/>
      <c r="E301" s="42"/>
      <c r="F301" s="42"/>
      <c r="G301" s="42"/>
      <c r="H301" s="42"/>
      <c r="I301" s="42"/>
      <c r="J301" s="42"/>
      <c r="K301" s="42"/>
      <c r="L301" s="42"/>
    </row>
    <row r="302">
      <c r="A302" s="42"/>
      <c r="B302" s="399"/>
      <c r="C302" s="42"/>
      <c r="D302" s="42"/>
      <c r="E302" s="42"/>
      <c r="F302" s="42"/>
      <c r="G302" s="42"/>
      <c r="H302" s="42"/>
      <c r="I302" s="42"/>
      <c r="J302" s="42"/>
      <c r="K302" s="42"/>
      <c r="L302" s="42"/>
    </row>
    <row r="303">
      <c r="A303" s="42"/>
      <c r="B303" s="399"/>
      <c r="C303" s="42"/>
      <c r="D303" s="42"/>
      <c r="E303" s="42"/>
      <c r="F303" s="42"/>
      <c r="G303" s="42"/>
      <c r="H303" s="42"/>
      <c r="I303" s="42"/>
      <c r="J303" s="42"/>
      <c r="K303" s="42"/>
      <c r="L303" s="42"/>
    </row>
    <row r="304">
      <c r="A304" s="42"/>
      <c r="B304" s="399"/>
      <c r="C304" s="42"/>
      <c r="D304" s="42"/>
      <c r="E304" s="42"/>
      <c r="F304" s="42"/>
      <c r="G304" s="42"/>
      <c r="H304" s="42"/>
      <c r="I304" s="42"/>
      <c r="J304" s="42"/>
      <c r="K304" s="42"/>
      <c r="L304" s="42"/>
    </row>
    <row r="305">
      <c r="A305" s="42"/>
      <c r="B305" s="399"/>
      <c r="C305" s="42"/>
      <c r="D305" s="42"/>
      <c r="E305" s="42"/>
      <c r="F305" s="42"/>
      <c r="G305" s="42"/>
      <c r="H305" s="42"/>
      <c r="I305" s="42"/>
      <c r="J305" s="42"/>
      <c r="K305" s="42"/>
      <c r="L305" s="42"/>
    </row>
    <row r="306">
      <c r="A306" s="42"/>
      <c r="B306" s="399"/>
      <c r="C306" s="42"/>
      <c r="D306" s="42"/>
      <c r="E306" s="42"/>
      <c r="F306" s="42"/>
      <c r="G306" s="42"/>
      <c r="H306" s="42"/>
      <c r="I306" s="42"/>
      <c r="J306" s="42"/>
      <c r="K306" s="42"/>
      <c r="L306" s="42"/>
    </row>
    <row r="307">
      <c r="A307" s="42"/>
      <c r="B307" s="399"/>
      <c r="C307" s="42"/>
      <c r="D307" s="42"/>
      <c r="E307" s="42"/>
      <c r="F307" s="42"/>
      <c r="G307" s="42"/>
      <c r="H307" s="42"/>
      <c r="I307" s="42"/>
      <c r="J307" s="42"/>
      <c r="K307" s="42"/>
      <c r="L307" s="42"/>
    </row>
    <row r="308">
      <c r="A308" s="42"/>
      <c r="B308" s="399"/>
      <c r="C308" s="42"/>
      <c r="D308" s="42"/>
      <c r="E308" s="42"/>
      <c r="F308" s="42"/>
      <c r="G308" s="42"/>
      <c r="H308" s="42"/>
      <c r="I308" s="42"/>
      <c r="J308" s="42"/>
      <c r="K308" s="42"/>
      <c r="L308" s="42"/>
    </row>
    <row r="309">
      <c r="A309" s="42"/>
      <c r="B309" s="399"/>
      <c r="C309" s="42"/>
      <c r="D309" s="42"/>
      <c r="E309" s="42"/>
      <c r="F309" s="42"/>
      <c r="G309" s="42"/>
      <c r="H309" s="42"/>
      <c r="I309" s="42"/>
      <c r="J309" s="42"/>
      <c r="K309" s="42"/>
      <c r="L309" s="42"/>
    </row>
    <row r="310">
      <c r="A310" s="42"/>
      <c r="B310" s="399"/>
      <c r="C310" s="42"/>
      <c r="D310" s="42"/>
      <c r="E310" s="42"/>
      <c r="F310" s="42"/>
      <c r="G310" s="42"/>
      <c r="H310" s="42"/>
      <c r="I310" s="42"/>
      <c r="J310" s="42"/>
      <c r="K310" s="42"/>
      <c r="L310" s="42"/>
    </row>
    <row r="311">
      <c r="A311" s="42"/>
      <c r="B311" s="399"/>
      <c r="C311" s="42"/>
      <c r="D311" s="42"/>
      <c r="E311" s="42"/>
      <c r="F311" s="42"/>
      <c r="G311" s="42"/>
      <c r="H311" s="42"/>
      <c r="I311" s="42"/>
      <c r="J311" s="42"/>
      <c r="K311" s="42"/>
      <c r="L311" s="42"/>
    </row>
    <row r="312">
      <c r="A312" s="42"/>
      <c r="B312" s="399"/>
      <c r="C312" s="42"/>
      <c r="D312" s="42"/>
      <c r="E312" s="42"/>
      <c r="F312" s="42"/>
      <c r="G312" s="42"/>
      <c r="H312" s="42"/>
      <c r="I312" s="42"/>
      <c r="J312" s="42"/>
      <c r="K312" s="42"/>
      <c r="L312" s="42"/>
    </row>
    <row r="313">
      <c r="A313" s="42"/>
      <c r="B313" s="399"/>
      <c r="C313" s="42"/>
      <c r="D313" s="42"/>
      <c r="E313" s="42"/>
      <c r="F313" s="42"/>
      <c r="G313" s="42"/>
      <c r="H313" s="42"/>
      <c r="I313" s="42"/>
      <c r="J313" s="42"/>
      <c r="K313" s="42"/>
      <c r="L313" s="42"/>
    </row>
    <row r="314">
      <c r="A314" s="42"/>
      <c r="B314" s="399"/>
      <c r="C314" s="42"/>
      <c r="D314" s="42"/>
      <c r="E314" s="42"/>
      <c r="F314" s="42"/>
      <c r="G314" s="42"/>
      <c r="H314" s="42"/>
      <c r="I314" s="42"/>
      <c r="J314" s="42"/>
      <c r="K314" s="42"/>
      <c r="L314" s="42"/>
    </row>
    <row r="315">
      <c r="A315" s="42"/>
      <c r="B315" s="399"/>
      <c r="C315" s="42"/>
      <c r="D315" s="42"/>
      <c r="E315" s="42"/>
      <c r="F315" s="42"/>
      <c r="G315" s="42"/>
      <c r="H315" s="42"/>
      <c r="I315" s="42"/>
      <c r="J315" s="42"/>
      <c r="K315" s="42"/>
      <c r="L315" s="42"/>
    </row>
    <row r="316">
      <c r="A316" s="42"/>
      <c r="B316" s="399"/>
      <c r="C316" s="42"/>
      <c r="D316" s="42"/>
      <c r="E316" s="42"/>
      <c r="F316" s="42"/>
      <c r="G316" s="42"/>
      <c r="H316" s="42"/>
      <c r="I316" s="42"/>
      <c r="J316" s="42"/>
      <c r="K316" s="42"/>
      <c r="L316" s="42"/>
    </row>
    <row r="317">
      <c r="A317" s="42"/>
      <c r="B317" s="399"/>
      <c r="C317" s="42"/>
      <c r="D317" s="42"/>
      <c r="E317" s="42"/>
      <c r="F317" s="42"/>
      <c r="G317" s="42"/>
      <c r="H317" s="42"/>
      <c r="I317" s="42"/>
      <c r="J317" s="42"/>
      <c r="K317" s="42"/>
      <c r="L317" s="42"/>
    </row>
    <row r="318">
      <c r="A318" s="42"/>
      <c r="B318" s="399"/>
      <c r="C318" s="42"/>
      <c r="D318" s="42"/>
      <c r="E318" s="42"/>
      <c r="F318" s="42"/>
      <c r="G318" s="42"/>
      <c r="H318" s="42"/>
      <c r="I318" s="42"/>
      <c r="J318" s="42"/>
      <c r="K318" s="42"/>
      <c r="L318" s="42"/>
    </row>
    <row r="319">
      <c r="A319" s="42"/>
      <c r="B319" s="399"/>
      <c r="C319" s="42"/>
      <c r="D319" s="42"/>
      <c r="E319" s="42"/>
      <c r="F319" s="42"/>
      <c r="G319" s="42"/>
      <c r="H319" s="42"/>
      <c r="I319" s="42"/>
      <c r="J319" s="42"/>
      <c r="K319" s="42"/>
      <c r="L319" s="42"/>
    </row>
    <row r="320">
      <c r="A320" s="42"/>
      <c r="B320" s="399"/>
      <c r="C320" s="42"/>
      <c r="D320" s="42"/>
      <c r="E320" s="42"/>
      <c r="F320" s="42"/>
      <c r="G320" s="42"/>
      <c r="H320" s="42"/>
      <c r="I320" s="42"/>
      <c r="J320" s="42"/>
      <c r="K320" s="42"/>
      <c r="L320" s="42"/>
    </row>
    <row r="321">
      <c r="A321" s="42"/>
      <c r="B321" s="399"/>
      <c r="C321" s="42"/>
      <c r="D321" s="42"/>
      <c r="E321" s="42"/>
      <c r="F321" s="42"/>
      <c r="G321" s="42"/>
      <c r="H321" s="42"/>
      <c r="I321" s="42"/>
      <c r="J321" s="42"/>
      <c r="K321" s="42"/>
      <c r="L321" s="42"/>
    </row>
    <row r="322">
      <c r="A322" s="42"/>
      <c r="B322" s="399"/>
      <c r="C322" s="42"/>
      <c r="D322" s="42"/>
      <c r="E322" s="42"/>
      <c r="F322" s="42"/>
      <c r="G322" s="42"/>
      <c r="H322" s="42"/>
      <c r="I322" s="42"/>
      <c r="J322" s="42"/>
      <c r="K322" s="42"/>
      <c r="L322" s="42"/>
    </row>
    <row r="323">
      <c r="A323" s="42"/>
      <c r="B323" s="399"/>
      <c r="C323" s="42"/>
      <c r="D323" s="42"/>
      <c r="E323" s="42"/>
      <c r="F323" s="42"/>
      <c r="G323" s="42"/>
      <c r="H323" s="42"/>
      <c r="I323" s="42"/>
      <c r="J323" s="42"/>
      <c r="K323" s="42"/>
      <c r="L323" s="42"/>
    </row>
    <row r="324">
      <c r="A324" s="42"/>
      <c r="B324" s="399"/>
      <c r="C324" s="42"/>
      <c r="D324" s="42"/>
      <c r="E324" s="42"/>
      <c r="F324" s="42"/>
      <c r="G324" s="42"/>
      <c r="H324" s="42"/>
      <c r="I324" s="42"/>
      <c r="J324" s="42"/>
      <c r="K324" s="42"/>
      <c r="L324" s="42"/>
    </row>
    <row r="325">
      <c r="A325" s="42"/>
      <c r="B325" s="399"/>
      <c r="C325" s="42"/>
      <c r="D325" s="42"/>
      <c r="E325" s="42"/>
      <c r="F325" s="42"/>
      <c r="G325" s="42"/>
      <c r="H325" s="42"/>
      <c r="I325" s="42"/>
      <c r="J325" s="42"/>
      <c r="K325" s="42"/>
      <c r="L325" s="42"/>
    </row>
    <row r="326">
      <c r="A326" s="42"/>
      <c r="B326" s="399"/>
      <c r="C326" s="42"/>
      <c r="D326" s="42"/>
      <c r="E326" s="42"/>
      <c r="F326" s="42"/>
      <c r="G326" s="42"/>
      <c r="H326" s="42"/>
      <c r="I326" s="42"/>
      <c r="J326" s="42"/>
      <c r="K326" s="42"/>
      <c r="L326" s="42"/>
    </row>
    <row r="327">
      <c r="A327" s="42"/>
      <c r="B327" s="399"/>
      <c r="C327" s="42"/>
      <c r="D327" s="42"/>
      <c r="E327" s="42"/>
      <c r="F327" s="42"/>
      <c r="G327" s="42"/>
      <c r="H327" s="42"/>
      <c r="I327" s="42"/>
      <c r="J327" s="42"/>
      <c r="K327" s="42"/>
      <c r="L327" s="42"/>
    </row>
    <row r="328">
      <c r="A328" s="42"/>
      <c r="B328" s="399"/>
      <c r="C328" s="42"/>
      <c r="D328" s="42"/>
      <c r="E328" s="42"/>
      <c r="F328" s="42"/>
      <c r="G328" s="42"/>
      <c r="H328" s="42"/>
      <c r="I328" s="42"/>
      <c r="J328" s="42"/>
      <c r="K328" s="42"/>
      <c r="L328" s="42"/>
    </row>
    <row r="329">
      <c r="A329" s="42"/>
      <c r="B329" s="399"/>
      <c r="C329" s="42"/>
      <c r="D329" s="42"/>
      <c r="E329" s="42"/>
      <c r="F329" s="42"/>
      <c r="G329" s="42"/>
      <c r="H329" s="42"/>
      <c r="I329" s="42"/>
      <c r="J329" s="42"/>
      <c r="K329" s="42"/>
      <c r="L329" s="42"/>
    </row>
    <row r="330">
      <c r="A330" s="42"/>
      <c r="B330" s="399"/>
      <c r="C330" s="42"/>
      <c r="D330" s="42"/>
      <c r="E330" s="42"/>
      <c r="F330" s="42"/>
      <c r="G330" s="42"/>
      <c r="H330" s="42"/>
      <c r="I330" s="42"/>
      <c r="J330" s="42"/>
      <c r="K330" s="42"/>
      <c r="L330" s="42"/>
    </row>
    <row r="331">
      <c r="A331" s="42"/>
      <c r="B331" s="399"/>
      <c r="C331" s="42"/>
      <c r="D331" s="42"/>
      <c r="E331" s="42"/>
      <c r="F331" s="42"/>
      <c r="G331" s="42"/>
      <c r="H331" s="42"/>
      <c r="I331" s="42"/>
      <c r="J331" s="42"/>
      <c r="K331" s="42"/>
      <c r="L331" s="42"/>
    </row>
    <row r="332">
      <c r="A332" s="42"/>
      <c r="B332" s="399"/>
      <c r="C332" s="42"/>
      <c r="D332" s="42"/>
      <c r="E332" s="42"/>
      <c r="F332" s="42"/>
      <c r="G332" s="42"/>
      <c r="H332" s="42"/>
      <c r="I332" s="42"/>
      <c r="J332" s="42"/>
      <c r="K332" s="42"/>
      <c r="L332" s="42"/>
    </row>
    <row r="333">
      <c r="A333" s="42"/>
      <c r="B333" s="399"/>
      <c r="C333" s="42"/>
      <c r="D333" s="42"/>
      <c r="E333" s="42"/>
      <c r="F333" s="42"/>
      <c r="G333" s="42"/>
      <c r="H333" s="42"/>
      <c r="I333" s="42"/>
      <c r="J333" s="42"/>
      <c r="K333" s="42"/>
      <c r="L333" s="42"/>
    </row>
    <row r="334">
      <c r="A334" s="42"/>
      <c r="B334" s="399"/>
      <c r="C334" s="42"/>
      <c r="D334" s="42"/>
      <c r="E334" s="42"/>
      <c r="F334" s="42"/>
      <c r="G334" s="42"/>
      <c r="H334" s="42"/>
      <c r="I334" s="42"/>
      <c r="J334" s="42"/>
      <c r="K334" s="42"/>
      <c r="L334" s="42"/>
    </row>
    <row r="335">
      <c r="A335" s="42"/>
      <c r="B335" s="399"/>
      <c r="C335" s="42"/>
      <c r="D335" s="42"/>
      <c r="E335" s="42"/>
      <c r="F335" s="42"/>
      <c r="G335" s="42"/>
      <c r="H335" s="42"/>
      <c r="I335" s="42"/>
      <c r="J335" s="42"/>
      <c r="K335" s="42"/>
      <c r="L335" s="42"/>
    </row>
    <row r="336">
      <c r="A336" s="42"/>
      <c r="B336" s="399"/>
      <c r="C336" s="42"/>
      <c r="D336" s="42"/>
      <c r="E336" s="42"/>
      <c r="F336" s="42"/>
      <c r="G336" s="42"/>
      <c r="H336" s="42"/>
      <c r="I336" s="42"/>
      <c r="J336" s="42"/>
      <c r="K336" s="42"/>
      <c r="L336" s="42"/>
    </row>
    <row r="337">
      <c r="A337" s="42"/>
      <c r="B337" s="399"/>
      <c r="C337" s="42"/>
      <c r="D337" s="42"/>
      <c r="E337" s="42"/>
      <c r="F337" s="42"/>
      <c r="G337" s="42"/>
      <c r="H337" s="42"/>
      <c r="I337" s="42"/>
      <c r="J337" s="42"/>
      <c r="K337" s="42"/>
      <c r="L337" s="42"/>
    </row>
    <row r="338">
      <c r="A338" s="42"/>
      <c r="B338" s="399"/>
      <c r="C338" s="42"/>
      <c r="D338" s="42"/>
      <c r="E338" s="42"/>
      <c r="F338" s="42"/>
      <c r="G338" s="42"/>
      <c r="H338" s="42"/>
      <c r="I338" s="42"/>
      <c r="J338" s="42"/>
      <c r="K338" s="42"/>
      <c r="L338" s="42"/>
    </row>
    <row r="339">
      <c r="A339" s="42"/>
      <c r="B339" s="399"/>
      <c r="C339" s="42"/>
      <c r="D339" s="42"/>
      <c r="E339" s="42"/>
      <c r="F339" s="42"/>
      <c r="G339" s="42"/>
      <c r="H339" s="42"/>
      <c r="I339" s="42"/>
      <c r="J339" s="42"/>
      <c r="K339" s="42"/>
      <c r="L339" s="42"/>
    </row>
    <row r="340">
      <c r="A340" s="42"/>
      <c r="B340" s="399"/>
      <c r="C340" s="42"/>
      <c r="D340" s="42"/>
      <c r="E340" s="42"/>
      <c r="F340" s="42"/>
      <c r="G340" s="42"/>
      <c r="H340" s="42"/>
      <c r="I340" s="42"/>
      <c r="J340" s="42"/>
      <c r="K340" s="42"/>
      <c r="L340" s="42"/>
    </row>
    <row r="341">
      <c r="A341" s="42"/>
      <c r="B341" s="399"/>
      <c r="C341" s="42"/>
      <c r="D341" s="42"/>
      <c r="E341" s="42"/>
      <c r="F341" s="42"/>
      <c r="G341" s="42"/>
      <c r="H341" s="42"/>
      <c r="I341" s="42"/>
      <c r="J341" s="42"/>
      <c r="K341" s="42"/>
      <c r="L341" s="42"/>
    </row>
    <row r="342">
      <c r="A342" s="42"/>
      <c r="B342" s="399"/>
      <c r="C342" s="42"/>
      <c r="D342" s="42"/>
      <c r="E342" s="42"/>
      <c r="F342" s="42"/>
      <c r="G342" s="42"/>
      <c r="H342" s="42"/>
      <c r="I342" s="42"/>
      <c r="J342" s="42"/>
      <c r="K342" s="42"/>
      <c r="L342" s="42"/>
    </row>
    <row r="343">
      <c r="A343" s="42"/>
      <c r="B343" s="399"/>
      <c r="C343" s="42"/>
      <c r="D343" s="42"/>
      <c r="E343" s="42"/>
      <c r="F343" s="42"/>
      <c r="G343" s="42"/>
      <c r="H343" s="42"/>
      <c r="I343" s="42"/>
      <c r="J343" s="42"/>
      <c r="K343" s="42"/>
      <c r="L343" s="42"/>
    </row>
    <row r="344">
      <c r="A344" s="42"/>
      <c r="B344" s="399"/>
      <c r="C344" s="42"/>
      <c r="D344" s="42"/>
      <c r="E344" s="42"/>
      <c r="F344" s="42"/>
      <c r="G344" s="42"/>
      <c r="H344" s="42"/>
      <c r="I344" s="42"/>
      <c r="J344" s="42"/>
      <c r="K344" s="42"/>
      <c r="L344" s="42"/>
    </row>
    <row r="345">
      <c r="A345" s="42"/>
      <c r="B345" s="399"/>
      <c r="C345" s="42"/>
      <c r="D345" s="42"/>
      <c r="E345" s="42"/>
      <c r="F345" s="42"/>
      <c r="G345" s="42"/>
      <c r="H345" s="42"/>
      <c r="I345" s="42"/>
      <c r="J345" s="42"/>
      <c r="K345" s="42"/>
      <c r="L345" s="42"/>
    </row>
    <row r="346">
      <c r="A346" s="42"/>
      <c r="B346" s="399"/>
      <c r="C346" s="42"/>
      <c r="D346" s="42"/>
      <c r="E346" s="42"/>
      <c r="F346" s="42"/>
      <c r="G346" s="42"/>
      <c r="H346" s="42"/>
      <c r="I346" s="42"/>
      <c r="J346" s="42"/>
      <c r="K346" s="42"/>
      <c r="L346" s="42"/>
    </row>
    <row r="347">
      <c r="A347" s="42"/>
      <c r="B347" s="399"/>
      <c r="C347" s="42"/>
      <c r="D347" s="42"/>
      <c r="E347" s="42"/>
      <c r="F347" s="42"/>
      <c r="G347" s="42"/>
      <c r="H347" s="42"/>
      <c r="I347" s="42"/>
      <c r="J347" s="42"/>
      <c r="K347" s="42"/>
      <c r="L347" s="42"/>
    </row>
    <row r="348">
      <c r="A348" s="42"/>
      <c r="B348" s="399"/>
      <c r="C348" s="42"/>
      <c r="D348" s="42"/>
      <c r="E348" s="42"/>
      <c r="F348" s="42"/>
      <c r="G348" s="42"/>
      <c r="H348" s="42"/>
      <c r="I348" s="42"/>
      <c r="J348" s="42"/>
      <c r="K348" s="42"/>
      <c r="L348" s="42"/>
    </row>
    <row r="349">
      <c r="A349" s="42"/>
      <c r="B349" s="399"/>
      <c r="C349" s="42"/>
      <c r="D349" s="42"/>
      <c r="E349" s="42"/>
      <c r="F349" s="42"/>
      <c r="G349" s="42"/>
      <c r="H349" s="42"/>
      <c r="I349" s="42"/>
      <c r="J349" s="42"/>
      <c r="K349" s="42"/>
      <c r="L349" s="42"/>
    </row>
    <row r="350">
      <c r="A350" s="42"/>
      <c r="B350" s="399"/>
      <c r="C350" s="42"/>
      <c r="D350" s="42"/>
      <c r="E350" s="42"/>
      <c r="F350" s="42"/>
      <c r="G350" s="42"/>
      <c r="H350" s="42"/>
      <c r="I350" s="42"/>
      <c r="J350" s="42"/>
      <c r="K350" s="42"/>
      <c r="L350" s="42"/>
    </row>
    <row r="351">
      <c r="A351" s="42"/>
      <c r="B351" s="399"/>
      <c r="C351" s="42"/>
      <c r="D351" s="42"/>
      <c r="E351" s="42"/>
      <c r="F351" s="42"/>
      <c r="G351" s="42"/>
      <c r="H351" s="42"/>
      <c r="I351" s="42"/>
      <c r="J351" s="42"/>
      <c r="K351" s="42"/>
      <c r="L351" s="42"/>
    </row>
    <row r="352">
      <c r="A352" s="42"/>
      <c r="B352" s="399"/>
      <c r="C352" s="42"/>
      <c r="D352" s="42"/>
      <c r="E352" s="42"/>
      <c r="F352" s="42"/>
      <c r="G352" s="42"/>
      <c r="H352" s="42"/>
      <c r="I352" s="42"/>
      <c r="J352" s="42"/>
      <c r="K352" s="42"/>
      <c r="L352" s="42"/>
    </row>
    <row r="353">
      <c r="A353" s="42"/>
      <c r="B353" s="399"/>
      <c r="C353" s="42"/>
      <c r="D353" s="42"/>
      <c r="E353" s="42"/>
      <c r="F353" s="42"/>
      <c r="G353" s="42"/>
      <c r="H353" s="42"/>
      <c r="I353" s="42"/>
      <c r="J353" s="42"/>
      <c r="K353" s="42"/>
      <c r="L353" s="42"/>
    </row>
    <row r="354">
      <c r="A354" s="42"/>
      <c r="B354" s="399"/>
      <c r="C354" s="42"/>
      <c r="D354" s="42"/>
      <c r="E354" s="42"/>
      <c r="F354" s="42"/>
      <c r="G354" s="42"/>
      <c r="H354" s="42"/>
      <c r="I354" s="42"/>
      <c r="J354" s="42"/>
      <c r="K354" s="42"/>
      <c r="L354" s="42"/>
    </row>
    <row r="355">
      <c r="A355" s="42"/>
      <c r="B355" s="399"/>
      <c r="C355" s="42"/>
      <c r="D355" s="42"/>
      <c r="E355" s="42"/>
      <c r="F355" s="42"/>
      <c r="G355" s="42"/>
      <c r="H355" s="42"/>
      <c r="I355" s="42"/>
      <c r="J355" s="42"/>
      <c r="K355" s="42"/>
      <c r="L355" s="42"/>
    </row>
    <row r="356">
      <c r="A356" s="42"/>
      <c r="B356" s="399"/>
      <c r="C356" s="42"/>
      <c r="D356" s="42"/>
      <c r="E356" s="42"/>
      <c r="F356" s="42"/>
      <c r="G356" s="42"/>
      <c r="H356" s="42"/>
      <c r="I356" s="42"/>
      <c r="J356" s="42"/>
      <c r="K356" s="42"/>
      <c r="L356" s="42"/>
    </row>
    <row r="357">
      <c r="A357" s="42"/>
      <c r="B357" s="399"/>
      <c r="C357" s="42"/>
      <c r="D357" s="42"/>
      <c r="E357" s="42"/>
      <c r="F357" s="42"/>
      <c r="G357" s="42"/>
      <c r="H357" s="42"/>
      <c r="I357" s="42"/>
      <c r="J357" s="42"/>
      <c r="K357" s="42"/>
      <c r="L357" s="42"/>
    </row>
    <row r="358">
      <c r="A358" s="42"/>
      <c r="B358" s="399"/>
      <c r="C358" s="42"/>
      <c r="D358" s="42"/>
      <c r="E358" s="42"/>
      <c r="F358" s="42"/>
      <c r="G358" s="42"/>
      <c r="H358" s="42"/>
      <c r="I358" s="42"/>
      <c r="J358" s="42"/>
      <c r="K358" s="42"/>
      <c r="L358" s="42"/>
    </row>
    <row r="359">
      <c r="A359" s="42"/>
      <c r="B359" s="399"/>
      <c r="C359" s="42"/>
      <c r="D359" s="42"/>
      <c r="E359" s="42"/>
      <c r="F359" s="42"/>
      <c r="G359" s="42"/>
      <c r="H359" s="42"/>
      <c r="I359" s="42"/>
      <c r="J359" s="42"/>
      <c r="K359" s="42"/>
      <c r="L359" s="42"/>
    </row>
    <row r="360">
      <c r="A360" s="42"/>
      <c r="B360" s="399"/>
      <c r="C360" s="42"/>
      <c r="D360" s="42"/>
      <c r="E360" s="42"/>
      <c r="F360" s="42"/>
      <c r="G360" s="42"/>
      <c r="H360" s="42"/>
      <c r="I360" s="42"/>
      <c r="J360" s="42"/>
      <c r="K360" s="42"/>
      <c r="L360" s="42"/>
    </row>
    <row r="361">
      <c r="A361" s="42"/>
      <c r="B361" s="399"/>
      <c r="C361" s="42"/>
      <c r="D361" s="42"/>
      <c r="E361" s="42"/>
      <c r="F361" s="42"/>
      <c r="G361" s="42"/>
      <c r="H361" s="42"/>
      <c r="I361" s="42"/>
      <c r="J361" s="42"/>
      <c r="K361" s="42"/>
      <c r="L361" s="42"/>
    </row>
    <row r="362">
      <c r="A362" s="42"/>
      <c r="B362" s="399"/>
      <c r="C362" s="42"/>
      <c r="D362" s="42"/>
      <c r="E362" s="42"/>
      <c r="F362" s="42"/>
      <c r="G362" s="42"/>
      <c r="H362" s="42"/>
      <c r="I362" s="42"/>
      <c r="J362" s="42"/>
      <c r="K362" s="42"/>
      <c r="L362" s="42"/>
    </row>
    <row r="363">
      <c r="A363" s="42"/>
      <c r="B363" s="399"/>
      <c r="C363" s="42"/>
      <c r="D363" s="42"/>
      <c r="E363" s="42"/>
      <c r="F363" s="42"/>
      <c r="G363" s="42"/>
      <c r="H363" s="42"/>
      <c r="I363" s="42"/>
      <c r="J363" s="42"/>
      <c r="K363" s="42"/>
      <c r="L363" s="42"/>
    </row>
    <row r="364">
      <c r="A364" s="42"/>
      <c r="B364" s="399"/>
      <c r="C364" s="42"/>
      <c r="D364" s="42"/>
      <c r="E364" s="42"/>
      <c r="F364" s="42"/>
      <c r="G364" s="42"/>
      <c r="H364" s="42"/>
      <c r="I364" s="42"/>
      <c r="J364" s="42"/>
      <c r="K364" s="42"/>
      <c r="L364" s="42"/>
    </row>
    <row r="365">
      <c r="A365" s="42"/>
      <c r="B365" s="399"/>
      <c r="C365" s="42"/>
      <c r="D365" s="42"/>
      <c r="E365" s="42"/>
      <c r="F365" s="42"/>
      <c r="G365" s="42"/>
      <c r="H365" s="42"/>
      <c r="I365" s="42"/>
      <c r="J365" s="42"/>
      <c r="K365" s="42"/>
      <c r="L365" s="42"/>
    </row>
    <row r="366">
      <c r="A366" s="42"/>
      <c r="B366" s="399"/>
      <c r="C366" s="42"/>
      <c r="D366" s="42"/>
      <c r="E366" s="42"/>
      <c r="F366" s="42"/>
      <c r="G366" s="42"/>
      <c r="H366" s="42"/>
      <c r="I366" s="42"/>
      <c r="J366" s="42"/>
      <c r="K366" s="42"/>
      <c r="L366" s="42"/>
    </row>
    <row r="367">
      <c r="A367" s="42"/>
      <c r="B367" s="399"/>
      <c r="C367" s="42"/>
      <c r="D367" s="42"/>
      <c r="E367" s="42"/>
      <c r="F367" s="42"/>
      <c r="G367" s="42"/>
      <c r="H367" s="42"/>
      <c r="I367" s="42"/>
      <c r="J367" s="42"/>
      <c r="K367" s="42"/>
      <c r="L367" s="42"/>
    </row>
    <row r="368">
      <c r="A368" s="42"/>
      <c r="B368" s="399"/>
      <c r="C368" s="42"/>
      <c r="D368" s="42"/>
      <c r="E368" s="42"/>
      <c r="F368" s="42"/>
      <c r="G368" s="42"/>
      <c r="H368" s="42"/>
      <c r="I368" s="42"/>
      <c r="J368" s="42"/>
      <c r="K368" s="42"/>
      <c r="L368" s="42"/>
    </row>
    <row r="369">
      <c r="A369" s="42"/>
      <c r="B369" s="399"/>
      <c r="C369" s="42"/>
      <c r="D369" s="42"/>
      <c r="E369" s="42"/>
      <c r="F369" s="42"/>
      <c r="G369" s="42"/>
      <c r="H369" s="42"/>
      <c r="I369" s="42"/>
      <c r="J369" s="42"/>
      <c r="K369" s="42"/>
      <c r="L369" s="42"/>
    </row>
    <row r="370">
      <c r="A370" s="42"/>
      <c r="B370" s="399"/>
      <c r="C370" s="42"/>
      <c r="D370" s="42"/>
      <c r="E370" s="42"/>
      <c r="F370" s="42"/>
      <c r="G370" s="42"/>
      <c r="H370" s="42"/>
      <c r="I370" s="42"/>
      <c r="J370" s="42"/>
      <c r="K370" s="42"/>
      <c r="L370" s="42"/>
    </row>
    <row r="371">
      <c r="A371" s="42"/>
      <c r="B371" s="399"/>
      <c r="C371" s="42"/>
      <c r="D371" s="42"/>
      <c r="E371" s="42"/>
      <c r="F371" s="42"/>
      <c r="G371" s="42"/>
      <c r="H371" s="42"/>
      <c r="I371" s="42"/>
      <c r="J371" s="42"/>
      <c r="K371" s="42"/>
      <c r="L371" s="42"/>
    </row>
    <row r="372">
      <c r="A372" s="42"/>
      <c r="B372" s="399"/>
      <c r="C372" s="42"/>
      <c r="D372" s="42"/>
      <c r="E372" s="42"/>
      <c r="F372" s="42"/>
      <c r="G372" s="42"/>
      <c r="H372" s="42"/>
      <c r="I372" s="42"/>
      <c r="J372" s="42"/>
      <c r="K372" s="42"/>
      <c r="L372" s="42"/>
    </row>
    <row r="373">
      <c r="A373" s="42"/>
      <c r="B373" s="399"/>
      <c r="C373" s="42"/>
      <c r="D373" s="42"/>
      <c r="E373" s="42"/>
      <c r="F373" s="42"/>
      <c r="G373" s="42"/>
      <c r="H373" s="42"/>
      <c r="I373" s="42"/>
      <c r="J373" s="42"/>
      <c r="K373" s="42"/>
      <c r="L373" s="42"/>
    </row>
    <row r="374">
      <c r="A374" s="42"/>
      <c r="B374" s="399"/>
      <c r="C374" s="42"/>
      <c r="D374" s="42"/>
      <c r="E374" s="42"/>
      <c r="F374" s="42"/>
      <c r="G374" s="42"/>
      <c r="H374" s="42"/>
      <c r="I374" s="42"/>
      <c r="J374" s="42"/>
      <c r="K374" s="42"/>
      <c r="L374" s="42"/>
    </row>
    <row r="375">
      <c r="A375" s="42"/>
      <c r="B375" s="399"/>
      <c r="C375" s="42"/>
      <c r="D375" s="42"/>
      <c r="E375" s="42"/>
      <c r="F375" s="42"/>
      <c r="G375" s="42"/>
      <c r="H375" s="42"/>
      <c r="I375" s="42"/>
      <c r="J375" s="42"/>
      <c r="K375" s="42"/>
      <c r="L375" s="42"/>
    </row>
    <row r="376">
      <c r="A376" s="42"/>
      <c r="B376" s="399"/>
      <c r="C376" s="42"/>
      <c r="D376" s="42"/>
      <c r="E376" s="42"/>
      <c r="F376" s="42"/>
      <c r="G376" s="42"/>
      <c r="H376" s="42"/>
      <c r="I376" s="42"/>
      <c r="J376" s="42"/>
      <c r="K376" s="42"/>
      <c r="L376" s="42"/>
    </row>
    <row r="377">
      <c r="A377" s="42"/>
      <c r="B377" s="399"/>
      <c r="C377" s="42"/>
      <c r="D377" s="42"/>
      <c r="E377" s="42"/>
      <c r="F377" s="42"/>
      <c r="G377" s="42"/>
      <c r="H377" s="42"/>
      <c r="I377" s="42"/>
      <c r="J377" s="42"/>
      <c r="K377" s="42"/>
      <c r="L377" s="42"/>
    </row>
    <row r="378">
      <c r="A378" s="42"/>
      <c r="B378" s="399"/>
      <c r="C378" s="42"/>
      <c r="D378" s="42"/>
      <c r="E378" s="42"/>
      <c r="F378" s="42"/>
      <c r="G378" s="42"/>
      <c r="H378" s="42"/>
      <c r="I378" s="42"/>
      <c r="J378" s="42"/>
      <c r="K378" s="42"/>
      <c r="L378" s="42"/>
    </row>
    <row r="379">
      <c r="A379" s="42"/>
      <c r="B379" s="399"/>
      <c r="C379" s="42"/>
      <c r="D379" s="42"/>
      <c r="E379" s="42"/>
      <c r="F379" s="42"/>
      <c r="G379" s="42"/>
      <c r="H379" s="42"/>
      <c r="I379" s="42"/>
      <c r="J379" s="42"/>
      <c r="K379" s="42"/>
      <c r="L379" s="42"/>
    </row>
    <row r="380">
      <c r="A380" s="42"/>
      <c r="B380" s="399"/>
      <c r="C380" s="42"/>
      <c r="D380" s="42"/>
      <c r="E380" s="42"/>
      <c r="F380" s="42"/>
      <c r="G380" s="42"/>
      <c r="H380" s="42"/>
      <c r="I380" s="42"/>
      <c r="J380" s="42"/>
      <c r="K380" s="42"/>
      <c r="L380" s="42"/>
    </row>
    <row r="381">
      <c r="A381" s="42"/>
      <c r="B381" s="399"/>
      <c r="C381" s="42"/>
      <c r="D381" s="42"/>
      <c r="E381" s="42"/>
      <c r="F381" s="42"/>
      <c r="G381" s="42"/>
      <c r="H381" s="42"/>
      <c r="I381" s="42"/>
      <c r="J381" s="42"/>
      <c r="K381" s="42"/>
      <c r="L381" s="42"/>
    </row>
    <row r="382">
      <c r="A382" s="42"/>
      <c r="B382" s="399"/>
      <c r="C382" s="42"/>
      <c r="D382" s="42"/>
      <c r="E382" s="42"/>
      <c r="F382" s="42"/>
      <c r="G382" s="42"/>
      <c r="H382" s="42"/>
      <c r="I382" s="42"/>
      <c r="J382" s="42"/>
      <c r="K382" s="42"/>
      <c r="L382" s="42"/>
    </row>
    <row r="383">
      <c r="A383" s="42"/>
      <c r="B383" s="399"/>
      <c r="C383" s="42"/>
      <c r="D383" s="42"/>
      <c r="E383" s="42"/>
      <c r="F383" s="42"/>
      <c r="G383" s="42"/>
      <c r="H383" s="42"/>
      <c r="I383" s="42"/>
      <c r="J383" s="42"/>
      <c r="K383" s="42"/>
      <c r="L383" s="42"/>
    </row>
    <row r="384">
      <c r="A384" s="42"/>
      <c r="B384" s="399"/>
      <c r="C384" s="42"/>
      <c r="D384" s="42"/>
      <c r="E384" s="42"/>
      <c r="F384" s="42"/>
      <c r="G384" s="42"/>
      <c r="H384" s="42"/>
      <c r="I384" s="42"/>
      <c r="J384" s="42"/>
      <c r="K384" s="42"/>
      <c r="L384" s="42"/>
    </row>
    <row r="385">
      <c r="A385" s="42"/>
      <c r="B385" s="399"/>
      <c r="C385" s="42"/>
      <c r="D385" s="42"/>
      <c r="E385" s="42"/>
      <c r="F385" s="42"/>
      <c r="G385" s="42"/>
      <c r="H385" s="42"/>
      <c r="I385" s="42"/>
      <c r="J385" s="42"/>
      <c r="K385" s="42"/>
      <c r="L385" s="42"/>
    </row>
    <row r="386">
      <c r="A386" s="42"/>
      <c r="B386" s="399"/>
      <c r="C386" s="42"/>
      <c r="D386" s="42"/>
      <c r="E386" s="42"/>
      <c r="F386" s="42"/>
      <c r="G386" s="42"/>
      <c r="H386" s="42"/>
      <c r="I386" s="42"/>
      <c r="J386" s="42"/>
      <c r="K386" s="42"/>
      <c r="L386" s="42"/>
    </row>
    <row r="387">
      <c r="A387" s="42"/>
      <c r="B387" s="399"/>
      <c r="C387" s="42"/>
      <c r="D387" s="42"/>
      <c r="E387" s="42"/>
      <c r="F387" s="42"/>
      <c r="G387" s="42"/>
      <c r="H387" s="42"/>
      <c r="I387" s="42"/>
      <c r="J387" s="42"/>
      <c r="K387" s="42"/>
      <c r="L387" s="42"/>
    </row>
    <row r="388">
      <c r="A388" s="42"/>
      <c r="B388" s="399"/>
      <c r="C388" s="42"/>
      <c r="D388" s="42"/>
      <c r="E388" s="42"/>
      <c r="F388" s="42"/>
      <c r="G388" s="42"/>
      <c r="H388" s="42"/>
      <c r="I388" s="42"/>
      <c r="J388" s="42"/>
      <c r="K388" s="42"/>
      <c r="L388" s="42"/>
    </row>
    <row r="389">
      <c r="A389" s="42"/>
      <c r="B389" s="399"/>
      <c r="C389" s="42"/>
      <c r="D389" s="42"/>
      <c r="E389" s="42"/>
      <c r="F389" s="42"/>
      <c r="G389" s="42"/>
      <c r="H389" s="42"/>
      <c r="I389" s="42"/>
      <c r="J389" s="42"/>
      <c r="K389" s="42"/>
      <c r="L389" s="42"/>
    </row>
    <row r="390">
      <c r="A390" s="42"/>
      <c r="B390" s="399"/>
      <c r="C390" s="42"/>
      <c r="D390" s="42"/>
      <c r="E390" s="42"/>
      <c r="F390" s="42"/>
      <c r="G390" s="42"/>
      <c r="H390" s="42"/>
      <c r="I390" s="42"/>
      <c r="J390" s="42"/>
      <c r="K390" s="42"/>
      <c r="L390" s="42"/>
    </row>
    <row r="391">
      <c r="A391" s="42"/>
      <c r="B391" s="399"/>
      <c r="C391" s="42"/>
      <c r="D391" s="42"/>
      <c r="E391" s="42"/>
      <c r="F391" s="42"/>
      <c r="G391" s="42"/>
      <c r="H391" s="42"/>
      <c r="I391" s="42"/>
      <c r="J391" s="42"/>
      <c r="K391" s="42"/>
      <c r="L391" s="42"/>
    </row>
    <row r="392">
      <c r="A392" s="42"/>
      <c r="B392" s="399"/>
      <c r="C392" s="42"/>
      <c r="D392" s="42"/>
      <c r="E392" s="42"/>
      <c r="F392" s="42"/>
      <c r="G392" s="42"/>
      <c r="H392" s="42"/>
      <c r="I392" s="42"/>
      <c r="J392" s="42"/>
      <c r="K392" s="42"/>
      <c r="L392" s="42"/>
    </row>
    <row r="393">
      <c r="A393" s="42"/>
      <c r="B393" s="399"/>
      <c r="C393" s="42"/>
      <c r="D393" s="42"/>
      <c r="E393" s="42"/>
      <c r="F393" s="42"/>
      <c r="G393" s="42"/>
      <c r="H393" s="42"/>
      <c r="I393" s="42"/>
      <c r="J393" s="42"/>
      <c r="K393" s="42"/>
      <c r="L393" s="42"/>
    </row>
    <row r="394">
      <c r="A394" s="42"/>
      <c r="B394" s="399"/>
      <c r="C394" s="42"/>
      <c r="D394" s="42"/>
      <c r="E394" s="42"/>
      <c r="F394" s="42"/>
      <c r="G394" s="42"/>
      <c r="H394" s="42"/>
      <c r="I394" s="42"/>
      <c r="J394" s="42"/>
      <c r="K394" s="42"/>
      <c r="L394" s="42"/>
    </row>
    <row r="395">
      <c r="A395" s="42"/>
      <c r="B395" s="399"/>
      <c r="C395" s="42"/>
      <c r="D395" s="42"/>
      <c r="E395" s="42"/>
      <c r="F395" s="42"/>
      <c r="G395" s="42"/>
      <c r="H395" s="42"/>
      <c r="I395" s="42"/>
      <c r="J395" s="42"/>
      <c r="K395" s="42"/>
      <c r="L395" s="42"/>
    </row>
    <row r="396">
      <c r="A396" s="42"/>
      <c r="B396" s="399"/>
      <c r="C396" s="42"/>
      <c r="D396" s="42"/>
      <c r="E396" s="42"/>
      <c r="F396" s="42"/>
      <c r="G396" s="42"/>
      <c r="H396" s="42"/>
      <c r="I396" s="42"/>
      <c r="J396" s="42"/>
      <c r="K396" s="42"/>
      <c r="L396" s="42"/>
    </row>
    <row r="397">
      <c r="A397" s="42"/>
      <c r="B397" s="399"/>
      <c r="C397" s="42"/>
      <c r="D397" s="42"/>
      <c r="E397" s="42"/>
      <c r="F397" s="42"/>
      <c r="G397" s="42"/>
      <c r="H397" s="42"/>
      <c r="I397" s="42"/>
      <c r="J397" s="42"/>
      <c r="K397" s="42"/>
      <c r="L397" s="42"/>
    </row>
    <row r="398">
      <c r="A398" s="42"/>
      <c r="B398" s="399"/>
      <c r="C398" s="42"/>
      <c r="D398" s="42"/>
      <c r="E398" s="42"/>
      <c r="F398" s="42"/>
      <c r="G398" s="42"/>
      <c r="H398" s="42"/>
      <c r="I398" s="42"/>
      <c r="J398" s="42"/>
      <c r="K398" s="42"/>
      <c r="L398" s="42"/>
    </row>
    <row r="399">
      <c r="A399" s="42"/>
      <c r="B399" s="399"/>
      <c r="C399" s="42"/>
      <c r="D399" s="42"/>
      <c r="E399" s="42"/>
      <c r="F399" s="42"/>
      <c r="G399" s="42"/>
      <c r="H399" s="42"/>
      <c r="I399" s="42"/>
      <c r="J399" s="42"/>
      <c r="K399" s="42"/>
      <c r="L399" s="42"/>
    </row>
    <row r="400">
      <c r="A400" s="42"/>
      <c r="B400" s="399"/>
      <c r="C400" s="42"/>
      <c r="D400" s="42"/>
      <c r="E400" s="42"/>
      <c r="F400" s="42"/>
      <c r="G400" s="42"/>
      <c r="H400" s="42"/>
      <c r="I400" s="42"/>
      <c r="J400" s="42"/>
      <c r="K400" s="42"/>
      <c r="L400" s="42"/>
    </row>
    <row r="401">
      <c r="A401" s="42"/>
      <c r="B401" s="399"/>
      <c r="C401" s="42"/>
      <c r="D401" s="42"/>
      <c r="E401" s="42"/>
      <c r="F401" s="42"/>
      <c r="G401" s="42"/>
      <c r="H401" s="42"/>
      <c r="I401" s="42"/>
      <c r="J401" s="42"/>
      <c r="K401" s="42"/>
      <c r="L401" s="42"/>
    </row>
    <row r="402">
      <c r="A402" s="42"/>
      <c r="B402" s="399"/>
      <c r="C402" s="42"/>
      <c r="D402" s="42"/>
      <c r="E402" s="42"/>
      <c r="F402" s="42"/>
      <c r="G402" s="42"/>
      <c r="H402" s="42"/>
      <c r="I402" s="42"/>
      <c r="J402" s="42"/>
      <c r="K402" s="42"/>
      <c r="L402" s="42"/>
    </row>
    <row r="403">
      <c r="A403" s="42"/>
      <c r="B403" s="399"/>
      <c r="C403" s="42"/>
      <c r="D403" s="42"/>
      <c r="E403" s="42"/>
      <c r="F403" s="42"/>
      <c r="G403" s="42"/>
      <c r="H403" s="42"/>
      <c r="I403" s="42"/>
      <c r="J403" s="42"/>
      <c r="K403" s="42"/>
      <c r="L403" s="42"/>
    </row>
    <row r="404">
      <c r="A404" s="42"/>
      <c r="B404" s="399"/>
      <c r="C404" s="42"/>
      <c r="D404" s="42"/>
      <c r="E404" s="42"/>
      <c r="F404" s="42"/>
      <c r="G404" s="42"/>
      <c r="H404" s="42"/>
      <c r="I404" s="42"/>
      <c r="J404" s="42"/>
      <c r="K404" s="42"/>
      <c r="L404" s="42"/>
    </row>
    <row r="405">
      <c r="A405" s="42"/>
      <c r="B405" s="399"/>
      <c r="C405" s="42"/>
      <c r="D405" s="42"/>
      <c r="E405" s="42"/>
      <c r="F405" s="42"/>
      <c r="G405" s="42"/>
      <c r="H405" s="42"/>
      <c r="I405" s="42"/>
      <c r="J405" s="42"/>
      <c r="K405" s="42"/>
      <c r="L405" s="42"/>
    </row>
    <row r="406">
      <c r="A406" s="42"/>
      <c r="B406" s="399"/>
      <c r="C406" s="42"/>
      <c r="D406" s="42"/>
      <c r="E406" s="42"/>
      <c r="F406" s="42"/>
      <c r="G406" s="42"/>
      <c r="H406" s="42"/>
      <c r="I406" s="42"/>
      <c r="J406" s="42"/>
      <c r="K406" s="42"/>
      <c r="L406" s="42"/>
    </row>
    <row r="407">
      <c r="A407" s="42"/>
      <c r="B407" s="399"/>
      <c r="C407" s="42"/>
      <c r="D407" s="42"/>
      <c r="E407" s="42"/>
      <c r="F407" s="42"/>
      <c r="G407" s="42"/>
      <c r="H407" s="42"/>
      <c r="I407" s="42"/>
      <c r="J407" s="42"/>
      <c r="K407" s="42"/>
      <c r="L407" s="42"/>
    </row>
    <row r="408">
      <c r="A408" s="42"/>
      <c r="B408" s="399"/>
      <c r="C408" s="42"/>
      <c r="D408" s="42"/>
      <c r="E408" s="42"/>
      <c r="F408" s="42"/>
      <c r="G408" s="42"/>
      <c r="H408" s="42"/>
      <c r="I408" s="42"/>
      <c r="J408" s="42"/>
      <c r="K408" s="42"/>
      <c r="L408" s="42"/>
    </row>
    <row r="409">
      <c r="A409" s="42"/>
      <c r="B409" s="399"/>
      <c r="C409" s="42"/>
      <c r="D409" s="42"/>
      <c r="E409" s="42"/>
      <c r="F409" s="42"/>
      <c r="G409" s="42"/>
      <c r="H409" s="42"/>
      <c r="I409" s="42"/>
      <c r="J409" s="42"/>
      <c r="K409" s="42"/>
      <c r="L409" s="42"/>
    </row>
    <row r="410">
      <c r="A410" s="42"/>
      <c r="B410" s="399"/>
      <c r="C410" s="42"/>
      <c r="D410" s="42"/>
      <c r="E410" s="42"/>
      <c r="F410" s="42"/>
      <c r="G410" s="42"/>
      <c r="H410" s="42"/>
      <c r="I410" s="42"/>
      <c r="J410" s="42"/>
      <c r="K410" s="42"/>
      <c r="L410" s="42"/>
    </row>
    <row r="411">
      <c r="A411" s="42"/>
      <c r="B411" s="399"/>
      <c r="C411" s="42"/>
      <c r="D411" s="42"/>
      <c r="E411" s="42"/>
      <c r="F411" s="42"/>
      <c r="G411" s="42"/>
      <c r="H411" s="42"/>
      <c r="I411" s="42"/>
      <c r="J411" s="42"/>
      <c r="K411" s="42"/>
      <c r="L411" s="42"/>
    </row>
    <row r="412">
      <c r="A412" s="42"/>
      <c r="B412" s="399"/>
      <c r="C412" s="42"/>
      <c r="D412" s="42"/>
      <c r="E412" s="42"/>
      <c r="F412" s="42"/>
      <c r="G412" s="42"/>
      <c r="H412" s="42"/>
      <c r="I412" s="42"/>
      <c r="J412" s="42"/>
      <c r="K412" s="42"/>
      <c r="L412" s="42"/>
    </row>
    <row r="413">
      <c r="A413" s="42"/>
      <c r="B413" s="399"/>
      <c r="C413" s="42"/>
      <c r="D413" s="42"/>
      <c r="E413" s="42"/>
      <c r="F413" s="42"/>
      <c r="G413" s="42"/>
      <c r="H413" s="42"/>
      <c r="I413" s="42"/>
      <c r="J413" s="42"/>
      <c r="K413" s="42"/>
      <c r="L413" s="42"/>
    </row>
    <row r="414">
      <c r="A414" s="42"/>
      <c r="B414" s="399"/>
      <c r="C414" s="42"/>
      <c r="D414" s="42"/>
      <c r="E414" s="42"/>
      <c r="F414" s="42"/>
      <c r="G414" s="42"/>
      <c r="H414" s="42"/>
      <c r="I414" s="42"/>
      <c r="J414" s="42"/>
      <c r="K414" s="42"/>
      <c r="L414" s="42"/>
    </row>
    <row r="415">
      <c r="A415" s="42"/>
      <c r="B415" s="399"/>
      <c r="C415" s="42"/>
      <c r="D415" s="42"/>
      <c r="E415" s="42"/>
      <c r="F415" s="42"/>
      <c r="G415" s="42"/>
      <c r="H415" s="42"/>
      <c r="I415" s="42"/>
      <c r="J415" s="42"/>
      <c r="K415" s="42"/>
      <c r="L415" s="42"/>
    </row>
    <row r="416">
      <c r="A416" s="42"/>
      <c r="B416" s="399"/>
      <c r="C416" s="42"/>
      <c r="D416" s="42"/>
      <c r="E416" s="42"/>
      <c r="F416" s="42"/>
      <c r="G416" s="42"/>
      <c r="H416" s="42"/>
      <c r="I416" s="42"/>
      <c r="J416" s="42"/>
      <c r="K416" s="42"/>
      <c r="L416" s="42"/>
    </row>
    <row r="417">
      <c r="A417" s="42"/>
      <c r="B417" s="399"/>
      <c r="C417" s="42"/>
      <c r="D417" s="42"/>
      <c r="E417" s="42"/>
      <c r="F417" s="42"/>
      <c r="G417" s="42"/>
      <c r="H417" s="42"/>
      <c r="I417" s="42"/>
      <c r="J417" s="42"/>
      <c r="K417" s="42"/>
      <c r="L417" s="42"/>
    </row>
    <row r="418">
      <c r="A418" s="42"/>
      <c r="B418" s="399"/>
      <c r="C418" s="42"/>
      <c r="D418" s="42"/>
      <c r="E418" s="42"/>
      <c r="F418" s="42"/>
      <c r="G418" s="42"/>
      <c r="H418" s="42"/>
      <c r="I418" s="42"/>
      <c r="J418" s="42"/>
      <c r="K418" s="42"/>
      <c r="L418" s="42"/>
    </row>
    <row r="419">
      <c r="A419" s="42"/>
      <c r="B419" s="399"/>
      <c r="C419" s="42"/>
      <c r="D419" s="42"/>
      <c r="E419" s="42"/>
      <c r="F419" s="42"/>
      <c r="G419" s="42"/>
      <c r="H419" s="42"/>
      <c r="I419" s="42"/>
      <c r="J419" s="42"/>
      <c r="K419" s="42"/>
      <c r="L419" s="42"/>
    </row>
    <row r="420">
      <c r="A420" s="42"/>
      <c r="B420" s="399"/>
      <c r="C420" s="42"/>
      <c r="D420" s="42"/>
      <c r="E420" s="42"/>
      <c r="F420" s="42"/>
      <c r="G420" s="42"/>
      <c r="H420" s="42"/>
      <c r="I420" s="42"/>
      <c r="J420" s="42"/>
      <c r="K420" s="42"/>
      <c r="L420" s="42"/>
    </row>
    <row r="421">
      <c r="A421" s="42"/>
      <c r="B421" s="399"/>
      <c r="C421" s="42"/>
      <c r="D421" s="42"/>
      <c r="E421" s="42"/>
      <c r="F421" s="42"/>
      <c r="G421" s="42"/>
      <c r="H421" s="42"/>
      <c r="I421" s="42"/>
      <c r="J421" s="42"/>
      <c r="K421" s="42"/>
      <c r="L421" s="42"/>
    </row>
    <row r="422">
      <c r="A422" s="42"/>
      <c r="B422" s="399"/>
      <c r="C422" s="42"/>
      <c r="D422" s="42"/>
      <c r="E422" s="42"/>
      <c r="F422" s="42"/>
      <c r="G422" s="42"/>
      <c r="H422" s="42"/>
      <c r="I422" s="42"/>
      <c r="J422" s="42"/>
      <c r="K422" s="42"/>
      <c r="L422" s="42"/>
    </row>
    <row r="423">
      <c r="A423" s="42"/>
      <c r="B423" s="399"/>
      <c r="C423" s="42"/>
      <c r="D423" s="42"/>
      <c r="E423" s="42"/>
      <c r="F423" s="42"/>
      <c r="G423" s="42"/>
      <c r="H423" s="42"/>
      <c r="I423" s="42"/>
      <c r="J423" s="42"/>
      <c r="K423" s="42"/>
      <c r="L423" s="42"/>
    </row>
    <row r="424">
      <c r="A424" s="42"/>
      <c r="B424" s="399"/>
      <c r="C424" s="42"/>
      <c r="D424" s="42"/>
      <c r="E424" s="42"/>
      <c r="F424" s="42"/>
      <c r="G424" s="42"/>
      <c r="H424" s="42"/>
      <c r="I424" s="42"/>
      <c r="J424" s="42"/>
      <c r="K424" s="42"/>
      <c r="L424" s="42"/>
    </row>
    <row r="425">
      <c r="A425" s="42"/>
      <c r="B425" s="399"/>
      <c r="C425" s="42"/>
      <c r="D425" s="42"/>
      <c r="E425" s="42"/>
      <c r="F425" s="42"/>
      <c r="G425" s="42"/>
      <c r="H425" s="42"/>
      <c r="I425" s="42"/>
      <c r="J425" s="42"/>
      <c r="K425" s="42"/>
      <c r="L425" s="42"/>
    </row>
    <row r="426">
      <c r="A426" s="42"/>
      <c r="B426" s="399"/>
      <c r="C426" s="42"/>
      <c r="D426" s="42"/>
      <c r="E426" s="42"/>
      <c r="F426" s="42"/>
      <c r="G426" s="42"/>
      <c r="H426" s="42"/>
      <c r="I426" s="42"/>
      <c r="J426" s="42"/>
      <c r="K426" s="42"/>
      <c r="L426" s="42"/>
    </row>
    <row r="427">
      <c r="A427" s="42"/>
      <c r="B427" s="399"/>
      <c r="C427" s="42"/>
      <c r="D427" s="42"/>
      <c r="E427" s="42"/>
      <c r="F427" s="42"/>
      <c r="G427" s="42"/>
      <c r="H427" s="42"/>
      <c r="I427" s="42"/>
      <c r="J427" s="42"/>
      <c r="K427" s="42"/>
      <c r="L427" s="42"/>
    </row>
    <row r="428">
      <c r="A428" s="42"/>
      <c r="B428" s="399"/>
      <c r="C428" s="42"/>
      <c r="D428" s="42"/>
      <c r="E428" s="42"/>
      <c r="F428" s="42"/>
      <c r="G428" s="42"/>
      <c r="H428" s="42"/>
      <c r="I428" s="42"/>
      <c r="J428" s="42"/>
      <c r="K428" s="42"/>
      <c r="L428" s="42"/>
    </row>
    <row r="429">
      <c r="A429" s="42"/>
      <c r="B429" s="399"/>
      <c r="C429" s="42"/>
      <c r="D429" s="42"/>
      <c r="E429" s="42"/>
      <c r="F429" s="42"/>
      <c r="G429" s="42"/>
      <c r="H429" s="42"/>
      <c r="I429" s="42"/>
      <c r="J429" s="42"/>
      <c r="K429" s="42"/>
      <c r="L429" s="42"/>
    </row>
    <row r="430">
      <c r="A430" s="42"/>
      <c r="B430" s="399"/>
      <c r="C430" s="42"/>
      <c r="D430" s="42"/>
      <c r="E430" s="42"/>
      <c r="F430" s="42"/>
      <c r="G430" s="42"/>
      <c r="H430" s="42"/>
      <c r="I430" s="42"/>
      <c r="J430" s="42"/>
      <c r="K430" s="42"/>
      <c r="L430" s="42"/>
    </row>
    <row r="431">
      <c r="A431" s="42"/>
      <c r="B431" s="399"/>
      <c r="C431" s="42"/>
      <c r="D431" s="42"/>
      <c r="E431" s="42"/>
      <c r="F431" s="42"/>
      <c r="G431" s="42"/>
      <c r="H431" s="42"/>
      <c r="I431" s="42"/>
      <c r="J431" s="42"/>
      <c r="K431" s="42"/>
      <c r="L431" s="42"/>
    </row>
    <row r="432">
      <c r="A432" s="42"/>
      <c r="B432" s="399"/>
      <c r="C432" s="42"/>
      <c r="D432" s="42"/>
      <c r="E432" s="42"/>
      <c r="F432" s="42"/>
      <c r="G432" s="42"/>
      <c r="H432" s="42"/>
      <c r="I432" s="42"/>
      <c r="J432" s="42"/>
      <c r="K432" s="42"/>
      <c r="L432" s="42"/>
    </row>
    <row r="433">
      <c r="A433" s="42"/>
      <c r="B433" s="399"/>
      <c r="C433" s="42"/>
      <c r="D433" s="42"/>
      <c r="E433" s="42"/>
      <c r="F433" s="42"/>
      <c r="G433" s="42"/>
      <c r="H433" s="42"/>
      <c r="I433" s="42"/>
      <c r="J433" s="42"/>
      <c r="K433" s="42"/>
      <c r="L433" s="42"/>
    </row>
    <row r="434">
      <c r="A434" s="42"/>
      <c r="B434" s="399"/>
      <c r="C434" s="42"/>
      <c r="D434" s="42"/>
      <c r="E434" s="42"/>
      <c r="F434" s="42"/>
      <c r="G434" s="42"/>
      <c r="H434" s="42"/>
      <c r="I434" s="42"/>
      <c r="J434" s="42"/>
      <c r="K434" s="42"/>
      <c r="L434" s="42"/>
    </row>
    <row r="435">
      <c r="A435" s="42"/>
      <c r="B435" s="399"/>
      <c r="C435" s="42"/>
      <c r="D435" s="42"/>
      <c r="E435" s="42"/>
      <c r="F435" s="42"/>
      <c r="G435" s="42"/>
      <c r="H435" s="42"/>
      <c r="I435" s="42"/>
      <c r="J435" s="42"/>
      <c r="K435" s="42"/>
      <c r="L435" s="42"/>
    </row>
    <row r="436">
      <c r="A436" s="42"/>
      <c r="B436" s="399"/>
      <c r="C436" s="42"/>
      <c r="D436" s="42"/>
      <c r="E436" s="42"/>
      <c r="F436" s="42"/>
      <c r="G436" s="42"/>
      <c r="H436" s="42"/>
      <c r="I436" s="42"/>
      <c r="J436" s="42"/>
      <c r="K436" s="42"/>
      <c r="L436" s="42"/>
    </row>
    <row r="437">
      <c r="A437" s="42"/>
      <c r="B437" s="399"/>
      <c r="C437" s="42"/>
      <c r="D437" s="42"/>
      <c r="E437" s="42"/>
      <c r="F437" s="42"/>
      <c r="G437" s="42"/>
      <c r="H437" s="42"/>
      <c r="I437" s="42"/>
      <c r="J437" s="42"/>
      <c r="K437" s="42"/>
      <c r="L437" s="42"/>
    </row>
    <row r="438">
      <c r="A438" s="42"/>
      <c r="B438" s="399"/>
      <c r="C438" s="42"/>
      <c r="D438" s="42"/>
      <c r="E438" s="42"/>
      <c r="F438" s="42"/>
      <c r="G438" s="42"/>
      <c r="H438" s="42"/>
      <c r="I438" s="42"/>
      <c r="J438" s="42"/>
      <c r="K438" s="42"/>
      <c r="L438" s="42"/>
    </row>
    <row r="439">
      <c r="A439" s="42"/>
      <c r="B439" s="399"/>
      <c r="C439" s="42"/>
      <c r="D439" s="42"/>
      <c r="E439" s="42"/>
      <c r="F439" s="42"/>
      <c r="G439" s="42"/>
      <c r="H439" s="42"/>
      <c r="I439" s="42"/>
      <c r="J439" s="42"/>
      <c r="K439" s="42"/>
      <c r="L439" s="42"/>
    </row>
    <row r="440">
      <c r="A440" s="42"/>
      <c r="B440" s="399"/>
      <c r="C440" s="42"/>
      <c r="D440" s="42"/>
      <c r="E440" s="42"/>
      <c r="F440" s="42"/>
      <c r="G440" s="42"/>
      <c r="H440" s="42"/>
      <c r="I440" s="42"/>
      <c r="J440" s="42"/>
      <c r="K440" s="42"/>
      <c r="L440" s="42"/>
    </row>
    <row r="441">
      <c r="A441" s="42"/>
      <c r="B441" s="399"/>
      <c r="C441" s="42"/>
      <c r="D441" s="42"/>
      <c r="E441" s="42"/>
      <c r="F441" s="42"/>
      <c r="G441" s="42"/>
      <c r="H441" s="42"/>
      <c r="I441" s="42"/>
      <c r="J441" s="42"/>
      <c r="K441" s="42"/>
      <c r="L441" s="42"/>
    </row>
    <row r="442">
      <c r="A442" s="42"/>
      <c r="B442" s="399"/>
      <c r="C442" s="42"/>
      <c r="D442" s="42"/>
      <c r="E442" s="42"/>
      <c r="F442" s="42"/>
      <c r="G442" s="42"/>
      <c r="H442" s="42"/>
      <c r="I442" s="42"/>
      <c r="J442" s="42"/>
      <c r="K442" s="42"/>
      <c r="L442" s="42"/>
    </row>
    <row r="443">
      <c r="A443" s="42"/>
      <c r="B443" s="399"/>
      <c r="C443" s="42"/>
      <c r="D443" s="42"/>
      <c r="E443" s="42"/>
      <c r="F443" s="42"/>
      <c r="G443" s="42"/>
      <c r="H443" s="42"/>
      <c r="I443" s="42"/>
      <c r="J443" s="42"/>
      <c r="K443" s="42"/>
      <c r="L443" s="42"/>
    </row>
    <row r="444">
      <c r="A444" s="42"/>
      <c r="B444" s="399"/>
      <c r="C444" s="42"/>
      <c r="D444" s="42"/>
      <c r="E444" s="42"/>
      <c r="F444" s="42"/>
      <c r="G444" s="42"/>
      <c r="H444" s="42"/>
      <c r="I444" s="42"/>
      <c r="J444" s="42"/>
      <c r="K444" s="42"/>
      <c r="L444" s="42"/>
    </row>
    <row r="445">
      <c r="A445" s="42"/>
      <c r="B445" s="399"/>
      <c r="C445" s="42"/>
      <c r="D445" s="42"/>
      <c r="E445" s="42"/>
      <c r="F445" s="42"/>
      <c r="G445" s="42"/>
      <c r="H445" s="42"/>
      <c r="I445" s="42"/>
      <c r="J445" s="42"/>
      <c r="K445" s="42"/>
      <c r="L445" s="42"/>
    </row>
    <row r="446">
      <c r="A446" s="42"/>
      <c r="B446" s="399"/>
      <c r="C446" s="42"/>
      <c r="D446" s="42"/>
      <c r="E446" s="42"/>
      <c r="F446" s="42"/>
      <c r="G446" s="42"/>
      <c r="H446" s="42"/>
      <c r="I446" s="42"/>
      <c r="J446" s="42"/>
      <c r="K446" s="42"/>
      <c r="L446" s="42"/>
    </row>
    <row r="447">
      <c r="A447" s="42"/>
      <c r="B447" s="399"/>
      <c r="C447" s="42"/>
      <c r="D447" s="42"/>
      <c r="E447" s="42"/>
      <c r="F447" s="42"/>
      <c r="G447" s="42"/>
      <c r="H447" s="42"/>
      <c r="I447" s="42"/>
      <c r="J447" s="42"/>
      <c r="K447" s="42"/>
      <c r="L447" s="42"/>
    </row>
    <row r="448">
      <c r="A448" s="42"/>
      <c r="B448" s="399"/>
      <c r="C448" s="42"/>
      <c r="D448" s="42"/>
      <c r="E448" s="42"/>
      <c r="F448" s="42"/>
      <c r="G448" s="42"/>
      <c r="H448" s="42"/>
      <c r="I448" s="42"/>
      <c r="J448" s="42"/>
      <c r="K448" s="42"/>
      <c r="L448" s="42"/>
    </row>
    <row r="449">
      <c r="A449" s="42"/>
      <c r="B449" s="399"/>
      <c r="C449" s="42"/>
      <c r="D449" s="42"/>
      <c r="E449" s="42"/>
      <c r="F449" s="42"/>
      <c r="G449" s="42"/>
      <c r="H449" s="42"/>
      <c r="I449" s="42"/>
      <c r="J449" s="42"/>
      <c r="K449" s="42"/>
      <c r="L449" s="42"/>
    </row>
    <row r="450">
      <c r="A450" s="42"/>
      <c r="B450" s="399"/>
      <c r="C450" s="42"/>
      <c r="D450" s="42"/>
      <c r="E450" s="42"/>
      <c r="F450" s="42"/>
      <c r="G450" s="42"/>
      <c r="H450" s="42"/>
      <c r="I450" s="42"/>
      <c r="J450" s="42"/>
      <c r="K450" s="42"/>
      <c r="L450" s="42"/>
    </row>
    <row r="451">
      <c r="A451" s="42"/>
      <c r="B451" s="399"/>
      <c r="C451" s="42"/>
      <c r="D451" s="42"/>
      <c r="E451" s="42"/>
      <c r="F451" s="42"/>
      <c r="G451" s="42"/>
      <c r="H451" s="42"/>
      <c r="I451" s="42"/>
      <c r="J451" s="42"/>
      <c r="K451" s="42"/>
      <c r="L451" s="42"/>
    </row>
    <row r="452">
      <c r="A452" s="42"/>
      <c r="B452" s="399"/>
      <c r="C452" s="42"/>
      <c r="D452" s="42"/>
      <c r="E452" s="42"/>
      <c r="F452" s="42"/>
      <c r="G452" s="42"/>
      <c r="H452" s="42"/>
      <c r="I452" s="42"/>
      <c r="J452" s="42"/>
      <c r="K452" s="42"/>
      <c r="L452" s="42"/>
    </row>
    <row r="453">
      <c r="A453" s="42"/>
      <c r="B453" s="399"/>
      <c r="C453" s="42"/>
      <c r="D453" s="42"/>
      <c r="E453" s="42"/>
      <c r="F453" s="42"/>
      <c r="G453" s="42"/>
      <c r="H453" s="42"/>
      <c r="I453" s="42"/>
      <c r="J453" s="42"/>
      <c r="K453" s="42"/>
      <c r="L453" s="42"/>
    </row>
    <row r="454">
      <c r="A454" s="42"/>
      <c r="B454" s="399"/>
      <c r="C454" s="42"/>
      <c r="D454" s="42"/>
      <c r="E454" s="42"/>
      <c r="F454" s="42"/>
      <c r="G454" s="42"/>
      <c r="H454" s="42"/>
      <c r="I454" s="42"/>
      <c r="J454" s="42"/>
      <c r="K454" s="42"/>
      <c r="L454" s="42"/>
    </row>
    <row r="455">
      <c r="A455" s="42"/>
      <c r="B455" s="399"/>
      <c r="C455" s="42"/>
      <c r="D455" s="42"/>
      <c r="E455" s="42"/>
      <c r="F455" s="42"/>
      <c r="G455" s="42"/>
      <c r="H455" s="42"/>
      <c r="I455" s="42"/>
      <c r="J455" s="42"/>
      <c r="K455" s="42"/>
      <c r="L455" s="42"/>
    </row>
    <row r="456">
      <c r="A456" s="42"/>
      <c r="B456" s="399"/>
      <c r="C456" s="42"/>
      <c r="D456" s="42"/>
      <c r="E456" s="42"/>
      <c r="F456" s="42"/>
      <c r="G456" s="42"/>
      <c r="H456" s="42"/>
      <c r="I456" s="42"/>
      <c r="J456" s="42"/>
      <c r="K456" s="42"/>
      <c r="L456" s="42"/>
    </row>
    <row r="457">
      <c r="A457" s="42"/>
      <c r="B457" s="399"/>
      <c r="C457" s="42"/>
      <c r="D457" s="42"/>
      <c r="E457" s="42"/>
      <c r="F457" s="42"/>
      <c r="G457" s="42"/>
      <c r="H457" s="42"/>
      <c r="I457" s="42"/>
      <c r="J457" s="42"/>
      <c r="K457" s="42"/>
      <c r="L457" s="42"/>
    </row>
    <row r="458">
      <c r="A458" s="42"/>
      <c r="B458" s="399"/>
      <c r="C458" s="42"/>
      <c r="D458" s="42"/>
      <c r="E458" s="42"/>
      <c r="F458" s="42"/>
      <c r="G458" s="42"/>
      <c r="H458" s="42"/>
      <c r="I458" s="42"/>
      <c r="J458" s="42"/>
      <c r="K458" s="42"/>
      <c r="L458" s="42"/>
    </row>
    <row r="459">
      <c r="A459" s="42"/>
      <c r="B459" s="399"/>
      <c r="C459" s="42"/>
      <c r="D459" s="42"/>
      <c r="E459" s="42"/>
      <c r="F459" s="42"/>
      <c r="G459" s="42"/>
      <c r="H459" s="42"/>
      <c r="I459" s="42"/>
      <c r="J459" s="42"/>
      <c r="K459" s="42"/>
      <c r="L459" s="42"/>
    </row>
    <row r="460">
      <c r="A460" s="42"/>
      <c r="B460" s="399"/>
      <c r="C460" s="42"/>
      <c r="D460" s="42"/>
      <c r="E460" s="42"/>
      <c r="F460" s="42"/>
      <c r="G460" s="42"/>
      <c r="H460" s="42"/>
      <c r="I460" s="42"/>
      <c r="J460" s="42"/>
      <c r="K460" s="42"/>
      <c r="L460" s="42"/>
    </row>
    <row r="461">
      <c r="A461" s="42"/>
      <c r="B461" s="399"/>
      <c r="C461" s="42"/>
      <c r="D461" s="42"/>
      <c r="E461" s="42"/>
      <c r="F461" s="42"/>
      <c r="G461" s="42"/>
      <c r="H461" s="42"/>
      <c r="I461" s="42"/>
      <c r="J461" s="42"/>
      <c r="K461" s="42"/>
      <c r="L461" s="42"/>
    </row>
    <row r="462">
      <c r="A462" s="42"/>
      <c r="B462" s="399"/>
      <c r="C462" s="42"/>
      <c r="D462" s="42"/>
      <c r="E462" s="42"/>
      <c r="F462" s="42"/>
      <c r="G462" s="42"/>
      <c r="H462" s="42"/>
      <c r="I462" s="42"/>
      <c r="J462" s="42"/>
      <c r="K462" s="42"/>
      <c r="L462" s="42"/>
    </row>
    <row r="463">
      <c r="A463" s="42"/>
      <c r="B463" s="399"/>
      <c r="C463" s="42"/>
      <c r="D463" s="42"/>
      <c r="E463" s="42"/>
      <c r="F463" s="42"/>
      <c r="G463" s="42"/>
      <c r="H463" s="42"/>
      <c r="I463" s="42"/>
      <c r="J463" s="42"/>
      <c r="K463" s="42"/>
      <c r="L463" s="42"/>
    </row>
    <row r="464">
      <c r="A464" s="42"/>
      <c r="B464" s="399"/>
      <c r="C464" s="42"/>
      <c r="D464" s="42"/>
      <c r="E464" s="42"/>
      <c r="F464" s="42"/>
      <c r="G464" s="42"/>
      <c r="H464" s="42"/>
      <c r="I464" s="42"/>
      <c r="J464" s="42"/>
      <c r="K464" s="42"/>
      <c r="L464" s="42"/>
    </row>
    <row r="465">
      <c r="A465" s="42"/>
      <c r="B465" s="399"/>
      <c r="C465" s="42"/>
      <c r="D465" s="42"/>
      <c r="E465" s="42"/>
      <c r="F465" s="42"/>
      <c r="G465" s="42"/>
      <c r="H465" s="42"/>
      <c r="I465" s="42"/>
      <c r="J465" s="42"/>
      <c r="K465" s="42"/>
      <c r="L465" s="42"/>
    </row>
    <row r="466">
      <c r="A466" s="42"/>
      <c r="B466" s="399"/>
      <c r="C466" s="42"/>
      <c r="D466" s="42"/>
      <c r="E466" s="42"/>
      <c r="F466" s="42"/>
      <c r="G466" s="42"/>
      <c r="H466" s="42"/>
      <c r="I466" s="42"/>
      <c r="J466" s="42"/>
      <c r="K466" s="42"/>
      <c r="L466" s="42"/>
    </row>
    <row r="467">
      <c r="A467" s="42"/>
      <c r="B467" s="399"/>
      <c r="C467" s="42"/>
      <c r="D467" s="42"/>
      <c r="E467" s="42"/>
      <c r="F467" s="42"/>
      <c r="G467" s="42"/>
      <c r="H467" s="42"/>
      <c r="I467" s="42"/>
      <c r="J467" s="42"/>
      <c r="K467" s="42"/>
      <c r="L467" s="42"/>
    </row>
    <row r="468">
      <c r="A468" s="42"/>
      <c r="B468" s="399"/>
      <c r="C468" s="42"/>
      <c r="D468" s="42"/>
      <c r="E468" s="42"/>
      <c r="F468" s="42"/>
      <c r="G468" s="42"/>
      <c r="H468" s="42"/>
      <c r="I468" s="42"/>
      <c r="J468" s="42"/>
      <c r="K468" s="42"/>
      <c r="L468" s="42"/>
    </row>
    <row r="469">
      <c r="A469" s="42"/>
      <c r="B469" s="399"/>
      <c r="C469" s="42"/>
      <c r="D469" s="42"/>
      <c r="E469" s="42"/>
      <c r="F469" s="42"/>
      <c r="G469" s="42"/>
      <c r="H469" s="42"/>
      <c r="I469" s="42"/>
      <c r="J469" s="42"/>
      <c r="K469" s="42"/>
      <c r="L469" s="42"/>
    </row>
    <row r="470">
      <c r="A470" s="42"/>
      <c r="B470" s="399"/>
      <c r="C470" s="42"/>
      <c r="D470" s="42"/>
      <c r="E470" s="42"/>
      <c r="F470" s="42"/>
      <c r="G470" s="42"/>
      <c r="H470" s="42"/>
      <c r="I470" s="42"/>
      <c r="J470" s="42"/>
      <c r="K470" s="42"/>
      <c r="L470" s="42"/>
    </row>
    <row r="471">
      <c r="A471" s="42"/>
      <c r="B471" s="399"/>
      <c r="C471" s="42"/>
      <c r="D471" s="42"/>
      <c r="E471" s="42"/>
      <c r="F471" s="42"/>
      <c r="G471" s="42"/>
      <c r="H471" s="42"/>
      <c r="I471" s="42"/>
      <c r="J471" s="42"/>
      <c r="K471" s="42"/>
      <c r="L471" s="42"/>
    </row>
    <row r="472">
      <c r="A472" s="42"/>
      <c r="B472" s="399"/>
      <c r="C472" s="42"/>
      <c r="D472" s="42"/>
      <c r="E472" s="42"/>
      <c r="F472" s="42"/>
      <c r="G472" s="42"/>
      <c r="H472" s="42"/>
      <c r="I472" s="42"/>
      <c r="J472" s="42"/>
      <c r="K472" s="42"/>
      <c r="L472" s="42"/>
    </row>
    <row r="473">
      <c r="A473" s="42"/>
      <c r="B473" s="399"/>
      <c r="C473" s="42"/>
      <c r="D473" s="42"/>
      <c r="E473" s="42"/>
      <c r="F473" s="42"/>
      <c r="G473" s="42"/>
      <c r="H473" s="42"/>
      <c r="I473" s="42"/>
      <c r="J473" s="42"/>
      <c r="K473" s="42"/>
      <c r="L473" s="42"/>
    </row>
    <row r="474">
      <c r="A474" s="42"/>
      <c r="B474" s="399"/>
      <c r="C474" s="42"/>
      <c r="D474" s="42"/>
      <c r="E474" s="42"/>
      <c r="F474" s="42"/>
      <c r="G474" s="42"/>
      <c r="H474" s="42"/>
      <c r="I474" s="42"/>
      <c r="J474" s="42"/>
      <c r="K474" s="42"/>
      <c r="L474" s="42"/>
    </row>
    <row r="475">
      <c r="A475" s="42"/>
      <c r="B475" s="399"/>
      <c r="C475" s="42"/>
      <c r="D475" s="42"/>
      <c r="E475" s="42"/>
      <c r="F475" s="42"/>
      <c r="G475" s="42"/>
      <c r="H475" s="42"/>
      <c r="I475" s="42"/>
      <c r="J475" s="42"/>
      <c r="K475" s="42"/>
      <c r="L475" s="42"/>
    </row>
    <row r="476">
      <c r="A476" s="42"/>
      <c r="B476" s="399"/>
      <c r="C476" s="42"/>
      <c r="D476" s="42"/>
      <c r="E476" s="42"/>
      <c r="F476" s="42"/>
      <c r="G476" s="42"/>
      <c r="H476" s="42"/>
      <c r="I476" s="42"/>
      <c r="J476" s="42"/>
      <c r="K476" s="42"/>
      <c r="L476" s="42"/>
    </row>
    <row r="477">
      <c r="A477" s="42"/>
      <c r="B477" s="399"/>
      <c r="C477" s="42"/>
      <c r="D477" s="42"/>
      <c r="E477" s="42"/>
      <c r="F477" s="42"/>
      <c r="G477" s="42"/>
      <c r="H477" s="42"/>
      <c r="I477" s="42"/>
      <c r="J477" s="42"/>
      <c r="K477" s="42"/>
      <c r="L477" s="42"/>
    </row>
    <row r="478">
      <c r="A478" s="42"/>
      <c r="B478" s="399"/>
      <c r="C478" s="42"/>
      <c r="D478" s="42"/>
      <c r="E478" s="42"/>
      <c r="F478" s="42"/>
      <c r="G478" s="42"/>
      <c r="H478" s="42"/>
      <c r="I478" s="42"/>
      <c r="J478" s="42"/>
      <c r="K478" s="42"/>
      <c r="L478" s="42"/>
    </row>
    <row r="479">
      <c r="A479" s="42"/>
      <c r="B479" s="399"/>
      <c r="C479" s="42"/>
      <c r="D479" s="42"/>
      <c r="E479" s="42"/>
      <c r="F479" s="42"/>
      <c r="G479" s="42"/>
      <c r="H479" s="42"/>
      <c r="I479" s="42"/>
      <c r="J479" s="42"/>
      <c r="K479" s="42"/>
      <c r="L479" s="42"/>
    </row>
    <row r="480">
      <c r="A480" s="42"/>
      <c r="B480" s="399"/>
      <c r="C480" s="42"/>
      <c r="D480" s="42"/>
      <c r="E480" s="42"/>
      <c r="F480" s="42"/>
      <c r="G480" s="42"/>
      <c r="H480" s="42"/>
      <c r="I480" s="42"/>
      <c r="J480" s="42"/>
      <c r="K480" s="42"/>
      <c r="L480" s="42"/>
    </row>
    <row r="481">
      <c r="A481" s="42"/>
      <c r="B481" s="399"/>
      <c r="C481" s="42"/>
      <c r="D481" s="42"/>
      <c r="E481" s="42"/>
      <c r="F481" s="42"/>
      <c r="G481" s="42"/>
      <c r="H481" s="42"/>
      <c r="I481" s="42"/>
      <c r="J481" s="42"/>
      <c r="K481" s="42"/>
      <c r="L481" s="42"/>
    </row>
    <row r="482">
      <c r="A482" s="42"/>
      <c r="B482" s="399"/>
      <c r="C482" s="42"/>
      <c r="D482" s="42"/>
      <c r="E482" s="42"/>
      <c r="F482" s="42"/>
      <c r="G482" s="42"/>
      <c r="H482" s="42"/>
      <c r="I482" s="42"/>
      <c r="J482" s="42"/>
      <c r="K482" s="42"/>
      <c r="L482" s="42"/>
    </row>
    <row r="483">
      <c r="A483" s="42"/>
      <c r="B483" s="399"/>
      <c r="C483" s="42"/>
      <c r="D483" s="42"/>
      <c r="E483" s="42"/>
      <c r="F483" s="42"/>
      <c r="G483" s="42"/>
      <c r="H483" s="42"/>
      <c r="I483" s="42"/>
      <c r="J483" s="42"/>
      <c r="K483" s="42"/>
      <c r="L483" s="42"/>
    </row>
    <row r="484">
      <c r="A484" s="42"/>
      <c r="B484" s="399"/>
      <c r="C484" s="42"/>
      <c r="D484" s="42"/>
      <c r="E484" s="42"/>
      <c r="F484" s="42"/>
      <c r="G484" s="42"/>
      <c r="H484" s="42"/>
      <c r="I484" s="42"/>
      <c r="J484" s="42"/>
      <c r="K484" s="42"/>
      <c r="L484" s="42"/>
    </row>
    <row r="485">
      <c r="A485" s="42"/>
      <c r="B485" s="399"/>
      <c r="C485" s="42"/>
      <c r="D485" s="42"/>
      <c r="E485" s="42"/>
      <c r="F485" s="42"/>
      <c r="G485" s="42"/>
      <c r="H485" s="42"/>
      <c r="I485" s="42"/>
      <c r="J485" s="42"/>
      <c r="K485" s="42"/>
      <c r="L485" s="42"/>
    </row>
    <row r="486">
      <c r="A486" s="42"/>
      <c r="B486" s="399"/>
      <c r="C486" s="42"/>
      <c r="D486" s="42"/>
      <c r="E486" s="42"/>
      <c r="F486" s="42"/>
      <c r="G486" s="42"/>
      <c r="H486" s="42"/>
      <c r="I486" s="42"/>
      <c r="J486" s="42"/>
      <c r="K486" s="42"/>
      <c r="L486" s="42"/>
    </row>
    <row r="487">
      <c r="A487" s="42"/>
      <c r="B487" s="399"/>
      <c r="C487" s="42"/>
      <c r="D487" s="42"/>
      <c r="E487" s="42"/>
      <c r="F487" s="42"/>
      <c r="G487" s="42"/>
      <c r="H487" s="42"/>
      <c r="I487" s="42"/>
      <c r="J487" s="42"/>
      <c r="K487" s="42"/>
      <c r="L487" s="42"/>
    </row>
    <row r="488">
      <c r="A488" s="42"/>
      <c r="B488" s="399"/>
      <c r="C488" s="42"/>
      <c r="D488" s="42"/>
      <c r="E488" s="42"/>
      <c r="F488" s="42"/>
      <c r="G488" s="42"/>
      <c r="H488" s="42"/>
      <c r="I488" s="42"/>
      <c r="J488" s="42"/>
      <c r="K488" s="42"/>
      <c r="L488" s="42"/>
    </row>
    <row r="489">
      <c r="A489" s="42"/>
      <c r="B489" s="399"/>
      <c r="C489" s="42"/>
      <c r="D489" s="42"/>
      <c r="E489" s="42"/>
      <c r="F489" s="42"/>
      <c r="G489" s="42"/>
      <c r="H489" s="42"/>
      <c r="I489" s="42"/>
      <c r="J489" s="42"/>
      <c r="K489" s="42"/>
      <c r="L489" s="42"/>
    </row>
    <row r="490">
      <c r="A490" s="42"/>
      <c r="B490" s="399"/>
      <c r="C490" s="42"/>
      <c r="D490" s="42"/>
      <c r="E490" s="42"/>
      <c r="F490" s="42"/>
      <c r="G490" s="42"/>
      <c r="H490" s="42"/>
      <c r="I490" s="42"/>
      <c r="J490" s="42"/>
      <c r="K490" s="42"/>
      <c r="L490" s="42"/>
    </row>
    <row r="491">
      <c r="A491" s="42"/>
      <c r="B491" s="399"/>
      <c r="C491" s="42"/>
      <c r="D491" s="42"/>
      <c r="E491" s="42"/>
      <c r="F491" s="42"/>
      <c r="G491" s="42"/>
      <c r="H491" s="42"/>
      <c r="I491" s="42"/>
      <c r="J491" s="42"/>
      <c r="K491" s="42"/>
      <c r="L491" s="42"/>
    </row>
    <row r="492">
      <c r="A492" s="42"/>
      <c r="B492" s="399"/>
      <c r="C492" s="42"/>
      <c r="D492" s="42"/>
      <c r="E492" s="42"/>
      <c r="F492" s="42"/>
      <c r="G492" s="42"/>
      <c r="H492" s="42"/>
      <c r="I492" s="42"/>
      <c r="J492" s="42"/>
      <c r="K492" s="42"/>
      <c r="L492" s="42"/>
    </row>
    <row r="493">
      <c r="A493" s="42"/>
      <c r="B493" s="399"/>
      <c r="C493" s="42"/>
      <c r="D493" s="42"/>
      <c r="E493" s="42"/>
      <c r="F493" s="42"/>
      <c r="G493" s="42"/>
      <c r="H493" s="42"/>
      <c r="I493" s="42"/>
      <c r="J493" s="42"/>
      <c r="K493" s="42"/>
      <c r="L493" s="42"/>
    </row>
    <row r="494">
      <c r="A494" s="42"/>
      <c r="B494" s="399"/>
      <c r="C494" s="42"/>
      <c r="D494" s="42"/>
      <c r="E494" s="42"/>
      <c r="F494" s="42"/>
      <c r="G494" s="42"/>
      <c r="H494" s="42"/>
      <c r="I494" s="42"/>
      <c r="J494" s="42"/>
      <c r="K494" s="42"/>
      <c r="L494" s="42"/>
    </row>
    <row r="495">
      <c r="A495" s="42"/>
      <c r="B495" s="399"/>
      <c r="C495" s="42"/>
      <c r="D495" s="42"/>
      <c r="E495" s="42"/>
      <c r="F495" s="42"/>
      <c r="G495" s="42"/>
      <c r="H495" s="42"/>
      <c r="I495" s="42"/>
      <c r="J495" s="42"/>
      <c r="K495" s="42"/>
      <c r="L495" s="42"/>
    </row>
    <row r="496">
      <c r="A496" s="42"/>
      <c r="B496" s="399"/>
      <c r="C496" s="42"/>
      <c r="D496" s="42"/>
      <c r="E496" s="42"/>
      <c r="F496" s="42"/>
      <c r="G496" s="42"/>
      <c r="H496" s="42"/>
      <c r="I496" s="42"/>
      <c r="J496" s="42"/>
      <c r="K496" s="42"/>
      <c r="L496" s="42"/>
    </row>
    <row r="497">
      <c r="A497" s="42"/>
      <c r="B497" s="399"/>
      <c r="C497" s="42"/>
      <c r="D497" s="42"/>
      <c r="E497" s="42"/>
      <c r="F497" s="42"/>
      <c r="G497" s="42"/>
      <c r="H497" s="42"/>
      <c r="I497" s="42"/>
      <c r="J497" s="42"/>
      <c r="K497" s="42"/>
      <c r="L497" s="42"/>
    </row>
    <row r="498">
      <c r="A498" s="42"/>
      <c r="B498" s="399"/>
      <c r="C498" s="42"/>
      <c r="D498" s="42"/>
      <c r="E498" s="42"/>
      <c r="F498" s="42"/>
      <c r="G498" s="42"/>
      <c r="H498" s="42"/>
      <c r="I498" s="42"/>
      <c r="J498" s="42"/>
      <c r="K498" s="42"/>
      <c r="L498" s="42"/>
    </row>
    <row r="499">
      <c r="A499" s="42"/>
      <c r="B499" s="399"/>
      <c r="C499" s="42"/>
      <c r="D499" s="42"/>
      <c r="E499" s="42"/>
      <c r="F499" s="42"/>
      <c r="G499" s="42"/>
      <c r="H499" s="42"/>
      <c r="I499" s="42"/>
      <c r="J499" s="42"/>
      <c r="K499" s="42"/>
      <c r="L499" s="42"/>
    </row>
    <row r="500">
      <c r="A500" s="42"/>
      <c r="B500" s="399"/>
      <c r="C500" s="42"/>
      <c r="D500" s="42"/>
      <c r="E500" s="42"/>
      <c r="F500" s="42"/>
      <c r="G500" s="42"/>
      <c r="H500" s="42"/>
      <c r="I500" s="42"/>
      <c r="J500" s="42"/>
      <c r="K500" s="42"/>
      <c r="L500" s="42"/>
    </row>
    <row r="501">
      <c r="A501" s="42"/>
      <c r="B501" s="399"/>
      <c r="C501" s="42"/>
      <c r="D501" s="42"/>
      <c r="E501" s="42"/>
      <c r="F501" s="42"/>
      <c r="G501" s="42"/>
      <c r="H501" s="42"/>
      <c r="I501" s="42"/>
      <c r="J501" s="42"/>
      <c r="K501" s="42"/>
      <c r="L501" s="42"/>
    </row>
    <row r="502">
      <c r="A502" s="42"/>
      <c r="B502" s="399"/>
      <c r="C502" s="42"/>
      <c r="D502" s="42"/>
      <c r="E502" s="42"/>
      <c r="F502" s="42"/>
      <c r="G502" s="42"/>
      <c r="H502" s="42"/>
      <c r="I502" s="42"/>
      <c r="J502" s="42"/>
      <c r="K502" s="42"/>
      <c r="L502" s="42"/>
    </row>
    <row r="503">
      <c r="A503" s="42"/>
      <c r="B503" s="399"/>
      <c r="C503" s="42"/>
      <c r="D503" s="42"/>
      <c r="E503" s="42"/>
      <c r="F503" s="42"/>
      <c r="G503" s="42"/>
      <c r="H503" s="42"/>
      <c r="I503" s="42"/>
      <c r="J503" s="42"/>
      <c r="K503" s="42"/>
      <c r="L503" s="42"/>
    </row>
    <row r="504">
      <c r="A504" s="42"/>
      <c r="B504" s="399"/>
      <c r="C504" s="42"/>
      <c r="D504" s="42"/>
      <c r="E504" s="42"/>
      <c r="F504" s="42"/>
      <c r="G504" s="42"/>
      <c r="H504" s="42"/>
      <c r="I504" s="42"/>
      <c r="J504" s="42"/>
      <c r="K504" s="42"/>
      <c r="L504" s="42"/>
    </row>
    <row r="505">
      <c r="A505" s="42"/>
      <c r="B505" s="399"/>
      <c r="C505" s="42"/>
      <c r="D505" s="42"/>
      <c r="E505" s="42"/>
      <c r="F505" s="42"/>
      <c r="G505" s="42"/>
      <c r="H505" s="42"/>
      <c r="I505" s="42"/>
      <c r="J505" s="42"/>
      <c r="K505" s="42"/>
      <c r="L505" s="42"/>
    </row>
    <row r="506">
      <c r="A506" s="42"/>
      <c r="B506" s="399"/>
      <c r="C506" s="42"/>
      <c r="D506" s="42"/>
      <c r="E506" s="42"/>
      <c r="F506" s="42"/>
      <c r="G506" s="42"/>
      <c r="H506" s="42"/>
      <c r="I506" s="42"/>
      <c r="J506" s="42"/>
      <c r="K506" s="42"/>
      <c r="L506" s="42"/>
    </row>
    <row r="507">
      <c r="A507" s="42"/>
      <c r="B507" s="399"/>
      <c r="C507" s="42"/>
      <c r="D507" s="42"/>
      <c r="E507" s="42"/>
      <c r="F507" s="42"/>
      <c r="G507" s="42"/>
      <c r="H507" s="42"/>
      <c r="I507" s="42"/>
      <c r="J507" s="42"/>
      <c r="K507" s="42"/>
      <c r="L507" s="42"/>
    </row>
    <row r="508">
      <c r="A508" s="42"/>
      <c r="B508" s="399"/>
      <c r="C508" s="42"/>
      <c r="D508" s="42"/>
      <c r="E508" s="42"/>
      <c r="F508" s="42"/>
      <c r="G508" s="42"/>
      <c r="H508" s="42"/>
      <c r="I508" s="42"/>
      <c r="J508" s="42"/>
      <c r="K508" s="42"/>
      <c r="L508" s="42"/>
    </row>
    <row r="509">
      <c r="A509" s="42"/>
      <c r="B509" s="399"/>
      <c r="C509" s="42"/>
      <c r="D509" s="42"/>
      <c r="E509" s="42"/>
      <c r="F509" s="42"/>
      <c r="G509" s="42"/>
      <c r="H509" s="42"/>
      <c r="I509" s="42"/>
      <c r="J509" s="42"/>
      <c r="K509" s="42"/>
      <c r="L509" s="42"/>
    </row>
    <row r="510">
      <c r="A510" s="42"/>
      <c r="B510" s="399"/>
      <c r="C510" s="42"/>
      <c r="D510" s="42"/>
      <c r="E510" s="42"/>
      <c r="F510" s="42"/>
      <c r="G510" s="42"/>
      <c r="H510" s="42"/>
      <c r="I510" s="42"/>
      <c r="J510" s="42"/>
      <c r="K510" s="42"/>
      <c r="L510" s="42"/>
    </row>
    <row r="511">
      <c r="A511" s="42"/>
      <c r="B511" s="399"/>
      <c r="C511" s="42"/>
      <c r="D511" s="42"/>
      <c r="E511" s="42"/>
      <c r="F511" s="42"/>
      <c r="G511" s="42"/>
      <c r="H511" s="42"/>
      <c r="I511" s="42"/>
      <c r="J511" s="42"/>
      <c r="K511" s="42"/>
      <c r="L511" s="42"/>
    </row>
    <row r="512">
      <c r="A512" s="42"/>
      <c r="B512" s="399"/>
      <c r="C512" s="42"/>
      <c r="D512" s="42"/>
      <c r="E512" s="42"/>
      <c r="F512" s="42"/>
      <c r="G512" s="42"/>
      <c r="H512" s="42"/>
      <c r="I512" s="42"/>
      <c r="J512" s="42"/>
      <c r="K512" s="42"/>
      <c r="L512" s="42"/>
    </row>
    <row r="513">
      <c r="A513" s="42"/>
      <c r="B513" s="399"/>
      <c r="C513" s="42"/>
      <c r="D513" s="42"/>
      <c r="E513" s="42"/>
      <c r="F513" s="42"/>
      <c r="G513" s="42"/>
      <c r="H513" s="42"/>
      <c r="I513" s="42"/>
      <c r="J513" s="42"/>
      <c r="K513" s="42"/>
      <c r="L513" s="42"/>
    </row>
    <row r="514">
      <c r="A514" s="42"/>
      <c r="B514" s="399"/>
      <c r="C514" s="42"/>
      <c r="D514" s="42"/>
      <c r="E514" s="42"/>
      <c r="F514" s="42"/>
      <c r="G514" s="42"/>
      <c r="H514" s="42"/>
      <c r="I514" s="42"/>
      <c r="J514" s="42"/>
      <c r="K514" s="42"/>
      <c r="L514" s="42"/>
    </row>
    <row r="515">
      <c r="A515" s="42"/>
      <c r="B515" s="399"/>
      <c r="C515" s="42"/>
      <c r="D515" s="42"/>
      <c r="E515" s="42"/>
      <c r="F515" s="42"/>
      <c r="G515" s="42"/>
      <c r="H515" s="42"/>
      <c r="I515" s="42"/>
      <c r="J515" s="42"/>
      <c r="K515" s="42"/>
      <c r="L515" s="42"/>
    </row>
    <row r="516">
      <c r="A516" s="42"/>
      <c r="B516" s="399"/>
      <c r="C516" s="42"/>
      <c r="D516" s="42"/>
      <c r="E516" s="42"/>
      <c r="F516" s="42"/>
      <c r="G516" s="42"/>
      <c r="H516" s="42"/>
      <c r="I516" s="42"/>
      <c r="J516" s="42"/>
      <c r="K516" s="42"/>
      <c r="L516" s="42"/>
    </row>
    <row r="517">
      <c r="A517" s="42"/>
      <c r="B517" s="399"/>
      <c r="C517" s="42"/>
      <c r="D517" s="42"/>
      <c r="E517" s="42"/>
      <c r="F517" s="42"/>
      <c r="G517" s="42"/>
      <c r="H517" s="42"/>
      <c r="I517" s="42"/>
      <c r="J517" s="42"/>
      <c r="K517" s="42"/>
      <c r="L517" s="42"/>
    </row>
    <row r="518">
      <c r="A518" s="42"/>
      <c r="B518" s="399"/>
      <c r="C518" s="42"/>
      <c r="D518" s="42"/>
      <c r="E518" s="42"/>
      <c r="F518" s="42"/>
      <c r="G518" s="42"/>
      <c r="H518" s="42"/>
      <c r="I518" s="42"/>
      <c r="J518" s="42"/>
      <c r="K518" s="42"/>
      <c r="L518" s="42"/>
    </row>
    <row r="519">
      <c r="A519" s="42"/>
      <c r="B519" s="399"/>
      <c r="C519" s="42"/>
      <c r="D519" s="42"/>
      <c r="E519" s="42"/>
      <c r="F519" s="42"/>
      <c r="G519" s="42"/>
      <c r="H519" s="42"/>
      <c r="I519" s="42"/>
      <c r="J519" s="42"/>
      <c r="K519" s="42"/>
      <c r="L519" s="42"/>
    </row>
    <row r="520">
      <c r="A520" s="42"/>
      <c r="B520" s="399"/>
      <c r="C520" s="42"/>
      <c r="D520" s="42"/>
      <c r="E520" s="42"/>
      <c r="F520" s="42"/>
      <c r="G520" s="42"/>
      <c r="H520" s="42"/>
      <c r="I520" s="42"/>
      <c r="J520" s="42"/>
      <c r="K520" s="42"/>
      <c r="L520" s="42"/>
    </row>
    <row r="521">
      <c r="A521" s="42"/>
      <c r="B521" s="399"/>
      <c r="C521" s="42"/>
      <c r="D521" s="42"/>
      <c r="E521" s="42"/>
      <c r="F521" s="42"/>
      <c r="G521" s="42"/>
      <c r="H521" s="42"/>
      <c r="I521" s="42"/>
      <c r="J521" s="42"/>
      <c r="K521" s="42"/>
      <c r="L521" s="42"/>
    </row>
    <row r="522">
      <c r="A522" s="42"/>
      <c r="B522" s="399"/>
      <c r="C522" s="42"/>
      <c r="D522" s="42"/>
      <c r="E522" s="42"/>
      <c r="F522" s="42"/>
      <c r="G522" s="42"/>
      <c r="H522" s="42"/>
      <c r="I522" s="42"/>
      <c r="J522" s="42"/>
      <c r="K522" s="42"/>
      <c r="L522" s="42"/>
    </row>
    <row r="523">
      <c r="A523" s="42"/>
      <c r="B523" s="399"/>
      <c r="C523" s="42"/>
      <c r="D523" s="42"/>
      <c r="E523" s="42"/>
      <c r="F523" s="42"/>
      <c r="G523" s="42"/>
      <c r="H523" s="42"/>
      <c r="I523" s="42"/>
      <c r="J523" s="42"/>
      <c r="K523" s="42"/>
      <c r="L523" s="42"/>
    </row>
    <row r="524">
      <c r="A524" s="42"/>
      <c r="B524" s="399"/>
      <c r="C524" s="42"/>
      <c r="D524" s="42"/>
      <c r="E524" s="42"/>
      <c r="F524" s="42"/>
      <c r="G524" s="42"/>
      <c r="H524" s="42"/>
      <c r="I524" s="42"/>
      <c r="J524" s="42"/>
      <c r="K524" s="42"/>
      <c r="L524" s="42"/>
    </row>
    <row r="525">
      <c r="A525" s="42"/>
      <c r="B525" s="399"/>
      <c r="C525" s="42"/>
      <c r="D525" s="42"/>
      <c r="E525" s="42"/>
      <c r="F525" s="42"/>
      <c r="G525" s="42"/>
      <c r="H525" s="42"/>
      <c r="I525" s="42"/>
      <c r="J525" s="42"/>
      <c r="K525" s="42"/>
      <c r="L525" s="42"/>
    </row>
    <row r="526">
      <c r="A526" s="42"/>
      <c r="B526" s="399"/>
      <c r="C526" s="42"/>
      <c r="D526" s="42"/>
      <c r="E526" s="42"/>
      <c r="F526" s="42"/>
      <c r="G526" s="42"/>
      <c r="H526" s="42"/>
      <c r="I526" s="42"/>
      <c r="J526" s="42"/>
      <c r="K526" s="42"/>
      <c r="L526" s="42"/>
    </row>
    <row r="527">
      <c r="A527" s="42"/>
      <c r="B527" s="399"/>
      <c r="C527" s="42"/>
      <c r="D527" s="42"/>
      <c r="E527" s="42"/>
      <c r="F527" s="42"/>
      <c r="G527" s="42"/>
      <c r="H527" s="42"/>
      <c r="I527" s="42"/>
      <c r="J527" s="42"/>
      <c r="K527" s="42"/>
      <c r="L527" s="42"/>
    </row>
    <row r="528">
      <c r="A528" s="42"/>
      <c r="B528" s="399"/>
      <c r="C528" s="42"/>
      <c r="D528" s="42"/>
      <c r="E528" s="42"/>
      <c r="F528" s="42"/>
      <c r="G528" s="42"/>
      <c r="H528" s="42"/>
      <c r="I528" s="42"/>
      <c r="J528" s="42"/>
      <c r="K528" s="42"/>
      <c r="L528" s="42"/>
    </row>
    <row r="529">
      <c r="A529" s="42"/>
      <c r="B529" s="399"/>
      <c r="C529" s="42"/>
      <c r="D529" s="42"/>
      <c r="E529" s="42"/>
      <c r="F529" s="42"/>
      <c r="G529" s="42"/>
      <c r="H529" s="42"/>
      <c r="I529" s="42"/>
      <c r="J529" s="42"/>
      <c r="K529" s="42"/>
      <c r="L529" s="42"/>
    </row>
    <row r="530">
      <c r="A530" s="42"/>
      <c r="B530" s="399"/>
      <c r="C530" s="42"/>
      <c r="D530" s="42"/>
      <c r="E530" s="42"/>
      <c r="F530" s="42"/>
      <c r="G530" s="42"/>
      <c r="H530" s="42"/>
      <c r="I530" s="42"/>
      <c r="J530" s="42"/>
      <c r="K530" s="42"/>
      <c r="L530" s="42"/>
    </row>
    <row r="531">
      <c r="A531" s="42"/>
      <c r="B531" s="399"/>
      <c r="C531" s="42"/>
      <c r="D531" s="42"/>
      <c r="E531" s="42"/>
      <c r="F531" s="42"/>
      <c r="G531" s="42"/>
      <c r="H531" s="42"/>
      <c r="I531" s="42"/>
      <c r="J531" s="42"/>
      <c r="K531" s="42"/>
      <c r="L531" s="42"/>
    </row>
    <row r="532">
      <c r="A532" s="42"/>
      <c r="B532" s="399"/>
      <c r="C532" s="42"/>
      <c r="D532" s="42"/>
      <c r="E532" s="42"/>
      <c r="F532" s="42"/>
      <c r="G532" s="42"/>
      <c r="H532" s="42"/>
      <c r="I532" s="42"/>
      <c r="J532" s="42"/>
      <c r="K532" s="42"/>
      <c r="L532" s="42"/>
    </row>
    <row r="533">
      <c r="A533" s="42"/>
      <c r="B533" s="399"/>
      <c r="C533" s="42"/>
      <c r="D533" s="42"/>
      <c r="E533" s="42"/>
      <c r="F533" s="42"/>
      <c r="G533" s="42"/>
      <c r="H533" s="42"/>
      <c r="I533" s="42"/>
      <c r="J533" s="42"/>
      <c r="K533" s="42"/>
      <c r="L533" s="42"/>
    </row>
    <row r="534">
      <c r="A534" s="42"/>
      <c r="B534" s="399"/>
      <c r="C534" s="42"/>
      <c r="D534" s="42"/>
      <c r="E534" s="42"/>
      <c r="F534" s="42"/>
      <c r="G534" s="42"/>
      <c r="H534" s="42"/>
      <c r="I534" s="42"/>
      <c r="J534" s="42"/>
      <c r="K534" s="42"/>
      <c r="L534" s="42"/>
    </row>
    <row r="535">
      <c r="A535" s="42"/>
      <c r="B535" s="399"/>
      <c r="C535" s="42"/>
      <c r="D535" s="42"/>
      <c r="E535" s="42"/>
      <c r="F535" s="42"/>
      <c r="G535" s="42"/>
      <c r="H535" s="42"/>
      <c r="I535" s="42"/>
      <c r="J535" s="42"/>
      <c r="K535" s="42"/>
      <c r="L535" s="42"/>
    </row>
    <row r="536">
      <c r="A536" s="42"/>
      <c r="B536" s="399"/>
      <c r="C536" s="42"/>
      <c r="D536" s="42"/>
      <c r="E536" s="42"/>
      <c r="F536" s="42"/>
      <c r="G536" s="42"/>
      <c r="H536" s="42"/>
      <c r="I536" s="42"/>
      <c r="J536" s="42"/>
      <c r="K536" s="42"/>
      <c r="L536" s="42"/>
    </row>
    <row r="537">
      <c r="A537" s="42"/>
      <c r="B537" s="399"/>
      <c r="C537" s="42"/>
      <c r="D537" s="42"/>
      <c r="E537" s="42"/>
      <c r="F537" s="42"/>
      <c r="G537" s="42"/>
      <c r="H537" s="42"/>
      <c r="I537" s="42"/>
      <c r="J537" s="42"/>
      <c r="K537" s="42"/>
      <c r="L537" s="42"/>
    </row>
    <row r="538">
      <c r="A538" s="42"/>
      <c r="B538" s="399"/>
      <c r="C538" s="42"/>
      <c r="D538" s="42"/>
      <c r="E538" s="42"/>
      <c r="F538" s="42"/>
      <c r="G538" s="42"/>
      <c r="H538" s="42"/>
      <c r="I538" s="42"/>
      <c r="J538" s="42"/>
      <c r="K538" s="42"/>
      <c r="L538" s="42"/>
    </row>
    <row r="539">
      <c r="A539" s="42"/>
      <c r="B539" s="399"/>
      <c r="C539" s="42"/>
      <c r="D539" s="42"/>
      <c r="E539" s="42"/>
      <c r="F539" s="42"/>
      <c r="G539" s="42"/>
      <c r="H539" s="42"/>
      <c r="I539" s="42"/>
      <c r="J539" s="42"/>
      <c r="K539" s="42"/>
      <c r="L539" s="42"/>
    </row>
    <row r="540">
      <c r="A540" s="42"/>
      <c r="B540" s="399"/>
      <c r="C540" s="42"/>
      <c r="D540" s="42"/>
      <c r="E540" s="42"/>
      <c r="F540" s="42"/>
      <c r="G540" s="42"/>
      <c r="H540" s="42"/>
      <c r="I540" s="42"/>
      <c r="J540" s="42"/>
      <c r="K540" s="42"/>
      <c r="L540" s="42"/>
    </row>
    <row r="541">
      <c r="A541" s="42"/>
      <c r="B541" s="399"/>
      <c r="C541" s="42"/>
      <c r="D541" s="42"/>
      <c r="E541" s="42"/>
      <c r="F541" s="42"/>
      <c r="G541" s="42"/>
      <c r="H541" s="42"/>
      <c r="I541" s="42"/>
      <c r="J541" s="42"/>
      <c r="K541" s="42"/>
      <c r="L541" s="42"/>
    </row>
    <row r="542">
      <c r="A542" s="42"/>
      <c r="B542" s="399"/>
      <c r="C542" s="42"/>
      <c r="D542" s="42"/>
      <c r="E542" s="42"/>
      <c r="F542" s="42"/>
      <c r="G542" s="42"/>
      <c r="H542" s="42"/>
      <c r="I542" s="42"/>
      <c r="J542" s="42"/>
      <c r="K542" s="42"/>
      <c r="L542" s="42"/>
    </row>
    <row r="543">
      <c r="A543" s="42"/>
      <c r="B543" s="399"/>
      <c r="C543" s="42"/>
      <c r="D543" s="42"/>
      <c r="E543" s="42"/>
      <c r="F543" s="42"/>
      <c r="G543" s="42"/>
      <c r="H543" s="42"/>
      <c r="I543" s="42"/>
      <c r="J543" s="42"/>
      <c r="K543" s="42"/>
      <c r="L543" s="42"/>
    </row>
    <row r="544">
      <c r="A544" s="42"/>
      <c r="B544" s="399"/>
      <c r="C544" s="42"/>
      <c r="D544" s="42"/>
      <c r="E544" s="42"/>
      <c r="F544" s="42"/>
      <c r="G544" s="42"/>
      <c r="H544" s="42"/>
      <c r="I544" s="42"/>
      <c r="J544" s="42"/>
      <c r="K544" s="42"/>
      <c r="L544" s="42"/>
    </row>
    <row r="545">
      <c r="A545" s="42"/>
      <c r="B545" s="399"/>
      <c r="C545" s="42"/>
      <c r="D545" s="42"/>
      <c r="E545" s="42"/>
      <c r="F545" s="42"/>
      <c r="G545" s="42"/>
      <c r="H545" s="42"/>
      <c r="I545" s="42"/>
      <c r="J545" s="42"/>
      <c r="K545" s="42"/>
      <c r="L545" s="42"/>
    </row>
    <row r="546">
      <c r="A546" s="42"/>
      <c r="B546" s="399"/>
      <c r="C546" s="42"/>
      <c r="D546" s="42"/>
      <c r="E546" s="42"/>
      <c r="F546" s="42"/>
      <c r="G546" s="42"/>
      <c r="H546" s="42"/>
      <c r="I546" s="42"/>
      <c r="J546" s="42"/>
      <c r="K546" s="42"/>
      <c r="L546" s="42"/>
    </row>
    <row r="547">
      <c r="A547" s="42"/>
      <c r="B547" s="399"/>
      <c r="C547" s="42"/>
      <c r="D547" s="42"/>
      <c r="E547" s="42"/>
      <c r="F547" s="42"/>
      <c r="G547" s="42"/>
      <c r="H547" s="42"/>
      <c r="I547" s="42"/>
      <c r="J547" s="42"/>
      <c r="K547" s="42"/>
      <c r="L547" s="42"/>
    </row>
    <row r="548">
      <c r="A548" s="42"/>
      <c r="B548" s="399"/>
      <c r="C548" s="42"/>
      <c r="D548" s="42"/>
      <c r="E548" s="42"/>
      <c r="F548" s="42"/>
      <c r="G548" s="42"/>
      <c r="H548" s="42"/>
      <c r="I548" s="42"/>
      <c r="J548" s="42"/>
      <c r="K548" s="42"/>
      <c r="L548" s="42"/>
    </row>
    <row r="549">
      <c r="A549" s="42"/>
      <c r="B549" s="399"/>
      <c r="C549" s="42"/>
      <c r="D549" s="42"/>
      <c r="E549" s="42"/>
      <c r="F549" s="42"/>
      <c r="G549" s="42"/>
      <c r="H549" s="42"/>
      <c r="I549" s="42"/>
      <c r="J549" s="42"/>
      <c r="K549" s="42"/>
      <c r="L549" s="42"/>
    </row>
    <row r="550">
      <c r="A550" s="42"/>
      <c r="B550" s="399"/>
      <c r="C550" s="42"/>
      <c r="D550" s="42"/>
      <c r="E550" s="42"/>
      <c r="F550" s="42"/>
      <c r="G550" s="42"/>
      <c r="H550" s="42"/>
      <c r="I550" s="42"/>
      <c r="J550" s="42"/>
      <c r="K550" s="42"/>
      <c r="L550" s="42"/>
    </row>
    <row r="551">
      <c r="A551" s="42"/>
      <c r="B551" s="399"/>
      <c r="C551" s="42"/>
      <c r="D551" s="42"/>
      <c r="E551" s="42"/>
      <c r="F551" s="42"/>
      <c r="G551" s="42"/>
      <c r="H551" s="42"/>
      <c r="I551" s="42"/>
      <c r="J551" s="42"/>
      <c r="K551" s="42"/>
      <c r="L551" s="42"/>
    </row>
    <row r="552">
      <c r="A552" s="42"/>
      <c r="B552" s="399"/>
      <c r="C552" s="42"/>
      <c r="D552" s="42"/>
      <c r="E552" s="42"/>
      <c r="F552" s="42"/>
      <c r="G552" s="42"/>
      <c r="H552" s="42"/>
      <c r="I552" s="42"/>
      <c r="J552" s="42"/>
      <c r="K552" s="42"/>
      <c r="L552" s="42"/>
    </row>
    <row r="553">
      <c r="A553" s="42"/>
      <c r="B553" s="399"/>
      <c r="C553" s="42"/>
      <c r="D553" s="42"/>
      <c r="E553" s="42"/>
      <c r="F553" s="42"/>
      <c r="G553" s="42"/>
      <c r="H553" s="42"/>
      <c r="I553" s="42"/>
      <c r="J553" s="42"/>
      <c r="K553" s="42"/>
      <c r="L553" s="42"/>
    </row>
    <row r="554">
      <c r="A554" s="42"/>
      <c r="B554" s="399"/>
      <c r="C554" s="42"/>
      <c r="D554" s="42"/>
      <c r="E554" s="42"/>
      <c r="F554" s="42"/>
      <c r="G554" s="42"/>
      <c r="H554" s="42"/>
      <c r="I554" s="42"/>
      <c r="J554" s="42"/>
      <c r="K554" s="42"/>
      <c r="L554" s="42"/>
    </row>
    <row r="555">
      <c r="A555" s="42"/>
      <c r="B555" s="399"/>
      <c r="C555" s="42"/>
      <c r="D555" s="42"/>
      <c r="E555" s="42"/>
      <c r="F555" s="42"/>
      <c r="G555" s="42"/>
      <c r="H555" s="42"/>
      <c r="I555" s="42"/>
      <c r="J555" s="42"/>
      <c r="K555" s="42"/>
      <c r="L555" s="42"/>
    </row>
    <row r="556">
      <c r="A556" s="42"/>
      <c r="B556" s="399"/>
      <c r="C556" s="42"/>
      <c r="D556" s="42"/>
      <c r="E556" s="42"/>
      <c r="F556" s="42"/>
      <c r="G556" s="42"/>
      <c r="H556" s="42"/>
      <c r="I556" s="42"/>
      <c r="J556" s="42"/>
      <c r="K556" s="42"/>
      <c r="L556" s="42"/>
    </row>
    <row r="557">
      <c r="A557" s="42"/>
      <c r="B557" s="399"/>
      <c r="C557" s="42"/>
      <c r="D557" s="42"/>
      <c r="E557" s="42"/>
      <c r="F557" s="42"/>
      <c r="G557" s="42"/>
      <c r="H557" s="42"/>
      <c r="I557" s="42"/>
      <c r="J557" s="42"/>
      <c r="K557" s="42"/>
      <c r="L557" s="42"/>
    </row>
    <row r="558">
      <c r="A558" s="42"/>
      <c r="B558" s="399"/>
      <c r="C558" s="42"/>
      <c r="D558" s="42"/>
      <c r="E558" s="42"/>
      <c r="F558" s="42"/>
      <c r="G558" s="42"/>
      <c r="H558" s="42"/>
      <c r="I558" s="42"/>
      <c r="J558" s="42"/>
      <c r="K558" s="42"/>
      <c r="L558" s="42"/>
    </row>
    <row r="559">
      <c r="A559" s="42"/>
      <c r="B559" s="399"/>
      <c r="C559" s="42"/>
      <c r="D559" s="42"/>
      <c r="E559" s="42"/>
      <c r="F559" s="42"/>
      <c r="G559" s="42"/>
      <c r="H559" s="42"/>
      <c r="I559" s="42"/>
      <c r="J559" s="42"/>
      <c r="K559" s="42"/>
      <c r="L559" s="42"/>
    </row>
    <row r="560">
      <c r="A560" s="42"/>
      <c r="B560" s="399"/>
      <c r="C560" s="42"/>
      <c r="D560" s="42"/>
      <c r="E560" s="42"/>
      <c r="F560" s="42"/>
      <c r="G560" s="42"/>
      <c r="H560" s="42"/>
      <c r="I560" s="42"/>
      <c r="J560" s="42"/>
      <c r="K560" s="42"/>
      <c r="L560" s="42"/>
    </row>
    <row r="561">
      <c r="A561" s="42"/>
      <c r="B561" s="399"/>
      <c r="C561" s="42"/>
      <c r="D561" s="42"/>
      <c r="E561" s="42"/>
      <c r="F561" s="42"/>
      <c r="G561" s="42"/>
      <c r="H561" s="42"/>
      <c r="I561" s="42"/>
      <c r="J561" s="42"/>
      <c r="K561" s="42"/>
      <c r="L561" s="42"/>
    </row>
    <row r="562">
      <c r="A562" s="42"/>
      <c r="B562" s="399"/>
      <c r="C562" s="42"/>
      <c r="D562" s="42"/>
      <c r="E562" s="42"/>
      <c r="F562" s="42"/>
      <c r="G562" s="42"/>
      <c r="H562" s="42"/>
      <c r="I562" s="42"/>
      <c r="J562" s="42"/>
      <c r="K562" s="42"/>
      <c r="L562" s="42"/>
    </row>
    <row r="563">
      <c r="A563" s="42"/>
      <c r="B563" s="399"/>
      <c r="C563" s="42"/>
      <c r="D563" s="42"/>
      <c r="E563" s="42"/>
      <c r="F563" s="42"/>
      <c r="G563" s="42"/>
      <c r="H563" s="42"/>
      <c r="I563" s="42"/>
      <c r="J563" s="42"/>
      <c r="K563" s="42"/>
      <c r="L563" s="42"/>
    </row>
    <row r="564">
      <c r="A564" s="42"/>
      <c r="B564" s="399"/>
      <c r="C564" s="42"/>
      <c r="D564" s="42"/>
      <c r="E564" s="42"/>
      <c r="F564" s="42"/>
      <c r="G564" s="42"/>
      <c r="H564" s="42"/>
      <c r="I564" s="42"/>
      <c r="J564" s="42"/>
      <c r="K564" s="42"/>
      <c r="L564" s="42"/>
    </row>
    <row r="565">
      <c r="A565" s="42"/>
      <c r="B565" s="399"/>
      <c r="C565" s="42"/>
      <c r="D565" s="42"/>
      <c r="E565" s="42"/>
      <c r="F565" s="42"/>
      <c r="G565" s="42"/>
      <c r="H565" s="42"/>
      <c r="I565" s="42"/>
      <c r="J565" s="42"/>
      <c r="K565" s="42"/>
      <c r="L565" s="42"/>
    </row>
    <row r="566">
      <c r="A566" s="42"/>
      <c r="B566" s="399"/>
      <c r="C566" s="42"/>
      <c r="D566" s="42"/>
      <c r="E566" s="42"/>
      <c r="F566" s="42"/>
      <c r="G566" s="42"/>
      <c r="H566" s="42"/>
      <c r="I566" s="42"/>
      <c r="J566" s="42"/>
      <c r="K566" s="42"/>
      <c r="L566" s="42"/>
    </row>
    <row r="567">
      <c r="A567" s="42"/>
      <c r="B567" s="399"/>
      <c r="C567" s="42"/>
      <c r="D567" s="42"/>
      <c r="E567" s="42"/>
      <c r="F567" s="42"/>
      <c r="G567" s="42"/>
      <c r="H567" s="42"/>
      <c r="I567" s="42"/>
      <c r="J567" s="42"/>
      <c r="K567" s="42"/>
      <c r="L567" s="42"/>
    </row>
    <row r="568">
      <c r="A568" s="42"/>
      <c r="B568" s="399"/>
      <c r="C568" s="42"/>
      <c r="D568" s="42"/>
      <c r="E568" s="42"/>
      <c r="F568" s="42"/>
      <c r="G568" s="42"/>
      <c r="H568" s="42"/>
      <c r="I568" s="42"/>
      <c r="J568" s="42"/>
      <c r="K568" s="42"/>
      <c r="L568" s="42"/>
    </row>
    <row r="569">
      <c r="A569" s="42"/>
      <c r="B569" s="399"/>
      <c r="C569" s="42"/>
      <c r="D569" s="42"/>
      <c r="E569" s="42"/>
      <c r="F569" s="42"/>
      <c r="G569" s="42"/>
      <c r="H569" s="42"/>
      <c r="I569" s="42"/>
      <c r="J569" s="42"/>
      <c r="K569" s="42"/>
      <c r="L569" s="42"/>
    </row>
    <row r="570">
      <c r="A570" s="42"/>
      <c r="B570" s="399"/>
      <c r="C570" s="42"/>
      <c r="D570" s="42"/>
      <c r="E570" s="42"/>
      <c r="F570" s="42"/>
      <c r="G570" s="42"/>
      <c r="H570" s="42"/>
      <c r="I570" s="42"/>
      <c r="J570" s="42"/>
      <c r="K570" s="42"/>
      <c r="L570" s="42"/>
    </row>
    <row r="571">
      <c r="A571" s="42"/>
      <c r="B571" s="399"/>
      <c r="C571" s="42"/>
      <c r="D571" s="42"/>
      <c r="E571" s="42"/>
      <c r="F571" s="42"/>
      <c r="G571" s="42"/>
      <c r="H571" s="42"/>
      <c r="I571" s="42"/>
      <c r="J571" s="42"/>
      <c r="K571" s="42"/>
      <c r="L571" s="42"/>
    </row>
    <row r="572">
      <c r="A572" s="42"/>
      <c r="B572" s="399"/>
      <c r="C572" s="42"/>
      <c r="D572" s="42"/>
      <c r="E572" s="42"/>
      <c r="F572" s="42"/>
      <c r="G572" s="42"/>
      <c r="H572" s="42"/>
      <c r="I572" s="42"/>
      <c r="J572" s="42"/>
      <c r="K572" s="42"/>
      <c r="L572" s="42"/>
    </row>
    <row r="573">
      <c r="A573" s="42"/>
      <c r="B573" s="399"/>
      <c r="C573" s="42"/>
      <c r="D573" s="42"/>
      <c r="E573" s="42"/>
      <c r="F573" s="42"/>
      <c r="G573" s="42"/>
      <c r="H573" s="42"/>
      <c r="I573" s="42"/>
      <c r="J573" s="42"/>
      <c r="K573" s="42"/>
      <c r="L573" s="42"/>
    </row>
    <row r="574">
      <c r="A574" s="42"/>
      <c r="B574" s="399"/>
      <c r="C574" s="42"/>
      <c r="D574" s="42"/>
      <c r="E574" s="42"/>
      <c r="F574" s="42"/>
      <c r="G574" s="42"/>
      <c r="H574" s="42"/>
      <c r="I574" s="42"/>
      <c r="J574" s="42"/>
      <c r="K574" s="42"/>
      <c r="L574" s="42"/>
    </row>
    <row r="575">
      <c r="A575" s="42"/>
      <c r="B575" s="399"/>
      <c r="C575" s="42"/>
      <c r="D575" s="42"/>
      <c r="E575" s="42"/>
      <c r="F575" s="42"/>
      <c r="G575" s="42"/>
      <c r="H575" s="42"/>
      <c r="I575" s="42"/>
      <c r="J575" s="42"/>
      <c r="K575" s="42"/>
      <c r="L575" s="42"/>
    </row>
    <row r="576">
      <c r="A576" s="42"/>
      <c r="B576" s="399"/>
      <c r="C576" s="42"/>
      <c r="D576" s="42"/>
      <c r="E576" s="42"/>
      <c r="F576" s="42"/>
      <c r="G576" s="42"/>
      <c r="H576" s="42"/>
      <c r="I576" s="42"/>
      <c r="J576" s="42"/>
      <c r="K576" s="42"/>
      <c r="L576" s="42"/>
    </row>
    <row r="577">
      <c r="A577" s="42"/>
      <c r="B577" s="399"/>
      <c r="C577" s="42"/>
      <c r="D577" s="42"/>
      <c r="E577" s="42"/>
      <c r="F577" s="42"/>
      <c r="G577" s="42"/>
      <c r="H577" s="42"/>
      <c r="I577" s="42"/>
      <c r="J577" s="42"/>
      <c r="K577" s="42"/>
      <c r="L577" s="42"/>
    </row>
    <row r="578">
      <c r="A578" s="42"/>
      <c r="B578" s="399"/>
      <c r="C578" s="42"/>
      <c r="D578" s="42"/>
      <c r="E578" s="42"/>
      <c r="F578" s="42"/>
      <c r="G578" s="42"/>
      <c r="H578" s="42"/>
      <c r="I578" s="42"/>
      <c r="J578" s="42"/>
      <c r="K578" s="42"/>
      <c r="L578" s="42"/>
    </row>
    <row r="579">
      <c r="A579" s="42"/>
      <c r="B579" s="399"/>
      <c r="C579" s="42"/>
      <c r="D579" s="42"/>
      <c r="E579" s="42"/>
      <c r="F579" s="42"/>
      <c r="G579" s="42"/>
      <c r="H579" s="42"/>
      <c r="I579" s="42"/>
      <c r="J579" s="42"/>
      <c r="K579" s="42"/>
      <c r="L579" s="42"/>
    </row>
    <row r="580">
      <c r="A580" s="42"/>
      <c r="B580" s="399"/>
      <c r="C580" s="42"/>
      <c r="D580" s="42"/>
      <c r="E580" s="42"/>
      <c r="F580" s="42"/>
      <c r="G580" s="42"/>
      <c r="H580" s="42"/>
      <c r="I580" s="42"/>
      <c r="J580" s="42"/>
      <c r="K580" s="42"/>
      <c r="L580" s="42"/>
    </row>
    <row r="581">
      <c r="A581" s="42"/>
      <c r="B581" s="399"/>
      <c r="C581" s="42"/>
      <c r="D581" s="42"/>
      <c r="E581" s="42"/>
      <c r="F581" s="42"/>
      <c r="G581" s="42"/>
      <c r="H581" s="42"/>
      <c r="I581" s="42"/>
      <c r="J581" s="42"/>
      <c r="K581" s="42"/>
      <c r="L581" s="42"/>
    </row>
    <row r="582">
      <c r="A582" s="42"/>
      <c r="B582" s="399"/>
      <c r="C582" s="42"/>
      <c r="D582" s="42"/>
      <c r="E582" s="42"/>
      <c r="F582" s="42"/>
      <c r="G582" s="42"/>
      <c r="H582" s="42"/>
      <c r="I582" s="42"/>
      <c r="J582" s="42"/>
      <c r="K582" s="42"/>
      <c r="L582" s="42"/>
    </row>
    <row r="583">
      <c r="A583" s="42"/>
      <c r="B583" s="399"/>
      <c r="C583" s="42"/>
      <c r="D583" s="42"/>
      <c r="E583" s="42"/>
      <c r="F583" s="42"/>
      <c r="G583" s="42"/>
      <c r="H583" s="42"/>
      <c r="I583" s="42"/>
      <c r="J583" s="42"/>
      <c r="K583" s="42"/>
      <c r="L583" s="42"/>
    </row>
    <row r="584">
      <c r="A584" s="42"/>
      <c r="B584" s="399"/>
      <c r="C584" s="42"/>
      <c r="D584" s="42"/>
      <c r="E584" s="42"/>
      <c r="F584" s="42"/>
      <c r="G584" s="42"/>
      <c r="H584" s="42"/>
      <c r="I584" s="42"/>
      <c r="J584" s="42"/>
      <c r="K584" s="42"/>
      <c r="L584" s="42"/>
    </row>
    <row r="585">
      <c r="A585" s="42"/>
      <c r="B585" s="399"/>
      <c r="C585" s="42"/>
      <c r="D585" s="42"/>
      <c r="E585" s="42"/>
      <c r="F585" s="42"/>
      <c r="G585" s="42"/>
      <c r="H585" s="42"/>
      <c r="I585" s="42"/>
      <c r="J585" s="42"/>
      <c r="K585" s="42"/>
      <c r="L585" s="42"/>
    </row>
    <row r="586">
      <c r="A586" s="42"/>
      <c r="B586" s="399"/>
      <c r="C586" s="42"/>
      <c r="D586" s="42"/>
      <c r="E586" s="42"/>
      <c r="F586" s="42"/>
      <c r="G586" s="42"/>
      <c r="H586" s="42"/>
      <c r="I586" s="42"/>
      <c r="J586" s="42"/>
      <c r="K586" s="42"/>
      <c r="L586" s="42"/>
    </row>
    <row r="587">
      <c r="A587" s="42"/>
      <c r="B587" s="399"/>
      <c r="C587" s="42"/>
      <c r="D587" s="42"/>
      <c r="E587" s="42"/>
      <c r="F587" s="42"/>
      <c r="G587" s="42"/>
      <c r="H587" s="42"/>
      <c r="I587" s="42"/>
      <c r="J587" s="42"/>
      <c r="K587" s="42"/>
      <c r="L587" s="42"/>
    </row>
    <row r="588">
      <c r="A588" s="42"/>
      <c r="B588" s="399"/>
      <c r="C588" s="42"/>
      <c r="D588" s="42"/>
      <c r="E588" s="42"/>
      <c r="F588" s="42"/>
      <c r="G588" s="42"/>
      <c r="H588" s="42"/>
      <c r="I588" s="42"/>
      <c r="J588" s="42"/>
      <c r="K588" s="42"/>
      <c r="L588" s="42"/>
    </row>
    <row r="589">
      <c r="A589" s="42"/>
      <c r="B589" s="399"/>
      <c r="C589" s="42"/>
      <c r="D589" s="42"/>
      <c r="E589" s="42"/>
      <c r="F589" s="42"/>
      <c r="G589" s="42"/>
      <c r="H589" s="42"/>
      <c r="I589" s="42"/>
      <c r="J589" s="42"/>
      <c r="K589" s="42"/>
      <c r="L589" s="42"/>
    </row>
    <row r="590">
      <c r="A590" s="42"/>
      <c r="B590" s="399"/>
      <c r="C590" s="42"/>
      <c r="D590" s="42"/>
      <c r="E590" s="42"/>
      <c r="F590" s="42"/>
      <c r="G590" s="42"/>
      <c r="H590" s="42"/>
      <c r="I590" s="42"/>
      <c r="J590" s="42"/>
      <c r="K590" s="42"/>
      <c r="L590" s="42"/>
    </row>
    <row r="591">
      <c r="A591" s="42"/>
      <c r="B591" s="399"/>
      <c r="C591" s="42"/>
      <c r="D591" s="42"/>
      <c r="E591" s="42"/>
      <c r="F591" s="42"/>
      <c r="G591" s="42"/>
      <c r="H591" s="42"/>
      <c r="I591" s="42"/>
      <c r="J591" s="42"/>
      <c r="K591" s="42"/>
      <c r="L591" s="42"/>
    </row>
    <row r="592">
      <c r="A592" s="42"/>
      <c r="B592" s="399"/>
      <c r="C592" s="42"/>
      <c r="D592" s="42"/>
      <c r="E592" s="42"/>
      <c r="F592" s="42"/>
      <c r="G592" s="42"/>
      <c r="H592" s="42"/>
      <c r="I592" s="42"/>
      <c r="J592" s="42"/>
      <c r="K592" s="42"/>
      <c r="L592" s="42"/>
    </row>
    <row r="593">
      <c r="A593" s="42"/>
      <c r="B593" s="399"/>
      <c r="C593" s="42"/>
      <c r="D593" s="42"/>
      <c r="E593" s="42"/>
      <c r="F593" s="42"/>
      <c r="G593" s="42"/>
      <c r="H593" s="42"/>
      <c r="I593" s="42"/>
      <c r="J593" s="42"/>
      <c r="K593" s="42"/>
      <c r="L593" s="42"/>
    </row>
    <row r="594">
      <c r="A594" s="42"/>
      <c r="B594" s="399"/>
      <c r="C594" s="42"/>
      <c r="D594" s="42"/>
      <c r="E594" s="42"/>
      <c r="F594" s="42"/>
      <c r="G594" s="42"/>
      <c r="H594" s="42"/>
      <c r="I594" s="42"/>
      <c r="J594" s="42"/>
      <c r="K594" s="42"/>
      <c r="L594" s="42"/>
    </row>
    <row r="595">
      <c r="A595" s="42"/>
      <c r="B595" s="399"/>
      <c r="C595" s="42"/>
      <c r="D595" s="42"/>
      <c r="E595" s="42"/>
      <c r="F595" s="42"/>
      <c r="G595" s="42"/>
      <c r="H595" s="42"/>
      <c r="I595" s="42"/>
      <c r="J595" s="42"/>
      <c r="K595" s="42"/>
      <c r="L595" s="42"/>
    </row>
    <row r="596">
      <c r="A596" s="42"/>
      <c r="B596" s="399"/>
      <c r="C596" s="42"/>
      <c r="D596" s="42"/>
      <c r="E596" s="42"/>
      <c r="F596" s="42"/>
      <c r="G596" s="42"/>
      <c r="H596" s="42"/>
      <c r="I596" s="42"/>
      <c r="J596" s="42"/>
      <c r="K596" s="42"/>
      <c r="L596" s="42"/>
    </row>
    <row r="597">
      <c r="A597" s="42"/>
      <c r="B597" s="399"/>
      <c r="C597" s="42"/>
      <c r="D597" s="42"/>
      <c r="E597" s="42"/>
      <c r="F597" s="42"/>
      <c r="G597" s="42"/>
      <c r="H597" s="42"/>
      <c r="I597" s="42"/>
      <c r="J597" s="42"/>
      <c r="K597" s="42"/>
      <c r="L597" s="42"/>
    </row>
    <row r="598">
      <c r="A598" s="42"/>
      <c r="B598" s="399"/>
      <c r="C598" s="42"/>
      <c r="D598" s="42"/>
      <c r="E598" s="42"/>
      <c r="F598" s="42"/>
      <c r="G598" s="42"/>
      <c r="H598" s="42"/>
      <c r="I598" s="42"/>
      <c r="J598" s="42"/>
      <c r="K598" s="42"/>
      <c r="L598" s="42"/>
    </row>
    <row r="599">
      <c r="A599" s="42"/>
      <c r="B599" s="399"/>
      <c r="C599" s="42"/>
      <c r="D599" s="42"/>
      <c r="E599" s="42"/>
      <c r="F599" s="42"/>
      <c r="G599" s="42"/>
      <c r="H599" s="42"/>
      <c r="I599" s="42"/>
      <c r="J599" s="42"/>
      <c r="K599" s="42"/>
      <c r="L599" s="42"/>
    </row>
    <row r="600">
      <c r="A600" s="42"/>
      <c r="B600" s="399"/>
      <c r="C600" s="42"/>
      <c r="D600" s="42"/>
      <c r="E600" s="42"/>
      <c r="F600" s="42"/>
      <c r="G600" s="42"/>
      <c r="H600" s="42"/>
      <c r="I600" s="42"/>
      <c r="J600" s="42"/>
      <c r="K600" s="42"/>
      <c r="L600" s="42"/>
    </row>
    <row r="601">
      <c r="A601" s="42"/>
      <c r="B601" s="399"/>
      <c r="C601" s="42"/>
      <c r="D601" s="42"/>
      <c r="E601" s="42"/>
      <c r="F601" s="42"/>
      <c r="G601" s="42"/>
      <c r="H601" s="42"/>
      <c r="I601" s="42"/>
      <c r="J601" s="42"/>
      <c r="K601" s="42"/>
      <c r="L601" s="42"/>
    </row>
    <row r="602">
      <c r="A602" s="42"/>
      <c r="B602" s="399"/>
      <c r="C602" s="42"/>
      <c r="D602" s="42"/>
      <c r="E602" s="42"/>
      <c r="F602" s="42"/>
      <c r="G602" s="42"/>
      <c r="H602" s="42"/>
      <c r="I602" s="42"/>
      <c r="J602" s="42"/>
      <c r="K602" s="42"/>
      <c r="L602" s="42"/>
    </row>
    <row r="603">
      <c r="A603" s="42"/>
      <c r="B603" s="399"/>
      <c r="C603" s="42"/>
      <c r="D603" s="42"/>
      <c r="E603" s="42"/>
      <c r="F603" s="42"/>
      <c r="G603" s="42"/>
      <c r="H603" s="42"/>
      <c r="I603" s="42"/>
      <c r="J603" s="42"/>
      <c r="K603" s="42"/>
      <c r="L603" s="42"/>
    </row>
    <row r="604">
      <c r="A604" s="42"/>
      <c r="B604" s="399"/>
      <c r="C604" s="42"/>
      <c r="D604" s="42"/>
      <c r="E604" s="42"/>
      <c r="F604" s="42"/>
      <c r="G604" s="42"/>
      <c r="H604" s="42"/>
      <c r="I604" s="42"/>
      <c r="J604" s="42"/>
      <c r="K604" s="42"/>
      <c r="L604" s="42"/>
    </row>
    <row r="605">
      <c r="A605" s="42"/>
      <c r="B605" s="399"/>
      <c r="C605" s="42"/>
      <c r="D605" s="42"/>
      <c r="E605" s="42"/>
      <c r="F605" s="42"/>
      <c r="G605" s="42"/>
      <c r="H605" s="42"/>
      <c r="I605" s="42"/>
      <c r="J605" s="42"/>
      <c r="K605" s="42"/>
      <c r="L605" s="42"/>
    </row>
    <row r="606">
      <c r="A606" s="42"/>
      <c r="B606" s="399"/>
      <c r="C606" s="42"/>
      <c r="D606" s="42"/>
      <c r="E606" s="42"/>
      <c r="F606" s="42"/>
      <c r="G606" s="42"/>
      <c r="H606" s="42"/>
      <c r="I606" s="42"/>
      <c r="J606" s="42"/>
      <c r="K606" s="42"/>
      <c r="L606" s="42"/>
    </row>
    <row r="607">
      <c r="A607" s="42"/>
      <c r="B607" s="399"/>
      <c r="C607" s="42"/>
      <c r="D607" s="42"/>
      <c r="E607" s="42"/>
      <c r="F607" s="42"/>
      <c r="G607" s="42"/>
      <c r="H607" s="42"/>
      <c r="I607" s="42"/>
      <c r="J607" s="42"/>
      <c r="K607" s="42"/>
      <c r="L607" s="42"/>
    </row>
    <row r="608">
      <c r="A608" s="42"/>
      <c r="B608" s="399"/>
      <c r="C608" s="42"/>
      <c r="D608" s="42"/>
      <c r="E608" s="42"/>
      <c r="F608" s="42"/>
      <c r="G608" s="42"/>
      <c r="H608" s="42"/>
      <c r="I608" s="42"/>
      <c r="J608" s="42"/>
      <c r="K608" s="42"/>
      <c r="L608" s="42"/>
    </row>
    <row r="609">
      <c r="A609" s="42"/>
      <c r="B609" s="399"/>
      <c r="C609" s="42"/>
      <c r="D609" s="42"/>
      <c r="E609" s="42"/>
      <c r="F609" s="42"/>
      <c r="G609" s="42"/>
      <c r="H609" s="42"/>
      <c r="I609" s="42"/>
      <c r="J609" s="42"/>
      <c r="K609" s="42"/>
      <c r="L609" s="42"/>
    </row>
    <row r="610">
      <c r="A610" s="42"/>
      <c r="B610" s="399"/>
      <c r="C610" s="42"/>
      <c r="D610" s="42"/>
      <c r="E610" s="42"/>
      <c r="F610" s="42"/>
      <c r="G610" s="42"/>
      <c r="H610" s="42"/>
      <c r="I610" s="42"/>
      <c r="J610" s="42"/>
      <c r="K610" s="42"/>
      <c r="L610" s="42"/>
    </row>
    <row r="611">
      <c r="A611" s="42"/>
      <c r="B611" s="399"/>
      <c r="C611" s="42"/>
      <c r="D611" s="42"/>
      <c r="E611" s="42"/>
      <c r="F611" s="42"/>
      <c r="G611" s="42"/>
      <c r="H611" s="42"/>
      <c r="I611" s="42"/>
      <c r="J611" s="42"/>
      <c r="K611" s="42"/>
      <c r="L611" s="42"/>
    </row>
    <row r="612">
      <c r="A612" s="42"/>
      <c r="B612" s="399"/>
      <c r="C612" s="42"/>
      <c r="D612" s="42"/>
      <c r="E612" s="42"/>
      <c r="F612" s="42"/>
      <c r="G612" s="42"/>
      <c r="H612" s="42"/>
      <c r="I612" s="42"/>
      <c r="J612" s="42"/>
      <c r="K612" s="42"/>
      <c r="L612" s="42"/>
    </row>
    <row r="613">
      <c r="A613" s="42"/>
      <c r="B613" s="399"/>
      <c r="C613" s="42"/>
      <c r="D613" s="42"/>
      <c r="E613" s="42"/>
      <c r="F613" s="42"/>
      <c r="G613" s="42"/>
      <c r="H613" s="42"/>
      <c r="I613" s="42"/>
      <c r="J613" s="42"/>
      <c r="K613" s="42"/>
      <c r="L613" s="42"/>
    </row>
    <row r="614">
      <c r="A614" s="42"/>
      <c r="B614" s="399"/>
      <c r="C614" s="42"/>
      <c r="D614" s="42"/>
      <c r="E614" s="42"/>
      <c r="F614" s="42"/>
      <c r="G614" s="42"/>
      <c r="H614" s="42"/>
      <c r="I614" s="42"/>
      <c r="J614" s="42"/>
      <c r="K614" s="42"/>
      <c r="L614" s="42"/>
    </row>
    <row r="615">
      <c r="A615" s="42"/>
      <c r="B615" s="399"/>
      <c r="C615" s="42"/>
      <c r="D615" s="42"/>
      <c r="E615" s="42"/>
      <c r="F615" s="42"/>
      <c r="G615" s="42"/>
      <c r="H615" s="42"/>
      <c r="I615" s="42"/>
      <c r="J615" s="42"/>
      <c r="K615" s="42"/>
      <c r="L615" s="42"/>
    </row>
    <row r="616">
      <c r="A616" s="42"/>
      <c r="B616" s="399"/>
      <c r="C616" s="42"/>
      <c r="D616" s="42"/>
      <c r="E616" s="42"/>
      <c r="F616" s="42"/>
      <c r="G616" s="42"/>
      <c r="H616" s="42"/>
      <c r="I616" s="42"/>
      <c r="J616" s="42"/>
      <c r="K616" s="42"/>
      <c r="L616" s="42"/>
    </row>
    <row r="617">
      <c r="A617" s="42"/>
      <c r="B617" s="399"/>
      <c r="C617" s="42"/>
      <c r="D617" s="42"/>
      <c r="E617" s="42"/>
      <c r="F617" s="42"/>
      <c r="G617" s="42"/>
      <c r="H617" s="42"/>
      <c r="I617" s="42"/>
      <c r="J617" s="42"/>
      <c r="K617" s="42"/>
      <c r="L617" s="42"/>
    </row>
    <row r="618">
      <c r="A618" s="42"/>
      <c r="B618" s="399"/>
      <c r="C618" s="42"/>
      <c r="D618" s="42"/>
      <c r="E618" s="42"/>
      <c r="F618" s="42"/>
      <c r="G618" s="42"/>
      <c r="H618" s="42"/>
      <c r="I618" s="42"/>
      <c r="J618" s="42"/>
      <c r="K618" s="42"/>
      <c r="L618" s="42"/>
    </row>
    <row r="619">
      <c r="A619" s="42"/>
      <c r="B619" s="399"/>
      <c r="C619" s="42"/>
      <c r="D619" s="42"/>
      <c r="E619" s="42"/>
      <c r="F619" s="42"/>
      <c r="G619" s="42"/>
      <c r="H619" s="42"/>
      <c r="I619" s="42"/>
      <c r="J619" s="42"/>
      <c r="K619" s="42"/>
      <c r="L619" s="42"/>
    </row>
    <row r="620">
      <c r="A620" s="42"/>
      <c r="B620" s="399"/>
      <c r="C620" s="42"/>
      <c r="D620" s="42"/>
      <c r="E620" s="42"/>
      <c r="F620" s="42"/>
      <c r="G620" s="42"/>
      <c r="H620" s="42"/>
      <c r="I620" s="42"/>
      <c r="J620" s="42"/>
      <c r="K620" s="42"/>
      <c r="L620" s="42"/>
    </row>
    <row r="621">
      <c r="A621" s="42"/>
      <c r="B621" s="399"/>
      <c r="C621" s="42"/>
      <c r="D621" s="42"/>
      <c r="E621" s="42"/>
      <c r="F621" s="42"/>
      <c r="G621" s="42"/>
      <c r="H621" s="42"/>
      <c r="I621" s="42"/>
      <c r="J621" s="42"/>
      <c r="K621" s="42"/>
      <c r="L621" s="42"/>
    </row>
    <row r="622">
      <c r="A622" s="42"/>
      <c r="B622" s="399"/>
      <c r="C622" s="42"/>
      <c r="D622" s="42"/>
      <c r="E622" s="42"/>
      <c r="F622" s="42"/>
      <c r="G622" s="42"/>
      <c r="H622" s="42"/>
      <c r="I622" s="42"/>
      <c r="J622" s="42"/>
      <c r="K622" s="42"/>
      <c r="L622" s="42"/>
    </row>
    <row r="623">
      <c r="A623" s="42"/>
      <c r="B623" s="399"/>
      <c r="C623" s="42"/>
      <c r="D623" s="42"/>
      <c r="E623" s="42"/>
      <c r="F623" s="42"/>
      <c r="G623" s="42"/>
      <c r="H623" s="42"/>
      <c r="I623" s="42"/>
      <c r="J623" s="42"/>
      <c r="K623" s="42"/>
      <c r="L623" s="42"/>
    </row>
    <row r="624">
      <c r="A624" s="42"/>
      <c r="B624" s="399"/>
      <c r="C624" s="42"/>
      <c r="D624" s="42"/>
      <c r="E624" s="42"/>
      <c r="F624" s="42"/>
      <c r="G624" s="42"/>
      <c r="H624" s="42"/>
      <c r="I624" s="42"/>
      <c r="J624" s="42"/>
      <c r="K624" s="42"/>
      <c r="L624" s="42"/>
    </row>
    <row r="625">
      <c r="A625" s="42"/>
      <c r="B625" s="399"/>
      <c r="C625" s="42"/>
      <c r="D625" s="42"/>
      <c r="E625" s="42"/>
      <c r="F625" s="42"/>
      <c r="G625" s="42"/>
      <c r="H625" s="42"/>
      <c r="I625" s="42"/>
      <c r="J625" s="42"/>
      <c r="K625" s="42"/>
      <c r="L625" s="42"/>
    </row>
    <row r="626">
      <c r="A626" s="42"/>
      <c r="B626" s="399"/>
      <c r="C626" s="42"/>
      <c r="D626" s="42"/>
      <c r="E626" s="42"/>
      <c r="F626" s="42"/>
      <c r="G626" s="42"/>
      <c r="H626" s="42"/>
      <c r="I626" s="42"/>
      <c r="J626" s="42"/>
      <c r="K626" s="42"/>
      <c r="L626" s="42"/>
    </row>
    <row r="627">
      <c r="A627" s="42"/>
      <c r="B627" s="399"/>
      <c r="C627" s="42"/>
      <c r="D627" s="42"/>
      <c r="E627" s="42"/>
      <c r="F627" s="42"/>
      <c r="G627" s="42"/>
      <c r="H627" s="42"/>
      <c r="I627" s="42"/>
      <c r="J627" s="42"/>
      <c r="K627" s="42"/>
      <c r="L627" s="42"/>
    </row>
    <row r="628">
      <c r="A628" s="42"/>
      <c r="B628" s="399"/>
      <c r="C628" s="42"/>
      <c r="D628" s="42"/>
      <c r="E628" s="42"/>
      <c r="F628" s="42"/>
      <c r="G628" s="42"/>
      <c r="H628" s="42"/>
      <c r="I628" s="42"/>
      <c r="J628" s="42"/>
      <c r="K628" s="42"/>
      <c r="L628" s="42"/>
    </row>
    <row r="629">
      <c r="A629" s="42"/>
      <c r="B629" s="399"/>
      <c r="C629" s="42"/>
      <c r="D629" s="42"/>
      <c r="E629" s="42"/>
      <c r="F629" s="42"/>
      <c r="G629" s="42"/>
      <c r="H629" s="42"/>
      <c r="I629" s="42"/>
      <c r="J629" s="42"/>
      <c r="K629" s="42"/>
      <c r="L629" s="42"/>
    </row>
    <row r="630">
      <c r="A630" s="42"/>
      <c r="B630" s="399"/>
      <c r="C630" s="42"/>
      <c r="D630" s="42"/>
      <c r="E630" s="42"/>
      <c r="F630" s="42"/>
      <c r="G630" s="42"/>
      <c r="H630" s="42"/>
      <c r="I630" s="42"/>
      <c r="J630" s="42"/>
      <c r="K630" s="42"/>
      <c r="L630" s="42"/>
    </row>
    <row r="631">
      <c r="A631" s="42"/>
      <c r="B631" s="399"/>
      <c r="C631" s="42"/>
      <c r="D631" s="42"/>
      <c r="E631" s="42"/>
      <c r="F631" s="42"/>
      <c r="G631" s="42"/>
      <c r="H631" s="42"/>
      <c r="I631" s="42"/>
      <c r="J631" s="42"/>
      <c r="K631" s="42"/>
      <c r="L631" s="42"/>
    </row>
    <row r="632">
      <c r="A632" s="42"/>
      <c r="B632" s="399"/>
      <c r="C632" s="42"/>
      <c r="D632" s="42"/>
      <c r="E632" s="42"/>
      <c r="F632" s="42"/>
      <c r="G632" s="42"/>
      <c r="H632" s="42"/>
      <c r="I632" s="42"/>
      <c r="J632" s="42"/>
      <c r="K632" s="42"/>
      <c r="L632" s="42"/>
    </row>
    <row r="633">
      <c r="A633" s="42"/>
      <c r="B633" s="399"/>
      <c r="C633" s="42"/>
      <c r="D633" s="42"/>
      <c r="E633" s="42"/>
      <c r="F633" s="42"/>
      <c r="G633" s="42"/>
      <c r="H633" s="42"/>
      <c r="I633" s="42"/>
      <c r="J633" s="42"/>
      <c r="K633" s="42"/>
      <c r="L633" s="42"/>
    </row>
    <row r="634">
      <c r="A634" s="42"/>
      <c r="B634" s="399"/>
      <c r="C634" s="42"/>
      <c r="D634" s="42"/>
      <c r="E634" s="42"/>
      <c r="F634" s="42"/>
      <c r="G634" s="42"/>
      <c r="H634" s="42"/>
      <c r="I634" s="42"/>
      <c r="J634" s="42"/>
      <c r="K634" s="42"/>
      <c r="L634" s="42"/>
    </row>
    <row r="635">
      <c r="A635" s="42"/>
      <c r="B635" s="399"/>
      <c r="C635" s="42"/>
      <c r="D635" s="42"/>
      <c r="E635" s="42"/>
      <c r="F635" s="42"/>
      <c r="G635" s="42"/>
      <c r="H635" s="42"/>
      <c r="I635" s="42"/>
      <c r="J635" s="42"/>
      <c r="K635" s="42"/>
      <c r="L635" s="42"/>
    </row>
    <row r="636">
      <c r="A636" s="42"/>
      <c r="B636" s="399"/>
      <c r="C636" s="42"/>
      <c r="D636" s="42"/>
      <c r="E636" s="42"/>
      <c r="F636" s="42"/>
      <c r="G636" s="42"/>
      <c r="H636" s="42"/>
      <c r="I636" s="42"/>
      <c r="J636" s="42"/>
      <c r="K636" s="42"/>
      <c r="L636" s="42"/>
    </row>
    <row r="637">
      <c r="A637" s="42"/>
      <c r="B637" s="399"/>
      <c r="C637" s="42"/>
      <c r="D637" s="42"/>
      <c r="E637" s="42"/>
      <c r="F637" s="42"/>
      <c r="G637" s="42"/>
      <c r="H637" s="42"/>
      <c r="I637" s="42"/>
      <c r="J637" s="42"/>
      <c r="K637" s="42"/>
      <c r="L637" s="42"/>
    </row>
    <row r="638">
      <c r="A638" s="42"/>
      <c r="B638" s="399"/>
      <c r="C638" s="42"/>
      <c r="D638" s="42"/>
      <c r="E638" s="42"/>
      <c r="F638" s="42"/>
      <c r="G638" s="42"/>
      <c r="H638" s="42"/>
      <c r="I638" s="42"/>
      <c r="J638" s="42"/>
      <c r="K638" s="42"/>
      <c r="L638" s="42"/>
    </row>
    <row r="639">
      <c r="A639" s="42"/>
      <c r="B639" s="399"/>
      <c r="C639" s="42"/>
      <c r="D639" s="42"/>
      <c r="E639" s="42"/>
      <c r="F639" s="42"/>
      <c r="G639" s="42"/>
      <c r="H639" s="42"/>
      <c r="I639" s="42"/>
      <c r="J639" s="42"/>
      <c r="K639" s="42"/>
      <c r="L639" s="42"/>
    </row>
    <row r="640">
      <c r="A640" s="42"/>
      <c r="B640" s="399"/>
      <c r="C640" s="42"/>
      <c r="D640" s="42"/>
      <c r="E640" s="42"/>
      <c r="F640" s="42"/>
      <c r="G640" s="42"/>
      <c r="H640" s="42"/>
      <c r="I640" s="42"/>
      <c r="J640" s="42"/>
      <c r="K640" s="42"/>
      <c r="L640" s="42"/>
    </row>
    <row r="641">
      <c r="A641" s="42"/>
      <c r="B641" s="399"/>
      <c r="C641" s="42"/>
      <c r="D641" s="42"/>
      <c r="E641" s="42"/>
      <c r="F641" s="42"/>
      <c r="G641" s="42"/>
      <c r="H641" s="42"/>
      <c r="I641" s="42"/>
      <c r="J641" s="42"/>
      <c r="K641" s="42"/>
      <c r="L641" s="42"/>
    </row>
    <row r="642">
      <c r="A642" s="42"/>
      <c r="B642" s="399"/>
      <c r="C642" s="42"/>
      <c r="D642" s="42"/>
      <c r="E642" s="42"/>
      <c r="F642" s="42"/>
      <c r="G642" s="42"/>
      <c r="H642" s="42"/>
      <c r="I642" s="42"/>
      <c r="J642" s="42"/>
      <c r="K642" s="42"/>
      <c r="L642" s="42"/>
    </row>
    <row r="643">
      <c r="A643" s="42"/>
      <c r="B643" s="399"/>
      <c r="C643" s="42"/>
      <c r="D643" s="42"/>
      <c r="E643" s="42"/>
      <c r="F643" s="42"/>
      <c r="G643" s="42"/>
      <c r="H643" s="42"/>
      <c r="I643" s="42"/>
      <c r="J643" s="42"/>
      <c r="K643" s="42"/>
      <c r="L643" s="42"/>
    </row>
    <row r="644">
      <c r="A644" s="42"/>
      <c r="B644" s="399"/>
      <c r="C644" s="42"/>
      <c r="D644" s="42"/>
      <c r="E644" s="42"/>
      <c r="F644" s="42"/>
      <c r="G644" s="42"/>
      <c r="H644" s="42"/>
      <c r="I644" s="42"/>
      <c r="J644" s="42"/>
      <c r="K644" s="42"/>
      <c r="L644" s="42"/>
    </row>
    <row r="645">
      <c r="A645" s="42"/>
      <c r="B645" s="399"/>
      <c r="C645" s="42"/>
      <c r="D645" s="42"/>
      <c r="E645" s="42"/>
      <c r="F645" s="42"/>
      <c r="G645" s="42"/>
      <c r="H645" s="42"/>
      <c r="I645" s="42"/>
      <c r="J645" s="42"/>
      <c r="K645" s="42"/>
      <c r="L645" s="42"/>
    </row>
    <row r="646">
      <c r="A646" s="42"/>
      <c r="B646" s="399"/>
      <c r="C646" s="42"/>
      <c r="D646" s="42"/>
      <c r="E646" s="42"/>
      <c r="F646" s="42"/>
      <c r="G646" s="42"/>
      <c r="H646" s="42"/>
      <c r="I646" s="42"/>
      <c r="J646" s="42"/>
      <c r="K646" s="42"/>
      <c r="L646" s="42"/>
    </row>
    <row r="647">
      <c r="A647" s="42"/>
      <c r="B647" s="399"/>
      <c r="C647" s="42"/>
      <c r="D647" s="42"/>
      <c r="E647" s="42"/>
      <c r="F647" s="42"/>
      <c r="G647" s="42"/>
      <c r="H647" s="42"/>
      <c r="I647" s="42"/>
      <c r="J647" s="42"/>
      <c r="K647" s="42"/>
      <c r="L647" s="42"/>
    </row>
    <row r="648">
      <c r="A648" s="42"/>
      <c r="B648" s="399"/>
      <c r="C648" s="42"/>
      <c r="D648" s="42"/>
      <c r="E648" s="42"/>
      <c r="F648" s="42"/>
      <c r="G648" s="42"/>
      <c r="H648" s="42"/>
      <c r="I648" s="42"/>
      <c r="J648" s="42"/>
      <c r="K648" s="42"/>
      <c r="L648" s="42"/>
    </row>
    <row r="649">
      <c r="A649" s="42"/>
      <c r="B649" s="399"/>
      <c r="C649" s="42"/>
      <c r="D649" s="42"/>
      <c r="E649" s="42"/>
      <c r="F649" s="42"/>
      <c r="G649" s="42"/>
      <c r="H649" s="42"/>
      <c r="I649" s="42"/>
      <c r="J649" s="42"/>
      <c r="K649" s="42"/>
      <c r="L649" s="42"/>
    </row>
    <row r="650">
      <c r="A650" s="42"/>
      <c r="B650" s="399"/>
      <c r="C650" s="42"/>
      <c r="D650" s="42"/>
      <c r="E650" s="42"/>
      <c r="F650" s="42"/>
      <c r="G650" s="42"/>
      <c r="H650" s="42"/>
      <c r="I650" s="42"/>
      <c r="J650" s="42"/>
      <c r="K650" s="42"/>
      <c r="L650" s="42"/>
    </row>
    <row r="651">
      <c r="A651" s="42"/>
      <c r="B651" s="399"/>
      <c r="C651" s="42"/>
      <c r="D651" s="42"/>
      <c r="E651" s="42"/>
      <c r="F651" s="42"/>
      <c r="G651" s="42"/>
      <c r="H651" s="42"/>
      <c r="I651" s="42"/>
      <c r="J651" s="42"/>
      <c r="K651" s="42"/>
      <c r="L651" s="42"/>
    </row>
    <row r="652">
      <c r="A652" s="42"/>
      <c r="B652" s="399"/>
      <c r="C652" s="42"/>
      <c r="D652" s="42"/>
      <c r="E652" s="42"/>
      <c r="F652" s="42"/>
      <c r="G652" s="42"/>
      <c r="H652" s="42"/>
      <c r="I652" s="42"/>
      <c r="J652" s="42"/>
      <c r="K652" s="42"/>
      <c r="L652" s="42"/>
    </row>
    <row r="653">
      <c r="A653" s="42"/>
      <c r="B653" s="399"/>
      <c r="C653" s="42"/>
      <c r="D653" s="42"/>
      <c r="E653" s="42"/>
      <c r="F653" s="42"/>
      <c r="G653" s="42"/>
      <c r="H653" s="42"/>
      <c r="I653" s="42"/>
      <c r="J653" s="42"/>
      <c r="K653" s="42"/>
      <c r="L653" s="42"/>
    </row>
    <row r="654">
      <c r="A654" s="42"/>
      <c r="B654" s="399"/>
      <c r="C654" s="42"/>
      <c r="D654" s="42"/>
      <c r="E654" s="42"/>
      <c r="F654" s="42"/>
      <c r="G654" s="42"/>
      <c r="H654" s="42"/>
      <c r="I654" s="42"/>
      <c r="J654" s="42"/>
      <c r="K654" s="42"/>
      <c r="L654" s="42"/>
    </row>
    <row r="655">
      <c r="A655" s="42"/>
      <c r="B655" s="399"/>
      <c r="C655" s="42"/>
      <c r="D655" s="42"/>
      <c r="E655" s="42"/>
      <c r="F655" s="42"/>
      <c r="G655" s="42"/>
      <c r="H655" s="42"/>
      <c r="I655" s="42"/>
      <c r="J655" s="42"/>
      <c r="K655" s="42"/>
      <c r="L655" s="42"/>
    </row>
    <row r="656">
      <c r="A656" s="42"/>
      <c r="B656" s="399"/>
      <c r="C656" s="42"/>
      <c r="D656" s="42"/>
      <c r="E656" s="42"/>
      <c r="F656" s="42"/>
      <c r="G656" s="42"/>
      <c r="H656" s="42"/>
      <c r="I656" s="42"/>
      <c r="J656" s="42"/>
      <c r="K656" s="42"/>
      <c r="L656" s="42"/>
    </row>
    <row r="657">
      <c r="A657" s="42"/>
      <c r="B657" s="399"/>
      <c r="C657" s="42"/>
      <c r="D657" s="42"/>
      <c r="E657" s="42"/>
      <c r="F657" s="42"/>
      <c r="G657" s="42"/>
      <c r="H657" s="42"/>
      <c r="I657" s="42"/>
      <c r="J657" s="42"/>
      <c r="K657" s="42"/>
      <c r="L657" s="42"/>
    </row>
    <row r="658">
      <c r="A658" s="42"/>
      <c r="B658" s="399"/>
      <c r="C658" s="42"/>
      <c r="D658" s="42"/>
      <c r="E658" s="42"/>
      <c r="F658" s="42"/>
      <c r="G658" s="42"/>
      <c r="H658" s="42"/>
      <c r="I658" s="42"/>
      <c r="J658" s="42"/>
      <c r="K658" s="42"/>
      <c r="L658" s="42"/>
    </row>
    <row r="659">
      <c r="A659" s="42"/>
      <c r="B659" s="399"/>
      <c r="C659" s="42"/>
      <c r="D659" s="42"/>
      <c r="E659" s="42"/>
      <c r="F659" s="42"/>
      <c r="G659" s="42"/>
      <c r="H659" s="42"/>
      <c r="I659" s="42"/>
      <c r="J659" s="42"/>
      <c r="K659" s="42"/>
      <c r="L659" s="42"/>
    </row>
    <row r="660">
      <c r="A660" s="42"/>
      <c r="B660" s="399"/>
      <c r="C660" s="42"/>
      <c r="D660" s="42"/>
      <c r="E660" s="42"/>
      <c r="F660" s="42"/>
      <c r="G660" s="42"/>
      <c r="H660" s="42"/>
      <c r="I660" s="42"/>
      <c r="J660" s="42"/>
      <c r="K660" s="42"/>
      <c r="L660" s="42"/>
    </row>
    <row r="661">
      <c r="A661" s="42"/>
      <c r="B661" s="399"/>
      <c r="C661" s="42"/>
      <c r="D661" s="42"/>
      <c r="E661" s="42"/>
      <c r="F661" s="42"/>
      <c r="G661" s="42"/>
      <c r="H661" s="42"/>
      <c r="I661" s="42"/>
      <c r="J661" s="42"/>
      <c r="K661" s="42"/>
      <c r="L661" s="42"/>
    </row>
    <row r="662">
      <c r="A662" s="42"/>
      <c r="B662" s="399"/>
      <c r="C662" s="42"/>
      <c r="D662" s="42"/>
      <c r="E662" s="42"/>
      <c r="F662" s="42"/>
      <c r="G662" s="42"/>
      <c r="H662" s="42"/>
      <c r="I662" s="42"/>
      <c r="J662" s="42"/>
      <c r="K662" s="42"/>
      <c r="L662" s="42"/>
    </row>
    <row r="663">
      <c r="A663" s="42"/>
      <c r="B663" s="399"/>
      <c r="C663" s="42"/>
      <c r="D663" s="42"/>
      <c r="E663" s="42"/>
      <c r="F663" s="42"/>
      <c r="G663" s="42"/>
      <c r="H663" s="42"/>
      <c r="I663" s="42"/>
      <c r="J663" s="42"/>
      <c r="K663" s="42"/>
      <c r="L663" s="42"/>
    </row>
    <row r="664">
      <c r="A664" s="42"/>
      <c r="B664" s="399"/>
      <c r="C664" s="42"/>
      <c r="D664" s="42"/>
      <c r="E664" s="42"/>
      <c r="F664" s="42"/>
      <c r="G664" s="42"/>
      <c r="H664" s="42"/>
      <c r="I664" s="42"/>
      <c r="J664" s="42"/>
      <c r="K664" s="42"/>
      <c r="L664" s="42"/>
    </row>
    <row r="665">
      <c r="A665" s="42"/>
      <c r="B665" s="399"/>
      <c r="C665" s="42"/>
      <c r="D665" s="42"/>
      <c r="E665" s="42"/>
      <c r="F665" s="42"/>
      <c r="G665" s="42"/>
      <c r="H665" s="42"/>
      <c r="I665" s="42"/>
      <c r="J665" s="42"/>
      <c r="K665" s="42"/>
      <c r="L665" s="42"/>
    </row>
    <row r="666">
      <c r="A666" s="42"/>
      <c r="B666" s="399"/>
      <c r="C666" s="42"/>
      <c r="D666" s="42"/>
      <c r="E666" s="42"/>
      <c r="F666" s="42"/>
      <c r="G666" s="42"/>
      <c r="H666" s="42"/>
      <c r="I666" s="42"/>
      <c r="J666" s="42"/>
      <c r="K666" s="42"/>
      <c r="L666" s="42"/>
    </row>
    <row r="667">
      <c r="A667" s="42"/>
      <c r="B667" s="399"/>
      <c r="C667" s="42"/>
      <c r="D667" s="42"/>
      <c r="E667" s="42"/>
      <c r="F667" s="42"/>
      <c r="G667" s="42"/>
      <c r="H667" s="42"/>
      <c r="I667" s="42"/>
      <c r="J667" s="42"/>
      <c r="K667" s="42"/>
      <c r="L667" s="42"/>
    </row>
    <row r="668">
      <c r="A668" s="42"/>
      <c r="B668" s="399"/>
      <c r="C668" s="42"/>
      <c r="D668" s="42"/>
      <c r="E668" s="42"/>
      <c r="F668" s="42"/>
      <c r="G668" s="42"/>
      <c r="H668" s="42"/>
      <c r="I668" s="42"/>
      <c r="J668" s="42"/>
      <c r="K668" s="42"/>
      <c r="L668" s="42"/>
    </row>
    <row r="669">
      <c r="A669" s="42"/>
      <c r="B669" s="399"/>
      <c r="C669" s="42"/>
      <c r="D669" s="42"/>
      <c r="E669" s="42"/>
      <c r="F669" s="42"/>
      <c r="G669" s="42"/>
      <c r="H669" s="42"/>
      <c r="I669" s="42"/>
      <c r="J669" s="42"/>
      <c r="K669" s="42"/>
      <c r="L669" s="42"/>
    </row>
    <row r="670">
      <c r="A670" s="42"/>
      <c r="B670" s="399"/>
      <c r="C670" s="42"/>
      <c r="D670" s="42"/>
      <c r="E670" s="42"/>
      <c r="F670" s="42"/>
      <c r="G670" s="42"/>
      <c r="H670" s="42"/>
      <c r="I670" s="42"/>
      <c r="J670" s="42"/>
      <c r="K670" s="42"/>
      <c r="L670" s="42"/>
    </row>
    <row r="671">
      <c r="A671" s="42"/>
      <c r="B671" s="399"/>
      <c r="C671" s="42"/>
      <c r="D671" s="42"/>
      <c r="E671" s="42"/>
      <c r="F671" s="42"/>
      <c r="G671" s="42"/>
      <c r="H671" s="42"/>
      <c r="I671" s="42"/>
      <c r="J671" s="42"/>
      <c r="K671" s="42"/>
      <c r="L671" s="42"/>
    </row>
    <row r="672">
      <c r="A672" s="42"/>
      <c r="B672" s="399"/>
      <c r="C672" s="42"/>
      <c r="D672" s="42"/>
      <c r="E672" s="42"/>
      <c r="F672" s="42"/>
      <c r="G672" s="42"/>
      <c r="H672" s="42"/>
      <c r="I672" s="42"/>
      <c r="J672" s="42"/>
      <c r="K672" s="42"/>
      <c r="L672" s="42"/>
    </row>
    <row r="673">
      <c r="A673" s="42"/>
      <c r="B673" s="399"/>
      <c r="C673" s="42"/>
      <c r="D673" s="42"/>
      <c r="E673" s="42"/>
      <c r="F673" s="42"/>
      <c r="G673" s="42"/>
      <c r="H673" s="42"/>
      <c r="I673" s="42"/>
      <c r="J673" s="42"/>
      <c r="K673" s="42"/>
      <c r="L673" s="42"/>
    </row>
    <row r="674">
      <c r="A674" s="42"/>
      <c r="B674" s="399"/>
      <c r="C674" s="42"/>
      <c r="D674" s="42"/>
      <c r="E674" s="42"/>
      <c r="F674" s="42"/>
      <c r="G674" s="42"/>
      <c r="H674" s="42"/>
      <c r="I674" s="42"/>
      <c r="J674" s="42"/>
      <c r="K674" s="42"/>
      <c r="L674" s="42"/>
    </row>
    <row r="675">
      <c r="A675" s="42"/>
      <c r="B675" s="399"/>
      <c r="C675" s="42"/>
      <c r="D675" s="42"/>
      <c r="E675" s="42"/>
      <c r="F675" s="42"/>
      <c r="G675" s="42"/>
      <c r="H675" s="42"/>
      <c r="I675" s="42"/>
      <c r="J675" s="42"/>
      <c r="K675" s="42"/>
      <c r="L675" s="42"/>
    </row>
    <row r="676">
      <c r="A676" s="42"/>
      <c r="B676" s="399"/>
      <c r="C676" s="42"/>
      <c r="D676" s="42"/>
      <c r="E676" s="42"/>
      <c r="F676" s="42"/>
      <c r="G676" s="42"/>
      <c r="H676" s="42"/>
      <c r="I676" s="42"/>
      <c r="J676" s="42"/>
      <c r="K676" s="42"/>
      <c r="L676" s="42"/>
    </row>
    <row r="677">
      <c r="A677" s="42"/>
      <c r="B677" s="399"/>
      <c r="C677" s="42"/>
      <c r="D677" s="42"/>
      <c r="E677" s="42"/>
      <c r="F677" s="42"/>
      <c r="G677" s="42"/>
      <c r="H677" s="42"/>
      <c r="I677" s="42"/>
      <c r="J677" s="42"/>
      <c r="K677" s="42"/>
      <c r="L677" s="42"/>
    </row>
    <row r="678">
      <c r="A678" s="42"/>
      <c r="B678" s="399"/>
      <c r="C678" s="42"/>
      <c r="D678" s="42"/>
      <c r="E678" s="42"/>
      <c r="F678" s="42"/>
      <c r="G678" s="42"/>
      <c r="H678" s="42"/>
      <c r="I678" s="42"/>
      <c r="J678" s="42"/>
      <c r="K678" s="42"/>
      <c r="L678" s="42"/>
    </row>
    <row r="679">
      <c r="A679" s="42"/>
      <c r="B679" s="399"/>
      <c r="C679" s="42"/>
      <c r="D679" s="42"/>
      <c r="E679" s="42"/>
      <c r="F679" s="42"/>
      <c r="G679" s="42"/>
      <c r="H679" s="42"/>
      <c r="I679" s="42"/>
      <c r="J679" s="42"/>
      <c r="K679" s="42"/>
      <c r="L679" s="42"/>
    </row>
    <row r="680">
      <c r="A680" s="42"/>
      <c r="B680" s="399"/>
      <c r="C680" s="42"/>
      <c r="D680" s="42"/>
      <c r="E680" s="42"/>
      <c r="F680" s="42"/>
      <c r="G680" s="42"/>
      <c r="H680" s="42"/>
      <c r="I680" s="42"/>
      <c r="J680" s="42"/>
      <c r="K680" s="42"/>
      <c r="L680" s="42"/>
    </row>
    <row r="681">
      <c r="A681" s="42"/>
      <c r="B681" s="399"/>
      <c r="C681" s="42"/>
      <c r="D681" s="42"/>
      <c r="E681" s="42"/>
      <c r="F681" s="42"/>
      <c r="G681" s="42"/>
      <c r="H681" s="42"/>
      <c r="I681" s="42"/>
      <c r="J681" s="42"/>
      <c r="K681" s="42"/>
      <c r="L681" s="42"/>
    </row>
    <row r="682">
      <c r="A682" s="42"/>
      <c r="B682" s="399"/>
      <c r="C682" s="42"/>
      <c r="D682" s="42"/>
      <c r="E682" s="42"/>
      <c r="F682" s="42"/>
      <c r="G682" s="42"/>
      <c r="H682" s="42"/>
      <c r="I682" s="42"/>
      <c r="J682" s="42"/>
      <c r="K682" s="42"/>
      <c r="L682" s="42"/>
    </row>
    <row r="683">
      <c r="A683" s="42"/>
      <c r="B683" s="399"/>
      <c r="C683" s="42"/>
      <c r="D683" s="42"/>
      <c r="E683" s="42"/>
      <c r="F683" s="42"/>
      <c r="G683" s="42"/>
      <c r="H683" s="42"/>
      <c r="I683" s="42"/>
      <c r="J683" s="42"/>
      <c r="K683" s="42"/>
      <c r="L683" s="42"/>
    </row>
    <row r="684">
      <c r="A684" s="42"/>
      <c r="B684" s="399"/>
      <c r="C684" s="42"/>
      <c r="D684" s="42"/>
      <c r="E684" s="42"/>
      <c r="F684" s="42"/>
      <c r="G684" s="42"/>
      <c r="H684" s="42"/>
      <c r="I684" s="42"/>
      <c r="J684" s="42"/>
      <c r="K684" s="42"/>
      <c r="L684" s="42"/>
    </row>
    <row r="685">
      <c r="A685" s="42"/>
      <c r="B685" s="399"/>
      <c r="C685" s="42"/>
      <c r="D685" s="42"/>
      <c r="E685" s="42"/>
      <c r="F685" s="42"/>
      <c r="G685" s="42"/>
      <c r="H685" s="42"/>
      <c r="I685" s="42"/>
      <c r="J685" s="42"/>
      <c r="K685" s="42"/>
      <c r="L685" s="42"/>
    </row>
    <row r="686">
      <c r="A686" s="42"/>
      <c r="B686" s="399"/>
      <c r="C686" s="42"/>
      <c r="D686" s="42"/>
      <c r="E686" s="42"/>
      <c r="F686" s="42"/>
      <c r="G686" s="42"/>
      <c r="H686" s="42"/>
      <c r="I686" s="42"/>
      <c r="J686" s="42"/>
      <c r="K686" s="42"/>
      <c r="L686" s="42"/>
    </row>
    <row r="687">
      <c r="A687" s="42"/>
      <c r="B687" s="399"/>
      <c r="C687" s="42"/>
      <c r="D687" s="42"/>
      <c r="E687" s="42"/>
      <c r="F687" s="42"/>
      <c r="G687" s="42"/>
      <c r="H687" s="42"/>
      <c r="I687" s="42"/>
      <c r="J687" s="42"/>
      <c r="K687" s="42"/>
      <c r="L687" s="42"/>
    </row>
    <row r="688">
      <c r="A688" s="42"/>
      <c r="B688" s="399"/>
      <c r="C688" s="42"/>
      <c r="D688" s="42"/>
      <c r="E688" s="42"/>
      <c r="F688" s="42"/>
      <c r="G688" s="42"/>
      <c r="H688" s="42"/>
      <c r="I688" s="42"/>
      <c r="J688" s="42"/>
      <c r="K688" s="42"/>
      <c r="L688" s="42"/>
    </row>
    <row r="689">
      <c r="A689" s="42"/>
      <c r="B689" s="399"/>
      <c r="C689" s="42"/>
      <c r="D689" s="42"/>
      <c r="E689" s="42"/>
      <c r="F689" s="42"/>
      <c r="G689" s="42"/>
      <c r="H689" s="42"/>
      <c r="I689" s="42"/>
      <c r="J689" s="42"/>
      <c r="K689" s="42"/>
      <c r="L689" s="42"/>
    </row>
    <row r="690">
      <c r="A690" s="42"/>
      <c r="B690" s="399"/>
      <c r="C690" s="42"/>
      <c r="D690" s="42"/>
      <c r="E690" s="42"/>
      <c r="F690" s="42"/>
      <c r="G690" s="42"/>
      <c r="H690" s="42"/>
      <c r="I690" s="42"/>
      <c r="J690" s="42"/>
      <c r="K690" s="42"/>
      <c r="L690" s="42"/>
    </row>
    <row r="691">
      <c r="A691" s="42"/>
      <c r="B691" s="399"/>
      <c r="C691" s="42"/>
      <c r="D691" s="42"/>
      <c r="E691" s="42"/>
      <c r="F691" s="42"/>
      <c r="G691" s="42"/>
      <c r="H691" s="42"/>
      <c r="I691" s="42"/>
      <c r="J691" s="42"/>
      <c r="K691" s="42"/>
      <c r="L691" s="42"/>
    </row>
    <row r="692">
      <c r="A692" s="42"/>
      <c r="B692" s="399"/>
      <c r="C692" s="42"/>
      <c r="D692" s="42"/>
      <c r="E692" s="42"/>
      <c r="F692" s="42"/>
      <c r="G692" s="42"/>
      <c r="H692" s="42"/>
      <c r="I692" s="42"/>
      <c r="J692" s="42"/>
      <c r="K692" s="42"/>
      <c r="L692" s="42"/>
    </row>
    <row r="693">
      <c r="A693" s="42"/>
      <c r="B693" s="399"/>
      <c r="C693" s="42"/>
      <c r="D693" s="42"/>
      <c r="E693" s="42"/>
      <c r="F693" s="42"/>
      <c r="G693" s="42"/>
      <c r="H693" s="42"/>
      <c r="I693" s="42"/>
      <c r="J693" s="42"/>
      <c r="K693" s="42"/>
      <c r="L693" s="42"/>
    </row>
    <row r="694">
      <c r="A694" s="42"/>
      <c r="B694" s="399"/>
      <c r="C694" s="42"/>
      <c r="D694" s="42"/>
      <c r="E694" s="42"/>
      <c r="F694" s="42"/>
      <c r="G694" s="42"/>
      <c r="H694" s="42"/>
      <c r="I694" s="42"/>
      <c r="J694" s="42"/>
      <c r="K694" s="42"/>
      <c r="L694" s="42"/>
    </row>
    <row r="695">
      <c r="A695" s="42"/>
      <c r="B695" s="399"/>
      <c r="C695" s="42"/>
      <c r="D695" s="42"/>
      <c r="E695" s="42"/>
      <c r="F695" s="42"/>
      <c r="G695" s="42"/>
      <c r="H695" s="42"/>
      <c r="I695" s="42"/>
      <c r="J695" s="42"/>
      <c r="K695" s="42"/>
      <c r="L695" s="42"/>
    </row>
    <row r="696">
      <c r="A696" s="42"/>
      <c r="B696" s="399"/>
      <c r="C696" s="42"/>
      <c r="D696" s="42"/>
      <c r="E696" s="42"/>
      <c r="F696" s="42"/>
      <c r="G696" s="42"/>
      <c r="H696" s="42"/>
      <c r="I696" s="42"/>
      <c r="J696" s="42"/>
      <c r="K696" s="42"/>
      <c r="L696" s="42"/>
    </row>
    <row r="697">
      <c r="A697" s="42"/>
      <c r="B697" s="399"/>
      <c r="C697" s="42"/>
      <c r="D697" s="42"/>
      <c r="E697" s="42"/>
      <c r="F697" s="42"/>
      <c r="G697" s="42"/>
      <c r="H697" s="42"/>
      <c r="I697" s="42"/>
      <c r="J697" s="42"/>
      <c r="K697" s="42"/>
      <c r="L697" s="42"/>
    </row>
    <row r="698">
      <c r="A698" s="42"/>
      <c r="B698" s="399"/>
      <c r="C698" s="42"/>
      <c r="D698" s="42"/>
      <c r="E698" s="42"/>
      <c r="F698" s="42"/>
      <c r="G698" s="42"/>
      <c r="H698" s="42"/>
      <c r="I698" s="42"/>
      <c r="J698" s="42"/>
      <c r="K698" s="42"/>
      <c r="L698" s="42"/>
    </row>
    <row r="699">
      <c r="A699" s="42"/>
      <c r="B699" s="399"/>
      <c r="C699" s="42"/>
      <c r="D699" s="42"/>
      <c r="E699" s="42"/>
      <c r="F699" s="42"/>
      <c r="G699" s="42"/>
      <c r="H699" s="42"/>
      <c r="I699" s="42"/>
      <c r="J699" s="42"/>
      <c r="K699" s="42"/>
      <c r="L699" s="42"/>
    </row>
    <row r="700">
      <c r="A700" s="42"/>
      <c r="B700" s="399"/>
      <c r="C700" s="42"/>
      <c r="D700" s="42"/>
      <c r="E700" s="42"/>
      <c r="F700" s="42"/>
      <c r="G700" s="42"/>
      <c r="H700" s="42"/>
      <c r="I700" s="42"/>
      <c r="J700" s="42"/>
      <c r="K700" s="42"/>
      <c r="L700" s="42"/>
    </row>
    <row r="701">
      <c r="A701" s="42"/>
      <c r="B701" s="399"/>
      <c r="C701" s="42"/>
      <c r="D701" s="42"/>
      <c r="E701" s="42"/>
      <c r="F701" s="42"/>
      <c r="G701" s="42"/>
      <c r="H701" s="42"/>
      <c r="I701" s="42"/>
      <c r="J701" s="42"/>
      <c r="K701" s="42"/>
      <c r="L701" s="42"/>
    </row>
    <row r="702">
      <c r="A702" s="42"/>
      <c r="B702" s="399"/>
      <c r="C702" s="42"/>
      <c r="D702" s="42"/>
      <c r="E702" s="42"/>
      <c r="F702" s="42"/>
      <c r="G702" s="42"/>
      <c r="H702" s="42"/>
      <c r="I702" s="42"/>
      <c r="J702" s="42"/>
      <c r="K702" s="42"/>
      <c r="L702" s="42"/>
    </row>
    <row r="703">
      <c r="A703" s="42"/>
      <c r="B703" s="399"/>
      <c r="C703" s="42"/>
      <c r="D703" s="42"/>
      <c r="E703" s="42"/>
      <c r="F703" s="42"/>
      <c r="G703" s="42"/>
      <c r="H703" s="42"/>
      <c r="I703" s="42"/>
      <c r="J703" s="42"/>
      <c r="K703" s="42"/>
      <c r="L703" s="42"/>
    </row>
    <row r="704">
      <c r="A704" s="42"/>
      <c r="B704" s="399"/>
      <c r="C704" s="42"/>
      <c r="D704" s="42"/>
      <c r="E704" s="42"/>
      <c r="F704" s="42"/>
      <c r="G704" s="42"/>
      <c r="H704" s="42"/>
      <c r="I704" s="42"/>
      <c r="J704" s="42"/>
      <c r="K704" s="42"/>
      <c r="L704" s="42"/>
    </row>
    <row r="705">
      <c r="A705" s="42"/>
      <c r="B705" s="399"/>
      <c r="C705" s="42"/>
      <c r="D705" s="42"/>
      <c r="E705" s="42"/>
      <c r="F705" s="42"/>
      <c r="G705" s="42"/>
      <c r="H705" s="42"/>
      <c r="I705" s="42"/>
      <c r="J705" s="42"/>
      <c r="K705" s="42"/>
      <c r="L705" s="42"/>
    </row>
    <row r="706">
      <c r="A706" s="42"/>
      <c r="B706" s="399"/>
      <c r="C706" s="42"/>
      <c r="D706" s="42"/>
      <c r="E706" s="42"/>
      <c r="F706" s="42"/>
      <c r="G706" s="42"/>
      <c r="H706" s="42"/>
      <c r="I706" s="42"/>
      <c r="J706" s="42"/>
      <c r="K706" s="42"/>
      <c r="L706" s="42"/>
    </row>
    <row r="707">
      <c r="A707" s="42"/>
      <c r="B707" s="399"/>
      <c r="C707" s="42"/>
      <c r="D707" s="42"/>
      <c r="E707" s="42"/>
      <c r="F707" s="42"/>
      <c r="G707" s="42"/>
      <c r="H707" s="42"/>
      <c r="I707" s="42"/>
      <c r="J707" s="42"/>
      <c r="K707" s="42"/>
      <c r="L707" s="42"/>
    </row>
    <row r="708">
      <c r="A708" s="42"/>
      <c r="B708" s="399"/>
      <c r="C708" s="42"/>
      <c r="D708" s="42"/>
      <c r="E708" s="42"/>
      <c r="F708" s="42"/>
      <c r="G708" s="42"/>
      <c r="H708" s="42"/>
      <c r="I708" s="42"/>
      <c r="J708" s="42"/>
      <c r="K708" s="42"/>
      <c r="L708" s="42"/>
    </row>
    <row r="709">
      <c r="A709" s="42"/>
      <c r="B709" s="399"/>
      <c r="C709" s="42"/>
      <c r="D709" s="42"/>
      <c r="E709" s="42"/>
      <c r="F709" s="42"/>
      <c r="G709" s="42"/>
      <c r="H709" s="42"/>
      <c r="I709" s="42"/>
      <c r="J709" s="42"/>
      <c r="K709" s="42"/>
      <c r="L709" s="42"/>
    </row>
    <row r="710">
      <c r="A710" s="42"/>
      <c r="B710" s="399"/>
      <c r="C710" s="42"/>
      <c r="D710" s="42"/>
      <c r="E710" s="42"/>
      <c r="F710" s="42"/>
      <c r="G710" s="42"/>
      <c r="H710" s="42"/>
      <c r="I710" s="42"/>
      <c r="J710" s="42"/>
      <c r="K710" s="42"/>
      <c r="L710" s="42"/>
    </row>
    <row r="711">
      <c r="A711" s="42"/>
      <c r="B711" s="399"/>
      <c r="C711" s="42"/>
      <c r="D711" s="42"/>
      <c r="E711" s="42"/>
      <c r="F711" s="42"/>
      <c r="G711" s="42"/>
      <c r="H711" s="42"/>
      <c r="I711" s="42"/>
      <c r="J711" s="42"/>
      <c r="K711" s="42"/>
      <c r="L711" s="42"/>
    </row>
    <row r="712">
      <c r="A712" s="42"/>
      <c r="B712" s="399"/>
      <c r="C712" s="42"/>
      <c r="D712" s="42"/>
      <c r="E712" s="42"/>
      <c r="F712" s="42"/>
      <c r="G712" s="42"/>
      <c r="H712" s="42"/>
      <c r="I712" s="42"/>
      <c r="J712" s="42"/>
      <c r="K712" s="42"/>
      <c r="L712" s="42"/>
    </row>
    <row r="713">
      <c r="A713" s="42"/>
      <c r="B713" s="399"/>
      <c r="C713" s="42"/>
      <c r="D713" s="42"/>
      <c r="E713" s="42"/>
      <c r="F713" s="42"/>
      <c r="G713" s="42"/>
      <c r="H713" s="42"/>
      <c r="I713" s="42"/>
      <c r="J713" s="42"/>
      <c r="K713" s="42"/>
      <c r="L713" s="42"/>
    </row>
    <row r="714">
      <c r="A714" s="42"/>
      <c r="B714" s="399"/>
      <c r="C714" s="42"/>
      <c r="D714" s="42"/>
      <c r="E714" s="42"/>
      <c r="F714" s="42"/>
      <c r="G714" s="42"/>
      <c r="H714" s="42"/>
      <c r="I714" s="42"/>
      <c r="J714" s="42"/>
      <c r="K714" s="42"/>
      <c r="L714" s="42"/>
    </row>
    <row r="715">
      <c r="A715" s="42"/>
      <c r="B715" s="399"/>
      <c r="C715" s="42"/>
      <c r="D715" s="42"/>
      <c r="E715" s="42"/>
      <c r="F715" s="42"/>
      <c r="G715" s="42"/>
      <c r="H715" s="42"/>
      <c r="I715" s="42"/>
      <c r="J715" s="42"/>
      <c r="K715" s="42"/>
      <c r="L715" s="42"/>
    </row>
    <row r="716">
      <c r="A716" s="42"/>
      <c r="B716" s="399"/>
      <c r="C716" s="42"/>
      <c r="D716" s="42"/>
      <c r="E716" s="42"/>
      <c r="F716" s="42"/>
      <c r="G716" s="42"/>
      <c r="H716" s="42"/>
      <c r="I716" s="42"/>
      <c r="J716" s="42"/>
      <c r="K716" s="42"/>
      <c r="L716" s="42"/>
    </row>
    <row r="717">
      <c r="A717" s="42"/>
      <c r="B717" s="399"/>
      <c r="C717" s="42"/>
      <c r="D717" s="42"/>
      <c r="E717" s="42"/>
      <c r="F717" s="42"/>
      <c r="G717" s="42"/>
      <c r="H717" s="42"/>
      <c r="I717" s="42"/>
      <c r="J717" s="42"/>
      <c r="K717" s="42"/>
      <c r="L717" s="42"/>
    </row>
    <row r="718">
      <c r="A718" s="42"/>
      <c r="B718" s="399"/>
      <c r="C718" s="42"/>
      <c r="D718" s="42"/>
      <c r="E718" s="42"/>
      <c r="F718" s="42"/>
      <c r="G718" s="42"/>
      <c r="H718" s="42"/>
      <c r="I718" s="42"/>
      <c r="J718" s="42"/>
      <c r="K718" s="42"/>
      <c r="L718" s="42"/>
    </row>
    <row r="719">
      <c r="A719" s="42"/>
      <c r="B719" s="399"/>
      <c r="C719" s="42"/>
      <c r="D719" s="42"/>
      <c r="E719" s="42"/>
      <c r="F719" s="42"/>
      <c r="G719" s="42"/>
      <c r="H719" s="42"/>
      <c r="I719" s="42"/>
      <c r="J719" s="42"/>
      <c r="K719" s="42"/>
      <c r="L719" s="42"/>
    </row>
    <row r="720">
      <c r="A720" s="42"/>
      <c r="B720" s="399"/>
      <c r="C720" s="42"/>
      <c r="D720" s="42"/>
      <c r="E720" s="42"/>
      <c r="F720" s="42"/>
      <c r="G720" s="42"/>
      <c r="H720" s="42"/>
      <c r="I720" s="42"/>
      <c r="J720" s="42"/>
      <c r="K720" s="42"/>
      <c r="L720" s="42"/>
    </row>
    <row r="721">
      <c r="A721" s="42"/>
      <c r="B721" s="399"/>
      <c r="C721" s="42"/>
      <c r="D721" s="42"/>
      <c r="E721" s="42"/>
      <c r="F721" s="42"/>
      <c r="G721" s="42"/>
      <c r="H721" s="42"/>
      <c r="I721" s="42"/>
      <c r="J721" s="42"/>
      <c r="K721" s="42"/>
      <c r="L721" s="42"/>
    </row>
    <row r="722">
      <c r="A722" s="42"/>
      <c r="B722" s="399"/>
      <c r="C722" s="42"/>
      <c r="D722" s="42"/>
      <c r="E722" s="42"/>
      <c r="F722" s="42"/>
      <c r="G722" s="42"/>
      <c r="H722" s="42"/>
      <c r="I722" s="42"/>
      <c r="J722" s="42"/>
      <c r="K722" s="42"/>
      <c r="L722" s="42"/>
    </row>
    <row r="723">
      <c r="A723" s="42"/>
      <c r="B723" s="399"/>
      <c r="C723" s="42"/>
      <c r="D723" s="42"/>
      <c r="E723" s="42"/>
      <c r="F723" s="42"/>
      <c r="G723" s="42"/>
      <c r="H723" s="42"/>
      <c r="I723" s="42"/>
      <c r="J723" s="42"/>
      <c r="K723" s="42"/>
      <c r="L723" s="42"/>
    </row>
    <row r="724">
      <c r="A724" s="42"/>
      <c r="B724" s="399"/>
      <c r="C724" s="42"/>
      <c r="D724" s="42"/>
      <c r="E724" s="42"/>
      <c r="F724" s="42"/>
      <c r="G724" s="42"/>
      <c r="H724" s="42"/>
      <c r="I724" s="42"/>
      <c r="J724" s="42"/>
      <c r="K724" s="42"/>
      <c r="L724" s="42"/>
    </row>
    <row r="725">
      <c r="A725" s="42"/>
      <c r="B725" s="399"/>
      <c r="C725" s="42"/>
      <c r="D725" s="42"/>
      <c r="E725" s="42"/>
      <c r="F725" s="42"/>
      <c r="G725" s="42"/>
      <c r="H725" s="42"/>
      <c r="I725" s="42"/>
      <c r="J725" s="42"/>
      <c r="K725" s="42"/>
      <c r="L725" s="42"/>
    </row>
    <row r="726">
      <c r="A726" s="42"/>
      <c r="B726" s="399"/>
      <c r="C726" s="42"/>
      <c r="D726" s="42"/>
      <c r="E726" s="42"/>
      <c r="F726" s="42"/>
      <c r="G726" s="42"/>
      <c r="H726" s="42"/>
      <c r="I726" s="42"/>
      <c r="J726" s="42"/>
      <c r="K726" s="42"/>
      <c r="L726" s="42"/>
    </row>
    <row r="727">
      <c r="A727" s="42"/>
      <c r="B727" s="399"/>
      <c r="C727" s="42"/>
      <c r="D727" s="42"/>
      <c r="E727" s="42"/>
      <c r="F727" s="42"/>
      <c r="G727" s="42"/>
      <c r="H727" s="42"/>
      <c r="I727" s="42"/>
      <c r="J727" s="42"/>
      <c r="K727" s="42"/>
      <c r="L727" s="42"/>
    </row>
    <row r="728">
      <c r="A728" s="42"/>
      <c r="B728" s="399"/>
      <c r="C728" s="42"/>
      <c r="D728" s="42"/>
      <c r="E728" s="42"/>
      <c r="F728" s="42"/>
      <c r="G728" s="42"/>
      <c r="H728" s="42"/>
      <c r="I728" s="42"/>
      <c r="J728" s="42"/>
      <c r="K728" s="42"/>
      <c r="L728" s="42"/>
    </row>
    <row r="729">
      <c r="A729" s="42"/>
      <c r="B729" s="399"/>
      <c r="C729" s="42"/>
      <c r="D729" s="42"/>
      <c r="E729" s="42"/>
      <c r="F729" s="42"/>
      <c r="G729" s="42"/>
      <c r="H729" s="42"/>
      <c r="I729" s="42"/>
      <c r="J729" s="42"/>
      <c r="K729" s="42"/>
      <c r="L729" s="42"/>
    </row>
    <row r="730">
      <c r="A730" s="42"/>
      <c r="B730" s="399"/>
      <c r="C730" s="42"/>
      <c r="D730" s="42"/>
      <c r="E730" s="42"/>
      <c r="F730" s="42"/>
      <c r="G730" s="42"/>
      <c r="H730" s="42"/>
      <c r="I730" s="42"/>
      <c r="J730" s="42"/>
      <c r="K730" s="42"/>
      <c r="L730" s="42"/>
    </row>
    <row r="731">
      <c r="A731" s="42"/>
      <c r="B731" s="399"/>
      <c r="C731" s="42"/>
      <c r="D731" s="42"/>
      <c r="E731" s="42"/>
      <c r="F731" s="42"/>
      <c r="G731" s="42"/>
      <c r="H731" s="42"/>
      <c r="I731" s="42"/>
      <c r="J731" s="42"/>
      <c r="K731" s="42"/>
      <c r="L731" s="42"/>
    </row>
    <row r="732">
      <c r="A732" s="42"/>
      <c r="B732" s="399"/>
      <c r="C732" s="42"/>
      <c r="D732" s="42"/>
      <c r="E732" s="42"/>
      <c r="F732" s="42"/>
      <c r="G732" s="42"/>
      <c r="H732" s="42"/>
      <c r="I732" s="42"/>
      <c r="J732" s="42"/>
      <c r="K732" s="42"/>
      <c r="L732" s="42"/>
    </row>
    <row r="733">
      <c r="A733" s="42"/>
      <c r="B733" s="399"/>
      <c r="C733" s="42"/>
      <c r="D733" s="42"/>
      <c r="E733" s="42"/>
      <c r="F733" s="42"/>
      <c r="G733" s="42"/>
      <c r="H733" s="42"/>
      <c r="I733" s="42"/>
      <c r="J733" s="42"/>
      <c r="K733" s="42"/>
      <c r="L733" s="42"/>
    </row>
    <row r="734">
      <c r="A734" s="42"/>
      <c r="B734" s="399"/>
      <c r="C734" s="42"/>
      <c r="D734" s="42"/>
      <c r="E734" s="42"/>
      <c r="F734" s="42"/>
      <c r="G734" s="42"/>
      <c r="H734" s="42"/>
      <c r="I734" s="42"/>
      <c r="J734" s="42"/>
      <c r="K734" s="42"/>
      <c r="L734" s="42"/>
    </row>
    <row r="735">
      <c r="A735" s="42"/>
      <c r="B735" s="399"/>
      <c r="C735" s="42"/>
      <c r="D735" s="42"/>
      <c r="E735" s="42"/>
      <c r="F735" s="42"/>
      <c r="G735" s="42"/>
      <c r="H735" s="42"/>
      <c r="I735" s="42"/>
      <c r="J735" s="42"/>
      <c r="K735" s="42"/>
      <c r="L735" s="42"/>
    </row>
    <row r="736">
      <c r="A736" s="42"/>
      <c r="B736" s="399"/>
      <c r="C736" s="42"/>
      <c r="D736" s="42"/>
      <c r="E736" s="42"/>
      <c r="F736" s="42"/>
      <c r="G736" s="42"/>
      <c r="H736" s="42"/>
      <c r="I736" s="42"/>
      <c r="J736" s="42"/>
      <c r="K736" s="42"/>
      <c r="L736" s="42"/>
    </row>
    <row r="737">
      <c r="A737" s="42"/>
      <c r="B737" s="399"/>
      <c r="C737" s="42"/>
      <c r="D737" s="42"/>
      <c r="E737" s="42"/>
      <c r="F737" s="42"/>
      <c r="G737" s="42"/>
      <c r="H737" s="42"/>
      <c r="I737" s="42"/>
      <c r="J737" s="42"/>
      <c r="K737" s="42"/>
      <c r="L737" s="42"/>
    </row>
    <row r="738">
      <c r="A738" s="42"/>
      <c r="B738" s="399"/>
      <c r="C738" s="42"/>
      <c r="D738" s="42"/>
      <c r="E738" s="42"/>
      <c r="F738" s="42"/>
      <c r="G738" s="42"/>
      <c r="H738" s="42"/>
      <c r="I738" s="42"/>
      <c r="J738" s="42"/>
      <c r="K738" s="42"/>
      <c r="L738" s="42"/>
    </row>
    <row r="739">
      <c r="A739" s="42"/>
      <c r="B739" s="399"/>
      <c r="C739" s="42"/>
      <c r="D739" s="42"/>
      <c r="E739" s="42"/>
      <c r="F739" s="42"/>
      <c r="G739" s="42"/>
      <c r="H739" s="42"/>
      <c r="I739" s="42"/>
      <c r="J739" s="42"/>
      <c r="K739" s="42"/>
      <c r="L739" s="42"/>
    </row>
    <row r="740">
      <c r="A740" s="42"/>
      <c r="B740" s="399"/>
      <c r="C740" s="42"/>
      <c r="D740" s="42"/>
      <c r="E740" s="42"/>
      <c r="F740" s="42"/>
      <c r="G740" s="42"/>
      <c r="H740" s="42"/>
      <c r="I740" s="42"/>
      <c r="J740" s="42"/>
      <c r="K740" s="42"/>
      <c r="L740" s="42"/>
    </row>
    <row r="741">
      <c r="A741" s="42"/>
      <c r="B741" s="399"/>
      <c r="C741" s="42"/>
      <c r="D741" s="42"/>
      <c r="E741" s="42"/>
      <c r="F741" s="42"/>
      <c r="G741" s="42"/>
      <c r="H741" s="42"/>
      <c r="I741" s="42"/>
      <c r="J741" s="42"/>
      <c r="K741" s="42"/>
      <c r="L741" s="42"/>
    </row>
    <row r="742">
      <c r="A742" s="42"/>
      <c r="B742" s="399"/>
      <c r="C742" s="42"/>
      <c r="D742" s="42"/>
      <c r="E742" s="42"/>
      <c r="F742" s="42"/>
      <c r="G742" s="42"/>
      <c r="H742" s="42"/>
      <c r="I742" s="42"/>
      <c r="J742" s="42"/>
      <c r="K742" s="42"/>
      <c r="L742" s="42"/>
    </row>
    <row r="743">
      <c r="A743" s="42"/>
      <c r="B743" s="399"/>
      <c r="C743" s="42"/>
      <c r="D743" s="42"/>
      <c r="E743" s="42"/>
      <c r="F743" s="42"/>
      <c r="G743" s="42"/>
      <c r="H743" s="42"/>
      <c r="I743" s="42"/>
      <c r="J743" s="42"/>
      <c r="K743" s="42"/>
      <c r="L743" s="42"/>
    </row>
    <row r="744">
      <c r="A744" s="42"/>
      <c r="B744" s="399"/>
      <c r="C744" s="42"/>
      <c r="D744" s="42"/>
      <c r="E744" s="42"/>
      <c r="F744" s="42"/>
      <c r="G744" s="42"/>
      <c r="H744" s="42"/>
      <c r="I744" s="42"/>
      <c r="J744" s="42"/>
      <c r="K744" s="42"/>
      <c r="L744" s="42"/>
    </row>
    <row r="745">
      <c r="A745" s="42"/>
      <c r="B745" s="399"/>
      <c r="C745" s="42"/>
      <c r="D745" s="42"/>
      <c r="E745" s="42"/>
      <c r="F745" s="42"/>
      <c r="G745" s="42"/>
      <c r="H745" s="42"/>
      <c r="I745" s="42"/>
      <c r="J745" s="42"/>
      <c r="K745" s="42"/>
      <c r="L745" s="42"/>
    </row>
    <row r="746">
      <c r="A746" s="42"/>
      <c r="B746" s="399"/>
      <c r="C746" s="42"/>
      <c r="D746" s="42"/>
      <c r="E746" s="42"/>
      <c r="F746" s="42"/>
      <c r="G746" s="42"/>
      <c r="H746" s="42"/>
      <c r="I746" s="42"/>
      <c r="J746" s="42"/>
      <c r="K746" s="42"/>
      <c r="L746" s="42"/>
    </row>
    <row r="747">
      <c r="A747" s="42"/>
      <c r="B747" s="399"/>
      <c r="C747" s="42"/>
      <c r="D747" s="42"/>
      <c r="E747" s="42"/>
      <c r="F747" s="42"/>
      <c r="G747" s="42"/>
      <c r="H747" s="42"/>
      <c r="I747" s="42"/>
      <c r="J747" s="42"/>
      <c r="K747" s="42"/>
      <c r="L747" s="42"/>
    </row>
    <row r="748">
      <c r="A748" s="42"/>
      <c r="B748" s="399"/>
      <c r="C748" s="42"/>
      <c r="D748" s="42"/>
      <c r="E748" s="42"/>
      <c r="F748" s="42"/>
      <c r="G748" s="42"/>
      <c r="H748" s="42"/>
      <c r="I748" s="42"/>
      <c r="J748" s="42"/>
      <c r="K748" s="42"/>
      <c r="L748" s="42"/>
    </row>
    <row r="749">
      <c r="A749" s="42"/>
      <c r="B749" s="399"/>
      <c r="C749" s="42"/>
      <c r="D749" s="42"/>
      <c r="E749" s="42"/>
      <c r="F749" s="42"/>
      <c r="G749" s="42"/>
      <c r="H749" s="42"/>
      <c r="I749" s="42"/>
      <c r="J749" s="42"/>
      <c r="K749" s="42"/>
      <c r="L749" s="42"/>
    </row>
    <row r="750">
      <c r="A750" s="42"/>
      <c r="B750" s="399"/>
      <c r="C750" s="42"/>
      <c r="D750" s="42"/>
      <c r="E750" s="42"/>
      <c r="F750" s="42"/>
      <c r="G750" s="42"/>
      <c r="H750" s="42"/>
      <c r="I750" s="42"/>
      <c r="J750" s="42"/>
      <c r="K750" s="42"/>
      <c r="L750" s="42"/>
    </row>
    <row r="751">
      <c r="A751" s="42"/>
      <c r="B751" s="399"/>
      <c r="C751" s="42"/>
      <c r="D751" s="42"/>
      <c r="E751" s="42"/>
      <c r="F751" s="42"/>
      <c r="G751" s="42"/>
      <c r="H751" s="42"/>
      <c r="I751" s="42"/>
      <c r="J751" s="42"/>
      <c r="K751" s="42"/>
      <c r="L751" s="42"/>
    </row>
    <row r="752">
      <c r="A752" s="42"/>
      <c r="B752" s="399"/>
      <c r="C752" s="42"/>
      <c r="D752" s="42"/>
      <c r="E752" s="42"/>
      <c r="F752" s="42"/>
      <c r="G752" s="42"/>
      <c r="H752" s="42"/>
      <c r="I752" s="42"/>
      <c r="J752" s="42"/>
      <c r="K752" s="42"/>
      <c r="L752" s="42"/>
    </row>
    <row r="753">
      <c r="A753" s="42"/>
      <c r="B753" s="399"/>
      <c r="C753" s="42"/>
      <c r="D753" s="42"/>
      <c r="E753" s="42"/>
      <c r="F753" s="42"/>
      <c r="G753" s="42"/>
      <c r="H753" s="42"/>
      <c r="I753" s="42"/>
      <c r="J753" s="42"/>
      <c r="K753" s="42"/>
      <c r="L753" s="42"/>
    </row>
    <row r="754">
      <c r="A754" s="42"/>
      <c r="B754" s="399"/>
      <c r="C754" s="42"/>
      <c r="D754" s="42"/>
      <c r="E754" s="42"/>
      <c r="F754" s="42"/>
      <c r="G754" s="42"/>
      <c r="H754" s="42"/>
      <c r="I754" s="42"/>
      <c r="J754" s="42"/>
      <c r="K754" s="42"/>
      <c r="L754" s="42"/>
    </row>
    <row r="755">
      <c r="A755" s="42"/>
      <c r="B755" s="399"/>
      <c r="C755" s="42"/>
      <c r="D755" s="42"/>
      <c r="E755" s="42"/>
      <c r="F755" s="42"/>
      <c r="G755" s="42"/>
      <c r="H755" s="42"/>
      <c r="I755" s="42"/>
      <c r="J755" s="42"/>
      <c r="K755" s="42"/>
      <c r="L755" s="42"/>
    </row>
    <row r="756">
      <c r="A756" s="42"/>
      <c r="B756" s="399"/>
      <c r="C756" s="42"/>
      <c r="D756" s="42"/>
      <c r="E756" s="42"/>
      <c r="F756" s="42"/>
      <c r="G756" s="42"/>
      <c r="H756" s="42"/>
      <c r="I756" s="42"/>
      <c r="J756" s="42"/>
      <c r="K756" s="42"/>
      <c r="L756" s="42"/>
    </row>
    <row r="757">
      <c r="A757" s="42"/>
      <c r="B757" s="399"/>
      <c r="C757" s="42"/>
      <c r="D757" s="42"/>
      <c r="E757" s="42"/>
      <c r="F757" s="42"/>
      <c r="G757" s="42"/>
      <c r="H757" s="42"/>
      <c r="I757" s="42"/>
      <c r="J757" s="42"/>
      <c r="K757" s="42"/>
      <c r="L757" s="42"/>
    </row>
    <row r="758">
      <c r="A758" s="42"/>
      <c r="B758" s="399"/>
      <c r="C758" s="42"/>
      <c r="D758" s="42"/>
      <c r="E758" s="42"/>
      <c r="F758" s="42"/>
      <c r="G758" s="42"/>
      <c r="H758" s="42"/>
      <c r="I758" s="42"/>
      <c r="J758" s="42"/>
      <c r="K758" s="42"/>
      <c r="L758" s="42"/>
    </row>
    <row r="759">
      <c r="A759" s="42"/>
      <c r="B759" s="399"/>
      <c r="C759" s="42"/>
      <c r="D759" s="42"/>
      <c r="E759" s="42"/>
      <c r="F759" s="42"/>
      <c r="G759" s="42"/>
      <c r="H759" s="42"/>
      <c r="I759" s="42"/>
      <c r="J759" s="42"/>
      <c r="K759" s="42"/>
      <c r="L759" s="42"/>
    </row>
    <row r="760">
      <c r="A760" s="42"/>
      <c r="B760" s="399"/>
      <c r="C760" s="42"/>
      <c r="D760" s="42"/>
      <c r="E760" s="42"/>
      <c r="F760" s="42"/>
      <c r="G760" s="42"/>
      <c r="H760" s="42"/>
      <c r="I760" s="42"/>
      <c r="J760" s="42"/>
      <c r="K760" s="42"/>
      <c r="L760" s="42"/>
    </row>
    <row r="761">
      <c r="A761" s="42"/>
      <c r="B761" s="399"/>
      <c r="C761" s="42"/>
      <c r="D761" s="42"/>
      <c r="E761" s="42"/>
      <c r="F761" s="42"/>
      <c r="G761" s="42"/>
      <c r="H761" s="42"/>
      <c r="I761" s="42"/>
      <c r="J761" s="42"/>
      <c r="K761" s="42"/>
      <c r="L761" s="42"/>
    </row>
    <row r="762">
      <c r="A762" s="42"/>
      <c r="B762" s="399"/>
      <c r="C762" s="42"/>
      <c r="D762" s="42"/>
      <c r="E762" s="42"/>
      <c r="F762" s="42"/>
      <c r="G762" s="42"/>
      <c r="H762" s="42"/>
      <c r="I762" s="42"/>
      <c r="J762" s="42"/>
      <c r="K762" s="42"/>
      <c r="L762" s="42"/>
    </row>
    <row r="763">
      <c r="A763" s="42"/>
      <c r="B763" s="399"/>
      <c r="C763" s="42"/>
      <c r="D763" s="42"/>
      <c r="E763" s="42"/>
      <c r="F763" s="42"/>
      <c r="G763" s="42"/>
      <c r="H763" s="42"/>
      <c r="I763" s="42"/>
      <c r="J763" s="42"/>
      <c r="K763" s="42"/>
      <c r="L763" s="42"/>
    </row>
    <row r="764">
      <c r="A764" s="42"/>
      <c r="B764" s="399"/>
      <c r="C764" s="42"/>
      <c r="D764" s="42"/>
      <c r="E764" s="42"/>
      <c r="F764" s="42"/>
      <c r="G764" s="42"/>
      <c r="H764" s="42"/>
      <c r="I764" s="42"/>
      <c r="J764" s="42"/>
      <c r="K764" s="42"/>
      <c r="L764" s="42"/>
    </row>
    <row r="765">
      <c r="A765" s="42"/>
      <c r="B765" s="399"/>
      <c r="C765" s="42"/>
      <c r="D765" s="42"/>
      <c r="E765" s="42"/>
      <c r="F765" s="42"/>
      <c r="G765" s="42"/>
      <c r="H765" s="42"/>
      <c r="I765" s="42"/>
      <c r="J765" s="42"/>
      <c r="K765" s="42"/>
      <c r="L765" s="42"/>
    </row>
    <row r="766">
      <c r="A766" s="42"/>
      <c r="B766" s="399"/>
      <c r="C766" s="42"/>
      <c r="D766" s="42"/>
      <c r="E766" s="42"/>
      <c r="F766" s="42"/>
      <c r="G766" s="42"/>
      <c r="H766" s="42"/>
      <c r="I766" s="42"/>
      <c r="J766" s="42"/>
      <c r="K766" s="42"/>
      <c r="L766" s="42"/>
    </row>
    <row r="767">
      <c r="A767" s="42"/>
      <c r="B767" s="399"/>
      <c r="C767" s="42"/>
      <c r="D767" s="42"/>
      <c r="E767" s="42"/>
      <c r="F767" s="42"/>
      <c r="G767" s="42"/>
      <c r="H767" s="42"/>
      <c r="I767" s="42"/>
      <c r="J767" s="42"/>
      <c r="K767" s="42"/>
      <c r="L767" s="42"/>
    </row>
    <row r="768">
      <c r="A768" s="42"/>
      <c r="B768" s="399"/>
      <c r="C768" s="42"/>
      <c r="D768" s="42"/>
      <c r="E768" s="42"/>
      <c r="F768" s="42"/>
      <c r="G768" s="42"/>
      <c r="H768" s="42"/>
      <c r="I768" s="42"/>
      <c r="J768" s="42"/>
      <c r="K768" s="42"/>
      <c r="L768" s="42"/>
    </row>
    <row r="769">
      <c r="A769" s="42"/>
      <c r="B769" s="399"/>
      <c r="C769" s="42"/>
      <c r="D769" s="42"/>
      <c r="E769" s="42"/>
      <c r="F769" s="42"/>
      <c r="G769" s="42"/>
      <c r="H769" s="42"/>
      <c r="I769" s="42"/>
      <c r="J769" s="42"/>
      <c r="K769" s="42"/>
      <c r="L769" s="42"/>
    </row>
    <row r="770">
      <c r="A770" s="42"/>
      <c r="B770" s="399"/>
      <c r="C770" s="42"/>
      <c r="D770" s="42"/>
      <c r="E770" s="42"/>
      <c r="F770" s="42"/>
      <c r="G770" s="42"/>
      <c r="H770" s="42"/>
      <c r="I770" s="42"/>
      <c r="J770" s="42"/>
      <c r="K770" s="42"/>
      <c r="L770" s="42"/>
    </row>
    <row r="771">
      <c r="A771" s="42"/>
      <c r="B771" s="399"/>
      <c r="C771" s="42"/>
      <c r="D771" s="42"/>
      <c r="E771" s="42"/>
      <c r="F771" s="42"/>
      <c r="G771" s="42"/>
      <c r="H771" s="42"/>
      <c r="I771" s="42"/>
      <c r="J771" s="42"/>
      <c r="K771" s="42"/>
      <c r="L771" s="42"/>
    </row>
    <row r="772">
      <c r="A772" s="42"/>
      <c r="B772" s="399"/>
      <c r="C772" s="42"/>
      <c r="D772" s="42"/>
      <c r="E772" s="42"/>
      <c r="F772" s="42"/>
      <c r="G772" s="42"/>
      <c r="H772" s="42"/>
      <c r="I772" s="42"/>
      <c r="J772" s="42"/>
      <c r="K772" s="42"/>
      <c r="L772" s="42"/>
    </row>
    <row r="773">
      <c r="A773" s="42"/>
      <c r="B773" s="399"/>
      <c r="C773" s="42"/>
      <c r="D773" s="42"/>
      <c r="E773" s="42"/>
      <c r="F773" s="42"/>
      <c r="G773" s="42"/>
      <c r="H773" s="42"/>
      <c r="I773" s="42"/>
      <c r="J773" s="42"/>
      <c r="K773" s="42"/>
      <c r="L773" s="42"/>
    </row>
    <row r="774">
      <c r="A774" s="42"/>
      <c r="B774" s="399"/>
      <c r="C774" s="42"/>
      <c r="D774" s="42"/>
      <c r="E774" s="42"/>
      <c r="F774" s="42"/>
      <c r="G774" s="42"/>
      <c r="H774" s="42"/>
      <c r="I774" s="42"/>
      <c r="J774" s="42"/>
      <c r="K774" s="42"/>
      <c r="L774" s="42"/>
    </row>
    <row r="775">
      <c r="A775" s="42"/>
      <c r="B775" s="399"/>
      <c r="C775" s="42"/>
      <c r="D775" s="42"/>
      <c r="E775" s="42"/>
      <c r="F775" s="42"/>
      <c r="G775" s="42"/>
      <c r="H775" s="42"/>
      <c r="I775" s="42"/>
      <c r="J775" s="42"/>
      <c r="K775" s="42"/>
      <c r="L775" s="42"/>
    </row>
    <row r="776">
      <c r="A776" s="42"/>
      <c r="B776" s="399"/>
      <c r="C776" s="42"/>
      <c r="D776" s="42"/>
      <c r="E776" s="42"/>
      <c r="F776" s="42"/>
      <c r="G776" s="42"/>
      <c r="H776" s="42"/>
      <c r="I776" s="42"/>
      <c r="J776" s="42"/>
      <c r="K776" s="42"/>
      <c r="L776" s="42"/>
    </row>
    <row r="777">
      <c r="A777" s="42"/>
      <c r="B777" s="399"/>
      <c r="C777" s="42"/>
      <c r="D777" s="42"/>
      <c r="E777" s="42"/>
      <c r="F777" s="42"/>
      <c r="G777" s="42"/>
      <c r="H777" s="42"/>
      <c r="I777" s="42"/>
      <c r="J777" s="42"/>
      <c r="K777" s="42"/>
      <c r="L777" s="42"/>
    </row>
    <row r="778">
      <c r="A778" s="42"/>
      <c r="B778" s="399"/>
      <c r="C778" s="42"/>
      <c r="D778" s="42"/>
      <c r="E778" s="42"/>
      <c r="F778" s="42"/>
      <c r="G778" s="42"/>
      <c r="H778" s="42"/>
      <c r="I778" s="42"/>
      <c r="J778" s="42"/>
      <c r="K778" s="42"/>
      <c r="L778" s="42"/>
    </row>
    <row r="779">
      <c r="A779" s="42"/>
      <c r="B779" s="399"/>
      <c r="C779" s="42"/>
      <c r="D779" s="42"/>
      <c r="E779" s="42"/>
      <c r="F779" s="42"/>
      <c r="G779" s="42"/>
      <c r="H779" s="42"/>
      <c r="I779" s="42"/>
      <c r="J779" s="42"/>
      <c r="K779" s="42"/>
      <c r="L779" s="42"/>
    </row>
    <row r="780">
      <c r="A780" s="42"/>
      <c r="B780" s="399"/>
      <c r="C780" s="42"/>
      <c r="D780" s="42"/>
      <c r="E780" s="42"/>
      <c r="F780" s="42"/>
      <c r="G780" s="42"/>
      <c r="H780" s="42"/>
      <c r="I780" s="42"/>
      <c r="J780" s="42"/>
      <c r="K780" s="42"/>
      <c r="L780" s="42"/>
    </row>
    <row r="781">
      <c r="A781" s="42"/>
      <c r="B781" s="399"/>
      <c r="C781" s="42"/>
      <c r="D781" s="42"/>
      <c r="E781" s="42"/>
      <c r="F781" s="42"/>
      <c r="G781" s="42"/>
      <c r="H781" s="42"/>
      <c r="I781" s="42"/>
      <c r="J781" s="42"/>
      <c r="K781" s="42"/>
      <c r="L781" s="42"/>
    </row>
    <row r="782">
      <c r="A782" s="42"/>
      <c r="B782" s="399"/>
      <c r="C782" s="42"/>
      <c r="D782" s="42"/>
      <c r="E782" s="42"/>
      <c r="F782" s="42"/>
      <c r="G782" s="42"/>
      <c r="H782" s="42"/>
      <c r="I782" s="42"/>
      <c r="J782" s="42"/>
      <c r="K782" s="42"/>
      <c r="L782" s="42"/>
    </row>
    <row r="783">
      <c r="A783" s="42"/>
      <c r="B783" s="399"/>
      <c r="C783" s="42"/>
      <c r="D783" s="42"/>
      <c r="E783" s="42"/>
      <c r="F783" s="42"/>
      <c r="G783" s="42"/>
      <c r="H783" s="42"/>
      <c r="I783" s="42"/>
      <c r="J783" s="42"/>
      <c r="K783" s="42"/>
      <c r="L783" s="42"/>
    </row>
    <row r="784">
      <c r="A784" s="42"/>
      <c r="B784" s="399"/>
      <c r="C784" s="42"/>
      <c r="D784" s="42"/>
      <c r="E784" s="42"/>
      <c r="F784" s="42"/>
      <c r="G784" s="42"/>
      <c r="H784" s="42"/>
      <c r="I784" s="42"/>
      <c r="J784" s="42"/>
      <c r="K784" s="42"/>
      <c r="L784" s="42"/>
    </row>
    <row r="785">
      <c r="A785" s="42"/>
      <c r="B785" s="399"/>
      <c r="C785" s="42"/>
      <c r="D785" s="42"/>
      <c r="E785" s="42"/>
      <c r="F785" s="42"/>
      <c r="G785" s="42"/>
      <c r="H785" s="42"/>
      <c r="I785" s="42"/>
      <c r="J785" s="42"/>
      <c r="K785" s="42"/>
      <c r="L785" s="42"/>
    </row>
    <row r="786">
      <c r="A786" s="42"/>
      <c r="B786" s="399"/>
      <c r="C786" s="42"/>
      <c r="D786" s="42"/>
      <c r="E786" s="42"/>
      <c r="F786" s="42"/>
      <c r="G786" s="42"/>
      <c r="H786" s="42"/>
      <c r="I786" s="42"/>
      <c r="J786" s="42"/>
      <c r="K786" s="42"/>
      <c r="L786" s="42"/>
    </row>
    <row r="787">
      <c r="A787" s="42"/>
      <c r="B787" s="399"/>
      <c r="C787" s="42"/>
      <c r="D787" s="42"/>
      <c r="E787" s="42"/>
      <c r="F787" s="42"/>
      <c r="G787" s="42"/>
      <c r="H787" s="42"/>
      <c r="I787" s="42"/>
      <c r="J787" s="42"/>
      <c r="K787" s="42"/>
      <c r="L787" s="42"/>
    </row>
    <row r="788">
      <c r="A788" s="42"/>
      <c r="B788" s="399"/>
      <c r="C788" s="42"/>
      <c r="D788" s="42"/>
      <c r="E788" s="42"/>
      <c r="F788" s="42"/>
      <c r="G788" s="42"/>
      <c r="H788" s="42"/>
      <c r="I788" s="42"/>
      <c r="J788" s="42"/>
      <c r="K788" s="42"/>
      <c r="L788" s="42"/>
    </row>
    <row r="789">
      <c r="A789" s="42"/>
      <c r="B789" s="399"/>
      <c r="C789" s="42"/>
      <c r="D789" s="42"/>
      <c r="E789" s="42"/>
      <c r="F789" s="42"/>
      <c r="G789" s="42"/>
      <c r="H789" s="42"/>
      <c r="I789" s="42"/>
      <c r="J789" s="42"/>
      <c r="K789" s="42"/>
      <c r="L789" s="42"/>
    </row>
    <row r="790">
      <c r="A790" s="42"/>
      <c r="B790" s="399"/>
      <c r="C790" s="42"/>
      <c r="D790" s="42"/>
      <c r="E790" s="42"/>
      <c r="F790" s="42"/>
      <c r="G790" s="42"/>
      <c r="H790" s="42"/>
      <c r="I790" s="42"/>
      <c r="J790" s="42"/>
      <c r="K790" s="42"/>
      <c r="L790" s="42"/>
    </row>
    <row r="791">
      <c r="A791" s="42"/>
      <c r="B791" s="399"/>
      <c r="C791" s="42"/>
      <c r="D791" s="42"/>
      <c r="E791" s="42"/>
      <c r="F791" s="42"/>
      <c r="G791" s="42"/>
      <c r="H791" s="42"/>
      <c r="I791" s="42"/>
      <c r="J791" s="42"/>
      <c r="K791" s="42"/>
      <c r="L791" s="42"/>
    </row>
    <row r="792">
      <c r="A792" s="42"/>
      <c r="B792" s="399"/>
      <c r="C792" s="42"/>
      <c r="D792" s="42"/>
      <c r="E792" s="42"/>
      <c r="F792" s="42"/>
      <c r="G792" s="42"/>
      <c r="H792" s="42"/>
      <c r="I792" s="42"/>
      <c r="J792" s="42"/>
      <c r="K792" s="42"/>
      <c r="L792" s="42"/>
    </row>
    <row r="793">
      <c r="A793" s="42"/>
      <c r="B793" s="399"/>
      <c r="C793" s="42"/>
      <c r="D793" s="42"/>
      <c r="E793" s="42"/>
      <c r="F793" s="42"/>
      <c r="G793" s="42"/>
      <c r="H793" s="42"/>
      <c r="I793" s="42"/>
      <c r="J793" s="42"/>
      <c r="K793" s="42"/>
      <c r="L793" s="42"/>
    </row>
    <row r="794">
      <c r="A794" s="42"/>
      <c r="B794" s="399"/>
      <c r="C794" s="42"/>
      <c r="D794" s="42"/>
      <c r="E794" s="42"/>
      <c r="F794" s="42"/>
      <c r="G794" s="42"/>
      <c r="H794" s="42"/>
      <c r="I794" s="42"/>
      <c r="J794" s="42"/>
      <c r="K794" s="42"/>
      <c r="L794" s="42"/>
    </row>
    <row r="795">
      <c r="A795" s="42"/>
      <c r="B795" s="399"/>
      <c r="C795" s="42"/>
      <c r="D795" s="42"/>
      <c r="E795" s="42"/>
      <c r="F795" s="42"/>
      <c r="G795" s="42"/>
      <c r="H795" s="42"/>
      <c r="I795" s="42"/>
      <c r="J795" s="42"/>
      <c r="K795" s="42"/>
      <c r="L795" s="42"/>
    </row>
    <row r="796">
      <c r="A796" s="42"/>
      <c r="B796" s="399"/>
      <c r="C796" s="42"/>
      <c r="D796" s="42"/>
      <c r="E796" s="42"/>
      <c r="F796" s="42"/>
      <c r="G796" s="42"/>
      <c r="H796" s="42"/>
      <c r="I796" s="42"/>
      <c r="J796" s="42"/>
      <c r="K796" s="42"/>
      <c r="L796" s="42"/>
    </row>
    <row r="797">
      <c r="A797" s="42"/>
      <c r="B797" s="399"/>
      <c r="C797" s="42"/>
      <c r="D797" s="42"/>
      <c r="E797" s="42"/>
      <c r="F797" s="42"/>
      <c r="G797" s="42"/>
      <c r="H797" s="42"/>
      <c r="I797" s="42"/>
      <c r="J797" s="42"/>
      <c r="K797" s="42"/>
      <c r="L797" s="42"/>
    </row>
    <row r="798">
      <c r="A798" s="42"/>
      <c r="B798" s="399"/>
      <c r="C798" s="42"/>
      <c r="D798" s="42"/>
      <c r="E798" s="42"/>
      <c r="F798" s="42"/>
      <c r="G798" s="42"/>
      <c r="H798" s="42"/>
      <c r="I798" s="42"/>
      <c r="J798" s="42"/>
      <c r="K798" s="42"/>
      <c r="L798" s="42"/>
    </row>
    <row r="799">
      <c r="A799" s="42"/>
      <c r="B799" s="399"/>
      <c r="C799" s="42"/>
      <c r="D799" s="42"/>
      <c r="E799" s="42"/>
      <c r="F799" s="42"/>
      <c r="G799" s="42"/>
      <c r="H799" s="42"/>
      <c r="I799" s="42"/>
      <c r="J799" s="42"/>
      <c r="K799" s="42"/>
      <c r="L799" s="42"/>
    </row>
    <row r="800">
      <c r="A800" s="42"/>
      <c r="B800" s="399"/>
      <c r="C800" s="42"/>
      <c r="D800" s="42"/>
      <c r="E800" s="42"/>
      <c r="F800" s="42"/>
      <c r="G800" s="42"/>
      <c r="H800" s="42"/>
      <c r="I800" s="42"/>
      <c r="J800" s="42"/>
      <c r="K800" s="42"/>
      <c r="L800" s="42"/>
    </row>
    <row r="801">
      <c r="A801" s="42"/>
      <c r="B801" s="399"/>
      <c r="C801" s="42"/>
      <c r="D801" s="42"/>
      <c r="E801" s="42"/>
      <c r="F801" s="42"/>
      <c r="G801" s="42"/>
      <c r="H801" s="42"/>
      <c r="I801" s="42"/>
      <c r="J801" s="42"/>
      <c r="K801" s="42"/>
      <c r="L801" s="42"/>
    </row>
    <row r="802">
      <c r="A802" s="42"/>
      <c r="B802" s="399"/>
      <c r="C802" s="42"/>
      <c r="D802" s="42"/>
      <c r="E802" s="42"/>
      <c r="F802" s="42"/>
      <c r="G802" s="42"/>
      <c r="H802" s="42"/>
      <c r="I802" s="42"/>
      <c r="J802" s="42"/>
      <c r="K802" s="42"/>
      <c r="L802" s="42"/>
    </row>
    <row r="803">
      <c r="A803" s="42"/>
      <c r="B803" s="399"/>
      <c r="C803" s="42"/>
      <c r="D803" s="42"/>
      <c r="E803" s="42"/>
      <c r="F803" s="42"/>
      <c r="G803" s="42"/>
      <c r="H803" s="42"/>
      <c r="I803" s="42"/>
      <c r="J803" s="42"/>
      <c r="K803" s="42"/>
      <c r="L803" s="42"/>
    </row>
    <row r="804">
      <c r="A804" s="42"/>
      <c r="B804" s="399"/>
      <c r="C804" s="42"/>
      <c r="D804" s="42"/>
      <c r="E804" s="42"/>
      <c r="F804" s="42"/>
      <c r="G804" s="42"/>
      <c r="H804" s="42"/>
      <c r="I804" s="42"/>
      <c r="J804" s="42"/>
      <c r="K804" s="42"/>
      <c r="L804" s="42"/>
    </row>
    <row r="805">
      <c r="A805" s="42"/>
      <c r="B805" s="399"/>
      <c r="C805" s="42"/>
      <c r="D805" s="42"/>
      <c r="E805" s="42"/>
      <c r="F805" s="42"/>
      <c r="G805" s="42"/>
      <c r="H805" s="42"/>
      <c r="I805" s="42"/>
      <c r="J805" s="42"/>
      <c r="K805" s="42"/>
      <c r="L805" s="42"/>
    </row>
    <row r="806">
      <c r="A806" s="42"/>
      <c r="B806" s="399"/>
      <c r="C806" s="42"/>
      <c r="D806" s="42"/>
      <c r="E806" s="42"/>
      <c r="F806" s="42"/>
      <c r="G806" s="42"/>
      <c r="H806" s="42"/>
      <c r="I806" s="42"/>
      <c r="J806" s="42"/>
      <c r="K806" s="42"/>
      <c r="L806" s="42"/>
    </row>
    <row r="807">
      <c r="A807" s="42"/>
      <c r="B807" s="399"/>
      <c r="C807" s="42"/>
      <c r="D807" s="42"/>
      <c r="E807" s="42"/>
      <c r="F807" s="42"/>
      <c r="G807" s="42"/>
      <c r="H807" s="42"/>
      <c r="I807" s="42"/>
      <c r="J807" s="42"/>
      <c r="K807" s="42"/>
      <c r="L807" s="42"/>
    </row>
    <row r="808">
      <c r="A808" s="42"/>
      <c r="B808" s="399"/>
      <c r="C808" s="42"/>
      <c r="D808" s="42"/>
      <c r="E808" s="42"/>
      <c r="F808" s="42"/>
      <c r="G808" s="42"/>
      <c r="H808" s="42"/>
      <c r="I808" s="42"/>
      <c r="J808" s="42"/>
      <c r="K808" s="42"/>
      <c r="L808" s="42"/>
    </row>
    <row r="809">
      <c r="A809" s="42"/>
      <c r="B809" s="399"/>
      <c r="C809" s="42"/>
      <c r="D809" s="42"/>
      <c r="E809" s="42"/>
      <c r="F809" s="42"/>
      <c r="G809" s="42"/>
      <c r="H809" s="42"/>
      <c r="I809" s="42"/>
      <c r="J809" s="42"/>
      <c r="K809" s="42"/>
      <c r="L809" s="42"/>
    </row>
    <row r="810">
      <c r="A810" s="42"/>
      <c r="B810" s="399"/>
      <c r="C810" s="42"/>
      <c r="D810" s="42"/>
      <c r="E810" s="42"/>
      <c r="F810" s="42"/>
      <c r="G810" s="42"/>
      <c r="H810" s="42"/>
      <c r="I810" s="42"/>
      <c r="J810" s="42"/>
      <c r="K810" s="42"/>
      <c r="L810" s="42"/>
    </row>
    <row r="811">
      <c r="A811" s="42"/>
      <c r="B811" s="399"/>
      <c r="C811" s="42"/>
      <c r="D811" s="42"/>
      <c r="E811" s="42"/>
      <c r="F811" s="42"/>
      <c r="G811" s="42"/>
      <c r="H811" s="42"/>
      <c r="I811" s="42"/>
      <c r="J811" s="42"/>
      <c r="K811" s="42"/>
      <c r="L811" s="42"/>
    </row>
    <row r="812">
      <c r="A812" s="42"/>
      <c r="B812" s="399"/>
      <c r="C812" s="42"/>
      <c r="D812" s="42"/>
      <c r="E812" s="42"/>
      <c r="F812" s="42"/>
      <c r="G812" s="42"/>
      <c r="H812" s="42"/>
      <c r="I812" s="42"/>
      <c r="J812" s="42"/>
      <c r="K812" s="42"/>
      <c r="L812" s="42"/>
    </row>
    <row r="813">
      <c r="A813" s="42"/>
      <c r="B813" s="399"/>
      <c r="C813" s="42"/>
      <c r="D813" s="42"/>
      <c r="E813" s="42"/>
      <c r="F813" s="42"/>
      <c r="G813" s="42"/>
      <c r="H813" s="42"/>
      <c r="I813" s="42"/>
      <c r="J813" s="42"/>
      <c r="K813" s="42"/>
      <c r="L813" s="42"/>
    </row>
    <row r="814">
      <c r="A814" s="42"/>
      <c r="B814" s="399"/>
      <c r="C814" s="42"/>
      <c r="D814" s="42"/>
      <c r="E814" s="42"/>
      <c r="F814" s="42"/>
      <c r="G814" s="42"/>
      <c r="H814" s="42"/>
      <c r="I814" s="42"/>
      <c r="J814" s="42"/>
      <c r="K814" s="42"/>
      <c r="L814" s="42"/>
    </row>
    <row r="815">
      <c r="A815" s="42"/>
      <c r="B815" s="399"/>
      <c r="C815" s="42"/>
      <c r="D815" s="42"/>
      <c r="E815" s="42"/>
      <c r="F815" s="42"/>
      <c r="G815" s="42"/>
      <c r="H815" s="42"/>
      <c r="I815" s="42"/>
      <c r="J815" s="42"/>
      <c r="K815" s="42"/>
      <c r="L815" s="42"/>
    </row>
    <row r="816">
      <c r="A816" s="42"/>
      <c r="B816" s="399"/>
      <c r="C816" s="42"/>
      <c r="D816" s="42"/>
      <c r="E816" s="42"/>
      <c r="F816" s="42"/>
      <c r="G816" s="42"/>
      <c r="H816" s="42"/>
      <c r="I816" s="42"/>
      <c r="J816" s="42"/>
      <c r="K816" s="42"/>
      <c r="L816" s="42"/>
    </row>
    <row r="817">
      <c r="A817" s="42"/>
      <c r="B817" s="399"/>
      <c r="C817" s="42"/>
      <c r="D817" s="42"/>
      <c r="E817" s="42"/>
      <c r="F817" s="42"/>
      <c r="G817" s="42"/>
      <c r="H817" s="42"/>
      <c r="I817" s="42"/>
      <c r="J817" s="42"/>
      <c r="K817" s="42"/>
      <c r="L817" s="42"/>
    </row>
    <row r="818">
      <c r="A818" s="42"/>
      <c r="B818" s="399"/>
      <c r="C818" s="42"/>
      <c r="D818" s="42"/>
      <c r="E818" s="42"/>
      <c r="F818" s="42"/>
      <c r="G818" s="42"/>
      <c r="H818" s="42"/>
      <c r="I818" s="42"/>
      <c r="J818" s="42"/>
      <c r="K818" s="42"/>
      <c r="L818" s="42"/>
    </row>
    <row r="819">
      <c r="A819" s="42"/>
      <c r="B819" s="399"/>
      <c r="C819" s="42"/>
      <c r="D819" s="42"/>
      <c r="E819" s="42"/>
      <c r="F819" s="42"/>
      <c r="G819" s="42"/>
      <c r="H819" s="42"/>
      <c r="I819" s="42"/>
      <c r="J819" s="42"/>
      <c r="K819" s="42"/>
      <c r="L819" s="42"/>
    </row>
    <row r="820">
      <c r="A820" s="42"/>
      <c r="B820" s="399"/>
      <c r="C820" s="42"/>
      <c r="D820" s="42"/>
      <c r="E820" s="42"/>
      <c r="F820" s="42"/>
      <c r="G820" s="42"/>
      <c r="H820" s="42"/>
      <c r="I820" s="42"/>
      <c r="J820" s="42"/>
      <c r="K820" s="42"/>
      <c r="L820" s="42"/>
    </row>
    <row r="821">
      <c r="A821" s="42"/>
      <c r="B821" s="399"/>
      <c r="C821" s="42"/>
      <c r="D821" s="42"/>
      <c r="E821" s="42"/>
      <c r="F821" s="42"/>
      <c r="G821" s="42"/>
      <c r="H821" s="42"/>
      <c r="I821" s="42"/>
      <c r="J821" s="42"/>
      <c r="K821" s="42"/>
      <c r="L821" s="42"/>
    </row>
    <row r="822">
      <c r="A822" s="42"/>
      <c r="B822" s="399"/>
      <c r="C822" s="42"/>
      <c r="D822" s="42"/>
      <c r="E822" s="42"/>
      <c r="F822" s="42"/>
      <c r="G822" s="42"/>
      <c r="H822" s="42"/>
      <c r="I822" s="42"/>
      <c r="J822" s="42"/>
      <c r="K822" s="42"/>
      <c r="L822" s="42"/>
    </row>
    <row r="823">
      <c r="A823" s="42"/>
      <c r="B823" s="399"/>
      <c r="C823" s="42"/>
      <c r="D823" s="42"/>
      <c r="E823" s="42"/>
      <c r="F823" s="42"/>
      <c r="G823" s="42"/>
      <c r="H823" s="42"/>
      <c r="I823" s="42"/>
      <c r="J823" s="42"/>
      <c r="K823" s="42"/>
      <c r="L823" s="42"/>
    </row>
    <row r="824">
      <c r="A824" s="42"/>
      <c r="B824" s="399"/>
      <c r="C824" s="42"/>
      <c r="D824" s="42"/>
      <c r="E824" s="42"/>
      <c r="F824" s="42"/>
      <c r="G824" s="42"/>
      <c r="H824" s="42"/>
      <c r="I824" s="42"/>
      <c r="J824" s="42"/>
      <c r="K824" s="42"/>
      <c r="L824" s="42"/>
    </row>
    <row r="825">
      <c r="A825" s="42"/>
      <c r="B825" s="399"/>
      <c r="C825" s="42"/>
      <c r="D825" s="42"/>
      <c r="E825" s="42"/>
      <c r="F825" s="42"/>
      <c r="G825" s="42"/>
      <c r="H825" s="42"/>
      <c r="I825" s="42"/>
      <c r="J825" s="42"/>
      <c r="K825" s="42"/>
      <c r="L825" s="42"/>
    </row>
    <row r="826">
      <c r="A826" s="42"/>
      <c r="B826" s="399"/>
      <c r="C826" s="42"/>
      <c r="D826" s="42"/>
      <c r="E826" s="42"/>
      <c r="F826" s="42"/>
      <c r="G826" s="42"/>
      <c r="H826" s="42"/>
      <c r="I826" s="42"/>
      <c r="J826" s="42"/>
      <c r="K826" s="42"/>
      <c r="L826" s="42"/>
    </row>
    <row r="827">
      <c r="A827" s="42"/>
      <c r="B827" s="399"/>
      <c r="C827" s="42"/>
      <c r="D827" s="42"/>
      <c r="E827" s="42"/>
      <c r="F827" s="42"/>
      <c r="G827" s="42"/>
      <c r="H827" s="42"/>
      <c r="I827" s="42"/>
      <c r="J827" s="42"/>
      <c r="K827" s="42"/>
      <c r="L827" s="42"/>
    </row>
    <row r="828">
      <c r="A828" s="42"/>
      <c r="B828" s="399"/>
      <c r="C828" s="42"/>
      <c r="D828" s="42"/>
      <c r="E828" s="42"/>
      <c r="F828" s="42"/>
      <c r="G828" s="42"/>
      <c r="H828" s="42"/>
      <c r="I828" s="42"/>
      <c r="J828" s="42"/>
      <c r="K828" s="42"/>
      <c r="L828" s="42"/>
    </row>
    <row r="829">
      <c r="A829" s="42"/>
      <c r="B829" s="399"/>
      <c r="C829" s="42"/>
      <c r="D829" s="42"/>
      <c r="E829" s="42"/>
      <c r="F829" s="42"/>
      <c r="G829" s="42"/>
      <c r="H829" s="42"/>
      <c r="I829" s="42"/>
      <c r="J829" s="42"/>
      <c r="K829" s="42"/>
      <c r="L829" s="42"/>
    </row>
    <row r="830">
      <c r="A830" s="42"/>
      <c r="B830" s="399"/>
      <c r="C830" s="42"/>
      <c r="D830" s="42"/>
      <c r="E830" s="42"/>
      <c r="F830" s="42"/>
      <c r="G830" s="42"/>
      <c r="H830" s="42"/>
      <c r="I830" s="42"/>
      <c r="J830" s="42"/>
      <c r="K830" s="42"/>
      <c r="L830" s="42"/>
    </row>
    <row r="831">
      <c r="A831" s="42"/>
      <c r="B831" s="399"/>
      <c r="C831" s="42"/>
      <c r="D831" s="42"/>
      <c r="E831" s="42"/>
      <c r="F831" s="42"/>
      <c r="G831" s="42"/>
      <c r="H831" s="42"/>
      <c r="I831" s="42"/>
      <c r="J831" s="42"/>
      <c r="K831" s="42"/>
      <c r="L831" s="42"/>
    </row>
    <row r="832">
      <c r="A832" s="42"/>
      <c r="B832" s="399"/>
      <c r="C832" s="42"/>
      <c r="D832" s="42"/>
      <c r="E832" s="42"/>
      <c r="F832" s="42"/>
      <c r="G832" s="42"/>
      <c r="H832" s="42"/>
      <c r="I832" s="42"/>
      <c r="J832" s="42"/>
      <c r="K832" s="42"/>
      <c r="L832" s="42"/>
    </row>
    <row r="833">
      <c r="A833" s="42"/>
      <c r="B833" s="399"/>
      <c r="C833" s="42"/>
      <c r="D833" s="42"/>
      <c r="E833" s="42"/>
      <c r="F833" s="42"/>
      <c r="G833" s="42"/>
      <c r="H833" s="42"/>
      <c r="I833" s="42"/>
      <c r="J833" s="42"/>
      <c r="K833" s="42"/>
      <c r="L833" s="42"/>
    </row>
    <row r="834">
      <c r="A834" s="42"/>
      <c r="B834" s="399"/>
      <c r="C834" s="42"/>
      <c r="D834" s="42"/>
      <c r="E834" s="42"/>
      <c r="F834" s="42"/>
      <c r="G834" s="42"/>
      <c r="H834" s="42"/>
      <c r="I834" s="42"/>
      <c r="J834" s="42"/>
      <c r="K834" s="42"/>
      <c r="L834" s="42"/>
    </row>
    <row r="835">
      <c r="A835" s="42"/>
      <c r="B835" s="399"/>
      <c r="C835" s="42"/>
      <c r="D835" s="42"/>
      <c r="E835" s="42"/>
      <c r="F835" s="42"/>
      <c r="G835" s="42"/>
      <c r="H835" s="42"/>
      <c r="I835" s="42"/>
      <c r="J835" s="42"/>
      <c r="K835" s="42"/>
      <c r="L835" s="42"/>
    </row>
    <row r="836">
      <c r="A836" s="42"/>
      <c r="B836" s="399"/>
      <c r="C836" s="42"/>
      <c r="D836" s="42"/>
      <c r="E836" s="42"/>
      <c r="F836" s="42"/>
      <c r="G836" s="42"/>
      <c r="H836" s="42"/>
      <c r="I836" s="42"/>
      <c r="J836" s="42"/>
      <c r="K836" s="42"/>
      <c r="L836" s="42"/>
    </row>
    <row r="837">
      <c r="A837" s="42"/>
      <c r="B837" s="399"/>
      <c r="C837" s="42"/>
      <c r="D837" s="42"/>
      <c r="E837" s="42"/>
      <c r="F837" s="42"/>
      <c r="G837" s="42"/>
      <c r="H837" s="42"/>
      <c r="I837" s="42"/>
      <c r="J837" s="42"/>
      <c r="K837" s="42"/>
      <c r="L837" s="42"/>
    </row>
    <row r="838">
      <c r="A838" s="42"/>
      <c r="B838" s="399"/>
      <c r="C838" s="42"/>
      <c r="D838" s="42"/>
      <c r="E838" s="42"/>
      <c r="F838" s="42"/>
      <c r="G838" s="42"/>
      <c r="H838" s="42"/>
      <c r="I838" s="42"/>
      <c r="J838" s="42"/>
      <c r="K838" s="42"/>
      <c r="L838" s="42"/>
    </row>
    <row r="839">
      <c r="A839" s="42"/>
      <c r="B839" s="399"/>
      <c r="C839" s="42"/>
      <c r="D839" s="42"/>
      <c r="E839" s="42"/>
      <c r="F839" s="42"/>
      <c r="G839" s="42"/>
      <c r="H839" s="42"/>
      <c r="I839" s="42"/>
      <c r="J839" s="42"/>
      <c r="K839" s="42"/>
      <c r="L839" s="42"/>
    </row>
    <row r="840">
      <c r="A840" s="42"/>
      <c r="B840" s="399"/>
      <c r="C840" s="42"/>
      <c r="D840" s="42"/>
      <c r="E840" s="42"/>
      <c r="F840" s="42"/>
      <c r="G840" s="42"/>
      <c r="H840" s="42"/>
      <c r="I840" s="42"/>
      <c r="J840" s="42"/>
      <c r="K840" s="42"/>
      <c r="L840" s="42"/>
    </row>
    <row r="841">
      <c r="A841" s="42"/>
      <c r="B841" s="399"/>
      <c r="C841" s="42"/>
      <c r="D841" s="42"/>
      <c r="E841" s="42"/>
      <c r="F841" s="42"/>
      <c r="G841" s="42"/>
      <c r="H841" s="42"/>
      <c r="I841" s="42"/>
      <c r="J841" s="42"/>
      <c r="K841" s="42"/>
      <c r="L841" s="42"/>
    </row>
    <row r="842">
      <c r="A842" s="42"/>
      <c r="B842" s="399"/>
      <c r="C842" s="42"/>
      <c r="D842" s="42"/>
      <c r="E842" s="42"/>
      <c r="F842" s="42"/>
      <c r="G842" s="42"/>
      <c r="H842" s="42"/>
      <c r="I842" s="42"/>
      <c r="J842" s="42"/>
      <c r="K842" s="42"/>
      <c r="L842" s="42"/>
    </row>
    <row r="843">
      <c r="A843" s="42"/>
      <c r="B843" s="399"/>
      <c r="C843" s="42"/>
      <c r="D843" s="42"/>
      <c r="E843" s="42"/>
      <c r="F843" s="42"/>
      <c r="G843" s="42"/>
      <c r="H843" s="42"/>
      <c r="I843" s="42"/>
      <c r="J843" s="42"/>
      <c r="K843" s="42"/>
      <c r="L843" s="42"/>
    </row>
    <row r="844">
      <c r="A844" s="42"/>
      <c r="B844" s="399"/>
      <c r="C844" s="42"/>
      <c r="D844" s="42"/>
      <c r="E844" s="42"/>
      <c r="F844" s="42"/>
      <c r="G844" s="42"/>
      <c r="H844" s="42"/>
      <c r="I844" s="42"/>
      <c r="J844" s="42"/>
      <c r="K844" s="42"/>
      <c r="L844" s="42"/>
    </row>
    <row r="845">
      <c r="A845" s="42"/>
      <c r="B845" s="399"/>
      <c r="C845" s="42"/>
      <c r="D845" s="42"/>
      <c r="E845" s="42"/>
      <c r="F845" s="42"/>
      <c r="G845" s="42"/>
      <c r="H845" s="42"/>
      <c r="I845" s="42"/>
      <c r="J845" s="42"/>
      <c r="K845" s="42"/>
      <c r="L845" s="42"/>
    </row>
    <row r="846">
      <c r="A846" s="42"/>
      <c r="B846" s="399"/>
      <c r="C846" s="42"/>
      <c r="D846" s="42"/>
      <c r="E846" s="42"/>
      <c r="F846" s="42"/>
      <c r="G846" s="42"/>
      <c r="H846" s="42"/>
      <c r="I846" s="42"/>
      <c r="J846" s="42"/>
      <c r="K846" s="42"/>
      <c r="L846" s="42"/>
    </row>
    <row r="847">
      <c r="A847" s="42"/>
      <c r="B847" s="399"/>
      <c r="C847" s="42"/>
      <c r="D847" s="42"/>
      <c r="E847" s="42"/>
      <c r="F847" s="42"/>
      <c r="G847" s="42"/>
      <c r="H847" s="42"/>
      <c r="I847" s="42"/>
      <c r="J847" s="42"/>
      <c r="K847" s="42"/>
      <c r="L847" s="42"/>
    </row>
    <row r="848">
      <c r="A848" s="42"/>
      <c r="B848" s="399"/>
      <c r="C848" s="42"/>
      <c r="D848" s="42"/>
      <c r="E848" s="42"/>
      <c r="F848" s="42"/>
      <c r="G848" s="42"/>
      <c r="H848" s="42"/>
      <c r="I848" s="42"/>
      <c r="J848" s="42"/>
      <c r="K848" s="42"/>
      <c r="L848" s="42"/>
    </row>
    <row r="849">
      <c r="A849" s="42"/>
      <c r="B849" s="399"/>
      <c r="C849" s="42"/>
      <c r="D849" s="42"/>
      <c r="E849" s="42"/>
      <c r="F849" s="42"/>
      <c r="G849" s="42"/>
      <c r="H849" s="42"/>
      <c r="I849" s="42"/>
      <c r="J849" s="42"/>
      <c r="K849" s="42"/>
      <c r="L849" s="42"/>
    </row>
    <row r="850">
      <c r="A850" s="42"/>
      <c r="B850" s="399"/>
      <c r="C850" s="42"/>
      <c r="D850" s="42"/>
      <c r="E850" s="42"/>
      <c r="F850" s="42"/>
      <c r="G850" s="42"/>
      <c r="H850" s="42"/>
      <c r="I850" s="42"/>
      <c r="J850" s="42"/>
      <c r="K850" s="42"/>
      <c r="L850" s="42"/>
    </row>
    <row r="851">
      <c r="A851" s="42"/>
      <c r="B851" s="399"/>
      <c r="C851" s="42"/>
      <c r="D851" s="42"/>
      <c r="E851" s="42"/>
      <c r="F851" s="42"/>
      <c r="G851" s="42"/>
      <c r="H851" s="42"/>
      <c r="I851" s="42"/>
      <c r="J851" s="42"/>
      <c r="K851" s="42"/>
      <c r="L851" s="42"/>
    </row>
    <row r="852">
      <c r="A852" s="42"/>
      <c r="B852" s="399"/>
      <c r="C852" s="42"/>
      <c r="D852" s="42"/>
      <c r="E852" s="42"/>
      <c r="F852" s="42"/>
      <c r="G852" s="42"/>
      <c r="H852" s="42"/>
      <c r="I852" s="42"/>
      <c r="J852" s="42"/>
      <c r="K852" s="42"/>
      <c r="L852" s="42"/>
    </row>
    <row r="853">
      <c r="A853" s="42"/>
      <c r="B853" s="399"/>
      <c r="C853" s="42"/>
      <c r="D853" s="42"/>
      <c r="E853" s="42"/>
      <c r="F853" s="42"/>
      <c r="G853" s="42"/>
      <c r="H853" s="42"/>
      <c r="I853" s="42"/>
      <c r="J853" s="42"/>
      <c r="K853" s="42"/>
      <c r="L853" s="42"/>
    </row>
    <row r="854">
      <c r="A854" s="42"/>
      <c r="B854" s="399"/>
      <c r="C854" s="42"/>
      <c r="D854" s="42"/>
      <c r="E854" s="42"/>
      <c r="F854" s="42"/>
      <c r="G854" s="42"/>
      <c r="H854" s="42"/>
      <c r="I854" s="42"/>
      <c r="J854" s="42"/>
      <c r="K854" s="42"/>
      <c r="L854" s="42"/>
    </row>
    <row r="855">
      <c r="A855" s="42"/>
      <c r="B855" s="399"/>
      <c r="C855" s="42"/>
      <c r="D855" s="42"/>
      <c r="E855" s="42"/>
      <c r="F855" s="42"/>
      <c r="G855" s="42"/>
      <c r="H855" s="42"/>
      <c r="I855" s="42"/>
      <c r="J855" s="42"/>
      <c r="K855" s="42"/>
      <c r="L855" s="42"/>
    </row>
    <row r="856">
      <c r="A856" s="42"/>
      <c r="B856" s="399"/>
      <c r="C856" s="42"/>
      <c r="D856" s="42"/>
      <c r="E856" s="42"/>
      <c r="F856" s="42"/>
      <c r="G856" s="42"/>
      <c r="H856" s="42"/>
      <c r="I856" s="42"/>
      <c r="J856" s="42"/>
      <c r="K856" s="42"/>
      <c r="L856" s="42"/>
    </row>
    <row r="857">
      <c r="A857" s="42"/>
      <c r="B857" s="399"/>
      <c r="C857" s="42"/>
      <c r="D857" s="42"/>
      <c r="E857" s="42"/>
      <c r="F857" s="42"/>
      <c r="G857" s="42"/>
      <c r="H857" s="42"/>
      <c r="I857" s="42"/>
      <c r="J857" s="42"/>
      <c r="K857" s="42"/>
      <c r="L857" s="42"/>
    </row>
    <row r="858">
      <c r="A858" s="42"/>
      <c r="B858" s="399"/>
      <c r="C858" s="42"/>
      <c r="D858" s="42"/>
      <c r="E858" s="42"/>
      <c r="F858" s="42"/>
      <c r="G858" s="42"/>
      <c r="H858" s="42"/>
      <c r="I858" s="42"/>
      <c r="J858" s="42"/>
      <c r="K858" s="42"/>
      <c r="L858" s="42"/>
    </row>
    <row r="859">
      <c r="A859" s="42"/>
      <c r="B859" s="399"/>
      <c r="C859" s="42"/>
      <c r="D859" s="42"/>
      <c r="E859" s="42"/>
      <c r="F859" s="42"/>
      <c r="G859" s="42"/>
      <c r="H859" s="42"/>
      <c r="I859" s="42"/>
      <c r="J859" s="42"/>
      <c r="K859" s="42"/>
      <c r="L859" s="42"/>
    </row>
    <row r="860">
      <c r="A860" s="42"/>
      <c r="B860" s="399"/>
      <c r="C860" s="42"/>
      <c r="D860" s="42"/>
      <c r="E860" s="42"/>
      <c r="F860" s="42"/>
      <c r="G860" s="42"/>
      <c r="H860" s="42"/>
      <c r="I860" s="42"/>
      <c r="J860" s="42"/>
      <c r="K860" s="42"/>
      <c r="L860" s="42"/>
    </row>
    <row r="861">
      <c r="A861" s="42"/>
      <c r="B861" s="399"/>
      <c r="C861" s="42"/>
      <c r="D861" s="42"/>
      <c r="E861" s="42"/>
      <c r="F861" s="42"/>
      <c r="G861" s="42"/>
      <c r="H861" s="42"/>
      <c r="I861" s="42"/>
      <c r="J861" s="42"/>
      <c r="K861" s="42"/>
      <c r="L861" s="42"/>
    </row>
    <row r="862">
      <c r="A862" s="42"/>
      <c r="B862" s="399"/>
      <c r="C862" s="42"/>
      <c r="D862" s="42"/>
      <c r="E862" s="42"/>
      <c r="F862" s="42"/>
      <c r="G862" s="42"/>
      <c r="H862" s="42"/>
      <c r="I862" s="42"/>
      <c r="J862" s="42"/>
      <c r="K862" s="42"/>
      <c r="L862" s="42"/>
    </row>
    <row r="863">
      <c r="A863" s="42"/>
      <c r="B863" s="399"/>
      <c r="C863" s="42"/>
      <c r="D863" s="42"/>
      <c r="E863" s="42"/>
      <c r="F863" s="42"/>
      <c r="G863" s="42"/>
      <c r="H863" s="42"/>
      <c r="I863" s="42"/>
      <c r="J863" s="42"/>
      <c r="K863" s="42"/>
      <c r="L863" s="42"/>
    </row>
    <row r="864">
      <c r="A864" s="42"/>
      <c r="B864" s="399"/>
      <c r="C864" s="42"/>
      <c r="D864" s="42"/>
      <c r="E864" s="42"/>
      <c r="F864" s="42"/>
      <c r="G864" s="42"/>
      <c r="H864" s="42"/>
      <c r="I864" s="42"/>
      <c r="J864" s="42"/>
      <c r="K864" s="42"/>
      <c r="L864" s="42"/>
    </row>
    <row r="865">
      <c r="A865" s="42"/>
      <c r="B865" s="399"/>
      <c r="C865" s="42"/>
      <c r="D865" s="42"/>
      <c r="E865" s="42"/>
      <c r="F865" s="42"/>
      <c r="G865" s="42"/>
      <c r="H865" s="42"/>
      <c r="I865" s="42"/>
      <c r="J865" s="42"/>
      <c r="K865" s="42"/>
      <c r="L865" s="42"/>
    </row>
    <row r="866">
      <c r="A866" s="42"/>
      <c r="B866" s="399"/>
      <c r="C866" s="42"/>
      <c r="D866" s="42"/>
      <c r="E866" s="42"/>
      <c r="F866" s="42"/>
      <c r="G866" s="42"/>
      <c r="H866" s="42"/>
      <c r="I866" s="42"/>
      <c r="J866" s="42"/>
      <c r="K866" s="42"/>
      <c r="L866" s="42"/>
    </row>
    <row r="867">
      <c r="A867" s="42"/>
      <c r="B867" s="399"/>
      <c r="C867" s="42"/>
      <c r="D867" s="42"/>
      <c r="E867" s="42"/>
      <c r="F867" s="42"/>
      <c r="G867" s="42"/>
      <c r="H867" s="42"/>
      <c r="I867" s="42"/>
      <c r="J867" s="42"/>
      <c r="K867" s="42"/>
      <c r="L867" s="42"/>
    </row>
    <row r="868">
      <c r="A868" s="42"/>
      <c r="B868" s="399"/>
      <c r="C868" s="42"/>
      <c r="D868" s="42"/>
      <c r="E868" s="42"/>
      <c r="F868" s="42"/>
      <c r="G868" s="42"/>
      <c r="H868" s="42"/>
      <c r="I868" s="42"/>
      <c r="J868" s="42"/>
      <c r="K868" s="42"/>
      <c r="L868" s="42"/>
    </row>
    <row r="869">
      <c r="A869" s="42"/>
      <c r="B869" s="399"/>
      <c r="C869" s="42"/>
      <c r="D869" s="42"/>
      <c r="E869" s="42"/>
      <c r="F869" s="42"/>
      <c r="G869" s="42"/>
      <c r="H869" s="42"/>
      <c r="I869" s="42"/>
      <c r="J869" s="42"/>
      <c r="K869" s="42"/>
      <c r="L869" s="42"/>
    </row>
    <row r="870">
      <c r="A870" s="42"/>
      <c r="B870" s="399"/>
      <c r="C870" s="42"/>
      <c r="D870" s="42"/>
      <c r="E870" s="42"/>
      <c r="F870" s="42"/>
      <c r="G870" s="42"/>
      <c r="H870" s="42"/>
      <c r="I870" s="42"/>
      <c r="J870" s="42"/>
      <c r="K870" s="42"/>
      <c r="L870" s="42"/>
    </row>
    <row r="871">
      <c r="A871" s="42"/>
      <c r="B871" s="399"/>
      <c r="C871" s="42"/>
      <c r="D871" s="42"/>
      <c r="E871" s="42"/>
      <c r="F871" s="42"/>
      <c r="G871" s="42"/>
      <c r="H871" s="42"/>
      <c r="I871" s="42"/>
      <c r="J871" s="42"/>
      <c r="K871" s="42"/>
      <c r="L871" s="42"/>
    </row>
    <row r="872">
      <c r="A872" s="42"/>
      <c r="B872" s="399"/>
      <c r="C872" s="42"/>
      <c r="D872" s="42"/>
      <c r="E872" s="42"/>
      <c r="F872" s="42"/>
      <c r="G872" s="42"/>
      <c r="H872" s="42"/>
      <c r="I872" s="42"/>
      <c r="J872" s="42"/>
      <c r="K872" s="42"/>
      <c r="L872" s="42"/>
    </row>
    <row r="873">
      <c r="A873" s="42"/>
      <c r="B873" s="399"/>
      <c r="C873" s="42"/>
      <c r="D873" s="42"/>
      <c r="E873" s="42"/>
      <c r="F873" s="42"/>
      <c r="G873" s="42"/>
      <c r="H873" s="42"/>
      <c r="I873" s="42"/>
      <c r="J873" s="42"/>
      <c r="K873" s="42"/>
      <c r="L873" s="42"/>
    </row>
    <row r="874">
      <c r="A874" s="42"/>
      <c r="B874" s="399"/>
      <c r="C874" s="42"/>
      <c r="D874" s="42"/>
      <c r="E874" s="42"/>
      <c r="F874" s="42"/>
      <c r="G874" s="42"/>
      <c r="H874" s="42"/>
      <c r="I874" s="42"/>
      <c r="J874" s="42"/>
      <c r="K874" s="42"/>
      <c r="L874" s="42"/>
    </row>
    <row r="875">
      <c r="A875" s="42"/>
      <c r="B875" s="399"/>
      <c r="C875" s="42"/>
      <c r="D875" s="42"/>
      <c r="E875" s="42"/>
      <c r="F875" s="42"/>
      <c r="G875" s="42"/>
      <c r="H875" s="42"/>
      <c r="I875" s="42"/>
      <c r="J875" s="42"/>
      <c r="K875" s="42"/>
      <c r="L875" s="42"/>
    </row>
    <row r="876">
      <c r="A876" s="42"/>
      <c r="B876" s="399"/>
      <c r="C876" s="42"/>
      <c r="D876" s="42"/>
      <c r="E876" s="42"/>
      <c r="F876" s="42"/>
      <c r="G876" s="42"/>
      <c r="H876" s="42"/>
      <c r="I876" s="42"/>
      <c r="J876" s="42"/>
      <c r="K876" s="42"/>
      <c r="L876" s="42"/>
    </row>
    <row r="877">
      <c r="A877" s="42"/>
      <c r="B877" s="399"/>
      <c r="C877" s="42"/>
      <c r="D877" s="42"/>
      <c r="E877" s="42"/>
      <c r="F877" s="42"/>
      <c r="G877" s="42"/>
      <c r="H877" s="42"/>
      <c r="I877" s="42"/>
      <c r="J877" s="42"/>
      <c r="K877" s="42"/>
      <c r="L877" s="42"/>
    </row>
    <row r="878">
      <c r="A878" s="42"/>
      <c r="B878" s="399"/>
      <c r="C878" s="42"/>
      <c r="D878" s="42"/>
      <c r="E878" s="42"/>
      <c r="F878" s="42"/>
      <c r="G878" s="42"/>
      <c r="H878" s="42"/>
      <c r="I878" s="42"/>
      <c r="J878" s="42"/>
      <c r="K878" s="42"/>
      <c r="L878" s="42"/>
    </row>
    <row r="879">
      <c r="A879" s="42"/>
      <c r="B879" s="399"/>
      <c r="C879" s="42"/>
      <c r="D879" s="42"/>
      <c r="E879" s="42"/>
      <c r="F879" s="42"/>
      <c r="G879" s="42"/>
      <c r="H879" s="42"/>
      <c r="I879" s="42"/>
      <c r="J879" s="42"/>
      <c r="K879" s="42"/>
      <c r="L879" s="42"/>
    </row>
    <row r="880">
      <c r="A880" s="42"/>
      <c r="B880" s="399"/>
      <c r="C880" s="42"/>
      <c r="D880" s="42"/>
      <c r="E880" s="42"/>
      <c r="F880" s="42"/>
      <c r="G880" s="42"/>
      <c r="H880" s="42"/>
      <c r="I880" s="42"/>
      <c r="J880" s="42"/>
      <c r="K880" s="42"/>
      <c r="L880" s="42"/>
    </row>
    <row r="881">
      <c r="A881" s="42"/>
      <c r="B881" s="399"/>
      <c r="C881" s="42"/>
      <c r="D881" s="42"/>
      <c r="E881" s="42"/>
      <c r="F881" s="42"/>
      <c r="G881" s="42"/>
      <c r="H881" s="42"/>
      <c r="I881" s="42"/>
      <c r="J881" s="42"/>
      <c r="K881" s="42"/>
      <c r="L881" s="42"/>
    </row>
    <row r="882">
      <c r="A882" s="42"/>
      <c r="B882" s="399"/>
      <c r="C882" s="42"/>
      <c r="D882" s="42"/>
      <c r="E882" s="42"/>
      <c r="F882" s="42"/>
      <c r="G882" s="42"/>
      <c r="H882" s="42"/>
      <c r="I882" s="42"/>
      <c r="J882" s="42"/>
      <c r="K882" s="42"/>
      <c r="L882" s="42"/>
    </row>
    <row r="883">
      <c r="A883" s="42"/>
      <c r="B883" s="399"/>
      <c r="C883" s="42"/>
      <c r="D883" s="42"/>
      <c r="E883" s="42"/>
      <c r="F883" s="42"/>
      <c r="G883" s="42"/>
      <c r="H883" s="42"/>
      <c r="I883" s="42"/>
      <c r="J883" s="42"/>
      <c r="K883" s="42"/>
      <c r="L883" s="42"/>
    </row>
    <row r="884">
      <c r="A884" s="42"/>
      <c r="B884" s="399"/>
      <c r="C884" s="42"/>
      <c r="D884" s="42"/>
      <c r="E884" s="42"/>
      <c r="F884" s="42"/>
      <c r="G884" s="42"/>
      <c r="H884" s="42"/>
      <c r="I884" s="42"/>
      <c r="J884" s="42"/>
      <c r="K884" s="42"/>
      <c r="L884" s="42"/>
    </row>
    <row r="885">
      <c r="A885" s="42"/>
      <c r="B885" s="399"/>
      <c r="C885" s="42"/>
      <c r="D885" s="42"/>
      <c r="E885" s="42"/>
      <c r="F885" s="42"/>
      <c r="G885" s="42"/>
      <c r="H885" s="42"/>
      <c r="I885" s="42"/>
      <c r="J885" s="42"/>
      <c r="K885" s="42"/>
      <c r="L885" s="42"/>
    </row>
    <row r="886">
      <c r="A886" s="42"/>
      <c r="B886" s="399"/>
      <c r="C886" s="42"/>
      <c r="D886" s="42"/>
      <c r="E886" s="42"/>
      <c r="F886" s="42"/>
      <c r="G886" s="42"/>
      <c r="H886" s="42"/>
      <c r="I886" s="42"/>
      <c r="J886" s="42"/>
      <c r="K886" s="42"/>
      <c r="L886" s="42"/>
    </row>
    <row r="887">
      <c r="A887" s="42"/>
      <c r="B887" s="399"/>
      <c r="C887" s="42"/>
      <c r="D887" s="42"/>
      <c r="E887" s="42"/>
      <c r="F887" s="42"/>
      <c r="G887" s="42"/>
      <c r="H887" s="42"/>
      <c r="I887" s="42"/>
      <c r="J887" s="42"/>
      <c r="K887" s="42"/>
      <c r="L887" s="42"/>
    </row>
    <row r="888">
      <c r="A888" s="42"/>
      <c r="B888" s="399"/>
      <c r="C888" s="42"/>
      <c r="D888" s="42"/>
      <c r="E888" s="42"/>
      <c r="F888" s="42"/>
      <c r="G888" s="42"/>
      <c r="H888" s="42"/>
      <c r="I888" s="42"/>
      <c r="J888" s="42"/>
      <c r="K888" s="42"/>
      <c r="L888" s="42"/>
    </row>
    <row r="889">
      <c r="A889" s="42"/>
      <c r="B889" s="399"/>
      <c r="C889" s="42"/>
      <c r="D889" s="42"/>
      <c r="E889" s="42"/>
      <c r="F889" s="42"/>
      <c r="G889" s="42"/>
      <c r="H889" s="42"/>
      <c r="I889" s="42"/>
      <c r="J889" s="42"/>
      <c r="K889" s="42"/>
      <c r="L889" s="42"/>
    </row>
    <row r="890">
      <c r="A890" s="42"/>
      <c r="B890" s="399"/>
      <c r="C890" s="42"/>
      <c r="D890" s="42"/>
      <c r="E890" s="42"/>
      <c r="F890" s="42"/>
      <c r="G890" s="42"/>
      <c r="H890" s="42"/>
      <c r="I890" s="42"/>
      <c r="J890" s="42"/>
      <c r="K890" s="42"/>
      <c r="L890" s="42"/>
    </row>
    <row r="891">
      <c r="A891" s="42"/>
      <c r="B891" s="399"/>
      <c r="C891" s="42"/>
      <c r="D891" s="42"/>
      <c r="E891" s="42"/>
      <c r="F891" s="42"/>
      <c r="G891" s="42"/>
      <c r="H891" s="42"/>
      <c r="I891" s="42"/>
      <c r="J891" s="42"/>
      <c r="K891" s="42"/>
      <c r="L891" s="42"/>
    </row>
    <row r="892">
      <c r="A892" s="42"/>
      <c r="B892" s="399"/>
      <c r="C892" s="42"/>
      <c r="D892" s="42"/>
      <c r="E892" s="42"/>
      <c r="F892" s="42"/>
      <c r="G892" s="42"/>
      <c r="H892" s="42"/>
      <c r="I892" s="42"/>
      <c r="J892" s="42"/>
      <c r="K892" s="42"/>
      <c r="L892" s="42"/>
    </row>
    <row r="893">
      <c r="A893" s="42"/>
      <c r="B893" s="399"/>
      <c r="C893" s="42"/>
      <c r="D893" s="42"/>
      <c r="E893" s="42"/>
      <c r="F893" s="42"/>
      <c r="G893" s="42"/>
      <c r="H893" s="42"/>
      <c r="I893" s="42"/>
      <c r="J893" s="42"/>
      <c r="K893" s="42"/>
      <c r="L893" s="42"/>
    </row>
    <row r="894">
      <c r="A894" s="42"/>
      <c r="B894" s="399"/>
      <c r="C894" s="42"/>
      <c r="D894" s="42"/>
      <c r="E894" s="42"/>
      <c r="F894" s="42"/>
      <c r="G894" s="42"/>
      <c r="H894" s="42"/>
      <c r="I894" s="42"/>
      <c r="J894" s="42"/>
      <c r="K894" s="42"/>
      <c r="L894" s="42"/>
    </row>
    <row r="895">
      <c r="A895" s="42"/>
      <c r="B895" s="399"/>
      <c r="C895" s="42"/>
      <c r="D895" s="42"/>
      <c r="E895" s="42"/>
      <c r="F895" s="42"/>
      <c r="G895" s="42"/>
      <c r="H895" s="42"/>
      <c r="I895" s="42"/>
      <c r="J895" s="42"/>
      <c r="K895" s="42"/>
      <c r="L895" s="42"/>
    </row>
    <row r="896">
      <c r="A896" s="42"/>
      <c r="B896" s="399"/>
      <c r="C896" s="42"/>
      <c r="D896" s="42"/>
      <c r="E896" s="42"/>
      <c r="F896" s="42"/>
      <c r="G896" s="42"/>
      <c r="H896" s="42"/>
      <c r="I896" s="42"/>
      <c r="J896" s="42"/>
      <c r="K896" s="42"/>
      <c r="L896" s="42"/>
    </row>
    <row r="897">
      <c r="A897" s="42"/>
      <c r="B897" s="399"/>
      <c r="C897" s="42"/>
      <c r="D897" s="42"/>
      <c r="E897" s="42"/>
      <c r="F897" s="42"/>
      <c r="G897" s="42"/>
      <c r="H897" s="42"/>
      <c r="I897" s="42"/>
      <c r="J897" s="42"/>
      <c r="K897" s="42"/>
      <c r="L897" s="42"/>
    </row>
    <row r="898">
      <c r="A898" s="42"/>
      <c r="B898" s="399"/>
      <c r="C898" s="42"/>
      <c r="D898" s="42"/>
      <c r="E898" s="42"/>
      <c r="F898" s="42"/>
      <c r="G898" s="42"/>
      <c r="H898" s="42"/>
      <c r="I898" s="42"/>
      <c r="J898" s="42"/>
      <c r="K898" s="42"/>
      <c r="L898" s="42"/>
    </row>
    <row r="899">
      <c r="A899" s="42"/>
      <c r="B899" s="399"/>
      <c r="C899" s="42"/>
      <c r="D899" s="42"/>
      <c r="E899" s="42"/>
      <c r="F899" s="42"/>
      <c r="G899" s="42"/>
      <c r="H899" s="42"/>
      <c r="I899" s="42"/>
      <c r="J899" s="42"/>
      <c r="K899" s="42"/>
      <c r="L899" s="42"/>
    </row>
    <row r="900">
      <c r="A900" s="42"/>
      <c r="B900" s="399"/>
      <c r="C900" s="42"/>
      <c r="D900" s="42"/>
      <c r="E900" s="42"/>
      <c r="F900" s="42"/>
      <c r="G900" s="42"/>
      <c r="H900" s="42"/>
      <c r="I900" s="42"/>
      <c r="J900" s="42"/>
      <c r="K900" s="42"/>
      <c r="L900" s="42"/>
    </row>
    <row r="901">
      <c r="A901" s="42"/>
      <c r="B901" s="399"/>
      <c r="C901" s="42"/>
      <c r="D901" s="42"/>
      <c r="E901" s="42"/>
      <c r="F901" s="42"/>
      <c r="G901" s="42"/>
      <c r="H901" s="42"/>
      <c r="I901" s="42"/>
      <c r="J901" s="42"/>
      <c r="K901" s="42"/>
      <c r="L901" s="42"/>
    </row>
    <row r="902">
      <c r="A902" s="42"/>
      <c r="B902" s="399"/>
      <c r="C902" s="42"/>
      <c r="D902" s="42"/>
      <c r="E902" s="42"/>
      <c r="F902" s="42"/>
      <c r="G902" s="42"/>
      <c r="H902" s="42"/>
      <c r="I902" s="42"/>
      <c r="J902" s="42"/>
      <c r="K902" s="42"/>
      <c r="L902" s="42"/>
    </row>
    <row r="903">
      <c r="A903" s="42"/>
      <c r="B903" s="399"/>
      <c r="C903" s="42"/>
      <c r="D903" s="42"/>
      <c r="E903" s="42"/>
      <c r="F903" s="42"/>
      <c r="G903" s="42"/>
      <c r="H903" s="42"/>
      <c r="I903" s="42"/>
      <c r="J903" s="42"/>
      <c r="K903" s="42"/>
      <c r="L903" s="42"/>
    </row>
    <row r="904">
      <c r="A904" s="42"/>
      <c r="B904" s="399"/>
      <c r="C904" s="42"/>
      <c r="D904" s="42"/>
      <c r="E904" s="42"/>
      <c r="F904" s="42"/>
      <c r="G904" s="42"/>
      <c r="H904" s="42"/>
      <c r="I904" s="42"/>
      <c r="J904" s="42"/>
      <c r="K904" s="42"/>
      <c r="L904" s="42"/>
    </row>
    <row r="905">
      <c r="A905" s="42"/>
      <c r="B905" s="399"/>
      <c r="C905" s="42"/>
      <c r="D905" s="42"/>
      <c r="E905" s="42"/>
      <c r="F905" s="42"/>
      <c r="G905" s="42"/>
      <c r="H905" s="42"/>
      <c r="I905" s="42"/>
      <c r="J905" s="42"/>
      <c r="K905" s="42"/>
      <c r="L905" s="42"/>
    </row>
    <row r="906">
      <c r="A906" s="42"/>
      <c r="B906" s="399"/>
      <c r="C906" s="42"/>
      <c r="D906" s="42"/>
      <c r="E906" s="42"/>
      <c r="F906" s="42"/>
      <c r="G906" s="42"/>
      <c r="H906" s="42"/>
      <c r="I906" s="42"/>
      <c r="J906" s="42"/>
      <c r="K906" s="42"/>
      <c r="L906" s="42"/>
    </row>
    <row r="907">
      <c r="A907" s="42"/>
      <c r="B907" s="399"/>
      <c r="C907" s="42"/>
      <c r="D907" s="42"/>
      <c r="E907" s="42"/>
      <c r="F907" s="42"/>
      <c r="G907" s="42"/>
      <c r="H907" s="42"/>
      <c r="I907" s="42"/>
      <c r="J907" s="42"/>
      <c r="K907" s="42"/>
      <c r="L907" s="42"/>
    </row>
    <row r="908">
      <c r="A908" s="42"/>
      <c r="B908" s="399"/>
      <c r="C908" s="42"/>
      <c r="D908" s="42"/>
      <c r="E908" s="42"/>
      <c r="F908" s="42"/>
      <c r="G908" s="42"/>
      <c r="H908" s="42"/>
      <c r="I908" s="42"/>
      <c r="J908" s="42"/>
      <c r="K908" s="42"/>
      <c r="L908" s="42"/>
    </row>
    <row r="909">
      <c r="A909" s="42"/>
      <c r="B909" s="399"/>
      <c r="C909" s="42"/>
      <c r="D909" s="42"/>
      <c r="E909" s="42"/>
      <c r="F909" s="42"/>
      <c r="G909" s="42"/>
      <c r="H909" s="42"/>
      <c r="I909" s="42"/>
      <c r="J909" s="42"/>
      <c r="K909" s="42"/>
      <c r="L909" s="42"/>
    </row>
    <row r="910">
      <c r="A910" s="42"/>
      <c r="B910" s="399"/>
      <c r="C910" s="42"/>
      <c r="D910" s="42"/>
      <c r="E910" s="42"/>
      <c r="F910" s="42"/>
      <c r="G910" s="42"/>
      <c r="H910" s="42"/>
      <c r="I910" s="42"/>
      <c r="J910" s="42"/>
      <c r="K910" s="42"/>
      <c r="L910" s="42"/>
    </row>
    <row r="911">
      <c r="A911" s="42"/>
      <c r="B911" s="399"/>
      <c r="C911" s="42"/>
      <c r="D911" s="42"/>
      <c r="E911" s="42"/>
      <c r="F911" s="42"/>
      <c r="G911" s="42"/>
      <c r="H911" s="42"/>
      <c r="I911" s="42"/>
      <c r="J911" s="42"/>
      <c r="K911" s="42"/>
      <c r="L911" s="42"/>
    </row>
    <row r="912">
      <c r="A912" s="42"/>
      <c r="B912" s="399"/>
      <c r="C912" s="42"/>
      <c r="D912" s="42"/>
      <c r="E912" s="42"/>
      <c r="F912" s="42"/>
      <c r="G912" s="42"/>
      <c r="H912" s="42"/>
      <c r="I912" s="42"/>
      <c r="J912" s="42"/>
      <c r="K912" s="42"/>
      <c r="L912" s="42"/>
    </row>
    <row r="913">
      <c r="A913" s="42"/>
      <c r="B913" s="399"/>
      <c r="C913" s="42"/>
      <c r="D913" s="42"/>
      <c r="E913" s="42"/>
      <c r="F913" s="42"/>
      <c r="G913" s="42"/>
      <c r="H913" s="42"/>
      <c r="I913" s="42"/>
      <c r="J913" s="42"/>
      <c r="K913" s="42"/>
      <c r="L913" s="42"/>
    </row>
    <row r="914">
      <c r="A914" s="42"/>
      <c r="B914" s="399"/>
      <c r="C914" s="42"/>
      <c r="D914" s="42"/>
      <c r="E914" s="42"/>
      <c r="F914" s="42"/>
      <c r="G914" s="42"/>
      <c r="H914" s="42"/>
      <c r="I914" s="42"/>
      <c r="J914" s="42"/>
      <c r="K914" s="42"/>
      <c r="L914" s="42"/>
    </row>
    <row r="915">
      <c r="A915" s="42"/>
      <c r="B915" s="399"/>
      <c r="C915" s="42"/>
      <c r="D915" s="42"/>
      <c r="E915" s="42"/>
      <c r="F915" s="42"/>
      <c r="G915" s="42"/>
      <c r="H915" s="42"/>
      <c r="I915" s="42"/>
      <c r="J915" s="42"/>
      <c r="K915" s="42"/>
      <c r="L915" s="42"/>
    </row>
    <row r="916">
      <c r="A916" s="42"/>
      <c r="B916" s="399"/>
      <c r="C916" s="42"/>
      <c r="D916" s="42"/>
      <c r="E916" s="42"/>
      <c r="F916" s="42"/>
      <c r="G916" s="42"/>
      <c r="H916" s="42"/>
      <c r="I916" s="42"/>
      <c r="J916" s="42"/>
      <c r="K916" s="42"/>
      <c r="L916" s="42"/>
    </row>
    <row r="917">
      <c r="A917" s="42"/>
      <c r="B917" s="399"/>
      <c r="C917" s="42"/>
      <c r="D917" s="42"/>
      <c r="E917" s="42"/>
      <c r="F917" s="42"/>
      <c r="G917" s="42"/>
      <c r="H917" s="42"/>
      <c r="I917" s="42"/>
      <c r="J917" s="42"/>
      <c r="K917" s="42"/>
      <c r="L917" s="42"/>
    </row>
    <row r="918">
      <c r="A918" s="42"/>
      <c r="B918" s="399"/>
      <c r="C918" s="42"/>
      <c r="D918" s="42"/>
      <c r="E918" s="42"/>
      <c r="F918" s="42"/>
      <c r="G918" s="42"/>
      <c r="H918" s="42"/>
      <c r="I918" s="42"/>
      <c r="J918" s="42"/>
      <c r="K918" s="42"/>
      <c r="L918" s="42"/>
    </row>
    <row r="919">
      <c r="A919" s="42"/>
      <c r="B919" s="399"/>
      <c r="C919" s="42"/>
      <c r="D919" s="42"/>
      <c r="E919" s="42"/>
      <c r="F919" s="42"/>
      <c r="G919" s="42"/>
      <c r="H919" s="42"/>
      <c r="I919" s="42"/>
      <c r="J919" s="42"/>
      <c r="K919" s="42"/>
      <c r="L919" s="42"/>
    </row>
    <row r="920">
      <c r="A920" s="42"/>
      <c r="B920" s="399"/>
      <c r="C920" s="42"/>
      <c r="D920" s="42"/>
      <c r="E920" s="42"/>
      <c r="F920" s="42"/>
      <c r="G920" s="42"/>
      <c r="H920" s="42"/>
      <c r="I920" s="42"/>
      <c r="J920" s="42"/>
      <c r="K920" s="42"/>
      <c r="L920" s="42"/>
    </row>
    <row r="921">
      <c r="A921" s="42"/>
      <c r="B921" s="399"/>
      <c r="C921" s="42"/>
      <c r="D921" s="42"/>
      <c r="E921" s="42"/>
      <c r="F921" s="42"/>
      <c r="G921" s="42"/>
      <c r="H921" s="42"/>
      <c r="I921" s="42"/>
      <c r="J921" s="42"/>
      <c r="K921" s="42"/>
      <c r="L921" s="42"/>
    </row>
    <row r="922">
      <c r="A922" s="42"/>
      <c r="B922" s="399"/>
      <c r="C922" s="42"/>
      <c r="D922" s="42"/>
      <c r="E922" s="42"/>
      <c r="F922" s="42"/>
      <c r="G922" s="42"/>
      <c r="H922" s="42"/>
      <c r="I922" s="42"/>
      <c r="J922" s="42"/>
      <c r="K922" s="42"/>
      <c r="L922" s="42"/>
    </row>
    <row r="923">
      <c r="A923" s="42"/>
      <c r="B923" s="399"/>
      <c r="C923" s="42"/>
      <c r="D923" s="42"/>
      <c r="E923" s="42"/>
      <c r="F923" s="42"/>
      <c r="G923" s="42"/>
      <c r="H923" s="42"/>
      <c r="I923" s="42"/>
      <c r="J923" s="42"/>
      <c r="K923" s="42"/>
      <c r="L923" s="42"/>
    </row>
    <row r="924">
      <c r="A924" s="42"/>
      <c r="B924" s="399"/>
      <c r="C924" s="42"/>
      <c r="D924" s="42"/>
      <c r="E924" s="42"/>
      <c r="F924" s="42"/>
      <c r="G924" s="42"/>
      <c r="H924" s="42"/>
      <c r="I924" s="42"/>
      <c r="J924" s="42"/>
      <c r="K924" s="42"/>
      <c r="L924" s="42"/>
    </row>
    <row r="925">
      <c r="A925" s="42"/>
      <c r="B925" s="399"/>
      <c r="C925" s="42"/>
      <c r="D925" s="42"/>
      <c r="E925" s="42"/>
      <c r="F925" s="42"/>
      <c r="G925" s="42"/>
      <c r="H925" s="42"/>
      <c r="I925" s="42"/>
      <c r="J925" s="42"/>
      <c r="K925" s="42"/>
      <c r="L925" s="42"/>
    </row>
    <row r="926">
      <c r="A926" s="42"/>
      <c r="B926" s="399"/>
      <c r="C926" s="42"/>
      <c r="D926" s="42"/>
      <c r="E926" s="42"/>
      <c r="F926" s="42"/>
      <c r="G926" s="42"/>
      <c r="H926" s="42"/>
      <c r="I926" s="42"/>
      <c r="J926" s="42"/>
      <c r="K926" s="42"/>
      <c r="L926" s="42"/>
    </row>
    <row r="927">
      <c r="A927" s="42"/>
      <c r="B927" s="399"/>
      <c r="C927" s="42"/>
      <c r="D927" s="42"/>
      <c r="E927" s="42"/>
      <c r="F927" s="42"/>
      <c r="G927" s="42"/>
      <c r="H927" s="42"/>
      <c r="I927" s="42"/>
      <c r="J927" s="42"/>
      <c r="K927" s="42"/>
      <c r="L927" s="42"/>
    </row>
    <row r="928">
      <c r="A928" s="42"/>
      <c r="B928" s="399"/>
      <c r="C928" s="42"/>
      <c r="D928" s="42"/>
      <c r="E928" s="42"/>
      <c r="F928" s="42"/>
      <c r="G928" s="42"/>
      <c r="H928" s="42"/>
      <c r="I928" s="42"/>
      <c r="J928" s="42"/>
      <c r="K928" s="42"/>
      <c r="L928" s="42"/>
    </row>
    <row r="929">
      <c r="A929" s="42"/>
      <c r="B929" s="399"/>
      <c r="C929" s="42"/>
      <c r="D929" s="42"/>
      <c r="E929" s="42"/>
      <c r="F929" s="42"/>
      <c r="G929" s="42"/>
      <c r="H929" s="42"/>
      <c r="I929" s="42"/>
      <c r="J929" s="42"/>
      <c r="K929" s="42"/>
      <c r="L929" s="42"/>
    </row>
    <row r="930">
      <c r="A930" s="42"/>
      <c r="B930" s="399"/>
      <c r="C930" s="42"/>
      <c r="D930" s="42"/>
      <c r="E930" s="42"/>
      <c r="F930" s="42"/>
      <c r="G930" s="42"/>
      <c r="H930" s="42"/>
      <c r="I930" s="42"/>
      <c r="J930" s="42"/>
      <c r="K930" s="42"/>
      <c r="L930" s="42"/>
    </row>
    <row r="931">
      <c r="A931" s="42"/>
      <c r="B931" s="399"/>
      <c r="C931" s="42"/>
      <c r="D931" s="42"/>
      <c r="E931" s="42"/>
      <c r="F931" s="42"/>
      <c r="G931" s="42"/>
      <c r="H931" s="42"/>
      <c r="I931" s="42"/>
      <c r="J931" s="42"/>
      <c r="K931" s="42"/>
      <c r="L931" s="42"/>
    </row>
    <row r="932">
      <c r="A932" s="42"/>
      <c r="B932" s="399"/>
      <c r="C932" s="42"/>
      <c r="D932" s="42"/>
      <c r="E932" s="42"/>
      <c r="F932" s="42"/>
      <c r="G932" s="42"/>
      <c r="H932" s="42"/>
      <c r="I932" s="42"/>
      <c r="J932" s="42"/>
      <c r="K932" s="42"/>
      <c r="L932" s="42"/>
    </row>
    <row r="933">
      <c r="A933" s="42"/>
      <c r="B933" s="399"/>
      <c r="C933" s="42"/>
      <c r="D933" s="42"/>
      <c r="E933" s="42"/>
      <c r="F933" s="42"/>
      <c r="G933" s="42"/>
      <c r="H933" s="42"/>
      <c r="I933" s="42"/>
      <c r="J933" s="42"/>
      <c r="K933" s="42"/>
      <c r="L933" s="42"/>
    </row>
    <row r="934">
      <c r="A934" s="42"/>
      <c r="B934" s="399"/>
      <c r="C934" s="42"/>
      <c r="D934" s="42"/>
      <c r="E934" s="42"/>
      <c r="F934" s="42"/>
      <c r="G934" s="42"/>
      <c r="H934" s="42"/>
      <c r="I934" s="42"/>
      <c r="J934" s="42"/>
      <c r="K934" s="42"/>
      <c r="L934" s="42"/>
    </row>
    <row r="935">
      <c r="A935" s="42"/>
      <c r="B935" s="399"/>
      <c r="C935" s="42"/>
      <c r="D935" s="42"/>
      <c r="E935" s="42"/>
      <c r="F935" s="42"/>
      <c r="G935" s="42"/>
      <c r="H935" s="42"/>
      <c r="I935" s="42"/>
      <c r="J935" s="42"/>
      <c r="K935" s="42"/>
      <c r="L935" s="42"/>
    </row>
    <row r="936">
      <c r="A936" s="42"/>
      <c r="B936" s="399"/>
      <c r="C936" s="42"/>
      <c r="D936" s="42"/>
      <c r="E936" s="42"/>
      <c r="F936" s="42"/>
      <c r="G936" s="42"/>
      <c r="H936" s="42"/>
      <c r="I936" s="42"/>
      <c r="J936" s="42"/>
      <c r="K936" s="42"/>
      <c r="L936" s="42"/>
    </row>
    <row r="937">
      <c r="A937" s="42"/>
      <c r="B937" s="399"/>
      <c r="C937" s="42"/>
      <c r="D937" s="42"/>
      <c r="E937" s="42"/>
      <c r="F937" s="42"/>
      <c r="G937" s="42"/>
      <c r="H937" s="42"/>
      <c r="I937" s="42"/>
      <c r="J937" s="42"/>
      <c r="K937" s="42"/>
      <c r="L937" s="42"/>
    </row>
    <row r="938">
      <c r="A938" s="42"/>
      <c r="B938" s="399"/>
      <c r="C938" s="42"/>
      <c r="D938" s="42"/>
      <c r="E938" s="42"/>
      <c r="F938" s="42"/>
      <c r="G938" s="42"/>
      <c r="H938" s="42"/>
      <c r="I938" s="42"/>
      <c r="J938" s="42"/>
      <c r="K938" s="42"/>
      <c r="L938" s="42"/>
    </row>
    <row r="939">
      <c r="A939" s="42"/>
      <c r="B939" s="399"/>
      <c r="C939" s="42"/>
      <c r="D939" s="42"/>
      <c r="E939" s="42"/>
      <c r="F939" s="42"/>
      <c r="G939" s="42"/>
      <c r="H939" s="42"/>
      <c r="I939" s="42"/>
      <c r="J939" s="42"/>
      <c r="K939" s="42"/>
      <c r="L939" s="42"/>
    </row>
    <row r="940">
      <c r="A940" s="42"/>
      <c r="B940" s="399"/>
      <c r="C940" s="42"/>
      <c r="D940" s="42"/>
      <c r="E940" s="42"/>
      <c r="F940" s="42"/>
      <c r="G940" s="42"/>
      <c r="H940" s="42"/>
      <c r="I940" s="42"/>
      <c r="J940" s="42"/>
      <c r="K940" s="42"/>
      <c r="L940" s="42"/>
    </row>
    <row r="941">
      <c r="A941" s="42"/>
      <c r="B941" s="399"/>
      <c r="C941" s="42"/>
      <c r="D941" s="42"/>
      <c r="E941" s="42"/>
      <c r="F941" s="42"/>
      <c r="G941" s="42"/>
      <c r="H941" s="42"/>
      <c r="I941" s="42"/>
      <c r="J941" s="42"/>
      <c r="K941" s="42"/>
      <c r="L941" s="42"/>
    </row>
    <row r="942">
      <c r="A942" s="42"/>
      <c r="B942" s="399"/>
      <c r="C942" s="42"/>
      <c r="D942" s="42"/>
      <c r="E942" s="42"/>
      <c r="F942" s="42"/>
      <c r="G942" s="42"/>
      <c r="H942" s="42"/>
      <c r="I942" s="42"/>
      <c r="J942" s="42"/>
      <c r="K942" s="42"/>
      <c r="L942" s="42"/>
    </row>
    <row r="943">
      <c r="A943" s="42"/>
      <c r="B943" s="399"/>
      <c r="C943" s="42"/>
      <c r="D943" s="42"/>
      <c r="E943" s="42"/>
      <c r="F943" s="42"/>
      <c r="G943" s="42"/>
      <c r="H943" s="42"/>
      <c r="I943" s="42"/>
      <c r="J943" s="42"/>
      <c r="K943" s="42"/>
      <c r="L943" s="42"/>
    </row>
    <row r="944">
      <c r="A944" s="42"/>
      <c r="B944" s="399"/>
      <c r="C944" s="42"/>
      <c r="D944" s="42"/>
      <c r="E944" s="42"/>
      <c r="F944" s="42"/>
      <c r="G944" s="42"/>
      <c r="H944" s="42"/>
      <c r="I944" s="42"/>
      <c r="J944" s="42"/>
      <c r="K944" s="42"/>
      <c r="L944" s="42"/>
    </row>
    <row r="945">
      <c r="A945" s="42"/>
      <c r="B945" s="399"/>
      <c r="C945" s="42"/>
      <c r="D945" s="42"/>
      <c r="E945" s="42"/>
      <c r="F945" s="42"/>
      <c r="G945" s="42"/>
      <c r="H945" s="42"/>
      <c r="I945" s="42"/>
      <c r="J945" s="42"/>
      <c r="K945" s="42"/>
      <c r="L945" s="42"/>
    </row>
    <row r="946">
      <c r="A946" s="42"/>
      <c r="B946" s="399"/>
      <c r="C946" s="42"/>
      <c r="D946" s="42"/>
      <c r="E946" s="42"/>
      <c r="F946" s="42"/>
      <c r="G946" s="42"/>
      <c r="H946" s="42"/>
      <c r="I946" s="42"/>
      <c r="J946" s="42"/>
      <c r="K946" s="42"/>
      <c r="L946" s="42"/>
    </row>
    <row r="947">
      <c r="A947" s="42"/>
      <c r="B947" s="399"/>
      <c r="C947" s="42"/>
      <c r="D947" s="42"/>
      <c r="E947" s="42"/>
      <c r="F947" s="42"/>
      <c r="G947" s="42"/>
      <c r="H947" s="42"/>
      <c r="I947" s="42"/>
      <c r="J947" s="42"/>
      <c r="K947" s="42"/>
      <c r="L947" s="42"/>
    </row>
    <row r="948">
      <c r="A948" s="42"/>
      <c r="B948" s="399"/>
      <c r="C948" s="42"/>
      <c r="D948" s="42"/>
      <c r="E948" s="42"/>
      <c r="F948" s="42"/>
      <c r="G948" s="42"/>
      <c r="H948" s="42"/>
      <c r="I948" s="42"/>
      <c r="J948" s="42"/>
      <c r="K948" s="42"/>
      <c r="L948" s="42"/>
    </row>
    <row r="949">
      <c r="A949" s="42"/>
      <c r="B949" s="399"/>
      <c r="C949" s="42"/>
      <c r="D949" s="42"/>
      <c r="E949" s="42"/>
      <c r="F949" s="42"/>
      <c r="G949" s="42"/>
      <c r="H949" s="42"/>
      <c r="I949" s="42"/>
      <c r="J949" s="42"/>
      <c r="K949" s="42"/>
      <c r="L949" s="42"/>
    </row>
    <row r="950">
      <c r="A950" s="42"/>
      <c r="B950" s="399"/>
      <c r="C950" s="42"/>
      <c r="D950" s="42"/>
      <c r="E950" s="42"/>
      <c r="F950" s="42"/>
      <c r="G950" s="42"/>
      <c r="H950" s="42"/>
      <c r="I950" s="42"/>
      <c r="J950" s="42"/>
      <c r="K950" s="42"/>
      <c r="L950" s="42"/>
    </row>
    <row r="951">
      <c r="A951" s="42"/>
      <c r="B951" s="399"/>
      <c r="C951" s="42"/>
      <c r="D951" s="42"/>
      <c r="E951" s="42"/>
      <c r="F951" s="42"/>
      <c r="G951" s="42"/>
      <c r="H951" s="42"/>
      <c r="I951" s="42"/>
      <c r="J951" s="42"/>
      <c r="K951" s="42"/>
      <c r="L951" s="42"/>
    </row>
    <row r="952">
      <c r="A952" s="42"/>
      <c r="B952" s="399"/>
      <c r="C952" s="42"/>
      <c r="D952" s="42"/>
      <c r="E952" s="42"/>
      <c r="F952" s="42"/>
      <c r="G952" s="42"/>
      <c r="H952" s="42"/>
      <c r="I952" s="42"/>
      <c r="J952" s="42"/>
      <c r="K952" s="42"/>
      <c r="L952" s="42"/>
    </row>
    <row r="953">
      <c r="A953" s="42"/>
      <c r="B953" s="399"/>
      <c r="C953" s="42"/>
      <c r="D953" s="42"/>
      <c r="E953" s="42"/>
      <c r="F953" s="42"/>
      <c r="G953" s="42"/>
      <c r="H953" s="42"/>
      <c r="I953" s="42"/>
      <c r="J953" s="42"/>
      <c r="K953" s="42"/>
      <c r="L953" s="42"/>
    </row>
    <row r="954">
      <c r="A954" s="42"/>
      <c r="B954" s="399"/>
      <c r="C954" s="42"/>
      <c r="D954" s="42"/>
      <c r="E954" s="42"/>
      <c r="F954" s="42"/>
      <c r="G954" s="42"/>
      <c r="H954" s="42"/>
      <c r="I954" s="42"/>
      <c r="J954" s="42"/>
      <c r="K954" s="42"/>
      <c r="L954" s="42"/>
    </row>
    <row r="955">
      <c r="A955" s="42"/>
      <c r="B955" s="399"/>
      <c r="C955" s="42"/>
      <c r="D955" s="42"/>
      <c r="E955" s="42"/>
      <c r="F955" s="42"/>
      <c r="G955" s="42"/>
      <c r="H955" s="42"/>
      <c r="I955" s="42"/>
      <c r="J955" s="42"/>
      <c r="K955" s="42"/>
      <c r="L955" s="42"/>
    </row>
    <row r="956">
      <c r="A956" s="42"/>
      <c r="B956" s="399"/>
      <c r="C956" s="42"/>
      <c r="D956" s="42"/>
      <c r="E956" s="42"/>
      <c r="F956" s="42"/>
      <c r="G956" s="42"/>
      <c r="H956" s="42"/>
      <c r="I956" s="42"/>
      <c r="J956" s="42"/>
      <c r="K956" s="42"/>
      <c r="L956" s="42"/>
    </row>
    <row r="957">
      <c r="A957" s="42"/>
      <c r="B957" s="399"/>
      <c r="C957" s="42"/>
      <c r="D957" s="42"/>
      <c r="E957" s="42"/>
      <c r="F957" s="42"/>
      <c r="G957" s="42"/>
      <c r="H957" s="42"/>
      <c r="I957" s="42"/>
      <c r="J957" s="42"/>
      <c r="K957" s="42"/>
      <c r="L957" s="42"/>
    </row>
    <row r="958">
      <c r="A958" s="42"/>
      <c r="B958" s="399"/>
      <c r="C958" s="42"/>
      <c r="D958" s="42"/>
      <c r="E958" s="42"/>
      <c r="F958" s="42"/>
      <c r="G958" s="42"/>
      <c r="H958" s="42"/>
      <c r="I958" s="42"/>
      <c r="J958" s="42"/>
      <c r="K958" s="42"/>
      <c r="L958" s="42"/>
    </row>
    <row r="959">
      <c r="A959" s="42"/>
      <c r="B959" s="399"/>
      <c r="C959" s="42"/>
      <c r="D959" s="42"/>
      <c r="E959" s="42"/>
      <c r="F959" s="42"/>
      <c r="G959" s="42"/>
      <c r="H959" s="42"/>
      <c r="I959" s="42"/>
      <c r="J959" s="42"/>
      <c r="K959" s="42"/>
      <c r="L959" s="42"/>
    </row>
  </sheetData>
  <mergeCells count="27">
    <mergeCell ref="A1:B2"/>
    <mergeCell ref="C1:J2"/>
    <mergeCell ref="K1:Q3"/>
    <mergeCell ref="A3:A4"/>
    <mergeCell ref="B3:B4"/>
    <mergeCell ref="C3:D3"/>
    <mergeCell ref="E3:F3"/>
    <mergeCell ref="G89:H89"/>
    <mergeCell ref="I89:J89"/>
    <mergeCell ref="G3:H3"/>
    <mergeCell ref="I3:J3"/>
    <mergeCell ref="A87:B88"/>
    <mergeCell ref="C87:J88"/>
    <mergeCell ref="K87:Q89"/>
    <mergeCell ref="A89:A90"/>
    <mergeCell ref="B89:B90"/>
    <mergeCell ref="C175:D175"/>
    <mergeCell ref="E175:F175"/>
    <mergeCell ref="G175:H175"/>
    <mergeCell ref="I175:J175"/>
    <mergeCell ref="C89:D89"/>
    <mergeCell ref="E89:F89"/>
    <mergeCell ref="A173:B174"/>
    <mergeCell ref="C173:J174"/>
    <mergeCell ref="K173:Q175"/>
    <mergeCell ref="A175:A176"/>
    <mergeCell ref="B175:B176"/>
  </mergeCells>
  <dataValidations>
    <dataValidation type="list" allowBlank="1" showErrorMessage="1" sqref="C5:C86 E5:E86 C91:C172 E91:E172 C177:C200 E177:E200">
      <formula1>'🌳Resource'!$A$3:$A$192</formula1>
    </dataValidation>
    <dataValidation type="decimal" allowBlank="1" showDropDown="1" showErrorMessage="1" sqref="K5:L86 K91:L172 K177:L200">
      <formula1>0.0</formula1>
      <formula2>0.2</formula2>
    </dataValidation>
    <dataValidation type="decimal" operator="greaterThan" allowBlank="1" showDropDown="1" showErrorMessage="1" sqref="M5:M86 M91:M172 M177:M200">
      <formula1>0.0</formula1>
    </dataValidation>
    <dataValidation type="list" allowBlank="1" showErrorMessage="1" sqref="G5:G86 I5:I86 G91:G172 I91:I172 G177:G200 I177:I200">
      <formula1>'🧱Material'!$B$4:$B959</formula1>
    </dataValidation>
    <dataValidation type="decimal" operator="greaterThanOrEqual" allowBlank="1" showDropDown="1" showInputMessage="1" showErrorMessage="1" prompt="ป้อนตัวเลข มากกว่าหรือเท่ากับ 0" sqref="D5:D86 F5:F86 H5:H86 J5:J86 D91:D172 F91:F172 H91:H172 J91:J172 D177:D200 F177:F200 H177:H200 J177:J200">
      <formula1>0.0</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topLeftCell="C1" activePane="topRight" state="frozen"/>
      <selection activeCell="D2" sqref="D2" pane="topRight"/>
    </sheetView>
  </sheetViews>
  <sheetFormatPr customHeight="1" defaultColWidth="14.43" defaultRowHeight="15.75"/>
  <cols>
    <col customWidth="1" min="2" max="2" width="25.71"/>
    <col customWidth="1" min="3" max="3" width="25.14"/>
    <col customWidth="1" min="4" max="4" width="8.29"/>
    <col customWidth="1" min="6" max="6" width="7.57"/>
    <col customWidth="1" min="7" max="7" width="40.57"/>
    <col customWidth="1" min="8" max="8" width="7.43"/>
    <col customWidth="1" min="9" max="9" width="32.0"/>
    <col customWidth="1" min="10" max="10" width="7.57"/>
  </cols>
  <sheetData>
    <row r="1">
      <c r="A1" s="400" t="s">
        <v>193</v>
      </c>
      <c r="B1" s="106"/>
      <c r="C1" s="401" t="s">
        <v>327</v>
      </c>
      <c r="D1" s="106"/>
      <c r="E1" s="106"/>
      <c r="F1" s="106"/>
      <c r="G1" s="106"/>
      <c r="H1" s="106"/>
      <c r="I1" s="106"/>
      <c r="J1" s="107"/>
      <c r="K1" s="380" t="s">
        <v>195</v>
      </c>
      <c r="R1" s="209"/>
      <c r="S1" s="209"/>
      <c r="T1" s="209"/>
    </row>
    <row r="2">
      <c r="A2" s="402"/>
      <c r="J2" s="403"/>
      <c r="R2" s="209"/>
      <c r="S2" s="209"/>
      <c r="T2" s="209"/>
    </row>
    <row r="3">
      <c r="A3" s="404" t="s">
        <v>9</v>
      </c>
      <c r="B3" s="348" t="s">
        <v>47</v>
      </c>
      <c r="C3" s="214" t="s">
        <v>196</v>
      </c>
      <c r="E3" s="215" t="s">
        <v>197</v>
      </c>
      <c r="G3" s="216" t="s">
        <v>198</v>
      </c>
      <c r="I3" s="217" t="s">
        <v>199</v>
      </c>
      <c r="J3" s="403"/>
      <c r="R3" s="209"/>
      <c r="S3" s="209"/>
      <c r="T3" s="209"/>
    </row>
    <row r="4">
      <c r="A4" s="402"/>
      <c r="C4" s="349" t="s">
        <v>200</v>
      </c>
      <c r="D4" s="276" t="s">
        <v>201</v>
      </c>
      <c r="E4" s="349" t="s">
        <v>200</v>
      </c>
      <c r="F4" s="276" t="s">
        <v>201</v>
      </c>
      <c r="G4" s="350" t="s">
        <v>200</v>
      </c>
      <c r="H4" s="351" t="s">
        <v>201</v>
      </c>
      <c r="I4" s="350" t="s">
        <v>200</v>
      </c>
      <c r="J4" s="351" t="s">
        <v>201</v>
      </c>
      <c r="K4" s="405" t="s">
        <v>328</v>
      </c>
      <c r="L4" s="274"/>
      <c r="M4" s="274"/>
      <c r="N4" s="274"/>
      <c r="O4" s="239"/>
      <c r="P4" s="239"/>
      <c r="Q4" s="239"/>
      <c r="R4" s="8"/>
      <c r="S4" s="8"/>
      <c r="T4" s="8"/>
    </row>
    <row r="5">
      <c r="A5" s="406" t="str">
        <f>'En Configuration'!$A$4</f>
        <v>Common</v>
      </c>
      <c r="B5" s="407" t="s">
        <v>54</v>
      </c>
      <c r="C5" s="408" t="s">
        <v>205</v>
      </c>
      <c r="D5" s="409">
        <v>20.0</v>
      </c>
      <c r="E5" s="408"/>
      <c r="F5" s="409"/>
      <c r="G5" s="410" t="s">
        <v>329</v>
      </c>
      <c r="H5" s="409">
        <v>1.0</v>
      </c>
      <c r="I5" s="411"/>
      <c r="J5" s="409"/>
      <c r="K5" s="412">
        <v>0.5</v>
      </c>
      <c r="L5" s="413"/>
      <c r="M5" s="413"/>
      <c r="N5" s="413"/>
      <c r="O5" s="413"/>
      <c r="P5" s="414"/>
      <c r="Q5" s="414"/>
      <c r="R5" s="69"/>
      <c r="S5" s="69"/>
      <c r="T5" s="69"/>
    </row>
    <row r="6">
      <c r="A6" s="415" t="str">
        <f>'En Configuration'!$A$5</f>
        <v>Rare</v>
      </c>
      <c r="B6" s="416" t="s">
        <v>54</v>
      </c>
      <c r="C6" s="417" t="s">
        <v>205</v>
      </c>
      <c r="D6" s="418">
        <v>30.0</v>
      </c>
      <c r="E6" s="417"/>
      <c r="F6" s="419"/>
      <c r="G6" s="420" t="s">
        <v>330</v>
      </c>
      <c r="H6" s="418">
        <v>1.0</v>
      </c>
      <c r="I6" s="420"/>
      <c r="J6" s="419"/>
      <c r="K6" s="421">
        <v>0.4</v>
      </c>
      <c r="L6" s="413"/>
      <c r="M6" s="413"/>
      <c r="N6" s="413"/>
      <c r="O6" s="413"/>
      <c r="P6" s="414"/>
      <c r="Q6" s="414"/>
      <c r="R6" s="69"/>
      <c r="S6" s="69"/>
      <c r="T6" s="69"/>
    </row>
    <row r="7">
      <c r="A7" s="422" t="str">
        <f>'En Configuration'!$A$6</f>
        <v>Epic</v>
      </c>
      <c r="B7" s="423" t="s">
        <v>54</v>
      </c>
      <c r="C7" s="408" t="s">
        <v>205</v>
      </c>
      <c r="D7" s="423">
        <v>50.0</v>
      </c>
      <c r="E7" s="408"/>
      <c r="F7" s="423"/>
      <c r="G7" s="410" t="s">
        <v>331</v>
      </c>
      <c r="H7" s="423">
        <v>1.0</v>
      </c>
      <c r="I7" s="411"/>
      <c r="J7" s="423"/>
      <c r="K7" s="412">
        <v>0.3</v>
      </c>
      <c r="L7" s="413"/>
      <c r="M7" s="413"/>
      <c r="N7" s="413"/>
      <c r="O7" s="413"/>
      <c r="P7" s="414"/>
      <c r="Q7" s="414"/>
      <c r="R7" s="69"/>
      <c r="S7" s="69"/>
      <c r="T7" s="69"/>
    </row>
    <row r="8">
      <c r="A8" s="424" t="str">
        <f>'En Configuration'!$A$7</f>
        <v>Legendary</v>
      </c>
      <c r="B8" s="425" t="s">
        <v>54</v>
      </c>
      <c r="C8" s="417" t="s">
        <v>205</v>
      </c>
      <c r="D8" s="426">
        <v>100.0</v>
      </c>
      <c r="E8" s="417"/>
      <c r="F8" s="427"/>
      <c r="G8" s="420" t="s">
        <v>332</v>
      </c>
      <c r="H8" s="426">
        <v>1.0</v>
      </c>
      <c r="I8" s="420"/>
      <c r="J8" s="427"/>
      <c r="K8" s="421">
        <v>0.1</v>
      </c>
      <c r="L8" s="413"/>
      <c r="M8" s="413"/>
      <c r="N8" s="413"/>
      <c r="O8" s="413"/>
      <c r="P8" s="414"/>
      <c r="Q8" s="414"/>
      <c r="R8" s="69"/>
      <c r="S8" s="69"/>
      <c r="T8" s="69"/>
    </row>
    <row r="9">
      <c r="A9" s="406" t="str">
        <f>'En Configuration'!$A$4</f>
        <v>Common</v>
      </c>
      <c r="B9" s="407" t="s">
        <v>56</v>
      </c>
      <c r="C9" s="408" t="s">
        <v>205</v>
      </c>
      <c r="D9" s="409">
        <v>20.0</v>
      </c>
      <c r="E9" s="408"/>
      <c r="F9" s="409"/>
      <c r="G9" s="410" t="s">
        <v>333</v>
      </c>
      <c r="H9" s="409">
        <v>1.0</v>
      </c>
      <c r="I9" s="410" t="s">
        <v>333</v>
      </c>
      <c r="J9" s="409">
        <v>1.0</v>
      </c>
      <c r="K9" s="412">
        <v>0.5</v>
      </c>
      <c r="L9" s="413"/>
      <c r="M9" s="413"/>
      <c r="N9" s="413"/>
      <c r="O9" s="413"/>
      <c r="P9" s="414"/>
      <c r="Q9" s="414"/>
      <c r="R9" s="69"/>
      <c r="S9" s="69"/>
      <c r="T9" s="69"/>
    </row>
    <row r="10">
      <c r="A10" s="415" t="str">
        <f>'En Configuration'!$A$5</f>
        <v>Rare</v>
      </c>
      <c r="B10" s="416" t="s">
        <v>56</v>
      </c>
      <c r="C10" s="417" t="s">
        <v>205</v>
      </c>
      <c r="D10" s="418">
        <v>30.0</v>
      </c>
      <c r="E10" s="417"/>
      <c r="F10" s="419"/>
      <c r="G10" s="420" t="s">
        <v>334</v>
      </c>
      <c r="H10" s="418">
        <v>1.0</v>
      </c>
      <c r="I10" s="420" t="s">
        <v>334</v>
      </c>
      <c r="J10" s="418">
        <v>1.0</v>
      </c>
      <c r="K10" s="421">
        <v>0.4</v>
      </c>
      <c r="L10" s="413"/>
      <c r="M10" s="413"/>
      <c r="N10" s="413"/>
      <c r="O10" s="413"/>
      <c r="P10" s="414"/>
      <c r="Q10" s="414"/>
      <c r="R10" s="69"/>
      <c r="S10" s="69"/>
      <c r="T10" s="69"/>
    </row>
    <row r="11">
      <c r="A11" s="422" t="str">
        <f>'En Configuration'!$A$6</f>
        <v>Epic</v>
      </c>
      <c r="B11" s="423" t="s">
        <v>56</v>
      </c>
      <c r="C11" s="408" t="s">
        <v>205</v>
      </c>
      <c r="D11" s="423">
        <v>50.0</v>
      </c>
      <c r="E11" s="408"/>
      <c r="F11" s="423"/>
      <c r="G11" s="410" t="s">
        <v>335</v>
      </c>
      <c r="H11" s="423">
        <v>1.0</v>
      </c>
      <c r="I11" s="410" t="s">
        <v>335</v>
      </c>
      <c r="J11" s="423">
        <v>1.0</v>
      </c>
      <c r="K11" s="412">
        <v>0.3</v>
      </c>
      <c r="L11" s="413"/>
      <c r="M11" s="413"/>
      <c r="N11" s="413"/>
      <c r="O11" s="413"/>
      <c r="P11" s="414"/>
      <c r="Q11" s="414"/>
      <c r="R11" s="69"/>
      <c r="S11" s="69"/>
      <c r="T11" s="69"/>
    </row>
    <row r="12">
      <c r="A12" s="428" t="str">
        <f>'En Configuration'!$A$7</f>
        <v>Legendary</v>
      </c>
      <c r="B12" s="429" t="s">
        <v>56</v>
      </c>
      <c r="C12" s="430" t="s">
        <v>205</v>
      </c>
      <c r="D12" s="431">
        <v>100.0</v>
      </c>
      <c r="E12" s="430"/>
      <c r="F12" s="432"/>
      <c r="G12" s="433" t="s">
        <v>336</v>
      </c>
      <c r="H12" s="431">
        <v>1.0</v>
      </c>
      <c r="I12" s="433" t="s">
        <v>336</v>
      </c>
      <c r="J12" s="431">
        <v>1.0</v>
      </c>
      <c r="K12" s="421">
        <v>0.1</v>
      </c>
      <c r="L12" s="413"/>
      <c r="M12" s="413"/>
      <c r="N12" s="413"/>
      <c r="O12" s="413"/>
      <c r="P12" s="414"/>
      <c r="Q12" s="414"/>
      <c r="R12" s="69"/>
      <c r="S12" s="69"/>
      <c r="T12" s="69"/>
    </row>
    <row r="13">
      <c r="A13" s="434" t="s">
        <v>210</v>
      </c>
      <c r="C13" s="435" t="s">
        <v>327</v>
      </c>
      <c r="K13" s="380" t="s">
        <v>195</v>
      </c>
      <c r="Q13" s="211"/>
    </row>
    <row r="14">
      <c r="Q14" s="211"/>
    </row>
    <row r="15">
      <c r="A15" s="213" t="s">
        <v>9</v>
      </c>
      <c r="B15" s="381" t="s">
        <v>22</v>
      </c>
      <c r="C15" s="214" t="s">
        <v>196</v>
      </c>
      <c r="E15" s="215" t="s">
        <v>197</v>
      </c>
      <c r="G15" s="216" t="s">
        <v>198</v>
      </c>
      <c r="I15" s="217" t="s">
        <v>199</v>
      </c>
      <c r="Q15" s="211"/>
    </row>
    <row r="16">
      <c r="C16" s="349" t="s">
        <v>200</v>
      </c>
      <c r="D16" s="276" t="s">
        <v>201</v>
      </c>
      <c r="E16" s="349" t="s">
        <v>200</v>
      </c>
      <c r="F16" s="276" t="s">
        <v>201</v>
      </c>
      <c r="G16" s="350" t="s">
        <v>200</v>
      </c>
      <c r="H16" s="351" t="s">
        <v>201</v>
      </c>
      <c r="I16" s="350" t="s">
        <v>200</v>
      </c>
      <c r="J16" s="351" t="s">
        <v>201</v>
      </c>
      <c r="K16" s="405" t="s">
        <v>328</v>
      </c>
      <c r="L16" s="274"/>
      <c r="M16" s="274"/>
      <c r="N16" s="274"/>
      <c r="O16" s="239"/>
      <c r="P16" s="239"/>
      <c r="Q16" s="239"/>
    </row>
    <row r="17">
      <c r="A17" s="406" t="str">
        <f>'En Configuration'!$A$4</f>
        <v>Common</v>
      </c>
      <c r="B17" s="407" t="s">
        <v>54</v>
      </c>
      <c r="C17" s="408" t="s">
        <v>205</v>
      </c>
      <c r="D17" s="409">
        <v>20.0</v>
      </c>
      <c r="E17" s="408"/>
      <c r="F17" s="409"/>
      <c r="G17" s="410" t="s">
        <v>329</v>
      </c>
      <c r="H17" s="409">
        <v>1.0</v>
      </c>
      <c r="I17" s="411"/>
      <c r="J17" s="409"/>
      <c r="K17" s="412">
        <v>0.5</v>
      </c>
      <c r="L17" s="413"/>
      <c r="M17" s="413"/>
      <c r="N17" s="413"/>
      <c r="O17" s="413"/>
      <c r="P17" s="414"/>
      <c r="Q17" s="414"/>
      <c r="R17" s="69"/>
      <c r="S17" s="69"/>
      <c r="T17" s="69"/>
    </row>
    <row r="18">
      <c r="A18" s="415" t="str">
        <f>'En Configuration'!$A$5</f>
        <v>Rare</v>
      </c>
      <c r="B18" s="416" t="s">
        <v>54</v>
      </c>
      <c r="C18" s="417" t="s">
        <v>205</v>
      </c>
      <c r="D18" s="418">
        <v>30.0</v>
      </c>
      <c r="E18" s="417"/>
      <c r="F18" s="419"/>
      <c r="G18" s="420" t="s">
        <v>330</v>
      </c>
      <c r="H18" s="418">
        <v>1.0</v>
      </c>
      <c r="I18" s="420"/>
      <c r="J18" s="419"/>
      <c r="K18" s="421">
        <v>0.4</v>
      </c>
      <c r="L18" s="413"/>
      <c r="M18" s="413"/>
      <c r="N18" s="413"/>
      <c r="O18" s="413"/>
      <c r="P18" s="414"/>
      <c r="Q18" s="414"/>
      <c r="R18" s="69"/>
      <c r="S18" s="69"/>
      <c r="T18" s="69"/>
    </row>
    <row r="19">
      <c r="A19" s="422" t="str">
        <f>'En Configuration'!$A$6</f>
        <v>Epic</v>
      </c>
      <c r="B19" s="423" t="s">
        <v>54</v>
      </c>
      <c r="C19" s="408" t="s">
        <v>205</v>
      </c>
      <c r="D19" s="423">
        <v>50.0</v>
      </c>
      <c r="E19" s="408"/>
      <c r="F19" s="423"/>
      <c r="G19" s="410" t="s">
        <v>331</v>
      </c>
      <c r="H19" s="423">
        <v>1.0</v>
      </c>
      <c r="I19" s="411"/>
      <c r="J19" s="423"/>
      <c r="K19" s="412">
        <v>0.3</v>
      </c>
      <c r="L19" s="413"/>
      <c r="M19" s="413"/>
      <c r="N19" s="413"/>
      <c r="O19" s="413"/>
      <c r="P19" s="414"/>
      <c r="Q19" s="414"/>
      <c r="R19" s="69"/>
      <c r="S19" s="69"/>
      <c r="T19" s="69"/>
    </row>
    <row r="20">
      <c r="A20" s="424" t="str">
        <f>'En Configuration'!$A$7</f>
        <v>Legendary</v>
      </c>
      <c r="B20" s="425" t="s">
        <v>54</v>
      </c>
      <c r="C20" s="417" t="s">
        <v>205</v>
      </c>
      <c r="D20" s="426">
        <v>100.0</v>
      </c>
      <c r="E20" s="417"/>
      <c r="F20" s="427"/>
      <c r="G20" s="420" t="s">
        <v>332</v>
      </c>
      <c r="H20" s="426">
        <v>1.0</v>
      </c>
      <c r="I20" s="420"/>
      <c r="J20" s="427"/>
      <c r="K20" s="421">
        <v>0.1</v>
      </c>
      <c r="L20" s="413"/>
      <c r="M20" s="413"/>
      <c r="N20" s="413"/>
      <c r="O20" s="413"/>
      <c r="P20" s="414"/>
      <c r="Q20" s="414"/>
      <c r="R20" s="69"/>
      <c r="S20" s="69"/>
      <c r="T20" s="69"/>
    </row>
    <row r="21">
      <c r="A21" s="406" t="str">
        <f>'En Configuration'!$A$4</f>
        <v>Common</v>
      </c>
      <c r="B21" s="407" t="s">
        <v>56</v>
      </c>
      <c r="C21" s="408" t="s">
        <v>205</v>
      </c>
      <c r="D21" s="409">
        <v>20.0</v>
      </c>
      <c r="E21" s="408"/>
      <c r="F21" s="409"/>
      <c r="G21" s="410" t="s">
        <v>333</v>
      </c>
      <c r="H21" s="409">
        <v>1.0</v>
      </c>
      <c r="I21" s="410" t="s">
        <v>333</v>
      </c>
      <c r="J21" s="409">
        <v>1.0</v>
      </c>
      <c r="K21" s="412">
        <v>0.5</v>
      </c>
      <c r="L21" s="413"/>
      <c r="M21" s="413"/>
      <c r="N21" s="413"/>
      <c r="O21" s="413"/>
      <c r="P21" s="414"/>
      <c r="Q21" s="414"/>
      <c r="R21" s="69"/>
      <c r="S21" s="69"/>
      <c r="T21" s="69"/>
    </row>
    <row r="22">
      <c r="A22" s="415" t="str">
        <f>'En Configuration'!$A$5</f>
        <v>Rare</v>
      </c>
      <c r="B22" s="416" t="s">
        <v>56</v>
      </c>
      <c r="C22" s="417" t="s">
        <v>205</v>
      </c>
      <c r="D22" s="418">
        <v>30.0</v>
      </c>
      <c r="E22" s="417"/>
      <c r="F22" s="419"/>
      <c r="G22" s="420" t="s">
        <v>334</v>
      </c>
      <c r="H22" s="418">
        <v>1.0</v>
      </c>
      <c r="I22" s="420" t="s">
        <v>334</v>
      </c>
      <c r="J22" s="418">
        <v>1.0</v>
      </c>
      <c r="K22" s="421">
        <v>0.4</v>
      </c>
      <c r="L22" s="413"/>
      <c r="M22" s="413"/>
      <c r="N22" s="413"/>
      <c r="O22" s="413"/>
      <c r="P22" s="414"/>
      <c r="Q22" s="414"/>
      <c r="R22" s="69"/>
      <c r="S22" s="69"/>
      <c r="T22" s="69"/>
    </row>
    <row r="23">
      <c r="A23" s="422" t="str">
        <f>'En Configuration'!$A$6</f>
        <v>Epic</v>
      </c>
      <c r="B23" s="423" t="s">
        <v>56</v>
      </c>
      <c r="C23" s="408" t="s">
        <v>205</v>
      </c>
      <c r="D23" s="423">
        <v>50.0</v>
      </c>
      <c r="E23" s="408"/>
      <c r="F23" s="423"/>
      <c r="G23" s="410" t="s">
        <v>335</v>
      </c>
      <c r="H23" s="423">
        <v>1.0</v>
      </c>
      <c r="I23" s="410" t="s">
        <v>335</v>
      </c>
      <c r="J23" s="423">
        <v>1.0</v>
      </c>
      <c r="K23" s="412">
        <v>0.3</v>
      </c>
      <c r="L23" s="413"/>
      <c r="M23" s="413"/>
      <c r="N23" s="413"/>
      <c r="O23" s="413"/>
      <c r="P23" s="414"/>
      <c r="Q23" s="414"/>
      <c r="R23" s="69"/>
      <c r="S23" s="69"/>
      <c r="T23" s="69"/>
    </row>
    <row r="24">
      <c r="A24" s="424" t="str">
        <f>'En Configuration'!$A$7</f>
        <v>Legendary</v>
      </c>
      <c r="B24" s="429" t="s">
        <v>56</v>
      </c>
      <c r="C24" s="430" t="s">
        <v>205</v>
      </c>
      <c r="D24" s="431">
        <v>100.0</v>
      </c>
      <c r="E24" s="430"/>
      <c r="F24" s="432"/>
      <c r="G24" s="433" t="s">
        <v>336</v>
      </c>
      <c r="H24" s="431">
        <v>1.0</v>
      </c>
      <c r="I24" s="433" t="s">
        <v>336</v>
      </c>
      <c r="J24" s="431">
        <v>1.0</v>
      </c>
      <c r="K24" s="421">
        <v>0.1</v>
      </c>
      <c r="L24" s="413"/>
      <c r="M24" s="413"/>
      <c r="N24" s="413"/>
      <c r="O24" s="413"/>
      <c r="P24" s="414"/>
      <c r="Q24" s="414"/>
      <c r="R24" s="69"/>
      <c r="S24" s="69"/>
      <c r="T24" s="69"/>
    </row>
    <row r="25">
      <c r="A25" s="324" t="s">
        <v>217</v>
      </c>
      <c r="C25" s="435" t="s">
        <v>327</v>
      </c>
      <c r="K25" s="207" t="s">
        <v>195</v>
      </c>
      <c r="L25" s="205"/>
      <c r="M25" s="205"/>
      <c r="N25" s="205"/>
      <c r="O25" s="205"/>
      <c r="P25" s="205"/>
      <c r="Q25" s="208"/>
    </row>
    <row r="26">
      <c r="A26" s="210"/>
      <c r="Q26" s="211"/>
    </row>
    <row r="27">
      <c r="A27" s="212" t="s">
        <v>9</v>
      </c>
      <c r="B27" s="381" t="s">
        <v>22</v>
      </c>
      <c r="C27" s="214" t="s">
        <v>196</v>
      </c>
      <c r="E27" s="215" t="s">
        <v>197</v>
      </c>
      <c r="G27" s="216" t="s">
        <v>198</v>
      </c>
      <c r="I27" s="217" t="s">
        <v>199</v>
      </c>
      <c r="Q27" s="211"/>
    </row>
    <row r="28">
      <c r="A28" s="218"/>
      <c r="B28" s="90"/>
      <c r="C28" s="349" t="s">
        <v>200</v>
      </c>
      <c r="D28" s="276" t="s">
        <v>201</v>
      </c>
      <c r="E28" s="349" t="s">
        <v>200</v>
      </c>
      <c r="F28" s="276" t="s">
        <v>201</v>
      </c>
      <c r="G28" s="350" t="s">
        <v>200</v>
      </c>
      <c r="H28" s="351" t="s">
        <v>201</v>
      </c>
      <c r="I28" s="350" t="s">
        <v>200</v>
      </c>
      <c r="J28" s="351" t="s">
        <v>201</v>
      </c>
      <c r="K28" s="405" t="s">
        <v>328</v>
      </c>
      <c r="L28" s="274"/>
      <c r="M28" s="274"/>
      <c r="N28" s="274"/>
      <c r="O28" s="239"/>
      <c r="P28" s="239"/>
      <c r="Q28" s="239"/>
    </row>
    <row r="29">
      <c r="A29" s="406" t="str">
        <f>'En Configuration'!$A$4</f>
        <v>Common</v>
      </c>
      <c r="B29" s="407" t="str">
        <f>'En Configuration'!I3</f>
        <v>Laboratory วิจัย</v>
      </c>
      <c r="C29" s="408" t="s">
        <v>205</v>
      </c>
      <c r="D29" s="409">
        <v>20.0</v>
      </c>
      <c r="E29" s="408"/>
      <c r="F29" s="409"/>
      <c r="G29" s="410" t="s">
        <v>333</v>
      </c>
      <c r="H29" s="409">
        <v>1.0</v>
      </c>
      <c r="I29" s="410" t="s">
        <v>337</v>
      </c>
      <c r="J29" s="409">
        <v>1.0</v>
      </c>
      <c r="K29" s="412">
        <v>0.5</v>
      </c>
      <c r="L29" s="413"/>
      <c r="M29" s="413"/>
      <c r="N29" s="413"/>
      <c r="O29" s="413"/>
      <c r="P29" s="414"/>
      <c r="Q29" s="414"/>
    </row>
    <row r="30">
      <c r="A30" s="415" t="str">
        <f>'En Configuration'!$A$5</f>
        <v>Rare</v>
      </c>
      <c r="B30" s="416" t="str">
        <f>'En Configuration'!I3</f>
        <v>Laboratory วิจัย</v>
      </c>
      <c r="C30" s="417" t="s">
        <v>205</v>
      </c>
      <c r="D30" s="418">
        <v>30.0</v>
      </c>
      <c r="E30" s="417"/>
      <c r="F30" s="419"/>
      <c r="G30" s="420" t="s">
        <v>334</v>
      </c>
      <c r="H30" s="418">
        <v>1.0</v>
      </c>
      <c r="I30" s="420" t="s">
        <v>338</v>
      </c>
      <c r="J30" s="418">
        <v>1.0</v>
      </c>
      <c r="K30" s="421">
        <v>0.4</v>
      </c>
      <c r="L30" s="413"/>
      <c r="M30" s="413"/>
      <c r="N30" s="413"/>
      <c r="O30" s="413"/>
      <c r="P30" s="414"/>
      <c r="Q30" s="414"/>
    </row>
    <row r="31">
      <c r="A31" s="422" t="str">
        <f>'En Configuration'!$A$6</f>
        <v>Epic</v>
      </c>
      <c r="B31" s="423" t="str">
        <f>'En Configuration'!I3</f>
        <v>Laboratory วิจัย</v>
      </c>
      <c r="C31" s="408" t="s">
        <v>205</v>
      </c>
      <c r="D31" s="423">
        <v>50.0</v>
      </c>
      <c r="E31" s="408"/>
      <c r="F31" s="423"/>
      <c r="G31" s="410" t="s">
        <v>335</v>
      </c>
      <c r="H31" s="423">
        <v>1.0</v>
      </c>
      <c r="I31" s="410" t="s">
        <v>339</v>
      </c>
      <c r="J31" s="423">
        <v>1.0</v>
      </c>
      <c r="K31" s="412">
        <v>0.3</v>
      </c>
      <c r="L31" s="413"/>
      <c r="M31" s="413"/>
      <c r="N31" s="413"/>
      <c r="O31" s="413"/>
      <c r="P31" s="414"/>
      <c r="Q31" s="414"/>
    </row>
    <row r="32">
      <c r="A32" s="424" t="str">
        <f>'En Configuration'!$A$7</f>
        <v>Legendary</v>
      </c>
      <c r="B32" s="425" t="str">
        <f>'En Configuration'!I3</f>
        <v>Laboratory วิจัย</v>
      </c>
      <c r="C32" s="417" t="s">
        <v>205</v>
      </c>
      <c r="D32" s="426">
        <v>100.0</v>
      </c>
      <c r="E32" s="417"/>
      <c r="F32" s="427"/>
      <c r="G32" s="420" t="s">
        <v>336</v>
      </c>
      <c r="H32" s="426">
        <v>1.0</v>
      </c>
      <c r="I32" s="420" t="s">
        <v>340</v>
      </c>
      <c r="J32" s="426">
        <v>1.0</v>
      </c>
      <c r="K32" s="421">
        <v>0.1</v>
      </c>
      <c r="L32" s="413"/>
      <c r="M32" s="413"/>
      <c r="N32" s="413"/>
      <c r="O32" s="413"/>
      <c r="P32" s="414"/>
      <c r="Q32" s="414"/>
    </row>
    <row r="33">
      <c r="A33" s="406" t="str">
        <f>'En Configuration'!$A$4</f>
        <v>Common</v>
      </c>
      <c r="B33" s="407" t="str">
        <f>'En Configuration'!I5</f>
        <v>Park สวนสารธารณะ/ สิ่งแวดล้อม</v>
      </c>
      <c r="C33" s="408" t="s">
        <v>205</v>
      </c>
      <c r="D33" s="409">
        <v>20.0</v>
      </c>
      <c r="E33" s="408"/>
      <c r="F33" s="409"/>
      <c r="G33" s="410" t="s">
        <v>333</v>
      </c>
      <c r="H33" s="409">
        <v>1.0</v>
      </c>
      <c r="I33" s="410" t="s">
        <v>337</v>
      </c>
      <c r="J33" s="409">
        <v>1.0</v>
      </c>
      <c r="K33" s="412">
        <v>0.5</v>
      </c>
      <c r="L33" s="413"/>
      <c r="M33" s="413"/>
      <c r="N33" s="413"/>
      <c r="O33" s="413"/>
      <c r="P33" s="414"/>
      <c r="Q33" s="414"/>
    </row>
    <row r="34">
      <c r="A34" s="415" t="str">
        <f>'En Configuration'!$A$5</f>
        <v>Rare</v>
      </c>
      <c r="B34" s="416" t="str">
        <f>'En Configuration'!I5</f>
        <v>Park สวนสารธารณะ/ สิ่งแวดล้อม</v>
      </c>
      <c r="C34" s="417" t="s">
        <v>205</v>
      </c>
      <c r="D34" s="418">
        <v>30.0</v>
      </c>
      <c r="E34" s="417"/>
      <c r="F34" s="419"/>
      <c r="G34" s="420" t="s">
        <v>334</v>
      </c>
      <c r="H34" s="418">
        <v>1.0</v>
      </c>
      <c r="I34" s="420" t="s">
        <v>338</v>
      </c>
      <c r="J34" s="418">
        <v>1.0</v>
      </c>
      <c r="K34" s="421">
        <v>0.4</v>
      </c>
      <c r="L34" s="413"/>
      <c r="M34" s="413"/>
      <c r="N34" s="413"/>
      <c r="O34" s="413"/>
      <c r="P34" s="414"/>
      <c r="Q34" s="414"/>
    </row>
    <row r="35">
      <c r="A35" s="422" t="str">
        <f>'En Configuration'!$A$6</f>
        <v>Epic</v>
      </c>
      <c r="B35" s="423" t="str">
        <f>'En Configuration'!I5</f>
        <v>Park สวนสารธารณะ/ สิ่งแวดล้อม</v>
      </c>
      <c r="C35" s="408" t="s">
        <v>205</v>
      </c>
      <c r="D35" s="423">
        <v>50.0</v>
      </c>
      <c r="E35" s="408"/>
      <c r="F35" s="423"/>
      <c r="G35" s="410" t="s">
        <v>335</v>
      </c>
      <c r="H35" s="423">
        <v>1.0</v>
      </c>
      <c r="I35" s="410" t="s">
        <v>339</v>
      </c>
      <c r="J35" s="423">
        <v>1.0</v>
      </c>
      <c r="K35" s="412">
        <v>0.3</v>
      </c>
      <c r="L35" s="413"/>
      <c r="M35" s="413"/>
      <c r="N35" s="413"/>
      <c r="O35" s="413"/>
      <c r="P35" s="414"/>
      <c r="Q35" s="414"/>
    </row>
    <row r="36">
      <c r="A36" s="424" t="str">
        <f>'En Configuration'!$A$7</f>
        <v>Legendary</v>
      </c>
      <c r="B36" s="425" t="str">
        <f>'En Configuration'!I5</f>
        <v>Park สวนสารธารณะ/ สิ่งแวดล้อม</v>
      </c>
      <c r="C36" s="417" t="s">
        <v>205</v>
      </c>
      <c r="D36" s="426">
        <v>100.0</v>
      </c>
      <c r="E36" s="417"/>
      <c r="F36" s="427"/>
      <c r="G36" s="420" t="s">
        <v>336</v>
      </c>
      <c r="H36" s="426">
        <v>1.0</v>
      </c>
      <c r="I36" s="420" t="s">
        <v>340</v>
      </c>
      <c r="J36" s="426">
        <v>1.0</v>
      </c>
      <c r="K36" s="421">
        <v>0.1</v>
      </c>
      <c r="L36" s="413"/>
      <c r="M36" s="413"/>
      <c r="N36" s="413"/>
      <c r="O36" s="413"/>
      <c r="P36" s="414"/>
      <c r="Q36" s="414"/>
    </row>
    <row r="37">
      <c r="A37" s="406" t="str">
        <f>'En Configuration'!$A$4</f>
        <v>Common</v>
      </c>
      <c r="B37" s="407" t="str">
        <f>'En Configuration'!I6</f>
        <v>Academy</v>
      </c>
      <c r="C37" s="408" t="s">
        <v>205</v>
      </c>
      <c r="D37" s="409">
        <v>20.0</v>
      </c>
      <c r="E37" s="408"/>
      <c r="F37" s="409"/>
      <c r="G37" s="410" t="s">
        <v>333</v>
      </c>
      <c r="H37" s="409">
        <v>1.0</v>
      </c>
      <c r="I37" s="410" t="s">
        <v>337</v>
      </c>
      <c r="J37" s="409">
        <v>1.0</v>
      </c>
      <c r="K37" s="412">
        <v>0.5</v>
      </c>
      <c r="L37" s="413"/>
      <c r="M37" s="413"/>
      <c r="N37" s="413"/>
      <c r="O37" s="413"/>
      <c r="P37" s="414"/>
      <c r="Q37" s="414"/>
    </row>
    <row r="38">
      <c r="A38" s="415" t="str">
        <f>'En Configuration'!$A$5</f>
        <v>Rare</v>
      </c>
      <c r="B38" s="416" t="str">
        <f>'En Configuration'!I6</f>
        <v>Academy</v>
      </c>
      <c r="C38" s="417" t="s">
        <v>205</v>
      </c>
      <c r="D38" s="418">
        <v>30.0</v>
      </c>
      <c r="E38" s="417"/>
      <c r="F38" s="419"/>
      <c r="G38" s="420" t="s">
        <v>334</v>
      </c>
      <c r="H38" s="418">
        <v>1.0</v>
      </c>
      <c r="I38" s="420" t="s">
        <v>338</v>
      </c>
      <c r="J38" s="418">
        <v>1.0</v>
      </c>
      <c r="K38" s="421">
        <v>0.4</v>
      </c>
      <c r="L38" s="413"/>
      <c r="M38" s="413"/>
      <c r="N38" s="413"/>
      <c r="O38" s="413"/>
      <c r="P38" s="414"/>
      <c r="Q38" s="414"/>
    </row>
    <row r="39">
      <c r="A39" s="422" t="str">
        <f>'En Configuration'!$A$6</f>
        <v>Epic</v>
      </c>
      <c r="B39" s="423" t="str">
        <f>'En Configuration'!I6</f>
        <v>Academy</v>
      </c>
      <c r="C39" s="408" t="s">
        <v>205</v>
      </c>
      <c r="D39" s="423">
        <v>50.0</v>
      </c>
      <c r="E39" s="408"/>
      <c r="F39" s="423"/>
      <c r="G39" s="410" t="s">
        <v>335</v>
      </c>
      <c r="H39" s="423">
        <v>1.0</v>
      </c>
      <c r="I39" s="410" t="s">
        <v>339</v>
      </c>
      <c r="J39" s="423">
        <v>1.0</v>
      </c>
      <c r="K39" s="412">
        <v>0.3</v>
      </c>
      <c r="L39" s="413"/>
      <c r="M39" s="413"/>
      <c r="N39" s="413"/>
      <c r="O39" s="413"/>
      <c r="P39" s="414"/>
      <c r="Q39" s="414"/>
    </row>
    <row r="40">
      <c r="A40" s="424" t="str">
        <f>'En Configuration'!$A$7</f>
        <v>Legendary</v>
      </c>
      <c r="B40" s="425" t="str">
        <f>'En Configuration'!I6</f>
        <v>Academy</v>
      </c>
      <c r="C40" s="417" t="s">
        <v>205</v>
      </c>
      <c r="D40" s="426">
        <v>100.0</v>
      </c>
      <c r="E40" s="417"/>
      <c r="F40" s="427"/>
      <c r="G40" s="420" t="s">
        <v>336</v>
      </c>
      <c r="H40" s="426">
        <v>1.0</v>
      </c>
      <c r="I40" s="420" t="s">
        <v>340</v>
      </c>
      <c r="J40" s="426">
        <v>1.0</v>
      </c>
      <c r="K40" s="421">
        <v>0.1</v>
      </c>
      <c r="L40" s="413"/>
      <c r="M40" s="413"/>
      <c r="N40" s="413"/>
      <c r="O40" s="413"/>
      <c r="P40" s="414"/>
      <c r="Q40" s="414"/>
    </row>
    <row r="41">
      <c r="A41" s="406" t="str">
        <f>'En Configuration'!$A$4</f>
        <v>Common</v>
      </c>
      <c r="B41" s="407" t="str">
        <f>'En Configuration'!I7</f>
        <v>Entertainment Place</v>
      </c>
      <c r="C41" s="408" t="s">
        <v>205</v>
      </c>
      <c r="D41" s="409">
        <v>20.0</v>
      </c>
      <c r="E41" s="408"/>
      <c r="F41" s="409"/>
      <c r="G41" s="410" t="s">
        <v>333</v>
      </c>
      <c r="H41" s="409">
        <v>1.0</v>
      </c>
      <c r="I41" s="410" t="s">
        <v>337</v>
      </c>
      <c r="J41" s="409">
        <v>1.0</v>
      </c>
      <c r="K41" s="412">
        <v>0.5</v>
      </c>
      <c r="L41" s="413"/>
      <c r="M41" s="413"/>
      <c r="N41" s="413"/>
      <c r="O41" s="413"/>
      <c r="P41" s="414"/>
      <c r="Q41" s="414"/>
    </row>
    <row r="42">
      <c r="A42" s="415" t="str">
        <f>'En Configuration'!$A$5</f>
        <v>Rare</v>
      </c>
      <c r="B42" s="416" t="str">
        <f>'En Configuration'!I7</f>
        <v>Entertainment Place</v>
      </c>
      <c r="C42" s="417" t="s">
        <v>205</v>
      </c>
      <c r="D42" s="418">
        <v>30.0</v>
      </c>
      <c r="E42" s="417"/>
      <c r="F42" s="419"/>
      <c r="G42" s="420" t="s">
        <v>334</v>
      </c>
      <c r="H42" s="418">
        <v>1.0</v>
      </c>
      <c r="I42" s="420" t="s">
        <v>338</v>
      </c>
      <c r="J42" s="418">
        <v>1.0</v>
      </c>
      <c r="K42" s="421">
        <v>0.4</v>
      </c>
      <c r="L42" s="413"/>
      <c r="M42" s="413"/>
      <c r="N42" s="413"/>
      <c r="O42" s="413"/>
      <c r="P42" s="414"/>
      <c r="Q42" s="414"/>
    </row>
    <row r="43">
      <c r="A43" s="422" t="str">
        <f>'En Configuration'!$A$6</f>
        <v>Epic</v>
      </c>
      <c r="B43" s="423" t="str">
        <f>'En Configuration'!I7</f>
        <v>Entertainment Place</v>
      </c>
      <c r="C43" s="408" t="s">
        <v>205</v>
      </c>
      <c r="D43" s="423">
        <v>50.0</v>
      </c>
      <c r="E43" s="408"/>
      <c r="F43" s="423"/>
      <c r="G43" s="410" t="s">
        <v>335</v>
      </c>
      <c r="H43" s="423">
        <v>1.0</v>
      </c>
      <c r="I43" s="410" t="s">
        <v>339</v>
      </c>
      <c r="J43" s="423">
        <v>1.0</v>
      </c>
      <c r="K43" s="412">
        <v>0.3</v>
      </c>
      <c r="L43" s="413"/>
      <c r="M43" s="413"/>
      <c r="N43" s="413"/>
      <c r="O43" s="413"/>
      <c r="P43" s="414"/>
      <c r="Q43" s="414"/>
    </row>
    <row r="44">
      <c r="A44" s="424" t="str">
        <f>'En Configuration'!$A$7</f>
        <v>Legendary</v>
      </c>
      <c r="B44" s="425" t="str">
        <f>'En Configuration'!I7</f>
        <v>Entertainment Place</v>
      </c>
      <c r="C44" s="417" t="s">
        <v>205</v>
      </c>
      <c r="D44" s="426">
        <v>100.0</v>
      </c>
      <c r="E44" s="417"/>
      <c r="F44" s="427"/>
      <c r="G44" s="420" t="s">
        <v>336</v>
      </c>
      <c r="H44" s="426">
        <v>1.0</v>
      </c>
      <c r="I44" s="420" t="s">
        <v>340</v>
      </c>
      <c r="J44" s="426">
        <v>1.0</v>
      </c>
      <c r="K44" s="421">
        <v>0.1</v>
      </c>
      <c r="L44" s="413"/>
      <c r="M44" s="413"/>
      <c r="N44" s="413"/>
      <c r="O44" s="413"/>
      <c r="P44" s="414"/>
      <c r="Q44" s="414"/>
    </row>
    <row r="45">
      <c r="A45" s="406" t="str">
        <f>'En Configuration'!$A$4</f>
        <v>Common</v>
      </c>
      <c r="B45" s="407" t="str">
        <f>'En Configuration'!I8</f>
        <v>Food ร้านอาหาร/ห้องอาหาร/ร้านน้ำปั่น/ร้านหมูกะทะ -</v>
      </c>
      <c r="C45" s="408" t="s">
        <v>205</v>
      </c>
      <c r="D45" s="409">
        <v>20.0</v>
      </c>
      <c r="E45" s="408"/>
      <c r="F45" s="409"/>
      <c r="G45" s="410" t="s">
        <v>333</v>
      </c>
      <c r="H45" s="409">
        <v>1.0</v>
      </c>
      <c r="I45" s="410" t="s">
        <v>337</v>
      </c>
      <c r="J45" s="409">
        <v>1.0</v>
      </c>
      <c r="K45" s="412">
        <v>0.5</v>
      </c>
      <c r="L45" s="413"/>
      <c r="M45" s="413"/>
      <c r="N45" s="413"/>
      <c r="O45" s="413"/>
      <c r="P45" s="414"/>
      <c r="Q45" s="414"/>
    </row>
    <row r="46">
      <c r="A46" s="415" t="str">
        <f>'En Configuration'!$A$5</f>
        <v>Rare</v>
      </c>
      <c r="B46" s="416" t="str">
        <f>'En Configuration'!I8</f>
        <v>Food ร้านอาหาร/ห้องอาหาร/ร้านน้ำปั่น/ร้านหมูกะทะ -</v>
      </c>
      <c r="C46" s="417" t="s">
        <v>205</v>
      </c>
      <c r="D46" s="418">
        <v>30.0</v>
      </c>
      <c r="E46" s="417"/>
      <c r="F46" s="419"/>
      <c r="G46" s="420" t="s">
        <v>334</v>
      </c>
      <c r="H46" s="418">
        <v>1.0</v>
      </c>
      <c r="I46" s="420" t="s">
        <v>338</v>
      </c>
      <c r="J46" s="418">
        <v>1.0</v>
      </c>
      <c r="K46" s="421">
        <v>0.4</v>
      </c>
      <c r="L46" s="413"/>
      <c r="M46" s="413"/>
      <c r="N46" s="413"/>
      <c r="O46" s="413"/>
      <c r="P46" s="414"/>
      <c r="Q46" s="414"/>
    </row>
    <row r="47">
      <c r="A47" s="422" t="str">
        <f>'En Configuration'!$A$6</f>
        <v>Epic</v>
      </c>
      <c r="B47" s="423" t="str">
        <f>'En Configuration'!I8</f>
        <v>Food ร้านอาหาร/ห้องอาหาร/ร้านน้ำปั่น/ร้านหมูกะทะ -</v>
      </c>
      <c r="C47" s="408" t="s">
        <v>205</v>
      </c>
      <c r="D47" s="423">
        <v>50.0</v>
      </c>
      <c r="E47" s="408"/>
      <c r="F47" s="423"/>
      <c r="G47" s="410" t="s">
        <v>335</v>
      </c>
      <c r="H47" s="423">
        <v>1.0</v>
      </c>
      <c r="I47" s="410" t="s">
        <v>339</v>
      </c>
      <c r="J47" s="423">
        <v>1.0</v>
      </c>
      <c r="K47" s="412">
        <v>0.3</v>
      </c>
      <c r="L47" s="413"/>
      <c r="M47" s="413"/>
      <c r="N47" s="413"/>
      <c r="O47" s="413"/>
      <c r="P47" s="414"/>
      <c r="Q47" s="414"/>
    </row>
    <row r="48">
      <c r="A48" s="424" t="str">
        <f>'En Configuration'!$A$7</f>
        <v>Legendary</v>
      </c>
      <c r="B48" s="425" t="str">
        <f>'En Configuration'!I8</f>
        <v>Food ร้านอาหาร/ห้องอาหาร/ร้านน้ำปั่น/ร้านหมูกะทะ -</v>
      </c>
      <c r="C48" s="417" t="s">
        <v>205</v>
      </c>
      <c r="D48" s="426">
        <v>100.0</v>
      </c>
      <c r="E48" s="417"/>
      <c r="F48" s="427"/>
      <c r="G48" s="420" t="s">
        <v>336</v>
      </c>
      <c r="H48" s="426">
        <v>1.0</v>
      </c>
      <c r="I48" s="420" t="s">
        <v>340</v>
      </c>
      <c r="J48" s="426">
        <v>1.0</v>
      </c>
      <c r="K48" s="421">
        <v>0.1</v>
      </c>
      <c r="L48" s="413"/>
      <c r="M48" s="413"/>
      <c r="N48" s="413"/>
      <c r="O48" s="413"/>
      <c r="P48" s="414"/>
      <c r="Q48" s="414"/>
    </row>
    <row r="49">
      <c r="A49" s="406" t="str">
        <f>'En Configuration'!$A$4</f>
        <v>Common</v>
      </c>
      <c r="B49" s="407" t="str">
        <f>'En Configuration'!I9</f>
        <v>⛈️Disaster Prevention</v>
      </c>
      <c r="C49" s="408" t="s">
        <v>205</v>
      </c>
      <c r="D49" s="409">
        <v>20.0</v>
      </c>
      <c r="E49" s="408"/>
      <c r="F49" s="409"/>
      <c r="G49" s="410" t="s">
        <v>333</v>
      </c>
      <c r="H49" s="409">
        <v>1.0</v>
      </c>
      <c r="I49" s="410" t="s">
        <v>337</v>
      </c>
      <c r="J49" s="409">
        <v>1.0</v>
      </c>
      <c r="K49" s="412">
        <v>0.5</v>
      </c>
      <c r="L49" s="413"/>
      <c r="M49" s="413"/>
      <c r="N49" s="413"/>
      <c r="O49" s="413"/>
      <c r="P49" s="414"/>
      <c r="Q49" s="414"/>
    </row>
    <row r="50">
      <c r="A50" s="415" t="str">
        <f>'En Configuration'!$A$5</f>
        <v>Rare</v>
      </c>
      <c r="B50" s="416" t="str">
        <f>'En Configuration'!I9</f>
        <v>⛈️Disaster Prevention</v>
      </c>
      <c r="C50" s="417" t="s">
        <v>205</v>
      </c>
      <c r="D50" s="418">
        <v>30.0</v>
      </c>
      <c r="E50" s="417"/>
      <c r="F50" s="419"/>
      <c r="G50" s="420" t="s">
        <v>334</v>
      </c>
      <c r="H50" s="418">
        <v>1.0</v>
      </c>
      <c r="I50" s="420" t="s">
        <v>338</v>
      </c>
      <c r="J50" s="418">
        <v>1.0</v>
      </c>
      <c r="K50" s="421">
        <v>0.4</v>
      </c>
      <c r="L50" s="413"/>
      <c r="M50" s="413"/>
      <c r="N50" s="413"/>
      <c r="O50" s="413"/>
      <c r="P50" s="414"/>
      <c r="Q50" s="414"/>
    </row>
    <row r="51">
      <c r="A51" s="422" t="str">
        <f>'En Configuration'!$A$6</f>
        <v>Epic</v>
      </c>
      <c r="B51" s="423" t="str">
        <f>'En Configuration'!I9</f>
        <v>⛈️Disaster Prevention</v>
      </c>
      <c r="C51" s="408" t="s">
        <v>205</v>
      </c>
      <c r="D51" s="423">
        <v>50.0</v>
      </c>
      <c r="E51" s="408"/>
      <c r="F51" s="423"/>
      <c r="G51" s="410" t="s">
        <v>335</v>
      </c>
      <c r="H51" s="423">
        <v>1.0</v>
      </c>
      <c r="I51" s="410" t="s">
        <v>339</v>
      </c>
      <c r="J51" s="423">
        <v>1.0</v>
      </c>
      <c r="K51" s="412">
        <v>0.3</v>
      </c>
      <c r="L51" s="413"/>
      <c r="M51" s="413"/>
      <c r="N51" s="413"/>
      <c r="O51" s="413"/>
      <c r="P51" s="414"/>
      <c r="Q51" s="414"/>
    </row>
    <row r="52">
      <c r="A52" s="424" t="str">
        <f>'En Configuration'!$A$7</f>
        <v>Legendary</v>
      </c>
      <c r="B52" s="425" t="str">
        <f>'En Configuration'!I9</f>
        <v>⛈️Disaster Prevention</v>
      </c>
      <c r="C52" s="417" t="s">
        <v>205</v>
      </c>
      <c r="D52" s="426">
        <v>100.0</v>
      </c>
      <c r="E52" s="417"/>
      <c r="F52" s="427"/>
      <c r="G52" s="420" t="s">
        <v>336</v>
      </c>
      <c r="H52" s="426">
        <v>1.0</v>
      </c>
      <c r="I52" s="420" t="s">
        <v>340</v>
      </c>
      <c r="J52" s="426">
        <v>1.0</v>
      </c>
      <c r="K52" s="421">
        <v>0.1</v>
      </c>
      <c r="L52" s="413"/>
      <c r="M52" s="413"/>
      <c r="N52" s="413"/>
      <c r="O52" s="413"/>
      <c r="P52" s="414"/>
      <c r="Q52" s="414"/>
    </row>
    <row r="53">
      <c r="A53" s="406" t="str">
        <f>'En Configuration'!$A$4</f>
        <v>Common</v>
      </c>
      <c r="B53" s="407" t="str">
        <f>'En Configuration'!I10</f>
        <v>เพิ่ม capacity 💰Storage ของ 👨‍🌾Player</v>
      </c>
      <c r="C53" s="408" t="s">
        <v>205</v>
      </c>
      <c r="D53" s="409">
        <v>20.0</v>
      </c>
      <c r="E53" s="408"/>
      <c r="F53" s="409"/>
      <c r="G53" s="410" t="s">
        <v>333</v>
      </c>
      <c r="H53" s="409">
        <v>1.0</v>
      </c>
      <c r="I53" s="410" t="s">
        <v>337</v>
      </c>
      <c r="J53" s="409">
        <v>1.0</v>
      </c>
      <c r="K53" s="436">
        <v>0.5</v>
      </c>
      <c r="L53" s="437"/>
      <c r="M53" s="437"/>
      <c r="N53" s="437"/>
      <c r="O53" s="437"/>
      <c r="P53" s="438"/>
      <c r="Q53" s="438"/>
    </row>
    <row r="54">
      <c r="A54" s="415" t="str">
        <f>'En Configuration'!$A$5</f>
        <v>Rare</v>
      </c>
      <c r="B54" s="416" t="str">
        <f>'En Configuration'!I10</f>
        <v>เพิ่ม capacity 💰Storage ของ 👨‍🌾Player</v>
      </c>
      <c r="C54" s="417" t="s">
        <v>205</v>
      </c>
      <c r="D54" s="418">
        <v>30.0</v>
      </c>
      <c r="E54" s="417"/>
      <c r="F54" s="419"/>
      <c r="G54" s="420" t="s">
        <v>334</v>
      </c>
      <c r="H54" s="418">
        <v>1.0</v>
      </c>
      <c r="I54" s="420" t="s">
        <v>338</v>
      </c>
      <c r="J54" s="418">
        <v>1.0</v>
      </c>
      <c r="K54" s="439">
        <v>0.4</v>
      </c>
      <c r="L54" s="440"/>
      <c r="M54" s="440"/>
      <c r="N54" s="440"/>
      <c r="O54" s="440"/>
      <c r="P54" s="441"/>
      <c r="Q54" s="441"/>
    </row>
    <row r="55">
      <c r="A55" s="422" t="str">
        <f>'En Configuration'!$A$6</f>
        <v>Epic</v>
      </c>
      <c r="B55" s="423" t="str">
        <f>'En Configuration'!I10</f>
        <v>เพิ่ม capacity 💰Storage ของ 👨‍🌾Player</v>
      </c>
      <c r="C55" s="408" t="s">
        <v>205</v>
      </c>
      <c r="D55" s="423">
        <v>50.0</v>
      </c>
      <c r="E55" s="408"/>
      <c r="F55" s="423"/>
      <c r="G55" s="410" t="s">
        <v>335</v>
      </c>
      <c r="H55" s="423">
        <v>1.0</v>
      </c>
      <c r="I55" s="410" t="s">
        <v>339</v>
      </c>
      <c r="J55" s="423">
        <v>1.0</v>
      </c>
      <c r="K55" s="442">
        <v>0.3</v>
      </c>
      <c r="L55" s="440"/>
      <c r="M55" s="440"/>
      <c r="N55" s="440"/>
      <c r="O55" s="440"/>
      <c r="P55" s="441"/>
      <c r="Q55" s="441"/>
    </row>
    <row r="56">
      <c r="A56" s="424" t="str">
        <f>'En Configuration'!$A$7</f>
        <v>Legendary</v>
      </c>
      <c r="B56" s="425" t="str">
        <f>'En Configuration'!I10</f>
        <v>เพิ่ม capacity 💰Storage ของ 👨‍🌾Player</v>
      </c>
      <c r="C56" s="417" t="s">
        <v>205</v>
      </c>
      <c r="D56" s="426">
        <v>100.0</v>
      </c>
      <c r="E56" s="417"/>
      <c r="F56" s="427"/>
      <c r="G56" s="420" t="s">
        <v>336</v>
      </c>
      <c r="H56" s="426">
        <v>1.0</v>
      </c>
      <c r="I56" s="420" t="s">
        <v>340</v>
      </c>
      <c r="J56" s="426">
        <v>1.0</v>
      </c>
      <c r="K56" s="439">
        <v>0.1</v>
      </c>
      <c r="L56" s="440"/>
      <c r="M56" s="440"/>
      <c r="N56" s="440"/>
      <c r="O56" s="440"/>
      <c r="P56" s="441"/>
      <c r="Q56" s="441"/>
    </row>
    <row r="57">
      <c r="A57" s="324" t="s">
        <v>341</v>
      </c>
      <c r="C57" s="435" t="s">
        <v>327</v>
      </c>
      <c r="K57" s="207" t="s">
        <v>195</v>
      </c>
      <c r="L57" s="205"/>
      <c r="M57" s="205"/>
      <c r="N57" s="205"/>
      <c r="O57" s="205"/>
      <c r="P57" s="205"/>
      <c r="Q57" s="208"/>
    </row>
    <row r="58">
      <c r="A58" s="210"/>
      <c r="Q58" s="211"/>
    </row>
    <row r="59">
      <c r="A59" s="212" t="s">
        <v>9</v>
      </c>
      <c r="B59" s="381" t="s">
        <v>22</v>
      </c>
      <c r="C59" s="214" t="s">
        <v>196</v>
      </c>
      <c r="E59" s="215" t="s">
        <v>197</v>
      </c>
      <c r="G59" s="216" t="s">
        <v>198</v>
      </c>
      <c r="I59" s="217" t="s">
        <v>199</v>
      </c>
      <c r="Q59" s="211"/>
    </row>
    <row r="60">
      <c r="A60" s="218"/>
      <c r="B60" s="90"/>
      <c r="C60" s="349" t="s">
        <v>200</v>
      </c>
      <c r="D60" s="276" t="s">
        <v>201</v>
      </c>
      <c r="E60" s="349" t="s">
        <v>200</v>
      </c>
      <c r="F60" s="276" t="s">
        <v>201</v>
      </c>
      <c r="G60" s="350" t="s">
        <v>200</v>
      </c>
      <c r="H60" s="351" t="s">
        <v>201</v>
      </c>
      <c r="I60" s="350" t="s">
        <v>200</v>
      </c>
      <c r="J60" s="351" t="s">
        <v>201</v>
      </c>
      <c r="K60" s="405" t="s">
        <v>328</v>
      </c>
      <c r="L60" s="274"/>
      <c r="M60" s="274"/>
      <c r="N60" s="274"/>
      <c r="O60" s="239"/>
      <c r="P60" s="239"/>
      <c r="Q60" s="239"/>
    </row>
    <row r="61">
      <c r="A61" s="406" t="str">
        <f>'En Configuration'!$A$4</f>
        <v>Common</v>
      </c>
      <c r="B61" s="407" t="s">
        <v>341</v>
      </c>
      <c r="C61" s="408" t="s">
        <v>205</v>
      </c>
      <c r="D61" s="409">
        <v>20.0</v>
      </c>
      <c r="E61" s="408"/>
      <c r="F61" s="409"/>
      <c r="G61" s="410"/>
      <c r="H61" s="409"/>
      <c r="I61" s="411"/>
      <c r="J61" s="409"/>
      <c r="K61" s="412">
        <v>0.2</v>
      </c>
      <c r="L61" s="413"/>
      <c r="M61" s="413"/>
      <c r="N61" s="413"/>
      <c r="O61" s="413"/>
      <c r="P61" s="414"/>
      <c r="Q61" s="414"/>
    </row>
    <row r="62">
      <c r="A62" s="415" t="str">
        <f>'En Configuration'!$A$5</f>
        <v>Rare</v>
      </c>
      <c r="B62" s="416" t="s">
        <v>341</v>
      </c>
      <c r="C62" s="417" t="s">
        <v>205</v>
      </c>
      <c r="D62" s="418">
        <v>30.0</v>
      </c>
      <c r="E62" s="417"/>
      <c r="F62" s="419"/>
      <c r="G62" s="420"/>
      <c r="H62" s="418"/>
      <c r="I62" s="420"/>
      <c r="J62" s="419"/>
      <c r="K62" s="421">
        <v>0.15</v>
      </c>
      <c r="L62" s="413"/>
      <c r="M62" s="413"/>
      <c r="N62" s="413"/>
      <c r="O62" s="413"/>
      <c r="P62" s="414"/>
      <c r="Q62" s="414"/>
    </row>
    <row r="63">
      <c r="A63" s="422" t="str">
        <f>'En Configuration'!$A$6</f>
        <v>Epic</v>
      </c>
      <c r="B63" s="423" t="s">
        <v>341</v>
      </c>
      <c r="C63" s="408" t="s">
        <v>205</v>
      </c>
      <c r="D63" s="423">
        <v>50.0</v>
      </c>
      <c r="E63" s="408"/>
      <c r="F63" s="423"/>
      <c r="G63" s="410"/>
      <c r="H63" s="423"/>
      <c r="I63" s="411"/>
      <c r="J63" s="423"/>
      <c r="K63" s="412">
        <v>0.1</v>
      </c>
      <c r="L63" s="413"/>
      <c r="M63" s="413"/>
      <c r="N63" s="413"/>
      <c r="O63" s="413"/>
      <c r="P63" s="414"/>
      <c r="Q63" s="414"/>
    </row>
    <row r="64">
      <c r="A64" s="424" t="str">
        <f>'En Configuration'!$A$7</f>
        <v>Legendary</v>
      </c>
      <c r="B64" s="425" t="s">
        <v>341</v>
      </c>
      <c r="C64" s="417" t="s">
        <v>205</v>
      </c>
      <c r="D64" s="426">
        <v>100.0</v>
      </c>
      <c r="E64" s="417"/>
      <c r="F64" s="426"/>
      <c r="G64" s="420"/>
      <c r="H64" s="426"/>
      <c r="I64" s="420"/>
      <c r="J64" s="427"/>
      <c r="K64" s="421">
        <v>0.05</v>
      </c>
      <c r="L64" s="413"/>
      <c r="M64" s="413"/>
      <c r="N64" s="413"/>
      <c r="O64" s="413"/>
      <c r="P64" s="414"/>
      <c r="Q64" s="414"/>
    </row>
    <row r="88">
      <c r="A88" s="42"/>
      <c r="B88" s="399"/>
      <c r="C88" s="42"/>
      <c r="D88" s="42"/>
      <c r="E88" s="42"/>
      <c r="F88" s="42"/>
      <c r="G88" s="42"/>
      <c r="H88" s="42"/>
      <c r="I88" s="42"/>
      <c r="J88" s="42"/>
      <c r="K88" s="42"/>
      <c r="L88" s="42"/>
    </row>
    <row r="89">
      <c r="A89" s="42"/>
      <c r="B89" s="399"/>
      <c r="C89" s="42"/>
      <c r="D89" s="42"/>
      <c r="E89" s="42"/>
      <c r="F89" s="42"/>
      <c r="G89" s="42"/>
      <c r="H89" s="42"/>
      <c r="I89" s="42"/>
      <c r="J89" s="42"/>
      <c r="K89" s="42"/>
      <c r="L89" s="42"/>
    </row>
    <row r="90">
      <c r="A90" s="42"/>
      <c r="B90" s="399"/>
      <c r="C90" s="42"/>
      <c r="D90" s="42"/>
      <c r="E90" s="42"/>
      <c r="F90" s="42"/>
      <c r="G90" s="42"/>
      <c r="H90" s="42"/>
      <c r="I90" s="42"/>
      <c r="J90" s="42"/>
      <c r="K90" s="42"/>
      <c r="L90" s="42"/>
    </row>
    <row r="91">
      <c r="A91" s="42"/>
      <c r="B91" s="399"/>
      <c r="C91" s="42"/>
      <c r="D91" s="42"/>
      <c r="E91" s="42"/>
      <c r="F91" s="42"/>
      <c r="G91" s="42"/>
      <c r="H91" s="42"/>
      <c r="I91" s="42"/>
      <c r="J91" s="42"/>
      <c r="K91" s="42"/>
      <c r="L91" s="42"/>
    </row>
    <row r="92">
      <c r="A92" s="42"/>
      <c r="B92" s="399"/>
      <c r="C92" s="42"/>
      <c r="D92" s="42"/>
      <c r="E92" s="42"/>
      <c r="F92" s="42"/>
      <c r="G92" s="42"/>
      <c r="H92" s="42"/>
      <c r="I92" s="42"/>
      <c r="J92" s="42"/>
      <c r="K92" s="42"/>
      <c r="L92" s="42"/>
    </row>
    <row r="93">
      <c r="A93" s="42"/>
      <c r="B93" s="399"/>
      <c r="C93" s="42"/>
      <c r="D93" s="42"/>
      <c r="E93" s="42"/>
      <c r="F93" s="42"/>
      <c r="G93" s="42"/>
      <c r="H93" s="42"/>
      <c r="I93" s="42"/>
      <c r="J93" s="42"/>
      <c r="K93" s="42"/>
      <c r="L93" s="42"/>
    </row>
    <row r="94">
      <c r="A94" s="42"/>
      <c r="B94" s="399"/>
      <c r="C94" s="42"/>
      <c r="D94" s="42"/>
      <c r="E94" s="42"/>
      <c r="F94" s="42"/>
      <c r="G94" s="42"/>
      <c r="H94" s="42"/>
      <c r="I94" s="42"/>
      <c r="J94" s="42"/>
      <c r="K94" s="42"/>
      <c r="L94" s="42"/>
    </row>
    <row r="95">
      <c r="A95" s="42"/>
      <c r="B95" s="399"/>
      <c r="C95" s="42"/>
      <c r="D95" s="42"/>
      <c r="E95" s="42"/>
      <c r="F95" s="42"/>
      <c r="G95" s="42"/>
      <c r="H95" s="42"/>
      <c r="I95" s="42"/>
      <c r="J95" s="42"/>
      <c r="K95" s="42"/>
      <c r="L95" s="42"/>
    </row>
    <row r="96">
      <c r="A96" s="42"/>
      <c r="B96" s="399"/>
      <c r="C96" s="42"/>
      <c r="D96" s="42"/>
      <c r="E96" s="42"/>
      <c r="F96" s="42"/>
      <c r="G96" s="42"/>
      <c r="H96" s="42"/>
      <c r="I96" s="42"/>
      <c r="J96" s="42"/>
      <c r="K96" s="42"/>
      <c r="L96" s="42"/>
    </row>
    <row r="97">
      <c r="A97" s="42"/>
      <c r="B97" s="399"/>
      <c r="C97" s="42"/>
      <c r="D97" s="42"/>
      <c r="E97" s="42"/>
      <c r="F97" s="42"/>
      <c r="G97" s="42"/>
      <c r="H97" s="42"/>
      <c r="I97" s="42"/>
      <c r="J97" s="42"/>
      <c r="K97" s="42"/>
      <c r="L97" s="42"/>
    </row>
    <row r="98">
      <c r="A98" s="42"/>
      <c r="B98" s="399"/>
      <c r="C98" s="42"/>
      <c r="D98" s="42"/>
      <c r="E98" s="42"/>
      <c r="F98" s="42"/>
      <c r="G98" s="42"/>
      <c r="H98" s="42"/>
      <c r="I98" s="42"/>
      <c r="J98" s="42"/>
      <c r="K98" s="42"/>
      <c r="L98" s="42"/>
    </row>
    <row r="99">
      <c r="A99" s="42"/>
      <c r="B99" s="399"/>
      <c r="C99" s="42"/>
      <c r="D99" s="42"/>
      <c r="E99" s="42"/>
      <c r="F99" s="42"/>
      <c r="G99" s="42"/>
      <c r="H99" s="42"/>
      <c r="I99" s="42"/>
      <c r="J99" s="42"/>
      <c r="K99" s="42"/>
      <c r="L99" s="42"/>
    </row>
    <row r="100">
      <c r="A100" s="42"/>
      <c r="B100" s="399"/>
      <c r="C100" s="42"/>
      <c r="D100" s="42"/>
      <c r="E100" s="42"/>
      <c r="F100" s="42"/>
      <c r="G100" s="42"/>
      <c r="H100" s="42"/>
      <c r="I100" s="42"/>
      <c r="J100" s="42"/>
      <c r="K100" s="42"/>
      <c r="L100" s="42"/>
    </row>
    <row r="101">
      <c r="A101" s="42"/>
      <c r="B101" s="399"/>
      <c r="C101" s="42"/>
      <c r="D101" s="42"/>
      <c r="E101" s="42"/>
      <c r="F101" s="42"/>
      <c r="G101" s="42"/>
      <c r="H101" s="42"/>
      <c r="I101" s="42"/>
      <c r="J101" s="42"/>
      <c r="K101" s="42"/>
      <c r="L101" s="42"/>
    </row>
    <row r="102">
      <c r="A102" s="42"/>
      <c r="B102" s="399"/>
      <c r="C102" s="42"/>
      <c r="D102" s="42"/>
      <c r="E102" s="42"/>
      <c r="F102" s="42"/>
      <c r="G102" s="42"/>
      <c r="H102" s="42"/>
      <c r="I102" s="42"/>
      <c r="J102" s="42"/>
      <c r="K102" s="42"/>
      <c r="L102" s="42"/>
    </row>
    <row r="103">
      <c r="A103" s="42"/>
      <c r="B103" s="399"/>
      <c r="C103" s="42"/>
      <c r="D103" s="42"/>
      <c r="E103" s="42"/>
      <c r="F103" s="42"/>
      <c r="G103" s="42"/>
      <c r="H103" s="42"/>
      <c r="I103" s="42"/>
      <c r="J103" s="42"/>
      <c r="K103" s="42"/>
      <c r="L103" s="42"/>
    </row>
    <row r="104">
      <c r="A104" s="42"/>
      <c r="B104" s="399"/>
      <c r="C104" s="42"/>
      <c r="D104" s="42"/>
      <c r="E104" s="42"/>
      <c r="F104" s="42"/>
      <c r="G104" s="42"/>
      <c r="H104" s="42"/>
      <c r="I104" s="42"/>
      <c r="J104" s="42"/>
      <c r="K104" s="42"/>
      <c r="L104" s="42"/>
    </row>
    <row r="105">
      <c r="A105" s="42"/>
      <c r="B105" s="399"/>
      <c r="C105" s="42"/>
      <c r="D105" s="42"/>
      <c r="E105" s="42"/>
      <c r="F105" s="42"/>
      <c r="G105" s="42"/>
      <c r="H105" s="42"/>
      <c r="I105" s="42"/>
      <c r="J105" s="42"/>
      <c r="K105" s="42"/>
      <c r="L105" s="42"/>
    </row>
    <row r="106">
      <c r="A106" s="42"/>
      <c r="B106" s="399"/>
      <c r="C106" s="42"/>
      <c r="D106" s="42"/>
      <c r="E106" s="42"/>
      <c r="F106" s="42"/>
      <c r="G106" s="42"/>
      <c r="H106" s="42"/>
      <c r="I106" s="42"/>
      <c r="J106" s="42"/>
      <c r="K106" s="42"/>
      <c r="L106" s="42"/>
    </row>
    <row r="107">
      <c r="A107" s="42"/>
      <c r="B107" s="399"/>
      <c r="C107" s="42"/>
      <c r="D107" s="42"/>
      <c r="E107" s="42"/>
      <c r="F107" s="42"/>
      <c r="G107" s="42"/>
      <c r="H107" s="42"/>
      <c r="I107" s="42"/>
      <c r="J107" s="42"/>
      <c r="K107" s="42"/>
      <c r="L107" s="42"/>
    </row>
    <row r="108">
      <c r="A108" s="42"/>
      <c r="B108" s="399"/>
      <c r="C108" s="42"/>
      <c r="D108" s="42"/>
      <c r="E108" s="42"/>
      <c r="F108" s="42"/>
      <c r="G108" s="42"/>
      <c r="H108" s="42"/>
      <c r="I108" s="42"/>
      <c r="J108" s="42"/>
      <c r="K108" s="42"/>
      <c r="L108" s="42"/>
    </row>
    <row r="109">
      <c r="A109" s="42"/>
      <c r="B109" s="399"/>
      <c r="C109" s="42"/>
      <c r="D109" s="42"/>
      <c r="E109" s="42"/>
      <c r="F109" s="42"/>
      <c r="G109" s="42"/>
      <c r="H109" s="42"/>
      <c r="I109" s="42"/>
      <c r="J109" s="42"/>
      <c r="K109" s="42"/>
      <c r="L109" s="42"/>
    </row>
    <row r="110">
      <c r="A110" s="42"/>
      <c r="B110" s="399"/>
      <c r="C110" s="42"/>
      <c r="D110" s="42"/>
      <c r="E110" s="42"/>
      <c r="F110" s="42"/>
      <c r="G110" s="42"/>
      <c r="H110" s="42"/>
      <c r="I110" s="42"/>
      <c r="J110" s="42"/>
      <c r="K110" s="42"/>
      <c r="L110" s="42"/>
    </row>
    <row r="111">
      <c r="A111" s="42"/>
      <c r="B111" s="399"/>
      <c r="C111" s="42"/>
      <c r="D111" s="42"/>
      <c r="E111" s="42"/>
      <c r="F111" s="42"/>
      <c r="G111" s="42"/>
      <c r="H111" s="42"/>
      <c r="I111" s="42"/>
      <c r="J111" s="42"/>
      <c r="K111" s="42"/>
      <c r="L111" s="42"/>
    </row>
    <row r="112">
      <c r="A112" s="42"/>
      <c r="B112" s="399"/>
      <c r="C112" s="42"/>
      <c r="D112" s="42"/>
      <c r="E112" s="42"/>
      <c r="F112" s="42"/>
      <c r="G112" s="42"/>
      <c r="H112" s="42"/>
      <c r="I112" s="42"/>
      <c r="J112" s="42"/>
      <c r="K112" s="42"/>
      <c r="L112" s="42"/>
    </row>
    <row r="113">
      <c r="A113" s="42"/>
      <c r="B113" s="399"/>
      <c r="C113" s="42"/>
      <c r="D113" s="42"/>
      <c r="E113" s="42"/>
      <c r="F113" s="42"/>
      <c r="G113" s="42"/>
      <c r="H113" s="42"/>
      <c r="I113" s="42"/>
      <c r="J113" s="42"/>
      <c r="K113" s="42"/>
      <c r="L113" s="42"/>
    </row>
    <row r="114">
      <c r="A114" s="42"/>
      <c r="B114" s="399"/>
      <c r="C114" s="42"/>
      <c r="D114" s="42"/>
      <c r="E114" s="42"/>
      <c r="F114" s="42"/>
      <c r="G114" s="42"/>
      <c r="H114" s="42"/>
      <c r="I114" s="42"/>
      <c r="J114" s="42"/>
      <c r="K114" s="42"/>
      <c r="L114" s="42"/>
    </row>
    <row r="115">
      <c r="A115" s="42"/>
      <c r="B115" s="399"/>
      <c r="C115" s="42"/>
      <c r="D115" s="42"/>
      <c r="E115" s="42"/>
      <c r="F115" s="42"/>
      <c r="G115" s="42"/>
      <c r="H115" s="42"/>
      <c r="I115" s="42"/>
      <c r="J115" s="42"/>
      <c r="K115" s="42"/>
      <c r="L115" s="42"/>
    </row>
    <row r="116">
      <c r="A116" s="42"/>
      <c r="B116" s="399"/>
      <c r="C116" s="42"/>
      <c r="D116" s="42"/>
      <c r="E116" s="42"/>
      <c r="F116" s="42"/>
      <c r="G116" s="42"/>
      <c r="H116" s="42"/>
      <c r="I116" s="42"/>
      <c r="J116" s="42"/>
      <c r="K116" s="42"/>
      <c r="L116" s="42"/>
    </row>
    <row r="117">
      <c r="A117" s="42"/>
      <c r="B117" s="399"/>
      <c r="C117" s="42"/>
      <c r="D117" s="42"/>
      <c r="E117" s="42"/>
      <c r="F117" s="42"/>
      <c r="G117" s="42"/>
      <c r="H117" s="42"/>
      <c r="I117" s="42"/>
      <c r="J117" s="42"/>
      <c r="K117" s="42"/>
      <c r="L117" s="42"/>
    </row>
    <row r="118">
      <c r="A118" s="42"/>
      <c r="B118" s="399"/>
      <c r="C118" s="42"/>
      <c r="D118" s="42"/>
      <c r="E118" s="42"/>
      <c r="F118" s="42"/>
      <c r="G118" s="42"/>
      <c r="H118" s="42"/>
      <c r="I118" s="42"/>
      <c r="J118" s="42"/>
      <c r="K118" s="42"/>
      <c r="L118" s="42"/>
    </row>
    <row r="119">
      <c r="A119" s="42"/>
      <c r="B119" s="399"/>
      <c r="C119" s="42"/>
      <c r="D119" s="42"/>
      <c r="E119" s="42"/>
      <c r="F119" s="42"/>
      <c r="G119" s="42"/>
      <c r="H119" s="42"/>
      <c r="I119" s="42"/>
      <c r="J119" s="42"/>
      <c r="K119" s="42"/>
      <c r="L119" s="42"/>
    </row>
    <row r="120">
      <c r="A120" s="42"/>
      <c r="B120" s="399"/>
      <c r="C120" s="42"/>
      <c r="D120" s="42"/>
      <c r="E120" s="42"/>
      <c r="F120" s="42"/>
      <c r="G120" s="42"/>
      <c r="H120" s="42"/>
      <c r="I120" s="42"/>
      <c r="J120" s="42"/>
      <c r="K120" s="42"/>
      <c r="L120" s="42"/>
    </row>
    <row r="121">
      <c r="A121" s="42"/>
      <c r="B121" s="399"/>
      <c r="C121" s="42"/>
      <c r="D121" s="42"/>
      <c r="E121" s="42"/>
      <c r="F121" s="42"/>
      <c r="G121" s="42"/>
      <c r="H121" s="42"/>
      <c r="I121" s="42"/>
      <c r="J121" s="42"/>
      <c r="K121" s="42"/>
      <c r="L121" s="42"/>
    </row>
    <row r="122">
      <c r="A122" s="42"/>
      <c r="B122" s="399"/>
      <c r="C122" s="42"/>
      <c r="D122" s="42"/>
      <c r="E122" s="42"/>
      <c r="F122" s="42"/>
      <c r="G122" s="42"/>
      <c r="H122" s="42"/>
      <c r="I122" s="42"/>
      <c r="J122" s="42"/>
      <c r="K122" s="42"/>
      <c r="L122" s="42"/>
    </row>
    <row r="123">
      <c r="A123" s="42"/>
      <c r="B123" s="399"/>
      <c r="C123" s="42"/>
      <c r="D123" s="42"/>
      <c r="E123" s="42"/>
      <c r="F123" s="42"/>
      <c r="G123" s="42"/>
      <c r="H123" s="42"/>
      <c r="I123" s="42"/>
      <c r="J123" s="42"/>
      <c r="K123" s="42"/>
      <c r="L123" s="42"/>
    </row>
    <row r="124">
      <c r="A124" s="42"/>
      <c r="B124" s="399"/>
      <c r="C124" s="42"/>
      <c r="D124" s="42"/>
      <c r="E124" s="42"/>
      <c r="F124" s="42"/>
      <c r="G124" s="42"/>
      <c r="H124" s="42"/>
      <c r="I124" s="42"/>
      <c r="J124" s="42"/>
      <c r="K124" s="42"/>
      <c r="L124" s="42"/>
    </row>
    <row r="125">
      <c r="A125" s="42"/>
      <c r="B125" s="399"/>
      <c r="C125" s="42"/>
      <c r="D125" s="42"/>
      <c r="E125" s="42"/>
      <c r="F125" s="42"/>
      <c r="G125" s="42"/>
      <c r="H125" s="42"/>
      <c r="I125" s="42"/>
      <c r="J125" s="42"/>
      <c r="K125" s="42"/>
      <c r="L125" s="42"/>
    </row>
    <row r="126">
      <c r="A126" s="42"/>
      <c r="B126" s="399"/>
      <c r="C126" s="42"/>
      <c r="D126" s="42"/>
      <c r="E126" s="42"/>
      <c r="F126" s="42"/>
      <c r="G126" s="42"/>
      <c r="H126" s="42"/>
      <c r="I126" s="42"/>
      <c r="J126" s="42"/>
      <c r="K126" s="42"/>
      <c r="L126" s="42"/>
    </row>
    <row r="127">
      <c r="A127" s="42"/>
      <c r="B127" s="399"/>
      <c r="C127" s="42"/>
      <c r="D127" s="42"/>
      <c r="E127" s="42"/>
      <c r="F127" s="42"/>
      <c r="G127" s="42"/>
      <c r="H127" s="42"/>
      <c r="I127" s="42"/>
      <c r="J127" s="42"/>
      <c r="K127" s="42"/>
      <c r="L127" s="42"/>
    </row>
    <row r="128">
      <c r="A128" s="42"/>
      <c r="B128" s="399"/>
      <c r="C128" s="42"/>
      <c r="D128" s="42"/>
      <c r="E128" s="42"/>
      <c r="F128" s="42"/>
      <c r="G128" s="42"/>
      <c r="H128" s="42"/>
      <c r="I128" s="42"/>
      <c r="J128" s="42"/>
      <c r="K128" s="42"/>
      <c r="L128" s="42"/>
    </row>
    <row r="129">
      <c r="A129" s="42"/>
      <c r="B129" s="399"/>
      <c r="C129" s="42"/>
      <c r="D129" s="42"/>
      <c r="E129" s="42"/>
      <c r="F129" s="42"/>
      <c r="G129" s="42"/>
      <c r="H129" s="42"/>
      <c r="I129" s="42"/>
      <c r="J129" s="42"/>
      <c r="K129" s="42"/>
      <c r="L129" s="42"/>
    </row>
    <row r="130">
      <c r="A130" s="42"/>
      <c r="B130" s="399"/>
      <c r="C130" s="42"/>
      <c r="D130" s="42"/>
      <c r="E130" s="42"/>
      <c r="F130" s="42"/>
      <c r="G130" s="42"/>
      <c r="H130" s="42"/>
      <c r="I130" s="42"/>
      <c r="J130" s="42"/>
      <c r="K130" s="42"/>
      <c r="L130" s="42"/>
    </row>
    <row r="131">
      <c r="A131" s="42"/>
      <c r="B131" s="399"/>
      <c r="C131" s="42"/>
      <c r="D131" s="42"/>
      <c r="E131" s="42"/>
      <c r="F131" s="42"/>
      <c r="G131" s="42"/>
      <c r="H131" s="42"/>
      <c r="I131" s="42"/>
      <c r="J131" s="42"/>
      <c r="K131" s="42"/>
      <c r="L131" s="42"/>
    </row>
    <row r="132">
      <c r="A132" s="42"/>
      <c r="B132" s="399"/>
      <c r="C132" s="42"/>
      <c r="D132" s="42"/>
      <c r="E132" s="42"/>
      <c r="F132" s="42"/>
      <c r="G132" s="42"/>
      <c r="H132" s="42"/>
      <c r="I132" s="42"/>
      <c r="J132" s="42"/>
      <c r="K132" s="42"/>
      <c r="L132" s="42"/>
    </row>
    <row r="133">
      <c r="A133" s="42"/>
      <c r="B133" s="399"/>
      <c r="C133" s="42"/>
      <c r="D133" s="42"/>
      <c r="E133" s="42"/>
      <c r="F133" s="42"/>
      <c r="G133" s="42"/>
      <c r="H133" s="42"/>
      <c r="I133" s="42"/>
      <c r="J133" s="42"/>
      <c r="K133" s="42"/>
      <c r="L133" s="42"/>
    </row>
    <row r="134">
      <c r="A134" s="42"/>
      <c r="B134" s="399"/>
      <c r="C134" s="42"/>
      <c r="D134" s="42"/>
      <c r="E134" s="42"/>
      <c r="F134" s="42"/>
      <c r="G134" s="42"/>
      <c r="H134" s="42"/>
      <c r="I134" s="42"/>
      <c r="J134" s="42"/>
      <c r="K134" s="42"/>
      <c r="L134" s="42"/>
    </row>
    <row r="135">
      <c r="A135" s="42"/>
      <c r="B135" s="399"/>
      <c r="C135" s="42"/>
      <c r="D135" s="42"/>
      <c r="E135" s="42"/>
      <c r="F135" s="42"/>
      <c r="G135" s="42"/>
      <c r="H135" s="42"/>
      <c r="I135" s="42"/>
      <c r="J135" s="42"/>
      <c r="K135" s="42"/>
      <c r="L135" s="42"/>
    </row>
    <row r="136">
      <c r="A136" s="42"/>
      <c r="B136" s="399"/>
      <c r="C136" s="42"/>
      <c r="D136" s="42"/>
      <c r="E136" s="42"/>
      <c r="F136" s="42"/>
      <c r="G136" s="42"/>
      <c r="H136" s="42"/>
      <c r="I136" s="42"/>
      <c r="J136" s="42"/>
      <c r="K136" s="42"/>
      <c r="L136" s="42"/>
    </row>
    <row r="137">
      <c r="A137" s="42"/>
      <c r="B137" s="399"/>
      <c r="C137" s="42"/>
      <c r="D137" s="42"/>
      <c r="E137" s="42"/>
      <c r="F137" s="42"/>
      <c r="G137" s="42"/>
      <c r="H137" s="42"/>
      <c r="I137" s="42"/>
      <c r="J137" s="42"/>
      <c r="K137" s="42"/>
      <c r="L137" s="42"/>
    </row>
    <row r="138">
      <c r="A138" s="42"/>
      <c r="B138" s="399"/>
      <c r="C138" s="42"/>
      <c r="D138" s="42"/>
      <c r="E138" s="42"/>
      <c r="F138" s="42"/>
      <c r="G138" s="42"/>
      <c r="H138" s="42"/>
      <c r="I138" s="42"/>
      <c r="J138" s="42"/>
      <c r="K138" s="42"/>
      <c r="L138" s="42"/>
    </row>
    <row r="139">
      <c r="A139" s="42"/>
      <c r="B139" s="399"/>
      <c r="C139" s="42"/>
      <c r="D139" s="42"/>
      <c r="E139" s="42"/>
      <c r="F139" s="42"/>
      <c r="G139" s="42"/>
      <c r="H139" s="42"/>
      <c r="I139" s="42"/>
      <c r="J139" s="42"/>
      <c r="K139" s="42"/>
      <c r="L139" s="42"/>
    </row>
    <row r="140">
      <c r="A140" s="42"/>
      <c r="B140" s="399"/>
      <c r="C140" s="42"/>
      <c r="D140" s="42"/>
      <c r="E140" s="42"/>
      <c r="F140" s="42"/>
      <c r="G140" s="42"/>
      <c r="H140" s="42"/>
      <c r="I140" s="42"/>
      <c r="J140" s="42"/>
      <c r="K140" s="42"/>
      <c r="L140" s="42"/>
    </row>
    <row r="141">
      <c r="A141" s="42"/>
      <c r="B141" s="399"/>
      <c r="C141" s="42"/>
      <c r="D141" s="42"/>
      <c r="E141" s="42"/>
      <c r="F141" s="42"/>
      <c r="G141" s="42"/>
      <c r="H141" s="42"/>
      <c r="I141" s="42"/>
      <c r="J141" s="42"/>
      <c r="K141" s="42"/>
      <c r="L141" s="42"/>
    </row>
    <row r="142">
      <c r="A142" s="42"/>
      <c r="B142" s="399"/>
      <c r="C142" s="42"/>
      <c r="D142" s="42"/>
      <c r="E142" s="42"/>
      <c r="F142" s="42"/>
      <c r="G142" s="42"/>
      <c r="H142" s="42"/>
      <c r="I142" s="42"/>
      <c r="J142" s="42"/>
      <c r="K142" s="42"/>
      <c r="L142" s="42"/>
    </row>
    <row r="143">
      <c r="A143" s="42"/>
      <c r="B143" s="399"/>
      <c r="C143" s="42"/>
      <c r="D143" s="42"/>
      <c r="E143" s="42"/>
      <c r="F143" s="42"/>
      <c r="G143" s="42"/>
      <c r="H143" s="42"/>
      <c r="I143" s="42"/>
      <c r="J143" s="42"/>
      <c r="K143" s="42"/>
      <c r="L143" s="42"/>
    </row>
    <row r="144">
      <c r="A144" s="42"/>
      <c r="B144" s="399"/>
      <c r="C144" s="42"/>
      <c r="D144" s="42"/>
      <c r="E144" s="42"/>
      <c r="F144" s="42"/>
      <c r="G144" s="42"/>
      <c r="H144" s="42"/>
      <c r="I144" s="42"/>
      <c r="J144" s="42"/>
      <c r="K144" s="42"/>
      <c r="L144" s="42"/>
    </row>
    <row r="145">
      <c r="A145" s="42"/>
      <c r="B145" s="399"/>
      <c r="C145" s="42"/>
      <c r="D145" s="42"/>
      <c r="E145" s="42"/>
      <c r="F145" s="42"/>
      <c r="G145" s="42"/>
      <c r="H145" s="42"/>
      <c r="I145" s="42"/>
      <c r="J145" s="42"/>
      <c r="K145" s="42"/>
      <c r="L145" s="42"/>
    </row>
    <row r="146">
      <c r="A146" s="42"/>
      <c r="B146" s="399"/>
      <c r="C146" s="42"/>
      <c r="D146" s="42"/>
      <c r="E146" s="42"/>
      <c r="F146" s="42"/>
      <c r="G146" s="42"/>
      <c r="H146" s="42"/>
      <c r="I146" s="42"/>
      <c r="J146" s="42"/>
      <c r="K146" s="42"/>
      <c r="L146" s="42"/>
    </row>
    <row r="147">
      <c r="A147" s="42"/>
      <c r="B147" s="399"/>
      <c r="C147" s="42"/>
      <c r="D147" s="42"/>
      <c r="E147" s="42"/>
      <c r="F147" s="42"/>
      <c r="G147" s="42"/>
      <c r="H147" s="42"/>
      <c r="I147" s="42"/>
      <c r="J147" s="42"/>
      <c r="K147" s="42"/>
      <c r="L147" s="42"/>
    </row>
    <row r="148">
      <c r="A148" s="42"/>
      <c r="B148" s="399"/>
      <c r="C148" s="42"/>
      <c r="D148" s="42"/>
      <c r="E148" s="42"/>
      <c r="F148" s="42"/>
      <c r="G148" s="42"/>
      <c r="H148" s="42"/>
      <c r="I148" s="42"/>
      <c r="J148" s="42"/>
      <c r="K148" s="42"/>
      <c r="L148" s="42"/>
    </row>
    <row r="149">
      <c r="A149" s="42"/>
      <c r="B149" s="399"/>
      <c r="C149" s="42"/>
      <c r="D149" s="42"/>
      <c r="E149" s="42"/>
      <c r="F149" s="42"/>
      <c r="G149" s="42"/>
      <c r="H149" s="42"/>
      <c r="I149" s="42"/>
      <c r="J149" s="42"/>
      <c r="K149" s="42"/>
      <c r="L149" s="42"/>
    </row>
    <row r="150">
      <c r="A150" s="42"/>
      <c r="B150" s="399"/>
      <c r="C150" s="42"/>
      <c r="D150" s="42"/>
      <c r="E150" s="42"/>
      <c r="F150" s="42"/>
      <c r="G150" s="42"/>
      <c r="H150" s="42"/>
      <c r="I150" s="42"/>
      <c r="J150" s="42"/>
      <c r="K150" s="42"/>
      <c r="L150" s="42"/>
    </row>
    <row r="151">
      <c r="A151" s="42"/>
      <c r="B151" s="399"/>
      <c r="C151" s="42"/>
      <c r="D151" s="42"/>
      <c r="E151" s="42"/>
      <c r="F151" s="42"/>
      <c r="G151" s="42"/>
      <c r="H151" s="42"/>
      <c r="I151" s="42"/>
      <c r="J151" s="42"/>
      <c r="K151" s="42"/>
      <c r="L151" s="42"/>
    </row>
    <row r="152">
      <c r="A152" s="42"/>
      <c r="B152" s="399"/>
      <c r="C152" s="42"/>
      <c r="D152" s="42"/>
      <c r="E152" s="42"/>
      <c r="F152" s="42"/>
      <c r="G152" s="42"/>
      <c r="H152" s="42"/>
      <c r="I152" s="42"/>
      <c r="J152" s="42"/>
      <c r="K152" s="42"/>
      <c r="L152" s="42"/>
    </row>
    <row r="153">
      <c r="A153" s="42"/>
      <c r="B153" s="399"/>
      <c r="C153" s="42"/>
      <c r="D153" s="42"/>
      <c r="E153" s="42"/>
      <c r="F153" s="42"/>
      <c r="G153" s="42"/>
      <c r="H153" s="42"/>
      <c r="I153" s="42"/>
      <c r="J153" s="42"/>
      <c r="K153" s="42"/>
      <c r="L153" s="42"/>
    </row>
    <row r="154">
      <c r="A154" s="42"/>
      <c r="B154" s="399"/>
      <c r="C154" s="42"/>
      <c r="D154" s="42"/>
      <c r="E154" s="42"/>
      <c r="F154" s="42"/>
      <c r="G154" s="42"/>
      <c r="H154" s="42"/>
      <c r="I154" s="42"/>
      <c r="J154" s="42"/>
      <c r="K154" s="42"/>
      <c r="L154" s="42"/>
    </row>
    <row r="155">
      <c r="A155" s="42"/>
      <c r="B155" s="399"/>
      <c r="C155" s="42"/>
      <c r="D155" s="42"/>
      <c r="E155" s="42"/>
      <c r="F155" s="42"/>
      <c r="G155" s="42"/>
      <c r="H155" s="42"/>
      <c r="I155" s="42"/>
      <c r="J155" s="42"/>
      <c r="K155" s="42"/>
      <c r="L155" s="42"/>
    </row>
    <row r="156">
      <c r="A156" s="42"/>
      <c r="B156" s="399"/>
      <c r="C156" s="42"/>
      <c r="D156" s="42"/>
      <c r="E156" s="42"/>
      <c r="F156" s="42"/>
      <c r="G156" s="42"/>
      <c r="H156" s="42"/>
      <c r="I156" s="42"/>
      <c r="J156" s="42"/>
      <c r="K156" s="42"/>
      <c r="L156" s="42"/>
    </row>
    <row r="157">
      <c r="A157" s="42"/>
      <c r="B157" s="399"/>
      <c r="C157" s="42"/>
      <c r="D157" s="42"/>
      <c r="E157" s="42"/>
      <c r="F157" s="42"/>
      <c r="G157" s="42"/>
      <c r="H157" s="42"/>
      <c r="I157" s="42"/>
      <c r="J157" s="42"/>
      <c r="K157" s="42"/>
      <c r="L157" s="42"/>
    </row>
    <row r="158">
      <c r="A158" s="42"/>
      <c r="B158" s="399"/>
      <c r="C158" s="42"/>
      <c r="D158" s="42"/>
      <c r="E158" s="42"/>
      <c r="F158" s="42"/>
      <c r="G158" s="42"/>
      <c r="H158" s="42"/>
      <c r="I158" s="42"/>
      <c r="J158" s="42"/>
      <c r="K158" s="42"/>
      <c r="L158" s="42"/>
    </row>
    <row r="159">
      <c r="A159" s="42"/>
      <c r="B159" s="399"/>
      <c r="C159" s="42"/>
      <c r="D159" s="42"/>
      <c r="E159" s="42"/>
      <c r="F159" s="42"/>
      <c r="G159" s="42"/>
      <c r="H159" s="42"/>
      <c r="I159" s="42"/>
      <c r="J159" s="42"/>
      <c r="K159" s="42"/>
      <c r="L159" s="42"/>
    </row>
    <row r="160">
      <c r="A160" s="42"/>
      <c r="B160" s="399"/>
      <c r="C160" s="42"/>
      <c r="D160" s="42"/>
      <c r="E160" s="42"/>
      <c r="F160" s="42"/>
      <c r="G160" s="42"/>
      <c r="H160" s="42"/>
      <c r="I160" s="42"/>
      <c r="J160" s="42"/>
      <c r="K160" s="42"/>
      <c r="L160" s="42"/>
    </row>
    <row r="161">
      <c r="A161" s="42"/>
      <c r="B161" s="399"/>
      <c r="C161" s="42"/>
      <c r="D161" s="42"/>
      <c r="E161" s="42"/>
      <c r="F161" s="42"/>
      <c r="G161" s="42"/>
      <c r="H161" s="42"/>
      <c r="I161" s="42"/>
      <c r="J161" s="42"/>
      <c r="K161" s="42"/>
      <c r="L161" s="42"/>
    </row>
    <row r="162">
      <c r="A162" s="42"/>
      <c r="B162" s="399"/>
      <c r="C162" s="42"/>
      <c r="D162" s="42"/>
      <c r="E162" s="42"/>
      <c r="F162" s="42"/>
      <c r="G162" s="42"/>
      <c r="H162" s="42"/>
      <c r="I162" s="42"/>
      <c r="J162" s="42"/>
      <c r="K162" s="42"/>
      <c r="L162" s="42"/>
    </row>
    <row r="163">
      <c r="A163" s="42"/>
      <c r="B163" s="399"/>
      <c r="C163" s="42"/>
      <c r="D163" s="42"/>
      <c r="E163" s="42"/>
      <c r="F163" s="42"/>
      <c r="G163" s="42"/>
      <c r="H163" s="42"/>
      <c r="I163" s="42"/>
      <c r="J163" s="42"/>
      <c r="K163" s="42"/>
      <c r="L163" s="42"/>
    </row>
    <row r="164">
      <c r="A164" s="42"/>
      <c r="B164" s="399"/>
      <c r="C164" s="42"/>
      <c r="D164" s="42"/>
      <c r="E164" s="42"/>
      <c r="F164" s="42"/>
      <c r="G164" s="42"/>
      <c r="H164" s="42"/>
      <c r="I164" s="42"/>
      <c r="J164" s="42"/>
      <c r="K164" s="42"/>
      <c r="L164" s="42"/>
    </row>
    <row r="165">
      <c r="A165" s="42"/>
      <c r="B165" s="399"/>
      <c r="C165" s="42"/>
      <c r="D165" s="42"/>
      <c r="E165" s="42"/>
      <c r="F165" s="42"/>
      <c r="G165" s="42"/>
      <c r="H165" s="42"/>
      <c r="I165" s="42"/>
      <c r="J165" s="42"/>
      <c r="K165" s="42"/>
      <c r="L165" s="42"/>
    </row>
    <row r="166">
      <c r="A166" s="42"/>
      <c r="B166" s="399"/>
      <c r="C166" s="42"/>
      <c r="D166" s="42"/>
      <c r="E166" s="42"/>
      <c r="F166" s="42"/>
      <c r="G166" s="42"/>
      <c r="H166" s="42"/>
      <c r="I166" s="42"/>
      <c r="J166" s="42"/>
      <c r="K166" s="42"/>
      <c r="L166" s="42"/>
    </row>
    <row r="167">
      <c r="A167" s="42"/>
      <c r="B167" s="399"/>
      <c r="C167" s="42"/>
      <c r="D167" s="42"/>
      <c r="E167" s="42"/>
      <c r="F167" s="42"/>
      <c r="G167" s="42"/>
      <c r="H167" s="42"/>
      <c r="I167" s="42"/>
      <c r="J167" s="42"/>
      <c r="K167" s="42"/>
      <c r="L167" s="42"/>
    </row>
    <row r="168">
      <c r="A168" s="42"/>
      <c r="B168" s="399"/>
      <c r="C168" s="42"/>
      <c r="D168" s="42"/>
      <c r="E168" s="42"/>
      <c r="F168" s="42"/>
      <c r="G168" s="42"/>
      <c r="H168" s="42"/>
      <c r="I168" s="42"/>
      <c r="J168" s="42"/>
      <c r="K168" s="42"/>
      <c r="L168" s="42"/>
    </row>
    <row r="169">
      <c r="A169" s="42"/>
      <c r="B169" s="399"/>
      <c r="C169" s="42"/>
      <c r="D169" s="42"/>
      <c r="E169" s="42"/>
      <c r="F169" s="42"/>
      <c r="G169" s="42"/>
      <c r="H169" s="42"/>
      <c r="I169" s="42"/>
      <c r="J169" s="42"/>
      <c r="K169" s="42"/>
      <c r="L169" s="42"/>
    </row>
    <row r="170">
      <c r="A170" s="42"/>
      <c r="B170" s="399"/>
      <c r="C170" s="42"/>
      <c r="D170" s="42"/>
      <c r="E170" s="42"/>
      <c r="F170" s="42"/>
      <c r="G170" s="42"/>
      <c r="H170" s="42"/>
      <c r="I170" s="42"/>
      <c r="J170" s="42"/>
      <c r="K170" s="42"/>
      <c r="L170" s="42"/>
    </row>
    <row r="171">
      <c r="A171" s="42"/>
      <c r="B171" s="399"/>
      <c r="C171" s="42"/>
      <c r="D171" s="42"/>
      <c r="E171" s="42"/>
      <c r="F171" s="42"/>
      <c r="G171" s="42"/>
      <c r="H171" s="42"/>
      <c r="I171" s="42"/>
      <c r="J171" s="42"/>
      <c r="K171" s="42"/>
      <c r="L171" s="42"/>
    </row>
    <row r="172">
      <c r="A172" s="42"/>
      <c r="B172" s="399"/>
      <c r="C172" s="42"/>
      <c r="D172" s="42"/>
      <c r="E172" s="42"/>
      <c r="F172" s="42"/>
      <c r="G172" s="42"/>
      <c r="H172" s="42"/>
      <c r="I172" s="42"/>
      <c r="J172" s="42"/>
      <c r="K172" s="42"/>
      <c r="L172" s="42"/>
    </row>
    <row r="173">
      <c r="A173" s="42"/>
      <c r="B173" s="399"/>
      <c r="C173" s="42"/>
      <c r="D173" s="42"/>
      <c r="E173" s="42"/>
      <c r="F173" s="42"/>
      <c r="G173" s="42"/>
      <c r="H173" s="42"/>
      <c r="I173" s="42"/>
      <c r="J173" s="42"/>
      <c r="K173" s="42"/>
      <c r="L173" s="42"/>
    </row>
    <row r="174">
      <c r="A174" s="42"/>
      <c r="B174" s="399"/>
      <c r="C174" s="42"/>
      <c r="D174" s="42"/>
      <c r="E174" s="42"/>
      <c r="F174" s="42"/>
      <c r="G174" s="42"/>
      <c r="H174" s="42"/>
      <c r="I174" s="42"/>
      <c r="J174" s="42"/>
      <c r="K174" s="42"/>
      <c r="L174" s="42"/>
    </row>
    <row r="175">
      <c r="A175" s="42"/>
      <c r="B175" s="399"/>
      <c r="C175" s="42"/>
      <c r="D175" s="42"/>
      <c r="E175" s="42"/>
      <c r="F175" s="42"/>
      <c r="G175" s="42"/>
      <c r="H175" s="42"/>
      <c r="I175" s="42"/>
      <c r="J175" s="42"/>
      <c r="K175" s="42"/>
      <c r="L175" s="42"/>
    </row>
    <row r="176">
      <c r="A176" s="42"/>
      <c r="B176" s="399"/>
      <c r="C176" s="42"/>
      <c r="D176" s="42"/>
      <c r="E176" s="42"/>
      <c r="F176" s="42"/>
      <c r="G176" s="42"/>
      <c r="H176" s="42"/>
      <c r="I176" s="42"/>
      <c r="J176" s="42"/>
      <c r="K176" s="42"/>
      <c r="L176" s="42"/>
    </row>
    <row r="177">
      <c r="A177" s="42"/>
      <c r="B177" s="399"/>
      <c r="C177" s="42"/>
      <c r="D177" s="42"/>
      <c r="E177" s="42"/>
      <c r="F177" s="42"/>
      <c r="G177" s="42"/>
      <c r="H177" s="42"/>
      <c r="I177" s="42"/>
      <c r="J177" s="42"/>
      <c r="K177" s="42"/>
      <c r="L177" s="42"/>
    </row>
    <row r="178">
      <c r="A178" s="42"/>
      <c r="B178" s="399"/>
      <c r="C178" s="42"/>
      <c r="D178" s="42"/>
      <c r="E178" s="42"/>
      <c r="F178" s="42"/>
      <c r="G178" s="42"/>
      <c r="H178" s="42"/>
      <c r="I178" s="42"/>
      <c r="J178" s="42"/>
      <c r="K178" s="42"/>
      <c r="L178" s="42"/>
    </row>
    <row r="179">
      <c r="A179" s="42"/>
      <c r="B179" s="399"/>
      <c r="C179" s="42"/>
      <c r="D179" s="42"/>
      <c r="E179" s="42"/>
      <c r="F179" s="42"/>
      <c r="G179" s="42"/>
      <c r="H179" s="42"/>
      <c r="I179" s="42"/>
      <c r="J179" s="42"/>
      <c r="K179" s="42"/>
      <c r="L179" s="42"/>
    </row>
    <row r="180">
      <c r="A180" s="42"/>
      <c r="B180" s="399"/>
      <c r="C180" s="42"/>
      <c r="D180" s="42"/>
      <c r="E180" s="42"/>
      <c r="F180" s="42"/>
      <c r="G180" s="42"/>
      <c r="H180" s="42"/>
      <c r="I180" s="42"/>
      <c r="J180" s="42"/>
      <c r="K180" s="42"/>
      <c r="L180" s="42"/>
    </row>
    <row r="181">
      <c r="A181" s="42"/>
      <c r="B181" s="399"/>
      <c r="C181" s="42"/>
      <c r="D181" s="42"/>
      <c r="E181" s="42"/>
      <c r="F181" s="42"/>
      <c r="G181" s="42"/>
      <c r="H181" s="42"/>
      <c r="I181" s="42"/>
      <c r="J181" s="42"/>
      <c r="K181" s="42"/>
      <c r="L181" s="42"/>
    </row>
    <row r="182">
      <c r="A182" s="42"/>
      <c r="B182" s="399"/>
      <c r="C182" s="42"/>
      <c r="D182" s="42"/>
      <c r="E182" s="42"/>
      <c r="F182" s="42"/>
      <c r="G182" s="42"/>
      <c r="H182" s="42"/>
      <c r="I182" s="42"/>
      <c r="J182" s="42"/>
      <c r="K182" s="42"/>
      <c r="L182" s="42"/>
    </row>
    <row r="183">
      <c r="A183" s="42"/>
      <c r="B183" s="399"/>
      <c r="C183" s="42"/>
      <c r="D183" s="42"/>
      <c r="E183" s="42"/>
      <c r="F183" s="42"/>
      <c r="G183" s="42"/>
      <c r="H183" s="42"/>
      <c r="I183" s="42"/>
      <c r="J183" s="42"/>
      <c r="K183" s="42"/>
      <c r="L183" s="42"/>
    </row>
    <row r="184">
      <c r="A184" s="42"/>
      <c r="B184" s="399"/>
      <c r="C184" s="42"/>
      <c r="D184" s="42"/>
      <c r="E184" s="42"/>
      <c r="F184" s="42"/>
      <c r="G184" s="42"/>
      <c r="H184" s="42"/>
      <c r="I184" s="42"/>
      <c r="J184" s="42"/>
      <c r="K184" s="42"/>
      <c r="L184" s="42"/>
    </row>
    <row r="185">
      <c r="A185" s="42"/>
      <c r="B185" s="399"/>
      <c r="C185" s="42"/>
      <c r="D185" s="42"/>
      <c r="E185" s="42"/>
      <c r="F185" s="42"/>
      <c r="G185" s="42"/>
      <c r="H185" s="42"/>
      <c r="I185" s="42"/>
      <c r="J185" s="42"/>
      <c r="K185" s="42"/>
      <c r="L185" s="42"/>
    </row>
    <row r="186">
      <c r="A186" s="42"/>
      <c r="B186" s="399"/>
      <c r="C186" s="42"/>
      <c r="D186" s="42"/>
      <c r="E186" s="42"/>
      <c r="F186" s="42"/>
      <c r="G186" s="42"/>
      <c r="H186" s="42"/>
      <c r="I186" s="42"/>
      <c r="J186" s="42"/>
      <c r="K186" s="42"/>
      <c r="L186" s="42"/>
    </row>
    <row r="187">
      <c r="A187" s="42"/>
      <c r="B187" s="399"/>
      <c r="C187" s="42"/>
      <c r="D187" s="42"/>
      <c r="E187" s="42"/>
      <c r="F187" s="42"/>
      <c r="G187" s="42"/>
      <c r="H187" s="42"/>
      <c r="I187" s="42"/>
      <c r="J187" s="42"/>
      <c r="K187" s="42"/>
      <c r="L187" s="42"/>
    </row>
    <row r="188">
      <c r="A188" s="42"/>
      <c r="B188" s="399"/>
      <c r="C188" s="42"/>
      <c r="D188" s="42"/>
      <c r="E188" s="42"/>
      <c r="F188" s="42"/>
      <c r="G188" s="42"/>
      <c r="H188" s="42"/>
      <c r="I188" s="42"/>
      <c r="J188" s="42"/>
      <c r="K188" s="42"/>
      <c r="L188" s="42"/>
    </row>
    <row r="189">
      <c r="A189" s="42"/>
      <c r="B189" s="399"/>
      <c r="C189" s="42"/>
      <c r="D189" s="42"/>
      <c r="E189" s="42"/>
      <c r="F189" s="42"/>
      <c r="G189" s="42"/>
      <c r="H189" s="42"/>
      <c r="I189" s="42"/>
      <c r="J189" s="42"/>
      <c r="K189" s="42"/>
      <c r="L189" s="42"/>
    </row>
    <row r="190">
      <c r="A190" s="42"/>
      <c r="B190" s="399"/>
      <c r="C190" s="42"/>
      <c r="D190" s="42"/>
      <c r="E190" s="42"/>
      <c r="F190" s="42"/>
      <c r="G190" s="42"/>
      <c r="H190" s="42"/>
      <c r="I190" s="42"/>
      <c r="J190" s="42"/>
      <c r="K190" s="42"/>
      <c r="L190" s="42"/>
    </row>
    <row r="191">
      <c r="A191" s="42"/>
      <c r="B191" s="399"/>
      <c r="C191" s="42"/>
      <c r="D191" s="42"/>
      <c r="E191" s="42"/>
      <c r="F191" s="42"/>
      <c r="G191" s="42"/>
      <c r="H191" s="42"/>
      <c r="I191" s="42"/>
      <c r="J191" s="42"/>
      <c r="K191" s="42"/>
      <c r="L191" s="42"/>
    </row>
    <row r="192">
      <c r="A192" s="42"/>
      <c r="B192" s="399"/>
      <c r="C192" s="42"/>
      <c r="D192" s="42"/>
      <c r="E192" s="42"/>
      <c r="F192" s="42"/>
      <c r="G192" s="42"/>
      <c r="H192" s="42"/>
      <c r="I192" s="42"/>
      <c r="J192" s="42"/>
      <c r="K192" s="42"/>
      <c r="L192" s="42"/>
    </row>
    <row r="193">
      <c r="A193" s="42"/>
      <c r="B193" s="399"/>
      <c r="C193" s="42"/>
      <c r="D193" s="42"/>
      <c r="E193" s="42"/>
      <c r="F193" s="42"/>
      <c r="G193" s="42"/>
      <c r="H193" s="42"/>
      <c r="I193" s="42"/>
      <c r="J193" s="42"/>
      <c r="K193" s="42"/>
      <c r="L193" s="42"/>
    </row>
    <row r="194">
      <c r="A194" s="42"/>
      <c r="B194" s="399"/>
      <c r="C194" s="42"/>
      <c r="D194" s="42"/>
      <c r="E194" s="42"/>
      <c r="F194" s="42"/>
      <c r="G194" s="42"/>
      <c r="H194" s="42"/>
      <c r="I194" s="42"/>
      <c r="J194" s="42"/>
      <c r="K194" s="42"/>
      <c r="L194" s="42"/>
    </row>
    <row r="195">
      <c r="A195" s="42"/>
      <c r="B195" s="399"/>
      <c r="C195" s="42"/>
      <c r="D195" s="42"/>
      <c r="E195" s="42"/>
      <c r="F195" s="42"/>
      <c r="G195" s="42"/>
      <c r="H195" s="42"/>
      <c r="I195" s="42"/>
      <c r="J195" s="42"/>
      <c r="K195" s="42"/>
      <c r="L195" s="42"/>
    </row>
    <row r="196">
      <c r="A196" s="42"/>
      <c r="B196" s="399"/>
      <c r="C196" s="42"/>
      <c r="D196" s="42"/>
      <c r="E196" s="42"/>
      <c r="F196" s="42"/>
      <c r="G196" s="42"/>
      <c r="H196" s="42"/>
      <c r="I196" s="42"/>
      <c r="J196" s="42"/>
      <c r="K196" s="42"/>
      <c r="L196" s="42"/>
    </row>
    <row r="197">
      <c r="A197" s="42"/>
      <c r="B197" s="399"/>
      <c r="C197" s="42"/>
      <c r="D197" s="42"/>
      <c r="E197" s="42"/>
      <c r="F197" s="42"/>
      <c r="G197" s="42"/>
      <c r="H197" s="42"/>
      <c r="I197" s="42"/>
      <c r="J197" s="42"/>
      <c r="K197" s="42"/>
      <c r="L197" s="42"/>
    </row>
    <row r="198">
      <c r="A198" s="42"/>
      <c r="B198" s="399"/>
      <c r="C198" s="42"/>
      <c r="D198" s="42"/>
      <c r="E198" s="42"/>
      <c r="F198" s="42"/>
      <c r="G198" s="42"/>
      <c r="H198" s="42"/>
      <c r="I198" s="42"/>
      <c r="J198" s="42"/>
      <c r="K198" s="42"/>
      <c r="L198" s="42"/>
    </row>
    <row r="199">
      <c r="A199" s="42"/>
      <c r="B199" s="399"/>
      <c r="C199" s="42"/>
      <c r="D199" s="42"/>
      <c r="E199" s="42"/>
      <c r="F199" s="42"/>
      <c r="G199" s="42"/>
      <c r="H199" s="42"/>
      <c r="I199" s="42"/>
      <c r="J199" s="42"/>
      <c r="K199" s="42"/>
      <c r="L199" s="42"/>
    </row>
    <row r="200">
      <c r="A200" s="42"/>
      <c r="B200" s="399"/>
      <c r="C200" s="42"/>
      <c r="D200" s="42"/>
      <c r="E200" s="42"/>
      <c r="F200" s="42"/>
      <c r="G200" s="42"/>
      <c r="H200" s="42"/>
      <c r="I200" s="42"/>
      <c r="J200" s="42"/>
      <c r="K200" s="42"/>
      <c r="L200" s="42"/>
    </row>
    <row r="201">
      <c r="A201" s="42"/>
      <c r="B201" s="399"/>
      <c r="C201" s="42"/>
      <c r="D201" s="42"/>
      <c r="E201" s="42"/>
      <c r="F201" s="42"/>
      <c r="G201" s="42"/>
      <c r="H201" s="42"/>
      <c r="I201" s="42"/>
      <c r="J201" s="42"/>
      <c r="K201" s="42"/>
      <c r="L201" s="42"/>
    </row>
    <row r="202">
      <c r="A202" s="42"/>
      <c r="B202" s="399"/>
      <c r="C202" s="42"/>
      <c r="D202" s="42"/>
      <c r="E202" s="42"/>
      <c r="F202" s="42"/>
      <c r="G202" s="42"/>
      <c r="H202" s="42"/>
      <c r="I202" s="42"/>
      <c r="J202" s="42"/>
      <c r="K202" s="42"/>
      <c r="L202" s="42"/>
    </row>
    <row r="203">
      <c r="A203" s="42"/>
      <c r="B203" s="399"/>
      <c r="C203" s="42"/>
      <c r="D203" s="42"/>
      <c r="E203" s="42"/>
      <c r="F203" s="42"/>
      <c r="G203" s="42"/>
      <c r="H203" s="42"/>
      <c r="I203" s="42"/>
      <c r="J203" s="42"/>
      <c r="K203" s="42"/>
      <c r="L203" s="42"/>
    </row>
    <row r="204">
      <c r="A204" s="42"/>
      <c r="B204" s="399"/>
      <c r="C204" s="42"/>
      <c r="D204" s="42"/>
      <c r="E204" s="42"/>
      <c r="F204" s="42"/>
      <c r="G204" s="42"/>
      <c r="H204" s="42"/>
      <c r="I204" s="42"/>
      <c r="J204" s="42"/>
      <c r="K204" s="42"/>
      <c r="L204" s="42"/>
    </row>
    <row r="205">
      <c r="A205" s="42"/>
      <c r="B205" s="399"/>
      <c r="C205" s="42"/>
      <c r="D205" s="42"/>
      <c r="E205" s="42"/>
      <c r="F205" s="42"/>
      <c r="G205" s="42"/>
      <c r="H205" s="42"/>
      <c r="I205" s="42"/>
      <c r="J205" s="42"/>
      <c r="K205" s="42"/>
      <c r="L205" s="42"/>
    </row>
    <row r="206">
      <c r="A206" s="42"/>
      <c r="B206" s="399"/>
      <c r="C206" s="42"/>
      <c r="D206" s="42"/>
      <c r="E206" s="42"/>
      <c r="F206" s="42"/>
      <c r="G206" s="42"/>
      <c r="H206" s="42"/>
      <c r="I206" s="42"/>
      <c r="J206" s="42"/>
      <c r="K206" s="42"/>
      <c r="L206" s="42"/>
    </row>
    <row r="207">
      <c r="A207" s="42"/>
      <c r="B207" s="399"/>
      <c r="C207" s="42"/>
      <c r="D207" s="42"/>
      <c r="E207" s="42"/>
      <c r="F207" s="42"/>
      <c r="G207" s="42"/>
      <c r="H207" s="42"/>
      <c r="I207" s="42"/>
      <c r="J207" s="42"/>
      <c r="K207" s="42"/>
      <c r="L207" s="42"/>
    </row>
    <row r="208">
      <c r="A208" s="42"/>
      <c r="B208" s="399"/>
      <c r="C208" s="42"/>
      <c r="D208" s="42"/>
      <c r="E208" s="42"/>
      <c r="F208" s="42"/>
      <c r="G208" s="42"/>
      <c r="H208" s="42"/>
      <c r="I208" s="42"/>
      <c r="J208" s="42"/>
      <c r="K208" s="42"/>
      <c r="L208" s="42"/>
    </row>
    <row r="209">
      <c r="A209" s="42"/>
      <c r="B209" s="399"/>
      <c r="C209" s="42"/>
      <c r="D209" s="42"/>
      <c r="E209" s="42"/>
      <c r="F209" s="42"/>
      <c r="G209" s="42"/>
      <c r="H209" s="42"/>
      <c r="I209" s="42"/>
      <c r="J209" s="42"/>
      <c r="K209" s="42"/>
      <c r="L209" s="42"/>
    </row>
    <row r="210">
      <c r="A210" s="42"/>
      <c r="B210" s="399"/>
      <c r="C210" s="42"/>
      <c r="D210" s="42"/>
      <c r="E210" s="42"/>
      <c r="F210" s="42"/>
      <c r="G210" s="42"/>
      <c r="H210" s="42"/>
      <c r="I210" s="42"/>
      <c r="J210" s="42"/>
      <c r="K210" s="42"/>
      <c r="L210" s="42"/>
    </row>
    <row r="211">
      <c r="A211" s="42"/>
      <c r="B211" s="399"/>
      <c r="C211" s="42"/>
      <c r="D211" s="42"/>
      <c r="E211" s="42"/>
      <c r="F211" s="42"/>
      <c r="G211" s="42"/>
      <c r="H211" s="42"/>
      <c r="I211" s="42"/>
      <c r="J211" s="42"/>
      <c r="K211" s="42"/>
      <c r="L211" s="42"/>
    </row>
    <row r="212">
      <c r="A212" s="42"/>
      <c r="B212" s="399"/>
      <c r="C212" s="42"/>
      <c r="D212" s="42"/>
      <c r="E212" s="42"/>
      <c r="F212" s="42"/>
      <c r="G212" s="42"/>
      <c r="H212" s="42"/>
      <c r="I212" s="42"/>
      <c r="J212" s="42"/>
      <c r="K212" s="42"/>
      <c r="L212" s="42"/>
    </row>
    <row r="213">
      <c r="A213" s="42"/>
      <c r="B213" s="399"/>
      <c r="C213" s="42"/>
      <c r="D213" s="42"/>
      <c r="E213" s="42"/>
      <c r="F213" s="42"/>
      <c r="G213" s="42"/>
      <c r="H213" s="42"/>
      <c r="I213" s="42"/>
      <c r="J213" s="42"/>
      <c r="K213" s="42"/>
      <c r="L213" s="42"/>
    </row>
    <row r="214">
      <c r="A214" s="42"/>
      <c r="B214" s="399"/>
      <c r="C214" s="42"/>
      <c r="D214" s="42"/>
      <c r="E214" s="42"/>
      <c r="F214" s="42"/>
      <c r="G214" s="42"/>
      <c r="H214" s="42"/>
      <c r="I214" s="42"/>
      <c r="J214" s="42"/>
      <c r="K214" s="42"/>
      <c r="L214" s="42"/>
    </row>
    <row r="215">
      <c r="A215" s="42"/>
      <c r="B215" s="399"/>
      <c r="C215" s="42"/>
      <c r="D215" s="42"/>
      <c r="E215" s="42"/>
      <c r="F215" s="42"/>
      <c r="G215" s="42"/>
      <c r="H215" s="42"/>
      <c r="I215" s="42"/>
      <c r="J215" s="42"/>
      <c r="K215" s="42"/>
      <c r="L215" s="42"/>
    </row>
    <row r="216">
      <c r="A216" s="42"/>
      <c r="B216" s="399"/>
      <c r="C216" s="42"/>
      <c r="D216" s="42"/>
      <c r="E216" s="42"/>
      <c r="F216" s="42"/>
      <c r="G216" s="42"/>
      <c r="H216" s="42"/>
      <c r="I216" s="42"/>
      <c r="J216" s="42"/>
      <c r="K216" s="42"/>
      <c r="L216" s="42"/>
    </row>
    <row r="217">
      <c r="A217" s="42"/>
      <c r="B217" s="399"/>
      <c r="C217" s="42"/>
      <c r="D217" s="42"/>
      <c r="E217" s="42"/>
      <c r="F217" s="42"/>
      <c r="G217" s="42"/>
      <c r="H217" s="42"/>
      <c r="I217" s="42"/>
      <c r="J217" s="42"/>
      <c r="K217" s="42"/>
      <c r="L217" s="42"/>
    </row>
    <row r="218">
      <c r="A218" s="42"/>
      <c r="B218" s="399"/>
      <c r="C218" s="42"/>
      <c r="D218" s="42"/>
      <c r="E218" s="42"/>
      <c r="F218" s="42"/>
      <c r="G218" s="42"/>
      <c r="H218" s="42"/>
      <c r="I218" s="42"/>
      <c r="J218" s="42"/>
      <c r="K218" s="42"/>
      <c r="L218" s="42"/>
    </row>
    <row r="219">
      <c r="A219" s="42"/>
      <c r="B219" s="399"/>
      <c r="C219" s="42"/>
      <c r="D219" s="42"/>
      <c r="E219" s="42"/>
      <c r="F219" s="42"/>
      <c r="G219" s="42"/>
      <c r="H219" s="42"/>
      <c r="I219" s="42"/>
      <c r="J219" s="42"/>
      <c r="K219" s="42"/>
      <c r="L219" s="42"/>
    </row>
    <row r="220">
      <c r="A220" s="42"/>
      <c r="B220" s="399"/>
      <c r="C220" s="42"/>
      <c r="D220" s="42"/>
      <c r="E220" s="42"/>
      <c r="F220" s="42"/>
      <c r="G220" s="42"/>
      <c r="H220" s="42"/>
      <c r="I220" s="42"/>
      <c r="J220" s="42"/>
      <c r="K220" s="42"/>
      <c r="L220" s="42"/>
    </row>
    <row r="221">
      <c r="A221" s="42"/>
      <c r="B221" s="399"/>
      <c r="C221" s="42"/>
      <c r="D221" s="42"/>
      <c r="E221" s="42"/>
      <c r="F221" s="42"/>
      <c r="G221" s="42"/>
      <c r="H221" s="42"/>
      <c r="I221" s="42"/>
      <c r="J221" s="42"/>
      <c r="K221" s="42"/>
      <c r="L221" s="42"/>
    </row>
    <row r="222">
      <c r="A222" s="42"/>
      <c r="B222" s="399"/>
      <c r="C222" s="42"/>
      <c r="D222" s="42"/>
      <c r="E222" s="42"/>
      <c r="F222" s="42"/>
      <c r="G222" s="42"/>
      <c r="H222" s="42"/>
      <c r="I222" s="42"/>
      <c r="J222" s="42"/>
      <c r="K222" s="42"/>
      <c r="L222" s="42"/>
    </row>
    <row r="223">
      <c r="A223" s="42"/>
      <c r="B223" s="399"/>
      <c r="C223" s="42"/>
      <c r="D223" s="42"/>
      <c r="E223" s="42"/>
      <c r="F223" s="42"/>
      <c r="G223" s="42"/>
      <c r="H223" s="42"/>
      <c r="I223" s="42"/>
      <c r="J223" s="42"/>
      <c r="K223" s="42"/>
      <c r="L223" s="42"/>
    </row>
    <row r="224">
      <c r="A224" s="42"/>
      <c r="B224" s="399"/>
      <c r="C224" s="42"/>
      <c r="D224" s="42"/>
      <c r="E224" s="42"/>
      <c r="F224" s="42"/>
      <c r="G224" s="42"/>
      <c r="H224" s="42"/>
      <c r="I224" s="42"/>
      <c r="J224" s="42"/>
      <c r="K224" s="42"/>
      <c r="L224" s="42"/>
    </row>
    <row r="225">
      <c r="A225" s="42"/>
      <c r="B225" s="399"/>
      <c r="C225" s="42"/>
      <c r="D225" s="42"/>
      <c r="E225" s="42"/>
      <c r="F225" s="42"/>
      <c r="G225" s="42"/>
      <c r="H225" s="42"/>
      <c r="I225" s="42"/>
      <c r="J225" s="42"/>
      <c r="K225" s="42"/>
      <c r="L225" s="42"/>
    </row>
    <row r="226">
      <c r="A226" s="42"/>
      <c r="B226" s="399"/>
      <c r="C226" s="42"/>
      <c r="D226" s="42"/>
      <c r="E226" s="42"/>
      <c r="F226" s="42"/>
      <c r="G226" s="42"/>
      <c r="H226" s="42"/>
      <c r="I226" s="42"/>
      <c r="J226" s="42"/>
      <c r="K226" s="42"/>
      <c r="L226" s="42"/>
    </row>
    <row r="227">
      <c r="A227" s="42"/>
      <c r="B227" s="399"/>
      <c r="C227" s="42"/>
      <c r="D227" s="42"/>
      <c r="E227" s="42"/>
      <c r="F227" s="42"/>
      <c r="G227" s="42"/>
      <c r="H227" s="42"/>
      <c r="I227" s="42"/>
      <c r="J227" s="42"/>
      <c r="K227" s="42"/>
      <c r="L227" s="42"/>
    </row>
    <row r="228">
      <c r="A228" s="42"/>
      <c r="B228" s="399"/>
      <c r="C228" s="42"/>
      <c r="D228" s="42"/>
      <c r="E228" s="42"/>
      <c r="F228" s="42"/>
      <c r="G228" s="42"/>
      <c r="H228" s="42"/>
      <c r="I228" s="42"/>
      <c r="J228" s="42"/>
      <c r="K228" s="42"/>
      <c r="L228" s="42"/>
    </row>
    <row r="229">
      <c r="A229" s="42"/>
      <c r="B229" s="399"/>
      <c r="C229" s="42"/>
      <c r="D229" s="42"/>
      <c r="E229" s="42"/>
      <c r="F229" s="42"/>
      <c r="G229" s="42"/>
      <c r="H229" s="42"/>
      <c r="I229" s="42"/>
      <c r="J229" s="42"/>
      <c r="K229" s="42"/>
      <c r="L229" s="42"/>
    </row>
    <row r="230">
      <c r="A230" s="42"/>
      <c r="B230" s="399"/>
      <c r="C230" s="42"/>
      <c r="D230" s="42"/>
      <c r="E230" s="42"/>
      <c r="F230" s="42"/>
      <c r="G230" s="42"/>
      <c r="H230" s="42"/>
      <c r="I230" s="42"/>
      <c r="J230" s="42"/>
      <c r="K230" s="42"/>
      <c r="L230" s="42"/>
    </row>
    <row r="231">
      <c r="A231" s="42"/>
      <c r="B231" s="399"/>
      <c r="C231" s="42"/>
      <c r="D231" s="42"/>
      <c r="E231" s="42"/>
      <c r="F231" s="42"/>
      <c r="G231" s="42"/>
      <c r="H231" s="42"/>
      <c r="I231" s="42"/>
      <c r="J231" s="42"/>
      <c r="K231" s="42"/>
      <c r="L231" s="42"/>
    </row>
    <row r="232">
      <c r="A232" s="42"/>
      <c r="B232" s="399"/>
      <c r="C232" s="42"/>
      <c r="D232" s="42"/>
      <c r="E232" s="42"/>
      <c r="F232" s="42"/>
      <c r="G232" s="42"/>
      <c r="H232" s="42"/>
      <c r="I232" s="42"/>
      <c r="J232" s="42"/>
      <c r="K232" s="42"/>
      <c r="L232" s="42"/>
    </row>
    <row r="233">
      <c r="A233" s="42"/>
      <c r="B233" s="399"/>
      <c r="C233" s="42"/>
      <c r="D233" s="42"/>
      <c r="E233" s="42"/>
      <c r="F233" s="42"/>
      <c r="G233" s="42"/>
      <c r="H233" s="42"/>
      <c r="I233" s="42"/>
      <c r="J233" s="42"/>
      <c r="K233" s="42"/>
      <c r="L233" s="42"/>
    </row>
    <row r="234">
      <c r="A234" s="42"/>
      <c r="B234" s="399"/>
      <c r="C234" s="42"/>
      <c r="D234" s="42"/>
      <c r="E234" s="42"/>
      <c r="F234" s="42"/>
      <c r="G234" s="42"/>
      <c r="H234" s="42"/>
      <c r="I234" s="42"/>
      <c r="J234" s="42"/>
      <c r="K234" s="42"/>
      <c r="L234" s="42"/>
    </row>
    <row r="235">
      <c r="A235" s="42"/>
      <c r="B235" s="399"/>
      <c r="C235" s="42"/>
      <c r="D235" s="42"/>
      <c r="E235" s="42"/>
      <c r="F235" s="42"/>
      <c r="G235" s="42"/>
      <c r="H235" s="42"/>
      <c r="I235" s="42"/>
      <c r="J235" s="42"/>
      <c r="K235" s="42"/>
      <c r="L235" s="42"/>
    </row>
    <row r="236">
      <c r="A236" s="42"/>
      <c r="B236" s="399"/>
      <c r="C236" s="42"/>
      <c r="D236" s="42"/>
      <c r="E236" s="42"/>
      <c r="F236" s="42"/>
      <c r="G236" s="42"/>
      <c r="H236" s="42"/>
      <c r="I236" s="42"/>
      <c r="J236" s="42"/>
      <c r="K236" s="42"/>
      <c r="L236" s="42"/>
    </row>
    <row r="237">
      <c r="A237" s="42"/>
      <c r="B237" s="399"/>
      <c r="C237" s="42"/>
      <c r="D237" s="42"/>
      <c r="E237" s="42"/>
      <c r="F237" s="42"/>
      <c r="G237" s="42"/>
      <c r="H237" s="42"/>
      <c r="I237" s="42"/>
      <c r="J237" s="42"/>
      <c r="K237" s="42"/>
      <c r="L237" s="42"/>
    </row>
    <row r="238">
      <c r="A238" s="42"/>
      <c r="B238" s="399"/>
      <c r="C238" s="42"/>
      <c r="D238" s="42"/>
      <c r="E238" s="42"/>
      <c r="F238" s="42"/>
      <c r="G238" s="42"/>
      <c r="H238" s="42"/>
      <c r="I238" s="42"/>
      <c r="J238" s="42"/>
      <c r="K238" s="42"/>
      <c r="L238" s="42"/>
    </row>
    <row r="239">
      <c r="A239" s="42"/>
      <c r="B239" s="399"/>
      <c r="C239" s="42"/>
      <c r="D239" s="42"/>
      <c r="E239" s="42"/>
      <c r="F239" s="42"/>
      <c r="G239" s="42"/>
      <c r="H239" s="42"/>
      <c r="I239" s="42"/>
      <c r="J239" s="42"/>
      <c r="K239" s="42"/>
      <c r="L239" s="42"/>
    </row>
    <row r="240">
      <c r="A240" s="42"/>
      <c r="B240" s="399"/>
      <c r="C240" s="42"/>
      <c r="D240" s="42"/>
      <c r="E240" s="42"/>
      <c r="F240" s="42"/>
      <c r="G240" s="42"/>
      <c r="H240" s="42"/>
      <c r="I240" s="42"/>
      <c r="J240" s="42"/>
      <c r="K240" s="42"/>
      <c r="L240" s="42"/>
    </row>
    <row r="241">
      <c r="A241" s="42"/>
      <c r="B241" s="399"/>
      <c r="C241" s="42"/>
      <c r="D241" s="42"/>
      <c r="E241" s="42"/>
      <c r="F241" s="42"/>
      <c r="G241" s="42"/>
      <c r="H241" s="42"/>
      <c r="I241" s="42"/>
      <c r="J241" s="42"/>
      <c r="K241" s="42"/>
      <c r="L241" s="42"/>
    </row>
    <row r="242">
      <c r="A242" s="42"/>
      <c r="B242" s="399"/>
      <c r="C242" s="42"/>
      <c r="D242" s="42"/>
      <c r="E242" s="42"/>
      <c r="F242" s="42"/>
      <c r="G242" s="42"/>
      <c r="H242" s="42"/>
      <c r="I242" s="42"/>
      <c r="J242" s="42"/>
      <c r="K242" s="42"/>
      <c r="L242" s="42"/>
    </row>
    <row r="243">
      <c r="A243" s="42"/>
      <c r="B243" s="399"/>
      <c r="C243" s="42"/>
      <c r="D243" s="42"/>
      <c r="E243" s="42"/>
      <c r="F243" s="42"/>
      <c r="G243" s="42"/>
      <c r="H243" s="42"/>
      <c r="I243" s="42"/>
      <c r="J243" s="42"/>
      <c r="K243" s="42"/>
      <c r="L243" s="42"/>
    </row>
    <row r="244">
      <c r="A244" s="42"/>
      <c r="B244" s="399"/>
      <c r="C244" s="42"/>
      <c r="D244" s="42"/>
      <c r="E244" s="42"/>
      <c r="F244" s="42"/>
      <c r="G244" s="42"/>
      <c r="H244" s="42"/>
      <c r="I244" s="42"/>
      <c r="J244" s="42"/>
      <c r="K244" s="42"/>
      <c r="L244" s="42"/>
    </row>
    <row r="245">
      <c r="A245" s="42"/>
      <c r="B245" s="399"/>
      <c r="C245" s="42"/>
      <c r="D245" s="42"/>
      <c r="E245" s="42"/>
      <c r="F245" s="42"/>
      <c r="G245" s="42"/>
      <c r="H245" s="42"/>
      <c r="I245" s="42"/>
      <c r="J245" s="42"/>
      <c r="K245" s="42"/>
      <c r="L245" s="42"/>
    </row>
    <row r="246">
      <c r="A246" s="42"/>
      <c r="B246" s="399"/>
      <c r="C246" s="42"/>
      <c r="D246" s="42"/>
      <c r="E246" s="42"/>
      <c r="F246" s="42"/>
      <c r="G246" s="42"/>
      <c r="H246" s="42"/>
      <c r="I246" s="42"/>
      <c r="J246" s="42"/>
      <c r="K246" s="42"/>
      <c r="L246" s="42"/>
    </row>
    <row r="247">
      <c r="A247" s="42"/>
      <c r="B247" s="399"/>
      <c r="C247" s="42"/>
      <c r="D247" s="42"/>
      <c r="E247" s="42"/>
      <c r="F247" s="42"/>
      <c r="G247" s="42"/>
      <c r="H247" s="42"/>
      <c r="I247" s="42"/>
      <c r="J247" s="42"/>
      <c r="K247" s="42"/>
      <c r="L247" s="42"/>
    </row>
    <row r="248">
      <c r="A248" s="42"/>
      <c r="B248" s="399"/>
      <c r="C248" s="42"/>
      <c r="D248" s="42"/>
      <c r="E248" s="42"/>
      <c r="F248" s="42"/>
      <c r="G248" s="42"/>
      <c r="H248" s="42"/>
      <c r="I248" s="42"/>
      <c r="J248" s="42"/>
      <c r="K248" s="42"/>
      <c r="L248" s="42"/>
    </row>
    <row r="249">
      <c r="A249" s="42"/>
      <c r="B249" s="399"/>
      <c r="C249" s="42"/>
      <c r="D249" s="42"/>
      <c r="E249" s="42"/>
      <c r="F249" s="42"/>
      <c r="G249" s="42"/>
      <c r="H249" s="42"/>
      <c r="I249" s="42"/>
      <c r="J249" s="42"/>
      <c r="K249" s="42"/>
      <c r="L249" s="42"/>
    </row>
    <row r="250">
      <c r="A250" s="42"/>
      <c r="B250" s="399"/>
      <c r="C250" s="42"/>
      <c r="D250" s="42"/>
      <c r="E250" s="42"/>
      <c r="F250" s="42"/>
      <c r="G250" s="42"/>
      <c r="H250" s="42"/>
      <c r="I250" s="42"/>
      <c r="J250" s="42"/>
      <c r="K250" s="42"/>
      <c r="L250" s="42"/>
    </row>
    <row r="251">
      <c r="A251" s="42"/>
      <c r="B251" s="399"/>
      <c r="C251" s="42"/>
      <c r="D251" s="42"/>
      <c r="E251" s="42"/>
      <c r="F251" s="42"/>
      <c r="G251" s="42"/>
      <c r="H251" s="42"/>
      <c r="I251" s="42"/>
      <c r="J251" s="42"/>
      <c r="K251" s="42"/>
      <c r="L251" s="42"/>
    </row>
    <row r="252">
      <c r="A252" s="42"/>
      <c r="B252" s="399"/>
      <c r="C252" s="42"/>
      <c r="D252" s="42"/>
      <c r="E252" s="42"/>
      <c r="F252" s="42"/>
      <c r="G252" s="42"/>
      <c r="H252" s="42"/>
      <c r="I252" s="42"/>
      <c r="J252" s="42"/>
      <c r="K252" s="42"/>
      <c r="L252" s="42"/>
    </row>
    <row r="253">
      <c r="A253" s="42"/>
      <c r="B253" s="399"/>
      <c r="C253" s="42"/>
      <c r="D253" s="42"/>
      <c r="E253" s="42"/>
      <c r="F253" s="42"/>
      <c r="G253" s="42"/>
      <c r="H253" s="42"/>
      <c r="I253" s="42"/>
      <c r="J253" s="42"/>
      <c r="K253" s="42"/>
      <c r="L253" s="42"/>
    </row>
    <row r="254">
      <c r="A254" s="42"/>
      <c r="B254" s="399"/>
      <c r="C254" s="42"/>
      <c r="D254" s="42"/>
      <c r="E254" s="42"/>
      <c r="F254" s="42"/>
      <c r="G254" s="42"/>
      <c r="H254" s="42"/>
      <c r="I254" s="42"/>
      <c r="J254" s="42"/>
      <c r="K254" s="42"/>
      <c r="L254" s="42"/>
    </row>
    <row r="255">
      <c r="A255" s="42"/>
      <c r="B255" s="399"/>
      <c r="C255" s="42"/>
      <c r="D255" s="42"/>
      <c r="E255" s="42"/>
      <c r="F255" s="42"/>
      <c r="G255" s="42"/>
      <c r="H255" s="42"/>
      <c r="I255" s="42"/>
      <c r="J255" s="42"/>
      <c r="K255" s="42"/>
      <c r="L255" s="42"/>
    </row>
    <row r="256">
      <c r="A256" s="42"/>
      <c r="B256" s="399"/>
      <c r="C256" s="42"/>
      <c r="D256" s="42"/>
      <c r="E256" s="42"/>
      <c r="F256" s="42"/>
      <c r="G256" s="42"/>
      <c r="H256" s="42"/>
      <c r="I256" s="42"/>
      <c r="J256" s="42"/>
      <c r="K256" s="42"/>
      <c r="L256" s="42"/>
    </row>
    <row r="257">
      <c r="A257" s="42"/>
      <c r="B257" s="399"/>
      <c r="C257" s="42"/>
      <c r="D257" s="42"/>
      <c r="E257" s="42"/>
      <c r="F257" s="42"/>
      <c r="G257" s="42"/>
      <c r="H257" s="42"/>
      <c r="I257" s="42"/>
      <c r="J257" s="42"/>
      <c r="K257" s="42"/>
      <c r="L257" s="42"/>
    </row>
    <row r="258">
      <c r="A258" s="42"/>
      <c r="B258" s="399"/>
      <c r="C258" s="42"/>
      <c r="D258" s="42"/>
      <c r="E258" s="42"/>
      <c r="F258" s="42"/>
      <c r="G258" s="42"/>
      <c r="H258" s="42"/>
      <c r="I258" s="42"/>
      <c r="J258" s="42"/>
      <c r="K258" s="42"/>
      <c r="L258" s="42"/>
    </row>
    <row r="259">
      <c r="A259" s="42"/>
      <c r="B259" s="399"/>
      <c r="C259" s="42"/>
      <c r="D259" s="42"/>
      <c r="E259" s="42"/>
      <c r="F259" s="42"/>
      <c r="G259" s="42"/>
      <c r="H259" s="42"/>
      <c r="I259" s="42"/>
      <c r="J259" s="42"/>
      <c r="K259" s="42"/>
      <c r="L259" s="42"/>
    </row>
    <row r="260">
      <c r="A260" s="42"/>
      <c r="B260" s="399"/>
      <c r="C260" s="42"/>
      <c r="D260" s="42"/>
      <c r="E260" s="42"/>
      <c r="F260" s="42"/>
      <c r="G260" s="42"/>
      <c r="H260" s="42"/>
      <c r="I260" s="42"/>
      <c r="J260" s="42"/>
      <c r="K260" s="42"/>
      <c r="L260" s="42"/>
    </row>
    <row r="261">
      <c r="A261" s="42"/>
      <c r="B261" s="399"/>
      <c r="C261" s="42"/>
      <c r="D261" s="42"/>
      <c r="E261" s="42"/>
      <c r="F261" s="42"/>
      <c r="G261" s="42"/>
      <c r="H261" s="42"/>
      <c r="I261" s="42"/>
      <c r="J261" s="42"/>
      <c r="K261" s="42"/>
      <c r="L261" s="42"/>
    </row>
    <row r="262">
      <c r="A262" s="42"/>
      <c r="B262" s="399"/>
      <c r="C262" s="42"/>
      <c r="D262" s="42"/>
      <c r="E262" s="42"/>
      <c r="F262" s="42"/>
      <c r="G262" s="42"/>
      <c r="H262" s="42"/>
      <c r="I262" s="42"/>
      <c r="J262" s="42"/>
      <c r="K262" s="42"/>
      <c r="L262" s="42"/>
    </row>
    <row r="263">
      <c r="A263" s="42"/>
      <c r="B263" s="399"/>
      <c r="C263" s="42"/>
      <c r="D263" s="42"/>
      <c r="E263" s="42"/>
      <c r="F263" s="42"/>
      <c r="G263" s="42"/>
      <c r="H263" s="42"/>
      <c r="I263" s="42"/>
      <c r="J263" s="42"/>
      <c r="K263" s="42"/>
      <c r="L263" s="42"/>
    </row>
    <row r="264">
      <c r="A264" s="42"/>
      <c r="B264" s="399"/>
      <c r="C264" s="42"/>
      <c r="D264" s="42"/>
      <c r="E264" s="42"/>
      <c r="F264" s="42"/>
      <c r="G264" s="42"/>
      <c r="H264" s="42"/>
      <c r="I264" s="42"/>
      <c r="J264" s="42"/>
      <c r="K264" s="42"/>
      <c r="L264" s="42"/>
    </row>
    <row r="265">
      <c r="A265" s="42"/>
      <c r="B265" s="399"/>
      <c r="C265" s="42"/>
      <c r="D265" s="42"/>
      <c r="E265" s="42"/>
      <c r="F265" s="42"/>
      <c r="G265" s="42"/>
      <c r="H265" s="42"/>
      <c r="I265" s="42"/>
      <c r="J265" s="42"/>
      <c r="K265" s="42"/>
      <c r="L265" s="42"/>
    </row>
    <row r="266">
      <c r="A266" s="42"/>
      <c r="B266" s="399"/>
      <c r="C266" s="42"/>
      <c r="D266" s="42"/>
      <c r="E266" s="42"/>
      <c r="F266" s="42"/>
      <c r="G266" s="42"/>
      <c r="H266" s="42"/>
      <c r="I266" s="42"/>
      <c r="J266" s="42"/>
      <c r="K266" s="42"/>
      <c r="L266" s="42"/>
    </row>
    <row r="267">
      <c r="A267" s="42"/>
      <c r="B267" s="399"/>
      <c r="C267" s="42"/>
      <c r="D267" s="42"/>
      <c r="E267" s="42"/>
      <c r="F267" s="42"/>
      <c r="G267" s="42"/>
      <c r="H267" s="42"/>
      <c r="I267" s="42"/>
      <c r="J267" s="42"/>
      <c r="K267" s="42"/>
      <c r="L267" s="42"/>
    </row>
    <row r="268">
      <c r="A268" s="42"/>
      <c r="B268" s="399"/>
      <c r="C268" s="42"/>
      <c r="D268" s="42"/>
      <c r="E268" s="42"/>
      <c r="F268" s="42"/>
      <c r="G268" s="42"/>
      <c r="H268" s="42"/>
      <c r="I268" s="42"/>
      <c r="J268" s="42"/>
      <c r="K268" s="42"/>
      <c r="L268" s="42"/>
    </row>
    <row r="269">
      <c r="A269" s="42"/>
      <c r="B269" s="399"/>
      <c r="C269" s="42"/>
      <c r="D269" s="42"/>
      <c r="E269" s="42"/>
      <c r="F269" s="42"/>
      <c r="G269" s="42"/>
      <c r="H269" s="42"/>
      <c r="I269" s="42"/>
      <c r="J269" s="42"/>
      <c r="K269" s="42"/>
      <c r="L269" s="42"/>
    </row>
    <row r="270">
      <c r="A270" s="42"/>
      <c r="B270" s="399"/>
      <c r="C270" s="42"/>
      <c r="D270" s="42"/>
      <c r="E270" s="42"/>
      <c r="F270" s="42"/>
      <c r="G270" s="42"/>
      <c r="H270" s="42"/>
      <c r="I270" s="42"/>
      <c r="J270" s="42"/>
      <c r="K270" s="42"/>
      <c r="L270" s="42"/>
    </row>
    <row r="271">
      <c r="A271" s="42"/>
      <c r="B271" s="399"/>
      <c r="C271" s="42"/>
      <c r="D271" s="42"/>
      <c r="E271" s="42"/>
      <c r="F271" s="42"/>
      <c r="G271" s="42"/>
      <c r="H271" s="42"/>
      <c r="I271" s="42"/>
      <c r="J271" s="42"/>
      <c r="K271" s="42"/>
      <c r="L271" s="42"/>
    </row>
    <row r="272">
      <c r="A272" s="42"/>
      <c r="B272" s="399"/>
      <c r="C272" s="42"/>
      <c r="D272" s="42"/>
      <c r="E272" s="42"/>
      <c r="F272" s="42"/>
      <c r="G272" s="42"/>
      <c r="H272" s="42"/>
      <c r="I272" s="42"/>
      <c r="J272" s="42"/>
      <c r="K272" s="42"/>
      <c r="L272" s="42"/>
    </row>
    <row r="273">
      <c r="A273" s="42"/>
      <c r="B273" s="399"/>
      <c r="C273" s="42"/>
      <c r="D273" s="42"/>
      <c r="E273" s="42"/>
      <c r="F273" s="42"/>
      <c r="G273" s="42"/>
      <c r="H273" s="42"/>
      <c r="I273" s="42"/>
      <c r="J273" s="42"/>
      <c r="K273" s="42"/>
      <c r="L273" s="42"/>
    </row>
    <row r="274">
      <c r="A274" s="42"/>
      <c r="B274" s="399"/>
      <c r="C274" s="42"/>
      <c r="D274" s="42"/>
      <c r="E274" s="42"/>
      <c r="F274" s="42"/>
      <c r="G274" s="42"/>
      <c r="H274" s="42"/>
      <c r="I274" s="42"/>
      <c r="J274" s="42"/>
      <c r="K274" s="42"/>
      <c r="L274" s="42"/>
    </row>
    <row r="275">
      <c r="A275" s="42"/>
      <c r="B275" s="399"/>
      <c r="C275" s="42"/>
      <c r="D275" s="42"/>
      <c r="E275" s="42"/>
      <c r="F275" s="42"/>
      <c r="G275" s="42"/>
      <c r="H275" s="42"/>
      <c r="I275" s="42"/>
      <c r="J275" s="42"/>
      <c r="K275" s="42"/>
      <c r="L275" s="42"/>
    </row>
    <row r="276">
      <c r="A276" s="42"/>
      <c r="B276" s="399"/>
      <c r="C276" s="42"/>
      <c r="D276" s="42"/>
      <c r="E276" s="42"/>
      <c r="F276" s="42"/>
      <c r="G276" s="42"/>
      <c r="H276" s="42"/>
      <c r="I276" s="42"/>
      <c r="J276" s="42"/>
      <c r="K276" s="42"/>
      <c r="L276" s="42"/>
    </row>
    <row r="277">
      <c r="A277" s="42"/>
      <c r="B277" s="399"/>
      <c r="C277" s="42"/>
      <c r="D277" s="42"/>
      <c r="E277" s="42"/>
      <c r="F277" s="42"/>
      <c r="G277" s="42"/>
      <c r="H277" s="42"/>
      <c r="I277" s="42"/>
      <c r="J277" s="42"/>
      <c r="K277" s="42"/>
      <c r="L277" s="42"/>
    </row>
    <row r="278">
      <c r="A278" s="42"/>
      <c r="B278" s="399"/>
      <c r="C278" s="42"/>
      <c r="D278" s="42"/>
      <c r="E278" s="42"/>
      <c r="F278" s="42"/>
      <c r="G278" s="42"/>
      <c r="H278" s="42"/>
      <c r="I278" s="42"/>
      <c r="J278" s="42"/>
      <c r="K278" s="42"/>
      <c r="L278" s="42"/>
    </row>
    <row r="279">
      <c r="A279" s="42"/>
      <c r="B279" s="399"/>
      <c r="C279" s="42"/>
      <c r="D279" s="42"/>
      <c r="E279" s="42"/>
      <c r="F279" s="42"/>
      <c r="G279" s="42"/>
      <c r="H279" s="42"/>
      <c r="I279" s="42"/>
      <c r="J279" s="42"/>
      <c r="K279" s="42"/>
      <c r="L279" s="42"/>
    </row>
    <row r="280">
      <c r="A280" s="42"/>
      <c r="B280" s="399"/>
      <c r="C280" s="42"/>
      <c r="D280" s="42"/>
      <c r="E280" s="42"/>
      <c r="F280" s="42"/>
      <c r="G280" s="42"/>
      <c r="H280" s="42"/>
      <c r="I280" s="42"/>
      <c r="J280" s="42"/>
      <c r="K280" s="42"/>
      <c r="L280" s="42"/>
    </row>
    <row r="281">
      <c r="A281" s="42"/>
      <c r="B281" s="399"/>
      <c r="C281" s="42"/>
      <c r="D281" s="42"/>
      <c r="E281" s="42"/>
      <c r="F281" s="42"/>
      <c r="G281" s="42"/>
      <c r="H281" s="42"/>
      <c r="I281" s="42"/>
      <c r="J281" s="42"/>
      <c r="K281" s="42"/>
      <c r="L281" s="42"/>
    </row>
    <row r="282">
      <c r="A282" s="42"/>
      <c r="B282" s="399"/>
      <c r="C282" s="42"/>
      <c r="D282" s="42"/>
      <c r="E282" s="42"/>
      <c r="F282" s="42"/>
      <c r="G282" s="42"/>
      <c r="H282" s="42"/>
      <c r="I282" s="42"/>
      <c r="J282" s="42"/>
      <c r="K282" s="42"/>
      <c r="L282" s="42"/>
    </row>
    <row r="283">
      <c r="A283" s="42"/>
      <c r="B283" s="399"/>
      <c r="C283" s="42"/>
      <c r="D283" s="42"/>
      <c r="E283" s="42"/>
      <c r="F283" s="42"/>
      <c r="G283" s="42"/>
      <c r="H283" s="42"/>
      <c r="I283" s="42"/>
      <c r="J283" s="42"/>
      <c r="K283" s="42"/>
      <c r="L283" s="42"/>
    </row>
    <row r="284">
      <c r="A284" s="42"/>
      <c r="B284" s="399"/>
      <c r="C284" s="42"/>
      <c r="D284" s="42"/>
      <c r="E284" s="42"/>
      <c r="F284" s="42"/>
      <c r="G284" s="42"/>
      <c r="H284" s="42"/>
      <c r="I284" s="42"/>
      <c r="J284" s="42"/>
      <c r="K284" s="42"/>
      <c r="L284" s="42"/>
    </row>
    <row r="285">
      <c r="A285" s="42"/>
      <c r="B285" s="399"/>
      <c r="C285" s="42"/>
      <c r="D285" s="42"/>
      <c r="E285" s="42"/>
      <c r="F285" s="42"/>
      <c r="G285" s="42"/>
      <c r="H285" s="42"/>
      <c r="I285" s="42"/>
      <c r="J285" s="42"/>
      <c r="K285" s="42"/>
      <c r="L285" s="42"/>
    </row>
    <row r="286">
      <c r="A286" s="42"/>
      <c r="B286" s="399"/>
      <c r="C286" s="42"/>
      <c r="D286" s="42"/>
      <c r="E286" s="42"/>
      <c r="F286" s="42"/>
      <c r="G286" s="42"/>
      <c r="H286" s="42"/>
      <c r="I286" s="42"/>
      <c r="J286" s="42"/>
      <c r="K286" s="42"/>
      <c r="L286" s="42"/>
    </row>
    <row r="287">
      <c r="A287" s="42"/>
      <c r="B287" s="399"/>
      <c r="C287" s="42"/>
      <c r="D287" s="42"/>
      <c r="E287" s="42"/>
      <c r="F287" s="42"/>
      <c r="G287" s="42"/>
      <c r="H287" s="42"/>
      <c r="I287" s="42"/>
      <c r="J287" s="42"/>
      <c r="K287" s="42"/>
      <c r="L287" s="42"/>
    </row>
    <row r="288">
      <c r="A288" s="42"/>
      <c r="B288" s="399"/>
      <c r="C288" s="42"/>
      <c r="D288" s="42"/>
      <c r="E288" s="42"/>
      <c r="F288" s="42"/>
      <c r="G288" s="42"/>
      <c r="H288" s="42"/>
      <c r="I288" s="42"/>
      <c r="J288" s="42"/>
      <c r="K288" s="42"/>
      <c r="L288" s="42"/>
    </row>
    <row r="289">
      <c r="A289" s="42"/>
      <c r="B289" s="399"/>
      <c r="C289" s="42"/>
      <c r="D289" s="42"/>
      <c r="E289" s="42"/>
      <c r="F289" s="42"/>
      <c r="G289" s="42"/>
      <c r="H289" s="42"/>
      <c r="I289" s="42"/>
      <c r="J289" s="42"/>
      <c r="K289" s="42"/>
      <c r="L289" s="42"/>
    </row>
    <row r="290">
      <c r="A290" s="42"/>
      <c r="B290" s="399"/>
      <c r="C290" s="42"/>
      <c r="D290" s="42"/>
      <c r="E290" s="42"/>
      <c r="F290" s="42"/>
      <c r="G290" s="42"/>
      <c r="H290" s="42"/>
      <c r="I290" s="42"/>
      <c r="J290" s="42"/>
      <c r="K290" s="42"/>
      <c r="L290" s="42"/>
    </row>
    <row r="291">
      <c r="A291" s="42"/>
      <c r="B291" s="399"/>
      <c r="C291" s="42"/>
      <c r="D291" s="42"/>
      <c r="E291" s="42"/>
      <c r="F291" s="42"/>
      <c r="G291" s="42"/>
      <c r="H291" s="42"/>
      <c r="I291" s="42"/>
      <c r="J291" s="42"/>
      <c r="K291" s="42"/>
      <c r="L291" s="42"/>
    </row>
    <row r="292">
      <c r="A292" s="42"/>
      <c r="B292" s="399"/>
      <c r="C292" s="42"/>
      <c r="D292" s="42"/>
      <c r="E292" s="42"/>
      <c r="F292" s="42"/>
      <c r="G292" s="42"/>
      <c r="H292" s="42"/>
      <c r="I292" s="42"/>
      <c r="J292" s="42"/>
      <c r="K292" s="42"/>
      <c r="L292" s="42"/>
    </row>
    <row r="293">
      <c r="A293" s="42"/>
      <c r="B293" s="399"/>
      <c r="C293" s="42"/>
      <c r="D293" s="42"/>
      <c r="E293" s="42"/>
      <c r="F293" s="42"/>
      <c r="G293" s="42"/>
      <c r="H293" s="42"/>
      <c r="I293" s="42"/>
      <c r="J293" s="42"/>
      <c r="K293" s="42"/>
      <c r="L293" s="42"/>
    </row>
    <row r="294">
      <c r="A294" s="42"/>
      <c r="B294" s="399"/>
      <c r="C294" s="42"/>
      <c r="D294" s="42"/>
      <c r="E294" s="42"/>
      <c r="F294" s="42"/>
      <c r="G294" s="42"/>
      <c r="H294" s="42"/>
      <c r="I294" s="42"/>
      <c r="J294" s="42"/>
      <c r="K294" s="42"/>
      <c r="L294" s="42"/>
    </row>
    <row r="295">
      <c r="A295" s="42"/>
      <c r="B295" s="399"/>
      <c r="C295" s="42"/>
      <c r="D295" s="42"/>
      <c r="E295" s="42"/>
      <c r="F295" s="42"/>
      <c r="G295" s="42"/>
      <c r="H295" s="42"/>
      <c r="I295" s="42"/>
      <c r="J295" s="42"/>
      <c r="K295" s="42"/>
      <c r="L295" s="42"/>
    </row>
    <row r="296">
      <c r="A296" s="42"/>
      <c r="B296" s="399"/>
      <c r="C296" s="42"/>
      <c r="D296" s="42"/>
      <c r="E296" s="42"/>
      <c r="F296" s="42"/>
      <c r="G296" s="42"/>
      <c r="H296" s="42"/>
      <c r="I296" s="42"/>
      <c r="J296" s="42"/>
      <c r="K296" s="42"/>
      <c r="L296" s="42"/>
    </row>
    <row r="297">
      <c r="A297" s="42"/>
      <c r="B297" s="399"/>
      <c r="C297" s="42"/>
      <c r="D297" s="42"/>
      <c r="E297" s="42"/>
      <c r="F297" s="42"/>
      <c r="G297" s="42"/>
      <c r="H297" s="42"/>
      <c r="I297" s="42"/>
      <c r="J297" s="42"/>
      <c r="K297" s="42"/>
      <c r="L297" s="42"/>
    </row>
    <row r="298">
      <c r="A298" s="42"/>
      <c r="B298" s="399"/>
      <c r="C298" s="42"/>
      <c r="D298" s="42"/>
      <c r="E298" s="42"/>
      <c r="F298" s="42"/>
      <c r="G298" s="42"/>
      <c r="H298" s="42"/>
      <c r="I298" s="42"/>
      <c r="J298" s="42"/>
      <c r="K298" s="42"/>
      <c r="L298" s="42"/>
    </row>
    <row r="299">
      <c r="A299" s="42"/>
      <c r="B299" s="399"/>
      <c r="C299" s="42"/>
      <c r="D299" s="42"/>
      <c r="E299" s="42"/>
      <c r="F299" s="42"/>
      <c r="G299" s="42"/>
      <c r="H299" s="42"/>
      <c r="I299" s="42"/>
      <c r="J299" s="42"/>
      <c r="K299" s="42"/>
      <c r="L299" s="42"/>
    </row>
    <row r="300">
      <c r="A300" s="42"/>
      <c r="B300" s="399"/>
      <c r="C300" s="42"/>
      <c r="D300" s="42"/>
      <c r="E300" s="42"/>
      <c r="F300" s="42"/>
      <c r="G300" s="42"/>
      <c r="H300" s="42"/>
      <c r="I300" s="42"/>
      <c r="J300" s="42"/>
      <c r="K300" s="42"/>
      <c r="L300" s="42"/>
    </row>
    <row r="301">
      <c r="A301" s="42"/>
      <c r="B301" s="399"/>
      <c r="C301" s="42"/>
      <c r="D301" s="42"/>
      <c r="E301" s="42"/>
      <c r="F301" s="42"/>
      <c r="G301" s="42"/>
      <c r="H301" s="42"/>
      <c r="I301" s="42"/>
      <c r="J301" s="42"/>
      <c r="K301" s="42"/>
      <c r="L301" s="42"/>
    </row>
    <row r="302">
      <c r="A302" s="42"/>
      <c r="B302" s="399"/>
      <c r="C302" s="42"/>
      <c r="D302" s="42"/>
      <c r="E302" s="42"/>
      <c r="F302" s="42"/>
      <c r="G302" s="42"/>
      <c r="H302" s="42"/>
      <c r="I302" s="42"/>
      <c r="J302" s="42"/>
      <c r="K302" s="42"/>
      <c r="L302" s="42"/>
    </row>
    <row r="303">
      <c r="A303" s="42"/>
      <c r="B303" s="399"/>
      <c r="C303" s="42"/>
      <c r="D303" s="42"/>
      <c r="E303" s="42"/>
      <c r="F303" s="42"/>
      <c r="G303" s="42"/>
      <c r="H303" s="42"/>
      <c r="I303" s="42"/>
      <c r="J303" s="42"/>
      <c r="K303" s="42"/>
      <c r="L303" s="42"/>
    </row>
    <row r="304">
      <c r="A304" s="42"/>
      <c r="B304" s="399"/>
      <c r="C304" s="42"/>
      <c r="D304" s="42"/>
      <c r="E304" s="42"/>
      <c r="F304" s="42"/>
      <c r="G304" s="42"/>
      <c r="H304" s="42"/>
      <c r="I304" s="42"/>
      <c r="J304" s="42"/>
      <c r="K304" s="42"/>
      <c r="L304" s="42"/>
    </row>
    <row r="305">
      <c r="A305" s="42"/>
      <c r="B305" s="399"/>
      <c r="C305" s="42"/>
      <c r="D305" s="42"/>
      <c r="E305" s="42"/>
      <c r="F305" s="42"/>
      <c r="G305" s="42"/>
      <c r="H305" s="42"/>
      <c r="I305" s="42"/>
      <c r="J305" s="42"/>
      <c r="K305" s="42"/>
      <c r="L305" s="42"/>
    </row>
    <row r="306">
      <c r="A306" s="42"/>
      <c r="B306" s="399"/>
      <c r="C306" s="42"/>
      <c r="D306" s="42"/>
      <c r="E306" s="42"/>
      <c r="F306" s="42"/>
      <c r="G306" s="42"/>
      <c r="H306" s="42"/>
      <c r="I306" s="42"/>
      <c r="J306" s="42"/>
      <c r="K306" s="42"/>
      <c r="L306" s="42"/>
    </row>
    <row r="307">
      <c r="A307" s="42"/>
      <c r="B307" s="399"/>
      <c r="C307" s="42"/>
      <c r="D307" s="42"/>
      <c r="E307" s="42"/>
      <c r="F307" s="42"/>
      <c r="G307" s="42"/>
      <c r="H307" s="42"/>
      <c r="I307" s="42"/>
      <c r="J307" s="42"/>
      <c r="K307" s="42"/>
      <c r="L307" s="42"/>
    </row>
    <row r="308">
      <c r="A308" s="42"/>
      <c r="B308" s="399"/>
      <c r="C308" s="42"/>
      <c r="D308" s="42"/>
      <c r="E308" s="42"/>
      <c r="F308" s="42"/>
      <c r="G308" s="42"/>
      <c r="H308" s="42"/>
      <c r="I308" s="42"/>
      <c r="J308" s="42"/>
      <c r="K308" s="42"/>
      <c r="L308" s="42"/>
    </row>
    <row r="309">
      <c r="A309" s="42"/>
      <c r="B309" s="399"/>
      <c r="C309" s="42"/>
      <c r="D309" s="42"/>
      <c r="E309" s="42"/>
      <c r="F309" s="42"/>
      <c r="G309" s="42"/>
      <c r="H309" s="42"/>
      <c r="I309" s="42"/>
      <c r="J309" s="42"/>
      <c r="K309" s="42"/>
      <c r="L309" s="42"/>
    </row>
    <row r="310">
      <c r="A310" s="42"/>
      <c r="B310" s="399"/>
      <c r="C310" s="42"/>
      <c r="D310" s="42"/>
      <c r="E310" s="42"/>
      <c r="F310" s="42"/>
      <c r="G310" s="42"/>
      <c r="H310" s="42"/>
      <c r="I310" s="42"/>
      <c r="J310" s="42"/>
      <c r="K310" s="42"/>
      <c r="L310" s="42"/>
    </row>
    <row r="311">
      <c r="A311" s="42"/>
      <c r="B311" s="399"/>
      <c r="C311" s="42"/>
      <c r="D311" s="42"/>
      <c r="E311" s="42"/>
      <c r="F311" s="42"/>
      <c r="G311" s="42"/>
      <c r="H311" s="42"/>
      <c r="I311" s="42"/>
      <c r="J311" s="42"/>
      <c r="K311" s="42"/>
      <c r="L311" s="42"/>
    </row>
    <row r="312">
      <c r="A312" s="42"/>
      <c r="B312" s="399"/>
      <c r="C312" s="42"/>
      <c r="D312" s="42"/>
      <c r="E312" s="42"/>
      <c r="F312" s="42"/>
      <c r="G312" s="42"/>
      <c r="H312" s="42"/>
      <c r="I312" s="42"/>
      <c r="J312" s="42"/>
      <c r="K312" s="42"/>
      <c r="L312" s="42"/>
    </row>
    <row r="313">
      <c r="A313" s="42"/>
      <c r="B313" s="399"/>
      <c r="C313" s="42"/>
      <c r="D313" s="42"/>
      <c r="E313" s="42"/>
      <c r="F313" s="42"/>
      <c r="G313" s="42"/>
      <c r="H313" s="42"/>
      <c r="I313" s="42"/>
      <c r="J313" s="42"/>
      <c r="K313" s="42"/>
      <c r="L313" s="42"/>
    </row>
    <row r="314">
      <c r="A314" s="42"/>
      <c r="B314" s="399"/>
      <c r="C314" s="42"/>
      <c r="D314" s="42"/>
      <c r="E314" s="42"/>
      <c r="F314" s="42"/>
      <c r="G314" s="42"/>
      <c r="H314" s="42"/>
      <c r="I314" s="42"/>
      <c r="J314" s="42"/>
      <c r="K314" s="42"/>
      <c r="L314" s="42"/>
    </row>
    <row r="315">
      <c r="A315" s="42"/>
      <c r="B315" s="399"/>
      <c r="C315" s="42"/>
      <c r="D315" s="42"/>
      <c r="E315" s="42"/>
      <c r="F315" s="42"/>
      <c r="G315" s="42"/>
      <c r="H315" s="42"/>
      <c r="I315" s="42"/>
      <c r="J315" s="42"/>
      <c r="K315" s="42"/>
      <c r="L315" s="42"/>
    </row>
    <row r="316">
      <c r="A316" s="42"/>
      <c r="B316" s="399"/>
      <c r="C316" s="42"/>
      <c r="D316" s="42"/>
      <c r="E316" s="42"/>
      <c r="F316" s="42"/>
      <c r="G316" s="42"/>
      <c r="H316" s="42"/>
      <c r="I316" s="42"/>
      <c r="J316" s="42"/>
      <c r="K316" s="42"/>
      <c r="L316" s="42"/>
    </row>
    <row r="317">
      <c r="A317" s="42"/>
      <c r="B317" s="399"/>
      <c r="C317" s="42"/>
      <c r="D317" s="42"/>
      <c r="E317" s="42"/>
      <c r="F317" s="42"/>
      <c r="G317" s="42"/>
      <c r="H317" s="42"/>
      <c r="I317" s="42"/>
      <c r="J317" s="42"/>
      <c r="K317" s="42"/>
      <c r="L317" s="42"/>
    </row>
    <row r="318">
      <c r="A318" s="42"/>
      <c r="B318" s="399"/>
      <c r="C318" s="42"/>
      <c r="D318" s="42"/>
      <c r="E318" s="42"/>
      <c r="F318" s="42"/>
      <c r="G318" s="42"/>
      <c r="H318" s="42"/>
      <c r="I318" s="42"/>
      <c r="J318" s="42"/>
      <c r="K318" s="42"/>
      <c r="L318" s="42"/>
    </row>
    <row r="319">
      <c r="A319" s="42"/>
      <c r="B319" s="399"/>
      <c r="C319" s="42"/>
      <c r="D319" s="42"/>
      <c r="E319" s="42"/>
      <c r="F319" s="42"/>
      <c r="G319" s="42"/>
      <c r="H319" s="42"/>
      <c r="I319" s="42"/>
      <c r="J319" s="42"/>
      <c r="K319" s="42"/>
      <c r="L319" s="42"/>
    </row>
    <row r="320">
      <c r="A320" s="42"/>
      <c r="B320" s="399"/>
      <c r="C320" s="42"/>
      <c r="D320" s="42"/>
      <c r="E320" s="42"/>
      <c r="F320" s="42"/>
      <c r="G320" s="42"/>
      <c r="H320" s="42"/>
      <c r="I320" s="42"/>
      <c r="J320" s="42"/>
      <c r="K320" s="42"/>
      <c r="L320" s="42"/>
    </row>
    <row r="321">
      <c r="A321" s="42"/>
      <c r="B321" s="399"/>
      <c r="C321" s="42"/>
      <c r="D321" s="42"/>
      <c r="E321" s="42"/>
      <c r="F321" s="42"/>
      <c r="G321" s="42"/>
      <c r="H321" s="42"/>
      <c r="I321" s="42"/>
      <c r="J321" s="42"/>
      <c r="K321" s="42"/>
      <c r="L321" s="42"/>
    </row>
    <row r="322">
      <c r="A322" s="42"/>
      <c r="B322" s="399"/>
      <c r="C322" s="42"/>
      <c r="D322" s="42"/>
      <c r="E322" s="42"/>
      <c r="F322" s="42"/>
      <c r="G322" s="42"/>
      <c r="H322" s="42"/>
      <c r="I322" s="42"/>
      <c r="J322" s="42"/>
      <c r="K322" s="42"/>
      <c r="L322" s="42"/>
    </row>
    <row r="323">
      <c r="A323" s="42"/>
      <c r="B323" s="399"/>
      <c r="C323" s="42"/>
      <c r="D323" s="42"/>
      <c r="E323" s="42"/>
      <c r="F323" s="42"/>
      <c r="G323" s="42"/>
      <c r="H323" s="42"/>
      <c r="I323" s="42"/>
      <c r="J323" s="42"/>
      <c r="K323" s="42"/>
      <c r="L323" s="42"/>
    </row>
    <row r="324">
      <c r="A324" s="42"/>
      <c r="B324" s="399"/>
      <c r="C324" s="42"/>
      <c r="D324" s="42"/>
      <c r="E324" s="42"/>
      <c r="F324" s="42"/>
      <c r="G324" s="42"/>
      <c r="H324" s="42"/>
      <c r="I324" s="42"/>
      <c r="J324" s="42"/>
      <c r="K324" s="42"/>
      <c r="L324" s="42"/>
    </row>
    <row r="325">
      <c r="A325" s="42"/>
      <c r="B325" s="399"/>
      <c r="C325" s="42"/>
      <c r="D325" s="42"/>
      <c r="E325" s="42"/>
      <c r="F325" s="42"/>
      <c r="G325" s="42"/>
      <c r="H325" s="42"/>
      <c r="I325" s="42"/>
      <c r="J325" s="42"/>
      <c r="K325" s="42"/>
      <c r="L325" s="42"/>
    </row>
    <row r="326">
      <c r="A326" s="42"/>
      <c r="B326" s="399"/>
      <c r="C326" s="42"/>
      <c r="D326" s="42"/>
      <c r="E326" s="42"/>
      <c r="F326" s="42"/>
      <c r="G326" s="42"/>
      <c r="H326" s="42"/>
      <c r="I326" s="42"/>
      <c r="J326" s="42"/>
      <c r="K326" s="42"/>
      <c r="L326" s="42"/>
    </row>
    <row r="327">
      <c r="A327" s="42"/>
      <c r="B327" s="399"/>
      <c r="C327" s="42"/>
      <c r="D327" s="42"/>
      <c r="E327" s="42"/>
      <c r="F327" s="42"/>
      <c r="G327" s="42"/>
      <c r="H327" s="42"/>
      <c r="I327" s="42"/>
      <c r="J327" s="42"/>
      <c r="K327" s="42"/>
      <c r="L327" s="42"/>
    </row>
    <row r="328">
      <c r="A328" s="42"/>
      <c r="B328" s="399"/>
      <c r="C328" s="42"/>
      <c r="D328" s="42"/>
      <c r="E328" s="42"/>
      <c r="F328" s="42"/>
      <c r="G328" s="42"/>
      <c r="H328" s="42"/>
      <c r="I328" s="42"/>
      <c r="J328" s="42"/>
      <c r="K328" s="42"/>
      <c r="L328" s="42"/>
    </row>
    <row r="329">
      <c r="A329" s="42"/>
      <c r="B329" s="399"/>
      <c r="C329" s="42"/>
      <c r="D329" s="42"/>
      <c r="E329" s="42"/>
      <c r="F329" s="42"/>
      <c r="G329" s="42"/>
      <c r="H329" s="42"/>
      <c r="I329" s="42"/>
      <c r="J329" s="42"/>
      <c r="K329" s="42"/>
      <c r="L329" s="42"/>
    </row>
    <row r="330">
      <c r="A330" s="42"/>
      <c r="B330" s="399"/>
      <c r="C330" s="42"/>
      <c r="D330" s="42"/>
      <c r="E330" s="42"/>
      <c r="F330" s="42"/>
      <c r="G330" s="42"/>
      <c r="H330" s="42"/>
      <c r="I330" s="42"/>
      <c r="J330" s="42"/>
      <c r="K330" s="42"/>
      <c r="L330" s="42"/>
    </row>
    <row r="331">
      <c r="A331" s="42"/>
      <c r="B331" s="399"/>
      <c r="C331" s="42"/>
      <c r="D331" s="42"/>
      <c r="E331" s="42"/>
      <c r="F331" s="42"/>
      <c r="G331" s="42"/>
      <c r="H331" s="42"/>
      <c r="I331" s="42"/>
      <c r="J331" s="42"/>
      <c r="K331" s="42"/>
      <c r="L331" s="42"/>
    </row>
    <row r="332">
      <c r="A332" s="42"/>
      <c r="B332" s="399"/>
      <c r="C332" s="42"/>
      <c r="D332" s="42"/>
      <c r="E332" s="42"/>
      <c r="F332" s="42"/>
      <c r="G332" s="42"/>
      <c r="H332" s="42"/>
      <c r="I332" s="42"/>
      <c r="J332" s="42"/>
      <c r="K332" s="42"/>
      <c r="L332" s="42"/>
    </row>
    <row r="333">
      <c r="A333" s="42"/>
      <c r="B333" s="399"/>
      <c r="C333" s="42"/>
      <c r="D333" s="42"/>
      <c r="E333" s="42"/>
      <c r="F333" s="42"/>
      <c r="G333" s="42"/>
      <c r="H333" s="42"/>
      <c r="I333" s="42"/>
      <c r="J333" s="42"/>
      <c r="K333" s="42"/>
      <c r="L333" s="42"/>
    </row>
    <row r="334">
      <c r="A334" s="42"/>
      <c r="B334" s="399"/>
      <c r="C334" s="42"/>
      <c r="D334" s="42"/>
      <c r="E334" s="42"/>
      <c r="F334" s="42"/>
      <c r="G334" s="42"/>
      <c r="H334" s="42"/>
      <c r="I334" s="42"/>
      <c r="J334" s="42"/>
      <c r="K334" s="42"/>
      <c r="L334" s="42"/>
    </row>
    <row r="335">
      <c r="A335" s="42"/>
      <c r="B335" s="399"/>
      <c r="C335" s="42"/>
      <c r="D335" s="42"/>
      <c r="E335" s="42"/>
      <c r="F335" s="42"/>
      <c r="G335" s="42"/>
      <c r="H335" s="42"/>
      <c r="I335" s="42"/>
      <c r="J335" s="42"/>
      <c r="K335" s="42"/>
      <c r="L335" s="42"/>
    </row>
    <row r="336">
      <c r="A336" s="42"/>
      <c r="B336" s="399"/>
      <c r="C336" s="42"/>
      <c r="D336" s="42"/>
      <c r="E336" s="42"/>
      <c r="F336" s="42"/>
      <c r="G336" s="42"/>
      <c r="H336" s="42"/>
      <c r="I336" s="42"/>
      <c r="J336" s="42"/>
      <c r="K336" s="42"/>
      <c r="L336" s="42"/>
    </row>
    <row r="337">
      <c r="A337" s="42"/>
      <c r="B337" s="399"/>
      <c r="C337" s="42"/>
      <c r="D337" s="42"/>
      <c r="E337" s="42"/>
      <c r="F337" s="42"/>
      <c r="G337" s="42"/>
      <c r="H337" s="42"/>
      <c r="I337" s="42"/>
      <c r="J337" s="42"/>
      <c r="K337" s="42"/>
      <c r="L337" s="42"/>
    </row>
    <row r="338">
      <c r="A338" s="42"/>
      <c r="B338" s="399"/>
      <c r="C338" s="42"/>
      <c r="D338" s="42"/>
      <c r="E338" s="42"/>
      <c r="F338" s="42"/>
      <c r="G338" s="42"/>
      <c r="H338" s="42"/>
      <c r="I338" s="42"/>
      <c r="J338" s="42"/>
      <c r="K338" s="42"/>
      <c r="L338" s="42"/>
    </row>
    <row r="339">
      <c r="A339" s="42"/>
      <c r="B339" s="399"/>
      <c r="C339" s="42"/>
      <c r="D339" s="42"/>
      <c r="E339" s="42"/>
      <c r="F339" s="42"/>
      <c r="G339" s="42"/>
      <c r="H339" s="42"/>
      <c r="I339" s="42"/>
      <c r="J339" s="42"/>
      <c r="K339" s="42"/>
      <c r="L339" s="42"/>
    </row>
    <row r="340">
      <c r="A340" s="42"/>
      <c r="B340" s="399"/>
      <c r="C340" s="42"/>
      <c r="D340" s="42"/>
      <c r="E340" s="42"/>
      <c r="F340" s="42"/>
      <c r="G340" s="42"/>
      <c r="H340" s="42"/>
      <c r="I340" s="42"/>
      <c r="J340" s="42"/>
      <c r="K340" s="42"/>
      <c r="L340" s="42"/>
    </row>
    <row r="341">
      <c r="A341" s="42"/>
      <c r="B341" s="399"/>
      <c r="C341" s="42"/>
      <c r="D341" s="42"/>
      <c r="E341" s="42"/>
      <c r="F341" s="42"/>
      <c r="G341" s="42"/>
      <c r="H341" s="42"/>
      <c r="I341" s="42"/>
      <c r="J341" s="42"/>
      <c r="K341" s="42"/>
      <c r="L341" s="42"/>
    </row>
    <row r="342">
      <c r="A342" s="42"/>
      <c r="B342" s="399"/>
      <c r="C342" s="42"/>
      <c r="D342" s="42"/>
      <c r="E342" s="42"/>
      <c r="F342" s="42"/>
      <c r="G342" s="42"/>
      <c r="H342" s="42"/>
      <c r="I342" s="42"/>
      <c r="J342" s="42"/>
      <c r="K342" s="42"/>
      <c r="L342" s="42"/>
    </row>
    <row r="343">
      <c r="A343" s="42"/>
      <c r="B343" s="399"/>
      <c r="C343" s="42"/>
      <c r="D343" s="42"/>
      <c r="E343" s="42"/>
      <c r="F343" s="42"/>
      <c r="G343" s="42"/>
      <c r="H343" s="42"/>
      <c r="I343" s="42"/>
      <c r="J343" s="42"/>
      <c r="K343" s="42"/>
      <c r="L343" s="42"/>
    </row>
    <row r="344">
      <c r="A344" s="42"/>
      <c r="B344" s="399"/>
      <c r="C344" s="42"/>
      <c r="D344" s="42"/>
      <c r="E344" s="42"/>
      <c r="F344" s="42"/>
      <c r="G344" s="42"/>
      <c r="H344" s="42"/>
      <c r="I344" s="42"/>
      <c r="J344" s="42"/>
      <c r="K344" s="42"/>
      <c r="L344" s="42"/>
    </row>
    <row r="345">
      <c r="A345" s="42"/>
      <c r="B345" s="399"/>
      <c r="C345" s="42"/>
      <c r="D345" s="42"/>
      <c r="E345" s="42"/>
      <c r="F345" s="42"/>
      <c r="G345" s="42"/>
      <c r="H345" s="42"/>
      <c r="I345" s="42"/>
      <c r="J345" s="42"/>
      <c r="K345" s="42"/>
      <c r="L345" s="42"/>
    </row>
    <row r="346">
      <c r="A346" s="42"/>
      <c r="B346" s="399"/>
      <c r="C346" s="42"/>
      <c r="D346" s="42"/>
      <c r="E346" s="42"/>
      <c r="F346" s="42"/>
      <c r="G346" s="42"/>
      <c r="H346" s="42"/>
      <c r="I346" s="42"/>
      <c r="J346" s="42"/>
      <c r="K346" s="42"/>
      <c r="L346" s="42"/>
    </row>
    <row r="347">
      <c r="A347" s="42"/>
      <c r="B347" s="399"/>
      <c r="C347" s="42"/>
      <c r="D347" s="42"/>
      <c r="E347" s="42"/>
      <c r="F347" s="42"/>
      <c r="G347" s="42"/>
      <c r="H347" s="42"/>
      <c r="I347" s="42"/>
      <c r="J347" s="42"/>
      <c r="K347" s="42"/>
      <c r="L347" s="42"/>
    </row>
    <row r="348">
      <c r="A348" s="42"/>
      <c r="B348" s="399"/>
      <c r="C348" s="42"/>
      <c r="D348" s="42"/>
      <c r="E348" s="42"/>
      <c r="F348" s="42"/>
      <c r="G348" s="42"/>
      <c r="H348" s="42"/>
      <c r="I348" s="42"/>
      <c r="J348" s="42"/>
      <c r="K348" s="42"/>
      <c r="L348" s="42"/>
    </row>
    <row r="349">
      <c r="A349" s="42"/>
      <c r="B349" s="399"/>
      <c r="C349" s="42"/>
      <c r="D349" s="42"/>
      <c r="E349" s="42"/>
      <c r="F349" s="42"/>
      <c r="G349" s="42"/>
      <c r="H349" s="42"/>
      <c r="I349" s="42"/>
      <c r="J349" s="42"/>
      <c r="K349" s="42"/>
      <c r="L349" s="42"/>
    </row>
    <row r="350">
      <c r="A350" s="42"/>
      <c r="B350" s="399"/>
      <c r="C350" s="42"/>
      <c r="D350" s="42"/>
      <c r="E350" s="42"/>
      <c r="F350" s="42"/>
      <c r="G350" s="42"/>
      <c r="H350" s="42"/>
      <c r="I350" s="42"/>
      <c r="J350" s="42"/>
      <c r="K350" s="42"/>
      <c r="L350" s="42"/>
    </row>
    <row r="351">
      <c r="A351" s="42"/>
      <c r="B351" s="399"/>
      <c r="C351" s="42"/>
      <c r="D351" s="42"/>
      <c r="E351" s="42"/>
      <c r="F351" s="42"/>
      <c r="G351" s="42"/>
      <c r="H351" s="42"/>
      <c r="I351" s="42"/>
      <c r="J351" s="42"/>
      <c r="K351" s="42"/>
      <c r="L351" s="42"/>
    </row>
    <row r="352">
      <c r="A352" s="42"/>
      <c r="B352" s="399"/>
      <c r="C352" s="42"/>
      <c r="D352" s="42"/>
      <c r="E352" s="42"/>
      <c r="F352" s="42"/>
      <c r="G352" s="42"/>
      <c r="H352" s="42"/>
      <c r="I352" s="42"/>
      <c r="J352" s="42"/>
      <c r="K352" s="42"/>
      <c r="L352" s="42"/>
    </row>
    <row r="353">
      <c r="A353" s="42"/>
      <c r="B353" s="399"/>
      <c r="C353" s="42"/>
      <c r="D353" s="42"/>
      <c r="E353" s="42"/>
      <c r="F353" s="42"/>
      <c r="G353" s="42"/>
      <c r="H353" s="42"/>
      <c r="I353" s="42"/>
      <c r="J353" s="42"/>
      <c r="K353" s="42"/>
      <c r="L353" s="42"/>
    </row>
    <row r="354">
      <c r="A354" s="42"/>
      <c r="B354" s="399"/>
      <c r="C354" s="42"/>
      <c r="D354" s="42"/>
      <c r="E354" s="42"/>
      <c r="F354" s="42"/>
      <c r="G354" s="42"/>
      <c r="H354" s="42"/>
      <c r="I354" s="42"/>
      <c r="J354" s="42"/>
      <c r="K354" s="42"/>
      <c r="L354" s="42"/>
    </row>
    <row r="355">
      <c r="A355" s="42"/>
      <c r="B355" s="399"/>
      <c r="C355" s="42"/>
      <c r="D355" s="42"/>
      <c r="E355" s="42"/>
      <c r="F355" s="42"/>
      <c r="G355" s="42"/>
      <c r="H355" s="42"/>
      <c r="I355" s="42"/>
      <c r="J355" s="42"/>
      <c r="K355" s="42"/>
      <c r="L355" s="42"/>
    </row>
    <row r="356">
      <c r="A356" s="42"/>
      <c r="B356" s="399"/>
      <c r="C356" s="42"/>
      <c r="D356" s="42"/>
      <c r="E356" s="42"/>
      <c r="F356" s="42"/>
      <c r="G356" s="42"/>
      <c r="H356" s="42"/>
      <c r="I356" s="42"/>
      <c r="J356" s="42"/>
      <c r="K356" s="42"/>
      <c r="L356" s="42"/>
    </row>
    <row r="357">
      <c r="A357" s="42"/>
      <c r="B357" s="399"/>
      <c r="C357" s="42"/>
      <c r="D357" s="42"/>
      <c r="E357" s="42"/>
      <c r="F357" s="42"/>
      <c r="G357" s="42"/>
      <c r="H357" s="42"/>
      <c r="I357" s="42"/>
      <c r="J357" s="42"/>
      <c r="K357" s="42"/>
      <c r="L357" s="42"/>
    </row>
    <row r="358">
      <c r="A358" s="42"/>
      <c r="B358" s="399"/>
      <c r="C358" s="42"/>
      <c r="D358" s="42"/>
      <c r="E358" s="42"/>
      <c r="F358" s="42"/>
      <c r="G358" s="42"/>
      <c r="H358" s="42"/>
      <c r="I358" s="42"/>
      <c r="J358" s="42"/>
      <c r="K358" s="42"/>
      <c r="L358" s="42"/>
    </row>
    <row r="359">
      <c r="A359" s="42"/>
      <c r="B359" s="399"/>
      <c r="C359" s="42"/>
      <c r="D359" s="42"/>
      <c r="E359" s="42"/>
      <c r="F359" s="42"/>
      <c r="G359" s="42"/>
      <c r="H359" s="42"/>
      <c r="I359" s="42"/>
      <c r="J359" s="42"/>
      <c r="K359" s="42"/>
      <c r="L359" s="42"/>
    </row>
    <row r="360">
      <c r="A360" s="42"/>
      <c r="B360" s="399"/>
      <c r="C360" s="42"/>
      <c r="D360" s="42"/>
      <c r="E360" s="42"/>
      <c r="F360" s="42"/>
      <c r="G360" s="42"/>
      <c r="H360" s="42"/>
      <c r="I360" s="42"/>
      <c r="J360" s="42"/>
      <c r="K360" s="42"/>
      <c r="L360" s="42"/>
    </row>
    <row r="361">
      <c r="A361" s="42"/>
      <c r="B361" s="399"/>
      <c r="C361" s="42"/>
      <c r="D361" s="42"/>
      <c r="E361" s="42"/>
      <c r="F361" s="42"/>
      <c r="G361" s="42"/>
      <c r="H361" s="42"/>
      <c r="I361" s="42"/>
      <c r="J361" s="42"/>
      <c r="K361" s="42"/>
      <c r="L361" s="42"/>
    </row>
    <row r="362">
      <c r="A362" s="42"/>
      <c r="B362" s="399"/>
      <c r="C362" s="42"/>
      <c r="D362" s="42"/>
      <c r="E362" s="42"/>
      <c r="F362" s="42"/>
      <c r="G362" s="42"/>
      <c r="H362" s="42"/>
      <c r="I362" s="42"/>
      <c r="J362" s="42"/>
      <c r="K362" s="42"/>
      <c r="L362" s="42"/>
    </row>
    <row r="363">
      <c r="A363" s="42"/>
      <c r="B363" s="399"/>
      <c r="C363" s="42"/>
      <c r="D363" s="42"/>
      <c r="E363" s="42"/>
      <c r="F363" s="42"/>
      <c r="G363" s="42"/>
      <c r="H363" s="42"/>
      <c r="I363" s="42"/>
      <c r="J363" s="42"/>
      <c r="K363" s="42"/>
      <c r="L363" s="42"/>
    </row>
    <row r="364">
      <c r="A364" s="42"/>
      <c r="B364" s="399"/>
      <c r="C364" s="42"/>
      <c r="D364" s="42"/>
      <c r="E364" s="42"/>
      <c r="F364" s="42"/>
      <c r="G364" s="42"/>
      <c r="H364" s="42"/>
      <c r="I364" s="42"/>
      <c r="J364" s="42"/>
      <c r="K364" s="42"/>
      <c r="L364" s="42"/>
    </row>
    <row r="365">
      <c r="A365" s="42"/>
      <c r="B365" s="399"/>
      <c r="C365" s="42"/>
      <c r="D365" s="42"/>
      <c r="E365" s="42"/>
      <c r="F365" s="42"/>
      <c r="G365" s="42"/>
      <c r="H365" s="42"/>
      <c r="I365" s="42"/>
      <c r="J365" s="42"/>
      <c r="K365" s="42"/>
      <c r="L365" s="42"/>
    </row>
    <row r="366">
      <c r="A366" s="42"/>
      <c r="B366" s="399"/>
      <c r="C366" s="42"/>
      <c r="D366" s="42"/>
      <c r="E366" s="42"/>
      <c r="F366" s="42"/>
      <c r="G366" s="42"/>
      <c r="H366" s="42"/>
      <c r="I366" s="42"/>
      <c r="J366" s="42"/>
      <c r="K366" s="42"/>
      <c r="L366" s="42"/>
    </row>
    <row r="367">
      <c r="A367" s="42"/>
      <c r="B367" s="399"/>
      <c r="C367" s="42"/>
      <c r="D367" s="42"/>
      <c r="E367" s="42"/>
      <c r="F367" s="42"/>
      <c r="G367" s="42"/>
      <c r="H367" s="42"/>
      <c r="I367" s="42"/>
      <c r="J367" s="42"/>
      <c r="K367" s="42"/>
      <c r="L367" s="42"/>
    </row>
    <row r="368">
      <c r="A368" s="42"/>
      <c r="B368" s="399"/>
      <c r="C368" s="42"/>
      <c r="D368" s="42"/>
      <c r="E368" s="42"/>
      <c r="F368" s="42"/>
      <c r="G368" s="42"/>
      <c r="H368" s="42"/>
      <c r="I368" s="42"/>
      <c r="J368" s="42"/>
      <c r="K368" s="42"/>
      <c r="L368" s="42"/>
    </row>
    <row r="369">
      <c r="A369" s="42"/>
      <c r="B369" s="399"/>
      <c r="C369" s="42"/>
      <c r="D369" s="42"/>
      <c r="E369" s="42"/>
      <c r="F369" s="42"/>
      <c r="G369" s="42"/>
      <c r="H369" s="42"/>
      <c r="I369" s="42"/>
      <c r="J369" s="42"/>
      <c r="K369" s="42"/>
      <c r="L369" s="42"/>
    </row>
    <row r="370">
      <c r="A370" s="42"/>
      <c r="B370" s="399"/>
      <c r="C370" s="42"/>
      <c r="D370" s="42"/>
      <c r="E370" s="42"/>
      <c r="F370" s="42"/>
      <c r="G370" s="42"/>
      <c r="H370" s="42"/>
      <c r="I370" s="42"/>
      <c r="J370" s="42"/>
      <c r="K370" s="42"/>
      <c r="L370" s="42"/>
    </row>
    <row r="371">
      <c r="A371" s="42"/>
      <c r="B371" s="399"/>
      <c r="C371" s="42"/>
      <c r="D371" s="42"/>
      <c r="E371" s="42"/>
      <c r="F371" s="42"/>
      <c r="G371" s="42"/>
      <c r="H371" s="42"/>
      <c r="I371" s="42"/>
      <c r="J371" s="42"/>
      <c r="K371" s="42"/>
      <c r="L371" s="42"/>
    </row>
    <row r="372">
      <c r="A372" s="42"/>
      <c r="B372" s="399"/>
      <c r="C372" s="42"/>
      <c r="D372" s="42"/>
      <c r="E372" s="42"/>
      <c r="F372" s="42"/>
      <c r="G372" s="42"/>
      <c r="H372" s="42"/>
      <c r="I372" s="42"/>
      <c r="J372" s="42"/>
      <c r="K372" s="42"/>
      <c r="L372" s="42"/>
    </row>
    <row r="373">
      <c r="A373" s="42"/>
      <c r="B373" s="399"/>
      <c r="C373" s="42"/>
      <c r="D373" s="42"/>
      <c r="E373" s="42"/>
      <c r="F373" s="42"/>
      <c r="G373" s="42"/>
      <c r="H373" s="42"/>
      <c r="I373" s="42"/>
      <c r="J373" s="42"/>
      <c r="K373" s="42"/>
      <c r="L373" s="42"/>
    </row>
    <row r="374">
      <c r="A374" s="42"/>
      <c r="B374" s="399"/>
      <c r="C374" s="42"/>
      <c r="D374" s="42"/>
      <c r="E374" s="42"/>
      <c r="F374" s="42"/>
      <c r="G374" s="42"/>
      <c r="H374" s="42"/>
      <c r="I374" s="42"/>
      <c r="J374" s="42"/>
      <c r="K374" s="42"/>
      <c r="L374" s="42"/>
    </row>
    <row r="375">
      <c r="A375" s="42"/>
      <c r="B375" s="399"/>
      <c r="C375" s="42"/>
      <c r="D375" s="42"/>
      <c r="E375" s="42"/>
      <c r="F375" s="42"/>
      <c r="G375" s="42"/>
      <c r="H375" s="42"/>
      <c r="I375" s="42"/>
      <c r="J375" s="42"/>
      <c r="K375" s="42"/>
      <c r="L375" s="42"/>
    </row>
    <row r="376">
      <c r="A376" s="42"/>
      <c r="B376" s="399"/>
      <c r="C376" s="42"/>
      <c r="D376" s="42"/>
      <c r="E376" s="42"/>
      <c r="F376" s="42"/>
      <c r="G376" s="42"/>
      <c r="H376" s="42"/>
      <c r="I376" s="42"/>
      <c r="J376" s="42"/>
      <c r="K376" s="42"/>
      <c r="L376" s="42"/>
    </row>
    <row r="377">
      <c r="A377" s="42"/>
      <c r="B377" s="399"/>
      <c r="C377" s="42"/>
      <c r="D377" s="42"/>
      <c r="E377" s="42"/>
      <c r="F377" s="42"/>
      <c r="G377" s="42"/>
      <c r="H377" s="42"/>
      <c r="I377" s="42"/>
      <c r="J377" s="42"/>
      <c r="K377" s="42"/>
      <c r="L377" s="42"/>
    </row>
    <row r="378">
      <c r="A378" s="42"/>
      <c r="B378" s="399"/>
      <c r="C378" s="42"/>
      <c r="D378" s="42"/>
      <c r="E378" s="42"/>
      <c r="F378" s="42"/>
      <c r="G378" s="42"/>
      <c r="H378" s="42"/>
      <c r="I378" s="42"/>
      <c r="J378" s="42"/>
      <c r="K378" s="42"/>
      <c r="L378" s="42"/>
    </row>
    <row r="379">
      <c r="A379" s="42"/>
      <c r="B379" s="399"/>
      <c r="C379" s="42"/>
      <c r="D379" s="42"/>
      <c r="E379" s="42"/>
      <c r="F379" s="42"/>
      <c r="G379" s="42"/>
      <c r="H379" s="42"/>
      <c r="I379" s="42"/>
      <c r="J379" s="42"/>
      <c r="K379" s="42"/>
      <c r="L379" s="42"/>
    </row>
    <row r="380">
      <c r="A380" s="42"/>
      <c r="B380" s="399"/>
      <c r="C380" s="42"/>
      <c r="D380" s="42"/>
      <c r="E380" s="42"/>
      <c r="F380" s="42"/>
      <c r="G380" s="42"/>
      <c r="H380" s="42"/>
      <c r="I380" s="42"/>
      <c r="J380" s="42"/>
      <c r="K380" s="42"/>
      <c r="L380" s="42"/>
    </row>
    <row r="381">
      <c r="A381" s="42"/>
      <c r="B381" s="399"/>
      <c r="C381" s="42"/>
      <c r="D381" s="42"/>
      <c r="E381" s="42"/>
      <c r="F381" s="42"/>
      <c r="G381" s="42"/>
      <c r="H381" s="42"/>
      <c r="I381" s="42"/>
      <c r="J381" s="42"/>
      <c r="K381" s="42"/>
      <c r="L381" s="42"/>
    </row>
    <row r="382">
      <c r="A382" s="42"/>
      <c r="B382" s="399"/>
      <c r="C382" s="42"/>
      <c r="D382" s="42"/>
      <c r="E382" s="42"/>
      <c r="F382" s="42"/>
      <c r="G382" s="42"/>
      <c r="H382" s="42"/>
      <c r="I382" s="42"/>
      <c r="J382" s="42"/>
      <c r="K382" s="42"/>
      <c r="L382" s="42"/>
    </row>
    <row r="383">
      <c r="A383" s="42"/>
      <c r="B383" s="399"/>
      <c r="C383" s="42"/>
      <c r="D383" s="42"/>
      <c r="E383" s="42"/>
      <c r="F383" s="42"/>
      <c r="G383" s="42"/>
      <c r="H383" s="42"/>
      <c r="I383" s="42"/>
      <c r="J383" s="42"/>
      <c r="K383" s="42"/>
      <c r="L383" s="42"/>
    </row>
    <row r="384">
      <c r="A384" s="42"/>
      <c r="B384" s="399"/>
      <c r="C384" s="42"/>
      <c r="D384" s="42"/>
      <c r="E384" s="42"/>
      <c r="F384" s="42"/>
      <c r="G384" s="42"/>
      <c r="H384" s="42"/>
      <c r="I384" s="42"/>
      <c r="J384" s="42"/>
      <c r="K384" s="42"/>
      <c r="L384" s="42"/>
    </row>
    <row r="385">
      <c r="A385" s="42"/>
      <c r="B385" s="399"/>
      <c r="C385" s="42"/>
      <c r="D385" s="42"/>
      <c r="E385" s="42"/>
      <c r="F385" s="42"/>
      <c r="G385" s="42"/>
      <c r="H385" s="42"/>
      <c r="I385" s="42"/>
      <c r="J385" s="42"/>
      <c r="K385" s="42"/>
      <c r="L385" s="42"/>
    </row>
    <row r="386">
      <c r="A386" s="42"/>
      <c r="B386" s="399"/>
      <c r="C386" s="42"/>
      <c r="D386" s="42"/>
      <c r="E386" s="42"/>
      <c r="F386" s="42"/>
      <c r="G386" s="42"/>
      <c r="H386" s="42"/>
      <c r="I386" s="42"/>
      <c r="J386" s="42"/>
      <c r="K386" s="42"/>
      <c r="L386" s="42"/>
    </row>
    <row r="387">
      <c r="A387" s="42"/>
      <c r="B387" s="399"/>
      <c r="C387" s="42"/>
      <c r="D387" s="42"/>
      <c r="E387" s="42"/>
      <c r="F387" s="42"/>
      <c r="G387" s="42"/>
      <c r="H387" s="42"/>
      <c r="I387" s="42"/>
      <c r="J387" s="42"/>
      <c r="K387" s="42"/>
      <c r="L387" s="42"/>
    </row>
    <row r="388">
      <c r="A388" s="42"/>
      <c r="B388" s="399"/>
      <c r="C388" s="42"/>
      <c r="D388" s="42"/>
      <c r="E388" s="42"/>
      <c r="F388" s="42"/>
      <c r="G388" s="42"/>
      <c r="H388" s="42"/>
      <c r="I388" s="42"/>
      <c r="J388" s="42"/>
      <c r="K388" s="42"/>
      <c r="L388" s="42"/>
    </row>
    <row r="389">
      <c r="A389" s="42"/>
      <c r="B389" s="399"/>
      <c r="C389" s="42"/>
      <c r="D389" s="42"/>
      <c r="E389" s="42"/>
      <c r="F389" s="42"/>
      <c r="G389" s="42"/>
      <c r="H389" s="42"/>
      <c r="I389" s="42"/>
      <c r="J389" s="42"/>
      <c r="K389" s="42"/>
      <c r="L389" s="42"/>
    </row>
    <row r="390">
      <c r="A390" s="42"/>
      <c r="B390" s="399"/>
      <c r="C390" s="42"/>
      <c r="D390" s="42"/>
      <c r="E390" s="42"/>
      <c r="F390" s="42"/>
      <c r="G390" s="42"/>
      <c r="H390" s="42"/>
      <c r="I390" s="42"/>
      <c r="J390" s="42"/>
      <c r="K390" s="42"/>
      <c r="L390" s="42"/>
    </row>
    <row r="391">
      <c r="A391" s="42"/>
      <c r="B391" s="399"/>
      <c r="C391" s="42"/>
      <c r="D391" s="42"/>
      <c r="E391" s="42"/>
      <c r="F391" s="42"/>
      <c r="G391" s="42"/>
      <c r="H391" s="42"/>
      <c r="I391" s="42"/>
      <c r="J391" s="42"/>
      <c r="K391" s="42"/>
      <c r="L391" s="42"/>
    </row>
    <row r="392">
      <c r="A392" s="42"/>
      <c r="B392" s="399"/>
      <c r="C392" s="42"/>
      <c r="D392" s="42"/>
      <c r="E392" s="42"/>
      <c r="F392" s="42"/>
      <c r="G392" s="42"/>
      <c r="H392" s="42"/>
      <c r="I392" s="42"/>
      <c r="J392" s="42"/>
      <c r="K392" s="42"/>
      <c r="L392" s="42"/>
    </row>
    <row r="393">
      <c r="A393" s="42"/>
      <c r="B393" s="399"/>
      <c r="C393" s="42"/>
      <c r="D393" s="42"/>
      <c r="E393" s="42"/>
      <c r="F393" s="42"/>
      <c r="G393" s="42"/>
      <c r="H393" s="42"/>
      <c r="I393" s="42"/>
      <c r="J393" s="42"/>
      <c r="K393" s="42"/>
      <c r="L393" s="42"/>
    </row>
    <row r="394">
      <c r="A394" s="42"/>
      <c r="B394" s="399"/>
      <c r="C394" s="42"/>
      <c r="D394" s="42"/>
      <c r="E394" s="42"/>
      <c r="F394" s="42"/>
      <c r="G394" s="42"/>
      <c r="H394" s="42"/>
      <c r="I394" s="42"/>
      <c r="J394" s="42"/>
      <c r="K394" s="42"/>
      <c r="L394" s="42"/>
    </row>
    <row r="395">
      <c r="A395" s="42"/>
      <c r="B395" s="399"/>
      <c r="C395" s="42"/>
      <c r="D395" s="42"/>
      <c r="E395" s="42"/>
      <c r="F395" s="42"/>
      <c r="G395" s="42"/>
      <c r="H395" s="42"/>
      <c r="I395" s="42"/>
      <c r="J395" s="42"/>
      <c r="K395" s="42"/>
      <c r="L395" s="42"/>
    </row>
    <row r="396">
      <c r="A396" s="42"/>
      <c r="B396" s="399"/>
      <c r="C396" s="42"/>
      <c r="D396" s="42"/>
      <c r="E396" s="42"/>
      <c r="F396" s="42"/>
      <c r="G396" s="42"/>
      <c r="H396" s="42"/>
      <c r="I396" s="42"/>
      <c r="J396" s="42"/>
      <c r="K396" s="42"/>
      <c r="L396" s="42"/>
    </row>
    <row r="397">
      <c r="A397" s="42"/>
      <c r="B397" s="399"/>
      <c r="C397" s="42"/>
      <c r="D397" s="42"/>
      <c r="E397" s="42"/>
      <c r="F397" s="42"/>
      <c r="G397" s="42"/>
      <c r="H397" s="42"/>
      <c r="I397" s="42"/>
      <c r="J397" s="42"/>
      <c r="K397" s="42"/>
      <c r="L397" s="42"/>
    </row>
    <row r="398">
      <c r="A398" s="42"/>
      <c r="B398" s="399"/>
      <c r="C398" s="42"/>
      <c r="D398" s="42"/>
      <c r="E398" s="42"/>
      <c r="F398" s="42"/>
      <c r="G398" s="42"/>
      <c r="H398" s="42"/>
      <c r="I398" s="42"/>
      <c r="J398" s="42"/>
      <c r="K398" s="42"/>
      <c r="L398" s="42"/>
    </row>
    <row r="399">
      <c r="A399" s="42"/>
      <c r="B399" s="399"/>
      <c r="C399" s="42"/>
      <c r="D399" s="42"/>
      <c r="E399" s="42"/>
      <c r="F399" s="42"/>
      <c r="G399" s="42"/>
      <c r="H399" s="42"/>
      <c r="I399" s="42"/>
      <c r="J399" s="42"/>
      <c r="K399" s="42"/>
      <c r="L399" s="42"/>
    </row>
    <row r="400">
      <c r="A400" s="42"/>
      <c r="B400" s="399"/>
      <c r="C400" s="42"/>
      <c r="D400" s="42"/>
      <c r="E400" s="42"/>
      <c r="F400" s="42"/>
      <c r="G400" s="42"/>
      <c r="H400" s="42"/>
      <c r="I400" s="42"/>
      <c r="J400" s="42"/>
      <c r="K400" s="42"/>
      <c r="L400" s="42"/>
    </row>
    <row r="401">
      <c r="A401" s="42"/>
      <c r="B401" s="399"/>
      <c r="C401" s="42"/>
      <c r="D401" s="42"/>
      <c r="E401" s="42"/>
      <c r="F401" s="42"/>
      <c r="G401" s="42"/>
      <c r="H401" s="42"/>
      <c r="I401" s="42"/>
      <c r="J401" s="42"/>
      <c r="K401" s="42"/>
      <c r="L401" s="42"/>
    </row>
    <row r="402">
      <c r="A402" s="42"/>
      <c r="B402" s="399"/>
      <c r="C402" s="42"/>
      <c r="D402" s="42"/>
      <c r="E402" s="42"/>
      <c r="F402" s="42"/>
      <c r="G402" s="42"/>
      <c r="H402" s="42"/>
      <c r="I402" s="42"/>
      <c r="J402" s="42"/>
      <c r="K402" s="42"/>
      <c r="L402" s="42"/>
    </row>
    <row r="403">
      <c r="A403" s="42"/>
      <c r="B403" s="399"/>
      <c r="C403" s="42"/>
      <c r="D403" s="42"/>
      <c r="E403" s="42"/>
      <c r="F403" s="42"/>
      <c r="G403" s="42"/>
      <c r="H403" s="42"/>
      <c r="I403" s="42"/>
      <c r="J403" s="42"/>
      <c r="K403" s="42"/>
      <c r="L403" s="42"/>
    </row>
    <row r="404">
      <c r="A404" s="42"/>
      <c r="B404" s="399"/>
      <c r="C404" s="42"/>
      <c r="D404" s="42"/>
      <c r="E404" s="42"/>
      <c r="F404" s="42"/>
      <c r="G404" s="42"/>
      <c r="H404" s="42"/>
      <c r="I404" s="42"/>
      <c r="J404" s="42"/>
      <c r="K404" s="42"/>
      <c r="L404" s="42"/>
    </row>
    <row r="405">
      <c r="A405" s="42"/>
      <c r="B405" s="399"/>
      <c r="C405" s="42"/>
      <c r="D405" s="42"/>
      <c r="E405" s="42"/>
      <c r="F405" s="42"/>
      <c r="G405" s="42"/>
      <c r="H405" s="42"/>
      <c r="I405" s="42"/>
      <c r="J405" s="42"/>
      <c r="K405" s="42"/>
      <c r="L405" s="42"/>
    </row>
    <row r="406">
      <c r="A406" s="42"/>
      <c r="B406" s="399"/>
      <c r="C406" s="42"/>
      <c r="D406" s="42"/>
      <c r="E406" s="42"/>
      <c r="F406" s="42"/>
      <c r="G406" s="42"/>
      <c r="H406" s="42"/>
      <c r="I406" s="42"/>
      <c r="J406" s="42"/>
      <c r="K406" s="42"/>
      <c r="L406" s="42"/>
    </row>
    <row r="407">
      <c r="A407" s="42"/>
      <c r="B407" s="399"/>
      <c r="C407" s="42"/>
      <c r="D407" s="42"/>
      <c r="E407" s="42"/>
      <c r="F407" s="42"/>
      <c r="G407" s="42"/>
      <c r="H407" s="42"/>
      <c r="I407" s="42"/>
      <c r="J407" s="42"/>
      <c r="K407" s="42"/>
      <c r="L407" s="42"/>
    </row>
    <row r="408">
      <c r="A408" s="42"/>
      <c r="B408" s="399"/>
      <c r="C408" s="42"/>
      <c r="D408" s="42"/>
      <c r="E408" s="42"/>
      <c r="F408" s="42"/>
      <c r="G408" s="42"/>
      <c r="H408" s="42"/>
      <c r="I408" s="42"/>
      <c r="J408" s="42"/>
      <c r="K408" s="42"/>
      <c r="L408" s="42"/>
    </row>
    <row r="409">
      <c r="A409" s="42"/>
      <c r="B409" s="399"/>
      <c r="C409" s="42"/>
      <c r="D409" s="42"/>
      <c r="E409" s="42"/>
      <c r="F409" s="42"/>
      <c r="G409" s="42"/>
      <c r="H409" s="42"/>
      <c r="I409" s="42"/>
      <c r="J409" s="42"/>
      <c r="K409" s="42"/>
      <c r="L409" s="42"/>
    </row>
    <row r="410">
      <c r="A410" s="42"/>
      <c r="B410" s="399"/>
      <c r="C410" s="42"/>
      <c r="D410" s="42"/>
      <c r="E410" s="42"/>
      <c r="F410" s="42"/>
      <c r="G410" s="42"/>
      <c r="H410" s="42"/>
      <c r="I410" s="42"/>
      <c r="J410" s="42"/>
      <c r="K410" s="42"/>
      <c r="L410" s="42"/>
    </row>
    <row r="411">
      <c r="A411" s="42"/>
      <c r="B411" s="399"/>
      <c r="C411" s="42"/>
      <c r="D411" s="42"/>
      <c r="E411" s="42"/>
      <c r="F411" s="42"/>
      <c r="G411" s="42"/>
      <c r="H411" s="42"/>
      <c r="I411" s="42"/>
      <c r="J411" s="42"/>
      <c r="K411" s="42"/>
      <c r="L411" s="42"/>
    </row>
    <row r="412">
      <c r="A412" s="42"/>
      <c r="B412" s="399"/>
      <c r="C412" s="42"/>
      <c r="D412" s="42"/>
      <c r="E412" s="42"/>
      <c r="F412" s="42"/>
      <c r="G412" s="42"/>
      <c r="H412" s="42"/>
      <c r="I412" s="42"/>
      <c r="J412" s="42"/>
      <c r="K412" s="42"/>
      <c r="L412" s="42"/>
    </row>
    <row r="413">
      <c r="A413" s="42"/>
      <c r="B413" s="399"/>
      <c r="C413" s="42"/>
      <c r="D413" s="42"/>
      <c r="E413" s="42"/>
      <c r="F413" s="42"/>
      <c r="G413" s="42"/>
      <c r="H413" s="42"/>
      <c r="I413" s="42"/>
      <c r="J413" s="42"/>
      <c r="K413" s="42"/>
      <c r="L413" s="42"/>
    </row>
    <row r="414">
      <c r="A414" s="42"/>
      <c r="B414" s="399"/>
      <c r="C414" s="42"/>
      <c r="D414" s="42"/>
      <c r="E414" s="42"/>
      <c r="F414" s="42"/>
      <c r="G414" s="42"/>
      <c r="H414" s="42"/>
      <c r="I414" s="42"/>
      <c r="J414" s="42"/>
      <c r="K414" s="42"/>
      <c r="L414" s="42"/>
    </row>
    <row r="415">
      <c r="A415" s="42"/>
      <c r="B415" s="399"/>
      <c r="C415" s="42"/>
      <c r="D415" s="42"/>
      <c r="E415" s="42"/>
      <c r="F415" s="42"/>
      <c r="G415" s="42"/>
      <c r="H415" s="42"/>
      <c r="I415" s="42"/>
      <c r="J415" s="42"/>
      <c r="K415" s="42"/>
      <c r="L415" s="42"/>
    </row>
    <row r="416">
      <c r="A416" s="42"/>
      <c r="B416" s="399"/>
      <c r="C416" s="42"/>
      <c r="D416" s="42"/>
      <c r="E416" s="42"/>
      <c r="F416" s="42"/>
      <c r="G416" s="42"/>
      <c r="H416" s="42"/>
      <c r="I416" s="42"/>
      <c r="J416" s="42"/>
      <c r="K416" s="42"/>
      <c r="L416" s="42"/>
    </row>
    <row r="417">
      <c r="A417" s="42"/>
      <c r="B417" s="399"/>
      <c r="C417" s="42"/>
      <c r="D417" s="42"/>
      <c r="E417" s="42"/>
      <c r="F417" s="42"/>
      <c r="G417" s="42"/>
      <c r="H417" s="42"/>
      <c r="I417" s="42"/>
      <c r="J417" s="42"/>
      <c r="K417" s="42"/>
      <c r="L417" s="42"/>
    </row>
    <row r="418">
      <c r="A418" s="42"/>
      <c r="B418" s="399"/>
      <c r="C418" s="42"/>
      <c r="D418" s="42"/>
      <c r="E418" s="42"/>
      <c r="F418" s="42"/>
      <c r="G418" s="42"/>
      <c r="H418" s="42"/>
      <c r="I418" s="42"/>
      <c r="J418" s="42"/>
      <c r="K418" s="42"/>
      <c r="L418" s="42"/>
    </row>
    <row r="419">
      <c r="A419" s="42"/>
      <c r="B419" s="399"/>
      <c r="C419" s="42"/>
      <c r="D419" s="42"/>
      <c r="E419" s="42"/>
      <c r="F419" s="42"/>
      <c r="G419" s="42"/>
      <c r="H419" s="42"/>
      <c r="I419" s="42"/>
      <c r="J419" s="42"/>
      <c r="K419" s="42"/>
      <c r="L419" s="42"/>
    </row>
    <row r="420">
      <c r="A420" s="42"/>
      <c r="B420" s="399"/>
      <c r="C420" s="42"/>
      <c r="D420" s="42"/>
      <c r="E420" s="42"/>
      <c r="F420" s="42"/>
      <c r="G420" s="42"/>
      <c r="H420" s="42"/>
      <c r="I420" s="42"/>
      <c r="J420" s="42"/>
      <c r="K420" s="42"/>
      <c r="L420" s="42"/>
    </row>
    <row r="421">
      <c r="A421" s="42"/>
      <c r="B421" s="399"/>
      <c r="C421" s="42"/>
      <c r="D421" s="42"/>
      <c r="E421" s="42"/>
      <c r="F421" s="42"/>
      <c r="G421" s="42"/>
      <c r="H421" s="42"/>
      <c r="I421" s="42"/>
      <c r="J421" s="42"/>
      <c r="K421" s="42"/>
      <c r="L421" s="42"/>
    </row>
    <row r="422">
      <c r="A422" s="42"/>
      <c r="B422" s="399"/>
      <c r="C422" s="42"/>
      <c r="D422" s="42"/>
      <c r="E422" s="42"/>
      <c r="F422" s="42"/>
      <c r="G422" s="42"/>
      <c r="H422" s="42"/>
      <c r="I422" s="42"/>
      <c r="J422" s="42"/>
      <c r="K422" s="42"/>
      <c r="L422" s="42"/>
    </row>
    <row r="423">
      <c r="A423" s="42"/>
      <c r="B423" s="399"/>
      <c r="C423" s="42"/>
      <c r="D423" s="42"/>
      <c r="E423" s="42"/>
      <c r="F423" s="42"/>
      <c r="G423" s="42"/>
      <c r="H423" s="42"/>
      <c r="I423" s="42"/>
      <c r="J423" s="42"/>
      <c r="K423" s="42"/>
      <c r="L423" s="42"/>
    </row>
    <row r="424">
      <c r="A424" s="42"/>
      <c r="B424" s="399"/>
      <c r="C424" s="42"/>
      <c r="D424" s="42"/>
      <c r="E424" s="42"/>
      <c r="F424" s="42"/>
      <c r="G424" s="42"/>
      <c r="H424" s="42"/>
      <c r="I424" s="42"/>
      <c r="J424" s="42"/>
      <c r="K424" s="42"/>
      <c r="L424" s="42"/>
    </row>
    <row r="425">
      <c r="A425" s="42"/>
      <c r="B425" s="399"/>
      <c r="C425" s="42"/>
      <c r="D425" s="42"/>
      <c r="E425" s="42"/>
      <c r="F425" s="42"/>
      <c r="G425" s="42"/>
      <c r="H425" s="42"/>
      <c r="I425" s="42"/>
      <c r="J425" s="42"/>
      <c r="K425" s="42"/>
      <c r="L425" s="42"/>
    </row>
    <row r="426">
      <c r="A426" s="42"/>
      <c r="B426" s="399"/>
      <c r="C426" s="42"/>
      <c r="D426" s="42"/>
      <c r="E426" s="42"/>
      <c r="F426" s="42"/>
      <c r="G426" s="42"/>
      <c r="H426" s="42"/>
      <c r="I426" s="42"/>
      <c r="J426" s="42"/>
      <c r="K426" s="42"/>
      <c r="L426" s="42"/>
    </row>
    <row r="427">
      <c r="A427" s="42"/>
      <c r="B427" s="399"/>
      <c r="C427" s="42"/>
      <c r="D427" s="42"/>
      <c r="E427" s="42"/>
      <c r="F427" s="42"/>
      <c r="G427" s="42"/>
      <c r="H427" s="42"/>
      <c r="I427" s="42"/>
      <c r="J427" s="42"/>
      <c r="K427" s="42"/>
      <c r="L427" s="42"/>
    </row>
    <row r="428">
      <c r="A428" s="42"/>
      <c r="B428" s="399"/>
      <c r="C428" s="42"/>
      <c r="D428" s="42"/>
      <c r="E428" s="42"/>
      <c r="F428" s="42"/>
      <c r="G428" s="42"/>
      <c r="H428" s="42"/>
      <c r="I428" s="42"/>
      <c r="J428" s="42"/>
      <c r="K428" s="42"/>
      <c r="L428" s="42"/>
    </row>
    <row r="429">
      <c r="A429" s="42"/>
      <c r="B429" s="399"/>
      <c r="C429" s="42"/>
      <c r="D429" s="42"/>
      <c r="E429" s="42"/>
      <c r="F429" s="42"/>
      <c r="G429" s="42"/>
      <c r="H429" s="42"/>
      <c r="I429" s="42"/>
      <c r="J429" s="42"/>
      <c r="K429" s="42"/>
      <c r="L429" s="42"/>
    </row>
    <row r="430">
      <c r="A430" s="42"/>
      <c r="B430" s="399"/>
      <c r="C430" s="42"/>
      <c r="D430" s="42"/>
      <c r="E430" s="42"/>
      <c r="F430" s="42"/>
      <c r="G430" s="42"/>
      <c r="H430" s="42"/>
      <c r="I430" s="42"/>
      <c r="J430" s="42"/>
      <c r="K430" s="42"/>
      <c r="L430" s="42"/>
    </row>
    <row r="431">
      <c r="A431" s="42"/>
      <c r="B431" s="399"/>
      <c r="C431" s="42"/>
      <c r="D431" s="42"/>
      <c r="E431" s="42"/>
      <c r="F431" s="42"/>
      <c r="G431" s="42"/>
      <c r="H431" s="42"/>
      <c r="I431" s="42"/>
      <c r="J431" s="42"/>
      <c r="K431" s="42"/>
      <c r="L431" s="42"/>
    </row>
    <row r="432">
      <c r="A432" s="42"/>
      <c r="B432" s="399"/>
      <c r="C432" s="42"/>
      <c r="D432" s="42"/>
      <c r="E432" s="42"/>
      <c r="F432" s="42"/>
      <c r="G432" s="42"/>
      <c r="H432" s="42"/>
      <c r="I432" s="42"/>
      <c r="J432" s="42"/>
      <c r="K432" s="42"/>
      <c r="L432" s="42"/>
    </row>
    <row r="433">
      <c r="A433" s="42"/>
      <c r="B433" s="399"/>
      <c r="C433" s="42"/>
      <c r="D433" s="42"/>
      <c r="E433" s="42"/>
      <c r="F433" s="42"/>
      <c r="G433" s="42"/>
      <c r="H433" s="42"/>
      <c r="I433" s="42"/>
      <c r="J433" s="42"/>
      <c r="K433" s="42"/>
      <c r="L433" s="42"/>
    </row>
    <row r="434">
      <c r="A434" s="42"/>
      <c r="B434" s="399"/>
      <c r="C434" s="42"/>
      <c r="D434" s="42"/>
      <c r="E434" s="42"/>
      <c r="F434" s="42"/>
      <c r="G434" s="42"/>
      <c r="H434" s="42"/>
      <c r="I434" s="42"/>
      <c r="J434" s="42"/>
      <c r="K434" s="42"/>
      <c r="L434" s="42"/>
    </row>
    <row r="435">
      <c r="A435" s="42"/>
      <c r="B435" s="399"/>
      <c r="C435" s="42"/>
      <c r="D435" s="42"/>
      <c r="E435" s="42"/>
      <c r="F435" s="42"/>
      <c r="G435" s="42"/>
      <c r="H435" s="42"/>
      <c r="I435" s="42"/>
      <c r="J435" s="42"/>
      <c r="K435" s="42"/>
      <c r="L435" s="42"/>
    </row>
    <row r="436">
      <c r="A436" s="42"/>
      <c r="B436" s="399"/>
      <c r="C436" s="42"/>
      <c r="D436" s="42"/>
      <c r="E436" s="42"/>
      <c r="F436" s="42"/>
      <c r="G436" s="42"/>
      <c r="H436" s="42"/>
      <c r="I436" s="42"/>
      <c r="J436" s="42"/>
      <c r="K436" s="42"/>
      <c r="L436" s="42"/>
    </row>
    <row r="437">
      <c r="A437" s="42"/>
      <c r="B437" s="399"/>
      <c r="C437" s="42"/>
      <c r="D437" s="42"/>
      <c r="E437" s="42"/>
      <c r="F437" s="42"/>
      <c r="G437" s="42"/>
      <c r="H437" s="42"/>
      <c r="I437" s="42"/>
      <c r="J437" s="42"/>
      <c r="K437" s="42"/>
      <c r="L437" s="42"/>
    </row>
    <row r="438">
      <c r="A438" s="42"/>
      <c r="B438" s="399"/>
      <c r="C438" s="42"/>
      <c r="D438" s="42"/>
      <c r="E438" s="42"/>
      <c r="F438" s="42"/>
      <c r="G438" s="42"/>
      <c r="H438" s="42"/>
      <c r="I438" s="42"/>
      <c r="J438" s="42"/>
      <c r="K438" s="42"/>
      <c r="L438" s="42"/>
    </row>
    <row r="439">
      <c r="A439" s="42"/>
      <c r="B439" s="399"/>
      <c r="C439" s="42"/>
      <c r="D439" s="42"/>
      <c r="E439" s="42"/>
      <c r="F439" s="42"/>
      <c r="G439" s="42"/>
      <c r="H439" s="42"/>
      <c r="I439" s="42"/>
      <c r="J439" s="42"/>
      <c r="K439" s="42"/>
      <c r="L439" s="42"/>
    </row>
    <row r="440">
      <c r="A440" s="42"/>
      <c r="B440" s="399"/>
      <c r="C440" s="42"/>
      <c r="D440" s="42"/>
      <c r="E440" s="42"/>
      <c r="F440" s="42"/>
      <c r="G440" s="42"/>
      <c r="H440" s="42"/>
      <c r="I440" s="42"/>
      <c r="J440" s="42"/>
      <c r="K440" s="42"/>
      <c r="L440" s="42"/>
    </row>
    <row r="441">
      <c r="A441" s="42"/>
      <c r="B441" s="399"/>
      <c r="C441" s="42"/>
      <c r="D441" s="42"/>
      <c r="E441" s="42"/>
      <c r="F441" s="42"/>
      <c r="G441" s="42"/>
      <c r="H441" s="42"/>
      <c r="I441" s="42"/>
      <c r="J441" s="42"/>
      <c r="K441" s="42"/>
      <c r="L441" s="42"/>
    </row>
    <row r="442">
      <c r="A442" s="42"/>
      <c r="B442" s="399"/>
      <c r="C442" s="42"/>
      <c r="D442" s="42"/>
      <c r="E442" s="42"/>
      <c r="F442" s="42"/>
      <c r="G442" s="42"/>
      <c r="H442" s="42"/>
      <c r="I442" s="42"/>
      <c r="J442" s="42"/>
      <c r="K442" s="42"/>
      <c r="L442" s="42"/>
    </row>
    <row r="443">
      <c r="A443" s="42"/>
      <c r="B443" s="399"/>
      <c r="C443" s="42"/>
      <c r="D443" s="42"/>
      <c r="E443" s="42"/>
      <c r="F443" s="42"/>
      <c r="G443" s="42"/>
      <c r="H443" s="42"/>
      <c r="I443" s="42"/>
      <c r="J443" s="42"/>
      <c r="K443" s="42"/>
      <c r="L443" s="42"/>
    </row>
    <row r="444">
      <c r="A444" s="42"/>
      <c r="B444" s="399"/>
      <c r="C444" s="42"/>
      <c r="D444" s="42"/>
      <c r="E444" s="42"/>
      <c r="F444" s="42"/>
      <c r="G444" s="42"/>
      <c r="H444" s="42"/>
      <c r="I444" s="42"/>
      <c r="J444" s="42"/>
      <c r="K444" s="42"/>
      <c r="L444" s="42"/>
    </row>
    <row r="445">
      <c r="A445" s="42"/>
      <c r="B445" s="399"/>
      <c r="C445" s="42"/>
      <c r="D445" s="42"/>
      <c r="E445" s="42"/>
      <c r="F445" s="42"/>
      <c r="G445" s="42"/>
      <c r="H445" s="42"/>
      <c r="I445" s="42"/>
      <c r="J445" s="42"/>
      <c r="K445" s="42"/>
      <c r="L445" s="42"/>
    </row>
    <row r="446">
      <c r="A446" s="42"/>
      <c r="B446" s="399"/>
      <c r="C446" s="42"/>
      <c r="D446" s="42"/>
      <c r="E446" s="42"/>
      <c r="F446" s="42"/>
      <c r="G446" s="42"/>
      <c r="H446" s="42"/>
      <c r="I446" s="42"/>
      <c r="J446" s="42"/>
      <c r="K446" s="42"/>
      <c r="L446" s="42"/>
    </row>
    <row r="447">
      <c r="A447" s="42"/>
      <c r="B447" s="399"/>
      <c r="C447" s="42"/>
      <c r="D447" s="42"/>
      <c r="E447" s="42"/>
      <c r="F447" s="42"/>
      <c r="G447" s="42"/>
      <c r="H447" s="42"/>
      <c r="I447" s="42"/>
      <c r="J447" s="42"/>
      <c r="K447" s="42"/>
      <c r="L447" s="42"/>
    </row>
    <row r="448">
      <c r="A448" s="42"/>
      <c r="B448" s="399"/>
      <c r="C448" s="42"/>
      <c r="D448" s="42"/>
      <c r="E448" s="42"/>
      <c r="F448" s="42"/>
      <c r="G448" s="42"/>
      <c r="H448" s="42"/>
      <c r="I448" s="42"/>
      <c r="J448" s="42"/>
      <c r="K448" s="42"/>
      <c r="L448" s="42"/>
    </row>
    <row r="449">
      <c r="A449" s="42"/>
      <c r="B449" s="399"/>
      <c r="C449" s="42"/>
      <c r="D449" s="42"/>
      <c r="E449" s="42"/>
      <c r="F449" s="42"/>
      <c r="G449" s="42"/>
      <c r="H449" s="42"/>
      <c r="I449" s="42"/>
      <c r="J449" s="42"/>
      <c r="K449" s="42"/>
      <c r="L449" s="42"/>
    </row>
    <row r="450">
      <c r="A450" s="42"/>
      <c r="B450" s="399"/>
      <c r="C450" s="42"/>
      <c r="D450" s="42"/>
      <c r="E450" s="42"/>
      <c r="F450" s="42"/>
      <c r="G450" s="42"/>
      <c r="H450" s="42"/>
      <c r="I450" s="42"/>
      <c r="J450" s="42"/>
      <c r="K450" s="42"/>
      <c r="L450" s="42"/>
    </row>
    <row r="451">
      <c r="A451" s="42"/>
      <c r="B451" s="399"/>
      <c r="C451" s="42"/>
      <c r="D451" s="42"/>
      <c r="E451" s="42"/>
      <c r="F451" s="42"/>
      <c r="G451" s="42"/>
      <c r="H451" s="42"/>
      <c r="I451" s="42"/>
      <c r="J451" s="42"/>
      <c r="K451" s="42"/>
      <c r="L451" s="42"/>
    </row>
    <row r="452">
      <c r="A452" s="42"/>
      <c r="B452" s="399"/>
      <c r="C452" s="42"/>
      <c r="D452" s="42"/>
      <c r="E452" s="42"/>
      <c r="F452" s="42"/>
      <c r="G452" s="42"/>
      <c r="H452" s="42"/>
      <c r="I452" s="42"/>
      <c r="J452" s="42"/>
      <c r="K452" s="42"/>
      <c r="L452" s="42"/>
    </row>
    <row r="453">
      <c r="A453" s="42"/>
      <c r="B453" s="399"/>
      <c r="C453" s="42"/>
      <c r="D453" s="42"/>
      <c r="E453" s="42"/>
      <c r="F453" s="42"/>
      <c r="G453" s="42"/>
      <c r="H453" s="42"/>
      <c r="I453" s="42"/>
      <c r="J453" s="42"/>
      <c r="K453" s="42"/>
      <c r="L453" s="42"/>
    </row>
    <row r="454">
      <c r="A454" s="42"/>
      <c r="B454" s="399"/>
      <c r="C454" s="42"/>
      <c r="D454" s="42"/>
      <c r="E454" s="42"/>
      <c r="F454" s="42"/>
      <c r="G454" s="42"/>
      <c r="H454" s="42"/>
      <c r="I454" s="42"/>
      <c r="J454" s="42"/>
      <c r="K454" s="42"/>
      <c r="L454" s="42"/>
    </row>
    <row r="455">
      <c r="A455" s="42"/>
      <c r="B455" s="399"/>
      <c r="C455" s="42"/>
      <c r="D455" s="42"/>
      <c r="E455" s="42"/>
      <c r="F455" s="42"/>
      <c r="G455" s="42"/>
      <c r="H455" s="42"/>
      <c r="I455" s="42"/>
      <c r="J455" s="42"/>
      <c r="K455" s="42"/>
      <c r="L455" s="42"/>
    </row>
    <row r="456">
      <c r="A456" s="42"/>
      <c r="B456" s="399"/>
      <c r="C456" s="42"/>
      <c r="D456" s="42"/>
      <c r="E456" s="42"/>
      <c r="F456" s="42"/>
      <c r="G456" s="42"/>
      <c r="H456" s="42"/>
      <c r="I456" s="42"/>
      <c r="J456" s="42"/>
      <c r="K456" s="42"/>
      <c r="L456" s="42"/>
    </row>
    <row r="457">
      <c r="A457" s="42"/>
      <c r="B457" s="399"/>
      <c r="C457" s="42"/>
      <c r="D457" s="42"/>
      <c r="E457" s="42"/>
      <c r="F457" s="42"/>
      <c r="G457" s="42"/>
      <c r="H457" s="42"/>
      <c r="I457" s="42"/>
      <c r="J457" s="42"/>
      <c r="K457" s="42"/>
      <c r="L457" s="42"/>
    </row>
    <row r="458">
      <c r="A458" s="42"/>
      <c r="B458" s="399"/>
      <c r="C458" s="42"/>
      <c r="D458" s="42"/>
      <c r="E458" s="42"/>
      <c r="F458" s="42"/>
      <c r="G458" s="42"/>
      <c r="H458" s="42"/>
      <c r="I458" s="42"/>
      <c r="J458" s="42"/>
      <c r="K458" s="42"/>
      <c r="L458" s="42"/>
    </row>
    <row r="459">
      <c r="A459" s="42"/>
      <c r="B459" s="399"/>
      <c r="C459" s="42"/>
      <c r="D459" s="42"/>
      <c r="E459" s="42"/>
      <c r="F459" s="42"/>
      <c r="G459" s="42"/>
      <c r="H459" s="42"/>
      <c r="I459" s="42"/>
      <c r="J459" s="42"/>
      <c r="K459" s="42"/>
      <c r="L459" s="42"/>
    </row>
    <row r="460">
      <c r="A460" s="42"/>
      <c r="B460" s="399"/>
      <c r="C460" s="42"/>
      <c r="D460" s="42"/>
      <c r="E460" s="42"/>
      <c r="F460" s="42"/>
      <c r="G460" s="42"/>
      <c r="H460" s="42"/>
      <c r="I460" s="42"/>
      <c r="J460" s="42"/>
      <c r="K460" s="42"/>
      <c r="L460" s="42"/>
    </row>
    <row r="461">
      <c r="A461" s="42"/>
      <c r="B461" s="399"/>
      <c r="C461" s="42"/>
      <c r="D461" s="42"/>
      <c r="E461" s="42"/>
      <c r="F461" s="42"/>
      <c r="G461" s="42"/>
      <c r="H461" s="42"/>
      <c r="I461" s="42"/>
      <c r="J461" s="42"/>
      <c r="K461" s="42"/>
      <c r="L461" s="42"/>
    </row>
    <row r="462">
      <c r="A462" s="42"/>
      <c r="B462" s="399"/>
      <c r="C462" s="42"/>
      <c r="D462" s="42"/>
      <c r="E462" s="42"/>
      <c r="F462" s="42"/>
      <c r="G462" s="42"/>
      <c r="H462" s="42"/>
      <c r="I462" s="42"/>
      <c r="J462" s="42"/>
      <c r="K462" s="42"/>
      <c r="L462" s="42"/>
    </row>
    <row r="463">
      <c r="A463" s="42"/>
      <c r="B463" s="399"/>
      <c r="C463" s="42"/>
      <c r="D463" s="42"/>
      <c r="E463" s="42"/>
      <c r="F463" s="42"/>
      <c r="G463" s="42"/>
      <c r="H463" s="42"/>
      <c r="I463" s="42"/>
      <c r="J463" s="42"/>
      <c r="K463" s="42"/>
      <c r="L463" s="42"/>
    </row>
    <row r="464">
      <c r="A464" s="42"/>
      <c r="B464" s="399"/>
      <c r="C464" s="42"/>
      <c r="D464" s="42"/>
      <c r="E464" s="42"/>
      <c r="F464" s="42"/>
      <c r="G464" s="42"/>
      <c r="H464" s="42"/>
      <c r="I464" s="42"/>
      <c r="J464" s="42"/>
      <c r="K464" s="42"/>
      <c r="L464" s="42"/>
    </row>
    <row r="465">
      <c r="A465" s="42"/>
      <c r="B465" s="399"/>
      <c r="C465" s="42"/>
      <c r="D465" s="42"/>
      <c r="E465" s="42"/>
      <c r="F465" s="42"/>
      <c r="G465" s="42"/>
      <c r="H465" s="42"/>
      <c r="I465" s="42"/>
      <c r="J465" s="42"/>
      <c r="K465" s="42"/>
      <c r="L465" s="42"/>
    </row>
    <row r="466">
      <c r="A466" s="42"/>
      <c r="B466" s="399"/>
      <c r="C466" s="42"/>
      <c r="D466" s="42"/>
      <c r="E466" s="42"/>
      <c r="F466" s="42"/>
      <c r="G466" s="42"/>
      <c r="H466" s="42"/>
      <c r="I466" s="42"/>
      <c r="J466" s="42"/>
      <c r="K466" s="42"/>
      <c r="L466" s="42"/>
    </row>
    <row r="467">
      <c r="A467" s="42"/>
      <c r="B467" s="399"/>
      <c r="C467" s="42"/>
      <c r="D467" s="42"/>
      <c r="E467" s="42"/>
      <c r="F467" s="42"/>
      <c r="G467" s="42"/>
      <c r="H467" s="42"/>
      <c r="I467" s="42"/>
      <c r="J467" s="42"/>
      <c r="K467" s="42"/>
      <c r="L467" s="42"/>
    </row>
    <row r="468">
      <c r="A468" s="42"/>
      <c r="B468" s="399"/>
      <c r="C468" s="42"/>
      <c r="D468" s="42"/>
      <c r="E468" s="42"/>
      <c r="F468" s="42"/>
      <c r="G468" s="42"/>
      <c r="H468" s="42"/>
      <c r="I468" s="42"/>
      <c r="J468" s="42"/>
      <c r="K468" s="42"/>
      <c r="L468" s="42"/>
    </row>
    <row r="469">
      <c r="A469" s="42"/>
      <c r="B469" s="399"/>
      <c r="C469" s="42"/>
      <c r="D469" s="42"/>
      <c r="E469" s="42"/>
      <c r="F469" s="42"/>
      <c r="G469" s="42"/>
      <c r="H469" s="42"/>
      <c r="I469" s="42"/>
      <c r="J469" s="42"/>
      <c r="K469" s="42"/>
      <c r="L469" s="42"/>
    </row>
    <row r="470">
      <c r="A470" s="42"/>
      <c r="B470" s="399"/>
      <c r="C470" s="42"/>
      <c r="D470" s="42"/>
      <c r="E470" s="42"/>
      <c r="F470" s="42"/>
      <c r="G470" s="42"/>
      <c r="H470" s="42"/>
      <c r="I470" s="42"/>
      <c r="J470" s="42"/>
      <c r="K470" s="42"/>
      <c r="L470" s="42"/>
    </row>
    <row r="471">
      <c r="A471" s="42"/>
      <c r="B471" s="399"/>
      <c r="C471" s="42"/>
      <c r="D471" s="42"/>
      <c r="E471" s="42"/>
      <c r="F471" s="42"/>
      <c r="G471" s="42"/>
      <c r="H471" s="42"/>
      <c r="I471" s="42"/>
      <c r="J471" s="42"/>
      <c r="K471" s="42"/>
      <c r="L471" s="42"/>
    </row>
    <row r="472">
      <c r="A472" s="42"/>
      <c r="B472" s="399"/>
      <c r="C472" s="42"/>
      <c r="D472" s="42"/>
      <c r="E472" s="42"/>
      <c r="F472" s="42"/>
      <c r="G472" s="42"/>
      <c r="H472" s="42"/>
      <c r="I472" s="42"/>
      <c r="J472" s="42"/>
      <c r="K472" s="42"/>
      <c r="L472" s="42"/>
    </row>
    <row r="473">
      <c r="A473" s="42"/>
      <c r="B473" s="399"/>
      <c r="C473" s="42"/>
      <c r="D473" s="42"/>
      <c r="E473" s="42"/>
      <c r="F473" s="42"/>
      <c r="G473" s="42"/>
      <c r="H473" s="42"/>
      <c r="I473" s="42"/>
      <c r="J473" s="42"/>
      <c r="K473" s="42"/>
      <c r="L473" s="42"/>
    </row>
    <row r="474">
      <c r="A474" s="42"/>
      <c r="B474" s="399"/>
      <c r="C474" s="42"/>
      <c r="D474" s="42"/>
      <c r="E474" s="42"/>
      <c r="F474" s="42"/>
      <c r="G474" s="42"/>
      <c r="H474" s="42"/>
      <c r="I474" s="42"/>
      <c r="J474" s="42"/>
      <c r="K474" s="42"/>
      <c r="L474" s="42"/>
    </row>
    <row r="475">
      <c r="A475" s="42"/>
      <c r="B475" s="399"/>
      <c r="C475" s="42"/>
      <c r="D475" s="42"/>
      <c r="E475" s="42"/>
      <c r="F475" s="42"/>
      <c r="G475" s="42"/>
      <c r="H475" s="42"/>
      <c r="I475" s="42"/>
      <c r="J475" s="42"/>
      <c r="K475" s="42"/>
      <c r="L475" s="42"/>
    </row>
    <row r="476">
      <c r="A476" s="42"/>
      <c r="B476" s="399"/>
      <c r="C476" s="42"/>
      <c r="D476" s="42"/>
      <c r="E476" s="42"/>
      <c r="F476" s="42"/>
      <c r="G476" s="42"/>
      <c r="H476" s="42"/>
      <c r="I476" s="42"/>
      <c r="J476" s="42"/>
      <c r="K476" s="42"/>
      <c r="L476" s="42"/>
    </row>
    <row r="477">
      <c r="A477" s="42"/>
      <c r="B477" s="399"/>
      <c r="C477" s="42"/>
      <c r="D477" s="42"/>
      <c r="E477" s="42"/>
      <c r="F477" s="42"/>
      <c r="G477" s="42"/>
      <c r="H477" s="42"/>
      <c r="I477" s="42"/>
      <c r="J477" s="42"/>
      <c r="K477" s="42"/>
      <c r="L477" s="42"/>
    </row>
    <row r="478">
      <c r="A478" s="42"/>
      <c r="B478" s="399"/>
      <c r="C478" s="42"/>
      <c r="D478" s="42"/>
      <c r="E478" s="42"/>
      <c r="F478" s="42"/>
      <c r="G478" s="42"/>
      <c r="H478" s="42"/>
      <c r="I478" s="42"/>
      <c r="J478" s="42"/>
      <c r="K478" s="42"/>
      <c r="L478" s="42"/>
    </row>
    <row r="479">
      <c r="A479" s="42"/>
      <c r="B479" s="399"/>
      <c r="C479" s="42"/>
      <c r="D479" s="42"/>
      <c r="E479" s="42"/>
      <c r="F479" s="42"/>
      <c r="G479" s="42"/>
      <c r="H479" s="42"/>
      <c r="I479" s="42"/>
      <c r="J479" s="42"/>
      <c r="K479" s="42"/>
      <c r="L479" s="42"/>
    </row>
    <row r="480">
      <c r="A480" s="42"/>
      <c r="B480" s="399"/>
      <c r="C480" s="42"/>
      <c r="D480" s="42"/>
      <c r="E480" s="42"/>
      <c r="F480" s="42"/>
      <c r="G480" s="42"/>
      <c r="H480" s="42"/>
      <c r="I480" s="42"/>
      <c r="J480" s="42"/>
      <c r="K480" s="42"/>
      <c r="L480" s="42"/>
    </row>
    <row r="481">
      <c r="A481" s="42"/>
      <c r="B481" s="399"/>
      <c r="C481" s="42"/>
      <c r="D481" s="42"/>
      <c r="E481" s="42"/>
      <c r="F481" s="42"/>
      <c r="G481" s="42"/>
      <c r="H481" s="42"/>
      <c r="I481" s="42"/>
      <c r="J481" s="42"/>
      <c r="K481" s="42"/>
      <c r="L481" s="42"/>
    </row>
    <row r="482">
      <c r="A482" s="42"/>
      <c r="B482" s="399"/>
      <c r="C482" s="42"/>
      <c r="D482" s="42"/>
      <c r="E482" s="42"/>
      <c r="F482" s="42"/>
      <c r="G482" s="42"/>
      <c r="H482" s="42"/>
      <c r="I482" s="42"/>
      <c r="J482" s="42"/>
      <c r="K482" s="42"/>
      <c r="L482" s="42"/>
    </row>
    <row r="483">
      <c r="A483" s="42"/>
      <c r="B483" s="399"/>
      <c r="C483" s="42"/>
      <c r="D483" s="42"/>
      <c r="E483" s="42"/>
      <c r="F483" s="42"/>
      <c r="G483" s="42"/>
      <c r="H483" s="42"/>
      <c r="I483" s="42"/>
      <c r="J483" s="42"/>
      <c r="K483" s="42"/>
      <c r="L483" s="42"/>
    </row>
    <row r="484">
      <c r="A484" s="42"/>
      <c r="B484" s="399"/>
      <c r="C484" s="42"/>
      <c r="D484" s="42"/>
      <c r="E484" s="42"/>
      <c r="F484" s="42"/>
      <c r="G484" s="42"/>
      <c r="H484" s="42"/>
      <c r="I484" s="42"/>
      <c r="J484" s="42"/>
      <c r="K484" s="42"/>
      <c r="L484" s="42"/>
    </row>
    <row r="485">
      <c r="A485" s="42"/>
      <c r="B485" s="399"/>
      <c r="C485" s="42"/>
      <c r="D485" s="42"/>
      <c r="E485" s="42"/>
      <c r="F485" s="42"/>
      <c r="G485" s="42"/>
      <c r="H485" s="42"/>
      <c r="I485" s="42"/>
      <c r="J485" s="42"/>
      <c r="K485" s="42"/>
      <c r="L485" s="42"/>
    </row>
    <row r="486">
      <c r="A486" s="42"/>
      <c r="B486" s="399"/>
      <c r="C486" s="42"/>
      <c r="D486" s="42"/>
      <c r="E486" s="42"/>
      <c r="F486" s="42"/>
      <c r="G486" s="42"/>
      <c r="H486" s="42"/>
      <c r="I486" s="42"/>
      <c r="J486" s="42"/>
      <c r="K486" s="42"/>
      <c r="L486" s="42"/>
    </row>
    <row r="487">
      <c r="A487" s="42"/>
      <c r="B487" s="399"/>
      <c r="C487" s="42"/>
      <c r="D487" s="42"/>
      <c r="E487" s="42"/>
      <c r="F487" s="42"/>
      <c r="G487" s="42"/>
      <c r="H487" s="42"/>
      <c r="I487" s="42"/>
      <c r="J487" s="42"/>
      <c r="K487" s="42"/>
      <c r="L487" s="42"/>
    </row>
    <row r="488">
      <c r="A488" s="42"/>
      <c r="B488" s="399"/>
      <c r="C488" s="42"/>
      <c r="D488" s="42"/>
      <c r="E488" s="42"/>
      <c r="F488" s="42"/>
      <c r="G488" s="42"/>
      <c r="H488" s="42"/>
      <c r="I488" s="42"/>
      <c r="J488" s="42"/>
      <c r="K488" s="42"/>
      <c r="L488" s="42"/>
    </row>
    <row r="489">
      <c r="A489" s="42"/>
      <c r="B489" s="399"/>
      <c r="C489" s="42"/>
      <c r="D489" s="42"/>
      <c r="E489" s="42"/>
      <c r="F489" s="42"/>
      <c r="G489" s="42"/>
      <c r="H489" s="42"/>
      <c r="I489" s="42"/>
      <c r="J489" s="42"/>
      <c r="K489" s="42"/>
      <c r="L489" s="42"/>
    </row>
    <row r="490">
      <c r="A490" s="42"/>
      <c r="B490" s="399"/>
      <c r="C490" s="42"/>
      <c r="D490" s="42"/>
      <c r="E490" s="42"/>
      <c r="F490" s="42"/>
      <c r="G490" s="42"/>
      <c r="H490" s="42"/>
      <c r="I490" s="42"/>
      <c r="J490" s="42"/>
      <c r="K490" s="42"/>
      <c r="L490" s="42"/>
    </row>
    <row r="491">
      <c r="A491" s="42"/>
      <c r="B491" s="399"/>
      <c r="C491" s="42"/>
      <c r="D491" s="42"/>
      <c r="E491" s="42"/>
      <c r="F491" s="42"/>
      <c r="G491" s="42"/>
      <c r="H491" s="42"/>
      <c r="I491" s="42"/>
      <c r="J491" s="42"/>
      <c r="K491" s="42"/>
      <c r="L491" s="42"/>
    </row>
    <row r="492">
      <c r="A492" s="42"/>
      <c r="B492" s="399"/>
      <c r="C492" s="42"/>
      <c r="D492" s="42"/>
      <c r="E492" s="42"/>
      <c r="F492" s="42"/>
      <c r="G492" s="42"/>
      <c r="H492" s="42"/>
      <c r="I492" s="42"/>
      <c r="J492" s="42"/>
      <c r="K492" s="42"/>
      <c r="L492" s="42"/>
    </row>
    <row r="493">
      <c r="A493" s="42"/>
      <c r="B493" s="399"/>
      <c r="C493" s="42"/>
      <c r="D493" s="42"/>
      <c r="E493" s="42"/>
      <c r="F493" s="42"/>
      <c r="G493" s="42"/>
      <c r="H493" s="42"/>
      <c r="I493" s="42"/>
      <c r="J493" s="42"/>
      <c r="K493" s="42"/>
      <c r="L493" s="42"/>
    </row>
    <row r="494">
      <c r="A494" s="42"/>
      <c r="B494" s="399"/>
      <c r="C494" s="42"/>
      <c r="D494" s="42"/>
      <c r="E494" s="42"/>
      <c r="F494" s="42"/>
      <c r="G494" s="42"/>
      <c r="H494" s="42"/>
      <c r="I494" s="42"/>
      <c r="J494" s="42"/>
      <c r="K494" s="42"/>
      <c r="L494" s="42"/>
    </row>
    <row r="495">
      <c r="A495" s="42"/>
      <c r="B495" s="399"/>
      <c r="C495" s="42"/>
      <c r="D495" s="42"/>
      <c r="E495" s="42"/>
      <c r="F495" s="42"/>
      <c r="G495" s="42"/>
      <c r="H495" s="42"/>
      <c r="I495" s="42"/>
      <c r="J495" s="42"/>
      <c r="K495" s="42"/>
      <c r="L495" s="42"/>
    </row>
    <row r="496">
      <c r="A496" s="42"/>
      <c r="B496" s="399"/>
      <c r="C496" s="42"/>
      <c r="D496" s="42"/>
      <c r="E496" s="42"/>
      <c r="F496" s="42"/>
      <c r="G496" s="42"/>
      <c r="H496" s="42"/>
      <c r="I496" s="42"/>
      <c r="J496" s="42"/>
      <c r="K496" s="42"/>
      <c r="L496" s="42"/>
    </row>
    <row r="497">
      <c r="A497" s="42"/>
      <c r="B497" s="399"/>
      <c r="C497" s="42"/>
      <c r="D497" s="42"/>
      <c r="E497" s="42"/>
      <c r="F497" s="42"/>
      <c r="G497" s="42"/>
      <c r="H497" s="42"/>
      <c r="I497" s="42"/>
      <c r="J497" s="42"/>
      <c r="K497" s="42"/>
      <c r="L497" s="42"/>
    </row>
    <row r="498">
      <c r="A498" s="42"/>
      <c r="B498" s="399"/>
      <c r="C498" s="42"/>
      <c r="D498" s="42"/>
      <c r="E498" s="42"/>
      <c r="F498" s="42"/>
      <c r="G498" s="42"/>
      <c r="H498" s="42"/>
      <c r="I498" s="42"/>
      <c r="J498" s="42"/>
      <c r="K498" s="42"/>
      <c r="L498" s="42"/>
    </row>
    <row r="499">
      <c r="A499" s="42"/>
      <c r="B499" s="399"/>
      <c r="C499" s="42"/>
      <c r="D499" s="42"/>
      <c r="E499" s="42"/>
      <c r="F499" s="42"/>
      <c r="G499" s="42"/>
      <c r="H499" s="42"/>
      <c r="I499" s="42"/>
      <c r="J499" s="42"/>
      <c r="K499" s="42"/>
      <c r="L499" s="42"/>
    </row>
    <row r="500">
      <c r="A500" s="42"/>
      <c r="B500" s="399"/>
      <c r="C500" s="42"/>
      <c r="D500" s="42"/>
      <c r="E500" s="42"/>
      <c r="F500" s="42"/>
      <c r="G500" s="42"/>
      <c r="H500" s="42"/>
      <c r="I500" s="42"/>
      <c r="J500" s="42"/>
      <c r="K500" s="42"/>
      <c r="L500" s="42"/>
    </row>
    <row r="501">
      <c r="A501" s="42"/>
      <c r="B501" s="399"/>
      <c r="C501" s="42"/>
      <c r="D501" s="42"/>
      <c r="E501" s="42"/>
      <c r="F501" s="42"/>
      <c r="G501" s="42"/>
      <c r="H501" s="42"/>
      <c r="I501" s="42"/>
      <c r="J501" s="42"/>
      <c r="K501" s="42"/>
      <c r="L501" s="42"/>
    </row>
    <row r="502">
      <c r="A502" s="42"/>
      <c r="B502" s="399"/>
      <c r="C502" s="42"/>
      <c r="D502" s="42"/>
      <c r="E502" s="42"/>
      <c r="F502" s="42"/>
      <c r="G502" s="42"/>
      <c r="H502" s="42"/>
      <c r="I502" s="42"/>
      <c r="J502" s="42"/>
      <c r="K502" s="42"/>
      <c r="L502" s="42"/>
    </row>
    <row r="503">
      <c r="A503" s="42"/>
      <c r="B503" s="399"/>
      <c r="C503" s="42"/>
      <c r="D503" s="42"/>
      <c r="E503" s="42"/>
      <c r="F503" s="42"/>
      <c r="G503" s="42"/>
      <c r="H503" s="42"/>
      <c r="I503" s="42"/>
      <c r="J503" s="42"/>
      <c r="K503" s="42"/>
      <c r="L503" s="42"/>
    </row>
    <row r="504">
      <c r="A504" s="42"/>
      <c r="B504" s="399"/>
      <c r="C504" s="42"/>
      <c r="D504" s="42"/>
      <c r="E504" s="42"/>
      <c r="F504" s="42"/>
      <c r="G504" s="42"/>
      <c r="H504" s="42"/>
      <c r="I504" s="42"/>
      <c r="J504" s="42"/>
      <c r="K504" s="42"/>
      <c r="L504" s="42"/>
    </row>
    <row r="505">
      <c r="A505" s="42"/>
      <c r="B505" s="399"/>
      <c r="C505" s="42"/>
      <c r="D505" s="42"/>
      <c r="E505" s="42"/>
      <c r="F505" s="42"/>
      <c r="G505" s="42"/>
      <c r="H505" s="42"/>
      <c r="I505" s="42"/>
      <c r="J505" s="42"/>
      <c r="K505" s="42"/>
      <c r="L505" s="42"/>
    </row>
    <row r="506">
      <c r="A506" s="42"/>
      <c r="B506" s="399"/>
      <c r="C506" s="42"/>
      <c r="D506" s="42"/>
      <c r="E506" s="42"/>
      <c r="F506" s="42"/>
      <c r="G506" s="42"/>
      <c r="H506" s="42"/>
      <c r="I506" s="42"/>
      <c r="J506" s="42"/>
      <c r="K506" s="42"/>
      <c r="L506" s="42"/>
    </row>
    <row r="507">
      <c r="A507" s="42"/>
      <c r="B507" s="399"/>
      <c r="C507" s="42"/>
      <c r="D507" s="42"/>
      <c r="E507" s="42"/>
      <c r="F507" s="42"/>
      <c r="G507" s="42"/>
      <c r="H507" s="42"/>
      <c r="I507" s="42"/>
      <c r="J507" s="42"/>
      <c r="K507" s="42"/>
      <c r="L507" s="42"/>
    </row>
    <row r="508">
      <c r="A508" s="42"/>
      <c r="B508" s="399"/>
      <c r="C508" s="42"/>
      <c r="D508" s="42"/>
      <c r="E508" s="42"/>
      <c r="F508" s="42"/>
      <c r="G508" s="42"/>
      <c r="H508" s="42"/>
      <c r="I508" s="42"/>
      <c r="J508" s="42"/>
      <c r="K508" s="42"/>
      <c r="L508" s="42"/>
    </row>
    <row r="509">
      <c r="A509" s="42"/>
      <c r="B509" s="399"/>
      <c r="C509" s="42"/>
      <c r="D509" s="42"/>
      <c r="E509" s="42"/>
      <c r="F509" s="42"/>
      <c r="G509" s="42"/>
      <c r="H509" s="42"/>
      <c r="I509" s="42"/>
      <c r="J509" s="42"/>
      <c r="K509" s="42"/>
      <c r="L509" s="42"/>
    </row>
    <row r="510">
      <c r="A510" s="42"/>
      <c r="B510" s="399"/>
      <c r="C510" s="42"/>
      <c r="D510" s="42"/>
      <c r="E510" s="42"/>
      <c r="F510" s="42"/>
      <c r="G510" s="42"/>
      <c r="H510" s="42"/>
      <c r="I510" s="42"/>
      <c r="J510" s="42"/>
      <c r="K510" s="42"/>
      <c r="L510" s="42"/>
    </row>
    <row r="511">
      <c r="A511" s="42"/>
      <c r="B511" s="399"/>
      <c r="C511" s="42"/>
      <c r="D511" s="42"/>
      <c r="E511" s="42"/>
      <c r="F511" s="42"/>
      <c r="G511" s="42"/>
      <c r="H511" s="42"/>
      <c r="I511" s="42"/>
      <c r="J511" s="42"/>
      <c r="K511" s="42"/>
      <c r="L511" s="42"/>
    </row>
    <row r="512">
      <c r="A512" s="42"/>
      <c r="B512" s="399"/>
      <c r="C512" s="42"/>
      <c r="D512" s="42"/>
      <c r="E512" s="42"/>
      <c r="F512" s="42"/>
      <c r="G512" s="42"/>
      <c r="H512" s="42"/>
      <c r="I512" s="42"/>
      <c r="J512" s="42"/>
      <c r="K512" s="42"/>
      <c r="L512" s="42"/>
    </row>
    <row r="513">
      <c r="A513" s="42"/>
      <c r="B513" s="399"/>
      <c r="C513" s="42"/>
      <c r="D513" s="42"/>
      <c r="E513" s="42"/>
      <c r="F513" s="42"/>
      <c r="G513" s="42"/>
      <c r="H513" s="42"/>
      <c r="I513" s="42"/>
      <c r="J513" s="42"/>
      <c r="K513" s="42"/>
      <c r="L513" s="42"/>
    </row>
    <row r="514">
      <c r="A514" s="42"/>
      <c r="B514" s="399"/>
      <c r="C514" s="42"/>
      <c r="D514" s="42"/>
      <c r="E514" s="42"/>
      <c r="F514" s="42"/>
      <c r="G514" s="42"/>
      <c r="H514" s="42"/>
      <c r="I514" s="42"/>
      <c r="J514" s="42"/>
      <c r="K514" s="42"/>
      <c r="L514" s="42"/>
    </row>
    <row r="515">
      <c r="A515" s="42"/>
      <c r="B515" s="399"/>
      <c r="C515" s="42"/>
      <c r="D515" s="42"/>
      <c r="E515" s="42"/>
      <c r="F515" s="42"/>
      <c r="G515" s="42"/>
      <c r="H515" s="42"/>
      <c r="I515" s="42"/>
      <c r="J515" s="42"/>
      <c r="K515" s="42"/>
      <c r="L515" s="42"/>
    </row>
    <row r="516">
      <c r="A516" s="42"/>
      <c r="B516" s="399"/>
      <c r="C516" s="42"/>
      <c r="D516" s="42"/>
      <c r="E516" s="42"/>
      <c r="F516" s="42"/>
      <c r="G516" s="42"/>
      <c r="H516" s="42"/>
      <c r="I516" s="42"/>
      <c r="J516" s="42"/>
      <c r="K516" s="42"/>
      <c r="L516" s="42"/>
    </row>
    <row r="517">
      <c r="A517" s="42"/>
      <c r="B517" s="399"/>
      <c r="C517" s="42"/>
      <c r="D517" s="42"/>
      <c r="E517" s="42"/>
      <c r="F517" s="42"/>
      <c r="G517" s="42"/>
      <c r="H517" s="42"/>
      <c r="I517" s="42"/>
      <c r="J517" s="42"/>
      <c r="K517" s="42"/>
      <c r="L517" s="42"/>
    </row>
    <row r="518">
      <c r="A518" s="42"/>
      <c r="B518" s="399"/>
      <c r="C518" s="42"/>
      <c r="D518" s="42"/>
      <c r="E518" s="42"/>
      <c r="F518" s="42"/>
      <c r="G518" s="42"/>
      <c r="H518" s="42"/>
      <c r="I518" s="42"/>
      <c r="J518" s="42"/>
      <c r="K518" s="42"/>
      <c r="L518" s="42"/>
    </row>
    <row r="519">
      <c r="A519" s="42"/>
      <c r="B519" s="399"/>
      <c r="C519" s="42"/>
      <c r="D519" s="42"/>
      <c r="E519" s="42"/>
      <c r="F519" s="42"/>
      <c r="G519" s="42"/>
      <c r="H519" s="42"/>
      <c r="I519" s="42"/>
      <c r="J519" s="42"/>
      <c r="K519" s="42"/>
      <c r="L519" s="42"/>
    </row>
    <row r="520">
      <c r="A520" s="42"/>
      <c r="B520" s="399"/>
      <c r="C520" s="42"/>
      <c r="D520" s="42"/>
      <c r="E520" s="42"/>
      <c r="F520" s="42"/>
      <c r="G520" s="42"/>
      <c r="H520" s="42"/>
      <c r="I520" s="42"/>
      <c r="J520" s="42"/>
      <c r="K520" s="42"/>
      <c r="L520" s="42"/>
    </row>
    <row r="521">
      <c r="A521" s="42"/>
      <c r="B521" s="399"/>
      <c r="C521" s="42"/>
      <c r="D521" s="42"/>
      <c r="E521" s="42"/>
      <c r="F521" s="42"/>
      <c r="G521" s="42"/>
      <c r="H521" s="42"/>
      <c r="I521" s="42"/>
      <c r="J521" s="42"/>
      <c r="K521" s="42"/>
      <c r="L521" s="42"/>
    </row>
    <row r="522">
      <c r="A522" s="42"/>
      <c r="B522" s="399"/>
      <c r="C522" s="42"/>
      <c r="D522" s="42"/>
      <c r="E522" s="42"/>
      <c r="F522" s="42"/>
      <c r="G522" s="42"/>
      <c r="H522" s="42"/>
      <c r="I522" s="42"/>
      <c r="J522" s="42"/>
      <c r="K522" s="42"/>
      <c r="L522" s="42"/>
    </row>
    <row r="523">
      <c r="A523" s="42"/>
      <c r="B523" s="399"/>
      <c r="C523" s="42"/>
      <c r="D523" s="42"/>
      <c r="E523" s="42"/>
      <c r="F523" s="42"/>
      <c r="G523" s="42"/>
      <c r="H523" s="42"/>
      <c r="I523" s="42"/>
      <c r="J523" s="42"/>
      <c r="K523" s="42"/>
      <c r="L523" s="42"/>
    </row>
    <row r="524">
      <c r="A524" s="42"/>
      <c r="B524" s="399"/>
      <c r="C524" s="42"/>
      <c r="D524" s="42"/>
      <c r="E524" s="42"/>
      <c r="F524" s="42"/>
      <c r="G524" s="42"/>
      <c r="H524" s="42"/>
      <c r="I524" s="42"/>
      <c r="J524" s="42"/>
      <c r="K524" s="42"/>
      <c r="L524" s="42"/>
    </row>
    <row r="525">
      <c r="A525" s="42"/>
      <c r="B525" s="399"/>
      <c r="C525" s="42"/>
      <c r="D525" s="42"/>
      <c r="E525" s="42"/>
      <c r="F525" s="42"/>
      <c r="G525" s="42"/>
      <c r="H525" s="42"/>
      <c r="I525" s="42"/>
      <c r="J525" s="42"/>
      <c r="K525" s="42"/>
      <c r="L525" s="42"/>
    </row>
    <row r="526">
      <c r="A526" s="42"/>
      <c r="B526" s="399"/>
      <c r="C526" s="42"/>
      <c r="D526" s="42"/>
      <c r="E526" s="42"/>
      <c r="F526" s="42"/>
      <c r="G526" s="42"/>
      <c r="H526" s="42"/>
      <c r="I526" s="42"/>
      <c r="J526" s="42"/>
      <c r="K526" s="42"/>
      <c r="L526" s="42"/>
    </row>
    <row r="527">
      <c r="A527" s="42"/>
      <c r="B527" s="399"/>
      <c r="C527" s="42"/>
      <c r="D527" s="42"/>
      <c r="E527" s="42"/>
      <c r="F527" s="42"/>
      <c r="G527" s="42"/>
      <c r="H527" s="42"/>
      <c r="I527" s="42"/>
      <c r="J527" s="42"/>
      <c r="K527" s="42"/>
      <c r="L527" s="42"/>
    </row>
    <row r="528">
      <c r="A528" s="42"/>
      <c r="B528" s="399"/>
      <c r="C528" s="42"/>
      <c r="D528" s="42"/>
      <c r="E528" s="42"/>
      <c r="F528" s="42"/>
      <c r="G528" s="42"/>
      <c r="H528" s="42"/>
      <c r="I528" s="42"/>
      <c r="J528" s="42"/>
      <c r="K528" s="42"/>
      <c r="L528" s="42"/>
    </row>
    <row r="529">
      <c r="A529" s="42"/>
      <c r="B529" s="399"/>
      <c r="C529" s="42"/>
      <c r="D529" s="42"/>
      <c r="E529" s="42"/>
      <c r="F529" s="42"/>
      <c r="G529" s="42"/>
      <c r="H529" s="42"/>
      <c r="I529" s="42"/>
      <c r="J529" s="42"/>
      <c r="K529" s="42"/>
      <c r="L529" s="42"/>
    </row>
    <row r="530">
      <c r="A530" s="42"/>
      <c r="B530" s="399"/>
      <c r="C530" s="42"/>
      <c r="D530" s="42"/>
      <c r="E530" s="42"/>
      <c r="F530" s="42"/>
      <c r="G530" s="42"/>
      <c r="H530" s="42"/>
      <c r="I530" s="42"/>
      <c r="J530" s="42"/>
      <c r="K530" s="42"/>
      <c r="L530" s="42"/>
    </row>
    <row r="531">
      <c r="A531" s="42"/>
      <c r="B531" s="399"/>
      <c r="C531" s="42"/>
      <c r="D531" s="42"/>
      <c r="E531" s="42"/>
      <c r="F531" s="42"/>
      <c r="G531" s="42"/>
      <c r="H531" s="42"/>
      <c r="I531" s="42"/>
      <c r="J531" s="42"/>
      <c r="K531" s="42"/>
      <c r="L531" s="42"/>
    </row>
    <row r="532">
      <c r="A532" s="42"/>
      <c r="B532" s="399"/>
      <c r="C532" s="42"/>
      <c r="D532" s="42"/>
      <c r="E532" s="42"/>
      <c r="F532" s="42"/>
      <c r="G532" s="42"/>
      <c r="H532" s="42"/>
      <c r="I532" s="42"/>
      <c r="J532" s="42"/>
      <c r="K532" s="42"/>
      <c r="L532" s="42"/>
    </row>
    <row r="533">
      <c r="A533" s="42"/>
      <c r="B533" s="399"/>
      <c r="C533" s="42"/>
      <c r="D533" s="42"/>
      <c r="E533" s="42"/>
      <c r="F533" s="42"/>
      <c r="G533" s="42"/>
      <c r="H533" s="42"/>
      <c r="I533" s="42"/>
      <c r="J533" s="42"/>
      <c r="K533" s="42"/>
      <c r="L533" s="42"/>
    </row>
    <row r="534">
      <c r="A534" s="42"/>
      <c r="B534" s="399"/>
      <c r="C534" s="42"/>
      <c r="D534" s="42"/>
      <c r="E534" s="42"/>
      <c r="F534" s="42"/>
      <c r="G534" s="42"/>
      <c r="H534" s="42"/>
      <c r="I534" s="42"/>
      <c r="J534" s="42"/>
      <c r="K534" s="42"/>
      <c r="L534" s="42"/>
    </row>
    <row r="535">
      <c r="A535" s="42"/>
      <c r="B535" s="399"/>
      <c r="C535" s="42"/>
      <c r="D535" s="42"/>
      <c r="E535" s="42"/>
      <c r="F535" s="42"/>
      <c r="G535" s="42"/>
      <c r="H535" s="42"/>
      <c r="I535" s="42"/>
      <c r="J535" s="42"/>
      <c r="K535" s="42"/>
      <c r="L535" s="42"/>
    </row>
    <row r="536">
      <c r="A536" s="42"/>
      <c r="B536" s="399"/>
      <c r="C536" s="42"/>
      <c r="D536" s="42"/>
      <c r="E536" s="42"/>
      <c r="F536" s="42"/>
      <c r="G536" s="42"/>
      <c r="H536" s="42"/>
      <c r="I536" s="42"/>
      <c r="J536" s="42"/>
      <c r="K536" s="42"/>
      <c r="L536" s="42"/>
    </row>
    <row r="537">
      <c r="A537" s="42"/>
      <c r="B537" s="399"/>
      <c r="C537" s="42"/>
      <c r="D537" s="42"/>
      <c r="E537" s="42"/>
      <c r="F537" s="42"/>
      <c r="G537" s="42"/>
      <c r="H537" s="42"/>
      <c r="I537" s="42"/>
      <c r="J537" s="42"/>
      <c r="K537" s="42"/>
      <c r="L537" s="42"/>
    </row>
    <row r="538">
      <c r="A538" s="42"/>
      <c r="B538" s="399"/>
      <c r="C538" s="42"/>
      <c r="D538" s="42"/>
      <c r="E538" s="42"/>
      <c r="F538" s="42"/>
      <c r="G538" s="42"/>
      <c r="H538" s="42"/>
      <c r="I538" s="42"/>
      <c r="J538" s="42"/>
      <c r="K538" s="42"/>
      <c r="L538" s="42"/>
    </row>
    <row r="539">
      <c r="A539" s="42"/>
      <c r="B539" s="399"/>
      <c r="C539" s="42"/>
      <c r="D539" s="42"/>
      <c r="E539" s="42"/>
      <c r="F539" s="42"/>
      <c r="G539" s="42"/>
      <c r="H539" s="42"/>
      <c r="I539" s="42"/>
      <c r="J539" s="42"/>
      <c r="K539" s="42"/>
      <c r="L539" s="42"/>
    </row>
    <row r="540">
      <c r="A540" s="42"/>
      <c r="B540" s="399"/>
      <c r="C540" s="42"/>
      <c r="D540" s="42"/>
      <c r="E540" s="42"/>
      <c r="F540" s="42"/>
      <c r="G540" s="42"/>
      <c r="H540" s="42"/>
      <c r="I540" s="42"/>
      <c r="J540" s="42"/>
      <c r="K540" s="42"/>
      <c r="L540" s="42"/>
    </row>
    <row r="541">
      <c r="A541" s="42"/>
      <c r="B541" s="399"/>
      <c r="C541" s="42"/>
      <c r="D541" s="42"/>
      <c r="E541" s="42"/>
      <c r="F541" s="42"/>
      <c r="G541" s="42"/>
      <c r="H541" s="42"/>
      <c r="I541" s="42"/>
      <c r="J541" s="42"/>
      <c r="K541" s="42"/>
      <c r="L541" s="42"/>
    </row>
    <row r="542">
      <c r="A542" s="42"/>
      <c r="B542" s="399"/>
      <c r="C542" s="42"/>
      <c r="D542" s="42"/>
      <c r="E542" s="42"/>
      <c r="F542" s="42"/>
      <c r="G542" s="42"/>
      <c r="H542" s="42"/>
      <c r="I542" s="42"/>
      <c r="J542" s="42"/>
      <c r="K542" s="42"/>
      <c r="L542" s="42"/>
    </row>
    <row r="543">
      <c r="A543" s="42"/>
      <c r="B543" s="399"/>
      <c r="C543" s="42"/>
      <c r="D543" s="42"/>
      <c r="E543" s="42"/>
      <c r="F543" s="42"/>
      <c r="G543" s="42"/>
      <c r="H543" s="42"/>
      <c r="I543" s="42"/>
      <c r="J543" s="42"/>
      <c r="K543" s="42"/>
      <c r="L543" s="42"/>
    </row>
    <row r="544">
      <c r="A544" s="42"/>
      <c r="B544" s="399"/>
      <c r="C544" s="42"/>
      <c r="D544" s="42"/>
      <c r="E544" s="42"/>
      <c r="F544" s="42"/>
      <c r="G544" s="42"/>
      <c r="H544" s="42"/>
      <c r="I544" s="42"/>
      <c r="J544" s="42"/>
      <c r="K544" s="42"/>
      <c r="L544" s="42"/>
    </row>
    <row r="545">
      <c r="A545" s="42"/>
      <c r="B545" s="399"/>
      <c r="C545" s="42"/>
      <c r="D545" s="42"/>
      <c r="E545" s="42"/>
      <c r="F545" s="42"/>
      <c r="G545" s="42"/>
      <c r="H545" s="42"/>
      <c r="I545" s="42"/>
      <c r="J545" s="42"/>
      <c r="K545" s="42"/>
      <c r="L545" s="42"/>
    </row>
    <row r="546">
      <c r="A546" s="42"/>
      <c r="B546" s="399"/>
      <c r="C546" s="42"/>
      <c r="D546" s="42"/>
      <c r="E546" s="42"/>
      <c r="F546" s="42"/>
      <c r="G546" s="42"/>
      <c r="H546" s="42"/>
      <c r="I546" s="42"/>
      <c r="J546" s="42"/>
      <c r="K546" s="42"/>
      <c r="L546" s="42"/>
    </row>
    <row r="547">
      <c r="A547" s="42"/>
      <c r="B547" s="399"/>
      <c r="C547" s="42"/>
      <c r="D547" s="42"/>
      <c r="E547" s="42"/>
      <c r="F547" s="42"/>
      <c r="G547" s="42"/>
      <c r="H547" s="42"/>
      <c r="I547" s="42"/>
      <c r="J547" s="42"/>
      <c r="K547" s="42"/>
      <c r="L547" s="42"/>
    </row>
    <row r="548">
      <c r="A548" s="42"/>
      <c r="B548" s="399"/>
      <c r="C548" s="42"/>
      <c r="D548" s="42"/>
      <c r="E548" s="42"/>
      <c r="F548" s="42"/>
      <c r="G548" s="42"/>
      <c r="H548" s="42"/>
      <c r="I548" s="42"/>
      <c r="J548" s="42"/>
      <c r="K548" s="42"/>
      <c r="L548" s="42"/>
    </row>
    <row r="549">
      <c r="A549" s="42"/>
      <c r="B549" s="399"/>
      <c r="C549" s="42"/>
      <c r="D549" s="42"/>
      <c r="E549" s="42"/>
      <c r="F549" s="42"/>
      <c r="G549" s="42"/>
      <c r="H549" s="42"/>
      <c r="I549" s="42"/>
      <c r="J549" s="42"/>
      <c r="K549" s="42"/>
      <c r="L549" s="42"/>
    </row>
    <row r="550">
      <c r="A550" s="42"/>
      <c r="B550" s="399"/>
      <c r="C550" s="42"/>
      <c r="D550" s="42"/>
      <c r="E550" s="42"/>
      <c r="F550" s="42"/>
      <c r="G550" s="42"/>
      <c r="H550" s="42"/>
      <c r="I550" s="42"/>
      <c r="J550" s="42"/>
      <c r="K550" s="42"/>
      <c r="L550" s="42"/>
    </row>
    <row r="551">
      <c r="A551" s="42"/>
      <c r="B551" s="399"/>
      <c r="C551" s="42"/>
      <c r="D551" s="42"/>
      <c r="E551" s="42"/>
      <c r="F551" s="42"/>
      <c r="G551" s="42"/>
      <c r="H551" s="42"/>
      <c r="I551" s="42"/>
      <c r="J551" s="42"/>
      <c r="K551" s="42"/>
      <c r="L551" s="42"/>
    </row>
    <row r="552">
      <c r="A552" s="42"/>
      <c r="B552" s="399"/>
      <c r="C552" s="42"/>
      <c r="D552" s="42"/>
      <c r="E552" s="42"/>
      <c r="F552" s="42"/>
      <c r="G552" s="42"/>
      <c r="H552" s="42"/>
      <c r="I552" s="42"/>
      <c r="J552" s="42"/>
      <c r="K552" s="42"/>
      <c r="L552" s="42"/>
    </row>
    <row r="553">
      <c r="A553" s="42"/>
      <c r="B553" s="399"/>
      <c r="C553" s="42"/>
      <c r="D553" s="42"/>
      <c r="E553" s="42"/>
      <c r="F553" s="42"/>
      <c r="G553" s="42"/>
      <c r="H553" s="42"/>
      <c r="I553" s="42"/>
      <c r="J553" s="42"/>
      <c r="K553" s="42"/>
      <c r="L553" s="42"/>
    </row>
    <row r="554">
      <c r="A554" s="42"/>
      <c r="B554" s="399"/>
      <c r="C554" s="42"/>
      <c r="D554" s="42"/>
      <c r="E554" s="42"/>
      <c r="F554" s="42"/>
      <c r="G554" s="42"/>
      <c r="H554" s="42"/>
      <c r="I554" s="42"/>
      <c r="J554" s="42"/>
      <c r="K554" s="42"/>
      <c r="L554" s="42"/>
    </row>
    <row r="555">
      <c r="A555" s="42"/>
      <c r="B555" s="399"/>
      <c r="C555" s="42"/>
      <c r="D555" s="42"/>
      <c r="E555" s="42"/>
      <c r="F555" s="42"/>
      <c r="G555" s="42"/>
      <c r="H555" s="42"/>
      <c r="I555" s="42"/>
      <c r="J555" s="42"/>
      <c r="K555" s="42"/>
      <c r="L555" s="42"/>
    </row>
    <row r="556">
      <c r="A556" s="42"/>
      <c r="B556" s="399"/>
      <c r="C556" s="42"/>
      <c r="D556" s="42"/>
      <c r="E556" s="42"/>
      <c r="F556" s="42"/>
      <c r="G556" s="42"/>
      <c r="H556" s="42"/>
      <c r="I556" s="42"/>
      <c r="J556" s="42"/>
      <c r="K556" s="42"/>
      <c r="L556" s="42"/>
    </row>
    <row r="557">
      <c r="A557" s="42"/>
      <c r="B557" s="399"/>
      <c r="C557" s="42"/>
      <c r="D557" s="42"/>
      <c r="E557" s="42"/>
      <c r="F557" s="42"/>
      <c r="G557" s="42"/>
      <c r="H557" s="42"/>
      <c r="I557" s="42"/>
      <c r="J557" s="42"/>
      <c r="K557" s="42"/>
      <c r="L557" s="42"/>
    </row>
    <row r="558">
      <c r="A558" s="42"/>
      <c r="B558" s="399"/>
      <c r="C558" s="42"/>
      <c r="D558" s="42"/>
      <c r="E558" s="42"/>
      <c r="F558" s="42"/>
      <c r="G558" s="42"/>
      <c r="H558" s="42"/>
      <c r="I558" s="42"/>
      <c r="J558" s="42"/>
      <c r="K558" s="42"/>
      <c r="L558" s="42"/>
    </row>
    <row r="559">
      <c r="A559" s="42"/>
      <c r="B559" s="399"/>
      <c r="C559" s="42"/>
      <c r="D559" s="42"/>
      <c r="E559" s="42"/>
      <c r="F559" s="42"/>
      <c r="G559" s="42"/>
      <c r="H559" s="42"/>
      <c r="I559" s="42"/>
      <c r="J559" s="42"/>
      <c r="K559" s="42"/>
      <c r="L559" s="42"/>
    </row>
    <row r="560">
      <c r="A560" s="42"/>
      <c r="B560" s="399"/>
      <c r="C560" s="42"/>
      <c r="D560" s="42"/>
      <c r="E560" s="42"/>
      <c r="F560" s="42"/>
      <c r="G560" s="42"/>
      <c r="H560" s="42"/>
      <c r="I560" s="42"/>
      <c r="J560" s="42"/>
      <c r="K560" s="42"/>
      <c r="L560" s="42"/>
    </row>
    <row r="561">
      <c r="A561" s="42"/>
      <c r="B561" s="399"/>
      <c r="C561" s="42"/>
      <c r="D561" s="42"/>
      <c r="E561" s="42"/>
      <c r="F561" s="42"/>
      <c r="G561" s="42"/>
      <c r="H561" s="42"/>
      <c r="I561" s="42"/>
      <c r="J561" s="42"/>
      <c r="K561" s="42"/>
      <c r="L561" s="42"/>
    </row>
    <row r="562">
      <c r="A562" s="42"/>
      <c r="B562" s="399"/>
      <c r="C562" s="42"/>
      <c r="D562" s="42"/>
      <c r="E562" s="42"/>
      <c r="F562" s="42"/>
      <c r="G562" s="42"/>
      <c r="H562" s="42"/>
      <c r="I562" s="42"/>
      <c r="J562" s="42"/>
      <c r="K562" s="42"/>
      <c r="L562" s="42"/>
    </row>
    <row r="563">
      <c r="A563" s="42"/>
      <c r="B563" s="399"/>
      <c r="C563" s="42"/>
      <c r="D563" s="42"/>
      <c r="E563" s="42"/>
      <c r="F563" s="42"/>
      <c r="G563" s="42"/>
      <c r="H563" s="42"/>
      <c r="I563" s="42"/>
      <c r="J563" s="42"/>
      <c r="K563" s="42"/>
      <c r="L563" s="42"/>
    </row>
    <row r="564">
      <c r="A564" s="42"/>
      <c r="B564" s="399"/>
      <c r="C564" s="42"/>
      <c r="D564" s="42"/>
      <c r="E564" s="42"/>
      <c r="F564" s="42"/>
      <c r="G564" s="42"/>
      <c r="H564" s="42"/>
      <c r="I564" s="42"/>
      <c r="J564" s="42"/>
      <c r="K564" s="42"/>
      <c r="L564" s="42"/>
    </row>
    <row r="565">
      <c r="A565" s="42"/>
      <c r="B565" s="399"/>
      <c r="C565" s="42"/>
      <c r="D565" s="42"/>
      <c r="E565" s="42"/>
      <c r="F565" s="42"/>
      <c r="G565" s="42"/>
      <c r="H565" s="42"/>
      <c r="I565" s="42"/>
      <c r="J565" s="42"/>
      <c r="K565" s="42"/>
      <c r="L565" s="42"/>
    </row>
    <row r="566">
      <c r="A566" s="42"/>
      <c r="B566" s="399"/>
      <c r="C566" s="42"/>
      <c r="D566" s="42"/>
      <c r="E566" s="42"/>
      <c r="F566" s="42"/>
      <c r="G566" s="42"/>
      <c r="H566" s="42"/>
      <c r="I566" s="42"/>
      <c r="J566" s="42"/>
      <c r="K566" s="42"/>
      <c r="L566" s="42"/>
    </row>
    <row r="567">
      <c r="A567" s="42"/>
      <c r="B567" s="399"/>
      <c r="C567" s="42"/>
      <c r="D567" s="42"/>
      <c r="E567" s="42"/>
      <c r="F567" s="42"/>
      <c r="G567" s="42"/>
      <c r="H567" s="42"/>
      <c r="I567" s="42"/>
      <c r="J567" s="42"/>
      <c r="K567" s="42"/>
      <c r="L567" s="42"/>
    </row>
    <row r="568">
      <c r="A568" s="42"/>
      <c r="B568" s="399"/>
      <c r="C568" s="42"/>
      <c r="D568" s="42"/>
      <c r="E568" s="42"/>
      <c r="F568" s="42"/>
      <c r="G568" s="42"/>
      <c r="H568" s="42"/>
      <c r="I568" s="42"/>
      <c r="J568" s="42"/>
      <c r="K568" s="42"/>
      <c r="L568" s="42"/>
    </row>
    <row r="569">
      <c r="A569" s="42"/>
      <c r="B569" s="399"/>
      <c r="C569" s="42"/>
      <c r="D569" s="42"/>
      <c r="E569" s="42"/>
      <c r="F569" s="42"/>
      <c r="G569" s="42"/>
      <c r="H569" s="42"/>
      <c r="I569" s="42"/>
      <c r="J569" s="42"/>
      <c r="K569" s="42"/>
      <c r="L569" s="42"/>
    </row>
    <row r="570">
      <c r="A570" s="42"/>
      <c r="B570" s="399"/>
      <c r="C570" s="42"/>
      <c r="D570" s="42"/>
      <c r="E570" s="42"/>
      <c r="F570" s="42"/>
      <c r="G570" s="42"/>
      <c r="H570" s="42"/>
      <c r="I570" s="42"/>
      <c r="J570" s="42"/>
      <c r="K570" s="42"/>
      <c r="L570" s="42"/>
    </row>
    <row r="571">
      <c r="A571" s="42"/>
      <c r="B571" s="399"/>
      <c r="C571" s="42"/>
      <c r="D571" s="42"/>
      <c r="E571" s="42"/>
      <c r="F571" s="42"/>
      <c r="G571" s="42"/>
      <c r="H571" s="42"/>
      <c r="I571" s="42"/>
      <c r="J571" s="42"/>
      <c r="K571" s="42"/>
      <c r="L571" s="42"/>
    </row>
    <row r="572">
      <c r="A572" s="42"/>
      <c r="B572" s="399"/>
      <c r="C572" s="42"/>
      <c r="D572" s="42"/>
      <c r="E572" s="42"/>
      <c r="F572" s="42"/>
      <c r="G572" s="42"/>
      <c r="H572" s="42"/>
      <c r="I572" s="42"/>
      <c r="J572" s="42"/>
      <c r="K572" s="42"/>
      <c r="L572" s="42"/>
    </row>
    <row r="573">
      <c r="A573" s="42"/>
      <c r="B573" s="399"/>
      <c r="C573" s="42"/>
      <c r="D573" s="42"/>
      <c r="E573" s="42"/>
      <c r="F573" s="42"/>
      <c r="G573" s="42"/>
      <c r="H573" s="42"/>
      <c r="I573" s="42"/>
      <c r="J573" s="42"/>
      <c r="K573" s="42"/>
      <c r="L573" s="42"/>
    </row>
    <row r="574">
      <c r="A574" s="42"/>
      <c r="B574" s="399"/>
      <c r="C574" s="42"/>
      <c r="D574" s="42"/>
      <c r="E574" s="42"/>
      <c r="F574" s="42"/>
      <c r="G574" s="42"/>
      <c r="H574" s="42"/>
      <c r="I574" s="42"/>
      <c r="J574" s="42"/>
      <c r="K574" s="42"/>
      <c r="L574" s="42"/>
    </row>
    <row r="575">
      <c r="A575" s="42"/>
      <c r="B575" s="399"/>
      <c r="C575" s="42"/>
      <c r="D575" s="42"/>
      <c r="E575" s="42"/>
      <c r="F575" s="42"/>
      <c r="G575" s="42"/>
      <c r="H575" s="42"/>
      <c r="I575" s="42"/>
      <c r="J575" s="42"/>
      <c r="K575" s="42"/>
      <c r="L575" s="42"/>
    </row>
    <row r="576">
      <c r="A576" s="42"/>
      <c r="B576" s="399"/>
      <c r="C576" s="42"/>
      <c r="D576" s="42"/>
      <c r="E576" s="42"/>
      <c r="F576" s="42"/>
      <c r="G576" s="42"/>
      <c r="H576" s="42"/>
      <c r="I576" s="42"/>
      <c r="J576" s="42"/>
      <c r="K576" s="42"/>
      <c r="L576" s="42"/>
    </row>
    <row r="577">
      <c r="A577" s="42"/>
      <c r="B577" s="399"/>
      <c r="C577" s="42"/>
      <c r="D577" s="42"/>
      <c r="E577" s="42"/>
      <c r="F577" s="42"/>
      <c r="G577" s="42"/>
      <c r="H577" s="42"/>
      <c r="I577" s="42"/>
      <c r="J577" s="42"/>
      <c r="K577" s="42"/>
      <c r="L577" s="42"/>
    </row>
    <row r="578">
      <c r="A578" s="42"/>
      <c r="B578" s="399"/>
      <c r="C578" s="42"/>
      <c r="D578" s="42"/>
      <c r="E578" s="42"/>
      <c r="F578" s="42"/>
      <c r="G578" s="42"/>
      <c r="H578" s="42"/>
      <c r="I578" s="42"/>
      <c r="J578" s="42"/>
      <c r="K578" s="42"/>
      <c r="L578" s="42"/>
    </row>
    <row r="579">
      <c r="A579" s="42"/>
      <c r="B579" s="399"/>
      <c r="C579" s="42"/>
      <c r="D579" s="42"/>
      <c r="E579" s="42"/>
      <c r="F579" s="42"/>
      <c r="G579" s="42"/>
      <c r="H579" s="42"/>
      <c r="I579" s="42"/>
      <c r="J579" s="42"/>
      <c r="K579" s="42"/>
      <c r="L579" s="42"/>
    </row>
    <row r="580">
      <c r="A580" s="42"/>
      <c r="B580" s="399"/>
      <c r="C580" s="42"/>
      <c r="D580" s="42"/>
      <c r="E580" s="42"/>
      <c r="F580" s="42"/>
      <c r="G580" s="42"/>
      <c r="H580" s="42"/>
      <c r="I580" s="42"/>
      <c r="J580" s="42"/>
      <c r="K580" s="42"/>
      <c r="L580" s="42"/>
    </row>
    <row r="581">
      <c r="A581" s="42"/>
      <c r="B581" s="399"/>
      <c r="C581" s="42"/>
      <c r="D581" s="42"/>
      <c r="E581" s="42"/>
      <c r="F581" s="42"/>
      <c r="G581" s="42"/>
      <c r="H581" s="42"/>
      <c r="I581" s="42"/>
      <c r="J581" s="42"/>
      <c r="K581" s="42"/>
      <c r="L581" s="42"/>
    </row>
    <row r="582">
      <c r="A582" s="42"/>
      <c r="B582" s="399"/>
      <c r="C582" s="42"/>
      <c r="D582" s="42"/>
      <c r="E582" s="42"/>
      <c r="F582" s="42"/>
      <c r="G582" s="42"/>
      <c r="H582" s="42"/>
      <c r="I582" s="42"/>
      <c r="J582" s="42"/>
      <c r="K582" s="42"/>
      <c r="L582" s="42"/>
    </row>
    <row r="583">
      <c r="A583" s="42"/>
      <c r="B583" s="399"/>
      <c r="C583" s="42"/>
      <c r="D583" s="42"/>
      <c r="E583" s="42"/>
      <c r="F583" s="42"/>
      <c r="G583" s="42"/>
      <c r="H583" s="42"/>
      <c r="I583" s="42"/>
      <c r="J583" s="42"/>
      <c r="K583" s="42"/>
      <c r="L583" s="42"/>
    </row>
    <row r="584">
      <c r="A584" s="42"/>
      <c r="B584" s="399"/>
      <c r="C584" s="42"/>
      <c r="D584" s="42"/>
      <c r="E584" s="42"/>
      <c r="F584" s="42"/>
      <c r="G584" s="42"/>
      <c r="H584" s="42"/>
      <c r="I584" s="42"/>
      <c r="J584" s="42"/>
      <c r="K584" s="42"/>
      <c r="L584" s="42"/>
    </row>
    <row r="585">
      <c r="A585" s="42"/>
      <c r="B585" s="399"/>
      <c r="C585" s="42"/>
      <c r="D585" s="42"/>
      <c r="E585" s="42"/>
      <c r="F585" s="42"/>
      <c r="G585" s="42"/>
      <c r="H585" s="42"/>
      <c r="I585" s="42"/>
      <c r="J585" s="42"/>
      <c r="K585" s="42"/>
      <c r="L585" s="42"/>
    </row>
    <row r="586">
      <c r="A586" s="42"/>
      <c r="B586" s="399"/>
      <c r="C586" s="42"/>
      <c r="D586" s="42"/>
      <c r="E586" s="42"/>
      <c r="F586" s="42"/>
      <c r="G586" s="42"/>
      <c r="H586" s="42"/>
      <c r="I586" s="42"/>
      <c r="J586" s="42"/>
      <c r="K586" s="42"/>
      <c r="L586" s="42"/>
    </row>
    <row r="587">
      <c r="A587" s="42"/>
      <c r="B587" s="399"/>
      <c r="C587" s="42"/>
      <c r="D587" s="42"/>
      <c r="E587" s="42"/>
      <c r="F587" s="42"/>
      <c r="G587" s="42"/>
      <c r="H587" s="42"/>
      <c r="I587" s="42"/>
      <c r="J587" s="42"/>
      <c r="K587" s="42"/>
      <c r="L587" s="42"/>
    </row>
    <row r="588">
      <c r="A588" s="42"/>
      <c r="B588" s="399"/>
      <c r="C588" s="42"/>
      <c r="D588" s="42"/>
      <c r="E588" s="42"/>
      <c r="F588" s="42"/>
      <c r="G588" s="42"/>
      <c r="H588" s="42"/>
      <c r="I588" s="42"/>
      <c r="J588" s="42"/>
      <c r="K588" s="42"/>
      <c r="L588" s="42"/>
    </row>
    <row r="589">
      <c r="A589" s="42"/>
      <c r="B589" s="399"/>
      <c r="C589" s="42"/>
      <c r="D589" s="42"/>
      <c r="E589" s="42"/>
      <c r="F589" s="42"/>
      <c r="G589" s="42"/>
      <c r="H589" s="42"/>
      <c r="I589" s="42"/>
      <c r="J589" s="42"/>
      <c r="K589" s="42"/>
      <c r="L589" s="42"/>
    </row>
    <row r="590">
      <c r="A590" s="42"/>
      <c r="B590" s="399"/>
      <c r="C590" s="42"/>
      <c r="D590" s="42"/>
      <c r="E590" s="42"/>
      <c r="F590" s="42"/>
      <c r="G590" s="42"/>
      <c r="H590" s="42"/>
      <c r="I590" s="42"/>
      <c r="J590" s="42"/>
      <c r="K590" s="42"/>
      <c r="L590" s="42"/>
    </row>
    <row r="591">
      <c r="A591" s="42"/>
      <c r="B591" s="399"/>
      <c r="C591" s="42"/>
      <c r="D591" s="42"/>
      <c r="E591" s="42"/>
      <c r="F591" s="42"/>
      <c r="G591" s="42"/>
      <c r="H591" s="42"/>
      <c r="I591" s="42"/>
      <c r="J591" s="42"/>
      <c r="K591" s="42"/>
      <c r="L591" s="42"/>
    </row>
    <row r="592">
      <c r="A592" s="42"/>
      <c r="B592" s="399"/>
      <c r="C592" s="42"/>
      <c r="D592" s="42"/>
      <c r="E592" s="42"/>
      <c r="F592" s="42"/>
      <c r="G592" s="42"/>
      <c r="H592" s="42"/>
      <c r="I592" s="42"/>
      <c r="J592" s="42"/>
      <c r="K592" s="42"/>
      <c r="L592" s="42"/>
    </row>
    <row r="593">
      <c r="A593" s="42"/>
      <c r="B593" s="399"/>
      <c r="C593" s="42"/>
      <c r="D593" s="42"/>
      <c r="E593" s="42"/>
      <c r="F593" s="42"/>
      <c r="G593" s="42"/>
      <c r="H593" s="42"/>
      <c r="I593" s="42"/>
      <c r="J593" s="42"/>
      <c r="K593" s="42"/>
      <c r="L593" s="42"/>
    </row>
    <row r="594">
      <c r="A594" s="42"/>
      <c r="B594" s="399"/>
      <c r="C594" s="42"/>
      <c r="D594" s="42"/>
      <c r="E594" s="42"/>
      <c r="F594" s="42"/>
      <c r="G594" s="42"/>
      <c r="H594" s="42"/>
      <c r="I594" s="42"/>
      <c r="J594" s="42"/>
      <c r="K594" s="42"/>
      <c r="L594" s="42"/>
    </row>
    <row r="595">
      <c r="A595" s="42"/>
      <c r="B595" s="399"/>
      <c r="C595" s="42"/>
      <c r="D595" s="42"/>
      <c r="E595" s="42"/>
      <c r="F595" s="42"/>
      <c r="G595" s="42"/>
      <c r="H595" s="42"/>
      <c r="I595" s="42"/>
      <c r="J595" s="42"/>
      <c r="K595" s="42"/>
      <c r="L595" s="42"/>
    </row>
    <row r="596">
      <c r="A596" s="42"/>
      <c r="B596" s="399"/>
      <c r="C596" s="42"/>
      <c r="D596" s="42"/>
      <c r="E596" s="42"/>
      <c r="F596" s="42"/>
      <c r="G596" s="42"/>
      <c r="H596" s="42"/>
      <c r="I596" s="42"/>
      <c r="J596" s="42"/>
      <c r="K596" s="42"/>
      <c r="L596" s="42"/>
    </row>
    <row r="597">
      <c r="A597" s="42"/>
      <c r="B597" s="399"/>
      <c r="C597" s="42"/>
      <c r="D597" s="42"/>
      <c r="E597" s="42"/>
      <c r="F597" s="42"/>
      <c r="G597" s="42"/>
      <c r="H597" s="42"/>
      <c r="I597" s="42"/>
      <c r="J597" s="42"/>
      <c r="K597" s="42"/>
      <c r="L597" s="42"/>
    </row>
    <row r="598">
      <c r="A598" s="42"/>
      <c r="B598" s="399"/>
      <c r="C598" s="42"/>
      <c r="D598" s="42"/>
      <c r="E598" s="42"/>
      <c r="F598" s="42"/>
      <c r="G598" s="42"/>
      <c r="H598" s="42"/>
      <c r="I598" s="42"/>
      <c r="J598" s="42"/>
      <c r="K598" s="42"/>
      <c r="L598" s="42"/>
    </row>
    <row r="599">
      <c r="A599" s="42"/>
      <c r="B599" s="399"/>
      <c r="C599" s="42"/>
      <c r="D599" s="42"/>
      <c r="E599" s="42"/>
      <c r="F599" s="42"/>
      <c r="G599" s="42"/>
      <c r="H599" s="42"/>
      <c r="I599" s="42"/>
      <c r="J599" s="42"/>
      <c r="K599" s="42"/>
      <c r="L599" s="42"/>
    </row>
    <row r="600">
      <c r="A600" s="42"/>
      <c r="B600" s="399"/>
      <c r="C600" s="42"/>
      <c r="D600" s="42"/>
      <c r="E600" s="42"/>
      <c r="F600" s="42"/>
      <c r="G600" s="42"/>
      <c r="H600" s="42"/>
      <c r="I600" s="42"/>
      <c r="J600" s="42"/>
      <c r="K600" s="42"/>
      <c r="L600" s="42"/>
    </row>
    <row r="601">
      <c r="A601" s="42"/>
      <c r="B601" s="399"/>
      <c r="C601" s="42"/>
      <c r="D601" s="42"/>
      <c r="E601" s="42"/>
      <c r="F601" s="42"/>
      <c r="G601" s="42"/>
      <c r="H601" s="42"/>
      <c r="I601" s="42"/>
      <c r="J601" s="42"/>
      <c r="K601" s="42"/>
      <c r="L601" s="42"/>
    </row>
    <row r="602">
      <c r="A602" s="42"/>
      <c r="B602" s="399"/>
      <c r="C602" s="42"/>
      <c r="D602" s="42"/>
      <c r="E602" s="42"/>
      <c r="F602" s="42"/>
      <c r="G602" s="42"/>
      <c r="H602" s="42"/>
      <c r="I602" s="42"/>
      <c r="J602" s="42"/>
      <c r="K602" s="42"/>
      <c r="L602" s="42"/>
    </row>
    <row r="603">
      <c r="A603" s="42"/>
      <c r="B603" s="399"/>
      <c r="C603" s="42"/>
      <c r="D603" s="42"/>
      <c r="E603" s="42"/>
      <c r="F603" s="42"/>
      <c r="G603" s="42"/>
      <c r="H603" s="42"/>
      <c r="I603" s="42"/>
      <c r="J603" s="42"/>
      <c r="K603" s="42"/>
      <c r="L603" s="42"/>
    </row>
    <row r="604">
      <c r="A604" s="42"/>
      <c r="B604" s="399"/>
      <c r="C604" s="42"/>
      <c r="D604" s="42"/>
      <c r="E604" s="42"/>
      <c r="F604" s="42"/>
      <c r="G604" s="42"/>
      <c r="H604" s="42"/>
      <c r="I604" s="42"/>
      <c r="J604" s="42"/>
      <c r="K604" s="42"/>
      <c r="L604" s="42"/>
    </row>
    <row r="605">
      <c r="A605" s="42"/>
      <c r="B605" s="399"/>
      <c r="C605" s="42"/>
      <c r="D605" s="42"/>
      <c r="E605" s="42"/>
      <c r="F605" s="42"/>
      <c r="G605" s="42"/>
      <c r="H605" s="42"/>
      <c r="I605" s="42"/>
      <c r="J605" s="42"/>
      <c r="K605" s="42"/>
      <c r="L605" s="42"/>
    </row>
    <row r="606">
      <c r="A606" s="42"/>
      <c r="B606" s="399"/>
      <c r="C606" s="42"/>
      <c r="D606" s="42"/>
      <c r="E606" s="42"/>
      <c r="F606" s="42"/>
      <c r="G606" s="42"/>
      <c r="H606" s="42"/>
      <c r="I606" s="42"/>
      <c r="J606" s="42"/>
      <c r="K606" s="42"/>
      <c r="L606" s="42"/>
    </row>
    <row r="607">
      <c r="A607" s="42"/>
      <c r="B607" s="399"/>
      <c r="C607" s="42"/>
      <c r="D607" s="42"/>
      <c r="E607" s="42"/>
      <c r="F607" s="42"/>
      <c r="G607" s="42"/>
      <c r="H607" s="42"/>
      <c r="I607" s="42"/>
      <c r="J607" s="42"/>
      <c r="K607" s="42"/>
      <c r="L607" s="42"/>
    </row>
    <row r="608">
      <c r="A608" s="42"/>
      <c r="B608" s="399"/>
      <c r="C608" s="42"/>
      <c r="D608" s="42"/>
      <c r="E608" s="42"/>
      <c r="F608" s="42"/>
      <c r="G608" s="42"/>
      <c r="H608" s="42"/>
      <c r="I608" s="42"/>
      <c r="J608" s="42"/>
      <c r="K608" s="42"/>
      <c r="L608" s="42"/>
    </row>
    <row r="609">
      <c r="A609" s="42"/>
      <c r="B609" s="399"/>
      <c r="C609" s="42"/>
      <c r="D609" s="42"/>
      <c r="E609" s="42"/>
      <c r="F609" s="42"/>
      <c r="G609" s="42"/>
      <c r="H609" s="42"/>
      <c r="I609" s="42"/>
      <c r="J609" s="42"/>
      <c r="K609" s="42"/>
      <c r="L609" s="42"/>
    </row>
    <row r="610">
      <c r="A610" s="42"/>
      <c r="B610" s="399"/>
      <c r="C610" s="42"/>
      <c r="D610" s="42"/>
      <c r="E610" s="42"/>
      <c r="F610" s="42"/>
      <c r="G610" s="42"/>
      <c r="H610" s="42"/>
      <c r="I610" s="42"/>
      <c r="J610" s="42"/>
      <c r="K610" s="42"/>
      <c r="L610" s="42"/>
    </row>
    <row r="611">
      <c r="A611" s="42"/>
      <c r="B611" s="399"/>
      <c r="C611" s="42"/>
      <c r="D611" s="42"/>
      <c r="E611" s="42"/>
      <c r="F611" s="42"/>
      <c r="G611" s="42"/>
      <c r="H611" s="42"/>
      <c r="I611" s="42"/>
      <c r="J611" s="42"/>
      <c r="K611" s="42"/>
      <c r="L611" s="42"/>
    </row>
    <row r="612">
      <c r="A612" s="42"/>
      <c r="B612" s="399"/>
      <c r="C612" s="42"/>
      <c r="D612" s="42"/>
      <c r="E612" s="42"/>
      <c r="F612" s="42"/>
      <c r="G612" s="42"/>
      <c r="H612" s="42"/>
      <c r="I612" s="42"/>
      <c r="J612" s="42"/>
      <c r="K612" s="42"/>
      <c r="L612" s="42"/>
    </row>
    <row r="613">
      <c r="A613" s="42"/>
      <c r="B613" s="399"/>
      <c r="C613" s="42"/>
      <c r="D613" s="42"/>
      <c r="E613" s="42"/>
      <c r="F613" s="42"/>
      <c r="G613" s="42"/>
      <c r="H613" s="42"/>
      <c r="I613" s="42"/>
      <c r="J613" s="42"/>
      <c r="K613" s="42"/>
      <c r="L613" s="42"/>
    </row>
    <row r="614">
      <c r="A614" s="42"/>
      <c r="B614" s="399"/>
      <c r="C614" s="42"/>
      <c r="D614" s="42"/>
      <c r="E614" s="42"/>
      <c r="F614" s="42"/>
      <c r="G614" s="42"/>
      <c r="H614" s="42"/>
      <c r="I614" s="42"/>
      <c r="J614" s="42"/>
      <c r="K614" s="42"/>
      <c r="L614" s="42"/>
    </row>
    <row r="615">
      <c r="A615" s="42"/>
      <c r="B615" s="399"/>
      <c r="C615" s="42"/>
      <c r="D615" s="42"/>
      <c r="E615" s="42"/>
      <c r="F615" s="42"/>
      <c r="G615" s="42"/>
      <c r="H615" s="42"/>
      <c r="I615" s="42"/>
      <c r="J615" s="42"/>
      <c r="K615" s="42"/>
      <c r="L615" s="42"/>
    </row>
    <row r="616">
      <c r="A616" s="42"/>
      <c r="B616" s="399"/>
      <c r="C616" s="42"/>
      <c r="D616" s="42"/>
      <c r="E616" s="42"/>
      <c r="F616" s="42"/>
      <c r="G616" s="42"/>
      <c r="H616" s="42"/>
      <c r="I616" s="42"/>
      <c r="J616" s="42"/>
      <c r="K616" s="42"/>
      <c r="L616" s="42"/>
    </row>
    <row r="617">
      <c r="A617" s="42"/>
      <c r="B617" s="399"/>
      <c r="C617" s="42"/>
      <c r="D617" s="42"/>
      <c r="E617" s="42"/>
      <c r="F617" s="42"/>
      <c r="G617" s="42"/>
      <c r="H617" s="42"/>
      <c r="I617" s="42"/>
      <c r="J617" s="42"/>
      <c r="K617" s="42"/>
      <c r="L617" s="42"/>
    </row>
    <row r="618">
      <c r="A618" s="42"/>
      <c r="B618" s="399"/>
      <c r="C618" s="42"/>
      <c r="D618" s="42"/>
      <c r="E618" s="42"/>
      <c r="F618" s="42"/>
      <c r="G618" s="42"/>
      <c r="H618" s="42"/>
      <c r="I618" s="42"/>
      <c r="J618" s="42"/>
      <c r="K618" s="42"/>
      <c r="L618" s="42"/>
    </row>
    <row r="619">
      <c r="A619" s="42"/>
      <c r="B619" s="399"/>
      <c r="C619" s="42"/>
      <c r="D619" s="42"/>
      <c r="E619" s="42"/>
      <c r="F619" s="42"/>
      <c r="G619" s="42"/>
      <c r="H619" s="42"/>
      <c r="I619" s="42"/>
      <c r="J619" s="42"/>
      <c r="K619" s="42"/>
      <c r="L619" s="42"/>
    </row>
    <row r="620">
      <c r="A620" s="42"/>
      <c r="B620" s="399"/>
      <c r="C620" s="42"/>
      <c r="D620" s="42"/>
      <c r="E620" s="42"/>
      <c r="F620" s="42"/>
      <c r="G620" s="42"/>
      <c r="H620" s="42"/>
      <c r="I620" s="42"/>
      <c r="J620" s="42"/>
      <c r="K620" s="42"/>
      <c r="L620" s="42"/>
    </row>
    <row r="621">
      <c r="A621" s="42"/>
      <c r="B621" s="399"/>
      <c r="C621" s="42"/>
      <c r="D621" s="42"/>
      <c r="E621" s="42"/>
      <c r="F621" s="42"/>
      <c r="G621" s="42"/>
      <c r="H621" s="42"/>
      <c r="I621" s="42"/>
      <c r="J621" s="42"/>
      <c r="K621" s="42"/>
      <c r="L621" s="42"/>
    </row>
    <row r="622">
      <c r="A622" s="42"/>
      <c r="B622" s="399"/>
      <c r="C622" s="42"/>
      <c r="D622" s="42"/>
      <c r="E622" s="42"/>
      <c r="F622" s="42"/>
      <c r="G622" s="42"/>
      <c r="H622" s="42"/>
      <c r="I622" s="42"/>
      <c r="J622" s="42"/>
      <c r="K622" s="42"/>
      <c r="L622" s="42"/>
    </row>
    <row r="623">
      <c r="A623" s="42"/>
      <c r="B623" s="399"/>
      <c r="C623" s="42"/>
      <c r="D623" s="42"/>
      <c r="E623" s="42"/>
      <c r="F623" s="42"/>
      <c r="G623" s="42"/>
      <c r="H623" s="42"/>
      <c r="I623" s="42"/>
      <c r="J623" s="42"/>
      <c r="K623" s="42"/>
      <c r="L623" s="42"/>
    </row>
    <row r="624">
      <c r="A624" s="42"/>
      <c r="B624" s="399"/>
      <c r="C624" s="42"/>
      <c r="D624" s="42"/>
      <c r="E624" s="42"/>
      <c r="F624" s="42"/>
      <c r="G624" s="42"/>
      <c r="H624" s="42"/>
      <c r="I624" s="42"/>
      <c r="J624" s="42"/>
      <c r="K624" s="42"/>
      <c r="L624" s="42"/>
    </row>
    <row r="625">
      <c r="A625" s="42"/>
      <c r="B625" s="399"/>
      <c r="C625" s="42"/>
      <c r="D625" s="42"/>
      <c r="E625" s="42"/>
      <c r="F625" s="42"/>
      <c r="G625" s="42"/>
      <c r="H625" s="42"/>
      <c r="I625" s="42"/>
      <c r="J625" s="42"/>
      <c r="K625" s="42"/>
      <c r="L625" s="42"/>
    </row>
    <row r="626">
      <c r="A626" s="42"/>
      <c r="B626" s="399"/>
      <c r="C626" s="42"/>
      <c r="D626" s="42"/>
      <c r="E626" s="42"/>
      <c r="F626" s="42"/>
      <c r="G626" s="42"/>
      <c r="H626" s="42"/>
      <c r="I626" s="42"/>
      <c r="J626" s="42"/>
      <c r="K626" s="42"/>
      <c r="L626" s="42"/>
    </row>
    <row r="627">
      <c r="A627" s="42"/>
      <c r="B627" s="399"/>
      <c r="C627" s="42"/>
      <c r="D627" s="42"/>
      <c r="E627" s="42"/>
      <c r="F627" s="42"/>
      <c r="G627" s="42"/>
      <c r="H627" s="42"/>
      <c r="I627" s="42"/>
      <c r="J627" s="42"/>
      <c r="K627" s="42"/>
      <c r="L627" s="42"/>
    </row>
    <row r="628">
      <c r="A628" s="42"/>
      <c r="B628" s="399"/>
      <c r="C628" s="42"/>
      <c r="D628" s="42"/>
      <c r="E628" s="42"/>
      <c r="F628" s="42"/>
      <c r="G628" s="42"/>
      <c r="H628" s="42"/>
      <c r="I628" s="42"/>
      <c r="J628" s="42"/>
      <c r="K628" s="42"/>
      <c r="L628" s="42"/>
    </row>
    <row r="629">
      <c r="A629" s="42"/>
      <c r="B629" s="399"/>
      <c r="C629" s="42"/>
      <c r="D629" s="42"/>
      <c r="E629" s="42"/>
      <c r="F629" s="42"/>
      <c r="G629" s="42"/>
      <c r="H629" s="42"/>
      <c r="I629" s="42"/>
      <c r="J629" s="42"/>
      <c r="K629" s="42"/>
      <c r="L629" s="42"/>
    </row>
    <row r="630">
      <c r="A630" s="42"/>
      <c r="B630" s="399"/>
      <c r="C630" s="42"/>
      <c r="D630" s="42"/>
      <c r="E630" s="42"/>
      <c r="F630" s="42"/>
      <c r="G630" s="42"/>
      <c r="H630" s="42"/>
      <c r="I630" s="42"/>
      <c r="J630" s="42"/>
      <c r="K630" s="42"/>
      <c r="L630" s="42"/>
    </row>
    <row r="631">
      <c r="A631" s="42"/>
      <c r="B631" s="399"/>
      <c r="C631" s="42"/>
      <c r="D631" s="42"/>
      <c r="E631" s="42"/>
      <c r="F631" s="42"/>
      <c r="G631" s="42"/>
      <c r="H631" s="42"/>
      <c r="I631" s="42"/>
      <c r="J631" s="42"/>
      <c r="K631" s="42"/>
      <c r="L631" s="42"/>
    </row>
    <row r="632">
      <c r="A632" s="42"/>
      <c r="B632" s="399"/>
      <c r="C632" s="42"/>
      <c r="D632" s="42"/>
      <c r="E632" s="42"/>
      <c r="F632" s="42"/>
      <c r="G632" s="42"/>
      <c r="H632" s="42"/>
      <c r="I632" s="42"/>
      <c r="J632" s="42"/>
      <c r="K632" s="42"/>
      <c r="L632" s="42"/>
    </row>
    <row r="633">
      <c r="A633" s="42"/>
      <c r="B633" s="399"/>
      <c r="C633" s="42"/>
      <c r="D633" s="42"/>
      <c r="E633" s="42"/>
      <c r="F633" s="42"/>
      <c r="G633" s="42"/>
      <c r="H633" s="42"/>
      <c r="I633" s="42"/>
      <c r="J633" s="42"/>
      <c r="K633" s="42"/>
      <c r="L633" s="42"/>
    </row>
    <row r="634">
      <c r="A634" s="42"/>
      <c r="B634" s="399"/>
      <c r="C634" s="42"/>
      <c r="D634" s="42"/>
      <c r="E634" s="42"/>
      <c r="F634" s="42"/>
      <c r="G634" s="42"/>
      <c r="H634" s="42"/>
      <c r="I634" s="42"/>
      <c r="J634" s="42"/>
      <c r="K634" s="42"/>
      <c r="L634" s="42"/>
    </row>
    <row r="635">
      <c r="A635" s="42"/>
      <c r="B635" s="399"/>
      <c r="C635" s="42"/>
      <c r="D635" s="42"/>
      <c r="E635" s="42"/>
      <c r="F635" s="42"/>
      <c r="G635" s="42"/>
      <c r="H635" s="42"/>
      <c r="I635" s="42"/>
      <c r="J635" s="42"/>
      <c r="K635" s="42"/>
      <c r="L635" s="42"/>
    </row>
    <row r="636">
      <c r="A636" s="42"/>
      <c r="B636" s="399"/>
      <c r="C636" s="42"/>
      <c r="D636" s="42"/>
      <c r="E636" s="42"/>
      <c r="F636" s="42"/>
      <c r="G636" s="42"/>
      <c r="H636" s="42"/>
      <c r="I636" s="42"/>
      <c r="J636" s="42"/>
      <c r="K636" s="42"/>
      <c r="L636" s="42"/>
    </row>
    <row r="637">
      <c r="A637" s="42"/>
      <c r="B637" s="399"/>
      <c r="C637" s="42"/>
      <c r="D637" s="42"/>
      <c r="E637" s="42"/>
      <c r="F637" s="42"/>
      <c r="G637" s="42"/>
      <c r="H637" s="42"/>
      <c r="I637" s="42"/>
      <c r="J637" s="42"/>
      <c r="K637" s="42"/>
      <c r="L637" s="42"/>
    </row>
    <row r="638">
      <c r="A638" s="42"/>
      <c r="B638" s="399"/>
      <c r="C638" s="42"/>
      <c r="D638" s="42"/>
      <c r="E638" s="42"/>
      <c r="F638" s="42"/>
      <c r="G638" s="42"/>
      <c r="H638" s="42"/>
      <c r="I638" s="42"/>
      <c r="J638" s="42"/>
      <c r="K638" s="42"/>
      <c r="L638" s="42"/>
    </row>
    <row r="639">
      <c r="A639" s="42"/>
      <c r="B639" s="399"/>
      <c r="C639" s="42"/>
      <c r="D639" s="42"/>
      <c r="E639" s="42"/>
      <c r="F639" s="42"/>
      <c r="G639" s="42"/>
      <c r="H639" s="42"/>
      <c r="I639" s="42"/>
      <c r="J639" s="42"/>
      <c r="K639" s="42"/>
      <c r="L639" s="42"/>
    </row>
    <row r="640">
      <c r="A640" s="42"/>
      <c r="B640" s="399"/>
      <c r="C640" s="42"/>
      <c r="D640" s="42"/>
      <c r="E640" s="42"/>
      <c r="F640" s="42"/>
      <c r="G640" s="42"/>
      <c r="H640" s="42"/>
      <c r="I640" s="42"/>
      <c r="J640" s="42"/>
      <c r="K640" s="42"/>
      <c r="L640" s="42"/>
    </row>
    <row r="641">
      <c r="A641" s="42"/>
      <c r="B641" s="399"/>
      <c r="C641" s="42"/>
      <c r="D641" s="42"/>
      <c r="E641" s="42"/>
      <c r="F641" s="42"/>
      <c r="G641" s="42"/>
      <c r="H641" s="42"/>
      <c r="I641" s="42"/>
      <c r="J641" s="42"/>
      <c r="K641" s="42"/>
      <c r="L641" s="42"/>
    </row>
    <row r="642">
      <c r="A642" s="42"/>
      <c r="B642" s="399"/>
      <c r="C642" s="42"/>
      <c r="D642" s="42"/>
      <c r="E642" s="42"/>
      <c r="F642" s="42"/>
      <c r="G642" s="42"/>
      <c r="H642" s="42"/>
      <c r="I642" s="42"/>
      <c r="J642" s="42"/>
      <c r="K642" s="42"/>
      <c r="L642" s="42"/>
    </row>
    <row r="643">
      <c r="A643" s="42"/>
      <c r="B643" s="399"/>
      <c r="C643" s="42"/>
      <c r="D643" s="42"/>
      <c r="E643" s="42"/>
      <c r="F643" s="42"/>
      <c r="G643" s="42"/>
      <c r="H643" s="42"/>
      <c r="I643" s="42"/>
      <c r="J643" s="42"/>
      <c r="K643" s="42"/>
      <c r="L643" s="42"/>
    </row>
    <row r="644">
      <c r="A644" s="42"/>
      <c r="B644" s="399"/>
      <c r="C644" s="42"/>
      <c r="D644" s="42"/>
      <c r="E644" s="42"/>
      <c r="F644" s="42"/>
      <c r="G644" s="42"/>
      <c r="H644" s="42"/>
      <c r="I644" s="42"/>
      <c r="J644" s="42"/>
      <c r="K644" s="42"/>
      <c r="L644" s="42"/>
    </row>
    <row r="645">
      <c r="A645" s="42"/>
      <c r="B645" s="399"/>
      <c r="C645" s="42"/>
      <c r="D645" s="42"/>
      <c r="E645" s="42"/>
      <c r="F645" s="42"/>
      <c r="G645" s="42"/>
      <c r="H645" s="42"/>
      <c r="I645" s="42"/>
      <c r="J645" s="42"/>
      <c r="K645" s="42"/>
      <c r="L645" s="42"/>
    </row>
    <row r="646">
      <c r="A646" s="42"/>
      <c r="B646" s="399"/>
      <c r="C646" s="42"/>
      <c r="D646" s="42"/>
      <c r="E646" s="42"/>
      <c r="F646" s="42"/>
      <c r="G646" s="42"/>
      <c r="H646" s="42"/>
      <c r="I646" s="42"/>
      <c r="J646" s="42"/>
      <c r="K646" s="42"/>
      <c r="L646" s="42"/>
    </row>
    <row r="647">
      <c r="A647" s="42"/>
      <c r="B647" s="399"/>
      <c r="C647" s="42"/>
      <c r="D647" s="42"/>
      <c r="E647" s="42"/>
      <c r="F647" s="42"/>
      <c r="G647" s="42"/>
      <c r="H647" s="42"/>
      <c r="I647" s="42"/>
      <c r="J647" s="42"/>
      <c r="K647" s="42"/>
      <c r="L647" s="42"/>
    </row>
    <row r="648">
      <c r="A648" s="42"/>
      <c r="B648" s="399"/>
      <c r="C648" s="42"/>
      <c r="D648" s="42"/>
      <c r="E648" s="42"/>
      <c r="F648" s="42"/>
      <c r="G648" s="42"/>
      <c r="H648" s="42"/>
      <c r="I648" s="42"/>
      <c r="J648" s="42"/>
      <c r="K648" s="42"/>
      <c r="L648" s="42"/>
    </row>
    <row r="649">
      <c r="A649" s="42"/>
      <c r="B649" s="399"/>
      <c r="C649" s="42"/>
      <c r="D649" s="42"/>
      <c r="E649" s="42"/>
      <c r="F649" s="42"/>
      <c r="G649" s="42"/>
      <c r="H649" s="42"/>
      <c r="I649" s="42"/>
      <c r="J649" s="42"/>
      <c r="K649" s="42"/>
      <c r="L649" s="42"/>
    </row>
    <row r="650">
      <c r="A650" s="42"/>
      <c r="B650" s="399"/>
      <c r="C650" s="42"/>
      <c r="D650" s="42"/>
      <c r="E650" s="42"/>
      <c r="F650" s="42"/>
      <c r="G650" s="42"/>
      <c r="H650" s="42"/>
      <c r="I650" s="42"/>
      <c r="J650" s="42"/>
      <c r="K650" s="42"/>
      <c r="L650" s="42"/>
    </row>
    <row r="651">
      <c r="A651" s="42"/>
      <c r="B651" s="399"/>
      <c r="C651" s="42"/>
      <c r="D651" s="42"/>
      <c r="E651" s="42"/>
      <c r="F651" s="42"/>
      <c r="G651" s="42"/>
      <c r="H651" s="42"/>
      <c r="I651" s="42"/>
      <c r="J651" s="42"/>
      <c r="K651" s="42"/>
      <c r="L651" s="42"/>
    </row>
    <row r="652">
      <c r="A652" s="42"/>
      <c r="B652" s="399"/>
      <c r="C652" s="42"/>
      <c r="D652" s="42"/>
      <c r="E652" s="42"/>
      <c r="F652" s="42"/>
      <c r="G652" s="42"/>
      <c r="H652" s="42"/>
      <c r="I652" s="42"/>
      <c r="J652" s="42"/>
      <c r="K652" s="42"/>
      <c r="L652" s="42"/>
    </row>
    <row r="653">
      <c r="A653" s="42"/>
      <c r="B653" s="399"/>
      <c r="C653" s="42"/>
      <c r="D653" s="42"/>
      <c r="E653" s="42"/>
      <c r="F653" s="42"/>
      <c r="G653" s="42"/>
      <c r="H653" s="42"/>
      <c r="I653" s="42"/>
      <c r="J653" s="42"/>
      <c r="K653" s="42"/>
      <c r="L653" s="42"/>
    </row>
    <row r="654">
      <c r="A654" s="42"/>
      <c r="B654" s="399"/>
      <c r="C654" s="42"/>
      <c r="D654" s="42"/>
      <c r="E654" s="42"/>
      <c r="F654" s="42"/>
      <c r="G654" s="42"/>
      <c r="H654" s="42"/>
      <c r="I654" s="42"/>
      <c r="J654" s="42"/>
      <c r="K654" s="42"/>
      <c r="L654" s="42"/>
    </row>
    <row r="655">
      <c r="A655" s="42"/>
      <c r="B655" s="399"/>
      <c r="C655" s="42"/>
      <c r="D655" s="42"/>
      <c r="E655" s="42"/>
      <c r="F655" s="42"/>
      <c r="G655" s="42"/>
      <c r="H655" s="42"/>
      <c r="I655" s="42"/>
      <c r="J655" s="42"/>
      <c r="K655" s="42"/>
      <c r="L655" s="42"/>
    </row>
    <row r="656">
      <c r="A656" s="42"/>
      <c r="B656" s="399"/>
      <c r="C656" s="42"/>
      <c r="D656" s="42"/>
      <c r="E656" s="42"/>
      <c r="F656" s="42"/>
      <c r="G656" s="42"/>
      <c r="H656" s="42"/>
      <c r="I656" s="42"/>
      <c r="J656" s="42"/>
      <c r="K656" s="42"/>
      <c r="L656" s="42"/>
    </row>
    <row r="657">
      <c r="A657" s="42"/>
      <c r="B657" s="399"/>
      <c r="C657" s="42"/>
      <c r="D657" s="42"/>
      <c r="E657" s="42"/>
      <c r="F657" s="42"/>
      <c r="G657" s="42"/>
      <c r="H657" s="42"/>
      <c r="I657" s="42"/>
      <c r="J657" s="42"/>
      <c r="K657" s="42"/>
      <c r="L657" s="42"/>
    </row>
    <row r="658">
      <c r="A658" s="42"/>
      <c r="B658" s="399"/>
      <c r="C658" s="42"/>
      <c r="D658" s="42"/>
      <c r="E658" s="42"/>
      <c r="F658" s="42"/>
      <c r="G658" s="42"/>
      <c r="H658" s="42"/>
      <c r="I658" s="42"/>
      <c r="J658" s="42"/>
      <c r="K658" s="42"/>
      <c r="L658" s="42"/>
    </row>
    <row r="659">
      <c r="A659" s="42"/>
      <c r="B659" s="399"/>
      <c r="C659" s="42"/>
      <c r="D659" s="42"/>
      <c r="E659" s="42"/>
      <c r="F659" s="42"/>
      <c r="G659" s="42"/>
      <c r="H659" s="42"/>
      <c r="I659" s="42"/>
      <c r="J659" s="42"/>
      <c r="K659" s="42"/>
      <c r="L659" s="42"/>
    </row>
    <row r="660">
      <c r="A660" s="42"/>
      <c r="B660" s="399"/>
      <c r="C660" s="42"/>
      <c r="D660" s="42"/>
      <c r="E660" s="42"/>
      <c r="F660" s="42"/>
      <c r="G660" s="42"/>
      <c r="H660" s="42"/>
      <c r="I660" s="42"/>
      <c r="J660" s="42"/>
      <c r="K660" s="42"/>
      <c r="L660" s="42"/>
    </row>
    <row r="661">
      <c r="A661" s="42"/>
      <c r="B661" s="399"/>
      <c r="C661" s="42"/>
      <c r="D661" s="42"/>
      <c r="E661" s="42"/>
      <c r="F661" s="42"/>
      <c r="G661" s="42"/>
      <c r="H661" s="42"/>
      <c r="I661" s="42"/>
      <c r="J661" s="42"/>
      <c r="K661" s="42"/>
      <c r="L661" s="42"/>
    </row>
    <row r="662">
      <c r="A662" s="42"/>
      <c r="B662" s="399"/>
      <c r="C662" s="42"/>
      <c r="D662" s="42"/>
      <c r="E662" s="42"/>
      <c r="F662" s="42"/>
      <c r="G662" s="42"/>
      <c r="H662" s="42"/>
      <c r="I662" s="42"/>
      <c r="J662" s="42"/>
      <c r="K662" s="42"/>
      <c r="L662" s="42"/>
    </row>
    <row r="663">
      <c r="A663" s="42"/>
      <c r="B663" s="399"/>
      <c r="C663" s="42"/>
      <c r="D663" s="42"/>
      <c r="E663" s="42"/>
      <c r="F663" s="42"/>
      <c r="G663" s="42"/>
      <c r="H663" s="42"/>
      <c r="I663" s="42"/>
      <c r="J663" s="42"/>
      <c r="K663" s="42"/>
      <c r="L663" s="42"/>
    </row>
    <row r="664">
      <c r="A664" s="42"/>
      <c r="B664" s="399"/>
      <c r="C664" s="42"/>
      <c r="D664" s="42"/>
      <c r="E664" s="42"/>
      <c r="F664" s="42"/>
      <c r="G664" s="42"/>
      <c r="H664" s="42"/>
      <c r="I664" s="42"/>
      <c r="J664" s="42"/>
      <c r="K664" s="42"/>
      <c r="L664" s="42"/>
    </row>
    <row r="665">
      <c r="A665" s="42"/>
      <c r="B665" s="399"/>
      <c r="C665" s="42"/>
      <c r="D665" s="42"/>
      <c r="E665" s="42"/>
      <c r="F665" s="42"/>
      <c r="G665" s="42"/>
      <c r="H665" s="42"/>
      <c r="I665" s="42"/>
      <c r="J665" s="42"/>
      <c r="K665" s="42"/>
      <c r="L665" s="42"/>
    </row>
    <row r="666">
      <c r="A666" s="42"/>
      <c r="B666" s="399"/>
      <c r="C666" s="42"/>
      <c r="D666" s="42"/>
      <c r="E666" s="42"/>
      <c r="F666" s="42"/>
      <c r="G666" s="42"/>
      <c r="H666" s="42"/>
      <c r="I666" s="42"/>
      <c r="J666" s="42"/>
      <c r="K666" s="42"/>
      <c r="L666" s="42"/>
    </row>
    <row r="667">
      <c r="A667" s="42"/>
      <c r="B667" s="399"/>
      <c r="C667" s="42"/>
      <c r="D667" s="42"/>
      <c r="E667" s="42"/>
      <c r="F667" s="42"/>
      <c r="G667" s="42"/>
      <c r="H667" s="42"/>
      <c r="I667" s="42"/>
      <c r="J667" s="42"/>
      <c r="K667" s="42"/>
      <c r="L667" s="42"/>
    </row>
    <row r="668">
      <c r="A668" s="42"/>
      <c r="B668" s="399"/>
      <c r="C668" s="42"/>
      <c r="D668" s="42"/>
      <c r="E668" s="42"/>
      <c r="F668" s="42"/>
      <c r="G668" s="42"/>
      <c r="H668" s="42"/>
      <c r="I668" s="42"/>
      <c r="J668" s="42"/>
      <c r="K668" s="42"/>
      <c r="L668" s="42"/>
    </row>
    <row r="669">
      <c r="A669" s="42"/>
      <c r="B669" s="399"/>
      <c r="C669" s="42"/>
      <c r="D669" s="42"/>
      <c r="E669" s="42"/>
      <c r="F669" s="42"/>
      <c r="G669" s="42"/>
      <c r="H669" s="42"/>
      <c r="I669" s="42"/>
      <c r="J669" s="42"/>
      <c r="K669" s="42"/>
      <c r="L669" s="42"/>
    </row>
    <row r="670">
      <c r="A670" s="42"/>
      <c r="B670" s="399"/>
      <c r="C670" s="42"/>
      <c r="D670" s="42"/>
      <c r="E670" s="42"/>
      <c r="F670" s="42"/>
      <c r="G670" s="42"/>
      <c r="H670" s="42"/>
      <c r="I670" s="42"/>
      <c r="J670" s="42"/>
      <c r="K670" s="42"/>
      <c r="L670" s="42"/>
    </row>
    <row r="671">
      <c r="A671" s="42"/>
      <c r="B671" s="399"/>
      <c r="C671" s="42"/>
      <c r="D671" s="42"/>
      <c r="E671" s="42"/>
      <c r="F671" s="42"/>
      <c r="G671" s="42"/>
      <c r="H671" s="42"/>
      <c r="I671" s="42"/>
      <c r="J671" s="42"/>
      <c r="K671" s="42"/>
      <c r="L671" s="42"/>
    </row>
    <row r="672">
      <c r="A672" s="42"/>
      <c r="B672" s="399"/>
      <c r="C672" s="42"/>
      <c r="D672" s="42"/>
      <c r="E672" s="42"/>
      <c r="F672" s="42"/>
      <c r="G672" s="42"/>
      <c r="H672" s="42"/>
      <c r="I672" s="42"/>
      <c r="J672" s="42"/>
      <c r="K672" s="42"/>
      <c r="L672" s="42"/>
    </row>
    <row r="673">
      <c r="A673" s="42"/>
      <c r="B673" s="399"/>
      <c r="C673" s="42"/>
      <c r="D673" s="42"/>
      <c r="E673" s="42"/>
      <c r="F673" s="42"/>
      <c r="G673" s="42"/>
      <c r="H673" s="42"/>
      <c r="I673" s="42"/>
      <c r="J673" s="42"/>
      <c r="K673" s="42"/>
      <c r="L673" s="42"/>
    </row>
    <row r="674">
      <c r="A674" s="42"/>
      <c r="B674" s="399"/>
      <c r="C674" s="42"/>
      <c r="D674" s="42"/>
      <c r="E674" s="42"/>
      <c r="F674" s="42"/>
      <c r="G674" s="42"/>
      <c r="H674" s="42"/>
      <c r="I674" s="42"/>
      <c r="J674" s="42"/>
      <c r="K674" s="42"/>
      <c r="L674" s="42"/>
    </row>
    <row r="675">
      <c r="A675" s="42"/>
      <c r="B675" s="399"/>
      <c r="C675" s="42"/>
      <c r="D675" s="42"/>
      <c r="E675" s="42"/>
      <c r="F675" s="42"/>
      <c r="G675" s="42"/>
      <c r="H675" s="42"/>
      <c r="I675" s="42"/>
      <c r="J675" s="42"/>
      <c r="K675" s="42"/>
      <c r="L675" s="42"/>
    </row>
    <row r="676">
      <c r="A676" s="42"/>
      <c r="B676" s="399"/>
      <c r="C676" s="42"/>
      <c r="D676" s="42"/>
      <c r="E676" s="42"/>
      <c r="F676" s="42"/>
      <c r="G676" s="42"/>
      <c r="H676" s="42"/>
      <c r="I676" s="42"/>
      <c r="J676" s="42"/>
      <c r="K676" s="42"/>
      <c r="L676" s="42"/>
    </row>
    <row r="677">
      <c r="A677" s="42"/>
      <c r="B677" s="399"/>
      <c r="C677" s="42"/>
      <c r="D677" s="42"/>
      <c r="E677" s="42"/>
      <c r="F677" s="42"/>
      <c r="G677" s="42"/>
      <c r="H677" s="42"/>
      <c r="I677" s="42"/>
      <c r="J677" s="42"/>
      <c r="K677" s="42"/>
      <c r="L677" s="42"/>
    </row>
    <row r="678">
      <c r="A678" s="42"/>
      <c r="B678" s="399"/>
      <c r="C678" s="42"/>
      <c r="D678" s="42"/>
      <c r="E678" s="42"/>
      <c r="F678" s="42"/>
      <c r="G678" s="42"/>
      <c r="H678" s="42"/>
      <c r="I678" s="42"/>
      <c r="J678" s="42"/>
      <c r="K678" s="42"/>
      <c r="L678" s="42"/>
    </row>
    <row r="679">
      <c r="A679" s="42"/>
      <c r="B679" s="399"/>
      <c r="C679" s="42"/>
      <c r="D679" s="42"/>
      <c r="E679" s="42"/>
      <c r="F679" s="42"/>
      <c r="G679" s="42"/>
      <c r="H679" s="42"/>
      <c r="I679" s="42"/>
      <c r="J679" s="42"/>
      <c r="K679" s="42"/>
      <c r="L679" s="42"/>
    </row>
    <row r="680">
      <c r="A680" s="42"/>
      <c r="B680" s="399"/>
      <c r="C680" s="42"/>
      <c r="D680" s="42"/>
      <c r="E680" s="42"/>
      <c r="F680" s="42"/>
      <c r="G680" s="42"/>
      <c r="H680" s="42"/>
      <c r="I680" s="42"/>
      <c r="J680" s="42"/>
      <c r="K680" s="42"/>
      <c r="L680" s="42"/>
    </row>
    <row r="681">
      <c r="A681" s="42"/>
      <c r="B681" s="399"/>
      <c r="C681" s="42"/>
      <c r="D681" s="42"/>
      <c r="E681" s="42"/>
      <c r="F681" s="42"/>
      <c r="G681" s="42"/>
      <c r="H681" s="42"/>
      <c r="I681" s="42"/>
      <c r="J681" s="42"/>
      <c r="K681" s="42"/>
      <c r="L681" s="42"/>
    </row>
    <row r="682">
      <c r="A682" s="42"/>
      <c r="B682" s="399"/>
      <c r="C682" s="42"/>
      <c r="D682" s="42"/>
      <c r="E682" s="42"/>
      <c r="F682" s="42"/>
      <c r="G682" s="42"/>
      <c r="H682" s="42"/>
      <c r="I682" s="42"/>
      <c r="J682" s="42"/>
      <c r="K682" s="42"/>
      <c r="L682" s="42"/>
    </row>
    <row r="683">
      <c r="A683" s="42"/>
      <c r="B683" s="399"/>
      <c r="C683" s="42"/>
      <c r="D683" s="42"/>
      <c r="E683" s="42"/>
      <c r="F683" s="42"/>
      <c r="G683" s="42"/>
      <c r="H683" s="42"/>
      <c r="I683" s="42"/>
      <c r="J683" s="42"/>
      <c r="K683" s="42"/>
      <c r="L683" s="42"/>
    </row>
    <row r="684">
      <c r="A684" s="42"/>
      <c r="B684" s="399"/>
      <c r="C684" s="42"/>
      <c r="D684" s="42"/>
      <c r="E684" s="42"/>
      <c r="F684" s="42"/>
      <c r="G684" s="42"/>
      <c r="H684" s="42"/>
      <c r="I684" s="42"/>
      <c r="J684" s="42"/>
      <c r="K684" s="42"/>
      <c r="L684" s="42"/>
    </row>
    <row r="685">
      <c r="A685" s="42"/>
      <c r="B685" s="399"/>
      <c r="C685" s="42"/>
      <c r="D685" s="42"/>
      <c r="E685" s="42"/>
      <c r="F685" s="42"/>
      <c r="G685" s="42"/>
      <c r="H685" s="42"/>
      <c r="I685" s="42"/>
      <c r="J685" s="42"/>
      <c r="K685" s="42"/>
      <c r="L685" s="42"/>
    </row>
    <row r="686">
      <c r="A686" s="42"/>
      <c r="B686" s="399"/>
      <c r="C686" s="42"/>
      <c r="D686" s="42"/>
      <c r="E686" s="42"/>
      <c r="F686" s="42"/>
      <c r="G686" s="42"/>
      <c r="H686" s="42"/>
      <c r="I686" s="42"/>
      <c r="J686" s="42"/>
      <c r="K686" s="42"/>
      <c r="L686" s="42"/>
    </row>
    <row r="687">
      <c r="A687" s="42"/>
      <c r="B687" s="399"/>
      <c r="C687" s="42"/>
      <c r="D687" s="42"/>
      <c r="E687" s="42"/>
      <c r="F687" s="42"/>
      <c r="G687" s="42"/>
      <c r="H687" s="42"/>
      <c r="I687" s="42"/>
      <c r="J687" s="42"/>
      <c r="K687" s="42"/>
      <c r="L687" s="42"/>
    </row>
    <row r="688">
      <c r="A688" s="42"/>
      <c r="B688" s="399"/>
      <c r="C688" s="42"/>
      <c r="D688" s="42"/>
      <c r="E688" s="42"/>
      <c r="F688" s="42"/>
      <c r="G688" s="42"/>
      <c r="H688" s="42"/>
      <c r="I688" s="42"/>
      <c r="J688" s="42"/>
      <c r="K688" s="42"/>
      <c r="L688" s="42"/>
    </row>
    <row r="689">
      <c r="A689" s="42"/>
      <c r="B689" s="399"/>
      <c r="C689" s="42"/>
      <c r="D689" s="42"/>
      <c r="E689" s="42"/>
      <c r="F689" s="42"/>
      <c r="G689" s="42"/>
      <c r="H689" s="42"/>
      <c r="I689" s="42"/>
      <c r="J689" s="42"/>
      <c r="K689" s="42"/>
      <c r="L689" s="42"/>
    </row>
    <row r="690">
      <c r="A690" s="42"/>
      <c r="B690" s="399"/>
      <c r="C690" s="42"/>
      <c r="D690" s="42"/>
      <c r="E690" s="42"/>
      <c r="F690" s="42"/>
      <c r="G690" s="42"/>
      <c r="H690" s="42"/>
      <c r="I690" s="42"/>
      <c r="J690" s="42"/>
      <c r="K690" s="42"/>
      <c r="L690" s="42"/>
    </row>
    <row r="691">
      <c r="A691" s="42"/>
      <c r="B691" s="399"/>
      <c r="C691" s="42"/>
      <c r="D691" s="42"/>
      <c r="E691" s="42"/>
      <c r="F691" s="42"/>
      <c r="G691" s="42"/>
      <c r="H691" s="42"/>
      <c r="I691" s="42"/>
      <c r="J691" s="42"/>
      <c r="K691" s="42"/>
      <c r="L691" s="42"/>
    </row>
    <row r="692">
      <c r="A692" s="42"/>
      <c r="B692" s="399"/>
      <c r="C692" s="42"/>
      <c r="D692" s="42"/>
      <c r="E692" s="42"/>
      <c r="F692" s="42"/>
      <c r="G692" s="42"/>
      <c r="H692" s="42"/>
      <c r="I692" s="42"/>
      <c r="J692" s="42"/>
      <c r="K692" s="42"/>
      <c r="L692" s="42"/>
    </row>
    <row r="693">
      <c r="A693" s="42"/>
      <c r="B693" s="399"/>
      <c r="C693" s="42"/>
      <c r="D693" s="42"/>
      <c r="E693" s="42"/>
      <c r="F693" s="42"/>
      <c r="G693" s="42"/>
      <c r="H693" s="42"/>
      <c r="I693" s="42"/>
      <c r="J693" s="42"/>
      <c r="K693" s="42"/>
      <c r="L693" s="42"/>
    </row>
    <row r="694">
      <c r="A694" s="42"/>
      <c r="B694" s="399"/>
      <c r="C694" s="42"/>
      <c r="D694" s="42"/>
      <c r="E694" s="42"/>
      <c r="F694" s="42"/>
      <c r="G694" s="42"/>
      <c r="H694" s="42"/>
      <c r="I694" s="42"/>
      <c r="J694" s="42"/>
      <c r="K694" s="42"/>
      <c r="L694" s="42"/>
    </row>
    <row r="695">
      <c r="A695" s="42"/>
      <c r="B695" s="399"/>
      <c r="C695" s="42"/>
      <c r="D695" s="42"/>
      <c r="E695" s="42"/>
      <c r="F695" s="42"/>
      <c r="G695" s="42"/>
      <c r="H695" s="42"/>
      <c r="I695" s="42"/>
      <c r="J695" s="42"/>
      <c r="K695" s="42"/>
      <c r="L695" s="42"/>
    </row>
    <row r="696">
      <c r="A696" s="42"/>
      <c r="B696" s="399"/>
      <c r="C696" s="42"/>
      <c r="D696" s="42"/>
      <c r="E696" s="42"/>
      <c r="F696" s="42"/>
      <c r="G696" s="42"/>
      <c r="H696" s="42"/>
      <c r="I696" s="42"/>
      <c r="J696" s="42"/>
      <c r="K696" s="42"/>
      <c r="L696" s="42"/>
    </row>
    <row r="697">
      <c r="A697" s="42"/>
      <c r="B697" s="399"/>
      <c r="C697" s="42"/>
      <c r="D697" s="42"/>
      <c r="E697" s="42"/>
      <c r="F697" s="42"/>
      <c r="G697" s="42"/>
      <c r="H697" s="42"/>
      <c r="I697" s="42"/>
      <c r="J697" s="42"/>
      <c r="K697" s="42"/>
      <c r="L697" s="42"/>
    </row>
    <row r="698">
      <c r="A698" s="42"/>
      <c r="B698" s="399"/>
      <c r="C698" s="42"/>
      <c r="D698" s="42"/>
      <c r="E698" s="42"/>
      <c r="F698" s="42"/>
      <c r="G698" s="42"/>
      <c r="H698" s="42"/>
      <c r="I698" s="42"/>
      <c r="J698" s="42"/>
      <c r="K698" s="42"/>
      <c r="L698" s="42"/>
    </row>
    <row r="699">
      <c r="A699" s="42"/>
      <c r="B699" s="399"/>
      <c r="C699" s="42"/>
      <c r="D699" s="42"/>
      <c r="E699" s="42"/>
      <c r="F699" s="42"/>
      <c r="G699" s="42"/>
      <c r="H699" s="42"/>
      <c r="I699" s="42"/>
      <c r="J699" s="42"/>
      <c r="K699" s="42"/>
      <c r="L699" s="42"/>
    </row>
    <row r="700">
      <c r="A700" s="42"/>
      <c r="B700" s="399"/>
      <c r="C700" s="42"/>
      <c r="D700" s="42"/>
      <c r="E700" s="42"/>
      <c r="F700" s="42"/>
      <c r="G700" s="42"/>
      <c r="H700" s="42"/>
      <c r="I700" s="42"/>
      <c r="J700" s="42"/>
      <c r="K700" s="42"/>
      <c r="L700" s="42"/>
    </row>
    <row r="701">
      <c r="A701" s="42"/>
      <c r="B701" s="399"/>
      <c r="C701" s="42"/>
      <c r="D701" s="42"/>
      <c r="E701" s="42"/>
      <c r="F701" s="42"/>
      <c r="G701" s="42"/>
      <c r="H701" s="42"/>
      <c r="I701" s="42"/>
      <c r="J701" s="42"/>
      <c r="K701" s="42"/>
      <c r="L701" s="42"/>
    </row>
    <row r="702">
      <c r="A702" s="42"/>
      <c r="B702" s="399"/>
      <c r="C702" s="42"/>
      <c r="D702" s="42"/>
      <c r="E702" s="42"/>
      <c r="F702" s="42"/>
      <c r="G702" s="42"/>
      <c r="H702" s="42"/>
      <c r="I702" s="42"/>
      <c r="J702" s="42"/>
      <c r="K702" s="42"/>
      <c r="L702" s="42"/>
    </row>
    <row r="703">
      <c r="A703" s="42"/>
      <c r="B703" s="399"/>
      <c r="C703" s="42"/>
      <c r="D703" s="42"/>
      <c r="E703" s="42"/>
      <c r="F703" s="42"/>
      <c r="G703" s="42"/>
      <c r="H703" s="42"/>
      <c r="I703" s="42"/>
      <c r="J703" s="42"/>
      <c r="K703" s="42"/>
      <c r="L703" s="42"/>
    </row>
    <row r="704">
      <c r="A704" s="42"/>
      <c r="B704" s="399"/>
      <c r="C704" s="42"/>
      <c r="D704" s="42"/>
      <c r="E704" s="42"/>
      <c r="F704" s="42"/>
      <c r="G704" s="42"/>
      <c r="H704" s="42"/>
      <c r="I704" s="42"/>
      <c r="J704" s="42"/>
      <c r="K704" s="42"/>
      <c r="L704" s="42"/>
    </row>
    <row r="705">
      <c r="A705" s="42"/>
      <c r="B705" s="399"/>
      <c r="C705" s="42"/>
      <c r="D705" s="42"/>
      <c r="E705" s="42"/>
      <c r="F705" s="42"/>
      <c r="G705" s="42"/>
      <c r="H705" s="42"/>
      <c r="I705" s="42"/>
      <c r="J705" s="42"/>
      <c r="K705" s="42"/>
      <c r="L705" s="42"/>
    </row>
    <row r="706">
      <c r="A706" s="42"/>
      <c r="B706" s="399"/>
      <c r="C706" s="42"/>
      <c r="D706" s="42"/>
      <c r="E706" s="42"/>
      <c r="F706" s="42"/>
      <c r="G706" s="42"/>
      <c r="H706" s="42"/>
      <c r="I706" s="42"/>
      <c r="J706" s="42"/>
      <c r="K706" s="42"/>
      <c r="L706" s="42"/>
    </row>
    <row r="707">
      <c r="A707" s="42"/>
      <c r="B707" s="399"/>
      <c r="C707" s="42"/>
      <c r="D707" s="42"/>
      <c r="E707" s="42"/>
      <c r="F707" s="42"/>
      <c r="G707" s="42"/>
      <c r="H707" s="42"/>
      <c r="I707" s="42"/>
      <c r="J707" s="42"/>
      <c r="K707" s="42"/>
      <c r="L707" s="42"/>
    </row>
    <row r="708">
      <c r="A708" s="42"/>
      <c r="B708" s="399"/>
      <c r="C708" s="42"/>
      <c r="D708" s="42"/>
      <c r="E708" s="42"/>
      <c r="F708" s="42"/>
      <c r="G708" s="42"/>
      <c r="H708" s="42"/>
      <c r="I708" s="42"/>
      <c r="J708" s="42"/>
      <c r="K708" s="42"/>
      <c r="L708" s="42"/>
    </row>
    <row r="709">
      <c r="A709" s="42"/>
      <c r="B709" s="399"/>
      <c r="C709" s="42"/>
      <c r="D709" s="42"/>
      <c r="E709" s="42"/>
      <c r="F709" s="42"/>
      <c r="G709" s="42"/>
      <c r="H709" s="42"/>
      <c r="I709" s="42"/>
      <c r="J709" s="42"/>
      <c r="K709" s="42"/>
      <c r="L709" s="42"/>
    </row>
    <row r="710">
      <c r="A710" s="42"/>
      <c r="B710" s="399"/>
      <c r="C710" s="42"/>
      <c r="D710" s="42"/>
      <c r="E710" s="42"/>
      <c r="F710" s="42"/>
      <c r="G710" s="42"/>
      <c r="H710" s="42"/>
      <c r="I710" s="42"/>
      <c r="J710" s="42"/>
      <c r="K710" s="42"/>
      <c r="L710" s="42"/>
    </row>
    <row r="711">
      <c r="A711" s="42"/>
      <c r="B711" s="399"/>
      <c r="C711" s="42"/>
      <c r="D711" s="42"/>
      <c r="E711" s="42"/>
      <c r="F711" s="42"/>
      <c r="G711" s="42"/>
      <c r="H711" s="42"/>
      <c r="I711" s="42"/>
      <c r="J711" s="42"/>
      <c r="K711" s="42"/>
      <c r="L711" s="42"/>
    </row>
    <row r="712">
      <c r="A712" s="42"/>
      <c r="B712" s="399"/>
      <c r="C712" s="42"/>
      <c r="D712" s="42"/>
      <c r="E712" s="42"/>
      <c r="F712" s="42"/>
      <c r="G712" s="42"/>
      <c r="H712" s="42"/>
      <c r="I712" s="42"/>
      <c r="J712" s="42"/>
      <c r="K712" s="42"/>
      <c r="L712" s="42"/>
    </row>
    <row r="713">
      <c r="A713" s="42"/>
      <c r="B713" s="399"/>
      <c r="C713" s="42"/>
      <c r="D713" s="42"/>
      <c r="E713" s="42"/>
      <c r="F713" s="42"/>
      <c r="G713" s="42"/>
      <c r="H713" s="42"/>
      <c r="I713" s="42"/>
      <c r="J713" s="42"/>
      <c r="K713" s="42"/>
      <c r="L713" s="42"/>
    </row>
    <row r="714">
      <c r="A714" s="42"/>
      <c r="B714" s="399"/>
      <c r="C714" s="42"/>
      <c r="D714" s="42"/>
      <c r="E714" s="42"/>
      <c r="F714" s="42"/>
      <c r="G714" s="42"/>
      <c r="H714" s="42"/>
      <c r="I714" s="42"/>
      <c r="J714" s="42"/>
      <c r="K714" s="42"/>
      <c r="L714" s="42"/>
    </row>
    <row r="715">
      <c r="A715" s="42"/>
      <c r="B715" s="399"/>
      <c r="C715" s="42"/>
      <c r="D715" s="42"/>
      <c r="E715" s="42"/>
      <c r="F715" s="42"/>
      <c r="G715" s="42"/>
      <c r="H715" s="42"/>
      <c r="I715" s="42"/>
      <c r="J715" s="42"/>
      <c r="K715" s="42"/>
      <c r="L715" s="42"/>
    </row>
    <row r="716">
      <c r="A716" s="42"/>
      <c r="B716" s="399"/>
      <c r="C716" s="42"/>
      <c r="D716" s="42"/>
      <c r="E716" s="42"/>
      <c r="F716" s="42"/>
      <c r="G716" s="42"/>
      <c r="H716" s="42"/>
      <c r="I716" s="42"/>
      <c r="J716" s="42"/>
      <c r="K716" s="42"/>
      <c r="L716" s="42"/>
    </row>
    <row r="717">
      <c r="A717" s="42"/>
      <c r="B717" s="399"/>
      <c r="C717" s="42"/>
      <c r="D717" s="42"/>
      <c r="E717" s="42"/>
      <c r="F717" s="42"/>
      <c r="G717" s="42"/>
      <c r="H717" s="42"/>
      <c r="I717" s="42"/>
      <c r="J717" s="42"/>
      <c r="K717" s="42"/>
      <c r="L717" s="42"/>
    </row>
    <row r="718">
      <c r="A718" s="42"/>
      <c r="B718" s="399"/>
      <c r="C718" s="42"/>
      <c r="D718" s="42"/>
      <c r="E718" s="42"/>
      <c r="F718" s="42"/>
      <c r="G718" s="42"/>
      <c r="H718" s="42"/>
      <c r="I718" s="42"/>
      <c r="J718" s="42"/>
      <c r="K718" s="42"/>
      <c r="L718" s="42"/>
    </row>
    <row r="719">
      <c r="A719" s="42"/>
      <c r="B719" s="399"/>
      <c r="C719" s="42"/>
      <c r="D719" s="42"/>
      <c r="E719" s="42"/>
      <c r="F719" s="42"/>
      <c r="G719" s="42"/>
      <c r="H719" s="42"/>
      <c r="I719" s="42"/>
      <c r="J719" s="42"/>
      <c r="K719" s="42"/>
      <c r="L719" s="42"/>
    </row>
    <row r="720">
      <c r="A720" s="42"/>
      <c r="B720" s="399"/>
      <c r="C720" s="42"/>
      <c r="D720" s="42"/>
      <c r="E720" s="42"/>
      <c r="F720" s="42"/>
      <c r="G720" s="42"/>
      <c r="H720" s="42"/>
      <c r="I720" s="42"/>
      <c r="J720" s="42"/>
      <c r="K720" s="42"/>
      <c r="L720" s="42"/>
    </row>
    <row r="721">
      <c r="A721" s="42"/>
      <c r="B721" s="399"/>
      <c r="C721" s="42"/>
      <c r="D721" s="42"/>
      <c r="E721" s="42"/>
      <c r="F721" s="42"/>
      <c r="G721" s="42"/>
      <c r="H721" s="42"/>
      <c r="I721" s="42"/>
      <c r="J721" s="42"/>
      <c r="K721" s="42"/>
      <c r="L721" s="42"/>
    </row>
    <row r="722">
      <c r="A722" s="42"/>
      <c r="B722" s="399"/>
      <c r="C722" s="42"/>
      <c r="D722" s="42"/>
      <c r="E722" s="42"/>
      <c r="F722" s="42"/>
      <c r="G722" s="42"/>
      <c r="H722" s="42"/>
      <c r="I722" s="42"/>
      <c r="J722" s="42"/>
      <c r="K722" s="42"/>
      <c r="L722" s="42"/>
    </row>
    <row r="723">
      <c r="A723" s="42"/>
      <c r="B723" s="399"/>
      <c r="C723" s="42"/>
      <c r="D723" s="42"/>
      <c r="E723" s="42"/>
      <c r="F723" s="42"/>
      <c r="G723" s="42"/>
      <c r="H723" s="42"/>
      <c r="I723" s="42"/>
      <c r="J723" s="42"/>
      <c r="K723" s="42"/>
      <c r="L723" s="42"/>
    </row>
    <row r="724">
      <c r="A724" s="42"/>
      <c r="B724" s="399"/>
      <c r="C724" s="42"/>
      <c r="D724" s="42"/>
      <c r="E724" s="42"/>
      <c r="F724" s="42"/>
      <c r="G724" s="42"/>
      <c r="H724" s="42"/>
      <c r="I724" s="42"/>
      <c r="J724" s="42"/>
      <c r="K724" s="42"/>
      <c r="L724" s="42"/>
    </row>
    <row r="725">
      <c r="A725" s="42"/>
      <c r="B725" s="399"/>
      <c r="C725" s="42"/>
      <c r="D725" s="42"/>
      <c r="E725" s="42"/>
      <c r="F725" s="42"/>
      <c r="G725" s="42"/>
      <c r="H725" s="42"/>
      <c r="I725" s="42"/>
      <c r="J725" s="42"/>
      <c r="K725" s="42"/>
      <c r="L725" s="42"/>
    </row>
    <row r="726">
      <c r="A726" s="42"/>
      <c r="B726" s="399"/>
      <c r="C726" s="42"/>
      <c r="D726" s="42"/>
      <c r="E726" s="42"/>
      <c r="F726" s="42"/>
      <c r="G726" s="42"/>
      <c r="H726" s="42"/>
      <c r="I726" s="42"/>
      <c r="J726" s="42"/>
      <c r="K726" s="42"/>
      <c r="L726" s="42"/>
    </row>
    <row r="727">
      <c r="A727" s="42"/>
      <c r="B727" s="399"/>
      <c r="C727" s="42"/>
      <c r="D727" s="42"/>
      <c r="E727" s="42"/>
      <c r="F727" s="42"/>
      <c r="G727" s="42"/>
      <c r="H727" s="42"/>
      <c r="I727" s="42"/>
      <c r="J727" s="42"/>
      <c r="K727" s="42"/>
      <c r="L727" s="42"/>
    </row>
    <row r="728">
      <c r="A728" s="42"/>
      <c r="B728" s="399"/>
      <c r="C728" s="42"/>
      <c r="D728" s="42"/>
      <c r="E728" s="42"/>
      <c r="F728" s="42"/>
      <c r="G728" s="42"/>
      <c r="H728" s="42"/>
      <c r="I728" s="42"/>
      <c r="J728" s="42"/>
      <c r="K728" s="42"/>
      <c r="L728" s="42"/>
    </row>
    <row r="729">
      <c r="A729" s="42"/>
      <c r="B729" s="399"/>
      <c r="C729" s="42"/>
      <c r="D729" s="42"/>
      <c r="E729" s="42"/>
      <c r="F729" s="42"/>
      <c r="G729" s="42"/>
      <c r="H729" s="42"/>
      <c r="I729" s="42"/>
      <c r="J729" s="42"/>
      <c r="K729" s="42"/>
      <c r="L729" s="42"/>
    </row>
    <row r="730">
      <c r="A730" s="42"/>
      <c r="B730" s="399"/>
      <c r="C730" s="42"/>
      <c r="D730" s="42"/>
      <c r="E730" s="42"/>
      <c r="F730" s="42"/>
      <c r="G730" s="42"/>
      <c r="H730" s="42"/>
      <c r="I730" s="42"/>
      <c r="J730" s="42"/>
      <c r="K730" s="42"/>
      <c r="L730" s="42"/>
    </row>
    <row r="731">
      <c r="A731" s="42"/>
      <c r="B731" s="399"/>
      <c r="C731" s="42"/>
      <c r="D731" s="42"/>
      <c r="E731" s="42"/>
      <c r="F731" s="42"/>
      <c r="G731" s="42"/>
      <c r="H731" s="42"/>
      <c r="I731" s="42"/>
      <c r="J731" s="42"/>
      <c r="K731" s="42"/>
      <c r="L731" s="42"/>
    </row>
    <row r="732">
      <c r="A732" s="42"/>
      <c r="B732" s="399"/>
      <c r="C732" s="42"/>
      <c r="D732" s="42"/>
      <c r="E732" s="42"/>
      <c r="F732" s="42"/>
      <c r="G732" s="42"/>
      <c r="H732" s="42"/>
      <c r="I732" s="42"/>
      <c r="J732" s="42"/>
      <c r="K732" s="42"/>
      <c r="L732" s="42"/>
    </row>
    <row r="733">
      <c r="A733" s="42"/>
      <c r="B733" s="399"/>
      <c r="C733" s="42"/>
      <c r="D733" s="42"/>
      <c r="E733" s="42"/>
      <c r="F733" s="42"/>
      <c r="G733" s="42"/>
      <c r="H733" s="42"/>
      <c r="I733" s="42"/>
      <c r="J733" s="42"/>
      <c r="K733" s="42"/>
      <c r="L733" s="42"/>
    </row>
    <row r="734">
      <c r="A734" s="42"/>
      <c r="B734" s="399"/>
      <c r="C734" s="42"/>
      <c r="D734" s="42"/>
      <c r="E734" s="42"/>
      <c r="F734" s="42"/>
      <c r="G734" s="42"/>
      <c r="H734" s="42"/>
      <c r="I734" s="42"/>
      <c r="J734" s="42"/>
      <c r="K734" s="42"/>
      <c r="L734" s="42"/>
    </row>
    <row r="735">
      <c r="A735" s="42"/>
      <c r="B735" s="399"/>
      <c r="C735" s="42"/>
      <c r="D735" s="42"/>
      <c r="E735" s="42"/>
      <c r="F735" s="42"/>
      <c r="G735" s="42"/>
      <c r="H735" s="42"/>
      <c r="I735" s="42"/>
      <c r="J735" s="42"/>
      <c r="K735" s="42"/>
      <c r="L735" s="42"/>
    </row>
    <row r="736">
      <c r="A736" s="42"/>
      <c r="B736" s="399"/>
      <c r="C736" s="42"/>
      <c r="D736" s="42"/>
      <c r="E736" s="42"/>
      <c r="F736" s="42"/>
      <c r="G736" s="42"/>
      <c r="H736" s="42"/>
      <c r="I736" s="42"/>
      <c r="J736" s="42"/>
      <c r="K736" s="42"/>
      <c r="L736" s="42"/>
    </row>
    <row r="737">
      <c r="A737" s="42"/>
      <c r="B737" s="399"/>
      <c r="C737" s="42"/>
      <c r="D737" s="42"/>
      <c r="E737" s="42"/>
      <c r="F737" s="42"/>
      <c r="G737" s="42"/>
      <c r="H737" s="42"/>
      <c r="I737" s="42"/>
      <c r="J737" s="42"/>
      <c r="K737" s="42"/>
      <c r="L737" s="42"/>
    </row>
    <row r="738">
      <c r="A738" s="42"/>
      <c r="B738" s="399"/>
      <c r="C738" s="42"/>
      <c r="D738" s="42"/>
      <c r="E738" s="42"/>
      <c r="F738" s="42"/>
      <c r="G738" s="42"/>
      <c r="H738" s="42"/>
      <c r="I738" s="42"/>
      <c r="J738" s="42"/>
      <c r="K738" s="42"/>
      <c r="L738" s="42"/>
    </row>
    <row r="739">
      <c r="A739" s="42"/>
      <c r="B739" s="399"/>
      <c r="C739" s="42"/>
      <c r="D739" s="42"/>
      <c r="E739" s="42"/>
      <c r="F739" s="42"/>
      <c r="G739" s="42"/>
      <c r="H739" s="42"/>
      <c r="I739" s="42"/>
      <c r="J739" s="42"/>
      <c r="K739" s="42"/>
      <c r="L739" s="42"/>
    </row>
    <row r="740">
      <c r="A740" s="42"/>
      <c r="B740" s="399"/>
      <c r="C740" s="42"/>
      <c r="D740" s="42"/>
      <c r="E740" s="42"/>
      <c r="F740" s="42"/>
      <c r="G740" s="42"/>
      <c r="H740" s="42"/>
      <c r="I740" s="42"/>
      <c r="J740" s="42"/>
      <c r="K740" s="42"/>
      <c r="L740" s="42"/>
    </row>
    <row r="741">
      <c r="A741" s="42"/>
      <c r="B741" s="399"/>
      <c r="C741" s="42"/>
      <c r="D741" s="42"/>
      <c r="E741" s="42"/>
      <c r="F741" s="42"/>
      <c r="G741" s="42"/>
      <c r="H741" s="42"/>
      <c r="I741" s="42"/>
      <c r="J741" s="42"/>
      <c r="K741" s="42"/>
      <c r="L741" s="42"/>
    </row>
    <row r="742">
      <c r="A742" s="42"/>
      <c r="B742" s="399"/>
      <c r="C742" s="42"/>
      <c r="D742" s="42"/>
      <c r="E742" s="42"/>
      <c r="F742" s="42"/>
      <c r="G742" s="42"/>
      <c r="H742" s="42"/>
      <c r="I742" s="42"/>
      <c r="J742" s="42"/>
      <c r="K742" s="42"/>
      <c r="L742" s="42"/>
    </row>
    <row r="743">
      <c r="A743" s="42"/>
      <c r="B743" s="399"/>
      <c r="C743" s="42"/>
      <c r="D743" s="42"/>
      <c r="E743" s="42"/>
      <c r="F743" s="42"/>
      <c r="G743" s="42"/>
      <c r="H743" s="42"/>
      <c r="I743" s="42"/>
      <c r="J743" s="42"/>
      <c r="K743" s="42"/>
      <c r="L743" s="42"/>
    </row>
    <row r="744">
      <c r="A744" s="42"/>
      <c r="B744" s="399"/>
      <c r="C744" s="42"/>
      <c r="D744" s="42"/>
      <c r="E744" s="42"/>
      <c r="F744" s="42"/>
      <c r="G744" s="42"/>
      <c r="H744" s="42"/>
      <c r="I744" s="42"/>
      <c r="J744" s="42"/>
      <c r="K744" s="42"/>
      <c r="L744" s="42"/>
    </row>
    <row r="745">
      <c r="A745" s="42"/>
      <c r="B745" s="399"/>
      <c r="C745" s="42"/>
      <c r="D745" s="42"/>
      <c r="E745" s="42"/>
      <c r="F745" s="42"/>
      <c r="G745" s="42"/>
      <c r="H745" s="42"/>
      <c r="I745" s="42"/>
      <c r="J745" s="42"/>
      <c r="K745" s="42"/>
      <c r="L745" s="42"/>
    </row>
    <row r="746">
      <c r="A746" s="42"/>
      <c r="B746" s="399"/>
      <c r="C746" s="42"/>
      <c r="D746" s="42"/>
      <c r="E746" s="42"/>
      <c r="F746" s="42"/>
      <c r="G746" s="42"/>
      <c r="H746" s="42"/>
      <c r="I746" s="42"/>
      <c r="J746" s="42"/>
      <c r="K746" s="42"/>
      <c r="L746" s="42"/>
    </row>
    <row r="747">
      <c r="A747" s="42"/>
      <c r="B747" s="399"/>
      <c r="C747" s="42"/>
      <c r="D747" s="42"/>
      <c r="E747" s="42"/>
      <c r="F747" s="42"/>
      <c r="G747" s="42"/>
      <c r="H747" s="42"/>
      <c r="I747" s="42"/>
      <c r="J747" s="42"/>
      <c r="K747" s="42"/>
      <c r="L747" s="42"/>
    </row>
    <row r="748">
      <c r="A748" s="42"/>
      <c r="B748" s="399"/>
      <c r="C748" s="42"/>
      <c r="D748" s="42"/>
      <c r="E748" s="42"/>
      <c r="F748" s="42"/>
      <c r="G748" s="42"/>
      <c r="H748" s="42"/>
      <c r="I748" s="42"/>
      <c r="J748" s="42"/>
      <c r="K748" s="42"/>
      <c r="L748" s="42"/>
    </row>
    <row r="749">
      <c r="A749" s="42"/>
      <c r="B749" s="399"/>
      <c r="C749" s="42"/>
      <c r="D749" s="42"/>
      <c r="E749" s="42"/>
      <c r="F749" s="42"/>
      <c r="G749" s="42"/>
      <c r="H749" s="42"/>
      <c r="I749" s="42"/>
      <c r="J749" s="42"/>
      <c r="K749" s="42"/>
      <c r="L749" s="42"/>
    </row>
    <row r="750">
      <c r="A750" s="42"/>
      <c r="B750" s="399"/>
      <c r="C750" s="42"/>
      <c r="D750" s="42"/>
      <c r="E750" s="42"/>
      <c r="F750" s="42"/>
      <c r="G750" s="42"/>
      <c r="H750" s="42"/>
      <c r="I750" s="42"/>
      <c r="J750" s="42"/>
      <c r="K750" s="42"/>
      <c r="L750" s="42"/>
    </row>
    <row r="751">
      <c r="A751" s="42"/>
      <c r="B751" s="399"/>
      <c r="C751" s="42"/>
      <c r="D751" s="42"/>
      <c r="E751" s="42"/>
      <c r="F751" s="42"/>
      <c r="G751" s="42"/>
      <c r="H751" s="42"/>
      <c r="I751" s="42"/>
      <c r="J751" s="42"/>
      <c r="K751" s="42"/>
      <c r="L751" s="42"/>
    </row>
    <row r="752">
      <c r="A752" s="42"/>
      <c r="B752" s="399"/>
      <c r="C752" s="42"/>
      <c r="D752" s="42"/>
      <c r="E752" s="42"/>
      <c r="F752" s="42"/>
      <c r="G752" s="42"/>
      <c r="H752" s="42"/>
      <c r="I752" s="42"/>
      <c r="J752" s="42"/>
      <c r="K752" s="42"/>
      <c r="L752" s="42"/>
    </row>
    <row r="753">
      <c r="A753" s="42"/>
      <c r="B753" s="399"/>
      <c r="C753" s="42"/>
      <c r="D753" s="42"/>
      <c r="E753" s="42"/>
      <c r="F753" s="42"/>
      <c r="G753" s="42"/>
      <c r="H753" s="42"/>
      <c r="I753" s="42"/>
      <c r="J753" s="42"/>
      <c r="K753" s="42"/>
      <c r="L753" s="42"/>
    </row>
    <row r="754">
      <c r="A754" s="42"/>
      <c r="B754" s="399"/>
      <c r="C754" s="42"/>
      <c r="D754" s="42"/>
      <c r="E754" s="42"/>
      <c r="F754" s="42"/>
      <c r="G754" s="42"/>
      <c r="H754" s="42"/>
      <c r="I754" s="42"/>
      <c r="J754" s="42"/>
      <c r="K754" s="42"/>
      <c r="L754" s="42"/>
    </row>
    <row r="755">
      <c r="A755" s="42"/>
      <c r="B755" s="399"/>
      <c r="C755" s="42"/>
      <c r="D755" s="42"/>
      <c r="E755" s="42"/>
      <c r="F755" s="42"/>
      <c r="G755" s="42"/>
      <c r="H755" s="42"/>
      <c r="I755" s="42"/>
      <c r="J755" s="42"/>
      <c r="K755" s="42"/>
      <c r="L755" s="42"/>
    </row>
    <row r="756">
      <c r="A756" s="42"/>
      <c r="B756" s="399"/>
      <c r="C756" s="42"/>
      <c r="D756" s="42"/>
      <c r="E756" s="42"/>
      <c r="F756" s="42"/>
      <c r="G756" s="42"/>
      <c r="H756" s="42"/>
      <c r="I756" s="42"/>
      <c r="J756" s="42"/>
      <c r="K756" s="42"/>
      <c r="L756" s="42"/>
    </row>
    <row r="757">
      <c r="A757" s="42"/>
      <c r="B757" s="399"/>
      <c r="C757" s="42"/>
      <c r="D757" s="42"/>
      <c r="E757" s="42"/>
      <c r="F757" s="42"/>
      <c r="G757" s="42"/>
      <c r="H757" s="42"/>
      <c r="I757" s="42"/>
      <c r="J757" s="42"/>
      <c r="K757" s="42"/>
      <c r="L757" s="42"/>
    </row>
    <row r="758">
      <c r="A758" s="42"/>
      <c r="B758" s="399"/>
      <c r="C758" s="42"/>
      <c r="D758" s="42"/>
      <c r="E758" s="42"/>
      <c r="F758" s="42"/>
      <c r="G758" s="42"/>
      <c r="H758" s="42"/>
      <c r="I758" s="42"/>
      <c r="J758" s="42"/>
      <c r="K758" s="42"/>
      <c r="L758" s="42"/>
    </row>
    <row r="759">
      <c r="A759" s="42"/>
      <c r="B759" s="399"/>
      <c r="C759" s="42"/>
      <c r="D759" s="42"/>
      <c r="E759" s="42"/>
      <c r="F759" s="42"/>
      <c r="G759" s="42"/>
      <c r="H759" s="42"/>
      <c r="I759" s="42"/>
      <c r="J759" s="42"/>
      <c r="K759" s="42"/>
      <c r="L759" s="42"/>
    </row>
    <row r="760">
      <c r="A760" s="42"/>
      <c r="B760" s="399"/>
      <c r="C760" s="42"/>
      <c r="D760" s="42"/>
      <c r="E760" s="42"/>
      <c r="F760" s="42"/>
      <c r="G760" s="42"/>
      <c r="H760" s="42"/>
      <c r="I760" s="42"/>
      <c r="J760" s="42"/>
      <c r="K760" s="42"/>
      <c r="L760" s="42"/>
    </row>
    <row r="761">
      <c r="A761" s="42"/>
      <c r="B761" s="399"/>
      <c r="C761" s="42"/>
      <c r="D761" s="42"/>
      <c r="E761" s="42"/>
      <c r="F761" s="42"/>
      <c r="G761" s="42"/>
      <c r="H761" s="42"/>
      <c r="I761" s="42"/>
      <c r="J761" s="42"/>
      <c r="K761" s="42"/>
      <c r="L761" s="42"/>
    </row>
    <row r="762">
      <c r="A762" s="42"/>
      <c r="B762" s="399"/>
      <c r="C762" s="42"/>
      <c r="D762" s="42"/>
      <c r="E762" s="42"/>
      <c r="F762" s="42"/>
      <c r="G762" s="42"/>
      <c r="H762" s="42"/>
      <c r="I762" s="42"/>
      <c r="J762" s="42"/>
      <c r="K762" s="42"/>
      <c r="L762" s="42"/>
    </row>
    <row r="763">
      <c r="A763" s="42"/>
      <c r="B763" s="399"/>
      <c r="C763" s="42"/>
      <c r="D763" s="42"/>
      <c r="E763" s="42"/>
      <c r="F763" s="42"/>
      <c r="G763" s="42"/>
      <c r="H763" s="42"/>
      <c r="I763" s="42"/>
      <c r="J763" s="42"/>
      <c r="K763" s="42"/>
      <c r="L763" s="42"/>
    </row>
    <row r="764">
      <c r="A764" s="42"/>
      <c r="B764" s="399"/>
      <c r="C764" s="42"/>
      <c r="D764" s="42"/>
      <c r="E764" s="42"/>
      <c r="F764" s="42"/>
      <c r="G764" s="42"/>
      <c r="H764" s="42"/>
      <c r="I764" s="42"/>
      <c r="J764" s="42"/>
      <c r="K764" s="42"/>
      <c r="L764" s="42"/>
    </row>
    <row r="765">
      <c r="A765" s="42"/>
      <c r="B765" s="399"/>
      <c r="C765" s="42"/>
      <c r="D765" s="42"/>
      <c r="E765" s="42"/>
      <c r="F765" s="42"/>
      <c r="G765" s="42"/>
      <c r="H765" s="42"/>
      <c r="I765" s="42"/>
      <c r="J765" s="42"/>
      <c r="K765" s="42"/>
      <c r="L765" s="42"/>
    </row>
    <row r="766">
      <c r="A766" s="42"/>
      <c r="B766" s="399"/>
      <c r="C766" s="42"/>
      <c r="D766" s="42"/>
      <c r="E766" s="42"/>
      <c r="F766" s="42"/>
      <c r="G766" s="42"/>
      <c r="H766" s="42"/>
      <c r="I766" s="42"/>
      <c r="J766" s="42"/>
      <c r="K766" s="42"/>
      <c r="L766" s="42"/>
    </row>
    <row r="767">
      <c r="A767" s="42"/>
      <c r="B767" s="399"/>
      <c r="C767" s="42"/>
      <c r="D767" s="42"/>
      <c r="E767" s="42"/>
      <c r="F767" s="42"/>
      <c r="G767" s="42"/>
      <c r="H767" s="42"/>
      <c r="I767" s="42"/>
      <c r="J767" s="42"/>
      <c r="K767" s="42"/>
      <c r="L767" s="42"/>
    </row>
    <row r="768">
      <c r="A768" s="42"/>
      <c r="B768" s="399"/>
      <c r="C768" s="42"/>
      <c r="D768" s="42"/>
      <c r="E768" s="42"/>
      <c r="F768" s="42"/>
      <c r="G768" s="42"/>
      <c r="H768" s="42"/>
      <c r="I768" s="42"/>
      <c r="J768" s="42"/>
      <c r="K768" s="42"/>
      <c r="L768" s="42"/>
    </row>
    <row r="769">
      <c r="A769" s="42"/>
      <c r="B769" s="399"/>
      <c r="C769" s="42"/>
      <c r="D769" s="42"/>
      <c r="E769" s="42"/>
      <c r="F769" s="42"/>
      <c r="G769" s="42"/>
      <c r="H769" s="42"/>
      <c r="I769" s="42"/>
      <c r="J769" s="42"/>
      <c r="K769" s="42"/>
      <c r="L769" s="42"/>
    </row>
    <row r="770">
      <c r="A770" s="42"/>
      <c r="B770" s="399"/>
      <c r="C770" s="42"/>
      <c r="D770" s="42"/>
      <c r="E770" s="42"/>
      <c r="F770" s="42"/>
      <c r="G770" s="42"/>
      <c r="H770" s="42"/>
      <c r="I770" s="42"/>
      <c r="J770" s="42"/>
      <c r="K770" s="42"/>
      <c r="L770" s="42"/>
    </row>
    <row r="771">
      <c r="A771" s="42"/>
      <c r="B771" s="399"/>
      <c r="C771" s="42"/>
      <c r="D771" s="42"/>
      <c r="E771" s="42"/>
      <c r="F771" s="42"/>
      <c r="G771" s="42"/>
      <c r="H771" s="42"/>
      <c r="I771" s="42"/>
      <c r="J771" s="42"/>
      <c r="K771" s="42"/>
      <c r="L771" s="42"/>
    </row>
    <row r="772">
      <c r="A772" s="42"/>
      <c r="B772" s="399"/>
      <c r="C772" s="42"/>
      <c r="D772" s="42"/>
      <c r="E772" s="42"/>
      <c r="F772" s="42"/>
      <c r="G772" s="42"/>
      <c r="H772" s="42"/>
      <c r="I772" s="42"/>
      <c r="J772" s="42"/>
      <c r="K772" s="42"/>
      <c r="L772" s="42"/>
    </row>
    <row r="773">
      <c r="A773" s="42"/>
      <c r="B773" s="399"/>
      <c r="C773" s="42"/>
      <c r="D773" s="42"/>
      <c r="E773" s="42"/>
      <c r="F773" s="42"/>
      <c r="G773" s="42"/>
      <c r="H773" s="42"/>
      <c r="I773" s="42"/>
      <c r="J773" s="42"/>
      <c r="K773" s="42"/>
      <c r="L773" s="42"/>
    </row>
    <row r="774">
      <c r="A774" s="42"/>
      <c r="B774" s="399"/>
      <c r="C774" s="42"/>
      <c r="D774" s="42"/>
      <c r="E774" s="42"/>
      <c r="F774" s="42"/>
      <c r="G774" s="42"/>
      <c r="H774" s="42"/>
      <c r="I774" s="42"/>
      <c r="J774" s="42"/>
      <c r="K774" s="42"/>
      <c r="L774" s="42"/>
    </row>
    <row r="775">
      <c r="A775" s="42"/>
      <c r="B775" s="399"/>
      <c r="C775" s="42"/>
      <c r="D775" s="42"/>
      <c r="E775" s="42"/>
      <c r="F775" s="42"/>
      <c r="G775" s="42"/>
      <c r="H775" s="42"/>
      <c r="I775" s="42"/>
      <c r="J775" s="42"/>
      <c r="K775" s="42"/>
      <c r="L775" s="42"/>
    </row>
    <row r="776">
      <c r="A776" s="42"/>
      <c r="B776" s="399"/>
      <c r="C776" s="42"/>
      <c r="D776" s="42"/>
      <c r="E776" s="42"/>
      <c r="F776" s="42"/>
      <c r="G776" s="42"/>
      <c r="H776" s="42"/>
      <c r="I776" s="42"/>
      <c r="J776" s="42"/>
      <c r="K776" s="42"/>
      <c r="L776" s="42"/>
    </row>
    <row r="777">
      <c r="A777" s="42"/>
      <c r="B777" s="399"/>
      <c r="C777" s="42"/>
      <c r="D777" s="42"/>
      <c r="E777" s="42"/>
      <c r="F777" s="42"/>
      <c r="G777" s="42"/>
      <c r="H777" s="42"/>
      <c r="I777" s="42"/>
      <c r="J777" s="42"/>
      <c r="K777" s="42"/>
      <c r="L777" s="42"/>
    </row>
    <row r="778">
      <c r="A778" s="42"/>
      <c r="B778" s="399"/>
      <c r="C778" s="42"/>
      <c r="D778" s="42"/>
      <c r="E778" s="42"/>
      <c r="F778" s="42"/>
      <c r="G778" s="42"/>
      <c r="H778" s="42"/>
      <c r="I778" s="42"/>
      <c r="J778" s="42"/>
      <c r="K778" s="42"/>
      <c r="L778" s="42"/>
    </row>
    <row r="779">
      <c r="A779" s="42"/>
      <c r="B779" s="399"/>
      <c r="C779" s="42"/>
      <c r="D779" s="42"/>
      <c r="E779" s="42"/>
      <c r="F779" s="42"/>
      <c r="G779" s="42"/>
      <c r="H779" s="42"/>
      <c r="I779" s="42"/>
      <c r="J779" s="42"/>
      <c r="K779" s="42"/>
      <c r="L779" s="42"/>
    </row>
    <row r="780">
      <c r="A780" s="42"/>
      <c r="B780" s="399"/>
      <c r="C780" s="42"/>
      <c r="D780" s="42"/>
      <c r="E780" s="42"/>
      <c r="F780" s="42"/>
      <c r="G780" s="42"/>
      <c r="H780" s="42"/>
      <c r="I780" s="42"/>
      <c r="J780" s="42"/>
      <c r="K780" s="42"/>
      <c r="L780" s="42"/>
    </row>
    <row r="781">
      <c r="A781" s="42"/>
      <c r="B781" s="399"/>
      <c r="C781" s="42"/>
      <c r="D781" s="42"/>
      <c r="E781" s="42"/>
      <c r="F781" s="42"/>
      <c r="G781" s="42"/>
      <c r="H781" s="42"/>
      <c r="I781" s="42"/>
      <c r="J781" s="42"/>
      <c r="K781" s="42"/>
      <c r="L781" s="42"/>
    </row>
    <row r="782">
      <c r="A782" s="42"/>
      <c r="B782" s="399"/>
      <c r="C782" s="42"/>
      <c r="D782" s="42"/>
      <c r="E782" s="42"/>
      <c r="F782" s="42"/>
      <c r="G782" s="42"/>
      <c r="H782" s="42"/>
      <c r="I782" s="42"/>
      <c r="J782" s="42"/>
      <c r="K782" s="42"/>
      <c r="L782" s="42"/>
    </row>
    <row r="783">
      <c r="A783" s="42"/>
      <c r="B783" s="399"/>
      <c r="C783" s="42"/>
      <c r="D783" s="42"/>
      <c r="E783" s="42"/>
      <c r="F783" s="42"/>
      <c r="G783" s="42"/>
      <c r="H783" s="42"/>
      <c r="I783" s="42"/>
      <c r="J783" s="42"/>
      <c r="K783" s="42"/>
      <c r="L783" s="42"/>
    </row>
    <row r="784">
      <c r="A784" s="42"/>
      <c r="B784" s="399"/>
      <c r="C784" s="42"/>
      <c r="D784" s="42"/>
      <c r="E784" s="42"/>
      <c r="F784" s="42"/>
      <c r="G784" s="42"/>
      <c r="H784" s="42"/>
      <c r="I784" s="42"/>
      <c r="J784" s="42"/>
      <c r="K784" s="42"/>
      <c r="L784" s="42"/>
    </row>
    <row r="785">
      <c r="A785" s="42"/>
      <c r="B785" s="399"/>
      <c r="C785" s="42"/>
      <c r="D785" s="42"/>
      <c r="E785" s="42"/>
      <c r="F785" s="42"/>
      <c r="G785" s="42"/>
      <c r="H785" s="42"/>
      <c r="I785" s="42"/>
      <c r="J785" s="42"/>
      <c r="K785" s="42"/>
      <c r="L785" s="42"/>
    </row>
    <row r="786">
      <c r="A786" s="42"/>
      <c r="B786" s="399"/>
      <c r="C786" s="42"/>
      <c r="D786" s="42"/>
      <c r="E786" s="42"/>
      <c r="F786" s="42"/>
      <c r="G786" s="42"/>
      <c r="H786" s="42"/>
      <c r="I786" s="42"/>
      <c r="J786" s="42"/>
      <c r="K786" s="42"/>
      <c r="L786" s="42"/>
    </row>
    <row r="787">
      <c r="A787" s="42"/>
      <c r="B787" s="399"/>
      <c r="C787" s="42"/>
      <c r="D787" s="42"/>
      <c r="E787" s="42"/>
      <c r="F787" s="42"/>
      <c r="G787" s="42"/>
      <c r="H787" s="42"/>
      <c r="I787" s="42"/>
      <c r="J787" s="42"/>
      <c r="K787" s="42"/>
      <c r="L787" s="42"/>
    </row>
    <row r="788">
      <c r="A788" s="42"/>
      <c r="B788" s="399"/>
      <c r="C788" s="42"/>
      <c r="D788" s="42"/>
      <c r="E788" s="42"/>
      <c r="F788" s="42"/>
      <c r="G788" s="42"/>
      <c r="H788" s="42"/>
      <c r="I788" s="42"/>
      <c r="J788" s="42"/>
      <c r="K788" s="42"/>
      <c r="L788" s="42"/>
    </row>
    <row r="789">
      <c r="A789" s="42"/>
      <c r="B789" s="399"/>
      <c r="C789" s="42"/>
      <c r="D789" s="42"/>
      <c r="E789" s="42"/>
      <c r="F789" s="42"/>
      <c r="G789" s="42"/>
      <c r="H789" s="42"/>
      <c r="I789" s="42"/>
      <c r="J789" s="42"/>
      <c r="K789" s="42"/>
      <c r="L789" s="42"/>
    </row>
    <row r="790">
      <c r="A790" s="42"/>
      <c r="B790" s="399"/>
      <c r="C790" s="42"/>
      <c r="D790" s="42"/>
      <c r="E790" s="42"/>
      <c r="F790" s="42"/>
      <c r="G790" s="42"/>
      <c r="H790" s="42"/>
      <c r="I790" s="42"/>
      <c r="J790" s="42"/>
      <c r="K790" s="42"/>
      <c r="L790" s="42"/>
    </row>
    <row r="791">
      <c r="A791" s="42"/>
      <c r="B791" s="399"/>
      <c r="C791" s="42"/>
      <c r="D791" s="42"/>
      <c r="E791" s="42"/>
      <c r="F791" s="42"/>
      <c r="G791" s="42"/>
      <c r="H791" s="42"/>
      <c r="I791" s="42"/>
      <c r="J791" s="42"/>
      <c r="K791" s="42"/>
      <c r="L791" s="42"/>
    </row>
    <row r="792">
      <c r="A792" s="42"/>
      <c r="B792" s="399"/>
      <c r="C792" s="42"/>
      <c r="D792" s="42"/>
      <c r="E792" s="42"/>
      <c r="F792" s="42"/>
      <c r="G792" s="42"/>
      <c r="H792" s="42"/>
      <c r="I792" s="42"/>
      <c r="J792" s="42"/>
      <c r="K792" s="42"/>
      <c r="L792" s="42"/>
    </row>
    <row r="793">
      <c r="A793" s="42"/>
      <c r="B793" s="399"/>
      <c r="C793" s="42"/>
      <c r="D793" s="42"/>
      <c r="E793" s="42"/>
      <c r="F793" s="42"/>
      <c r="G793" s="42"/>
      <c r="H793" s="42"/>
      <c r="I793" s="42"/>
      <c r="J793" s="42"/>
      <c r="K793" s="42"/>
      <c r="L793" s="42"/>
    </row>
    <row r="794">
      <c r="A794" s="42"/>
      <c r="B794" s="399"/>
      <c r="C794" s="42"/>
      <c r="D794" s="42"/>
      <c r="E794" s="42"/>
      <c r="F794" s="42"/>
      <c r="G794" s="42"/>
      <c r="H794" s="42"/>
      <c r="I794" s="42"/>
      <c r="J794" s="42"/>
      <c r="K794" s="42"/>
      <c r="L794" s="42"/>
    </row>
    <row r="795">
      <c r="A795" s="42"/>
      <c r="B795" s="399"/>
      <c r="C795" s="42"/>
      <c r="D795" s="42"/>
      <c r="E795" s="42"/>
      <c r="F795" s="42"/>
      <c r="G795" s="42"/>
      <c r="H795" s="42"/>
      <c r="I795" s="42"/>
      <c r="J795" s="42"/>
      <c r="K795" s="42"/>
      <c r="L795" s="42"/>
    </row>
    <row r="796">
      <c r="A796" s="42"/>
      <c r="B796" s="399"/>
      <c r="C796" s="42"/>
      <c r="D796" s="42"/>
      <c r="E796" s="42"/>
      <c r="F796" s="42"/>
      <c r="G796" s="42"/>
      <c r="H796" s="42"/>
      <c r="I796" s="42"/>
      <c r="J796" s="42"/>
      <c r="K796" s="42"/>
      <c r="L796" s="42"/>
    </row>
    <row r="797">
      <c r="A797" s="42"/>
      <c r="B797" s="399"/>
      <c r="C797" s="42"/>
      <c r="D797" s="42"/>
      <c r="E797" s="42"/>
      <c r="F797" s="42"/>
      <c r="G797" s="42"/>
      <c r="H797" s="42"/>
      <c r="I797" s="42"/>
      <c r="J797" s="42"/>
      <c r="K797" s="42"/>
      <c r="L797" s="42"/>
    </row>
    <row r="798">
      <c r="A798" s="42"/>
      <c r="B798" s="399"/>
      <c r="C798" s="42"/>
      <c r="D798" s="42"/>
      <c r="E798" s="42"/>
      <c r="F798" s="42"/>
      <c r="G798" s="42"/>
      <c r="H798" s="42"/>
      <c r="I798" s="42"/>
      <c r="J798" s="42"/>
      <c r="K798" s="42"/>
      <c r="L798" s="42"/>
    </row>
    <row r="799">
      <c r="A799" s="42"/>
      <c r="B799" s="399"/>
      <c r="C799" s="42"/>
      <c r="D799" s="42"/>
      <c r="E799" s="42"/>
      <c r="F799" s="42"/>
      <c r="G799" s="42"/>
      <c r="H799" s="42"/>
      <c r="I799" s="42"/>
      <c r="J799" s="42"/>
      <c r="K799" s="42"/>
      <c r="L799" s="42"/>
    </row>
    <row r="800">
      <c r="A800" s="42"/>
      <c r="B800" s="399"/>
      <c r="C800" s="42"/>
      <c r="D800" s="42"/>
      <c r="E800" s="42"/>
      <c r="F800" s="42"/>
      <c r="G800" s="42"/>
      <c r="H800" s="42"/>
      <c r="I800" s="42"/>
      <c r="J800" s="42"/>
      <c r="K800" s="42"/>
      <c r="L800" s="42"/>
    </row>
    <row r="801">
      <c r="A801" s="42"/>
      <c r="B801" s="399"/>
      <c r="C801" s="42"/>
      <c r="D801" s="42"/>
      <c r="E801" s="42"/>
      <c r="F801" s="42"/>
      <c r="G801" s="42"/>
      <c r="H801" s="42"/>
      <c r="I801" s="42"/>
      <c r="J801" s="42"/>
      <c r="K801" s="42"/>
      <c r="L801" s="42"/>
    </row>
    <row r="802">
      <c r="A802" s="42"/>
      <c r="B802" s="399"/>
      <c r="C802" s="42"/>
      <c r="D802" s="42"/>
      <c r="E802" s="42"/>
      <c r="F802" s="42"/>
      <c r="G802" s="42"/>
      <c r="H802" s="42"/>
      <c r="I802" s="42"/>
      <c r="J802" s="42"/>
      <c r="K802" s="42"/>
      <c r="L802" s="42"/>
    </row>
    <row r="803">
      <c r="A803" s="42"/>
      <c r="B803" s="399"/>
      <c r="C803" s="42"/>
      <c r="D803" s="42"/>
      <c r="E803" s="42"/>
      <c r="F803" s="42"/>
      <c r="G803" s="42"/>
      <c r="H803" s="42"/>
      <c r="I803" s="42"/>
      <c r="J803" s="42"/>
      <c r="K803" s="42"/>
      <c r="L803" s="42"/>
    </row>
    <row r="804">
      <c r="A804" s="42"/>
      <c r="B804" s="399"/>
      <c r="C804" s="42"/>
      <c r="D804" s="42"/>
      <c r="E804" s="42"/>
      <c r="F804" s="42"/>
      <c r="G804" s="42"/>
      <c r="H804" s="42"/>
      <c r="I804" s="42"/>
      <c r="J804" s="42"/>
      <c r="K804" s="42"/>
      <c r="L804" s="42"/>
    </row>
    <row r="805">
      <c r="A805" s="42"/>
      <c r="B805" s="399"/>
      <c r="C805" s="42"/>
      <c r="D805" s="42"/>
      <c r="E805" s="42"/>
      <c r="F805" s="42"/>
      <c r="G805" s="42"/>
      <c r="H805" s="42"/>
      <c r="I805" s="42"/>
      <c r="J805" s="42"/>
      <c r="K805" s="42"/>
      <c r="L805" s="42"/>
    </row>
    <row r="806">
      <c r="A806" s="42"/>
      <c r="B806" s="399"/>
      <c r="C806" s="42"/>
      <c r="D806" s="42"/>
      <c r="E806" s="42"/>
      <c r="F806" s="42"/>
      <c r="G806" s="42"/>
      <c r="H806" s="42"/>
      <c r="I806" s="42"/>
      <c r="J806" s="42"/>
      <c r="K806" s="42"/>
      <c r="L806" s="42"/>
    </row>
    <row r="807">
      <c r="A807" s="42"/>
      <c r="B807" s="399"/>
      <c r="C807" s="42"/>
      <c r="D807" s="42"/>
      <c r="E807" s="42"/>
      <c r="F807" s="42"/>
      <c r="G807" s="42"/>
      <c r="H807" s="42"/>
      <c r="I807" s="42"/>
      <c r="J807" s="42"/>
      <c r="K807" s="42"/>
      <c r="L807" s="42"/>
    </row>
    <row r="808">
      <c r="A808" s="42"/>
      <c r="B808" s="399"/>
      <c r="C808" s="42"/>
      <c r="D808" s="42"/>
      <c r="E808" s="42"/>
      <c r="F808" s="42"/>
      <c r="G808" s="42"/>
      <c r="H808" s="42"/>
      <c r="I808" s="42"/>
      <c r="J808" s="42"/>
      <c r="K808" s="42"/>
      <c r="L808" s="42"/>
    </row>
    <row r="809">
      <c r="A809" s="42"/>
      <c r="B809" s="399"/>
      <c r="C809" s="42"/>
      <c r="D809" s="42"/>
      <c r="E809" s="42"/>
      <c r="F809" s="42"/>
      <c r="G809" s="42"/>
      <c r="H809" s="42"/>
      <c r="I809" s="42"/>
      <c r="J809" s="42"/>
      <c r="K809" s="42"/>
      <c r="L809" s="42"/>
    </row>
    <row r="810">
      <c r="A810" s="42"/>
      <c r="B810" s="399"/>
      <c r="C810" s="42"/>
      <c r="D810" s="42"/>
      <c r="E810" s="42"/>
      <c r="F810" s="42"/>
      <c r="G810" s="42"/>
      <c r="H810" s="42"/>
      <c r="I810" s="42"/>
      <c r="J810" s="42"/>
      <c r="K810" s="42"/>
      <c r="L810" s="42"/>
    </row>
    <row r="811">
      <c r="A811" s="42"/>
      <c r="B811" s="399"/>
      <c r="C811" s="42"/>
      <c r="D811" s="42"/>
      <c r="E811" s="42"/>
      <c r="F811" s="42"/>
      <c r="G811" s="42"/>
      <c r="H811" s="42"/>
      <c r="I811" s="42"/>
      <c r="J811" s="42"/>
      <c r="K811" s="42"/>
      <c r="L811" s="42"/>
    </row>
  </sheetData>
  <mergeCells count="36">
    <mergeCell ref="A1:B2"/>
    <mergeCell ref="C1:J2"/>
    <mergeCell ref="K1:Q3"/>
    <mergeCell ref="A3:A4"/>
    <mergeCell ref="B3:B4"/>
    <mergeCell ref="C3:D3"/>
    <mergeCell ref="E3:F3"/>
    <mergeCell ref="G15:H15"/>
    <mergeCell ref="I15:J15"/>
    <mergeCell ref="G3:H3"/>
    <mergeCell ref="I3:J3"/>
    <mergeCell ref="A13:B14"/>
    <mergeCell ref="C13:J14"/>
    <mergeCell ref="K13:Q15"/>
    <mergeCell ref="A15:A16"/>
    <mergeCell ref="B15:B16"/>
    <mergeCell ref="G27:H27"/>
    <mergeCell ref="I27:J27"/>
    <mergeCell ref="C15:D15"/>
    <mergeCell ref="E15:F15"/>
    <mergeCell ref="A25:B26"/>
    <mergeCell ref="C25:J26"/>
    <mergeCell ref="K25:Q27"/>
    <mergeCell ref="A27:A28"/>
    <mergeCell ref="B27:B28"/>
    <mergeCell ref="C59:D59"/>
    <mergeCell ref="E59:F59"/>
    <mergeCell ref="G59:H59"/>
    <mergeCell ref="I59:J59"/>
    <mergeCell ref="C27:D27"/>
    <mergeCell ref="E27:F27"/>
    <mergeCell ref="A57:B58"/>
    <mergeCell ref="C57:J58"/>
    <mergeCell ref="K57:Q59"/>
    <mergeCell ref="A59:A60"/>
    <mergeCell ref="B59:B60"/>
  </mergeCells>
  <dataValidations>
    <dataValidation type="list" allowBlank="1" showErrorMessage="1" sqref="C5:C12 E5:E12 C17:C24 E17:E24 C29:C56 E29:E56 C61:C64 E61:E64">
      <formula1>'🌳Resource'!$A$3:$A$192</formula1>
    </dataValidation>
    <dataValidation type="decimal" operator="greaterThanOrEqual" allowBlank="1" showDropDown="1" showErrorMessage="1" sqref="K5:Q12 K17:Q24 K29:Q56 K61:Q64">
      <formula1>0.0</formula1>
    </dataValidation>
    <dataValidation type="list" allowBlank="1" showErrorMessage="1" sqref="G5:G12 I5:I12 G17:G24 I17:I24 G29:G56 I29:I56 G61:G64 I61:I64">
      <formula1>'🧱Material'!$B$4:$B811</formula1>
    </dataValidation>
    <dataValidation type="list" allowBlank="1" showErrorMessage="1" sqref="B5:B12 B17:B24">
      <formula1>'En Configuration'!$A$11:$A$12</formula1>
    </dataValidation>
    <dataValidation type="decimal" operator="greaterThanOrEqual" allowBlank="1" showDropDown="1" showInputMessage="1" showErrorMessage="1" prompt="ป้อนตัวเลข มากกว่าหรือเท่ากับ 0" sqref="D5:D12 F5:F12 H5:H12 J5:J12 D17:D24 F17:F24 H17:H24 J17:J24 D29:D56 F29:F56 H29:H56 J29:J56 D61:D64 F61:F64 H61:H64 J61:J64">
      <formula1>0.0</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2" max="2" width="10.14"/>
    <col customWidth="1" hidden="1" min="3" max="3" width="12.86"/>
    <col customWidth="1" hidden="1" min="4" max="4" width="12.71"/>
    <col customWidth="1" hidden="1" min="5" max="5" width="6.0"/>
    <col customWidth="1" hidden="1" min="6" max="6" width="6.71"/>
    <col customWidth="1" hidden="1" min="7" max="7" width="4.29"/>
    <col customWidth="1" hidden="1" min="8" max="8" width="6.57"/>
    <col customWidth="1" hidden="1" min="9" max="9" width="9.29"/>
    <col customWidth="1" hidden="1" min="10" max="10" width="7.86"/>
    <col customWidth="1" hidden="1" min="11" max="11" width="4.71"/>
    <col customWidth="1" hidden="1" min="12" max="12" width="6.29"/>
    <col customWidth="1" min="13" max="13" width="18.86"/>
    <col customWidth="1" min="14" max="14" width="9.43"/>
    <col customWidth="1" min="15" max="15" width="19.29"/>
    <col customWidth="1" min="16" max="16" width="9.43"/>
  </cols>
  <sheetData>
    <row r="1" ht="21.0" customHeight="1">
      <c r="A1" s="443"/>
      <c r="B1" s="444"/>
      <c r="C1" s="445"/>
      <c r="D1" s="446" t="s">
        <v>342</v>
      </c>
      <c r="E1" s="106"/>
      <c r="F1" s="106"/>
      <c r="G1" s="106"/>
      <c r="H1" s="106"/>
      <c r="I1" s="106"/>
      <c r="J1" s="106"/>
      <c r="K1" s="106"/>
      <c r="L1" s="107"/>
      <c r="M1" s="447" t="s">
        <v>343</v>
      </c>
    </row>
    <row r="2" ht="33.75" customHeight="1">
      <c r="A2" s="448"/>
      <c r="B2" s="449"/>
      <c r="C2" s="450" t="s">
        <v>344</v>
      </c>
      <c r="D2" s="451" t="s">
        <v>138</v>
      </c>
      <c r="E2" s="449" t="s">
        <v>33</v>
      </c>
      <c r="F2" s="449" t="s">
        <v>140</v>
      </c>
      <c r="G2" s="449" t="s">
        <v>141</v>
      </c>
      <c r="H2" s="449" t="s">
        <v>345</v>
      </c>
      <c r="I2" s="449" t="s">
        <v>346</v>
      </c>
      <c r="J2" s="449" t="s">
        <v>347</v>
      </c>
      <c r="K2" s="449" t="s">
        <v>348</v>
      </c>
      <c r="L2" s="452" t="s">
        <v>349</v>
      </c>
      <c r="M2" s="453" t="s">
        <v>350</v>
      </c>
      <c r="N2" s="454" t="s">
        <v>351</v>
      </c>
      <c r="O2" s="453" t="s">
        <v>352</v>
      </c>
      <c r="P2" s="454" t="s">
        <v>351</v>
      </c>
    </row>
    <row r="3">
      <c r="A3" s="455" t="s">
        <v>131</v>
      </c>
      <c r="B3" s="456" t="s">
        <v>7</v>
      </c>
      <c r="C3" s="457">
        <v>0.5</v>
      </c>
      <c r="D3" s="458">
        <f>'Upgrade Principle'!A2* 20%</f>
        <v>20</v>
      </c>
      <c r="E3" s="24">
        <v>10.0</v>
      </c>
      <c r="F3" s="24">
        <v>20.0</v>
      </c>
      <c r="G3" s="24">
        <v>0.0</v>
      </c>
      <c r="H3" s="24"/>
      <c r="I3" s="24"/>
      <c r="J3" s="24"/>
      <c r="K3" s="24"/>
      <c r="L3" s="459"/>
      <c r="M3" s="460"/>
      <c r="N3" s="461">
        <v>1.0</v>
      </c>
      <c r="O3" s="462"/>
      <c r="P3" s="461">
        <v>0.0</v>
      </c>
    </row>
    <row r="4">
      <c r="A4" s="402"/>
      <c r="B4" s="463" t="s">
        <v>8</v>
      </c>
      <c r="C4" s="457">
        <v>0.4</v>
      </c>
      <c r="D4" s="458">
        <f>'Upgrade Principle'!A2* 30%</f>
        <v>30</v>
      </c>
      <c r="E4" s="24"/>
      <c r="F4" s="24"/>
      <c r="G4" s="24"/>
      <c r="H4" s="24">
        <v>10.0</v>
      </c>
      <c r="I4" s="24">
        <v>20.0</v>
      </c>
      <c r="J4" s="24">
        <v>0.0</v>
      </c>
      <c r="K4" s="24"/>
      <c r="L4" s="459"/>
      <c r="M4" s="460"/>
      <c r="N4" s="461">
        <v>5.0</v>
      </c>
      <c r="O4" s="462"/>
      <c r="P4" s="461">
        <v>300.0</v>
      </c>
    </row>
    <row r="5">
      <c r="A5" s="402"/>
      <c r="B5" s="464" t="s">
        <v>12</v>
      </c>
      <c r="C5" s="457">
        <v>0.3</v>
      </c>
      <c r="D5" s="458">
        <f>'Upgrade Principle'!A2* 50%</f>
        <v>50</v>
      </c>
      <c r="E5" s="24"/>
      <c r="F5" s="24"/>
      <c r="G5" s="24"/>
      <c r="H5" s="24"/>
      <c r="I5" s="24"/>
      <c r="J5" s="24"/>
      <c r="K5" s="24">
        <v>20.0</v>
      </c>
      <c r="L5" s="465">
        <v>0.0</v>
      </c>
      <c r="M5" s="460"/>
      <c r="N5" s="461">
        <v>10.0</v>
      </c>
      <c r="O5" s="462"/>
      <c r="P5" s="461">
        <v>600.0</v>
      </c>
    </row>
    <row r="6">
      <c r="A6" s="402"/>
      <c r="B6" s="466" t="s">
        <v>13</v>
      </c>
      <c r="C6" s="467">
        <v>0.1</v>
      </c>
      <c r="D6" s="468">
        <f>'Upgrade Principle'!A2* 100%</f>
        <v>100</v>
      </c>
      <c r="E6" s="469"/>
      <c r="F6" s="469"/>
      <c r="G6" s="469"/>
      <c r="H6" s="469"/>
      <c r="I6" s="469"/>
      <c r="J6" s="469"/>
      <c r="K6" s="469">
        <v>50.0</v>
      </c>
      <c r="L6" s="470">
        <v>0.0</v>
      </c>
      <c r="M6" s="471"/>
      <c r="N6" s="461">
        <v>30.0</v>
      </c>
      <c r="O6" s="462"/>
      <c r="P6" s="461">
        <v>3000.0</v>
      </c>
    </row>
    <row r="7">
      <c r="A7" s="455" t="s">
        <v>353</v>
      </c>
      <c r="B7" s="456" t="s">
        <v>7</v>
      </c>
      <c r="C7" s="457">
        <v>0.5</v>
      </c>
      <c r="D7" s="458">
        <v>20.0</v>
      </c>
      <c r="E7" s="24">
        <v>10.0</v>
      </c>
      <c r="F7" s="24">
        <v>30.0</v>
      </c>
      <c r="G7" s="24">
        <v>20.0</v>
      </c>
      <c r="H7" s="24"/>
      <c r="I7" s="46"/>
      <c r="J7" s="46"/>
      <c r="K7" s="46"/>
      <c r="L7" s="459"/>
      <c r="M7" s="460"/>
      <c r="N7" s="461">
        <v>1.0</v>
      </c>
      <c r="O7" s="460"/>
      <c r="P7" s="461">
        <v>0.0</v>
      </c>
    </row>
    <row r="8">
      <c r="A8" s="402"/>
      <c r="B8" s="463" t="s">
        <v>8</v>
      </c>
      <c r="C8" s="457">
        <v>0.4</v>
      </c>
      <c r="D8" s="458">
        <v>30.0</v>
      </c>
      <c r="E8" s="46"/>
      <c r="F8" s="46"/>
      <c r="G8" s="46"/>
      <c r="H8" s="24">
        <v>20.0</v>
      </c>
      <c r="I8" s="24">
        <v>30.0</v>
      </c>
      <c r="J8" s="24">
        <v>20.0</v>
      </c>
      <c r="K8" s="46"/>
      <c r="L8" s="459"/>
      <c r="M8" s="460"/>
      <c r="N8" s="461">
        <v>5.0</v>
      </c>
      <c r="O8" s="460"/>
      <c r="P8" s="461">
        <v>100.0</v>
      </c>
    </row>
    <row r="9">
      <c r="A9" s="402"/>
      <c r="B9" s="464" t="s">
        <v>12</v>
      </c>
      <c r="C9" s="457">
        <v>0.3</v>
      </c>
      <c r="D9" s="458">
        <v>50.0</v>
      </c>
      <c r="E9" s="46"/>
      <c r="F9" s="46"/>
      <c r="G9" s="46"/>
      <c r="H9" s="46"/>
      <c r="I9" s="46"/>
      <c r="J9" s="46"/>
      <c r="K9" s="24">
        <v>20.0</v>
      </c>
      <c r="L9" s="465">
        <v>20.0</v>
      </c>
      <c r="M9" s="460"/>
      <c r="N9" s="461">
        <v>10.0</v>
      </c>
      <c r="O9" s="460"/>
      <c r="P9" s="461">
        <v>150.0</v>
      </c>
    </row>
    <row r="10">
      <c r="A10" s="402"/>
      <c r="B10" s="466" t="s">
        <v>13</v>
      </c>
      <c r="C10" s="467">
        <v>0.1</v>
      </c>
      <c r="D10" s="468">
        <v>100.0</v>
      </c>
      <c r="E10" s="472"/>
      <c r="F10" s="472"/>
      <c r="G10" s="472"/>
      <c r="H10" s="472"/>
      <c r="I10" s="472"/>
      <c r="J10" s="472"/>
      <c r="K10" s="469">
        <v>30.0</v>
      </c>
      <c r="L10" s="470">
        <v>30.0</v>
      </c>
      <c r="M10" s="460"/>
      <c r="N10" s="461">
        <v>20.0</v>
      </c>
      <c r="O10" s="460"/>
      <c r="P10" s="461">
        <v>300.0</v>
      </c>
    </row>
    <row r="11">
      <c r="A11" s="455" t="s">
        <v>354</v>
      </c>
      <c r="B11" s="456" t="s">
        <v>7</v>
      </c>
      <c r="C11" s="457">
        <v>0.5</v>
      </c>
      <c r="D11" s="458">
        <v>20.0</v>
      </c>
      <c r="E11" s="24">
        <v>10.0</v>
      </c>
      <c r="F11" s="24">
        <v>30.0</v>
      </c>
      <c r="G11" s="24">
        <v>20.0</v>
      </c>
      <c r="H11" s="46"/>
      <c r="I11" s="46"/>
      <c r="J11" s="46"/>
      <c r="K11" s="46"/>
      <c r="L11" s="459"/>
      <c r="M11" s="460"/>
      <c r="N11" s="461">
        <v>1.0</v>
      </c>
      <c r="O11" s="460"/>
      <c r="P11" s="461">
        <v>0.0</v>
      </c>
    </row>
    <row r="12">
      <c r="A12" s="402"/>
      <c r="B12" s="463" t="s">
        <v>8</v>
      </c>
      <c r="C12" s="457">
        <v>0.4</v>
      </c>
      <c r="D12" s="458">
        <v>30.0</v>
      </c>
      <c r="E12" s="46"/>
      <c r="F12" s="46"/>
      <c r="G12" s="46"/>
      <c r="H12" s="24">
        <v>20.0</v>
      </c>
      <c r="I12" s="24">
        <v>30.0</v>
      </c>
      <c r="J12" s="24">
        <v>20.0</v>
      </c>
      <c r="K12" s="46"/>
      <c r="L12" s="459"/>
      <c r="M12" s="460"/>
      <c r="N12" s="461">
        <v>5.0</v>
      </c>
      <c r="O12" s="460"/>
      <c r="P12" s="461">
        <v>100.0</v>
      </c>
    </row>
    <row r="13">
      <c r="A13" s="402"/>
      <c r="B13" s="464" t="s">
        <v>12</v>
      </c>
      <c r="C13" s="457">
        <v>0.3</v>
      </c>
      <c r="D13" s="458">
        <v>50.0</v>
      </c>
      <c r="E13" s="46"/>
      <c r="F13" s="46"/>
      <c r="G13" s="46"/>
      <c r="H13" s="46"/>
      <c r="I13" s="46"/>
      <c r="J13" s="46"/>
      <c r="K13" s="24">
        <v>20.0</v>
      </c>
      <c r="L13" s="465">
        <v>20.0</v>
      </c>
      <c r="M13" s="460"/>
      <c r="N13" s="461">
        <v>10.0</v>
      </c>
      <c r="O13" s="460"/>
      <c r="P13" s="461">
        <v>200.0</v>
      </c>
    </row>
    <row r="14">
      <c r="A14" s="402"/>
      <c r="B14" s="466" t="s">
        <v>13</v>
      </c>
      <c r="C14" s="467">
        <v>0.1</v>
      </c>
      <c r="D14" s="468">
        <v>100.0</v>
      </c>
      <c r="E14" s="472"/>
      <c r="F14" s="472"/>
      <c r="G14" s="472"/>
      <c r="H14" s="472"/>
      <c r="I14" s="472"/>
      <c r="J14" s="472"/>
      <c r="K14" s="469">
        <v>30.0</v>
      </c>
      <c r="L14" s="470">
        <v>30.0</v>
      </c>
      <c r="M14" s="460"/>
      <c r="N14" s="461">
        <v>20.0</v>
      </c>
      <c r="O14" s="460"/>
      <c r="P14" s="461">
        <v>400.0</v>
      </c>
    </row>
    <row r="15">
      <c r="A15" s="473" t="s">
        <v>210</v>
      </c>
      <c r="B15" s="456" t="s">
        <v>7</v>
      </c>
      <c r="C15" s="457">
        <v>0.2</v>
      </c>
      <c r="D15" s="458">
        <v>20.0</v>
      </c>
      <c r="E15" s="46"/>
      <c r="F15" s="46"/>
      <c r="G15" s="46"/>
      <c r="H15" s="46"/>
      <c r="I15" s="46"/>
      <c r="J15" s="46"/>
      <c r="K15" s="46"/>
      <c r="L15" s="459"/>
      <c r="M15" s="462"/>
      <c r="N15" s="461">
        <v>1.0</v>
      </c>
      <c r="O15" s="462"/>
      <c r="P15" s="461">
        <v>0.0</v>
      </c>
    </row>
    <row r="16">
      <c r="A16" s="402"/>
      <c r="B16" s="463" t="s">
        <v>8</v>
      </c>
      <c r="C16" s="457">
        <v>0.15</v>
      </c>
      <c r="D16" s="458">
        <v>30.0</v>
      </c>
      <c r="E16" s="46"/>
      <c r="F16" s="46"/>
      <c r="G16" s="46"/>
      <c r="H16" s="46"/>
      <c r="I16" s="46"/>
      <c r="J16" s="46"/>
      <c r="K16" s="46"/>
      <c r="L16" s="459"/>
      <c r="M16" s="462"/>
      <c r="N16" s="461">
        <v>5.0</v>
      </c>
      <c r="O16" s="462"/>
      <c r="P16" s="461">
        <v>50.0</v>
      </c>
    </row>
    <row r="17">
      <c r="A17" s="402"/>
      <c r="B17" s="464" t="s">
        <v>12</v>
      </c>
      <c r="C17" s="457">
        <v>0.1</v>
      </c>
      <c r="D17" s="458">
        <v>50.0</v>
      </c>
      <c r="E17" s="46"/>
      <c r="F17" s="46"/>
      <c r="G17" s="46"/>
      <c r="H17" s="46"/>
      <c r="I17" s="46"/>
      <c r="J17" s="46"/>
      <c r="K17" s="46"/>
      <c r="L17" s="459"/>
      <c r="M17" s="462"/>
      <c r="N17" s="461">
        <v>10.0</v>
      </c>
      <c r="O17" s="462"/>
      <c r="P17" s="461">
        <v>150.0</v>
      </c>
    </row>
    <row r="18">
      <c r="A18" s="474"/>
      <c r="B18" s="475" t="s">
        <v>13</v>
      </c>
      <c r="C18" s="467">
        <v>0.05</v>
      </c>
      <c r="D18" s="468">
        <v>100.0</v>
      </c>
      <c r="E18" s="472"/>
      <c r="F18" s="472"/>
      <c r="G18" s="472"/>
      <c r="H18" s="472"/>
      <c r="I18" s="472"/>
      <c r="J18" s="472"/>
      <c r="K18" s="472"/>
      <c r="L18" s="476"/>
      <c r="M18" s="462"/>
      <c r="N18" s="461">
        <v>30.0</v>
      </c>
      <c r="O18" s="462"/>
      <c r="P18" s="461">
        <v>450.0</v>
      </c>
    </row>
    <row r="19" ht="37.5" customHeight="1">
      <c r="A19" s="477" t="s">
        <v>16</v>
      </c>
      <c r="B19" s="478"/>
      <c r="C19" s="479"/>
      <c r="D19" s="480">
        <f t="shared" ref="D19:L19" si="1">SUM(D3:D18)</f>
        <v>800</v>
      </c>
      <c r="E19" s="481">
        <f t="shared" si="1"/>
        <v>30</v>
      </c>
      <c r="F19" s="481">
        <f t="shared" si="1"/>
        <v>80</v>
      </c>
      <c r="G19" s="481">
        <f t="shared" si="1"/>
        <v>40</v>
      </c>
      <c r="H19" s="481">
        <f t="shared" si="1"/>
        <v>50</v>
      </c>
      <c r="I19" s="481">
        <f t="shared" si="1"/>
        <v>80</v>
      </c>
      <c r="J19" s="481">
        <f t="shared" si="1"/>
        <v>40</v>
      </c>
      <c r="K19" s="481">
        <f t="shared" si="1"/>
        <v>170</v>
      </c>
      <c r="L19" s="481">
        <f t="shared" si="1"/>
        <v>100</v>
      </c>
      <c r="M19" s="482"/>
      <c r="N19" s="483"/>
      <c r="O19" s="482"/>
      <c r="P19" s="483"/>
    </row>
    <row r="20">
      <c r="C20" s="484"/>
      <c r="D20" s="485"/>
      <c r="N20" s="486"/>
      <c r="P20" s="486"/>
    </row>
    <row r="21">
      <c r="C21" s="484"/>
      <c r="D21" s="485"/>
      <c r="N21" s="486"/>
      <c r="P21" s="486"/>
    </row>
    <row r="22">
      <c r="C22" s="484"/>
      <c r="D22" s="485"/>
      <c r="N22" s="486"/>
      <c r="P22" s="486"/>
    </row>
    <row r="23">
      <c r="C23" s="484"/>
      <c r="D23" s="485"/>
      <c r="N23" s="486"/>
      <c r="P23" s="486"/>
    </row>
    <row r="24">
      <c r="C24" s="484"/>
      <c r="D24" s="485"/>
      <c r="N24" s="486"/>
      <c r="P24" s="486"/>
    </row>
    <row r="25">
      <c r="C25" s="484"/>
      <c r="D25" s="485"/>
      <c r="N25" s="486"/>
      <c r="P25" s="486"/>
    </row>
    <row r="26">
      <c r="C26" s="484"/>
      <c r="D26" s="485"/>
      <c r="N26" s="486"/>
      <c r="P26" s="486"/>
    </row>
    <row r="27">
      <c r="C27" s="484"/>
      <c r="D27" s="485"/>
      <c r="N27" s="486"/>
      <c r="P27" s="486"/>
    </row>
    <row r="28">
      <c r="C28" s="484"/>
      <c r="D28" s="485"/>
      <c r="N28" s="486"/>
      <c r="P28" s="486"/>
    </row>
    <row r="29">
      <c r="C29" s="484"/>
      <c r="D29" s="485"/>
      <c r="N29" s="486"/>
      <c r="P29" s="486"/>
    </row>
    <row r="30">
      <c r="C30" s="484"/>
      <c r="D30" s="485"/>
      <c r="N30" s="486"/>
      <c r="P30" s="486"/>
    </row>
    <row r="31">
      <c r="C31" s="484"/>
      <c r="D31" s="485"/>
      <c r="N31" s="486"/>
      <c r="P31" s="486"/>
    </row>
    <row r="32">
      <c r="C32" s="484"/>
      <c r="D32" s="485"/>
      <c r="N32" s="486"/>
      <c r="P32" s="486"/>
    </row>
    <row r="33">
      <c r="C33" s="484"/>
      <c r="D33" s="485"/>
      <c r="N33" s="486"/>
      <c r="P33" s="486"/>
    </row>
    <row r="34">
      <c r="C34" s="484"/>
      <c r="D34" s="485"/>
      <c r="N34" s="486"/>
      <c r="P34" s="486"/>
    </row>
    <row r="35">
      <c r="C35" s="484"/>
      <c r="D35" s="485"/>
      <c r="N35" s="486"/>
      <c r="P35" s="486"/>
    </row>
    <row r="36">
      <c r="C36" s="484"/>
      <c r="D36" s="485"/>
      <c r="N36" s="486"/>
      <c r="P36" s="486"/>
    </row>
    <row r="37">
      <c r="C37" s="484"/>
      <c r="D37" s="485"/>
      <c r="N37" s="486"/>
      <c r="P37" s="486"/>
    </row>
    <row r="38">
      <c r="C38" s="484"/>
      <c r="D38" s="485"/>
      <c r="N38" s="486"/>
      <c r="P38" s="486"/>
    </row>
    <row r="39">
      <c r="C39" s="484"/>
      <c r="D39" s="485"/>
      <c r="N39" s="486"/>
      <c r="P39" s="486"/>
    </row>
    <row r="40">
      <c r="C40" s="484"/>
      <c r="D40" s="485"/>
      <c r="N40" s="486"/>
      <c r="P40" s="486"/>
    </row>
    <row r="41">
      <c r="C41" s="484"/>
      <c r="D41" s="485"/>
      <c r="N41" s="486"/>
      <c r="P41" s="486"/>
    </row>
    <row r="42">
      <c r="C42" s="484"/>
      <c r="D42" s="485"/>
      <c r="N42" s="486"/>
      <c r="P42" s="486"/>
    </row>
    <row r="43">
      <c r="C43" s="484"/>
      <c r="D43" s="485"/>
      <c r="N43" s="486"/>
      <c r="P43" s="486"/>
    </row>
    <row r="44">
      <c r="C44" s="484"/>
      <c r="D44" s="485"/>
      <c r="N44" s="486"/>
      <c r="P44" s="486"/>
    </row>
    <row r="45">
      <c r="C45" s="484"/>
      <c r="D45" s="485"/>
      <c r="N45" s="486"/>
      <c r="P45" s="486"/>
    </row>
    <row r="46">
      <c r="C46" s="484"/>
      <c r="D46" s="485"/>
      <c r="N46" s="486"/>
      <c r="P46" s="486"/>
    </row>
    <row r="47">
      <c r="C47" s="484"/>
      <c r="D47" s="485"/>
      <c r="N47" s="486"/>
      <c r="P47" s="486"/>
    </row>
    <row r="48">
      <c r="C48" s="484"/>
      <c r="D48" s="485"/>
      <c r="N48" s="486"/>
      <c r="P48" s="486"/>
    </row>
    <row r="49">
      <c r="C49" s="484"/>
      <c r="D49" s="485"/>
      <c r="N49" s="486"/>
      <c r="P49" s="486"/>
    </row>
    <row r="50">
      <c r="C50" s="484"/>
      <c r="D50" s="485"/>
      <c r="N50" s="486"/>
      <c r="P50" s="486"/>
    </row>
    <row r="51">
      <c r="C51" s="484"/>
      <c r="D51" s="485"/>
      <c r="N51" s="486"/>
      <c r="P51" s="486"/>
    </row>
    <row r="52">
      <c r="C52" s="484"/>
      <c r="D52" s="485"/>
      <c r="N52" s="486"/>
      <c r="P52" s="486"/>
    </row>
    <row r="53">
      <c r="C53" s="484"/>
      <c r="D53" s="485"/>
      <c r="N53" s="486"/>
      <c r="P53" s="486"/>
    </row>
    <row r="54">
      <c r="C54" s="484"/>
      <c r="D54" s="485"/>
      <c r="N54" s="486"/>
      <c r="P54" s="486"/>
    </row>
    <row r="55">
      <c r="C55" s="484"/>
      <c r="D55" s="485"/>
      <c r="N55" s="486"/>
      <c r="P55" s="486"/>
    </row>
    <row r="56">
      <c r="C56" s="484"/>
      <c r="D56" s="485"/>
      <c r="N56" s="486"/>
      <c r="P56" s="486"/>
    </row>
    <row r="57">
      <c r="C57" s="484"/>
      <c r="D57" s="485"/>
      <c r="N57" s="486"/>
      <c r="P57" s="486"/>
    </row>
    <row r="58">
      <c r="C58" s="484"/>
      <c r="D58" s="485"/>
      <c r="N58" s="486"/>
      <c r="P58" s="486"/>
    </row>
    <row r="59">
      <c r="C59" s="484"/>
      <c r="D59" s="485"/>
      <c r="N59" s="486"/>
      <c r="P59" s="486"/>
    </row>
    <row r="60">
      <c r="C60" s="484"/>
      <c r="D60" s="485"/>
      <c r="N60" s="486"/>
      <c r="P60" s="486"/>
    </row>
    <row r="61">
      <c r="C61" s="484"/>
      <c r="D61" s="485"/>
      <c r="N61" s="486"/>
      <c r="P61" s="486"/>
    </row>
    <row r="62">
      <c r="C62" s="484"/>
      <c r="D62" s="485"/>
      <c r="N62" s="486"/>
      <c r="P62" s="486"/>
    </row>
    <row r="63">
      <c r="C63" s="484"/>
      <c r="D63" s="485"/>
      <c r="N63" s="486"/>
      <c r="P63" s="486"/>
    </row>
    <row r="64">
      <c r="C64" s="484"/>
      <c r="D64" s="485"/>
      <c r="N64" s="486"/>
      <c r="P64" s="486"/>
    </row>
    <row r="65">
      <c r="C65" s="484"/>
      <c r="D65" s="485"/>
      <c r="N65" s="486"/>
      <c r="P65" s="486"/>
    </row>
    <row r="66">
      <c r="C66" s="484"/>
      <c r="D66" s="485"/>
      <c r="N66" s="486"/>
      <c r="P66" s="486"/>
    </row>
    <row r="67">
      <c r="C67" s="484"/>
      <c r="D67" s="485"/>
      <c r="N67" s="486"/>
      <c r="P67" s="486"/>
    </row>
    <row r="68">
      <c r="C68" s="484"/>
      <c r="D68" s="485"/>
      <c r="N68" s="486"/>
      <c r="P68" s="486"/>
    </row>
    <row r="69">
      <c r="C69" s="484"/>
      <c r="D69" s="485"/>
      <c r="N69" s="486"/>
      <c r="P69" s="486"/>
    </row>
    <row r="70">
      <c r="C70" s="484"/>
      <c r="D70" s="485"/>
      <c r="N70" s="486"/>
      <c r="P70" s="486"/>
    </row>
    <row r="71">
      <c r="C71" s="484"/>
      <c r="D71" s="485"/>
      <c r="N71" s="486"/>
      <c r="P71" s="486"/>
    </row>
    <row r="72">
      <c r="C72" s="484"/>
      <c r="D72" s="485"/>
      <c r="N72" s="486"/>
      <c r="P72" s="486"/>
    </row>
    <row r="73">
      <c r="C73" s="484"/>
      <c r="D73" s="485"/>
      <c r="N73" s="486"/>
      <c r="P73" s="486"/>
    </row>
    <row r="74">
      <c r="C74" s="484"/>
      <c r="D74" s="485"/>
      <c r="N74" s="486"/>
      <c r="P74" s="486"/>
    </row>
    <row r="75">
      <c r="C75" s="484"/>
      <c r="D75" s="485"/>
      <c r="N75" s="486"/>
      <c r="P75" s="486"/>
    </row>
    <row r="76">
      <c r="C76" s="484"/>
      <c r="D76" s="485"/>
      <c r="N76" s="486"/>
      <c r="P76" s="486"/>
    </row>
    <row r="77">
      <c r="C77" s="484"/>
      <c r="D77" s="485"/>
      <c r="N77" s="486"/>
      <c r="P77" s="486"/>
    </row>
    <row r="78">
      <c r="C78" s="484"/>
      <c r="D78" s="485"/>
      <c r="N78" s="486"/>
      <c r="P78" s="486"/>
    </row>
    <row r="79">
      <c r="C79" s="484"/>
      <c r="D79" s="485"/>
      <c r="N79" s="486"/>
      <c r="P79" s="486"/>
    </row>
    <row r="80">
      <c r="C80" s="484"/>
      <c r="D80" s="485"/>
      <c r="N80" s="486"/>
      <c r="P80" s="486"/>
    </row>
    <row r="81">
      <c r="C81" s="484"/>
      <c r="D81" s="485"/>
      <c r="N81" s="486"/>
      <c r="P81" s="486"/>
    </row>
    <row r="82">
      <c r="C82" s="484"/>
      <c r="D82" s="485"/>
      <c r="N82" s="486"/>
      <c r="P82" s="486"/>
    </row>
    <row r="83">
      <c r="C83" s="484"/>
      <c r="D83" s="485"/>
      <c r="N83" s="486"/>
      <c r="P83" s="486"/>
    </row>
    <row r="84">
      <c r="C84" s="484"/>
      <c r="D84" s="485"/>
      <c r="N84" s="486"/>
      <c r="P84" s="486"/>
    </row>
    <row r="85">
      <c r="C85" s="484"/>
      <c r="D85" s="485"/>
      <c r="N85" s="486"/>
      <c r="P85" s="486"/>
    </row>
    <row r="86">
      <c r="C86" s="484"/>
      <c r="D86" s="485"/>
      <c r="N86" s="486"/>
      <c r="P86" s="486"/>
    </row>
    <row r="87">
      <c r="C87" s="484"/>
      <c r="D87" s="485"/>
      <c r="N87" s="486"/>
      <c r="P87" s="486"/>
    </row>
    <row r="88">
      <c r="C88" s="484"/>
      <c r="D88" s="485"/>
      <c r="N88" s="486"/>
      <c r="P88" s="486"/>
    </row>
    <row r="89">
      <c r="C89" s="484"/>
      <c r="D89" s="485"/>
      <c r="N89" s="486"/>
      <c r="P89" s="486"/>
    </row>
    <row r="90">
      <c r="C90" s="484"/>
      <c r="D90" s="485"/>
      <c r="N90" s="486"/>
      <c r="P90" s="486"/>
    </row>
    <row r="91">
      <c r="C91" s="484"/>
      <c r="D91" s="485"/>
      <c r="N91" s="486"/>
      <c r="P91" s="486"/>
    </row>
    <row r="92">
      <c r="C92" s="484"/>
      <c r="D92" s="485"/>
      <c r="N92" s="486"/>
      <c r="P92" s="486"/>
    </row>
    <row r="93">
      <c r="C93" s="484"/>
      <c r="D93" s="485"/>
      <c r="N93" s="486"/>
      <c r="P93" s="486"/>
    </row>
    <row r="94">
      <c r="C94" s="484"/>
      <c r="D94" s="485"/>
      <c r="N94" s="486"/>
      <c r="P94" s="486"/>
    </row>
    <row r="95">
      <c r="C95" s="484"/>
      <c r="D95" s="485"/>
      <c r="N95" s="486"/>
      <c r="P95" s="486"/>
    </row>
    <row r="96">
      <c r="C96" s="484"/>
      <c r="D96" s="485"/>
      <c r="N96" s="486"/>
      <c r="P96" s="486"/>
    </row>
    <row r="97">
      <c r="C97" s="484"/>
      <c r="D97" s="485"/>
      <c r="N97" s="486"/>
      <c r="P97" s="486"/>
    </row>
    <row r="98">
      <c r="C98" s="484"/>
      <c r="D98" s="485"/>
      <c r="N98" s="486"/>
      <c r="P98" s="486"/>
    </row>
    <row r="99">
      <c r="C99" s="484"/>
      <c r="D99" s="485"/>
      <c r="N99" s="486"/>
      <c r="P99" s="486"/>
    </row>
    <row r="100">
      <c r="C100" s="484"/>
      <c r="D100" s="485"/>
      <c r="N100" s="486"/>
      <c r="P100" s="486"/>
    </row>
    <row r="101">
      <c r="C101" s="484"/>
      <c r="D101" s="485"/>
      <c r="N101" s="486"/>
      <c r="P101" s="486"/>
    </row>
    <row r="102">
      <c r="C102" s="484"/>
      <c r="D102" s="485"/>
      <c r="N102" s="486"/>
      <c r="P102" s="486"/>
    </row>
    <row r="103">
      <c r="C103" s="484"/>
      <c r="D103" s="485"/>
      <c r="N103" s="486"/>
      <c r="P103" s="486"/>
    </row>
    <row r="104">
      <c r="C104" s="484"/>
      <c r="D104" s="485"/>
      <c r="N104" s="486"/>
      <c r="P104" s="486"/>
    </row>
    <row r="105">
      <c r="C105" s="484"/>
      <c r="D105" s="485"/>
      <c r="N105" s="486"/>
      <c r="P105" s="486"/>
    </row>
    <row r="106">
      <c r="C106" s="484"/>
      <c r="D106" s="485"/>
      <c r="N106" s="486"/>
      <c r="P106" s="486"/>
    </row>
    <row r="107">
      <c r="C107" s="484"/>
      <c r="D107" s="485"/>
      <c r="N107" s="486"/>
      <c r="P107" s="486"/>
    </row>
    <row r="108">
      <c r="C108" s="484"/>
      <c r="D108" s="485"/>
      <c r="N108" s="486"/>
      <c r="P108" s="486"/>
    </row>
    <row r="109">
      <c r="C109" s="484"/>
      <c r="D109" s="485"/>
      <c r="N109" s="486"/>
      <c r="P109" s="486"/>
    </row>
    <row r="110">
      <c r="C110" s="484"/>
      <c r="D110" s="485"/>
      <c r="N110" s="486"/>
      <c r="P110" s="486"/>
    </row>
    <row r="111">
      <c r="C111" s="484"/>
      <c r="D111" s="485"/>
      <c r="N111" s="486"/>
      <c r="P111" s="486"/>
    </row>
    <row r="112">
      <c r="C112" s="484"/>
      <c r="D112" s="485"/>
      <c r="N112" s="486"/>
      <c r="P112" s="486"/>
    </row>
    <row r="113">
      <c r="C113" s="484"/>
      <c r="D113" s="485"/>
      <c r="N113" s="486"/>
      <c r="P113" s="486"/>
    </row>
    <row r="114">
      <c r="C114" s="484"/>
      <c r="D114" s="485"/>
      <c r="N114" s="486"/>
      <c r="P114" s="486"/>
    </row>
    <row r="115">
      <c r="C115" s="484"/>
      <c r="D115" s="485"/>
      <c r="N115" s="486"/>
      <c r="P115" s="486"/>
    </row>
    <row r="116">
      <c r="C116" s="484"/>
      <c r="D116" s="485"/>
      <c r="N116" s="486"/>
      <c r="P116" s="486"/>
    </row>
    <row r="117">
      <c r="C117" s="484"/>
      <c r="D117" s="485"/>
      <c r="N117" s="486"/>
      <c r="P117" s="486"/>
    </row>
    <row r="118">
      <c r="C118" s="484"/>
      <c r="D118" s="485"/>
      <c r="N118" s="486"/>
      <c r="P118" s="486"/>
    </row>
    <row r="119">
      <c r="C119" s="484"/>
      <c r="D119" s="485"/>
      <c r="N119" s="486"/>
      <c r="P119" s="486"/>
    </row>
    <row r="120">
      <c r="C120" s="484"/>
      <c r="D120" s="485"/>
      <c r="N120" s="486"/>
      <c r="P120" s="486"/>
    </row>
    <row r="121">
      <c r="C121" s="484"/>
      <c r="D121" s="485"/>
      <c r="N121" s="486"/>
      <c r="P121" s="486"/>
    </row>
    <row r="122">
      <c r="C122" s="484"/>
      <c r="D122" s="485"/>
      <c r="N122" s="486"/>
      <c r="P122" s="486"/>
    </row>
    <row r="123">
      <c r="C123" s="484"/>
      <c r="D123" s="485"/>
      <c r="N123" s="486"/>
      <c r="P123" s="486"/>
    </row>
    <row r="124">
      <c r="C124" s="484"/>
      <c r="D124" s="485"/>
      <c r="N124" s="486"/>
      <c r="P124" s="486"/>
    </row>
    <row r="125">
      <c r="C125" s="484"/>
      <c r="D125" s="485"/>
      <c r="N125" s="486"/>
      <c r="P125" s="486"/>
    </row>
    <row r="126">
      <c r="C126" s="484"/>
      <c r="D126" s="485"/>
      <c r="N126" s="486"/>
      <c r="P126" s="486"/>
    </row>
    <row r="127">
      <c r="C127" s="484"/>
      <c r="D127" s="485"/>
      <c r="N127" s="486"/>
      <c r="P127" s="486"/>
    </row>
    <row r="128">
      <c r="C128" s="484"/>
      <c r="D128" s="485"/>
      <c r="N128" s="486"/>
      <c r="P128" s="486"/>
    </row>
    <row r="129">
      <c r="C129" s="484"/>
      <c r="D129" s="485"/>
      <c r="N129" s="486"/>
      <c r="P129" s="486"/>
    </row>
    <row r="130">
      <c r="C130" s="484"/>
      <c r="D130" s="485"/>
      <c r="N130" s="486"/>
      <c r="P130" s="486"/>
    </row>
    <row r="131">
      <c r="C131" s="484"/>
      <c r="D131" s="485"/>
      <c r="N131" s="486"/>
      <c r="P131" s="486"/>
    </row>
    <row r="132">
      <c r="C132" s="484"/>
      <c r="D132" s="485"/>
      <c r="N132" s="486"/>
      <c r="P132" s="486"/>
    </row>
    <row r="133">
      <c r="C133" s="484"/>
      <c r="D133" s="485"/>
      <c r="N133" s="486"/>
      <c r="P133" s="486"/>
    </row>
    <row r="134">
      <c r="C134" s="484"/>
      <c r="D134" s="485"/>
      <c r="N134" s="486"/>
      <c r="P134" s="486"/>
    </row>
    <row r="135">
      <c r="C135" s="484"/>
      <c r="D135" s="485"/>
      <c r="N135" s="486"/>
      <c r="P135" s="486"/>
    </row>
    <row r="136">
      <c r="C136" s="484"/>
      <c r="D136" s="485"/>
      <c r="N136" s="486"/>
      <c r="P136" s="486"/>
    </row>
    <row r="137">
      <c r="C137" s="484"/>
      <c r="D137" s="485"/>
      <c r="N137" s="486"/>
      <c r="P137" s="486"/>
    </row>
    <row r="138">
      <c r="C138" s="484"/>
      <c r="D138" s="485"/>
      <c r="N138" s="486"/>
      <c r="P138" s="486"/>
    </row>
    <row r="139">
      <c r="C139" s="484"/>
      <c r="D139" s="485"/>
      <c r="N139" s="486"/>
      <c r="P139" s="486"/>
    </row>
    <row r="140">
      <c r="C140" s="484"/>
      <c r="D140" s="485"/>
      <c r="N140" s="486"/>
      <c r="P140" s="486"/>
    </row>
    <row r="141">
      <c r="C141" s="484"/>
      <c r="D141" s="485"/>
      <c r="N141" s="486"/>
      <c r="P141" s="486"/>
    </row>
    <row r="142">
      <c r="C142" s="484"/>
      <c r="D142" s="485"/>
      <c r="N142" s="486"/>
      <c r="P142" s="486"/>
    </row>
    <row r="143">
      <c r="C143" s="484"/>
      <c r="D143" s="485"/>
      <c r="N143" s="486"/>
      <c r="P143" s="486"/>
    </row>
    <row r="144">
      <c r="C144" s="484"/>
      <c r="D144" s="485"/>
      <c r="N144" s="486"/>
      <c r="P144" s="486"/>
    </row>
    <row r="145">
      <c r="C145" s="484"/>
      <c r="D145" s="485"/>
      <c r="N145" s="486"/>
      <c r="P145" s="486"/>
    </row>
    <row r="146">
      <c r="C146" s="484"/>
      <c r="D146" s="485"/>
      <c r="N146" s="486"/>
      <c r="P146" s="486"/>
    </row>
    <row r="147">
      <c r="C147" s="484"/>
      <c r="D147" s="485"/>
      <c r="N147" s="486"/>
      <c r="P147" s="486"/>
    </row>
    <row r="148">
      <c r="C148" s="484"/>
      <c r="D148" s="485"/>
      <c r="N148" s="486"/>
      <c r="P148" s="486"/>
    </row>
    <row r="149">
      <c r="C149" s="484"/>
      <c r="D149" s="485"/>
      <c r="N149" s="486"/>
      <c r="P149" s="486"/>
    </row>
    <row r="150">
      <c r="C150" s="484"/>
      <c r="D150" s="485"/>
      <c r="N150" s="486"/>
      <c r="P150" s="486"/>
    </row>
    <row r="151">
      <c r="C151" s="484"/>
      <c r="D151" s="485"/>
      <c r="N151" s="486"/>
      <c r="P151" s="486"/>
    </row>
    <row r="152">
      <c r="C152" s="484"/>
      <c r="D152" s="485"/>
      <c r="N152" s="486"/>
      <c r="P152" s="486"/>
    </row>
    <row r="153">
      <c r="C153" s="484"/>
      <c r="D153" s="485"/>
      <c r="N153" s="486"/>
      <c r="P153" s="486"/>
    </row>
    <row r="154">
      <c r="C154" s="484"/>
      <c r="D154" s="485"/>
      <c r="N154" s="486"/>
      <c r="P154" s="486"/>
    </row>
    <row r="155">
      <c r="C155" s="484"/>
      <c r="D155" s="485"/>
      <c r="N155" s="486"/>
      <c r="P155" s="486"/>
    </row>
    <row r="156">
      <c r="C156" s="484"/>
      <c r="D156" s="485"/>
      <c r="N156" s="486"/>
      <c r="P156" s="486"/>
    </row>
    <row r="157">
      <c r="C157" s="484"/>
      <c r="D157" s="485"/>
      <c r="N157" s="486"/>
      <c r="P157" s="486"/>
    </row>
    <row r="158">
      <c r="C158" s="484"/>
      <c r="D158" s="485"/>
      <c r="N158" s="486"/>
      <c r="P158" s="486"/>
    </row>
    <row r="159">
      <c r="C159" s="484"/>
      <c r="D159" s="485"/>
      <c r="N159" s="486"/>
      <c r="P159" s="486"/>
    </row>
    <row r="160">
      <c r="C160" s="484"/>
      <c r="D160" s="485"/>
      <c r="N160" s="486"/>
      <c r="P160" s="486"/>
    </row>
    <row r="161">
      <c r="C161" s="484"/>
      <c r="D161" s="485"/>
      <c r="N161" s="486"/>
      <c r="P161" s="486"/>
    </row>
    <row r="162">
      <c r="C162" s="484"/>
      <c r="D162" s="485"/>
      <c r="N162" s="486"/>
      <c r="P162" s="486"/>
    </row>
    <row r="163">
      <c r="C163" s="484"/>
      <c r="D163" s="485"/>
      <c r="N163" s="486"/>
      <c r="P163" s="486"/>
    </row>
    <row r="164">
      <c r="C164" s="484"/>
      <c r="D164" s="485"/>
      <c r="N164" s="486"/>
      <c r="P164" s="486"/>
    </row>
    <row r="165">
      <c r="C165" s="484"/>
      <c r="D165" s="485"/>
      <c r="N165" s="486"/>
      <c r="P165" s="486"/>
    </row>
    <row r="166">
      <c r="C166" s="484"/>
      <c r="D166" s="485"/>
      <c r="N166" s="486"/>
      <c r="P166" s="486"/>
    </row>
    <row r="167">
      <c r="C167" s="484"/>
      <c r="D167" s="485"/>
      <c r="N167" s="486"/>
      <c r="P167" s="486"/>
    </row>
    <row r="168">
      <c r="C168" s="484"/>
      <c r="D168" s="485"/>
      <c r="N168" s="486"/>
      <c r="P168" s="486"/>
    </row>
    <row r="169">
      <c r="C169" s="484"/>
      <c r="D169" s="485"/>
      <c r="N169" s="486"/>
      <c r="P169" s="486"/>
    </row>
    <row r="170">
      <c r="C170" s="484"/>
      <c r="D170" s="485"/>
      <c r="N170" s="486"/>
      <c r="P170" s="486"/>
    </row>
    <row r="171">
      <c r="C171" s="484"/>
      <c r="D171" s="485"/>
      <c r="N171" s="486"/>
      <c r="P171" s="486"/>
    </row>
    <row r="172">
      <c r="C172" s="484"/>
      <c r="D172" s="485"/>
      <c r="N172" s="486"/>
      <c r="P172" s="486"/>
    </row>
    <row r="173">
      <c r="C173" s="484"/>
      <c r="D173" s="485"/>
      <c r="N173" s="486"/>
      <c r="P173" s="486"/>
    </row>
    <row r="174">
      <c r="C174" s="484"/>
      <c r="D174" s="485"/>
      <c r="N174" s="486"/>
      <c r="P174" s="486"/>
    </row>
    <row r="175">
      <c r="C175" s="484"/>
      <c r="D175" s="485"/>
      <c r="N175" s="486"/>
      <c r="P175" s="486"/>
    </row>
    <row r="176">
      <c r="C176" s="484"/>
      <c r="D176" s="485"/>
      <c r="N176" s="486"/>
      <c r="P176" s="486"/>
    </row>
    <row r="177">
      <c r="C177" s="484"/>
      <c r="D177" s="485"/>
      <c r="N177" s="486"/>
      <c r="P177" s="486"/>
    </row>
    <row r="178">
      <c r="C178" s="484"/>
      <c r="D178" s="485"/>
      <c r="N178" s="486"/>
      <c r="P178" s="486"/>
    </row>
    <row r="179">
      <c r="C179" s="484"/>
      <c r="D179" s="485"/>
      <c r="N179" s="486"/>
      <c r="P179" s="486"/>
    </row>
    <row r="180">
      <c r="C180" s="484"/>
      <c r="D180" s="485"/>
      <c r="N180" s="486"/>
      <c r="P180" s="486"/>
    </row>
    <row r="181">
      <c r="C181" s="484"/>
      <c r="D181" s="485"/>
      <c r="N181" s="486"/>
      <c r="P181" s="486"/>
    </row>
    <row r="182">
      <c r="C182" s="484"/>
      <c r="D182" s="485"/>
      <c r="N182" s="486"/>
      <c r="P182" s="486"/>
    </row>
    <row r="183">
      <c r="C183" s="484"/>
      <c r="D183" s="485"/>
      <c r="N183" s="486"/>
      <c r="P183" s="486"/>
    </row>
    <row r="184">
      <c r="C184" s="484"/>
      <c r="D184" s="485"/>
      <c r="N184" s="486"/>
      <c r="P184" s="486"/>
    </row>
    <row r="185">
      <c r="C185" s="484"/>
      <c r="D185" s="485"/>
      <c r="N185" s="486"/>
      <c r="P185" s="486"/>
    </row>
    <row r="186">
      <c r="C186" s="484"/>
      <c r="D186" s="485"/>
      <c r="N186" s="486"/>
      <c r="P186" s="486"/>
    </row>
    <row r="187">
      <c r="C187" s="484"/>
      <c r="D187" s="485"/>
      <c r="N187" s="486"/>
      <c r="P187" s="486"/>
    </row>
    <row r="188">
      <c r="C188" s="484"/>
      <c r="D188" s="485"/>
      <c r="N188" s="486"/>
      <c r="P188" s="486"/>
    </row>
    <row r="189">
      <c r="C189" s="484"/>
      <c r="D189" s="485"/>
      <c r="N189" s="486"/>
      <c r="P189" s="486"/>
    </row>
    <row r="190">
      <c r="C190" s="484"/>
      <c r="D190" s="485"/>
      <c r="N190" s="486"/>
      <c r="P190" s="486"/>
    </row>
    <row r="191">
      <c r="C191" s="484"/>
      <c r="D191" s="485"/>
      <c r="N191" s="486"/>
      <c r="P191" s="486"/>
    </row>
    <row r="192">
      <c r="C192" s="484"/>
      <c r="D192" s="485"/>
      <c r="N192" s="486"/>
      <c r="P192" s="486"/>
    </row>
    <row r="193">
      <c r="C193" s="484"/>
      <c r="D193" s="485"/>
      <c r="N193" s="486"/>
      <c r="P193" s="486"/>
    </row>
    <row r="194">
      <c r="C194" s="484"/>
      <c r="D194" s="485"/>
      <c r="N194" s="486"/>
      <c r="P194" s="486"/>
    </row>
    <row r="195">
      <c r="C195" s="484"/>
      <c r="D195" s="485"/>
      <c r="N195" s="486"/>
      <c r="P195" s="486"/>
    </row>
    <row r="196">
      <c r="C196" s="484"/>
      <c r="D196" s="485"/>
      <c r="N196" s="486"/>
      <c r="P196" s="486"/>
    </row>
    <row r="197">
      <c r="C197" s="484"/>
      <c r="D197" s="485"/>
      <c r="N197" s="486"/>
      <c r="P197" s="486"/>
    </row>
    <row r="198">
      <c r="C198" s="484"/>
      <c r="D198" s="485"/>
      <c r="N198" s="486"/>
      <c r="P198" s="486"/>
    </row>
    <row r="199">
      <c r="C199" s="484"/>
      <c r="D199" s="485"/>
      <c r="N199" s="486"/>
      <c r="P199" s="486"/>
    </row>
    <row r="200">
      <c r="C200" s="484"/>
      <c r="D200" s="485"/>
      <c r="N200" s="486"/>
      <c r="P200" s="486"/>
    </row>
    <row r="201">
      <c r="C201" s="484"/>
      <c r="D201" s="485"/>
      <c r="N201" s="486"/>
      <c r="P201" s="486"/>
    </row>
    <row r="202">
      <c r="C202" s="484"/>
      <c r="D202" s="485"/>
      <c r="N202" s="486"/>
      <c r="P202" s="486"/>
    </row>
    <row r="203">
      <c r="C203" s="484"/>
      <c r="D203" s="485"/>
      <c r="N203" s="486"/>
      <c r="P203" s="486"/>
    </row>
    <row r="204">
      <c r="C204" s="484"/>
      <c r="D204" s="485"/>
      <c r="N204" s="486"/>
      <c r="P204" s="486"/>
    </row>
    <row r="205">
      <c r="C205" s="484"/>
      <c r="D205" s="485"/>
      <c r="N205" s="486"/>
      <c r="P205" s="486"/>
    </row>
    <row r="206">
      <c r="C206" s="484"/>
      <c r="D206" s="485"/>
      <c r="N206" s="486"/>
      <c r="P206" s="486"/>
    </row>
    <row r="207">
      <c r="C207" s="484"/>
      <c r="D207" s="485"/>
      <c r="N207" s="486"/>
      <c r="P207" s="486"/>
    </row>
    <row r="208">
      <c r="C208" s="484"/>
      <c r="D208" s="485"/>
      <c r="N208" s="486"/>
      <c r="P208" s="486"/>
    </row>
    <row r="209">
      <c r="C209" s="484"/>
      <c r="D209" s="485"/>
      <c r="N209" s="486"/>
      <c r="P209" s="486"/>
    </row>
    <row r="210">
      <c r="C210" s="484"/>
      <c r="D210" s="485"/>
      <c r="N210" s="486"/>
      <c r="P210" s="486"/>
    </row>
    <row r="211">
      <c r="C211" s="484"/>
      <c r="D211" s="485"/>
      <c r="N211" s="486"/>
      <c r="P211" s="486"/>
    </row>
    <row r="212">
      <c r="C212" s="484"/>
      <c r="D212" s="485"/>
      <c r="N212" s="486"/>
      <c r="P212" s="486"/>
    </row>
    <row r="213">
      <c r="C213" s="484"/>
      <c r="D213" s="485"/>
      <c r="N213" s="486"/>
      <c r="P213" s="486"/>
    </row>
    <row r="214">
      <c r="C214" s="484"/>
      <c r="D214" s="485"/>
      <c r="N214" s="486"/>
      <c r="P214" s="486"/>
    </row>
    <row r="215">
      <c r="C215" s="484"/>
      <c r="D215" s="485"/>
      <c r="N215" s="486"/>
      <c r="P215" s="486"/>
    </row>
    <row r="216">
      <c r="C216" s="484"/>
      <c r="D216" s="485"/>
      <c r="N216" s="486"/>
      <c r="P216" s="486"/>
    </row>
    <row r="217">
      <c r="C217" s="484"/>
      <c r="D217" s="485"/>
      <c r="N217" s="486"/>
      <c r="P217" s="486"/>
    </row>
    <row r="218">
      <c r="C218" s="484"/>
      <c r="D218" s="485"/>
      <c r="N218" s="486"/>
      <c r="P218" s="486"/>
    </row>
    <row r="219">
      <c r="C219" s="484"/>
      <c r="D219" s="485"/>
      <c r="N219" s="486"/>
      <c r="P219" s="486"/>
    </row>
    <row r="220">
      <c r="C220" s="484"/>
      <c r="D220" s="485"/>
      <c r="N220" s="486"/>
      <c r="P220" s="486"/>
    </row>
    <row r="221">
      <c r="C221" s="484"/>
      <c r="D221" s="485"/>
      <c r="N221" s="486"/>
      <c r="P221" s="486"/>
    </row>
    <row r="222">
      <c r="C222" s="484"/>
      <c r="D222" s="485"/>
      <c r="N222" s="486"/>
      <c r="P222" s="486"/>
    </row>
    <row r="223">
      <c r="C223" s="484"/>
      <c r="D223" s="485"/>
      <c r="N223" s="486"/>
      <c r="P223" s="486"/>
    </row>
    <row r="224">
      <c r="C224" s="484"/>
      <c r="D224" s="485"/>
      <c r="N224" s="486"/>
      <c r="P224" s="486"/>
    </row>
    <row r="225">
      <c r="C225" s="484"/>
      <c r="D225" s="485"/>
      <c r="N225" s="486"/>
      <c r="P225" s="486"/>
    </row>
    <row r="226">
      <c r="C226" s="484"/>
      <c r="D226" s="485"/>
      <c r="N226" s="486"/>
      <c r="P226" s="486"/>
    </row>
    <row r="227">
      <c r="C227" s="484"/>
      <c r="D227" s="485"/>
      <c r="N227" s="486"/>
      <c r="P227" s="486"/>
    </row>
    <row r="228">
      <c r="C228" s="484"/>
      <c r="D228" s="485"/>
      <c r="N228" s="486"/>
      <c r="P228" s="486"/>
    </row>
    <row r="229">
      <c r="C229" s="484"/>
      <c r="D229" s="485"/>
      <c r="N229" s="486"/>
      <c r="P229" s="486"/>
    </row>
    <row r="230">
      <c r="C230" s="484"/>
      <c r="D230" s="485"/>
      <c r="N230" s="486"/>
      <c r="P230" s="486"/>
    </row>
    <row r="231">
      <c r="C231" s="484"/>
      <c r="D231" s="485"/>
      <c r="N231" s="486"/>
      <c r="P231" s="486"/>
    </row>
    <row r="232">
      <c r="C232" s="484"/>
      <c r="D232" s="485"/>
      <c r="N232" s="486"/>
      <c r="P232" s="486"/>
    </row>
    <row r="233">
      <c r="C233" s="484"/>
      <c r="D233" s="485"/>
      <c r="N233" s="486"/>
      <c r="P233" s="486"/>
    </row>
    <row r="234">
      <c r="C234" s="484"/>
      <c r="D234" s="485"/>
      <c r="N234" s="486"/>
      <c r="P234" s="486"/>
    </row>
    <row r="235">
      <c r="C235" s="484"/>
      <c r="D235" s="485"/>
      <c r="N235" s="486"/>
      <c r="P235" s="486"/>
    </row>
    <row r="236">
      <c r="C236" s="484"/>
      <c r="D236" s="485"/>
      <c r="N236" s="486"/>
      <c r="P236" s="486"/>
    </row>
    <row r="237">
      <c r="C237" s="484"/>
      <c r="D237" s="485"/>
      <c r="N237" s="486"/>
      <c r="P237" s="486"/>
    </row>
    <row r="238">
      <c r="C238" s="484"/>
      <c r="D238" s="485"/>
      <c r="N238" s="486"/>
      <c r="P238" s="486"/>
    </row>
    <row r="239">
      <c r="C239" s="484"/>
      <c r="D239" s="485"/>
      <c r="N239" s="486"/>
      <c r="P239" s="486"/>
    </row>
    <row r="240">
      <c r="C240" s="484"/>
      <c r="D240" s="485"/>
      <c r="N240" s="486"/>
      <c r="P240" s="486"/>
    </row>
    <row r="241">
      <c r="C241" s="484"/>
      <c r="D241" s="485"/>
      <c r="N241" s="486"/>
      <c r="P241" s="486"/>
    </row>
    <row r="242">
      <c r="C242" s="484"/>
      <c r="D242" s="485"/>
      <c r="N242" s="486"/>
      <c r="P242" s="486"/>
    </row>
    <row r="243">
      <c r="C243" s="484"/>
      <c r="D243" s="485"/>
      <c r="N243" s="486"/>
      <c r="P243" s="486"/>
    </row>
    <row r="244">
      <c r="C244" s="484"/>
      <c r="D244" s="485"/>
      <c r="N244" s="486"/>
      <c r="P244" s="486"/>
    </row>
    <row r="245">
      <c r="C245" s="484"/>
      <c r="D245" s="485"/>
      <c r="N245" s="486"/>
      <c r="P245" s="486"/>
    </row>
    <row r="246">
      <c r="C246" s="484"/>
      <c r="D246" s="485"/>
      <c r="N246" s="486"/>
      <c r="P246" s="486"/>
    </row>
    <row r="247">
      <c r="C247" s="484"/>
      <c r="D247" s="485"/>
      <c r="N247" s="486"/>
      <c r="P247" s="486"/>
    </row>
    <row r="248">
      <c r="C248" s="484"/>
      <c r="D248" s="485"/>
      <c r="N248" s="486"/>
      <c r="P248" s="486"/>
    </row>
    <row r="249">
      <c r="C249" s="484"/>
      <c r="D249" s="485"/>
      <c r="N249" s="486"/>
      <c r="P249" s="486"/>
    </row>
    <row r="250">
      <c r="C250" s="484"/>
      <c r="D250" s="485"/>
      <c r="N250" s="486"/>
      <c r="P250" s="486"/>
    </row>
    <row r="251">
      <c r="C251" s="484"/>
      <c r="D251" s="485"/>
      <c r="N251" s="486"/>
      <c r="P251" s="486"/>
    </row>
    <row r="252">
      <c r="C252" s="484"/>
      <c r="D252" s="485"/>
      <c r="N252" s="486"/>
      <c r="P252" s="486"/>
    </row>
    <row r="253">
      <c r="C253" s="484"/>
      <c r="D253" s="485"/>
      <c r="N253" s="486"/>
      <c r="P253" s="486"/>
    </row>
    <row r="254">
      <c r="C254" s="484"/>
      <c r="D254" s="485"/>
      <c r="N254" s="486"/>
      <c r="P254" s="486"/>
    </row>
    <row r="255">
      <c r="C255" s="484"/>
      <c r="D255" s="485"/>
      <c r="N255" s="486"/>
      <c r="P255" s="486"/>
    </row>
    <row r="256">
      <c r="C256" s="484"/>
      <c r="D256" s="485"/>
      <c r="N256" s="486"/>
      <c r="P256" s="486"/>
    </row>
    <row r="257">
      <c r="C257" s="484"/>
      <c r="D257" s="485"/>
      <c r="N257" s="486"/>
      <c r="P257" s="486"/>
    </row>
    <row r="258">
      <c r="C258" s="484"/>
      <c r="D258" s="485"/>
      <c r="N258" s="486"/>
      <c r="P258" s="486"/>
    </row>
    <row r="259">
      <c r="C259" s="484"/>
      <c r="D259" s="485"/>
      <c r="N259" s="486"/>
      <c r="P259" s="486"/>
    </row>
    <row r="260">
      <c r="C260" s="484"/>
      <c r="D260" s="485"/>
      <c r="N260" s="486"/>
      <c r="P260" s="486"/>
    </row>
    <row r="261">
      <c r="C261" s="484"/>
      <c r="D261" s="485"/>
      <c r="N261" s="486"/>
      <c r="P261" s="486"/>
    </row>
    <row r="262">
      <c r="C262" s="484"/>
      <c r="D262" s="485"/>
      <c r="N262" s="486"/>
      <c r="P262" s="486"/>
    </row>
    <row r="263">
      <c r="C263" s="484"/>
      <c r="D263" s="485"/>
      <c r="N263" s="486"/>
      <c r="P263" s="486"/>
    </row>
    <row r="264">
      <c r="C264" s="484"/>
      <c r="D264" s="485"/>
      <c r="N264" s="486"/>
      <c r="P264" s="486"/>
    </row>
    <row r="265">
      <c r="C265" s="484"/>
      <c r="D265" s="485"/>
      <c r="N265" s="486"/>
      <c r="P265" s="486"/>
    </row>
    <row r="266">
      <c r="C266" s="484"/>
      <c r="D266" s="485"/>
      <c r="N266" s="486"/>
      <c r="P266" s="486"/>
    </row>
    <row r="267">
      <c r="C267" s="484"/>
      <c r="D267" s="485"/>
      <c r="N267" s="486"/>
      <c r="P267" s="486"/>
    </row>
    <row r="268">
      <c r="C268" s="484"/>
      <c r="D268" s="485"/>
      <c r="N268" s="486"/>
      <c r="P268" s="486"/>
    </row>
    <row r="269">
      <c r="C269" s="484"/>
      <c r="D269" s="485"/>
      <c r="N269" s="486"/>
      <c r="P269" s="486"/>
    </row>
    <row r="270">
      <c r="C270" s="484"/>
      <c r="D270" s="485"/>
      <c r="N270" s="486"/>
      <c r="P270" s="486"/>
    </row>
    <row r="271">
      <c r="C271" s="484"/>
      <c r="D271" s="485"/>
      <c r="N271" s="486"/>
      <c r="P271" s="486"/>
    </row>
    <row r="272">
      <c r="C272" s="484"/>
      <c r="D272" s="485"/>
      <c r="N272" s="486"/>
      <c r="P272" s="486"/>
    </row>
    <row r="273">
      <c r="C273" s="484"/>
      <c r="D273" s="485"/>
      <c r="N273" s="486"/>
      <c r="P273" s="486"/>
    </row>
    <row r="274">
      <c r="C274" s="484"/>
      <c r="D274" s="485"/>
      <c r="N274" s="486"/>
      <c r="P274" s="486"/>
    </row>
    <row r="275">
      <c r="C275" s="484"/>
      <c r="D275" s="485"/>
      <c r="N275" s="486"/>
      <c r="P275" s="486"/>
    </row>
    <row r="276">
      <c r="C276" s="484"/>
      <c r="D276" s="485"/>
      <c r="N276" s="486"/>
      <c r="P276" s="486"/>
    </row>
    <row r="277">
      <c r="C277" s="484"/>
      <c r="D277" s="485"/>
      <c r="N277" s="486"/>
      <c r="P277" s="486"/>
    </row>
    <row r="278">
      <c r="C278" s="484"/>
      <c r="D278" s="485"/>
      <c r="N278" s="486"/>
      <c r="P278" s="486"/>
    </row>
    <row r="279">
      <c r="C279" s="484"/>
      <c r="D279" s="485"/>
      <c r="N279" s="486"/>
      <c r="P279" s="486"/>
    </row>
    <row r="280">
      <c r="C280" s="484"/>
      <c r="D280" s="485"/>
      <c r="N280" s="486"/>
      <c r="P280" s="486"/>
    </row>
    <row r="281">
      <c r="C281" s="484"/>
      <c r="D281" s="485"/>
      <c r="N281" s="486"/>
      <c r="P281" s="486"/>
    </row>
    <row r="282">
      <c r="C282" s="484"/>
      <c r="D282" s="485"/>
      <c r="N282" s="486"/>
      <c r="P282" s="486"/>
    </row>
    <row r="283">
      <c r="C283" s="484"/>
      <c r="D283" s="485"/>
      <c r="N283" s="486"/>
      <c r="P283" s="486"/>
    </row>
    <row r="284">
      <c r="C284" s="484"/>
      <c r="D284" s="485"/>
      <c r="N284" s="486"/>
      <c r="P284" s="486"/>
    </row>
    <row r="285">
      <c r="C285" s="484"/>
      <c r="D285" s="485"/>
      <c r="N285" s="486"/>
      <c r="P285" s="486"/>
    </row>
    <row r="286">
      <c r="C286" s="484"/>
      <c r="D286" s="485"/>
      <c r="N286" s="486"/>
      <c r="P286" s="486"/>
    </row>
    <row r="287">
      <c r="C287" s="484"/>
      <c r="D287" s="485"/>
      <c r="N287" s="486"/>
      <c r="P287" s="486"/>
    </row>
    <row r="288">
      <c r="C288" s="484"/>
      <c r="D288" s="485"/>
      <c r="N288" s="486"/>
      <c r="P288" s="486"/>
    </row>
    <row r="289">
      <c r="C289" s="484"/>
      <c r="D289" s="485"/>
      <c r="N289" s="486"/>
      <c r="P289" s="486"/>
    </row>
    <row r="290">
      <c r="C290" s="484"/>
      <c r="D290" s="485"/>
      <c r="N290" s="486"/>
      <c r="P290" s="486"/>
    </row>
    <row r="291">
      <c r="C291" s="484"/>
      <c r="D291" s="485"/>
      <c r="N291" s="486"/>
      <c r="P291" s="486"/>
    </row>
    <row r="292">
      <c r="C292" s="484"/>
      <c r="D292" s="485"/>
      <c r="N292" s="486"/>
      <c r="P292" s="486"/>
    </row>
    <row r="293">
      <c r="C293" s="484"/>
      <c r="D293" s="485"/>
      <c r="N293" s="486"/>
      <c r="P293" s="486"/>
    </row>
    <row r="294">
      <c r="C294" s="484"/>
      <c r="D294" s="485"/>
      <c r="N294" s="486"/>
      <c r="P294" s="486"/>
    </row>
    <row r="295">
      <c r="C295" s="484"/>
      <c r="D295" s="485"/>
      <c r="N295" s="486"/>
      <c r="P295" s="486"/>
    </row>
    <row r="296">
      <c r="C296" s="484"/>
      <c r="D296" s="485"/>
      <c r="N296" s="486"/>
      <c r="P296" s="486"/>
    </row>
    <row r="297">
      <c r="C297" s="484"/>
      <c r="D297" s="485"/>
      <c r="N297" s="486"/>
      <c r="P297" s="486"/>
    </row>
    <row r="298">
      <c r="C298" s="484"/>
      <c r="D298" s="485"/>
      <c r="N298" s="486"/>
      <c r="P298" s="486"/>
    </row>
    <row r="299">
      <c r="C299" s="484"/>
      <c r="D299" s="485"/>
      <c r="N299" s="486"/>
      <c r="P299" s="486"/>
    </row>
    <row r="300">
      <c r="C300" s="484"/>
      <c r="D300" s="485"/>
      <c r="N300" s="486"/>
      <c r="P300" s="486"/>
    </row>
    <row r="301">
      <c r="C301" s="484"/>
      <c r="D301" s="485"/>
      <c r="N301" s="486"/>
      <c r="P301" s="486"/>
    </row>
    <row r="302">
      <c r="C302" s="484"/>
      <c r="D302" s="485"/>
      <c r="N302" s="486"/>
      <c r="P302" s="486"/>
    </row>
    <row r="303">
      <c r="C303" s="484"/>
      <c r="D303" s="485"/>
      <c r="N303" s="486"/>
      <c r="P303" s="486"/>
    </row>
    <row r="304">
      <c r="C304" s="484"/>
      <c r="D304" s="485"/>
      <c r="N304" s="486"/>
      <c r="P304" s="486"/>
    </row>
    <row r="305">
      <c r="C305" s="484"/>
      <c r="D305" s="485"/>
      <c r="N305" s="486"/>
      <c r="P305" s="486"/>
    </row>
    <row r="306">
      <c r="C306" s="484"/>
      <c r="D306" s="485"/>
      <c r="N306" s="486"/>
      <c r="P306" s="486"/>
    </row>
    <row r="307">
      <c r="C307" s="484"/>
      <c r="D307" s="485"/>
      <c r="N307" s="486"/>
      <c r="P307" s="486"/>
    </row>
    <row r="308">
      <c r="C308" s="484"/>
      <c r="D308" s="485"/>
      <c r="N308" s="486"/>
      <c r="P308" s="486"/>
    </row>
    <row r="309">
      <c r="C309" s="484"/>
      <c r="D309" s="485"/>
      <c r="N309" s="486"/>
      <c r="P309" s="486"/>
    </row>
    <row r="310">
      <c r="C310" s="484"/>
      <c r="D310" s="485"/>
      <c r="N310" s="486"/>
      <c r="P310" s="486"/>
    </row>
    <row r="311">
      <c r="C311" s="484"/>
      <c r="D311" s="485"/>
      <c r="N311" s="486"/>
      <c r="P311" s="486"/>
    </row>
    <row r="312">
      <c r="C312" s="484"/>
      <c r="D312" s="485"/>
      <c r="N312" s="486"/>
      <c r="P312" s="486"/>
    </row>
    <row r="313">
      <c r="C313" s="484"/>
      <c r="D313" s="485"/>
      <c r="N313" s="486"/>
      <c r="P313" s="486"/>
    </row>
    <row r="314">
      <c r="C314" s="484"/>
      <c r="D314" s="485"/>
      <c r="N314" s="486"/>
      <c r="P314" s="486"/>
    </row>
    <row r="315">
      <c r="C315" s="484"/>
      <c r="D315" s="485"/>
      <c r="N315" s="486"/>
      <c r="P315" s="486"/>
    </row>
    <row r="316">
      <c r="C316" s="484"/>
      <c r="D316" s="485"/>
      <c r="N316" s="486"/>
      <c r="P316" s="486"/>
    </row>
    <row r="317">
      <c r="C317" s="484"/>
      <c r="D317" s="485"/>
      <c r="N317" s="486"/>
      <c r="P317" s="486"/>
    </row>
    <row r="318">
      <c r="C318" s="484"/>
      <c r="D318" s="485"/>
      <c r="N318" s="486"/>
      <c r="P318" s="486"/>
    </row>
    <row r="319">
      <c r="C319" s="484"/>
      <c r="D319" s="485"/>
      <c r="N319" s="486"/>
      <c r="P319" s="486"/>
    </row>
    <row r="320">
      <c r="C320" s="484"/>
      <c r="D320" s="485"/>
      <c r="N320" s="486"/>
      <c r="P320" s="486"/>
    </row>
    <row r="321">
      <c r="C321" s="484"/>
      <c r="D321" s="485"/>
      <c r="N321" s="486"/>
      <c r="P321" s="486"/>
    </row>
    <row r="322">
      <c r="C322" s="484"/>
      <c r="D322" s="485"/>
      <c r="N322" s="486"/>
      <c r="P322" s="486"/>
    </row>
    <row r="323">
      <c r="C323" s="484"/>
      <c r="D323" s="485"/>
      <c r="N323" s="486"/>
      <c r="P323" s="486"/>
    </row>
    <row r="324">
      <c r="C324" s="484"/>
      <c r="D324" s="485"/>
      <c r="N324" s="486"/>
      <c r="P324" s="486"/>
    </row>
    <row r="325">
      <c r="C325" s="484"/>
      <c r="D325" s="485"/>
      <c r="N325" s="486"/>
      <c r="P325" s="486"/>
    </row>
    <row r="326">
      <c r="C326" s="484"/>
      <c r="D326" s="485"/>
      <c r="N326" s="486"/>
      <c r="P326" s="486"/>
    </row>
    <row r="327">
      <c r="C327" s="484"/>
      <c r="D327" s="485"/>
      <c r="N327" s="486"/>
      <c r="P327" s="486"/>
    </row>
    <row r="328">
      <c r="C328" s="484"/>
      <c r="D328" s="485"/>
      <c r="N328" s="486"/>
      <c r="P328" s="486"/>
    </row>
    <row r="329">
      <c r="C329" s="484"/>
      <c r="D329" s="485"/>
      <c r="N329" s="486"/>
      <c r="P329" s="486"/>
    </row>
    <row r="330">
      <c r="C330" s="484"/>
      <c r="D330" s="485"/>
      <c r="N330" s="486"/>
      <c r="P330" s="486"/>
    </row>
    <row r="331">
      <c r="C331" s="484"/>
      <c r="D331" s="485"/>
      <c r="N331" s="486"/>
      <c r="P331" s="486"/>
    </row>
    <row r="332">
      <c r="C332" s="484"/>
      <c r="D332" s="485"/>
      <c r="N332" s="486"/>
      <c r="P332" s="486"/>
    </row>
    <row r="333">
      <c r="C333" s="484"/>
      <c r="D333" s="485"/>
      <c r="N333" s="486"/>
      <c r="P333" s="486"/>
    </row>
    <row r="334">
      <c r="C334" s="484"/>
      <c r="D334" s="485"/>
      <c r="N334" s="486"/>
      <c r="P334" s="486"/>
    </row>
    <row r="335">
      <c r="C335" s="484"/>
      <c r="D335" s="485"/>
      <c r="N335" s="486"/>
      <c r="P335" s="486"/>
    </row>
    <row r="336">
      <c r="C336" s="484"/>
      <c r="D336" s="485"/>
      <c r="N336" s="486"/>
      <c r="P336" s="486"/>
    </row>
    <row r="337">
      <c r="C337" s="484"/>
      <c r="D337" s="485"/>
      <c r="N337" s="486"/>
      <c r="P337" s="486"/>
    </row>
    <row r="338">
      <c r="C338" s="484"/>
      <c r="D338" s="485"/>
      <c r="N338" s="486"/>
      <c r="P338" s="486"/>
    </row>
    <row r="339">
      <c r="C339" s="484"/>
      <c r="D339" s="485"/>
      <c r="N339" s="486"/>
      <c r="P339" s="486"/>
    </row>
    <row r="340">
      <c r="C340" s="484"/>
      <c r="D340" s="485"/>
      <c r="N340" s="486"/>
      <c r="P340" s="486"/>
    </row>
    <row r="341">
      <c r="C341" s="484"/>
      <c r="D341" s="485"/>
      <c r="N341" s="486"/>
      <c r="P341" s="486"/>
    </row>
    <row r="342">
      <c r="C342" s="484"/>
      <c r="D342" s="485"/>
      <c r="N342" s="486"/>
      <c r="P342" s="486"/>
    </row>
    <row r="343">
      <c r="C343" s="484"/>
      <c r="D343" s="485"/>
      <c r="N343" s="486"/>
      <c r="P343" s="486"/>
    </row>
    <row r="344">
      <c r="C344" s="484"/>
      <c r="D344" s="485"/>
      <c r="N344" s="486"/>
      <c r="P344" s="486"/>
    </row>
    <row r="345">
      <c r="C345" s="484"/>
      <c r="D345" s="485"/>
      <c r="N345" s="486"/>
      <c r="P345" s="486"/>
    </row>
    <row r="346">
      <c r="C346" s="484"/>
      <c r="D346" s="485"/>
      <c r="N346" s="486"/>
      <c r="P346" s="486"/>
    </row>
    <row r="347">
      <c r="C347" s="484"/>
      <c r="D347" s="485"/>
      <c r="N347" s="486"/>
      <c r="P347" s="486"/>
    </row>
    <row r="348">
      <c r="C348" s="484"/>
      <c r="D348" s="485"/>
      <c r="N348" s="486"/>
      <c r="P348" s="486"/>
    </row>
    <row r="349">
      <c r="C349" s="484"/>
      <c r="D349" s="485"/>
      <c r="N349" s="486"/>
      <c r="P349" s="486"/>
    </row>
    <row r="350">
      <c r="C350" s="484"/>
      <c r="D350" s="485"/>
      <c r="N350" s="486"/>
      <c r="P350" s="486"/>
    </row>
    <row r="351">
      <c r="C351" s="484"/>
      <c r="D351" s="485"/>
      <c r="N351" s="486"/>
      <c r="P351" s="486"/>
    </row>
    <row r="352">
      <c r="C352" s="484"/>
      <c r="D352" s="485"/>
      <c r="N352" s="486"/>
      <c r="P352" s="486"/>
    </row>
    <row r="353">
      <c r="C353" s="484"/>
      <c r="D353" s="485"/>
      <c r="N353" s="486"/>
      <c r="P353" s="486"/>
    </row>
    <row r="354">
      <c r="C354" s="484"/>
      <c r="D354" s="485"/>
      <c r="N354" s="486"/>
      <c r="P354" s="486"/>
    </row>
    <row r="355">
      <c r="C355" s="484"/>
      <c r="D355" s="485"/>
      <c r="N355" s="486"/>
      <c r="P355" s="486"/>
    </row>
    <row r="356">
      <c r="C356" s="484"/>
      <c r="D356" s="485"/>
      <c r="N356" s="486"/>
      <c r="P356" s="486"/>
    </row>
    <row r="357">
      <c r="C357" s="484"/>
      <c r="D357" s="485"/>
      <c r="N357" s="486"/>
      <c r="P357" s="486"/>
    </row>
    <row r="358">
      <c r="C358" s="484"/>
      <c r="D358" s="485"/>
      <c r="N358" s="486"/>
      <c r="P358" s="486"/>
    </row>
    <row r="359">
      <c r="C359" s="484"/>
      <c r="D359" s="485"/>
      <c r="N359" s="486"/>
      <c r="P359" s="486"/>
    </row>
    <row r="360">
      <c r="C360" s="484"/>
      <c r="D360" s="485"/>
      <c r="N360" s="486"/>
      <c r="P360" s="486"/>
    </row>
    <row r="361">
      <c r="C361" s="484"/>
      <c r="D361" s="485"/>
      <c r="N361" s="486"/>
      <c r="P361" s="486"/>
    </row>
    <row r="362">
      <c r="C362" s="484"/>
      <c r="D362" s="485"/>
      <c r="N362" s="486"/>
      <c r="P362" s="486"/>
    </row>
    <row r="363">
      <c r="C363" s="484"/>
      <c r="D363" s="485"/>
      <c r="N363" s="486"/>
      <c r="P363" s="486"/>
    </row>
    <row r="364">
      <c r="C364" s="484"/>
      <c r="D364" s="485"/>
      <c r="N364" s="486"/>
      <c r="P364" s="486"/>
    </row>
    <row r="365">
      <c r="C365" s="484"/>
      <c r="D365" s="485"/>
      <c r="N365" s="486"/>
      <c r="P365" s="486"/>
    </row>
    <row r="366">
      <c r="C366" s="484"/>
      <c r="D366" s="485"/>
      <c r="N366" s="486"/>
      <c r="P366" s="486"/>
    </row>
    <row r="367">
      <c r="C367" s="484"/>
      <c r="D367" s="485"/>
      <c r="N367" s="486"/>
      <c r="P367" s="486"/>
    </row>
    <row r="368">
      <c r="C368" s="484"/>
      <c r="D368" s="485"/>
      <c r="N368" s="486"/>
      <c r="P368" s="486"/>
    </row>
    <row r="369">
      <c r="C369" s="484"/>
      <c r="D369" s="485"/>
      <c r="N369" s="486"/>
      <c r="P369" s="486"/>
    </row>
    <row r="370">
      <c r="C370" s="484"/>
      <c r="D370" s="485"/>
      <c r="N370" s="486"/>
      <c r="P370" s="486"/>
    </row>
    <row r="371">
      <c r="C371" s="484"/>
      <c r="D371" s="485"/>
      <c r="N371" s="486"/>
      <c r="P371" s="486"/>
    </row>
    <row r="372">
      <c r="C372" s="484"/>
      <c r="D372" s="485"/>
      <c r="N372" s="486"/>
      <c r="P372" s="486"/>
    </row>
    <row r="373">
      <c r="C373" s="484"/>
      <c r="D373" s="485"/>
      <c r="N373" s="486"/>
      <c r="P373" s="486"/>
    </row>
    <row r="374">
      <c r="C374" s="484"/>
      <c r="D374" s="485"/>
      <c r="N374" s="486"/>
      <c r="P374" s="486"/>
    </row>
    <row r="375">
      <c r="C375" s="484"/>
      <c r="D375" s="485"/>
      <c r="N375" s="486"/>
      <c r="P375" s="486"/>
    </row>
    <row r="376">
      <c r="C376" s="484"/>
      <c r="D376" s="485"/>
      <c r="N376" s="486"/>
      <c r="P376" s="486"/>
    </row>
    <row r="377">
      <c r="C377" s="484"/>
      <c r="D377" s="485"/>
      <c r="N377" s="486"/>
      <c r="P377" s="486"/>
    </row>
    <row r="378">
      <c r="C378" s="484"/>
      <c r="D378" s="485"/>
      <c r="N378" s="486"/>
      <c r="P378" s="486"/>
    </row>
    <row r="379">
      <c r="C379" s="484"/>
      <c r="D379" s="485"/>
      <c r="N379" s="486"/>
      <c r="P379" s="486"/>
    </row>
    <row r="380">
      <c r="C380" s="484"/>
      <c r="D380" s="485"/>
      <c r="N380" s="486"/>
      <c r="P380" s="486"/>
    </row>
    <row r="381">
      <c r="C381" s="484"/>
      <c r="D381" s="485"/>
      <c r="N381" s="486"/>
      <c r="P381" s="486"/>
    </row>
    <row r="382">
      <c r="C382" s="484"/>
      <c r="D382" s="485"/>
      <c r="N382" s="486"/>
      <c r="P382" s="486"/>
    </row>
    <row r="383">
      <c r="C383" s="484"/>
      <c r="D383" s="485"/>
      <c r="N383" s="486"/>
      <c r="P383" s="486"/>
    </row>
    <row r="384">
      <c r="C384" s="484"/>
      <c r="D384" s="485"/>
      <c r="N384" s="486"/>
      <c r="P384" s="486"/>
    </row>
    <row r="385">
      <c r="C385" s="484"/>
      <c r="D385" s="485"/>
      <c r="N385" s="486"/>
      <c r="P385" s="486"/>
    </row>
    <row r="386">
      <c r="C386" s="484"/>
      <c r="D386" s="485"/>
      <c r="N386" s="486"/>
      <c r="P386" s="486"/>
    </row>
    <row r="387">
      <c r="C387" s="484"/>
      <c r="D387" s="485"/>
      <c r="N387" s="486"/>
      <c r="P387" s="486"/>
    </row>
    <row r="388">
      <c r="C388" s="484"/>
      <c r="D388" s="485"/>
      <c r="N388" s="486"/>
      <c r="P388" s="486"/>
    </row>
    <row r="389">
      <c r="C389" s="484"/>
      <c r="D389" s="485"/>
      <c r="N389" s="486"/>
      <c r="P389" s="486"/>
    </row>
    <row r="390">
      <c r="C390" s="484"/>
      <c r="D390" s="485"/>
      <c r="N390" s="486"/>
      <c r="P390" s="486"/>
    </row>
    <row r="391">
      <c r="C391" s="484"/>
      <c r="D391" s="485"/>
      <c r="N391" s="486"/>
      <c r="P391" s="486"/>
    </row>
    <row r="392">
      <c r="C392" s="484"/>
      <c r="D392" s="485"/>
      <c r="N392" s="486"/>
      <c r="P392" s="486"/>
    </row>
    <row r="393">
      <c r="C393" s="484"/>
      <c r="D393" s="485"/>
      <c r="N393" s="486"/>
      <c r="P393" s="486"/>
    </row>
    <row r="394">
      <c r="C394" s="484"/>
      <c r="D394" s="485"/>
      <c r="N394" s="486"/>
      <c r="P394" s="486"/>
    </row>
    <row r="395">
      <c r="C395" s="484"/>
      <c r="D395" s="485"/>
      <c r="N395" s="486"/>
      <c r="P395" s="486"/>
    </row>
    <row r="396">
      <c r="C396" s="484"/>
      <c r="D396" s="485"/>
      <c r="N396" s="486"/>
      <c r="P396" s="486"/>
    </row>
    <row r="397">
      <c r="C397" s="484"/>
      <c r="D397" s="485"/>
      <c r="N397" s="486"/>
      <c r="P397" s="486"/>
    </row>
    <row r="398">
      <c r="C398" s="484"/>
      <c r="D398" s="485"/>
      <c r="N398" s="486"/>
      <c r="P398" s="486"/>
    </row>
    <row r="399">
      <c r="C399" s="484"/>
      <c r="D399" s="485"/>
      <c r="N399" s="486"/>
      <c r="P399" s="486"/>
    </row>
    <row r="400">
      <c r="C400" s="484"/>
      <c r="D400" s="485"/>
      <c r="N400" s="486"/>
      <c r="P400" s="486"/>
    </row>
    <row r="401">
      <c r="C401" s="484"/>
      <c r="D401" s="485"/>
      <c r="N401" s="486"/>
      <c r="P401" s="486"/>
    </row>
    <row r="402">
      <c r="C402" s="484"/>
      <c r="D402" s="485"/>
      <c r="N402" s="486"/>
      <c r="P402" s="486"/>
    </row>
    <row r="403">
      <c r="C403" s="484"/>
      <c r="D403" s="485"/>
      <c r="N403" s="486"/>
      <c r="P403" s="486"/>
    </row>
    <row r="404">
      <c r="C404" s="484"/>
      <c r="D404" s="485"/>
      <c r="N404" s="486"/>
      <c r="P404" s="486"/>
    </row>
    <row r="405">
      <c r="C405" s="484"/>
      <c r="D405" s="485"/>
      <c r="N405" s="486"/>
      <c r="P405" s="486"/>
    </row>
    <row r="406">
      <c r="C406" s="484"/>
      <c r="D406" s="485"/>
      <c r="N406" s="486"/>
      <c r="P406" s="486"/>
    </row>
    <row r="407">
      <c r="C407" s="484"/>
      <c r="D407" s="485"/>
      <c r="N407" s="486"/>
      <c r="P407" s="486"/>
    </row>
    <row r="408">
      <c r="C408" s="484"/>
      <c r="D408" s="485"/>
      <c r="N408" s="486"/>
      <c r="P408" s="486"/>
    </row>
    <row r="409">
      <c r="C409" s="484"/>
      <c r="D409" s="485"/>
      <c r="N409" s="486"/>
      <c r="P409" s="486"/>
    </row>
    <row r="410">
      <c r="C410" s="484"/>
      <c r="D410" s="485"/>
      <c r="N410" s="486"/>
      <c r="P410" s="486"/>
    </row>
    <row r="411">
      <c r="C411" s="484"/>
      <c r="D411" s="485"/>
      <c r="N411" s="486"/>
      <c r="P411" s="486"/>
    </row>
    <row r="412">
      <c r="C412" s="484"/>
      <c r="D412" s="485"/>
      <c r="N412" s="486"/>
      <c r="P412" s="486"/>
    </row>
    <row r="413">
      <c r="C413" s="484"/>
      <c r="D413" s="485"/>
      <c r="N413" s="486"/>
      <c r="P413" s="486"/>
    </row>
    <row r="414">
      <c r="C414" s="484"/>
      <c r="D414" s="485"/>
      <c r="N414" s="486"/>
      <c r="P414" s="486"/>
    </row>
    <row r="415">
      <c r="C415" s="484"/>
      <c r="D415" s="485"/>
      <c r="N415" s="486"/>
      <c r="P415" s="486"/>
    </row>
    <row r="416">
      <c r="C416" s="484"/>
      <c r="D416" s="485"/>
      <c r="N416" s="486"/>
      <c r="P416" s="486"/>
    </row>
    <row r="417">
      <c r="C417" s="484"/>
      <c r="D417" s="485"/>
      <c r="N417" s="486"/>
      <c r="P417" s="486"/>
    </row>
    <row r="418">
      <c r="C418" s="484"/>
      <c r="D418" s="485"/>
      <c r="N418" s="486"/>
      <c r="P418" s="486"/>
    </row>
    <row r="419">
      <c r="C419" s="484"/>
      <c r="D419" s="485"/>
      <c r="N419" s="486"/>
      <c r="P419" s="486"/>
    </row>
    <row r="420">
      <c r="C420" s="484"/>
      <c r="D420" s="485"/>
      <c r="N420" s="486"/>
      <c r="P420" s="486"/>
    </row>
    <row r="421">
      <c r="C421" s="484"/>
      <c r="D421" s="485"/>
      <c r="N421" s="486"/>
      <c r="P421" s="486"/>
    </row>
    <row r="422">
      <c r="C422" s="484"/>
      <c r="D422" s="485"/>
      <c r="N422" s="486"/>
      <c r="P422" s="486"/>
    </row>
    <row r="423">
      <c r="C423" s="484"/>
      <c r="D423" s="485"/>
      <c r="N423" s="486"/>
      <c r="P423" s="486"/>
    </row>
    <row r="424">
      <c r="C424" s="484"/>
      <c r="D424" s="485"/>
      <c r="N424" s="486"/>
      <c r="P424" s="486"/>
    </row>
    <row r="425">
      <c r="C425" s="484"/>
      <c r="D425" s="485"/>
      <c r="N425" s="486"/>
      <c r="P425" s="486"/>
    </row>
    <row r="426">
      <c r="C426" s="484"/>
      <c r="D426" s="485"/>
      <c r="N426" s="486"/>
      <c r="P426" s="486"/>
    </row>
    <row r="427">
      <c r="C427" s="484"/>
      <c r="D427" s="485"/>
      <c r="N427" s="486"/>
      <c r="P427" s="486"/>
    </row>
    <row r="428">
      <c r="C428" s="484"/>
      <c r="D428" s="485"/>
      <c r="N428" s="486"/>
      <c r="P428" s="486"/>
    </row>
    <row r="429">
      <c r="C429" s="484"/>
      <c r="D429" s="485"/>
      <c r="N429" s="486"/>
      <c r="P429" s="486"/>
    </row>
    <row r="430">
      <c r="C430" s="484"/>
      <c r="D430" s="485"/>
      <c r="N430" s="486"/>
      <c r="P430" s="486"/>
    </row>
    <row r="431">
      <c r="C431" s="484"/>
      <c r="D431" s="485"/>
      <c r="N431" s="486"/>
      <c r="P431" s="486"/>
    </row>
    <row r="432">
      <c r="C432" s="484"/>
      <c r="D432" s="485"/>
      <c r="N432" s="486"/>
      <c r="P432" s="486"/>
    </row>
    <row r="433">
      <c r="C433" s="484"/>
      <c r="D433" s="485"/>
      <c r="N433" s="486"/>
      <c r="P433" s="486"/>
    </row>
    <row r="434">
      <c r="C434" s="484"/>
      <c r="D434" s="485"/>
      <c r="N434" s="486"/>
      <c r="P434" s="486"/>
    </row>
    <row r="435">
      <c r="C435" s="484"/>
      <c r="D435" s="485"/>
      <c r="N435" s="486"/>
      <c r="P435" s="486"/>
    </row>
    <row r="436">
      <c r="C436" s="484"/>
      <c r="D436" s="485"/>
      <c r="N436" s="486"/>
      <c r="P436" s="486"/>
    </row>
    <row r="437">
      <c r="C437" s="484"/>
      <c r="D437" s="485"/>
      <c r="N437" s="486"/>
      <c r="P437" s="486"/>
    </row>
    <row r="438">
      <c r="C438" s="484"/>
      <c r="D438" s="485"/>
      <c r="N438" s="486"/>
      <c r="P438" s="486"/>
    </row>
    <row r="439">
      <c r="C439" s="484"/>
      <c r="D439" s="485"/>
      <c r="N439" s="486"/>
      <c r="P439" s="486"/>
    </row>
    <row r="440">
      <c r="C440" s="484"/>
      <c r="D440" s="485"/>
      <c r="N440" s="486"/>
      <c r="P440" s="486"/>
    </row>
    <row r="441">
      <c r="C441" s="484"/>
      <c r="D441" s="485"/>
      <c r="N441" s="486"/>
      <c r="P441" s="486"/>
    </row>
    <row r="442">
      <c r="C442" s="484"/>
      <c r="D442" s="485"/>
      <c r="N442" s="486"/>
      <c r="P442" s="486"/>
    </row>
    <row r="443">
      <c r="C443" s="484"/>
      <c r="D443" s="485"/>
      <c r="N443" s="486"/>
      <c r="P443" s="486"/>
    </row>
    <row r="444">
      <c r="C444" s="484"/>
      <c r="D444" s="485"/>
      <c r="N444" s="486"/>
      <c r="P444" s="486"/>
    </row>
    <row r="445">
      <c r="C445" s="484"/>
      <c r="D445" s="485"/>
      <c r="N445" s="486"/>
      <c r="P445" s="486"/>
    </row>
    <row r="446">
      <c r="C446" s="484"/>
      <c r="D446" s="485"/>
      <c r="N446" s="486"/>
      <c r="P446" s="486"/>
    </row>
    <row r="447">
      <c r="C447" s="484"/>
      <c r="D447" s="485"/>
      <c r="N447" s="486"/>
      <c r="P447" s="486"/>
    </row>
    <row r="448">
      <c r="C448" s="484"/>
      <c r="D448" s="485"/>
      <c r="N448" s="486"/>
      <c r="P448" s="486"/>
    </row>
    <row r="449">
      <c r="C449" s="484"/>
      <c r="D449" s="485"/>
      <c r="N449" s="486"/>
      <c r="P449" s="486"/>
    </row>
    <row r="450">
      <c r="C450" s="484"/>
      <c r="D450" s="485"/>
      <c r="N450" s="486"/>
      <c r="P450" s="486"/>
    </row>
    <row r="451">
      <c r="C451" s="484"/>
      <c r="D451" s="485"/>
      <c r="N451" s="486"/>
      <c r="P451" s="486"/>
    </row>
    <row r="452">
      <c r="C452" s="484"/>
      <c r="D452" s="485"/>
      <c r="N452" s="486"/>
      <c r="P452" s="486"/>
    </row>
    <row r="453">
      <c r="C453" s="484"/>
      <c r="D453" s="485"/>
      <c r="N453" s="486"/>
      <c r="P453" s="486"/>
    </row>
    <row r="454">
      <c r="C454" s="484"/>
      <c r="D454" s="485"/>
      <c r="N454" s="486"/>
      <c r="P454" s="486"/>
    </row>
    <row r="455">
      <c r="C455" s="484"/>
      <c r="D455" s="485"/>
      <c r="N455" s="486"/>
      <c r="P455" s="486"/>
    </row>
    <row r="456">
      <c r="C456" s="484"/>
      <c r="D456" s="485"/>
      <c r="N456" s="486"/>
      <c r="P456" s="486"/>
    </row>
    <row r="457">
      <c r="C457" s="484"/>
      <c r="D457" s="485"/>
      <c r="N457" s="486"/>
      <c r="P457" s="486"/>
    </row>
    <row r="458">
      <c r="C458" s="484"/>
      <c r="D458" s="485"/>
      <c r="N458" s="486"/>
      <c r="P458" s="486"/>
    </row>
    <row r="459">
      <c r="C459" s="484"/>
      <c r="D459" s="485"/>
      <c r="N459" s="486"/>
      <c r="P459" s="486"/>
    </row>
    <row r="460">
      <c r="C460" s="484"/>
      <c r="D460" s="485"/>
      <c r="N460" s="486"/>
      <c r="P460" s="486"/>
    </row>
    <row r="461">
      <c r="C461" s="484"/>
      <c r="D461" s="485"/>
      <c r="N461" s="486"/>
      <c r="P461" s="486"/>
    </row>
    <row r="462">
      <c r="C462" s="484"/>
      <c r="D462" s="485"/>
      <c r="N462" s="486"/>
      <c r="P462" s="486"/>
    </row>
    <row r="463">
      <c r="C463" s="484"/>
      <c r="D463" s="485"/>
      <c r="N463" s="486"/>
      <c r="P463" s="486"/>
    </row>
    <row r="464">
      <c r="C464" s="484"/>
      <c r="D464" s="485"/>
      <c r="N464" s="486"/>
      <c r="P464" s="486"/>
    </row>
    <row r="465">
      <c r="C465" s="484"/>
      <c r="D465" s="485"/>
      <c r="N465" s="486"/>
      <c r="P465" s="486"/>
    </row>
    <row r="466">
      <c r="C466" s="484"/>
      <c r="D466" s="485"/>
      <c r="N466" s="486"/>
      <c r="P466" s="486"/>
    </row>
    <row r="467">
      <c r="C467" s="484"/>
      <c r="D467" s="485"/>
      <c r="N467" s="486"/>
      <c r="P467" s="486"/>
    </row>
    <row r="468">
      <c r="C468" s="484"/>
      <c r="D468" s="485"/>
      <c r="N468" s="486"/>
      <c r="P468" s="486"/>
    </row>
    <row r="469">
      <c r="C469" s="484"/>
      <c r="D469" s="485"/>
      <c r="N469" s="486"/>
      <c r="P469" s="486"/>
    </row>
    <row r="470">
      <c r="C470" s="484"/>
      <c r="D470" s="485"/>
      <c r="N470" s="486"/>
      <c r="P470" s="486"/>
    </row>
    <row r="471">
      <c r="C471" s="484"/>
      <c r="D471" s="485"/>
      <c r="N471" s="486"/>
      <c r="P471" s="486"/>
    </row>
    <row r="472">
      <c r="C472" s="484"/>
      <c r="D472" s="485"/>
      <c r="N472" s="486"/>
      <c r="P472" s="486"/>
    </row>
    <row r="473">
      <c r="C473" s="484"/>
      <c r="D473" s="485"/>
      <c r="N473" s="486"/>
      <c r="P473" s="486"/>
    </row>
    <row r="474">
      <c r="C474" s="484"/>
      <c r="D474" s="485"/>
      <c r="N474" s="486"/>
      <c r="P474" s="486"/>
    </row>
    <row r="475">
      <c r="C475" s="484"/>
      <c r="D475" s="485"/>
      <c r="N475" s="486"/>
      <c r="P475" s="486"/>
    </row>
    <row r="476">
      <c r="C476" s="484"/>
      <c r="D476" s="485"/>
      <c r="N476" s="486"/>
      <c r="P476" s="486"/>
    </row>
    <row r="477">
      <c r="C477" s="484"/>
      <c r="D477" s="485"/>
      <c r="N477" s="486"/>
      <c r="P477" s="486"/>
    </row>
    <row r="478">
      <c r="C478" s="484"/>
      <c r="D478" s="485"/>
      <c r="N478" s="486"/>
      <c r="P478" s="486"/>
    </row>
    <row r="479">
      <c r="C479" s="484"/>
      <c r="D479" s="485"/>
      <c r="N479" s="486"/>
      <c r="P479" s="486"/>
    </row>
    <row r="480">
      <c r="C480" s="484"/>
      <c r="D480" s="485"/>
      <c r="N480" s="486"/>
      <c r="P480" s="486"/>
    </row>
    <row r="481">
      <c r="C481" s="484"/>
      <c r="D481" s="485"/>
      <c r="N481" s="486"/>
      <c r="P481" s="486"/>
    </row>
    <row r="482">
      <c r="C482" s="484"/>
      <c r="D482" s="485"/>
      <c r="N482" s="486"/>
      <c r="P482" s="486"/>
    </row>
    <row r="483">
      <c r="C483" s="484"/>
      <c r="D483" s="485"/>
      <c r="N483" s="486"/>
      <c r="P483" s="486"/>
    </row>
    <row r="484">
      <c r="C484" s="484"/>
      <c r="D484" s="485"/>
      <c r="N484" s="486"/>
      <c r="P484" s="486"/>
    </row>
    <row r="485">
      <c r="C485" s="484"/>
      <c r="D485" s="485"/>
      <c r="N485" s="486"/>
      <c r="P485" s="486"/>
    </row>
    <row r="486">
      <c r="C486" s="484"/>
      <c r="D486" s="485"/>
      <c r="N486" s="486"/>
      <c r="P486" s="486"/>
    </row>
    <row r="487">
      <c r="C487" s="484"/>
      <c r="D487" s="485"/>
      <c r="N487" s="486"/>
      <c r="P487" s="486"/>
    </row>
    <row r="488">
      <c r="C488" s="484"/>
      <c r="D488" s="485"/>
      <c r="N488" s="486"/>
      <c r="P488" s="486"/>
    </row>
    <row r="489">
      <c r="C489" s="484"/>
      <c r="D489" s="485"/>
      <c r="N489" s="486"/>
      <c r="P489" s="486"/>
    </row>
    <row r="490">
      <c r="C490" s="484"/>
      <c r="D490" s="485"/>
      <c r="N490" s="486"/>
      <c r="P490" s="486"/>
    </row>
    <row r="491">
      <c r="C491" s="484"/>
      <c r="D491" s="485"/>
      <c r="N491" s="486"/>
      <c r="P491" s="486"/>
    </row>
    <row r="492">
      <c r="C492" s="484"/>
      <c r="D492" s="485"/>
      <c r="N492" s="486"/>
      <c r="P492" s="486"/>
    </row>
    <row r="493">
      <c r="C493" s="484"/>
      <c r="D493" s="485"/>
      <c r="N493" s="486"/>
      <c r="P493" s="486"/>
    </row>
    <row r="494">
      <c r="C494" s="484"/>
      <c r="D494" s="485"/>
      <c r="N494" s="486"/>
      <c r="P494" s="486"/>
    </row>
    <row r="495">
      <c r="C495" s="484"/>
      <c r="D495" s="485"/>
      <c r="N495" s="486"/>
      <c r="P495" s="486"/>
    </row>
    <row r="496">
      <c r="C496" s="484"/>
      <c r="D496" s="485"/>
      <c r="N496" s="486"/>
      <c r="P496" s="486"/>
    </row>
    <row r="497">
      <c r="C497" s="484"/>
      <c r="D497" s="485"/>
      <c r="N497" s="486"/>
      <c r="P497" s="486"/>
    </row>
    <row r="498">
      <c r="C498" s="484"/>
      <c r="D498" s="485"/>
      <c r="N498" s="486"/>
      <c r="P498" s="486"/>
    </row>
    <row r="499">
      <c r="C499" s="484"/>
      <c r="D499" s="485"/>
      <c r="N499" s="486"/>
      <c r="P499" s="486"/>
    </row>
    <row r="500">
      <c r="C500" s="484"/>
      <c r="D500" s="485"/>
      <c r="N500" s="486"/>
      <c r="P500" s="486"/>
    </row>
    <row r="501">
      <c r="C501" s="484"/>
      <c r="D501" s="485"/>
      <c r="N501" s="486"/>
      <c r="P501" s="486"/>
    </row>
    <row r="502">
      <c r="C502" s="484"/>
      <c r="D502" s="485"/>
      <c r="N502" s="486"/>
      <c r="P502" s="486"/>
    </row>
    <row r="503">
      <c r="C503" s="484"/>
      <c r="D503" s="485"/>
      <c r="N503" s="486"/>
      <c r="P503" s="486"/>
    </row>
    <row r="504">
      <c r="C504" s="484"/>
      <c r="D504" s="485"/>
      <c r="N504" s="486"/>
      <c r="P504" s="486"/>
    </row>
    <row r="505">
      <c r="C505" s="484"/>
      <c r="D505" s="485"/>
      <c r="N505" s="486"/>
      <c r="P505" s="486"/>
    </row>
    <row r="506">
      <c r="C506" s="484"/>
      <c r="D506" s="485"/>
      <c r="N506" s="486"/>
      <c r="P506" s="486"/>
    </row>
    <row r="507">
      <c r="C507" s="484"/>
      <c r="D507" s="485"/>
      <c r="N507" s="486"/>
      <c r="P507" s="486"/>
    </row>
    <row r="508">
      <c r="C508" s="484"/>
      <c r="D508" s="485"/>
      <c r="N508" s="486"/>
      <c r="P508" s="486"/>
    </row>
    <row r="509">
      <c r="C509" s="484"/>
      <c r="D509" s="485"/>
      <c r="N509" s="486"/>
      <c r="P509" s="486"/>
    </row>
    <row r="510">
      <c r="C510" s="484"/>
      <c r="D510" s="485"/>
      <c r="N510" s="486"/>
      <c r="P510" s="486"/>
    </row>
    <row r="511">
      <c r="C511" s="484"/>
      <c r="D511" s="485"/>
      <c r="N511" s="486"/>
      <c r="P511" s="486"/>
    </row>
    <row r="512">
      <c r="C512" s="484"/>
      <c r="D512" s="485"/>
      <c r="N512" s="486"/>
      <c r="P512" s="486"/>
    </row>
    <row r="513">
      <c r="C513" s="484"/>
      <c r="D513" s="485"/>
      <c r="N513" s="486"/>
      <c r="P513" s="486"/>
    </row>
    <row r="514">
      <c r="C514" s="484"/>
      <c r="D514" s="485"/>
      <c r="N514" s="486"/>
      <c r="P514" s="486"/>
    </row>
    <row r="515">
      <c r="C515" s="484"/>
      <c r="D515" s="485"/>
      <c r="N515" s="486"/>
      <c r="P515" s="486"/>
    </row>
    <row r="516">
      <c r="C516" s="484"/>
      <c r="D516" s="485"/>
      <c r="N516" s="486"/>
      <c r="P516" s="486"/>
    </row>
    <row r="517">
      <c r="C517" s="484"/>
      <c r="D517" s="485"/>
      <c r="N517" s="486"/>
      <c r="P517" s="486"/>
    </row>
    <row r="518">
      <c r="C518" s="484"/>
      <c r="D518" s="485"/>
      <c r="N518" s="486"/>
      <c r="P518" s="486"/>
    </row>
    <row r="519">
      <c r="C519" s="484"/>
      <c r="D519" s="485"/>
      <c r="N519" s="486"/>
      <c r="P519" s="486"/>
    </row>
    <row r="520">
      <c r="C520" s="484"/>
      <c r="D520" s="485"/>
      <c r="N520" s="486"/>
      <c r="P520" s="486"/>
    </row>
    <row r="521">
      <c r="C521" s="484"/>
      <c r="D521" s="485"/>
      <c r="N521" s="486"/>
      <c r="P521" s="486"/>
    </row>
    <row r="522">
      <c r="C522" s="484"/>
      <c r="D522" s="485"/>
      <c r="N522" s="486"/>
      <c r="P522" s="486"/>
    </row>
    <row r="523">
      <c r="C523" s="484"/>
      <c r="D523" s="485"/>
      <c r="N523" s="486"/>
      <c r="P523" s="486"/>
    </row>
    <row r="524">
      <c r="C524" s="484"/>
      <c r="D524" s="485"/>
      <c r="N524" s="486"/>
      <c r="P524" s="486"/>
    </row>
    <row r="525">
      <c r="C525" s="484"/>
      <c r="D525" s="485"/>
      <c r="N525" s="486"/>
      <c r="P525" s="486"/>
    </row>
    <row r="526">
      <c r="C526" s="484"/>
      <c r="D526" s="485"/>
      <c r="N526" s="486"/>
      <c r="P526" s="486"/>
    </row>
    <row r="527">
      <c r="C527" s="484"/>
      <c r="D527" s="485"/>
      <c r="N527" s="486"/>
      <c r="P527" s="486"/>
    </row>
    <row r="528">
      <c r="C528" s="484"/>
      <c r="D528" s="485"/>
      <c r="N528" s="486"/>
      <c r="P528" s="486"/>
    </row>
    <row r="529">
      <c r="C529" s="484"/>
      <c r="D529" s="485"/>
      <c r="N529" s="486"/>
      <c r="P529" s="486"/>
    </row>
    <row r="530">
      <c r="C530" s="484"/>
      <c r="D530" s="485"/>
      <c r="N530" s="486"/>
      <c r="P530" s="486"/>
    </row>
    <row r="531">
      <c r="C531" s="484"/>
      <c r="D531" s="485"/>
      <c r="N531" s="486"/>
      <c r="P531" s="486"/>
    </row>
    <row r="532">
      <c r="C532" s="484"/>
      <c r="D532" s="485"/>
      <c r="N532" s="486"/>
      <c r="P532" s="486"/>
    </row>
    <row r="533">
      <c r="C533" s="484"/>
      <c r="D533" s="485"/>
      <c r="N533" s="486"/>
      <c r="P533" s="486"/>
    </row>
    <row r="534">
      <c r="C534" s="484"/>
      <c r="D534" s="485"/>
      <c r="N534" s="486"/>
      <c r="P534" s="486"/>
    </row>
    <row r="535">
      <c r="C535" s="484"/>
      <c r="D535" s="485"/>
      <c r="N535" s="486"/>
      <c r="P535" s="486"/>
    </row>
    <row r="536">
      <c r="C536" s="484"/>
      <c r="D536" s="485"/>
      <c r="N536" s="486"/>
      <c r="P536" s="486"/>
    </row>
    <row r="537">
      <c r="C537" s="484"/>
      <c r="D537" s="485"/>
      <c r="N537" s="486"/>
      <c r="P537" s="486"/>
    </row>
    <row r="538">
      <c r="C538" s="484"/>
      <c r="D538" s="485"/>
      <c r="N538" s="486"/>
      <c r="P538" s="486"/>
    </row>
    <row r="539">
      <c r="C539" s="484"/>
      <c r="D539" s="485"/>
      <c r="N539" s="486"/>
      <c r="P539" s="486"/>
    </row>
    <row r="540">
      <c r="C540" s="484"/>
      <c r="D540" s="485"/>
      <c r="N540" s="486"/>
      <c r="P540" s="486"/>
    </row>
    <row r="541">
      <c r="C541" s="484"/>
      <c r="D541" s="485"/>
      <c r="N541" s="486"/>
      <c r="P541" s="486"/>
    </row>
    <row r="542">
      <c r="C542" s="484"/>
      <c r="D542" s="485"/>
      <c r="N542" s="486"/>
      <c r="P542" s="486"/>
    </row>
    <row r="543">
      <c r="C543" s="484"/>
      <c r="D543" s="485"/>
      <c r="N543" s="486"/>
      <c r="P543" s="486"/>
    </row>
    <row r="544">
      <c r="C544" s="484"/>
      <c r="D544" s="485"/>
      <c r="N544" s="486"/>
      <c r="P544" s="486"/>
    </row>
    <row r="545">
      <c r="C545" s="484"/>
      <c r="D545" s="485"/>
      <c r="N545" s="486"/>
      <c r="P545" s="486"/>
    </row>
    <row r="546">
      <c r="C546" s="484"/>
      <c r="D546" s="485"/>
      <c r="N546" s="486"/>
      <c r="P546" s="486"/>
    </row>
    <row r="547">
      <c r="C547" s="484"/>
      <c r="D547" s="485"/>
      <c r="N547" s="486"/>
      <c r="P547" s="486"/>
    </row>
    <row r="548">
      <c r="C548" s="484"/>
      <c r="D548" s="485"/>
      <c r="N548" s="486"/>
      <c r="P548" s="486"/>
    </row>
    <row r="549">
      <c r="C549" s="484"/>
      <c r="D549" s="485"/>
      <c r="N549" s="486"/>
      <c r="P549" s="486"/>
    </row>
    <row r="550">
      <c r="C550" s="484"/>
      <c r="D550" s="485"/>
      <c r="N550" s="486"/>
      <c r="P550" s="486"/>
    </row>
    <row r="551">
      <c r="C551" s="484"/>
      <c r="D551" s="485"/>
      <c r="N551" s="486"/>
      <c r="P551" s="486"/>
    </row>
    <row r="552">
      <c r="C552" s="484"/>
      <c r="D552" s="485"/>
      <c r="N552" s="486"/>
      <c r="P552" s="486"/>
    </row>
    <row r="553">
      <c r="C553" s="484"/>
      <c r="D553" s="485"/>
      <c r="N553" s="486"/>
      <c r="P553" s="486"/>
    </row>
    <row r="554">
      <c r="C554" s="484"/>
      <c r="D554" s="485"/>
      <c r="N554" s="486"/>
      <c r="P554" s="486"/>
    </row>
    <row r="555">
      <c r="C555" s="484"/>
      <c r="D555" s="485"/>
      <c r="N555" s="486"/>
      <c r="P555" s="486"/>
    </row>
    <row r="556">
      <c r="C556" s="484"/>
      <c r="D556" s="485"/>
      <c r="N556" s="486"/>
      <c r="P556" s="486"/>
    </row>
    <row r="557">
      <c r="C557" s="484"/>
      <c r="D557" s="485"/>
      <c r="N557" s="486"/>
      <c r="P557" s="486"/>
    </row>
    <row r="558">
      <c r="C558" s="484"/>
      <c r="D558" s="485"/>
      <c r="N558" s="486"/>
      <c r="P558" s="486"/>
    </row>
    <row r="559">
      <c r="C559" s="484"/>
      <c r="D559" s="485"/>
      <c r="N559" s="486"/>
      <c r="P559" s="486"/>
    </row>
    <row r="560">
      <c r="C560" s="484"/>
      <c r="D560" s="485"/>
      <c r="N560" s="486"/>
      <c r="P560" s="486"/>
    </row>
    <row r="561">
      <c r="C561" s="484"/>
      <c r="D561" s="485"/>
      <c r="N561" s="486"/>
      <c r="P561" s="486"/>
    </row>
    <row r="562">
      <c r="C562" s="484"/>
      <c r="D562" s="485"/>
      <c r="N562" s="486"/>
      <c r="P562" s="486"/>
    </row>
    <row r="563">
      <c r="C563" s="484"/>
      <c r="D563" s="485"/>
      <c r="N563" s="486"/>
      <c r="P563" s="486"/>
    </row>
    <row r="564">
      <c r="C564" s="484"/>
      <c r="D564" s="485"/>
      <c r="N564" s="486"/>
      <c r="P564" s="486"/>
    </row>
    <row r="565">
      <c r="C565" s="484"/>
      <c r="D565" s="485"/>
      <c r="N565" s="486"/>
      <c r="P565" s="486"/>
    </row>
    <row r="566">
      <c r="C566" s="484"/>
      <c r="D566" s="485"/>
      <c r="N566" s="486"/>
      <c r="P566" s="486"/>
    </row>
    <row r="567">
      <c r="C567" s="484"/>
      <c r="D567" s="485"/>
      <c r="N567" s="486"/>
      <c r="P567" s="486"/>
    </row>
    <row r="568">
      <c r="C568" s="484"/>
      <c r="D568" s="485"/>
      <c r="N568" s="486"/>
      <c r="P568" s="486"/>
    </row>
    <row r="569">
      <c r="C569" s="484"/>
      <c r="D569" s="485"/>
      <c r="N569" s="486"/>
      <c r="P569" s="486"/>
    </row>
    <row r="570">
      <c r="C570" s="484"/>
      <c r="D570" s="485"/>
      <c r="N570" s="486"/>
      <c r="P570" s="486"/>
    </row>
    <row r="571">
      <c r="C571" s="484"/>
      <c r="D571" s="485"/>
      <c r="N571" s="486"/>
      <c r="P571" s="486"/>
    </row>
    <row r="572">
      <c r="C572" s="484"/>
      <c r="D572" s="485"/>
      <c r="N572" s="486"/>
      <c r="P572" s="486"/>
    </row>
    <row r="573">
      <c r="C573" s="484"/>
      <c r="D573" s="485"/>
      <c r="N573" s="486"/>
      <c r="P573" s="486"/>
    </row>
    <row r="574">
      <c r="C574" s="484"/>
      <c r="D574" s="485"/>
      <c r="N574" s="486"/>
      <c r="P574" s="486"/>
    </row>
    <row r="575">
      <c r="C575" s="484"/>
      <c r="D575" s="485"/>
      <c r="N575" s="486"/>
      <c r="P575" s="486"/>
    </row>
    <row r="576">
      <c r="C576" s="484"/>
      <c r="D576" s="485"/>
      <c r="N576" s="486"/>
      <c r="P576" s="486"/>
    </row>
    <row r="577">
      <c r="C577" s="484"/>
      <c r="D577" s="485"/>
      <c r="N577" s="486"/>
      <c r="P577" s="486"/>
    </row>
    <row r="578">
      <c r="C578" s="484"/>
      <c r="D578" s="485"/>
      <c r="N578" s="486"/>
      <c r="P578" s="486"/>
    </row>
    <row r="579">
      <c r="C579" s="484"/>
      <c r="D579" s="485"/>
      <c r="N579" s="486"/>
      <c r="P579" s="486"/>
    </row>
    <row r="580">
      <c r="C580" s="484"/>
      <c r="D580" s="485"/>
      <c r="N580" s="486"/>
      <c r="P580" s="486"/>
    </row>
    <row r="581">
      <c r="C581" s="484"/>
      <c r="D581" s="485"/>
      <c r="N581" s="486"/>
      <c r="P581" s="486"/>
    </row>
    <row r="582">
      <c r="C582" s="484"/>
      <c r="D582" s="485"/>
      <c r="N582" s="486"/>
      <c r="P582" s="486"/>
    </row>
    <row r="583">
      <c r="C583" s="484"/>
      <c r="D583" s="485"/>
      <c r="N583" s="486"/>
      <c r="P583" s="486"/>
    </row>
    <row r="584">
      <c r="C584" s="484"/>
      <c r="D584" s="485"/>
      <c r="N584" s="486"/>
      <c r="P584" s="486"/>
    </row>
    <row r="585">
      <c r="C585" s="484"/>
      <c r="D585" s="485"/>
      <c r="N585" s="486"/>
      <c r="P585" s="486"/>
    </row>
    <row r="586">
      <c r="C586" s="484"/>
      <c r="D586" s="485"/>
      <c r="N586" s="486"/>
      <c r="P586" s="486"/>
    </row>
    <row r="587">
      <c r="C587" s="484"/>
      <c r="D587" s="485"/>
      <c r="N587" s="486"/>
      <c r="P587" s="486"/>
    </row>
    <row r="588">
      <c r="C588" s="484"/>
      <c r="D588" s="485"/>
      <c r="N588" s="486"/>
      <c r="P588" s="486"/>
    </row>
    <row r="589">
      <c r="C589" s="484"/>
      <c r="D589" s="485"/>
      <c r="N589" s="486"/>
      <c r="P589" s="486"/>
    </row>
    <row r="590">
      <c r="C590" s="484"/>
      <c r="D590" s="485"/>
      <c r="N590" s="486"/>
      <c r="P590" s="486"/>
    </row>
    <row r="591">
      <c r="C591" s="484"/>
      <c r="D591" s="485"/>
      <c r="N591" s="486"/>
      <c r="P591" s="486"/>
    </row>
    <row r="592">
      <c r="C592" s="484"/>
      <c r="D592" s="485"/>
      <c r="N592" s="486"/>
      <c r="P592" s="486"/>
    </row>
    <row r="593">
      <c r="C593" s="484"/>
      <c r="D593" s="485"/>
      <c r="N593" s="486"/>
      <c r="P593" s="486"/>
    </row>
    <row r="594">
      <c r="C594" s="484"/>
      <c r="D594" s="485"/>
      <c r="N594" s="486"/>
      <c r="P594" s="486"/>
    </row>
    <row r="595">
      <c r="C595" s="484"/>
      <c r="D595" s="485"/>
      <c r="N595" s="486"/>
      <c r="P595" s="486"/>
    </row>
    <row r="596">
      <c r="C596" s="484"/>
      <c r="D596" s="485"/>
      <c r="N596" s="486"/>
      <c r="P596" s="486"/>
    </row>
    <row r="597">
      <c r="C597" s="484"/>
      <c r="D597" s="485"/>
      <c r="N597" s="486"/>
      <c r="P597" s="486"/>
    </row>
    <row r="598">
      <c r="C598" s="484"/>
      <c r="D598" s="485"/>
      <c r="N598" s="486"/>
      <c r="P598" s="486"/>
    </row>
    <row r="599">
      <c r="C599" s="484"/>
      <c r="D599" s="485"/>
      <c r="N599" s="486"/>
      <c r="P599" s="486"/>
    </row>
    <row r="600">
      <c r="C600" s="484"/>
      <c r="D600" s="485"/>
      <c r="N600" s="486"/>
      <c r="P600" s="486"/>
    </row>
    <row r="601">
      <c r="C601" s="484"/>
      <c r="D601" s="485"/>
      <c r="N601" s="486"/>
      <c r="P601" s="486"/>
    </row>
    <row r="602">
      <c r="C602" s="484"/>
      <c r="D602" s="485"/>
      <c r="N602" s="486"/>
      <c r="P602" s="486"/>
    </row>
    <row r="603">
      <c r="C603" s="484"/>
      <c r="D603" s="485"/>
      <c r="N603" s="486"/>
      <c r="P603" s="486"/>
    </row>
    <row r="604">
      <c r="C604" s="484"/>
      <c r="D604" s="485"/>
      <c r="N604" s="486"/>
      <c r="P604" s="486"/>
    </row>
    <row r="605">
      <c r="C605" s="484"/>
      <c r="D605" s="485"/>
      <c r="N605" s="486"/>
      <c r="P605" s="486"/>
    </row>
    <row r="606">
      <c r="C606" s="484"/>
      <c r="D606" s="485"/>
      <c r="N606" s="486"/>
      <c r="P606" s="486"/>
    </row>
    <row r="607">
      <c r="C607" s="484"/>
      <c r="D607" s="485"/>
      <c r="N607" s="486"/>
      <c r="P607" s="486"/>
    </row>
    <row r="608">
      <c r="C608" s="484"/>
      <c r="D608" s="485"/>
      <c r="N608" s="486"/>
      <c r="P608" s="486"/>
    </row>
    <row r="609">
      <c r="C609" s="484"/>
      <c r="D609" s="485"/>
      <c r="N609" s="486"/>
      <c r="P609" s="486"/>
    </row>
    <row r="610">
      <c r="C610" s="484"/>
      <c r="D610" s="485"/>
      <c r="N610" s="486"/>
      <c r="P610" s="486"/>
    </row>
    <row r="611">
      <c r="C611" s="484"/>
      <c r="D611" s="485"/>
      <c r="N611" s="486"/>
      <c r="P611" s="486"/>
    </row>
    <row r="612">
      <c r="C612" s="484"/>
      <c r="D612" s="485"/>
      <c r="N612" s="486"/>
      <c r="P612" s="486"/>
    </row>
    <row r="613">
      <c r="C613" s="484"/>
      <c r="D613" s="485"/>
      <c r="N613" s="486"/>
      <c r="P613" s="486"/>
    </row>
    <row r="614">
      <c r="C614" s="484"/>
      <c r="D614" s="485"/>
      <c r="N614" s="486"/>
      <c r="P614" s="486"/>
    </row>
    <row r="615">
      <c r="C615" s="484"/>
      <c r="D615" s="485"/>
      <c r="N615" s="486"/>
      <c r="P615" s="486"/>
    </row>
    <row r="616">
      <c r="C616" s="484"/>
      <c r="D616" s="485"/>
      <c r="N616" s="486"/>
      <c r="P616" s="486"/>
    </row>
    <row r="617">
      <c r="C617" s="484"/>
      <c r="D617" s="485"/>
      <c r="N617" s="486"/>
      <c r="P617" s="486"/>
    </row>
    <row r="618">
      <c r="C618" s="484"/>
      <c r="D618" s="485"/>
      <c r="N618" s="486"/>
      <c r="P618" s="486"/>
    </row>
    <row r="619">
      <c r="C619" s="484"/>
      <c r="D619" s="485"/>
      <c r="N619" s="486"/>
      <c r="P619" s="486"/>
    </row>
    <row r="620">
      <c r="C620" s="484"/>
      <c r="D620" s="485"/>
      <c r="N620" s="486"/>
      <c r="P620" s="486"/>
    </row>
    <row r="621">
      <c r="C621" s="484"/>
      <c r="D621" s="485"/>
      <c r="N621" s="486"/>
      <c r="P621" s="486"/>
    </row>
    <row r="622">
      <c r="C622" s="484"/>
      <c r="D622" s="485"/>
      <c r="N622" s="486"/>
      <c r="P622" s="486"/>
    </row>
    <row r="623">
      <c r="C623" s="484"/>
      <c r="D623" s="485"/>
      <c r="N623" s="486"/>
      <c r="P623" s="486"/>
    </row>
    <row r="624">
      <c r="C624" s="484"/>
      <c r="D624" s="485"/>
      <c r="N624" s="486"/>
      <c r="P624" s="486"/>
    </row>
    <row r="625">
      <c r="C625" s="484"/>
      <c r="D625" s="485"/>
      <c r="N625" s="486"/>
      <c r="P625" s="486"/>
    </row>
    <row r="626">
      <c r="C626" s="484"/>
      <c r="D626" s="485"/>
      <c r="N626" s="486"/>
      <c r="P626" s="486"/>
    </row>
    <row r="627">
      <c r="C627" s="484"/>
      <c r="D627" s="485"/>
      <c r="N627" s="486"/>
      <c r="P627" s="486"/>
    </row>
    <row r="628">
      <c r="C628" s="484"/>
      <c r="D628" s="485"/>
      <c r="N628" s="486"/>
      <c r="P628" s="486"/>
    </row>
    <row r="629">
      <c r="C629" s="484"/>
      <c r="D629" s="485"/>
      <c r="N629" s="486"/>
      <c r="P629" s="486"/>
    </row>
    <row r="630">
      <c r="C630" s="484"/>
      <c r="D630" s="485"/>
      <c r="N630" s="486"/>
      <c r="P630" s="486"/>
    </row>
    <row r="631">
      <c r="C631" s="484"/>
      <c r="D631" s="485"/>
      <c r="N631" s="486"/>
      <c r="P631" s="486"/>
    </row>
    <row r="632">
      <c r="C632" s="484"/>
      <c r="D632" s="485"/>
      <c r="N632" s="486"/>
      <c r="P632" s="486"/>
    </row>
    <row r="633">
      <c r="C633" s="484"/>
      <c r="D633" s="485"/>
      <c r="N633" s="486"/>
      <c r="P633" s="486"/>
    </row>
    <row r="634">
      <c r="C634" s="484"/>
      <c r="D634" s="485"/>
      <c r="N634" s="486"/>
      <c r="P634" s="486"/>
    </row>
    <row r="635">
      <c r="C635" s="484"/>
      <c r="D635" s="485"/>
      <c r="N635" s="486"/>
      <c r="P635" s="486"/>
    </row>
    <row r="636">
      <c r="C636" s="484"/>
      <c r="D636" s="485"/>
      <c r="N636" s="486"/>
      <c r="P636" s="486"/>
    </row>
    <row r="637">
      <c r="C637" s="484"/>
      <c r="D637" s="485"/>
      <c r="N637" s="486"/>
      <c r="P637" s="486"/>
    </row>
    <row r="638">
      <c r="C638" s="484"/>
      <c r="D638" s="485"/>
      <c r="N638" s="486"/>
      <c r="P638" s="486"/>
    </row>
    <row r="639">
      <c r="C639" s="484"/>
      <c r="D639" s="485"/>
      <c r="N639" s="486"/>
      <c r="P639" s="486"/>
    </row>
    <row r="640">
      <c r="C640" s="484"/>
      <c r="D640" s="485"/>
      <c r="N640" s="486"/>
      <c r="P640" s="486"/>
    </row>
    <row r="641">
      <c r="C641" s="484"/>
      <c r="D641" s="485"/>
      <c r="N641" s="486"/>
      <c r="P641" s="486"/>
    </row>
    <row r="642">
      <c r="C642" s="484"/>
      <c r="D642" s="485"/>
      <c r="N642" s="486"/>
      <c r="P642" s="486"/>
    </row>
    <row r="643">
      <c r="C643" s="484"/>
      <c r="D643" s="485"/>
      <c r="N643" s="486"/>
      <c r="P643" s="486"/>
    </row>
    <row r="644">
      <c r="C644" s="484"/>
      <c r="D644" s="485"/>
      <c r="N644" s="486"/>
      <c r="P644" s="486"/>
    </row>
    <row r="645">
      <c r="C645" s="484"/>
      <c r="D645" s="485"/>
      <c r="N645" s="486"/>
      <c r="P645" s="486"/>
    </row>
    <row r="646">
      <c r="C646" s="484"/>
      <c r="D646" s="485"/>
      <c r="N646" s="486"/>
      <c r="P646" s="486"/>
    </row>
    <row r="647">
      <c r="C647" s="484"/>
      <c r="D647" s="485"/>
      <c r="N647" s="486"/>
      <c r="P647" s="486"/>
    </row>
    <row r="648">
      <c r="C648" s="484"/>
      <c r="D648" s="485"/>
      <c r="N648" s="486"/>
      <c r="P648" s="486"/>
    </row>
    <row r="649">
      <c r="C649" s="484"/>
      <c r="D649" s="485"/>
      <c r="N649" s="486"/>
      <c r="P649" s="486"/>
    </row>
    <row r="650">
      <c r="C650" s="484"/>
      <c r="D650" s="485"/>
      <c r="N650" s="486"/>
      <c r="P650" s="486"/>
    </row>
    <row r="651">
      <c r="C651" s="484"/>
      <c r="D651" s="485"/>
      <c r="N651" s="486"/>
      <c r="P651" s="486"/>
    </row>
    <row r="652">
      <c r="C652" s="484"/>
      <c r="D652" s="485"/>
      <c r="N652" s="486"/>
      <c r="P652" s="486"/>
    </row>
    <row r="653">
      <c r="C653" s="484"/>
      <c r="D653" s="485"/>
      <c r="N653" s="486"/>
      <c r="P653" s="486"/>
    </row>
    <row r="654">
      <c r="C654" s="484"/>
      <c r="D654" s="485"/>
      <c r="N654" s="486"/>
      <c r="P654" s="486"/>
    </row>
    <row r="655">
      <c r="C655" s="484"/>
      <c r="D655" s="485"/>
      <c r="N655" s="486"/>
      <c r="P655" s="486"/>
    </row>
    <row r="656">
      <c r="C656" s="484"/>
      <c r="D656" s="485"/>
      <c r="N656" s="486"/>
      <c r="P656" s="486"/>
    </row>
    <row r="657">
      <c r="C657" s="484"/>
      <c r="D657" s="485"/>
      <c r="N657" s="486"/>
      <c r="P657" s="486"/>
    </row>
    <row r="658">
      <c r="C658" s="484"/>
      <c r="D658" s="485"/>
      <c r="N658" s="486"/>
      <c r="P658" s="486"/>
    </row>
    <row r="659">
      <c r="C659" s="484"/>
      <c r="D659" s="485"/>
      <c r="N659" s="486"/>
      <c r="P659" s="486"/>
    </row>
    <row r="660">
      <c r="C660" s="484"/>
      <c r="D660" s="485"/>
      <c r="N660" s="486"/>
      <c r="P660" s="486"/>
    </row>
    <row r="661">
      <c r="C661" s="484"/>
      <c r="D661" s="485"/>
      <c r="N661" s="486"/>
      <c r="P661" s="486"/>
    </row>
    <row r="662">
      <c r="C662" s="484"/>
      <c r="D662" s="485"/>
      <c r="N662" s="486"/>
      <c r="P662" s="486"/>
    </row>
    <row r="663">
      <c r="C663" s="484"/>
      <c r="D663" s="485"/>
      <c r="N663" s="486"/>
      <c r="P663" s="486"/>
    </row>
    <row r="664">
      <c r="C664" s="484"/>
      <c r="D664" s="485"/>
      <c r="N664" s="486"/>
      <c r="P664" s="486"/>
    </row>
    <row r="665">
      <c r="C665" s="484"/>
      <c r="D665" s="485"/>
      <c r="N665" s="486"/>
      <c r="P665" s="486"/>
    </row>
    <row r="666">
      <c r="C666" s="484"/>
      <c r="D666" s="485"/>
      <c r="N666" s="486"/>
      <c r="P666" s="486"/>
    </row>
    <row r="667">
      <c r="C667" s="484"/>
      <c r="D667" s="485"/>
      <c r="N667" s="486"/>
      <c r="P667" s="486"/>
    </row>
    <row r="668">
      <c r="C668" s="484"/>
      <c r="D668" s="485"/>
      <c r="N668" s="486"/>
      <c r="P668" s="486"/>
    </row>
    <row r="669">
      <c r="C669" s="484"/>
      <c r="D669" s="485"/>
      <c r="N669" s="486"/>
      <c r="P669" s="486"/>
    </row>
    <row r="670">
      <c r="C670" s="484"/>
      <c r="D670" s="485"/>
      <c r="N670" s="486"/>
      <c r="P670" s="486"/>
    </row>
    <row r="671">
      <c r="C671" s="484"/>
      <c r="D671" s="485"/>
      <c r="N671" s="486"/>
      <c r="P671" s="486"/>
    </row>
    <row r="672">
      <c r="C672" s="484"/>
      <c r="D672" s="485"/>
      <c r="N672" s="486"/>
      <c r="P672" s="486"/>
    </row>
    <row r="673">
      <c r="C673" s="484"/>
      <c r="D673" s="485"/>
      <c r="N673" s="486"/>
      <c r="P673" s="486"/>
    </row>
    <row r="674">
      <c r="C674" s="484"/>
      <c r="D674" s="485"/>
      <c r="N674" s="486"/>
      <c r="P674" s="486"/>
    </row>
    <row r="675">
      <c r="C675" s="484"/>
      <c r="D675" s="485"/>
      <c r="N675" s="486"/>
      <c r="P675" s="486"/>
    </row>
    <row r="676">
      <c r="C676" s="484"/>
      <c r="D676" s="485"/>
      <c r="N676" s="486"/>
      <c r="P676" s="486"/>
    </row>
    <row r="677">
      <c r="C677" s="484"/>
      <c r="D677" s="485"/>
      <c r="N677" s="486"/>
      <c r="P677" s="486"/>
    </row>
    <row r="678">
      <c r="C678" s="484"/>
      <c r="D678" s="485"/>
      <c r="N678" s="486"/>
      <c r="P678" s="486"/>
    </row>
    <row r="679">
      <c r="C679" s="484"/>
      <c r="D679" s="485"/>
      <c r="N679" s="486"/>
      <c r="P679" s="486"/>
    </row>
    <row r="680">
      <c r="C680" s="484"/>
      <c r="D680" s="485"/>
      <c r="N680" s="486"/>
      <c r="P680" s="486"/>
    </row>
    <row r="681">
      <c r="C681" s="484"/>
      <c r="D681" s="485"/>
      <c r="N681" s="486"/>
      <c r="P681" s="486"/>
    </row>
    <row r="682">
      <c r="C682" s="484"/>
      <c r="D682" s="485"/>
      <c r="N682" s="486"/>
      <c r="P682" s="486"/>
    </row>
    <row r="683">
      <c r="C683" s="484"/>
      <c r="D683" s="485"/>
      <c r="N683" s="486"/>
      <c r="P683" s="486"/>
    </row>
    <row r="684">
      <c r="C684" s="484"/>
      <c r="D684" s="485"/>
      <c r="N684" s="486"/>
      <c r="P684" s="486"/>
    </row>
    <row r="685">
      <c r="C685" s="484"/>
      <c r="D685" s="485"/>
      <c r="N685" s="486"/>
      <c r="P685" s="486"/>
    </row>
    <row r="686">
      <c r="C686" s="484"/>
      <c r="D686" s="485"/>
      <c r="N686" s="486"/>
      <c r="P686" s="486"/>
    </row>
    <row r="687">
      <c r="C687" s="484"/>
      <c r="D687" s="485"/>
      <c r="N687" s="486"/>
      <c r="P687" s="486"/>
    </row>
    <row r="688">
      <c r="C688" s="484"/>
      <c r="D688" s="485"/>
      <c r="N688" s="486"/>
      <c r="P688" s="486"/>
    </row>
    <row r="689">
      <c r="C689" s="484"/>
      <c r="D689" s="485"/>
      <c r="N689" s="486"/>
      <c r="P689" s="486"/>
    </row>
    <row r="690">
      <c r="C690" s="484"/>
      <c r="D690" s="485"/>
      <c r="N690" s="486"/>
      <c r="P690" s="486"/>
    </row>
    <row r="691">
      <c r="C691" s="484"/>
      <c r="D691" s="485"/>
      <c r="N691" s="486"/>
      <c r="P691" s="486"/>
    </row>
    <row r="692">
      <c r="C692" s="484"/>
      <c r="D692" s="485"/>
      <c r="N692" s="486"/>
      <c r="P692" s="486"/>
    </row>
    <row r="693">
      <c r="C693" s="484"/>
      <c r="D693" s="485"/>
      <c r="N693" s="486"/>
      <c r="P693" s="486"/>
    </row>
    <row r="694">
      <c r="C694" s="484"/>
      <c r="D694" s="485"/>
      <c r="N694" s="486"/>
      <c r="P694" s="486"/>
    </row>
    <row r="695">
      <c r="C695" s="484"/>
      <c r="D695" s="485"/>
      <c r="N695" s="486"/>
      <c r="P695" s="486"/>
    </row>
    <row r="696">
      <c r="C696" s="484"/>
      <c r="D696" s="485"/>
      <c r="N696" s="486"/>
      <c r="P696" s="486"/>
    </row>
    <row r="697">
      <c r="C697" s="484"/>
      <c r="D697" s="485"/>
      <c r="N697" s="486"/>
      <c r="P697" s="486"/>
    </row>
    <row r="698">
      <c r="C698" s="484"/>
      <c r="D698" s="485"/>
      <c r="N698" s="486"/>
      <c r="P698" s="486"/>
    </row>
    <row r="699">
      <c r="C699" s="484"/>
      <c r="D699" s="485"/>
      <c r="N699" s="486"/>
      <c r="P699" s="486"/>
    </row>
    <row r="700">
      <c r="C700" s="484"/>
      <c r="D700" s="485"/>
      <c r="N700" s="486"/>
      <c r="P700" s="486"/>
    </row>
    <row r="701">
      <c r="C701" s="484"/>
      <c r="D701" s="485"/>
      <c r="N701" s="486"/>
      <c r="P701" s="486"/>
    </row>
    <row r="702">
      <c r="C702" s="484"/>
      <c r="D702" s="485"/>
      <c r="N702" s="486"/>
      <c r="P702" s="486"/>
    </row>
    <row r="703">
      <c r="C703" s="484"/>
      <c r="D703" s="485"/>
      <c r="N703" s="486"/>
      <c r="P703" s="486"/>
    </row>
    <row r="704">
      <c r="C704" s="484"/>
      <c r="D704" s="485"/>
      <c r="N704" s="486"/>
      <c r="P704" s="486"/>
    </row>
    <row r="705">
      <c r="C705" s="484"/>
      <c r="D705" s="485"/>
      <c r="N705" s="486"/>
      <c r="P705" s="486"/>
    </row>
    <row r="706">
      <c r="C706" s="484"/>
      <c r="D706" s="485"/>
      <c r="N706" s="486"/>
      <c r="P706" s="486"/>
    </row>
    <row r="707">
      <c r="C707" s="484"/>
      <c r="D707" s="485"/>
      <c r="N707" s="486"/>
      <c r="P707" s="486"/>
    </row>
    <row r="708">
      <c r="C708" s="484"/>
      <c r="D708" s="485"/>
      <c r="N708" s="486"/>
      <c r="P708" s="486"/>
    </row>
    <row r="709">
      <c r="C709" s="484"/>
      <c r="D709" s="485"/>
      <c r="N709" s="486"/>
      <c r="P709" s="486"/>
    </row>
    <row r="710">
      <c r="C710" s="484"/>
      <c r="D710" s="485"/>
      <c r="N710" s="486"/>
      <c r="P710" s="486"/>
    </row>
    <row r="711">
      <c r="C711" s="484"/>
      <c r="D711" s="485"/>
      <c r="N711" s="486"/>
      <c r="P711" s="486"/>
    </row>
    <row r="712">
      <c r="C712" s="484"/>
      <c r="D712" s="485"/>
      <c r="N712" s="486"/>
      <c r="P712" s="486"/>
    </row>
    <row r="713">
      <c r="C713" s="484"/>
      <c r="D713" s="485"/>
      <c r="N713" s="486"/>
      <c r="P713" s="486"/>
    </row>
    <row r="714">
      <c r="C714" s="484"/>
      <c r="D714" s="485"/>
      <c r="N714" s="486"/>
      <c r="P714" s="486"/>
    </row>
    <row r="715">
      <c r="C715" s="484"/>
      <c r="D715" s="485"/>
      <c r="N715" s="486"/>
      <c r="P715" s="486"/>
    </row>
    <row r="716">
      <c r="C716" s="484"/>
      <c r="D716" s="485"/>
      <c r="N716" s="486"/>
      <c r="P716" s="486"/>
    </row>
    <row r="717">
      <c r="C717" s="484"/>
      <c r="D717" s="485"/>
      <c r="N717" s="486"/>
      <c r="P717" s="486"/>
    </row>
    <row r="718">
      <c r="C718" s="484"/>
      <c r="D718" s="485"/>
      <c r="N718" s="486"/>
      <c r="P718" s="486"/>
    </row>
    <row r="719">
      <c r="C719" s="484"/>
      <c r="D719" s="485"/>
      <c r="N719" s="486"/>
      <c r="P719" s="486"/>
    </row>
    <row r="720">
      <c r="C720" s="484"/>
      <c r="D720" s="485"/>
      <c r="N720" s="486"/>
      <c r="P720" s="486"/>
    </row>
    <row r="721">
      <c r="C721" s="484"/>
      <c r="D721" s="485"/>
      <c r="N721" s="486"/>
      <c r="P721" s="486"/>
    </row>
    <row r="722">
      <c r="C722" s="484"/>
      <c r="D722" s="485"/>
      <c r="N722" s="486"/>
      <c r="P722" s="486"/>
    </row>
    <row r="723">
      <c r="C723" s="484"/>
      <c r="D723" s="485"/>
      <c r="N723" s="486"/>
      <c r="P723" s="486"/>
    </row>
    <row r="724">
      <c r="C724" s="484"/>
      <c r="D724" s="485"/>
      <c r="N724" s="486"/>
      <c r="P724" s="486"/>
    </row>
    <row r="725">
      <c r="C725" s="484"/>
      <c r="D725" s="485"/>
      <c r="N725" s="486"/>
      <c r="P725" s="486"/>
    </row>
    <row r="726">
      <c r="C726" s="484"/>
      <c r="D726" s="485"/>
      <c r="N726" s="486"/>
      <c r="P726" s="486"/>
    </row>
    <row r="727">
      <c r="C727" s="484"/>
      <c r="D727" s="485"/>
      <c r="N727" s="486"/>
      <c r="P727" s="486"/>
    </row>
    <row r="728">
      <c r="C728" s="484"/>
      <c r="D728" s="485"/>
      <c r="N728" s="486"/>
      <c r="P728" s="486"/>
    </row>
    <row r="729">
      <c r="C729" s="484"/>
      <c r="D729" s="485"/>
      <c r="N729" s="486"/>
      <c r="P729" s="486"/>
    </row>
    <row r="730">
      <c r="C730" s="484"/>
      <c r="D730" s="485"/>
      <c r="N730" s="486"/>
      <c r="P730" s="486"/>
    </row>
    <row r="731">
      <c r="C731" s="484"/>
      <c r="D731" s="485"/>
      <c r="N731" s="486"/>
      <c r="P731" s="486"/>
    </row>
    <row r="732">
      <c r="C732" s="484"/>
      <c r="D732" s="485"/>
      <c r="N732" s="486"/>
      <c r="P732" s="486"/>
    </row>
    <row r="733">
      <c r="C733" s="484"/>
      <c r="D733" s="485"/>
      <c r="N733" s="486"/>
      <c r="P733" s="486"/>
    </row>
    <row r="734">
      <c r="C734" s="484"/>
      <c r="D734" s="485"/>
      <c r="N734" s="486"/>
      <c r="P734" s="486"/>
    </row>
    <row r="735">
      <c r="C735" s="484"/>
      <c r="D735" s="485"/>
      <c r="N735" s="486"/>
      <c r="P735" s="486"/>
    </row>
    <row r="736">
      <c r="C736" s="484"/>
      <c r="D736" s="485"/>
      <c r="N736" s="486"/>
      <c r="P736" s="486"/>
    </row>
    <row r="737">
      <c r="C737" s="484"/>
      <c r="D737" s="485"/>
      <c r="N737" s="486"/>
      <c r="P737" s="486"/>
    </row>
    <row r="738">
      <c r="C738" s="484"/>
      <c r="D738" s="485"/>
      <c r="N738" s="486"/>
      <c r="P738" s="486"/>
    </row>
    <row r="739">
      <c r="C739" s="484"/>
      <c r="D739" s="485"/>
      <c r="N739" s="486"/>
      <c r="P739" s="486"/>
    </row>
    <row r="740">
      <c r="C740" s="484"/>
      <c r="D740" s="485"/>
      <c r="N740" s="486"/>
      <c r="P740" s="486"/>
    </row>
    <row r="741">
      <c r="C741" s="484"/>
      <c r="D741" s="485"/>
      <c r="N741" s="486"/>
      <c r="P741" s="486"/>
    </row>
    <row r="742">
      <c r="C742" s="484"/>
      <c r="D742" s="485"/>
      <c r="N742" s="486"/>
      <c r="P742" s="486"/>
    </row>
    <row r="743">
      <c r="C743" s="484"/>
      <c r="D743" s="485"/>
      <c r="N743" s="486"/>
      <c r="P743" s="486"/>
    </row>
    <row r="744">
      <c r="C744" s="484"/>
      <c r="D744" s="485"/>
      <c r="N744" s="486"/>
      <c r="P744" s="486"/>
    </row>
    <row r="745">
      <c r="C745" s="484"/>
      <c r="D745" s="485"/>
      <c r="N745" s="486"/>
      <c r="P745" s="486"/>
    </row>
    <row r="746">
      <c r="C746" s="484"/>
      <c r="D746" s="485"/>
      <c r="N746" s="486"/>
      <c r="P746" s="486"/>
    </row>
    <row r="747">
      <c r="C747" s="484"/>
      <c r="D747" s="485"/>
      <c r="N747" s="486"/>
      <c r="P747" s="486"/>
    </row>
    <row r="748">
      <c r="C748" s="484"/>
      <c r="D748" s="485"/>
      <c r="N748" s="486"/>
      <c r="P748" s="486"/>
    </row>
    <row r="749">
      <c r="C749" s="484"/>
      <c r="D749" s="485"/>
      <c r="N749" s="486"/>
      <c r="P749" s="486"/>
    </row>
    <row r="750">
      <c r="C750" s="484"/>
      <c r="D750" s="485"/>
      <c r="N750" s="486"/>
      <c r="P750" s="486"/>
    </row>
    <row r="751">
      <c r="C751" s="484"/>
      <c r="D751" s="485"/>
      <c r="N751" s="486"/>
      <c r="P751" s="486"/>
    </row>
    <row r="752">
      <c r="C752" s="484"/>
      <c r="D752" s="485"/>
      <c r="N752" s="486"/>
      <c r="P752" s="486"/>
    </row>
    <row r="753">
      <c r="C753" s="484"/>
      <c r="D753" s="485"/>
      <c r="N753" s="486"/>
      <c r="P753" s="486"/>
    </row>
    <row r="754">
      <c r="C754" s="484"/>
      <c r="D754" s="485"/>
      <c r="N754" s="486"/>
      <c r="P754" s="486"/>
    </row>
    <row r="755">
      <c r="C755" s="484"/>
      <c r="D755" s="485"/>
      <c r="N755" s="486"/>
      <c r="P755" s="486"/>
    </row>
    <row r="756">
      <c r="C756" s="484"/>
      <c r="D756" s="485"/>
      <c r="N756" s="486"/>
      <c r="P756" s="486"/>
    </row>
    <row r="757">
      <c r="C757" s="484"/>
      <c r="D757" s="485"/>
      <c r="N757" s="486"/>
      <c r="P757" s="486"/>
    </row>
    <row r="758">
      <c r="C758" s="484"/>
      <c r="D758" s="485"/>
      <c r="N758" s="486"/>
      <c r="P758" s="486"/>
    </row>
    <row r="759">
      <c r="C759" s="484"/>
      <c r="D759" s="485"/>
      <c r="N759" s="486"/>
      <c r="P759" s="486"/>
    </row>
    <row r="760">
      <c r="C760" s="484"/>
      <c r="D760" s="485"/>
      <c r="N760" s="486"/>
      <c r="P760" s="486"/>
    </row>
    <row r="761">
      <c r="C761" s="484"/>
      <c r="D761" s="485"/>
      <c r="N761" s="486"/>
      <c r="P761" s="486"/>
    </row>
    <row r="762">
      <c r="C762" s="484"/>
      <c r="D762" s="485"/>
      <c r="N762" s="486"/>
      <c r="P762" s="486"/>
    </row>
    <row r="763">
      <c r="C763" s="484"/>
      <c r="D763" s="485"/>
      <c r="N763" s="486"/>
      <c r="P763" s="486"/>
    </row>
    <row r="764">
      <c r="C764" s="484"/>
      <c r="D764" s="485"/>
      <c r="N764" s="486"/>
      <c r="P764" s="486"/>
    </row>
    <row r="765">
      <c r="C765" s="484"/>
      <c r="D765" s="485"/>
      <c r="N765" s="486"/>
      <c r="P765" s="486"/>
    </row>
    <row r="766">
      <c r="C766" s="484"/>
      <c r="D766" s="485"/>
      <c r="N766" s="486"/>
      <c r="P766" s="486"/>
    </row>
    <row r="767">
      <c r="C767" s="484"/>
      <c r="D767" s="485"/>
      <c r="N767" s="486"/>
      <c r="P767" s="486"/>
    </row>
    <row r="768">
      <c r="C768" s="484"/>
      <c r="D768" s="485"/>
      <c r="N768" s="486"/>
      <c r="P768" s="486"/>
    </row>
    <row r="769">
      <c r="C769" s="484"/>
      <c r="D769" s="485"/>
      <c r="N769" s="486"/>
      <c r="P769" s="486"/>
    </row>
    <row r="770">
      <c r="C770" s="484"/>
      <c r="D770" s="485"/>
      <c r="N770" s="486"/>
      <c r="P770" s="486"/>
    </row>
    <row r="771">
      <c r="C771" s="484"/>
      <c r="D771" s="485"/>
      <c r="N771" s="486"/>
      <c r="P771" s="486"/>
    </row>
    <row r="772">
      <c r="C772" s="484"/>
      <c r="D772" s="485"/>
      <c r="N772" s="486"/>
      <c r="P772" s="486"/>
    </row>
    <row r="773">
      <c r="C773" s="484"/>
      <c r="D773" s="485"/>
      <c r="N773" s="486"/>
      <c r="P773" s="486"/>
    </row>
    <row r="774">
      <c r="C774" s="484"/>
      <c r="D774" s="485"/>
      <c r="N774" s="486"/>
      <c r="P774" s="486"/>
    </row>
    <row r="775">
      <c r="C775" s="484"/>
      <c r="D775" s="485"/>
      <c r="N775" s="486"/>
      <c r="P775" s="486"/>
    </row>
    <row r="776">
      <c r="C776" s="484"/>
      <c r="D776" s="485"/>
      <c r="N776" s="486"/>
      <c r="P776" s="486"/>
    </row>
    <row r="777">
      <c r="C777" s="484"/>
      <c r="D777" s="485"/>
      <c r="N777" s="486"/>
      <c r="P777" s="486"/>
    </row>
    <row r="778">
      <c r="C778" s="484"/>
      <c r="D778" s="485"/>
      <c r="N778" s="486"/>
      <c r="P778" s="486"/>
    </row>
    <row r="779">
      <c r="C779" s="484"/>
      <c r="D779" s="485"/>
      <c r="N779" s="486"/>
      <c r="P779" s="486"/>
    </row>
    <row r="780">
      <c r="C780" s="484"/>
      <c r="D780" s="485"/>
      <c r="N780" s="486"/>
      <c r="P780" s="486"/>
    </row>
    <row r="781">
      <c r="C781" s="484"/>
      <c r="D781" s="485"/>
      <c r="N781" s="486"/>
      <c r="P781" s="486"/>
    </row>
    <row r="782">
      <c r="C782" s="484"/>
      <c r="D782" s="485"/>
      <c r="N782" s="486"/>
      <c r="P782" s="486"/>
    </row>
    <row r="783">
      <c r="C783" s="484"/>
      <c r="D783" s="485"/>
      <c r="N783" s="486"/>
      <c r="P783" s="486"/>
    </row>
    <row r="784">
      <c r="C784" s="484"/>
      <c r="D784" s="485"/>
      <c r="N784" s="486"/>
      <c r="P784" s="486"/>
    </row>
    <row r="785">
      <c r="C785" s="484"/>
      <c r="D785" s="485"/>
      <c r="N785" s="486"/>
      <c r="P785" s="486"/>
    </row>
    <row r="786">
      <c r="C786" s="484"/>
      <c r="D786" s="485"/>
      <c r="N786" s="486"/>
      <c r="P786" s="486"/>
    </row>
    <row r="787">
      <c r="C787" s="484"/>
      <c r="D787" s="485"/>
      <c r="N787" s="486"/>
      <c r="P787" s="486"/>
    </row>
    <row r="788">
      <c r="C788" s="484"/>
      <c r="D788" s="485"/>
      <c r="N788" s="486"/>
      <c r="P788" s="486"/>
    </row>
    <row r="789">
      <c r="C789" s="484"/>
      <c r="D789" s="485"/>
      <c r="N789" s="486"/>
      <c r="P789" s="486"/>
    </row>
    <row r="790">
      <c r="C790" s="484"/>
      <c r="D790" s="485"/>
      <c r="N790" s="486"/>
      <c r="P790" s="486"/>
    </row>
    <row r="791">
      <c r="C791" s="484"/>
      <c r="D791" s="485"/>
      <c r="N791" s="486"/>
      <c r="P791" s="486"/>
    </row>
    <row r="792">
      <c r="C792" s="484"/>
      <c r="D792" s="485"/>
      <c r="N792" s="486"/>
      <c r="P792" s="486"/>
    </row>
    <row r="793">
      <c r="C793" s="484"/>
      <c r="D793" s="485"/>
      <c r="N793" s="486"/>
      <c r="P793" s="486"/>
    </row>
    <row r="794">
      <c r="C794" s="484"/>
      <c r="D794" s="485"/>
      <c r="N794" s="486"/>
      <c r="P794" s="486"/>
    </row>
    <row r="795">
      <c r="C795" s="484"/>
      <c r="D795" s="485"/>
      <c r="N795" s="486"/>
      <c r="P795" s="486"/>
    </row>
    <row r="796">
      <c r="C796" s="484"/>
      <c r="D796" s="485"/>
      <c r="N796" s="486"/>
      <c r="P796" s="486"/>
    </row>
    <row r="797">
      <c r="C797" s="484"/>
      <c r="D797" s="485"/>
      <c r="N797" s="486"/>
      <c r="P797" s="486"/>
    </row>
    <row r="798">
      <c r="C798" s="484"/>
      <c r="D798" s="485"/>
      <c r="N798" s="486"/>
      <c r="P798" s="486"/>
    </row>
    <row r="799">
      <c r="C799" s="484"/>
      <c r="D799" s="485"/>
      <c r="N799" s="486"/>
      <c r="P799" s="486"/>
    </row>
    <row r="800">
      <c r="C800" s="484"/>
      <c r="D800" s="485"/>
      <c r="N800" s="486"/>
      <c r="P800" s="486"/>
    </row>
    <row r="801">
      <c r="C801" s="484"/>
      <c r="D801" s="485"/>
      <c r="N801" s="486"/>
      <c r="P801" s="486"/>
    </row>
    <row r="802">
      <c r="C802" s="484"/>
      <c r="D802" s="485"/>
      <c r="N802" s="486"/>
      <c r="P802" s="486"/>
    </row>
    <row r="803">
      <c r="C803" s="484"/>
      <c r="D803" s="485"/>
      <c r="N803" s="486"/>
      <c r="P803" s="486"/>
    </row>
    <row r="804">
      <c r="C804" s="484"/>
      <c r="D804" s="485"/>
      <c r="N804" s="486"/>
      <c r="P804" s="486"/>
    </row>
    <row r="805">
      <c r="C805" s="484"/>
      <c r="D805" s="485"/>
      <c r="N805" s="486"/>
      <c r="P805" s="486"/>
    </row>
    <row r="806">
      <c r="C806" s="484"/>
      <c r="D806" s="485"/>
      <c r="N806" s="486"/>
      <c r="P806" s="486"/>
    </row>
    <row r="807">
      <c r="C807" s="484"/>
      <c r="D807" s="485"/>
      <c r="N807" s="486"/>
      <c r="P807" s="486"/>
    </row>
    <row r="808">
      <c r="C808" s="484"/>
      <c r="D808" s="485"/>
      <c r="N808" s="486"/>
      <c r="P808" s="486"/>
    </row>
    <row r="809">
      <c r="C809" s="484"/>
      <c r="D809" s="485"/>
      <c r="N809" s="486"/>
      <c r="P809" s="486"/>
    </row>
    <row r="810">
      <c r="C810" s="484"/>
      <c r="D810" s="485"/>
      <c r="N810" s="486"/>
      <c r="P810" s="486"/>
    </row>
    <row r="811">
      <c r="C811" s="484"/>
      <c r="D811" s="485"/>
      <c r="N811" s="486"/>
      <c r="P811" s="486"/>
    </row>
    <row r="812">
      <c r="C812" s="484"/>
      <c r="D812" s="485"/>
      <c r="N812" s="486"/>
      <c r="P812" s="486"/>
    </row>
    <row r="813">
      <c r="C813" s="484"/>
      <c r="D813" s="485"/>
      <c r="N813" s="486"/>
      <c r="P813" s="486"/>
    </row>
    <row r="814">
      <c r="C814" s="484"/>
      <c r="D814" s="485"/>
      <c r="N814" s="486"/>
      <c r="P814" s="486"/>
    </row>
    <row r="815">
      <c r="C815" s="484"/>
      <c r="D815" s="485"/>
      <c r="N815" s="486"/>
      <c r="P815" s="486"/>
    </row>
    <row r="816">
      <c r="C816" s="484"/>
      <c r="D816" s="485"/>
      <c r="N816" s="486"/>
      <c r="P816" s="486"/>
    </row>
    <row r="817">
      <c r="C817" s="484"/>
      <c r="D817" s="485"/>
      <c r="N817" s="486"/>
      <c r="P817" s="486"/>
    </row>
    <row r="818">
      <c r="C818" s="484"/>
      <c r="D818" s="485"/>
      <c r="N818" s="486"/>
      <c r="P818" s="486"/>
    </row>
    <row r="819">
      <c r="C819" s="484"/>
      <c r="D819" s="485"/>
      <c r="N819" s="486"/>
      <c r="P819" s="486"/>
    </row>
    <row r="820">
      <c r="C820" s="484"/>
      <c r="D820" s="485"/>
      <c r="N820" s="486"/>
      <c r="P820" s="486"/>
    </row>
    <row r="821">
      <c r="C821" s="484"/>
      <c r="D821" s="485"/>
      <c r="N821" s="486"/>
      <c r="P821" s="486"/>
    </row>
    <row r="822">
      <c r="C822" s="484"/>
      <c r="D822" s="485"/>
      <c r="N822" s="486"/>
      <c r="P822" s="486"/>
    </row>
    <row r="823">
      <c r="C823" s="484"/>
      <c r="D823" s="485"/>
      <c r="N823" s="486"/>
      <c r="P823" s="486"/>
    </row>
    <row r="824">
      <c r="C824" s="484"/>
      <c r="D824" s="485"/>
      <c r="N824" s="486"/>
      <c r="P824" s="486"/>
    </row>
    <row r="825">
      <c r="C825" s="484"/>
      <c r="D825" s="485"/>
      <c r="N825" s="486"/>
      <c r="P825" s="486"/>
    </row>
    <row r="826">
      <c r="C826" s="484"/>
      <c r="D826" s="485"/>
      <c r="N826" s="486"/>
      <c r="P826" s="486"/>
    </row>
    <row r="827">
      <c r="C827" s="484"/>
      <c r="D827" s="485"/>
      <c r="N827" s="486"/>
      <c r="P827" s="486"/>
    </row>
    <row r="828">
      <c r="C828" s="484"/>
      <c r="D828" s="485"/>
      <c r="N828" s="486"/>
      <c r="P828" s="486"/>
    </row>
    <row r="829">
      <c r="C829" s="484"/>
      <c r="D829" s="485"/>
      <c r="N829" s="486"/>
      <c r="P829" s="486"/>
    </row>
    <row r="830">
      <c r="C830" s="484"/>
      <c r="D830" s="485"/>
      <c r="N830" s="486"/>
      <c r="P830" s="486"/>
    </row>
    <row r="831">
      <c r="C831" s="484"/>
      <c r="D831" s="485"/>
      <c r="N831" s="486"/>
      <c r="P831" s="486"/>
    </row>
    <row r="832">
      <c r="C832" s="484"/>
      <c r="D832" s="485"/>
      <c r="N832" s="486"/>
      <c r="P832" s="486"/>
    </row>
    <row r="833">
      <c r="C833" s="484"/>
      <c r="D833" s="485"/>
      <c r="N833" s="486"/>
      <c r="P833" s="486"/>
    </row>
    <row r="834">
      <c r="C834" s="484"/>
      <c r="D834" s="485"/>
      <c r="N834" s="486"/>
      <c r="P834" s="486"/>
    </row>
    <row r="835">
      <c r="C835" s="484"/>
      <c r="D835" s="485"/>
      <c r="N835" s="486"/>
      <c r="P835" s="486"/>
    </row>
    <row r="836">
      <c r="C836" s="484"/>
      <c r="D836" s="485"/>
      <c r="N836" s="486"/>
      <c r="P836" s="486"/>
    </row>
    <row r="837">
      <c r="C837" s="484"/>
      <c r="D837" s="485"/>
      <c r="N837" s="486"/>
      <c r="P837" s="486"/>
    </row>
    <row r="838">
      <c r="C838" s="484"/>
      <c r="D838" s="485"/>
      <c r="N838" s="486"/>
      <c r="P838" s="486"/>
    </row>
    <row r="839">
      <c r="C839" s="484"/>
      <c r="D839" s="485"/>
      <c r="N839" s="486"/>
      <c r="P839" s="486"/>
    </row>
    <row r="840">
      <c r="C840" s="484"/>
      <c r="D840" s="485"/>
      <c r="N840" s="486"/>
      <c r="P840" s="486"/>
    </row>
    <row r="841">
      <c r="C841" s="484"/>
      <c r="D841" s="485"/>
      <c r="N841" s="486"/>
      <c r="P841" s="486"/>
    </row>
    <row r="842">
      <c r="C842" s="484"/>
      <c r="D842" s="485"/>
      <c r="N842" s="486"/>
      <c r="P842" s="486"/>
    </row>
    <row r="843">
      <c r="C843" s="484"/>
      <c r="D843" s="485"/>
      <c r="N843" s="486"/>
      <c r="P843" s="486"/>
    </row>
    <row r="844">
      <c r="C844" s="484"/>
      <c r="D844" s="485"/>
      <c r="N844" s="486"/>
      <c r="P844" s="486"/>
    </row>
    <row r="845">
      <c r="C845" s="484"/>
      <c r="D845" s="485"/>
      <c r="N845" s="486"/>
      <c r="P845" s="486"/>
    </row>
    <row r="846">
      <c r="C846" s="484"/>
      <c r="D846" s="485"/>
      <c r="N846" s="486"/>
      <c r="P846" s="486"/>
    </row>
    <row r="847">
      <c r="C847" s="484"/>
      <c r="D847" s="485"/>
      <c r="N847" s="486"/>
      <c r="P847" s="486"/>
    </row>
    <row r="848">
      <c r="C848" s="484"/>
      <c r="D848" s="485"/>
      <c r="N848" s="486"/>
      <c r="P848" s="486"/>
    </row>
    <row r="849">
      <c r="C849" s="484"/>
      <c r="D849" s="485"/>
      <c r="N849" s="486"/>
      <c r="P849" s="486"/>
    </row>
    <row r="850">
      <c r="C850" s="484"/>
      <c r="D850" s="485"/>
      <c r="N850" s="486"/>
      <c r="P850" s="486"/>
    </row>
    <row r="851">
      <c r="C851" s="484"/>
      <c r="D851" s="485"/>
      <c r="N851" s="486"/>
      <c r="P851" s="486"/>
    </row>
    <row r="852">
      <c r="C852" s="484"/>
      <c r="D852" s="485"/>
      <c r="N852" s="486"/>
      <c r="P852" s="486"/>
    </row>
    <row r="853">
      <c r="C853" s="484"/>
      <c r="D853" s="485"/>
      <c r="N853" s="486"/>
      <c r="P853" s="486"/>
    </row>
    <row r="854">
      <c r="C854" s="484"/>
      <c r="D854" s="485"/>
      <c r="N854" s="486"/>
      <c r="P854" s="486"/>
    </row>
    <row r="855">
      <c r="C855" s="484"/>
      <c r="D855" s="485"/>
      <c r="N855" s="486"/>
      <c r="P855" s="486"/>
    </row>
    <row r="856">
      <c r="C856" s="484"/>
      <c r="D856" s="485"/>
      <c r="N856" s="486"/>
      <c r="P856" s="486"/>
    </row>
    <row r="857">
      <c r="C857" s="484"/>
      <c r="D857" s="485"/>
      <c r="N857" s="486"/>
      <c r="P857" s="486"/>
    </row>
    <row r="858">
      <c r="C858" s="484"/>
      <c r="D858" s="485"/>
      <c r="N858" s="486"/>
      <c r="P858" s="486"/>
    </row>
    <row r="859">
      <c r="C859" s="484"/>
      <c r="D859" s="485"/>
      <c r="N859" s="486"/>
      <c r="P859" s="486"/>
    </row>
    <row r="860">
      <c r="C860" s="484"/>
      <c r="D860" s="485"/>
      <c r="N860" s="486"/>
      <c r="P860" s="486"/>
    </row>
    <row r="861">
      <c r="C861" s="484"/>
      <c r="D861" s="485"/>
      <c r="N861" s="486"/>
      <c r="P861" s="486"/>
    </row>
    <row r="862">
      <c r="C862" s="484"/>
      <c r="D862" s="485"/>
      <c r="N862" s="486"/>
      <c r="P862" s="486"/>
    </row>
    <row r="863">
      <c r="C863" s="484"/>
      <c r="D863" s="485"/>
      <c r="N863" s="486"/>
      <c r="P863" s="486"/>
    </row>
    <row r="864">
      <c r="C864" s="484"/>
      <c r="D864" s="485"/>
      <c r="N864" s="486"/>
      <c r="P864" s="486"/>
    </row>
    <row r="865">
      <c r="C865" s="484"/>
      <c r="D865" s="485"/>
      <c r="N865" s="486"/>
      <c r="P865" s="486"/>
    </row>
    <row r="866">
      <c r="C866" s="484"/>
      <c r="D866" s="485"/>
      <c r="N866" s="486"/>
      <c r="P866" s="486"/>
    </row>
    <row r="867">
      <c r="C867" s="484"/>
      <c r="D867" s="485"/>
      <c r="N867" s="486"/>
      <c r="P867" s="486"/>
    </row>
    <row r="868">
      <c r="C868" s="484"/>
      <c r="D868" s="485"/>
      <c r="N868" s="486"/>
      <c r="P868" s="486"/>
    </row>
    <row r="869">
      <c r="C869" s="484"/>
      <c r="D869" s="485"/>
      <c r="N869" s="486"/>
      <c r="P869" s="486"/>
    </row>
    <row r="870">
      <c r="C870" s="484"/>
      <c r="D870" s="485"/>
      <c r="N870" s="486"/>
      <c r="P870" s="486"/>
    </row>
    <row r="871">
      <c r="C871" s="484"/>
      <c r="D871" s="485"/>
      <c r="N871" s="486"/>
      <c r="P871" s="486"/>
    </row>
    <row r="872">
      <c r="C872" s="484"/>
      <c r="D872" s="485"/>
      <c r="N872" s="486"/>
      <c r="P872" s="486"/>
    </row>
    <row r="873">
      <c r="C873" s="484"/>
      <c r="D873" s="485"/>
      <c r="N873" s="486"/>
      <c r="P873" s="486"/>
    </row>
    <row r="874">
      <c r="C874" s="484"/>
      <c r="D874" s="485"/>
      <c r="N874" s="486"/>
      <c r="P874" s="486"/>
    </row>
    <row r="875">
      <c r="C875" s="484"/>
      <c r="D875" s="485"/>
      <c r="N875" s="486"/>
      <c r="P875" s="486"/>
    </row>
    <row r="876">
      <c r="C876" s="484"/>
      <c r="D876" s="485"/>
      <c r="N876" s="486"/>
      <c r="P876" s="486"/>
    </row>
    <row r="877">
      <c r="C877" s="484"/>
      <c r="D877" s="485"/>
      <c r="N877" s="486"/>
      <c r="P877" s="486"/>
    </row>
    <row r="878">
      <c r="C878" s="484"/>
      <c r="D878" s="485"/>
      <c r="N878" s="486"/>
      <c r="P878" s="486"/>
    </row>
    <row r="879">
      <c r="C879" s="484"/>
      <c r="D879" s="485"/>
      <c r="N879" s="486"/>
      <c r="P879" s="486"/>
    </row>
    <row r="880">
      <c r="C880" s="484"/>
      <c r="D880" s="485"/>
      <c r="N880" s="486"/>
      <c r="P880" s="486"/>
    </row>
    <row r="881">
      <c r="C881" s="484"/>
      <c r="D881" s="485"/>
      <c r="N881" s="486"/>
      <c r="P881" s="486"/>
    </row>
    <row r="882">
      <c r="C882" s="484"/>
      <c r="D882" s="485"/>
      <c r="N882" s="486"/>
      <c r="P882" s="486"/>
    </row>
    <row r="883">
      <c r="C883" s="484"/>
      <c r="D883" s="485"/>
      <c r="N883" s="486"/>
      <c r="P883" s="486"/>
    </row>
    <row r="884">
      <c r="C884" s="484"/>
      <c r="D884" s="485"/>
      <c r="N884" s="486"/>
      <c r="P884" s="486"/>
    </row>
    <row r="885">
      <c r="C885" s="484"/>
      <c r="D885" s="485"/>
      <c r="N885" s="486"/>
      <c r="P885" s="486"/>
    </row>
    <row r="886">
      <c r="C886" s="484"/>
      <c r="D886" s="485"/>
      <c r="N886" s="486"/>
      <c r="P886" s="486"/>
    </row>
    <row r="887">
      <c r="C887" s="484"/>
      <c r="D887" s="485"/>
      <c r="N887" s="486"/>
      <c r="P887" s="486"/>
    </row>
    <row r="888">
      <c r="C888" s="484"/>
      <c r="D888" s="485"/>
      <c r="N888" s="486"/>
      <c r="P888" s="486"/>
    </row>
    <row r="889">
      <c r="C889" s="484"/>
      <c r="D889" s="485"/>
      <c r="N889" s="486"/>
      <c r="P889" s="486"/>
    </row>
    <row r="890">
      <c r="C890" s="484"/>
      <c r="D890" s="485"/>
      <c r="N890" s="486"/>
      <c r="P890" s="486"/>
    </row>
    <row r="891">
      <c r="C891" s="484"/>
      <c r="D891" s="485"/>
      <c r="N891" s="486"/>
      <c r="P891" s="486"/>
    </row>
    <row r="892">
      <c r="C892" s="484"/>
      <c r="D892" s="485"/>
      <c r="N892" s="486"/>
      <c r="P892" s="486"/>
    </row>
    <row r="893">
      <c r="C893" s="484"/>
      <c r="D893" s="485"/>
      <c r="N893" s="486"/>
      <c r="P893" s="486"/>
    </row>
    <row r="894">
      <c r="C894" s="484"/>
      <c r="D894" s="485"/>
      <c r="N894" s="486"/>
      <c r="P894" s="486"/>
    </row>
    <row r="895">
      <c r="C895" s="484"/>
      <c r="D895" s="485"/>
      <c r="N895" s="486"/>
      <c r="P895" s="486"/>
    </row>
    <row r="896">
      <c r="C896" s="484"/>
      <c r="D896" s="485"/>
      <c r="N896" s="486"/>
      <c r="P896" s="486"/>
    </row>
    <row r="897">
      <c r="C897" s="484"/>
      <c r="D897" s="485"/>
      <c r="N897" s="486"/>
      <c r="P897" s="486"/>
    </row>
    <row r="898">
      <c r="C898" s="484"/>
      <c r="D898" s="485"/>
      <c r="N898" s="486"/>
      <c r="P898" s="486"/>
    </row>
    <row r="899">
      <c r="C899" s="484"/>
      <c r="D899" s="485"/>
      <c r="N899" s="486"/>
      <c r="P899" s="486"/>
    </row>
    <row r="900">
      <c r="C900" s="484"/>
      <c r="D900" s="485"/>
      <c r="N900" s="486"/>
      <c r="P900" s="486"/>
    </row>
    <row r="901">
      <c r="C901" s="484"/>
      <c r="D901" s="485"/>
      <c r="N901" s="486"/>
      <c r="P901" s="486"/>
    </row>
    <row r="902">
      <c r="C902" s="484"/>
      <c r="D902" s="485"/>
      <c r="N902" s="486"/>
      <c r="P902" s="486"/>
    </row>
    <row r="903">
      <c r="C903" s="484"/>
      <c r="D903" s="485"/>
      <c r="N903" s="486"/>
      <c r="P903" s="486"/>
    </row>
    <row r="904">
      <c r="C904" s="484"/>
      <c r="D904" s="485"/>
      <c r="N904" s="486"/>
      <c r="P904" s="486"/>
    </row>
    <row r="905">
      <c r="C905" s="484"/>
      <c r="D905" s="485"/>
      <c r="N905" s="486"/>
      <c r="P905" s="486"/>
    </row>
    <row r="906">
      <c r="C906" s="484"/>
      <c r="D906" s="485"/>
      <c r="N906" s="486"/>
      <c r="P906" s="486"/>
    </row>
    <row r="907">
      <c r="C907" s="484"/>
      <c r="D907" s="485"/>
      <c r="N907" s="486"/>
      <c r="P907" s="486"/>
    </row>
    <row r="908">
      <c r="C908" s="484"/>
      <c r="D908" s="485"/>
      <c r="N908" s="486"/>
      <c r="P908" s="486"/>
    </row>
    <row r="909">
      <c r="C909" s="484"/>
      <c r="D909" s="485"/>
      <c r="N909" s="486"/>
      <c r="P909" s="486"/>
    </row>
    <row r="910">
      <c r="C910" s="484"/>
      <c r="D910" s="485"/>
      <c r="N910" s="486"/>
      <c r="P910" s="486"/>
    </row>
    <row r="911">
      <c r="C911" s="484"/>
      <c r="D911" s="485"/>
      <c r="N911" s="486"/>
      <c r="P911" s="486"/>
    </row>
    <row r="912">
      <c r="C912" s="484"/>
      <c r="D912" s="485"/>
      <c r="N912" s="486"/>
      <c r="P912" s="486"/>
    </row>
    <row r="913">
      <c r="C913" s="484"/>
      <c r="D913" s="485"/>
      <c r="N913" s="486"/>
      <c r="P913" s="486"/>
    </row>
    <row r="914">
      <c r="C914" s="484"/>
      <c r="D914" s="485"/>
      <c r="N914" s="486"/>
      <c r="P914" s="486"/>
    </row>
    <row r="915">
      <c r="C915" s="484"/>
      <c r="D915" s="485"/>
      <c r="N915" s="486"/>
      <c r="P915" s="486"/>
    </row>
    <row r="916">
      <c r="C916" s="484"/>
      <c r="D916" s="485"/>
      <c r="N916" s="486"/>
      <c r="P916" s="486"/>
    </row>
    <row r="917">
      <c r="C917" s="484"/>
      <c r="D917" s="485"/>
      <c r="N917" s="486"/>
      <c r="P917" s="486"/>
    </row>
    <row r="918">
      <c r="C918" s="484"/>
      <c r="D918" s="485"/>
      <c r="N918" s="486"/>
      <c r="P918" s="486"/>
    </row>
    <row r="919">
      <c r="C919" s="484"/>
      <c r="D919" s="485"/>
      <c r="N919" s="486"/>
      <c r="P919" s="486"/>
    </row>
    <row r="920">
      <c r="C920" s="484"/>
      <c r="D920" s="485"/>
      <c r="N920" s="486"/>
      <c r="P920" s="486"/>
    </row>
    <row r="921">
      <c r="C921" s="484"/>
      <c r="D921" s="485"/>
      <c r="N921" s="486"/>
      <c r="P921" s="486"/>
    </row>
    <row r="922">
      <c r="C922" s="484"/>
      <c r="D922" s="485"/>
      <c r="N922" s="486"/>
      <c r="P922" s="486"/>
    </row>
    <row r="923">
      <c r="C923" s="484"/>
      <c r="D923" s="485"/>
      <c r="N923" s="486"/>
      <c r="P923" s="486"/>
    </row>
    <row r="924">
      <c r="C924" s="484"/>
      <c r="D924" s="485"/>
      <c r="N924" s="486"/>
      <c r="P924" s="486"/>
    </row>
    <row r="925">
      <c r="C925" s="484"/>
      <c r="D925" s="485"/>
      <c r="N925" s="486"/>
      <c r="P925" s="486"/>
    </row>
    <row r="926">
      <c r="C926" s="484"/>
      <c r="D926" s="485"/>
      <c r="N926" s="486"/>
      <c r="P926" s="486"/>
    </row>
    <row r="927">
      <c r="C927" s="484"/>
      <c r="D927" s="485"/>
      <c r="N927" s="486"/>
      <c r="P927" s="486"/>
    </row>
    <row r="928">
      <c r="C928" s="484"/>
      <c r="D928" s="485"/>
      <c r="N928" s="486"/>
      <c r="P928" s="486"/>
    </row>
    <row r="929">
      <c r="C929" s="484"/>
      <c r="D929" s="485"/>
      <c r="N929" s="486"/>
      <c r="P929" s="486"/>
    </row>
    <row r="930">
      <c r="C930" s="484"/>
      <c r="D930" s="485"/>
      <c r="N930" s="486"/>
      <c r="P930" s="486"/>
    </row>
    <row r="931">
      <c r="C931" s="484"/>
      <c r="D931" s="485"/>
      <c r="N931" s="486"/>
      <c r="P931" s="486"/>
    </row>
    <row r="932">
      <c r="C932" s="484"/>
      <c r="D932" s="485"/>
      <c r="N932" s="486"/>
      <c r="P932" s="486"/>
    </row>
    <row r="933">
      <c r="C933" s="484"/>
      <c r="D933" s="485"/>
      <c r="N933" s="486"/>
      <c r="P933" s="486"/>
    </row>
    <row r="934">
      <c r="C934" s="484"/>
      <c r="D934" s="485"/>
      <c r="N934" s="486"/>
      <c r="P934" s="486"/>
    </row>
    <row r="935">
      <c r="C935" s="484"/>
      <c r="D935" s="485"/>
      <c r="N935" s="486"/>
      <c r="P935" s="486"/>
    </row>
    <row r="936">
      <c r="C936" s="484"/>
      <c r="D936" s="485"/>
      <c r="N936" s="486"/>
      <c r="P936" s="486"/>
    </row>
    <row r="937">
      <c r="C937" s="484"/>
      <c r="D937" s="485"/>
      <c r="N937" s="486"/>
      <c r="P937" s="486"/>
    </row>
    <row r="938">
      <c r="C938" s="484"/>
      <c r="D938" s="485"/>
      <c r="N938" s="486"/>
      <c r="P938" s="486"/>
    </row>
    <row r="939">
      <c r="C939" s="484"/>
      <c r="D939" s="485"/>
      <c r="N939" s="486"/>
      <c r="P939" s="486"/>
    </row>
    <row r="940">
      <c r="C940" s="484"/>
      <c r="D940" s="485"/>
      <c r="N940" s="486"/>
      <c r="P940" s="486"/>
    </row>
    <row r="941">
      <c r="C941" s="484"/>
      <c r="D941" s="485"/>
      <c r="N941" s="486"/>
      <c r="P941" s="486"/>
    </row>
    <row r="942">
      <c r="C942" s="484"/>
      <c r="D942" s="485"/>
      <c r="N942" s="486"/>
      <c r="P942" s="486"/>
    </row>
    <row r="943">
      <c r="C943" s="484"/>
      <c r="D943" s="485"/>
      <c r="N943" s="486"/>
      <c r="P943" s="486"/>
    </row>
    <row r="944">
      <c r="C944" s="484"/>
      <c r="D944" s="485"/>
      <c r="N944" s="486"/>
      <c r="P944" s="486"/>
    </row>
    <row r="945">
      <c r="C945" s="484"/>
      <c r="D945" s="485"/>
      <c r="N945" s="486"/>
      <c r="P945" s="486"/>
    </row>
    <row r="946">
      <c r="C946" s="484"/>
      <c r="D946" s="485"/>
      <c r="N946" s="486"/>
      <c r="P946" s="486"/>
    </row>
    <row r="947">
      <c r="C947" s="484"/>
      <c r="D947" s="485"/>
      <c r="N947" s="486"/>
      <c r="P947" s="486"/>
    </row>
    <row r="948">
      <c r="C948" s="484"/>
      <c r="D948" s="485"/>
      <c r="N948" s="486"/>
      <c r="P948" s="486"/>
    </row>
    <row r="949">
      <c r="C949" s="484"/>
      <c r="D949" s="485"/>
      <c r="N949" s="486"/>
      <c r="P949" s="486"/>
    </row>
    <row r="950">
      <c r="C950" s="484"/>
      <c r="D950" s="485"/>
      <c r="N950" s="486"/>
      <c r="P950" s="486"/>
    </row>
    <row r="951">
      <c r="C951" s="484"/>
      <c r="D951" s="485"/>
      <c r="N951" s="486"/>
      <c r="P951" s="486"/>
    </row>
    <row r="952">
      <c r="C952" s="484"/>
      <c r="D952" s="485"/>
      <c r="N952" s="486"/>
      <c r="P952" s="486"/>
    </row>
    <row r="953">
      <c r="C953" s="484"/>
      <c r="D953" s="485"/>
      <c r="N953" s="486"/>
      <c r="P953" s="486"/>
    </row>
    <row r="954">
      <c r="C954" s="484"/>
      <c r="D954" s="485"/>
      <c r="N954" s="486"/>
      <c r="P954" s="486"/>
    </row>
    <row r="955">
      <c r="C955" s="484"/>
      <c r="D955" s="485"/>
      <c r="N955" s="486"/>
      <c r="P955" s="486"/>
    </row>
    <row r="956">
      <c r="C956" s="484"/>
      <c r="D956" s="485"/>
      <c r="N956" s="486"/>
      <c r="P956" s="486"/>
    </row>
    <row r="957">
      <c r="C957" s="484"/>
      <c r="D957" s="485"/>
      <c r="N957" s="486"/>
      <c r="P957" s="486"/>
    </row>
    <row r="958">
      <c r="C958" s="484"/>
      <c r="D958" s="485"/>
      <c r="N958" s="486"/>
      <c r="P958" s="486"/>
    </row>
    <row r="959">
      <c r="C959" s="484"/>
      <c r="D959" s="485"/>
      <c r="N959" s="486"/>
      <c r="P959" s="486"/>
    </row>
    <row r="960">
      <c r="C960" s="484"/>
      <c r="D960" s="485"/>
      <c r="N960" s="486"/>
      <c r="P960" s="486"/>
    </row>
    <row r="961">
      <c r="C961" s="484"/>
      <c r="D961" s="485"/>
      <c r="N961" s="486"/>
      <c r="P961" s="486"/>
    </row>
    <row r="962">
      <c r="C962" s="484"/>
      <c r="D962" s="485"/>
      <c r="N962" s="486"/>
      <c r="P962" s="486"/>
    </row>
    <row r="963">
      <c r="C963" s="484"/>
      <c r="D963" s="485"/>
      <c r="N963" s="486"/>
      <c r="P963" s="486"/>
    </row>
    <row r="964">
      <c r="C964" s="484"/>
      <c r="D964" s="485"/>
      <c r="N964" s="486"/>
      <c r="P964" s="486"/>
    </row>
    <row r="965">
      <c r="C965" s="484"/>
      <c r="D965" s="485"/>
      <c r="N965" s="486"/>
      <c r="P965" s="486"/>
    </row>
    <row r="966">
      <c r="C966" s="484"/>
      <c r="D966" s="485"/>
      <c r="N966" s="486"/>
      <c r="P966" s="486"/>
    </row>
    <row r="967">
      <c r="C967" s="484"/>
      <c r="D967" s="485"/>
      <c r="N967" s="486"/>
      <c r="P967" s="486"/>
    </row>
    <row r="968">
      <c r="C968" s="484"/>
      <c r="D968" s="485"/>
      <c r="N968" s="486"/>
      <c r="P968" s="486"/>
    </row>
    <row r="969">
      <c r="C969" s="484"/>
      <c r="D969" s="485"/>
      <c r="N969" s="486"/>
      <c r="P969" s="486"/>
    </row>
    <row r="970">
      <c r="C970" s="484"/>
      <c r="D970" s="485"/>
      <c r="N970" s="486"/>
      <c r="P970" s="486"/>
    </row>
    <row r="971">
      <c r="C971" s="484"/>
      <c r="D971" s="485"/>
      <c r="N971" s="486"/>
      <c r="P971" s="486"/>
    </row>
    <row r="972">
      <c r="C972" s="484"/>
      <c r="D972" s="485"/>
      <c r="N972" s="486"/>
      <c r="P972" s="486"/>
    </row>
    <row r="973">
      <c r="C973" s="484"/>
      <c r="D973" s="485"/>
      <c r="N973" s="486"/>
      <c r="P973" s="486"/>
    </row>
    <row r="974">
      <c r="C974" s="484"/>
      <c r="D974" s="485"/>
      <c r="N974" s="486"/>
      <c r="P974" s="486"/>
    </row>
    <row r="975">
      <c r="C975" s="484"/>
      <c r="D975" s="485"/>
      <c r="N975" s="486"/>
      <c r="P975" s="486"/>
    </row>
    <row r="976">
      <c r="C976" s="484"/>
      <c r="D976" s="485"/>
      <c r="N976" s="486"/>
      <c r="P976" s="486"/>
    </row>
    <row r="977">
      <c r="C977" s="484"/>
      <c r="D977" s="485"/>
      <c r="N977" s="486"/>
      <c r="P977" s="486"/>
    </row>
    <row r="978">
      <c r="C978" s="484"/>
      <c r="D978" s="485"/>
      <c r="N978" s="486"/>
      <c r="P978" s="486"/>
    </row>
    <row r="979">
      <c r="C979" s="484"/>
      <c r="D979" s="485"/>
      <c r="N979" s="486"/>
      <c r="P979" s="486"/>
    </row>
    <row r="980">
      <c r="C980" s="484"/>
      <c r="D980" s="485"/>
      <c r="N980" s="486"/>
      <c r="P980" s="486"/>
    </row>
    <row r="981">
      <c r="C981" s="484"/>
      <c r="D981" s="485"/>
      <c r="N981" s="486"/>
      <c r="P981" s="486"/>
    </row>
    <row r="982">
      <c r="C982" s="484"/>
      <c r="D982" s="485"/>
      <c r="N982" s="486"/>
      <c r="P982" s="486"/>
    </row>
    <row r="983">
      <c r="C983" s="484"/>
      <c r="D983" s="485"/>
      <c r="N983" s="486"/>
      <c r="P983" s="486"/>
    </row>
    <row r="984">
      <c r="C984" s="484"/>
      <c r="D984" s="485"/>
      <c r="N984" s="486"/>
      <c r="P984" s="486"/>
    </row>
    <row r="985">
      <c r="C985" s="484"/>
      <c r="D985" s="485"/>
      <c r="N985" s="486"/>
      <c r="P985" s="486"/>
    </row>
    <row r="986">
      <c r="C986" s="484"/>
      <c r="D986" s="485"/>
      <c r="N986" s="486"/>
      <c r="P986" s="486"/>
    </row>
    <row r="987">
      <c r="C987" s="484"/>
      <c r="D987" s="485"/>
      <c r="N987" s="486"/>
      <c r="P987" s="486"/>
    </row>
    <row r="988">
      <c r="C988" s="484"/>
      <c r="D988" s="485"/>
      <c r="N988" s="486"/>
      <c r="P988" s="486"/>
    </row>
    <row r="989">
      <c r="C989" s="484"/>
      <c r="D989" s="485"/>
      <c r="N989" s="486"/>
      <c r="P989" s="486"/>
    </row>
    <row r="990">
      <c r="C990" s="484"/>
      <c r="D990" s="485"/>
      <c r="N990" s="486"/>
      <c r="P990" s="486"/>
    </row>
    <row r="991">
      <c r="C991" s="484"/>
      <c r="D991" s="485"/>
      <c r="N991" s="486"/>
      <c r="P991" s="486"/>
    </row>
    <row r="992">
      <c r="C992" s="484"/>
      <c r="D992" s="485"/>
      <c r="N992" s="486"/>
      <c r="P992" s="486"/>
    </row>
    <row r="993">
      <c r="C993" s="484"/>
      <c r="D993" s="485"/>
      <c r="N993" s="486"/>
      <c r="P993" s="486"/>
    </row>
    <row r="994">
      <c r="C994" s="484"/>
      <c r="D994" s="485"/>
      <c r="N994" s="486"/>
      <c r="P994" s="486"/>
    </row>
    <row r="995">
      <c r="C995" s="484"/>
      <c r="D995" s="485"/>
      <c r="N995" s="486"/>
      <c r="P995" s="486"/>
    </row>
    <row r="996">
      <c r="C996" s="484"/>
      <c r="D996" s="485"/>
      <c r="N996" s="486"/>
      <c r="P996" s="486"/>
    </row>
    <row r="997">
      <c r="C997" s="484"/>
      <c r="D997" s="485"/>
      <c r="N997" s="486"/>
      <c r="P997" s="486"/>
    </row>
    <row r="998">
      <c r="C998" s="484"/>
      <c r="D998" s="485"/>
      <c r="N998" s="486"/>
      <c r="P998" s="486"/>
    </row>
    <row r="999">
      <c r="C999" s="484"/>
      <c r="D999" s="485"/>
      <c r="N999" s="486"/>
      <c r="P999" s="486"/>
    </row>
    <row r="1000">
      <c r="C1000" s="484"/>
      <c r="D1000" s="485"/>
      <c r="N1000" s="486"/>
      <c r="P1000" s="486"/>
    </row>
  </sheetData>
  <mergeCells count="6">
    <mergeCell ref="D1:L1"/>
    <mergeCell ref="M1:P1"/>
    <mergeCell ref="A3:A6"/>
    <mergeCell ref="A7:A10"/>
    <mergeCell ref="A11:A14"/>
    <mergeCell ref="A15:A18"/>
  </mergeCells>
  <dataValidations>
    <dataValidation type="list" allowBlank="1" sqref="M3:M18 O3:O18">
      <formula1>'🧱Material'!$B$4:$B$183</formula1>
    </dataValidation>
  </dataValidations>
  <drawing r:id="rId1"/>
</worksheet>
</file>