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zhaw.sharepoint.com/sites/BP3Group32/Freigegebene Dokumente/General/"/>
    </mc:Choice>
  </mc:AlternateContent>
  <xr:revisionPtr revIDLastSave="73" documentId="8_{AED38124-5374-462A-8C0D-5EBE2B645F89}" xr6:coauthVersionLast="47" xr6:coauthVersionMax="47" xr10:uidLastSave="{FDABB998-5159-4186-801E-1F7D0D04AED5}"/>
  <bookViews>
    <workbookView xWindow="-120" yWindow="-120" windowWidth="29040" windowHeight="15840" firstSheet="1" xr2:uid="{003BF2C9-D7C1-49BB-B814-E6729E97073C}"/>
  </bookViews>
  <sheets>
    <sheet name="Tabelle1" sheetId="1" r:id="rId1"/>
    <sheet name="Test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5" i="1" l="1"/>
  <c r="I6" i="1"/>
  <c r="I7" i="1"/>
  <c r="I4" i="1"/>
  <c r="H4" i="1"/>
  <c r="F14" i="2"/>
  <c r="D27" i="2"/>
  <c r="D26" i="2"/>
  <c r="C14" i="2"/>
  <c r="G7" i="2"/>
  <c r="H7" i="2" s="1"/>
  <c r="H6" i="2"/>
  <c r="G6" i="2"/>
  <c r="G5" i="2"/>
  <c r="H5" i="2" s="1"/>
  <c r="G4" i="2"/>
  <c r="H4" i="2" s="1"/>
  <c r="F14" i="1"/>
  <c r="D27" i="1"/>
  <c r="D26" i="1"/>
  <c r="G4" i="1"/>
  <c r="C14" i="1"/>
  <c r="D25" i="1" s="1"/>
  <c r="G5" i="1"/>
  <c r="H5" i="1" s="1"/>
  <c r="G6" i="1"/>
  <c r="H6" i="1" s="1"/>
  <c r="G7" i="1"/>
  <c r="H7" i="1" s="1"/>
  <c r="D25" i="2" l="1"/>
  <c r="H9" i="2"/>
  <c r="H9" i="1"/>
</calcChain>
</file>

<file path=xl/sharedStrings.xml><?xml version="1.0" encoding="utf-8"?>
<sst xmlns="http://schemas.openxmlformats.org/spreadsheetml/2006/main" count="56" uniqueCount="27">
  <si>
    <t>Amount</t>
  </si>
  <si>
    <t>Titer</t>
  </si>
  <si>
    <t>Yield</t>
  </si>
  <si>
    <t>Batch Volume</t>
  </si>
  <si>
    <t>Batch Yield</t>
  </si>
  <si>
    <t>Batch amounts</t>
  </si>
  <si>
    <t>kg/year</t>
  </si>
  <si>
    <t>g/L</t>
  </si>
  <si>
    <t>[-]</t>
  </si>
  <si>
    <t>L</t>
  </si>
  <si>
    <t>kg/batch</t>
  </si>
  <si>
    <t>Product A</t>
  </si>
  <si>
    <t>Product B</t>
  </si>
  <si>
    <t>Product C</t>
  </si>
  <si>
    <t>Product D</t>
  </si>
  <si>
    <t>Total Batches</t>
  </si>
  <si>
    <t>Process time</t>
  </si>
  <si>
    <t>Shake flask</t>
  </si>
  <si>
    <t>Seed 1</t>
  </si>
  <si>
    <t>Seed 2</t>
  </si>
  <si>
    <t>Production</t>
  </si>
  <si>
    <t>Filtration</t>
  </si>
  <si>
    <t>exact</t>
  </si>
  <si>
    <t>rounded</t>
  </si>
  <si>
    <t>number of bioreactor lines</t>
  </si>
  <si>
    <t>number of seed lines</t>
  </si>
  <si>
    <t>number of inoculum lines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</si>
</sst>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 val="double"/>
      <sz val="11"/>
      <color theme="1"/>
      <name val="Calibri"/>
      <family val="2"/>
      <scheme val="minor"/>
    </font>
    <font>
      <sz val="11"/>
      <color rgb="FF444444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2" fillId="0" borderId="1" xfId="0" applyFont="1" applyBorder="1"/>
    <xf numFmtId="0" fontId="1" fillId="0" borderId="0" xfId="0" applyFont="1"/>
    <xf numFmtId="0" fontId="3" fillId="0" borderId="0" xfId="0" quotePrefix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4ABA3-A6E3-4221-8033-CBE467807F3D}">
  <dimension ref="B2:I27"/>
  <sheetViews>
    <sheetView tabSelected="1" zoomScale="117" workbookViewId="0">
      <selection activeCell="I4" sqref="I4:I7"/>
    </sheetView>
  </sheetViews>
  <sheetFormatPr defaultColWidth="11.42578125" defaultRowHeight="15"/>
  <cols>
    <col min="2" max="2" width="12.28515625" customWidth="1"/>
    <col min="4" max="4" width="13.7109375" bestFit="1" customWidth="1"/>
    <col min="6" max="6" width="12.7109375" bestFit="1" customWidth="1"/>
  </cols>
  <sheetData>
    <row r="2" spans="2:9"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</row>
    <row r="3" spans="2:9"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8</v>
      </c>
    </row>
    <row r="4" spans="2:9">
      <c r="B4" t="s">
        <v>11</v>
      </c>
      <c r="C4">
        <v>100</v>
      </c>
      <c r="D4">
        <v>4</v>
      </c>
      <c r="E4">
        <v>0.68400000000000005</v>
      </c>
      <c r="F4">
        <v>2000</v>
      </c>
      <c r="G4">
        <f>F4*D4*E4/1000</f>
        <v>5.4720000000000004</v>
      </c>
      <c r="H4">
        <f>ROUNDUP(C4/G4,0)</f>
        <v>19</v>
      </c>
      <c r="I4" s="4">
        <f>C4/G4</f>
        <v>18.274853801169588</v>
      </c>
    </row>
    <row r="5" spans="2:9">
      <c r="B5" t="s">
        <v>12</v>
      </c>
      <c r="C5">
        <v>70</v>
      </c>
      <c r="D5">
        <v>3</v>
      </c>
      <c r="E5">
        <v>0.70599999999999996</v>
      </c>
      <c r="F5">
        <v>2000</v>
      </c>
      <c r="G5">
        <f t="shared" ref="G5:G7" si="0">F5*D5*E5/1000</f>
        <v>4.2359999999999998</v>
      </c>
      <c r="H5">
        <f t="shared" ref="H5:I7" si="1">ROUNDUP(C5/G5,0)</f>
        <v>17</v>
      </c>
      <c r="I5" s="4">
        <f t="shared" ref="I5:I7" si="2">C5/G5</f>
        <v>16.525023607176582</v>
      </c>
    </row>
    <row r="6" spans="2:9">
      <c r="B6" t="s">
        <v>13</v>
      </c>
      <c r="C6">
        <v>70</v>
      </c>
      <c r="D6">
        <v>2</v>
      </c>
      <c r="E6">
        <v>0.64</v>
      </c>
      <c r="F6">
        <v>2000</v>
      </c>
      <c r="G6">
        <f t="shared" si="0"/>
        <v>2.56</v>
      </c>
      <c r="H6">
        <f t="shared" si="1"/>
        <v>28</v>
      </c>
      <c r="I6" s="4">
        <f t="shared" si="2"/>
        <v>27.34375</v>
      </c>
    </row>
    <row r="7" spans="2:9">
      <c r="B7" t="s">
        <v>14</v>
      </c>
      <c r="C7">
        <v>40</v>
      </c>
      <c r="D7">
        <v>4</v>
      </c>
      <c r="E7">
        <v>0.64</v>
      </c>
      <c r="F7">
        <v>2000</v>
      </c>
      <c r="G7">
        <f t="shared" si="0"/>
        <v>5.12</v>
      </c>
      <c r="H7">
        <f t="shared" si="1"/>
        <v>8</v>
      </c>
      <c r="I7" s="4">
        <f t="shared" si="2"/>
        <v>7.8125</v>
      </c>
    </row>
    <row r="8" spans="2:9" ht="15.75" thickBot="1">
      <c r="B8" s="2"/>
      <c r="C8" s="2"/>
      <c r="D8" s="2"/>
      <c r="E8" s="2"/>
      <c r="F8" s="2"/>
      <c r="G8" s="2"/>
      <c r="H8" s="2"/>
    </row>
    <row r="9" spans="2:9" ht="15.75" thickTop="1">
      <c r="G9" t="s">
        <v>15</v>
      </c>
      <c r="H9">
        <f>H4+H5+H6+H7</f>
        <v>72</v>
      </c>
    </row>
    <row r="14" spans="2:9">
      <c r="B14" t="s">
        <v>16</v>
      </c>
      <c r="C14">
        <f>SUM(C16:C20)</f>
        <v>24.074999999999999</v>
      </c>
      <c r="E14">
        <v>320</v>
      </c>
      <c r="F14">
        <f>(E14-13)/11</f>
        <v>27.90909090909091</v>
      </c>
    </row>
    <row r="16" spans="2:9">
      <c r="B16" t="s">
        <v>17</v>
      </c>
      <c r="C16">
        <v>7</v>
      </c>
    </row>
    <row r="17" spans="2:5">
      <c r="B17" t="s">
        <v>18</v>
      </c>
      <c r="C17">
        <v>3</v>
      </c>
    </row>
    <row r="18" spans="2:5">
      <c r="B18" t="s">
        <v>19</v>
      </c>
      <c r="C18">
        <v>3</v>
      </c>
    </row>
    <row r="19" spans="2:5">
      <c r="B19" t="s">
        <v>20</v>
      </c>
      <c r="C19">
        <v>11</v>
      </c>
    </row>
    <row r="20" spans="2:5">
      <c r="B20" t="s">
        <v>21</v>
      </c>
      <c r="C20">
        <v>7.4999999999999997E-2</v>
      </c>
    </row>
    <row r="24" spans="2:5">
      <c r="D24" s="3" t="s">
        <v>22</v>
      </c>
      <c r="E24" s="3" t="s">
        <v>23</v>
      </c>
    </row>
    <row r="25" spans="2:5">
      <c r="B25" t="s">
        <v>24</v>
      </c>
      <c r="D25" s="1">
        <f>(C14*F14)/E14</f>
        <v>2.0997230113636363</v>
      </c>
      <c r="E25">
        <v>3</v>
      </c>
    </row>
    <row r="26" spans="2:5">
      <c r="B26" t="s">
        <v>25</v>
      </c>
      <c r="D26">
        <f>(E25*(C18+1))/(C19+1)</f>
        <v>1</v>
      </c>
      <c r="E26">
        <v>1</v>
      </c>
    </row>
    <row r="27" spans="2:5">
      <c r="B27" t="s">
        <v>26</v>
      </c>
      <c r="D27">
        <f>(E25*(C16+1))/(C19+1)</f>
        <v>2</v>
      </c>
      <c r="E27">
        <v>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06D1C-5EA5-4C35-BF9B-81EEC879FAED}">
  <dimension ref="B2:H27"/>
  <sheetViews>
    <sheetView zoomScale="117" workbookViewId="0">
      <selection activeCell="G14" sqref="G14"/>
    </sheetView>
  </sheetViews>
  <sheetFormatPr defaultColWidth="11.42578125" defaultRowHeight="15"/>
  <cols>
    <col min="2" max="2" width="12.28515625" customWidth="1"/>
    <col min="4" max="4" width="13.7109375" bestFit="1" customWidth="1"/>
    <col min="6" max="6" width="12.7109375" bestFit="1" customWidth="1"/>
  </cols>
  <sheetData>
    <row r="2" spans="2:8"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</row>
    <row r="3" spans="2:8"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8</v>
      </c>
    </row>
    <row r="4" spans="2:8">
      <c r="B4" t="s">
        <v>11</v>
      </c>
      <c r="C4">
        <v>100</v>
      </c>
      <c r="D4">
        <v>4</v>
      </c>
      <c r="E4">
        <v>0.68400000000000005</v>
      </c>
      <c r="F4">
        <v>2000</v>
      </c>
      <c r="G4">
        <f>F4*D4*E4/1000</f>
        <v>5.4720000000000004</v>
      </c>
      <c r="H4">
        <f>ROUNDUP(C4/G4,0)</f>
        <v>19</v>
      </c>
    </row>
    <row r="5" spans="2:8">
      <c r="B5" t="s">
        <v>12</v>
      </c>
      <c r="C5">
        <v>70</v>
      </c>
      <c r="D5">
        <v>3</v>
      </c>
      <c r="E5">
        <v>0.70599999999999996</v>
      </c>
      <c r="F5">
        <v>2000</v>
      </c>
      <c r="G5">
        <f t="shared" ref="G5:G7" si="0">F5*D5*E5/1000</f>
        <v>4.2359999999999998</v>
      </c>
      <c r="H5">
        <f t="shared" ref="H5:H7" si="1">ROUNDUP(C5/G5,0)</f>
        <v>17</v>
      </c>
    </row>
    <row r="6" spans="2:8">
      <c r="B6" t="s">
        <v>13</v>
      </c>
      <c r="C6">
        <v>70</v>
      </c>
      <c r="D6">
        <v>2</v>
      </c>
      <c r="E6">
        <v>0.64</v>
      </c>
      <c r="F6">
        <v>2000</v>
      </c>
      <c r="G6">
        <f t="shared" si="0"/>
        <v>2.56</v>
      </c>
      <c r="H6">
        <f t="shared" si="1"/>
        <v>28</v>
      </c>
    </row>
    <row r="7" spans="2:8">
      <c r="B7" t="s">
        <v>14</v>
      </c>
      <c r="C7">
        <v>40</v>
      </c>
      <c r="D7">
        <v>4</v>
      </c>
      <c r="E7">
        <v>0.64</v>
      </c>
      <c r="F7">
        <v>2000</v>
      </c>
      <c r="G7">
        <f t="shared" si="0"/>
        <v>5.12</v>
      </c>
      <c r="H7">
        <f t="shared" si="1"/>
        <v>8</v>
      </c>
    </row>
    <row r="8" spans="2:8" ht="15.75" thickBot="1">
      <c r="B8" s="2"/>
      <c r="C8" s="2"/>
      <c r="D8" s="2"/>
      <c r="E8" s="2"/>
      <c r="F8" s="2"/>
      <c r="G8" s="2"/>
      <c r="H8" s="2"/>
    </row>
    <row r="9" spans="2:8" ht="15.75" thickTop="1">
      <c r="G9" t="s">
        <v>15</v>
      </c>
      <c r="H9">
        <f>H4+H5+H6+H7</f>
        <v>72</v>
      </c>
    </row>
    <row r="14" spans="2:8">
      <c r="B14" t="s">
        <v>16</v>
      </c>
      <c r="C14">
        <f>SUM(C16:C20)</f>
        <v>24.074999999999999</v>
      </c>
      <c r="E14">
        <v>320</v>
      </c>
      <c r="F14">
        <f>(E14-13)/12</f>
        <v>25.583333333333332</v>
      </c>
    </row>
    <row r="16" spans="2:8">
      <c r="B16" t="s">
        <v>17</v>
      </c>
      <c r="C16">
        <v>7</v>
      </c>
    </row>
    <row r="17" spans="2:5">
      <c r="B17" t="s">
        <v>18</v>
      </c>
      <c r="C17">
        <v>3</v>
      </c>
    </row>
    <row r="18" spans="2:5">
      <c r="B18" t="s">
        <v>19</v>
      </c>
      <c r="C18">
        <v>3</v>
      </c>
    </row>
    <row r="19" spans="2:5">
      <c r="B19" t="s">
        <v>20</v>
      </c>
      <c r="C19">
        <v>11</v>
      </c>
    </row>
    <row r="20" spans="2:5">
      <c r="B20" t="s">
        <v>21</v>
      </c>
      <c r="C20">
        <v>7.4999999999999997E-2</v>
      </c>
    </row>
    <row r="24" spans="2:5">
      <c r="D24" s="3" t="s">
        <v>22</v>
      </c>
      <c r="E24" s="3" t="s">
        <v>23</v>
      </c>
    </row>
    <row r="25" spans="2:5">
      <c r="B25" t="s">
        <v>24</v>
      </c>
      <c r="D25" s="1">
        <f>(C14*F14)/E14</f>
        <v>1.9247460937499998</v>
      </c>
      <c r="E25">
        <v>3</v>
      </c>
    </row>
    <row r="26" spans="2:5">
      <c r="B26" t="s">
        <v>25</v>
      </c>
      <c r="D26">
        <f>(E25*(C18+1))/(C19+1)</f>
        <v>1</v>
      </c>
      <c r="E26">
        <v>1</v>
      </c>
    </row>
    <row r="27" spans="2:5">
      <c r="B27" t="s">
        <v>26</v>
      </c>
      <c r="D27">
        <f>(E25*(C16+1))/(C19+1)</f>
        <v>2</v>
      </c>
      <c r="E27">
        <v>2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2F34FC02811A8F499CA32FC612EE48A0" ma:contentTypeVersion="9" ma:contentTypeDescription="Ein neues Dokument erstellen." ma:contentTypeScope="" ma:versionID="799fd8fbf740541e3223ece83ffb647c">
  <xsd:schema xmlns:xsd="http://www.w3.org/2001/XMLSchema" xmlns:xs="http://www.w3.org/2001/XMLSchema" xmlns:p="http://schemas.microsoft.com/office/2006/metadata/properties" xmlns:ns2="4cde1fc4-2b3d-4add-8ea9-0168bc64bbe7" xmlns:ns3="8101c224-8760-4bfa-b56b-356fc4b4ad60" targetNamespace="http://schemas.microsoft.com/office/2006/metadata/properties" ma:root="true" ma:fieldsID="0a39c6f75a88d1210949dee0ff67d8c7" ns2:_="" ns3:_="">
    <xsd:import namespace="4cde1fc4-2b3d-4add-8ea9-0168bc64bbe7"/>
    <xsd:import namespace="8101c224-8760-4bfa-b56b-356fc4b4ad6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de1fc4-2b3d-4add-8ea9-0168bc64bbe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01c224-8760-4bfa-b56b-356fc4b4ad60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3D6DE40-C236-4DB2-9C29-8AFCA1E39050}"/>
</file>

<file path=customXml/itemProps2.xml><?xml version="1.0" encoding="utf-8"?>
<ds:datastoreItem xmlns:ds="http://schemas.openxmlformats.org/officeDocument/2006/customXml" ds:itemID="{3B02DE21-80B6-4304-9494-B73E241B2B06}"/>
</file>

<file path=customXml/itemProps3.xml><?xml version="1.0" encoding="utf-8"?>
<ds:datastoreItem xmlns:ds="http://schemas.openxmlformats.org/officeDocument/2006/customXml" ds:itemID="{A846876E-9662-45CE-B4BE-35F00FC517C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Acer</dc:creator>
  <cp:keywords/>
  <dc:description/>
  <cp:lastModifiedBy>Khan Salman (khansal1)</cp:lastModifiedBy>
  <cp:revision/>
  <dcterms:created xsi:type="dcterms:W3CDTF">2022-01-24T12:18:25Z</dcterms:created>
  <dcterms:modified xsi:type="dcterms:W3CDTF">2022-02-05T23:37:48Z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0x0101002F34FC02811A8F499CA32FC612EE48A0</vt:lpwstr>
  </property>
</Properties>
</file>