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pren\Documents\MMA_cursoMetodosAnalisisDatos\Larry Prentt\Tarea-2\"/>
    </mc:Choice>
  </mc:AlternateContent>
  <xr:revisionPtr revIDLastSave="0" documentId="8_{0A043720-4CE2-45DD-BB7E-46089670E7FE}" xr6:coauthVersionLast="45" xr6:coauthVersionMax="45" xr10:uidLastSave="{00000000-0000-0000-0000-000000000000}"/>
  <bookViews>
    <workbookView xWindow="-108" yWindow="-108" windowWidth="23256" windowHeight="12576" tabRatio="500" activeTab="3" xr2:uid="{00000000-000D-0000-FFFF-FFFF00000000}"/>
  </bookViews>
  <sheets>
    <sheet name="Top20CarsUSA" sheetId="2" r:id="rId1"/>
    <sheet name="Drinks" sheetId="3" r:id="rId2"/>
    <sheet name="Audit" sheetId="4" r:id="rId3"/>
    <sheet name="Scores" sheetId="6" r:id="rId4"/>
    <sheet name="Water" sheetId="8" r:id="rId5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6" l="1"/>
  <c r="G2" i="6"/>
  <c r="G1" i="6"/>
  <c r="H3" i="6" l="1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6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32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" i="6"/>
  <c r="E4" i="6"/>
  <c r="E5" i="6"/>
  <c r="E6" i="6"/>
  <c r="E7" i="6"/>
  <c r="E8" i="6"/>
  <c r="E9" i="6"/>
  <c r="E10" i="6"/>
  <c r="E11" i="6"/>
  <c r="E2" i="6"/>
  <c r="H6" i="6" l="1"/>
  <c r="F7" i="6"/>
  <c r="H7" i="6" s="1"/>
  <c r="F8" i="6" l="1"/>
  <c r="C11" i="4"/>
  <c r="C12" i="4"/>
  <c r="C13" i="4"/>
  <c r="C10" i="4"/>
  <c r="C9" i="4"/>
  <c r="D9" i="4" a="1"/>
  <c r="D9" i="4" s="1"/>
  <c r="A10" i="4"/>
  <c r="A11" i="4" s="1"/>
  <c r="A12" i="4" s="1"/>
  <c r="A13" i="4" s="1"/>
  <c r="B18" i="4"/>
  <c r="B16" i="4"/>
  <c r="B15" i="4"/>
  <c r="F9" i="6" l="1"/>
  <c r="H8" i="6"/>
  <c r="D10" i="4"/>
  <c r="D13" i="4"/>
  <c r="D12" i="4"/>
  <c r="D11" i="4"/>
  <c r="F10" i="6" l="1"/>
  <c r="H9" i="6"/>
  <c r="G3" i="3"/>
  <c r="G4" i="3"/>
  <c r="G5" i="3"/>
  <c r="G6" i="3"/>
  <c r="G7" i="3"/>
  <c r="G2" i="3"/>
  <c r="F3" i="3"/>
  <c r="F4" i="3"/>
  <c r="F5" i="3"/>
  <c r="F6" i="3"/>
  <c r="F7" i="3"/>
  <c r="F2" i="3"/>
  <c r="D7" i="3"/>
  <c r="D3" i="3"/>
  <c r="D4" i="3"/>
  <c r="D5" i="3"/>
  <c r="D6" i="3"/>
  <c r="D2" i="3"/>
  <c r="F11" i="6" l="1"/>
  <c r="H11" i="6"/>
  <c r="H10" i="6"/>
  <c r="B9" i="4" a="1"/>
  <c r="F12" i="6" l="1"/>
  <c r="H12" i="6"/>
  <c r="B9" i="4"/>
  <c r="B13" i="4"/>
  <c r="B12" i="4"/>
  <c r="B11" i="4"/>
  <c r="B10" i="4"/>
  <c r="F13" i="6" l="1"/>
  <c r="H13" i="6"/>
  <c r="G6" i="6" a="1"/>
  <c r="G6" i="6" l="1"/>
  <c r="G10" i="6"/>
  <c r="G8" i="6"/>
  <c r="G7" i="6"/>
  <c r="G13" i="6"/>
  <c r="G12" i="6"/>
  <c r="G11" i="6"/>
  <c r="G9" i="6"/>
</calcChain>
</file>

<file path=xl/sharedStrings.xml><?xml version="1.0" encoding="utf-8"?>
<sst xmlns="http://schemas.openxmlformats.org/spreadsheetml/2006/main" count="170" uniqueCount="91">
  <si>
    <t>Honda</t>
  </si>
  <si>
    <t>Accord</t>
  </si>
  <si>
    <t>Nissan</t>
  </si>
  <si>
    <t>Altima</t>
  </si>
  <si>
    <t>Toyota</t>
  </si>
  <si>
    <t>Camry</t>
  </si>
  <si>
    <t>Civic</t>
  </si>
  <si>
    <t>Corolla/Matrix</t>
  </si>
  <si>
    <t>Ford</t>
  </si>
  <si>
    <t>Fusion</t>
  </si>
  <si>
    <t>Hyundai</t>
  </si>
  <si>
    <t>Sonata</t>
  </si>
  <si>
    <t>Elantra</t>
  </si>
  <si>
    <t>Prius</t>
  </si>
  <si>
    <t>Chevrolet</t>
  </si>
  <si>
    <t>Cruze/Cobalt</t>
  </si>
  <si>
    <t>Impala</t>
  </si>
  <si>
    <t>Sentra</t>
  </si>
  <si>
    <t>Focus</t>
  </si>
  <si>
    <t>Volkswagon</t>
  </si>
  <si>
    <t>Jetta</t>
  </si>
  <si>
    <t>Malibu</t>
  </si>
  <si>
    <t>Mazda</t>
  </si>
  <si>
    <t>Versa</t>
  </si>
  <si>
    <t>Subaru</t>
  </si>
  <si>
    <t>Outback</t>
  </si>
  <si>
    <t>Kia</t>
  </si>
  <si>
    <t>Soul</t>
  </si>
  <si>
    <t>Fiesta</t>
  </si>
  <si>
    <t>Rango Ventas</t>
  </si>
  <si>
    <t>Fabricante</t>
  </si>
  <si>
    <t>Modelo</t>
  </si>
  <si>
    <t>Ventas Marzo 2011</t>
  </si>
  <si>
    <t>Ventas Marzo 2010</t>
  </si>
  <si>
    <t>Coke</t>
  </si>
  <si>
    <t>Diet Coke</t>
  </si>
  <si>
    <t>Sprite</t>
  </si>
  <si>
    <t>Pepsi</t>
  </si>
  <si>
    <t>Dr. Pepper</t>
  </si>
  <si>
    <t>Tiempo de Auditoría en Días</t>
  </si>
  <si>
    <t>Scores</t>
  </si>
  <si>
    <t>Datos</t>
  </si>
  <si>
    <t>Tempetarura oC</t>
  </si>
  <si>
    <t>Ventas (cajas)</t>
  </si>
  <si>
    <t>Total</t>
  </si>
  <si>
    <t>Bins</t>
  </si>
  <si>
    <t>Frec Rel</t>
  </si>
  <si>
    <t>Frec Rel (%)</t>
  </si>
  <si>
    <t>Counts</t>
  </si>
  <si>
    <t>Bebidas</t>
  </si>
  <si>
    <t>Bin</t>
  </si>
  <si>
    <t>More</t>
  </si>
  <si>
    <t>Frequency</t>
  </si>
  <si>
    <t>Cumulative %</t>
  </si>
  <si>
    <t>Min</t>
  </si>
  <si>
    <t>Max</t>
  </si>
  <si>
    <t># Bins</t>
  </si>
  <si>
    <t>Delta</t>
  </si>
  <si>
    <t>count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</si>
  <si>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</si>
  <si>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</si>
  <si>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</si>
  <si>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</si>
  <si>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</si>
  <si>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</si>
  <si>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</si>
  <si>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</si>
  <si>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</si>
  <si>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</si>
  <si>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</si>
  <si>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</si>
  <si>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</si>
  <si>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</si>
  <si>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</si>
  <si>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</si>
  <si>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scores</t>
  </si>
  <si>
    <t>Punto 1</t>
  </si>
  <si>
    <t>Punto 2</t>
  </si>
  <si>
    <t>Histograma muestra una distribucion normal</t>
  </si>
  <si>
    <t>Punto 3</t>
  </si>
  <si>
    <t>Punto 4</t>
  </si>
  <si>
    <t>Desv Estandar = (2200 - 1600)/3 = 200</t>
  </si>
  <si>
    <t>Desv Estandar = (1600 - 1000)/3 = 200</t>
  </si>
  <si>
    <t>En distribucion normal, el 99.6% de la poblacion esta entre [ Media - 3*Desv Estandar ,  Media + 3*Desv Estandar ]</t>
  </si>
  <si>
    <t>Revisar / Hacer estadisticas sobre en que puntos/temas estan fallando los estudiantes que sacaron menos de 1600 puntos</t>
  </si>
  <si>
    <t>con el objeto de informar a los colegios y establecer plan de mejora en los temas que se estan fallando</t>
  </si>
  <si>
    <t>a los estudiantes que saquen puntajes mayores o iguales a 1600 puntos</t>
  </si>
  <si>
    <t>Se recomienda que se acepten como candidatos a ser admitidos</t>
  </si>
  <si>
    <t>1600 puntos es la media de los puntajes (33% de la poblacion, asumiendo que la muestra es representativa)</t>
  </si>
  <si>
    <t>Para las carreras donde apliquen las competencias de lectura, escritura y matematicas</t>
  </si>
  <si>
    <t>ya que paras todas las carreras no aplican esas competencias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</si>
</sst>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3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0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1" fontId="0" fillId="0" borderId="0" xfId="0" applyNumberFormat="1"/>
    <xf numFmtId="0" fontId="0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9" fontId="0" fillId="0" borderId="0" xfId="9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1" fillId="0" borderId="6" xfId="0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0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0" fontId="0" fillId="0" borderId="5" xfId="0" applyNumberFormat="1" applyFill="1" applyBorder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0" borderId="0" xfId="0" applyFill="1" applyBorder="1" applyAlignment="1"/>
    <xf numFmtId="0" fontId="0" fillId="0" borderId="5" xfId="0" applyFill="1" applyBorder="1" applyAlignment="1"/>
    <xf numFmtId="0" fontId="12" fillId="0" borderId="0" xfId="0" applyFont="1" applyAlignment="1">
      <alignment horizontal="center" vertical="center"/>
    </xf>
    <xf numFmtId="0" fontId="11" fillId="0" borderId="6" xfId="0" applyFont="1" applyFill="1" applyBorder="1" applyAlignment="1">
      <alignment horizontal="centerContinuous"/>
    </xf>
    <xf numFmtId="165" fontId="0" fillId="0" borderId="0" xfId="0" applyNumberFormat="1" applyFill="1" applyBorder="1" applyAlignment="1">
      <alignment horizontal="center" vertical="center"/>
    </xf>
    <xf numFmtId="165" fontId="0" fillId="0" borderId="5" xfId="0" applyNumberFormat="1" applyFill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0" fillId="0" borderId="0" xfId="0" applyFont="1" applyAlignment="1">
      <alignment horizontal="left" vertical="center"/>
    </xf>
    <xf numFmtId="0" fontId="12" fillId="0" borderId="0" xfId="0" quotePrefix="1" applyFont="1" applyAlignment="1">
      <alignment horizontal="center" vertical="center"/>
    </xf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Percent" xfId="9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Drinks!$C$2:$C$6</c:f>
              <c:strCache>
                <c:ptCount val="5"/>
                <c:pt idx="0">
                  <c:v>Coke</c:v>
                </c:pt>
                <c:pt idx="1">
                  <c:v>Diet Coke</c:v>
                </c:pt>
                <c:pt idx="2">
                  <c:v>Pepsi</c:v>
                </c:pt>
                <c:pt idx="3">
                  <c:v>Dr. Pepper</c:v>
                </c:pt>
                <c:pt idx="4">
                  <c:v>Sprite</c:v>
                </c:pt>
              </c:strCache>
            </c:strRef>
          </c:cat>
          <c:val>
            <c:numRef>
              <c:f>Drinks!$D$2:$D$6</c:f>
              <c:numCache>
                <c:formatCode>General</c:formatCode>
                <c:ptCount val="5"/>
                <c:pt idx="0">
                  <c:v>19</c:v>
                </c:pt>
                <c:pt idx="1">
                  <c:v>8</c:v>
                </c:pt>
                <c:pt idx="2">
                  <c:v>13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EA-41D6-A776-99AA55939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528152"/>
        <c:axId val="728524544"/>
      </c:barChart>
      <c:catAx>
        <c:axId val="728528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28524544"/>
        <c:crosses val="autoZero"/>
        <c:auto val="1"/>
        <c:lblAlgn val="ctr"/>
        <c:lblOffset val="100"/>
        <c:noMultiLvlLbl val="0"/>
      </c:catAx>
      <c:valAx>
        <c:axId val="72852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28528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Audit!$F$2:$F$7</c:f>
              <c:strCache>
                <c:ptCount val="6"/>
                <c:pt idx="0">
                  <c:v>12</c:v>
                </c:pt>
                <c:pt idx="1">
                  <c:v>17</c:v>
                </c:pt>
                <c:pt idx="2">
                  <c:v>22</c:v>
                </c:pt>
                <c:pt idx="3">
                  <c:v>27</c:v>
                </c:pt>
                <c:pt idx="4">
                  <c:v>33</c:v>
                </c:pt>
                <c:pt idx="5">
                  <c:v>More</c:v>
                </c:pt>
              </c:strCache>
            </c:strRef>
          </c:cat>
          <c:val>
            <c:numRef>
              <c:f>Audit!$G$2:$G$7</c:f>
              <c:numCache>
                <c:formatCode>General</c:formatCode>
                <c:ptCount val="6"/>
                <c:pt idx="0">
                  <c:v>1</c:v>
                </c:pt>
                <c:pt idx="1">
                  <c:v>7</c:v>
                </c:pt>
                <c:pt idx="2">
                  <c:v>8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41-450C-AD11-2F3960200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0766960"/>
        <c:axId val="800765320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Audit!$F$2:$F$7</c:f>
              <c:strCache>
                <c:ptCount val="6"/>
                <c:pt idx="0">
                  <c:v>12</c:v>
                </c:pt>
                <c:pt idx="1">
                  <c:v>17</c:v>
                </c:pt>
                <c:pt idx="2">
                  <c:v>22</c:v>
                </c:pt>
                <c:pt idx="3">
                  <c:v>27</c:v>
                </c:pt>
                <c:pt idx="4">
                  <c:v>33</c:v>
                </c:pt>
                <c:pt idx="5">
                  <c:v>More</c:v>
                </c:pt>
              </c:strCache>
            </c:strRef>
          </c:cat>
          <c:val>
            <c:numRef>
              <c:f>Audit!$H$2:$H$7</c:f>
              <c:numCache>
                <c:formatCode>0.00%</c:formatCode>
                <c:ptCount val="6"/>
                <c:pt idx="0">
                  <c:v>0.05</c:v>
                </c:pt>
                <c:pt idx="1">
                  <c:v>0.4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41-450C-AD11-2F3960200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156144"/>
        <c:axId val="492152848"/>
      </c:lineChart>
      <c:catAx>
        <c:axId val="800766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0765320"/>
        <c:crosses val="autoZero"/>
        <c:auto val="1"/>
        <c:lblAlgn val="ctr"/>
        <c:lblOffset val="100"/>
        <c:noMultiLvlLbl val="0"/>
      </c:catAx>
      <c:valAx>
        <c:axId val="8007653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0766960"/>
        <c:crosses val="autoZero"/>
        <c:crossBetween val="between"/>
      </c:valAx>
      <c:valAx>
        <c:axId val="49215284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718156144"/>
        <c:crosses val="max"/>
        <c:crossBetween val="between"/>
      </c:valAx>
      <c:catAx>
        <c:axId val="718156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2152848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Scores!$J$4:$J$12</c:f>
              <c:strCache>
                <c:ptCount val="9"/>
                <c:pt idx="0">
                  <c:v>800</c:v>
                </c:pt>
                <c:pt idx="1">
                  <c:v>1000</c:v>
                </c:pt>
                <c:pt idx="2">
                  <c:v>1200</c:v>
                </c:pt>
                <c:pt idx="3">
                  <c:v>1400</c:v>
                </c:pt>
                <c:pt idx="4">
                  <c:v>1600</c:v>
                </c:pt>
                <c:pt idx="5">
                  <c:v>1800</c:v>
                </c:pt>
                <c:pt idx="6">
                  <c:v>2000</c:v>
                </c:pt>
                <c:pt idx="7">
                  <c:v>2200</c:v>
                </c:pt>
                <c:pt idx="8">
                  <c:v>More</c:v>
                </c:pt>
              </c:strCache>
            </c:strRef>
          </c:cat>
          <c:val>
            <c:numRef>
              <c:f>Scores!$K$4:$K$12</c:f>
              <c:numCache>
                <c:formatCode>General</c:formatCode>
                <c:ptCount val="9"/>
                <c:pt idx="0">
                  <c:v>0</c:v>
                </c:pt>
                <c:pt idx="1">
                  <c:v>3</c:v>
                </c:pt>
                <c:pt idx="2">
                  <c:v>9</c:v>
                </c:pt>
                <c:pt idx="3">
                  <c:v>18</c:v>
                </c:pt>
                <c:pt idx="4">
                  <c:v>30</c:v>
                </c:pt>
                <c:pt idx="5">
                  <c:v>21</c:v>
                </c:pt>
                <c:pt idx="6">
                  <c:v>6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9E-4D15-AC20-C9297C2E8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3127088"/>
        <c:axId val="603129384"/>
      </c:barChart>
      <c:catAx>
        <c:axId val="603127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3129384"/>
        <c:crosses val="autoZero"/>
        <c:auto val="1"/>
        <c:lblAlgn val="ctr"/>
        <c:lblOffset val="100"/>
        <c:noMultiLvlLbl val="0"/>
      </c:catAx>
      <c:valAx>
        <c:axId val="6031293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312708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</xdr:row>
      <xdr:rowOff>129540</xdr:rowOff>
    </xdr:from>
    <xdr:to>
      <xdr:col>13</xdr:col>
      <xdr:colOff>400050</xdr:colOff>
      <xdr:row>15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2511AF-379F-4A5F-B77C-72363B0732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99060</xdr:colOff>
      <xdr:row>0</xdr:row>
      <xdr:rowOff>22860</xdr:rowOff>
    </xdr:from>
    <xdr:to>
      <xdr:col>14</xdr:col>
      <xdr:colOff>114300</xdr:colOff>
      <xdr:row>15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9D0A70-666F-48BC-B2E1-B7DD2CE9FD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300182</xdr:colOff>
      <xdr:row>0</xdr:row>
      <xdr:rowOff>36559</xdr:rowOff>
    </xdr:from>
    <xdr:to>
      <xdr:col>20</xdr:col>
      <xdr:colOff>243532</xdr:colOff>
      <xdr:row>15</xdr:row>
      <xdr:rowOff>123150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6E3D7C-CE74-4C9A-BE09-387302E12E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H15" sqref="H15"/>
    </sheetView>
  </sheetViews>
  <sheetFormatPr defaultColWidth="10.796875" defaultRowHeight="21" x14ac:dyDescent="0.4"/>
  <cols>
    <col min="1" max="5" width="22.796875" style="2" customWidth="1"/>
    <col min="6" max="6" width="21.5" style="2" customWidth="1"/>
    <col min="7" max="16384" width="10.796875" style="2"/>
  </cols>
  <sheetData>
    <row r="1" spans="1:5" s="3" customFormat="1" ht="21.6" thickTop="1" x14ac:dyDescent="0.4">
      <c r="A1" s="4" t="s">
        <v>29</v>
      </c>
      <c r="B1" s="5" t="s">
        <v>30</v>
      </c>
      <c r="C1" s="5" t="s">
        <v>31</v>
      </c>
      <c r="D1" s="5" t="s">
        <v>32</v>
      </c>
      <c r="E1" s="6" t="s">
        <v>33</v>
      </c>
    </row>
    <row r="2" spans="1:5" x14ac:dyDescent="0.4">
      <c r="A2" s="1">
        <v>1</v>
      </c>
      <c r="B2" s="1" t="s">
        <v>0</v>
      </c>
      <c r="C2" s="1" t="s">
        <v>1</v>
      </c>
      <c r="D2" s="1">
        <v>33616</v>
      </c>
      <c r="E2" s="1">
        <v>29120</v>
      </c>
    </row>
    <row r="3" spans="1:5" x14ac:dyDescent="0.4">
      <c r="A3" s="1">
        <v>2</v>
      </c>
      <c r="B3" s="1" t="s">
        <v>2</v>
      </c>
      <c r="C3" s="1" t="s">
        <v>3</v>
      </c>
      <c r="D3" s="1">
        <v>32289</v>
      </c>
      <c r="E3" s="1">
        <v>24649</v>
      </c>
    </row>
    <row r="4" spans="1:5" x14ac:dyDescent="0.4">
      <c r="A4" s="1">
        <v>3</v>
      </c>
      <c r="B4" s="1" t="s">
        <v>4</v>
      </c>
      <c r="C4" s="1" t="s">
        <v>5</v>
      </c>
      <c r="D4" s="1">
        <v>31464</v>
      </c>
      <c r="E4" s="1">
        <v>36251</v>
      </c>
    </row>
    <row r="5" spans="1:5" x14ac:dyDescent="0.4">
      <c r="A5" s="1">
        <v>4</v>
      </c>
      <c r="B5" s="1" t="s">
        <v>0</v>
      </c>
      <c r="C5" s="1" t="s">
        <v>6</v>
      </c>
      <c r="D5" s="1">
        <v>31213</v>
      </c>
      <c r="E5" s="1">
        <v>22463</v>
      </c>
    </row>
    <row r="6" spans="1:5" x14ac:dyDescent="0.4">
      <c r="A6" s="1">
        <v>5</v>
      </c>
      <c r="B6" s="1" t="s">
        <v>4</v>
      </c>
      <c r="C6" s="1" t="s">
        <v>7</v>
      </c>
      <c r="D6" s="1">
        <v>30234</v>
      </c>
      <c r="E6" s="1">
        <v>29623</v>
      </c>
    </row>
    <row r="7" spans="1:5" x14ac:dyDescent="0.4">
      <c r="A7" s="1">
        <v>6</v>
      </c>
      <c r="B7" s="1" t="s">
        <v>8</v>
      </c>
      <c r="C7" s="1" t="s">
        <v>9</v>
      </c>
      <c r="D7" s="1">
        <v>27566</v>
      </c>
      <c r="E7" s="1">
        <v>22773</v>
      </c>
    </row>
    <row r="8" spans="1:5" x14ac:dyDescent="0.4">
      <c r="A8" s="1">
        <v>7</v>
      </c>
      <c r="B8" s="1" t="s">
        <v>10</v>
      </c>
      <c r="C8" s="1" t="s">
        <v>11</v>
      </c>
      <c r="D8" s="1">
        <v>22894</v>
      </c>
      <c r="E8" s="1">
        <v>18935</v>
      </c>
    </row>
    <row r="9" spans="1:5" x14ac:dyDescent="0.4">
      <c r="A9" s="1">
        <v>8</v>
      </c>
      <c r="B9" s="1" t="s">
        <v>10</v>
      </c>
      <c r="C9" s="1" t="s">
        <v>12</v>
      </c>
      <c r="D9" s="1">
        <v>19255</v>
      </c>
      <c r="E9" s="1">
        <v>8225</v>
      </c>
    </row>
    <row r="10" spans="1:5" x14ac:dyDescent="0.4">
      <c r="A10" s="1">
        <v>9</v>
      </c>
      <c r="B10" s="1" t="s">
        <v>4</v>
      </c>
      <c r="C10" s="1" t="s">
        <v>13</v>
      </c>
      <c r="D10" s="1">
        <v>18605</v>
      </c>
      <c r="E10" s="1">
        <v>11786</v>
      </c>
    </row>
    <row r="11" spans="1:5" x14ac:dyDescent="0.4">
      <c r="A11" s="1">
        <v>10</v>
      </c>
      <c r="B11" s="1" t="s">
        <v>14</v>
      </c>
      <c r="C11" s="1" t="s">
        <v>15</v>
      </c>
      <c r="D11" s="1">
        <v>18101</v>
      </c>
      <c r="E11" s="1">
        <v>10316</v>
      </c>
    </row>
    <row r="12" spans="1:5" x14ac:dyDescent="0.4">
      <c r="A12" s="1">
        <v>11</v>
      </c>
      <c r="B12" s="1" t="s">
        <v>14</v>
      </c>
      <c r="C12" s="1" t="s">
        <v>16</v>
      </c>
      <c r="D12" s="1">
        <v>18063</v>
      </c>
      <c r="E12" s="1">
        <v>15594</v>
      </c>
    </row>
    <row r="13" spans="1:5" x14ac:dyDescent="0.4">
      <c r="A13" s="1">
        <v>12</v>
      </c>
      <c r="B13" s="1" t="s">
        <v>2</v>
      </c>
      <c r="C13" s="1" t="s">
        <v>17</v>
      </c>
      <c r="D13" s="1">
        <v>17851</v>
      </c>
      <c r="E13" s="1">
        <v>8721</v>
      </c>
    </row>
    <row r="14" spans="1:5" x14ac:dyDescent="0.4">
      <c r="A14" s="1">
        <v>13</v>
      </c>
      <c r="B14" s="1" t="s">
        <v>8</v>
      </c>
      <c r="C14" s="1" t="s">
        <v>18</v>
      </c>
      <c r="D14" s="1">
        <v>17178</v>
      </c>
      <c r="E14" s="1">
        <v>19500</v>
      </c>
    </row>
    <row r="15" spans="1:5" x14ac:dyDescent="0.4">
      <c r="A15" s="1">
        <v>14</v>
      </c>
      <c r="B15" s="1" t="s">
        <v>19</v>
      </c>
      <c r="C15" s="1" t="s">
        <v>20</v>
      </c>
      <c r="D15" s="1">
        <v>16969</v>
      </c>
      <c r="E15" s="1">
        <v>9196</v>
      </c>
    </row>
    <row r="16" spans="1:5" x14ac:dyDescent="0.4">
      <c r="A16" s="1">
        <v>15</v>
      </c>
      <c r="B16" s="1" t="s">
        <v>14</v>
      </c>
      <c r="C16" s="1" t="s">
        <v>21</v>
      </c>
      <c r="D16" s="1">
        <v>15551</v>
      </c>
      <c r="E16" s="1">
        <v>17750</v>
      </c>
    </row>
    <row r="17" spans="1:5" x14ac:dyDescent="0.4">
      <c r="A17" s="1">
        <v>16</v>
      </c>
      <c r="B17" s="1" t="s">
        <v>22</v>
      </c>
      <c r="C17" s="1">
        <v>3</v>
      </c>
      <c r="D17" s="1">
        <v>12467</v>
      </c>
      <c r="E17" s="1">
        <v>11353</v>
      </c>
    </row>
    <row r="18" spans="1:5" x14ac:dyDescent="0.4">
      <c r="A18" s="1">
        <v>17</v>
      </c>
      <c r="B18" s="1" t="s">
        <v>2</v>
      </c>
      <c r="C18" s="1" t="s">
        <v>23</v>
      </c>
      <c r="D18" s="1">
        <v>11075</v>
      </c>
      <c r="E18" s="1">
        <v>13811</v>
      </c>
    </row>
    <row r="19" spans="1:5" x14ac:dyDescent="0.4">
      <c r="A19" s="1">
        <v>18</v>
      </c>
      <c r="B19" s="1" t="s">
        <v>24</v>
      </c>
      <c r="C19" s="1" t="s">
        <v>25</v>
      </c>
      <c r="D19" s="1">
        <v>10498</v>
      </c>
      <c r="E19" s="1">
        <v>7619</v>
      </c>
    </row>
    <row r="20" spans="1:5" x14ac:dyDescent="0.4">
      <c r="A20" s="1">
        <v>19</v>
      </c>
      <c r="B20" s="1" t="s">
        <v>26</v>
      </c>
      <c r="C20" s="1" t="s">
        <v>27</v>
      </c>
      <c r="D20" s="1">
        <v>10028</v>
      </c>
      <c r="E20" s="1">
        <v>5106</v>
      </c>
    </row>
    <row r="21" spans="1:5" x14ac:dyDescent="0.4">
      <c r="A21" s="1">
        <v>20</v>
      </c>
      <c r="B21" s="1" t="s">
        <v>8</v>
      </c>
      <c r="C21" s="1" t="s">
        <v>28</v>
      </c>
      <c r="D21" s="1">
        <v>9787</v>
      </c>
      <c r="E21" s="1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N15" sqref="N15"/>
    </sheetView>
  </sheetViews>
  <sheetFormatPr defaultColWidth="11.19921875" defaultRowHeight="15.6" x14ac:dyDescent="0.3"/>
  <cols>
    <col min="3" max="7" width="11.19921875" style="15"/>
  </cols>
  <sheetData>
    <row r="1" spans="1:7" x14ac:dyDescent="0.3">
      <c r="A1" s="35" t="s">
        <v>41</v>
      </c>
      <c r="B1" s="35"/>
      <c r="C1" s="15" t="s">
        <v>45</v>
      </c>
      <c r="D1" s="15" t="s">
        <v>48</v>
      </c>
      <c r="E1" s="15" t="s">
        <v>49</v>
      </c>
      <c r="F1" s="15" t="s">
        <v>46</v>
      </c>
      <c r="G1" s="15" t="s">
        <v>47</v>
      </c>
    </row>
    <row r="2" spans="1:7" x14ac:dyDescent="0.3">
      <c r="A2" s="7" t="s">
        <v>34</v>
      </c>
      <c r="B2" s="7" t="s">
        <v>34</v>
      </c>
      <c r="C2" s="16" t="s">
        <v>34</v>
      </c>
      <c r="D2" s="15">
        <f>COUNTIF($A$2:$B$26,C2)</f>
        <v>19</v>
      </c>
      <c r="E2" s="16" t="s">
        <v>34</v>
      </c>
      <c r="F2" s="17">
        <f>D2/$D$7</f>
        <v>0.38</v>
      </c>
      <c r="G2" s="14">
        <f>F2</f>
        <v>0.38</v>
      </c>
    </row>
    <row r="3" spans="1:7" x14ac:dyDescent="0.3">
      <c r="A3" s="7" t="s">
        <v>35</v>
      </c>
      <c r="B3" s="7" t="s">
        <v>36</v>
      </c>
      <c r="C3" s="16" t="s">
        <v>35</v>
      </c>
      <c r="D3" s="15">
        <f t="shared" ref="D3:D6" si="0">COUNTIF($A$2:$B$26,C3)</f>
        <v>8</v>
      </c>
      <c r="E3" s="16" t="s">
        <v>35</v>
      </c>
      <c r="F3" s="17">
        <f t="shared" ref="F3:F7" si="1">D3/$D$7</f>
        <v>0.16</v>
      </c>
      <c r="G3" s="14">
        <f t="shared" ref="G3:G7" si="2">F3</f>
        <v>0.16</v>
      </c>
    </row>
    <row r="4" spans="1:7" x14ac:dyDescent="0.3">
      <c r="A4" s="7" t="s">
        <v>37</v>
      </c>
      <c r="B4" s="7" t="s">
        <v>37</v>
      </c>
      <c r="C4" s="16" t="s">
        <v>37</v>
      </c>
      <c r="D4" s="15">
        <f t="shared" si="0"/>
        <v>13</v>
      </c>
      <c r="E4" s="16" t="s">
        <v>37</v>
      </c>
      <c r="F4" s="17">
        <f t="shared" si="1"/>
        <v>0.26</v>
      </c>
      <c r="G4" s="14">
        <f t="shared" si="2"/>
        <v>0.26</v>
      </c>
    </row>
    <row r="5" spans="1:7" x14ac:dyDescent="0.3">
      <c r="A5" s="7" t="s">
        <v>35</v>
      </c>
      <c r="B5" s="7" t="s">
        <v>34</v>
      </c>
      <c r="C5" s="16" t="s">
        <v>38</v>
      </c>
      <c r="D5" s="15">
        <f t="shared" si="0"/>
        <v>5</v>
      </c>
      <c r="E5" s="16" t="s">
        <v>38</v>
      </c>
      <c r="F5" s="17">
        <f t="shared" si="1"/>
        <v>0.1</v>
      </c>
      <c r="G5" s="14">
        <f t="shared" si="2"/>
        <v>0.1</v>
      </c>
    </row>
    <row r="6" spans="1:7" x14ac:dyDescent="0.3">
      <c r="A6" s="7" t="s">
        <v>34</v>
      </c>
      <c r="B6" s="7" t="s">
        <v>37</v>
      </c>
      <c r="C6" s="16" t="s">
        <v>36</v>
      </c>
      <c r="D6" s="15">
        <f t="shared" si="0"/>
        <v>5</v>
      </c>
      <c r="E6" s="16" t="s">
        <v>36</v>
      </c>
      <c r="F6" s="17">
        <f t="shared" si="1"/>
        <v>0.1</v>
      </c>
      <c r="G6" s="14">
        <f t="shared" si="2"/>
        <v>0.1</v>
      </c>
    </row>
    <row r="7" spans="1:7" x14ac:dyDescent="0.3">
      <c r="A7" s="7" t="s">
        <v>34</v>
      </c>
      <c r="B7" s="7" t="s">
        <v>36</v>
      </c>
      <c r="C7" s="16" t="s">
        <v>44</v>
      </c>
      <c r="D7" s="15">
        <f>SUM(D2:D6)</f>
        <v>50</v>
      </c>
      <c r="E7" s="16" t="s">
        <v>44</v>
      </c>
      <c r="F7" s="17">
        <f t="shared" si="1"/>
        <v>1</v>
      </c>
      <c r="G7" s="14">
        <f t="shared" si="2"/>
        <v>1</v>
      </c>
    </row>
    <row r="8" spans="1:7" x14ac:dyDescent="0.3">
      <c r="A8" s="7" t="s">
        <v>38</v>
      </c>
      <c r="B8" s="7" t="s">
        <v>38</v>
      </c>
    </row>
    <row r="9" spans="1:7" x14ac:dyDescent="0.3">
      <c r="A9" s="7" t="s">
        <v>35</v>
      </c>
      <c r="B9" s="7" t="s">
        <v>37</v>
      </c>
    </row>
    <row r="10" spans="1:7" x14ac:dyDescent="0.3">
      <c r="A10" s="7" t="s">
        <v>37</v>
      </c>
      <c r="B10" s="7" t="s">
        <v>35</v>
      </c>
    </row>
    <row r="11" spans="1:7" x14ac:dyDescent="0.3">
      <c r="A11" s="7" t="s">
        <v>37</v>
      </c>
      <c r="B11" s="7" t="s">
        <v>37</v>
      </c>
    </row>
    <row r="12" spans="1:7" x14ac:dyDescent="0.3">
      <c r="A12" s="7" t="s">
        <v>34</v>
      </c>
      <c r="B12" s="7" t="s">
        <v>34</v>
      </c>
    </row>
    <row r="13" spans="1:7" x14ac:dyDescent="0.3">
      <c r="A13" s="7" t="s">
        <v>38</v>
      </c>
      <c r="B13" s="7" t="s">
        <v>34</v>
      </c>
    </row>
    <row r="14" spans="1:7" x14ac:dyDescent="0.3">
      <c r="A14" s="7" t="s">
        <v>36</v>
      </c>
      <c r="B14" s="7" t="s">
        <v>35</v>
      </c>
    </row>
    <row r="15" spans="1:7" x14ac:dyDescent="0.3">
      <c r="A15" s="7" t="s">
        <v>34</v>
      </c>
      <c r="B15" s="7" t="s">
        <v>37</v>
      </c>
    </row>
    <row r="16" spans="1:7" x14ac:dyDescent="0.3">
      <c r="A16" s="7" t="s">
        <v>35</v>
      </c>
      <c r="B16" s="7" t="s">
        <v>37</v>
      </c>
    </row>
    <row r="17" spans="1:2" x14ac:dyDescent="0.3">
      <c r="A17" s="7" t="s">
        <v>34</v>
      </c>
      <c r="B17" s="7" t="s">
        <v>37</v>
      </c>
    </row>
    <row r="18" spans="1:2" x14ac:dyDescent="0.3">
      <c r="A18" s="7" t="s">
        <v>34</v>
      </c>
      <c r="B18" s="7" t="s">
        <v>34</v>
      </c>
    </row>
    <row r="19" spans="1:2" x14ac:dyDescent="0.3">
      <c r="A19" s="7" t="s">
        <v>35</v>
      </c>
      <c r="B19" s="7" t="s">
        <v>38</v>
      </c>
    </row>
    <row r="20" spans="1:2" x14ac:dyDescent="0.3">
      <c r="A20" s="7" t="s">
        <v>34</v>
      </c>
      <c r="B20" s="7" t="s">
        <v>36</v>
      </c>
    </row>
    <row r="21" spans="1:2" x14ac:dyDescent="0.3">
      <c r="A21" s="7" t="s">
        <v>34</v>
      </c>
      <c r="B21" s="7" t="s">
        <v>34</v>
      </c>
    </row>
    <row r="22" spans="1:2" x14ac:dyDescent="0.3">
      <c r="A22" s="7" t="s">
        <v>34</v>
      </c>
      <c r="B22" s="7" t="s">
        <v>34</v>
      </c>
    </row>
    <row r="23" spans="1:2" x14ac:dyDescent="0.3">
      <c r="A23" s="7" t="s">
        <v>36</v>
      </c>
      <c r="B23" s="7" t="s">
        <v>37</v>
      </c>
    </row>
    <row r="24" spans="1:2" x14ac:dyDescent="0.3">
      <c r="A24" s="7" t="s">
        <v>34</v>
      </c>
      <c r="B24" s="7" t="s">
        <v>38</v>
      </c>
    </row>
    <row r="25" spans="1:2" x14ac:dyDescent="0.3">
      <c r="A25" s="7" t="s">
        <v>34</v>
      </c>
      <c r="B25" s="7" t="s">
        <v>37</v>
      </c>
    </row>
    <row r="26" spans="1:2" x14ac:dyDescent="0.3">
      <c r="A26" s="7" t="s">
        <v>35</v>
      </c>
      <c r="B26" s="7" t="s">
        <v>37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C9" sqref="C9:C10"/>
    </sheetView>
  </sheetViews>
  <sheetFormatPr defaultColWidth="11.19921875" defaultRowHeight="15.6" x14ac:dyDescent="0.3"/>
  <cols>
    <col min="1" max="4" width="11.19921875" style="12"/>
    <col min="6" max="8" width="11.19921875" style="15"/>
  </cols>
  <sheetData>
    <row r="1" spans="1:8" x14ac:dyDescent="0.3">
      <c r="A1" s="36" t="s">
        <v>39</v>
      </c>
      <c r="B1" s="36"/>
      <c r="C1" s="36"/>
      <c r="D1" s="36"/>
      <c r="F1" s="21" t="s">
        <v>50</v>
      </c>
      <c r="G1" s="21" t="s">
        <v>52</v>
      </c>
      <c r="H1" s="21" t="s">
        <v>53</v>
      </c>
    </row>
    <row r="2" spans="1:8" x14ac:dyDescent="0.3">
      <c r="A2" s="20">
        <v>12</v>
      </c>
      <c r="B2" s="19">
        <v>14</v>
      </c>
      <c r="C2" s="7">
        <v>19</v>
      </c>
      <c r="D2" s="7">
        <v>18</v>
      </c>
      <c r="F2" s="22">
        <v>12</v>
      </c>
      <c r="G2" s="23">
        <v>1</v>
      </c>
      <c r="H2" s="24">
        <v>0.05</v>
      </c>
    </row>
    <row r="3" spans="1:8" x14ac:dyDescent="0.3">
      <c r="A3" s="19">
        <v>15</v>
      </c>
      <c r="B3" s="19">
        <v>15</v>
      </c>
      <c r="C3" s="7">
        <v>18</v>
      </c>
      <c r="D3" s="19">
        <v>17</v>
      </c>
      <c r="F3" s="22">
        <v>17</v>
      </c>
      <c r="G3" s="23">
        <v>7</v>
      </c>
      <c r="H3" s="24">
        <v>0.4</v>
      </c>
    </row>
    <row r="4" spans="1:8" x14ac:dyDescent="0.3">
      <c r="A4" s="7">
        <v>20</v>
      </c>
      <c r="B4" s="7">
        <v>27</v>
      </c>
      <c r="C4" s="7">
        <v>22</v>
      </c>
      <c r="D4" s="7">
        <v>23</v>
      </c>
      <c r="F4" s="22">
        <v>22</v>
      </c>
      <c r="G4" s="23">
        <v>8</v>
      </c>
      <c r="H4" s="24">
        <v>0.8</v>
      </c>
    </row>
    <row r="5" spans="1:8" x14ac:dyDescent="0.3">
      <c r="A5" s="7">
        <v>22</v>
      </c>
      <c r="B5" s="7">
        <v>21</v>
      </c>
      <c r="C5" s="7">
        <v>33</v>
      </c>
      <c r="D5" s="7">
        <v>28</v>
      </c>
      <c r="F5" s="22">
        <v>27</v>
      </c>
      <c r="G5" s="23">
        <v>2</v>
      </c>
      <c r="H5" s="24">
        <v>0.9</v>
      </c>
    </row>
    <row r="6" spans="1:8" x14ac:dyDescent="0.3">
      <c r="A6" s="19">
        <v>14</v>
      </c>
      <c r="B6" s="7">
        <v>18</v>
      </c>
      <c r="C6" s="7">
        <v>16</v>
      </c>
      <c r="D6" s="19">
        <v>13</v>
      </c>
      <c r="F6" s="22">
        <v>33</v>
      </c>
      <c r="G6" s="23">
        <v>2</v>
      </c>
      <c r="H6" s="24">
        <v>1</v>
      </c>
    </row>
    <row r="7" spans="1:8" ht="16.2" thickBot="1" x14ac:dyDescent="0.35">
      <c r="F7" s="25" t="s">
        <v>51</v>
      </c>
      <c r="G7" s="25">
        <v>0</v>
      </c>
      <c r="H7" s="26">
        <v>1</v>
      </c>
    </row>
    <row r="8" spans="1:8" x14ac:dyDescent="0.3">
      <c r="A8" s="12" t="s">
        <v>45</v>
      </c>
      <c r="B8" s="12" t="s">
        <v>52</v>
      </c>
      <c r="C8" s="12" t="s">
        <v>50</v>
      </c>
    </row>
    <row r="9" spans="1:8" x14ac:dyDescent="0.3">
      <c r="A9" s="7">
        <v>12</v>
      </c>
      <c r="B9" s="12">
        <f t="array" ref="B9:B13">FREQUENCY($A$2:$D$6,A9:A13)</f>
        <v>1</v>
      </c>
      <c r="C9" s="18" t="str">
        <f>"0 - "&amp;A9</f>
        <v>0 - 12</v>
      </c>
      <c r="D9" s="12">
        <f t="array" ref="D9:D13">FREQUENCY(A2:D6,A9:A13)</f>
        <v>1</v>
      </c>
    </row>
    <row r="10" spans="1:8" x14ac:dyDescent="0.3">
      <c r="A10" s="12">
        <f>+A9+ROUND($B$18,0)</f>
        <v>17</v>
      </c>
      <c r="B10" s="12">
        <v>7</v>
      </c>
      <c r="C10" s="18" t="str">
        <f>(A9+1)&amp;" - "&amp;A10</f>
        <v>13 - 17</v>
      </c>
      <c r="D10" s="12">
        <v>7</v>
      </c>
    </row>
    <row r="11" spans="1:8" x14ac:dyDescent="0.3">
      <c r="A11" s="12">
        <f t="shared" ref="A11:A12" si="0">+A10+ROUND($B$18,0)</f>
        <v>22</v>
      </c>
      <c r="B11" s="12">
        <v>8</v>
      </c>
      <c r="C11" s="18" t="str">
        <f t="shared" ref="C11:C13" si="1">(A10+1)&amp;" - "&amp;A11</f>
        <v>18 - 22</v>
      </c>
      <c r="D11" s="12">
        <v>8</v>
      </c>
    </row>
    <row r="12" spans="1:8" x14ac:dyDescent="0.3">
      <c r="A12" s="12">
        <f t="shared" si="0"/>
        <v>27</v>
      </c>
      <c r="B12" s="12">
        <v>2</v>
      </c>
      <c r="C12" s="18" t="str">
        <f t="shared" si="1"/>
        <v>23 - 27</v>
      </c>
      <c r="D12" s="12">
        <v>2</v>
      </c>
    </row>
    <row r="13" spans="1:8" x14ac:dyDescent="0.3">
      <c r="A13" s="12">
        <f>+A12+ROUND($B$18,0)+1</f>
        <v>33</v>
      </c>
      <c r="B13" s="12">
        <v>2</v>
      </c>
      <c r="C13" s="18" t="str">
        <f t="shared" si="1"/>
        <v>28 - 33</v>
      </c>
      <c r="D13" s="12">
        <v>2</v>
      </c>
    </row>
    <row r="15" spans="1:8" x14ac:dyDescent="0.3">
      <c r="A15" s="12" t="s">
        <v>54</v>
      </c>
      <c r="B15" s="12">
        <f>MIN(A2:D6)</f>
        <v>12</v>
      </c>
    </row>
    <row r="16" spans="1:8" x14ac:dyDescent="0.3">
      <c r="A16" s="12" t="s">
        <v>55</v>
      </c>
      <c r="B16" s="12">
        <f>MAX(A2:D6)</f>
        <v>33</v>
      </c>
    </row>
    <row r="17" spans="1:2" x14ac:dyDescent="0.3">
      <c r="A17" s="12" t="s">
        <v>56</v>
      </c>
      <c r="B17" s="12">
        <v>5</v>
      </c>
    </row>
    <row r="18" spans="1:2" x14ac:dyDescent="0.3">
      <c r="A18" s="12" t="s">
        <v>57</v>
      </c>
      <c r="B18" s="12">
        <f>(B16-B15)/B17+1</f>
        <v>5.2</v>
      </c>
    </row>
  </sheetData>
  <sortState xmlns:xlrd2="http://schemas.microsoft.com/office/spreadsheetml/2017/richdata2" ref="F2:F6">
    <sortCondition ref="F2"/>
  </sortState>
  <mergeCells count="1">
    <mergeCell ref="A1:D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49"/>
  <sheetViews>
    <sheetView tabSelected="1" zoomScale="99" workbookViewId="0">
      <selection sqref="A1:C1"/>
    </sheetView>
  </sheetViews>
  <sheetFormatPr defaultColWidth="10.796875" defaultRowHeight="15.6" x14ac:dyDescent="0.3"/>
  <cols>
    <col min="1" max="3" width="4.8984375" style="9" bestFit="1" customWidth="1"/>
    <col min="4" max="4" width="4.8984375" style="9" customWidth="1"/>
    <col min="5" max="5" width="6.19921875" style="28" bestFit="1" customWidth="1"/>
    <col min="6" max="6" width="5.796875" style="28" bestFit="1" customWidth="1"/>
    <col min="7" max="7" width="9.59765625" style="28" bestFit="1" customWidth="1"/>
    <col min="8" max="8" width="10.59765625" style="28" bestFit="1" customWidth="1"/>
    <col min="9" max="9" width="10.796875" style="9"/>
    <col min="10" max="10" width="21.59765625" style="9" bestFit="1" customWidth="1"/>
    <col min="11" max="11" width="11.5" style="9" bestFit="1" customWidth="1"/>
    <col min="12" max="12" width="12.69921875" style="9" bestFit="1" customWidth="1"/>
    <col min="13" max="16384" width="10.796875" style="9"/>
  </cols>
  <sheetData>
    <row r="1" spans="1:12" ht="19.95" customHeight="1" x14ac:dyDescent="0.3">
      <c r="A1" s="37" t="s">
        <v>40</v>
      </c>
      <c r="B1" s="37"/>
      <c r="C1" s="37"/>
      <c r="D1" s="27"/>
      <c r="E1" s="28" t="s">
        <v>75</v>
      </c>
      <c r="F1" s="28" t="s">
        <v>58</v>
      </c>
      <c r="G1" s="28">
        <f>COUNT(A2:C31)</f>
        <v>90</v>
      </c>
    </row>
    <row r="2" spans="1:12" ht="16.2" thickBot="1" x14ac:dyDescent="0.35">
      <c r="A2" s="10">
        <v>1665</v>
      </c>
      <c r="B2" s="10">
        <v>1176</v>
      </c>
      <c r="C2" s="11">
        <v>1667</v>
      </c>
      <c r="D2" s="11"/>
      <c r="E2" s="31">
        <f>A2</f>
        <v>1665</v>
      </c>
      <c r="F2" s="28" t="s">
        <v>54</v>
      </c>
      <c r="G2" s="28">
        <f>MIN(A2:C31)</f>
        <v>940</v>
      </c>
      <c r="J2" s="38" t="s">
        <v>76</v>
      </c>
      <c r="K2" s="28"/>
      <c r="L2" s="28"/>
    </row>
    <row r="3" spans="1:12" x14ac:dyDescent="0.3">
      <c r="A3" s="10">
        <v>1275</v>
      </c>
      <c r="B3" s="10">
        <v>1666</v>
      </c>
      <c r="C3" s="11">
        <v>1277</v>
      </c>
      <c r="D3" s="11"/>
      <c r="E3" s="31">
        <f t="shared" ref="E3:E31" si="0">A3</f>
        <v>1275</v>
      </c>
      <c r="F3" s="28" t="s">
        <v>55</v>
      </c>
      <c r="G3" s="28">
        <f>MAX(A2:C31)</f>
        <v>2137</v>
      </c>
      <c r="H3" s="28">
        <f>+G3-G2</f>
        <v>1197</v>
      </c>
      <c r="J3" s="21" t="s">
        <v>50</v>
      </c>
      <c r="K3" s="21" t="s">
        <v>52</v>
      </c>
      <c r="L3" s="21" t="s">
        <v>53</v>
      </c>
    </row>
    <row r="4" spans="1:12" x14ac:dyDescent="0.3">
      <c r="A4" s="10">
        <v>1650</v>
      </c>
      <c r="B4" s="10">
        <v>1276</v>
      </c>
      <c r="C4" s="11">
        <v>1652</v>
      </c>
      <c r="D4" s="11"/>
      <c r="E4" s="31">
        <f t="shared" si="0"/>
        <v>1650</v>
      </c>
      <c r="J4" s="22">
        <v>800</v>
      </c>
      <c r="K4" s="23">
        <v>0</v>
      </c>
      <c r="L4" s="24">
        <v>0</v>
      </c>
    </row>
    <row r="5" spans="1:12" x14ac:dyDescent="0.3">
      <c r="A5" s="10">
        <v>1590</v>
      </c>
      <c r="B5" s="10">
        <v>1651</v>
      </c>
      <c r="C5" s="11">
        <v>1592</v>
      </c>
      <c r="D5" s="11"/>
      <c r="E5" s="31">
        <f t="shared" si="0"/>
        <v>1590</v>
      </c>
      <c r="F5" s="28" t="s">
        <v>45</v>
      </c>
      <c r="G5" s="28" t="s">
        <v>52</v>
      </c>
      <c r="H5" s="28" t="s">
        <v>45</v>
      </c>
      <c r="J5" s="22">
        <v>1000</v>
      </c>
      <c r="K5" s="23">
        <v>3</v>
      </c>
      <c r="L5" s="24">
        <v>3.3333333333333333E-2</v>
      </c>
    </row>
    <row r="6" spans="1:12" x14ac:dyDescent="0.3">
      <c r="A6" s="10">
        <v>1475</v>
      </c>
      <c r="B6" s="10">
        <v>1591</v>
      </c>
      <c r="C6" s="11">
        <v>1477</v>
      </c>
      <c r="D6" s="11"/>
      <c r="E6" s="31">
        <f t="shared" si="0"/>
        <v>1475</v>
      </c>
      <c r="F6" s="28">
        <v>800</v>
      </c>
      <c r="G6" s="28">
        <f t="array" ref="G6:G13">FREQUENCY(A2:C31,F6:F13)</f>
        <v>0</v>
      </c>
      <c r="H6" s="39" t="str">
        <f>"0 - "&amp;F6</f>
        <v>0 - 800</v>
      </c>
      <c r="J6" s="22">
        <v>1200</v>
      </c>
      <c r="K6" s="23">
        <v>9</v>
      </c>
      <c r="L6" s="24">
        <v>0.13333333333333333</v>
      </c>
    </row>
    <row r="7" spans="1:12" x14ac:dyDescent="0.3">
      <c r="A7" s="10">
        <v>1490</v>
      </c>
      <c r="B7" s="10">
        <v>1476</v>
      </c>
      <c r="C7" s="11">
        <v>1492</v>
      </c>
      <c r="D7" s="11"/>
      <c r="E7" s="31">
        <f t="shared" si="0"/>
        <v>1490</v>
      </c>
      <c r="F7" s="28">
        <f t="shared" ref="F7:F13" si="1">+F6+200</f>
        <v>1000</v>
      </c>
      <c r="G7" s="28">
        <v>3</v>
      </c>
      <c r="H7" s="39" t="str">
        <f>(F6+1)&amp;" - "&amp;F7</f>
        <v>801 - 1000</v>
      </c>
      <c r="J7" s="22">
        <v>1400</v>
      </c>
      <c r="K7" s="23">
        <v>18</v>
      </c>
      <c r="L7" s="24">
        <v>0.33333333333333331</v>
      </c>
    </row>
    <row r="8" spans="1:12" x14ac:dyDescent="0.3">
      <c r="A8" s="10">
        <v>1525</v>
      </c>
      <c r="B8" s="10">
        <v>1491</v>
      </c>
      <c r="C8" s="11">
        <v>1527</v>
      </c>
      <c r="D8" s="11"/>
      <c r="E8" s="31">
        <f t="shared" si="0"/>
        <v>1525</v>
      </c>
      <c r="F8" s="28">
        <f t="shared" si="1"/>
        <v>1200</v>
      </c>
      <c r="G8" s="28">
        <v>9</v>
      </c>
      <c r="H8" s="39" t="str">
        <f t="shared" ref="H8:H13" si="2">(F7+1)&amp;" - "&amp;F8</f>
        <v>1001 - 1200</v>
      </c>
      <c r="J8" s="22">
        <v>1600</v>
      </c>
      <c r="K8" s="23">
        <v>30</v>
      </c>
      <c r="L8" s="24">
        <v>0.66666666666666663</v>
      </c>
    </row>
    <row r="9" spans="1:12" x14ac:dyDescent="0.3">
      <c r="A9" s="10">
        <v>2135</v>
      </c>
      <c r="B9" s="10">
        <v>1526</v>
      </c>
      <c r="C9" s="11">
        <v>2137</v>
      </c>
      <c r="D9" s="11"/>
      <c r="E9" s="31">
        <f t="shared" si="0"/>
        <v>2135</v>
      </c>
      <c r="F9" s="28">
        <f t="shared" si="1"/>
        <v>1400</v>
      </c>
      <c r="G9" s="28">
        <v>18</v>
      </c>
      <c r="H9" s="39" t="str">
        <f t="shared" si="2"/>
        <v>1201 - 1400</v>
      </c>
      <c r="J9" s="22">
        <v>1800</v>
      </c>
      <c r="K9" s="23">
        <v>21</v>
      </c>
      <c r="L9" s="24">
        <v>0.9</v>
      </c>
    </row>
    <row r="10" spans="1:12" x14ac:dyDescent="0.3">
      <c r="A10" s="10">
        <v>1560</v>
      </c>
      <c r="B10" s="10">
        <v>2136</v>
      </c>
      <c r="C10" s="11">
        <v>1562</v>
      </c>
      <c r="D10" s="11"/>
      <c r="E10" s="31">
        <f t="shared" si="0"/>
        <v>1560</v>
      </c>
      <c r="F10" s="28">
        <f t="shared" si="1"/>
        <v>1600</v>
      </c>
      <c r="G10" s="28">
        <v>30</v>
      </c>
      <c r="H10" s="39" t="str">
        <f t="shared" si="2"/>
        <v>1401 - 1600</v>
      </c>
      <c r="J10" s="22">
        <v>2000</v>
      </c>
      <c r="K10" s="23">
        <v>6</v>
      </c>
      <c r="L10" s="24">
        <v>0.96666666666666667</v>
      </c>
    </row>
    <row r="11" spans="1:12" x14ac:dyDescent="0.3">
      <c r="A11" s="10">
        <v>1880</v>
      </c>
      <c r="B11" s="10">
        <v>1561</v>
      </c>
      <c r="C11" s="11">
        <v>1882</v>
      </c>
      <c r="D11" s="11"/>
      <c r="E11" s="31">
        <f t="shared" si="0"/>
        <v>1880</v>
      </c>
      <c r="F11" s="28">
        <f t="shared" si="1"/>
        <v>1800</v>
      </c>
      <c r="G11" s="28">
        <v>21</v>
      </c>
      <c r="H11" s="39" t="str">
        <f t="shared" si="2"/>
        <v>1601 - 1800</v>
      </c>
      <c r="J11" s="22">
        <v>2200</v>
      </c>
      <c r="K11" s="23">
        <v>3</v>
      </c>
      <c r="L11" s="24">
        <v>1</v>
      </c>
    </row>
    <row r="12" spans="1:12" ht="16.2" thickBot="1" x14ac:dyDescent="0.35">
      <c r="A12" s="10">
        <v>1680</v>
      </c>
      <c r="B12" s="10">
        <v>1881</v>
      </c>
      <c r="C12" s="11">
        <v>1682</v>
      </c>
      <c r="D12" s="11"/>
      <c r="E12" s="31">
        <f t="shared" si="0"/>
        <v>1680</v>
      </c>
      <c r="F12" s="28">
        <f t="shared" si="1"/>
        <v>2000</v>
      </c>
      <c r="G12" s="28">
        <v>6</v>
      </c>
      <c r="H12" s="39" t="str">
        <f t="shared" si="2"/>
        <v>1801 - 2000</v>
      </c>
      <c r="J12" s="25" t="s">
        <v>51</v>
      </c>
      <c r="K12" s="25">
        <v>0</v>
      </c>
      <c r="L12" s="26">
        <v>1</v>
      </c>
    </row>
    <row r="13" spans="1:12" x14ac:dyDescent="0.3">
      <c r="A13" s="10">
        <v>1560</v>
      </c>
      <c r="B13" s="10">
        <v>1681</v>
      </c>
      <c r="C13" s="11">
        <v>1562</v>
      </c>
      <c r="D13" s="11"/>
      <c r="E13" s="31">
        <f t="shared" si="0"/>
        <v>1560</v>
      </c>
      <c r="F13" s="28">
        <f t="shared" si="1"/>
        <v>2200</v>
      </c>
      <c r="G13" s="28">
        <v>3</v>
      </c>
      <c r="H13" s="39" t="str">
        <f t="shared" si="2"/>
        <v>2001 - 2200</v>
      </c>
    </row>
    <row r="14" spans="1:12" x14ac:dyDescent="0.3">
      <c r="A14" s="10">
        <v>1355</v>
      </c>
      <c r="B14" s="10">
        <v>1561</v>
      </c>
      <c r="C14" s="11">
        <v>1357</v>
      </c>
      <c r="D14" s="11"/>
      <c r="E14" s="31">
        <f t="shared" si="0"/>
        <v>1355</v>
      </c>
      <c r="J14" t="s">
        <v>77</v>
      </c>
      <c r="K14" t="s">
        <v>78</v>
      </c>
      <c r="L14"/>
    </row>
    <row r="15" spans="1:12" x14ac:dyDescent="0.3">
      <c r="A15" s="10">
        <v>1280</v>
      </c>
      <c r="B15" s="10">
        <v>1356</v>
      </c>
      <c r="C15" s="11">
        <v>1282</v>
      </c>
      <c r="D15" s="11"/>
      <c r="E15" s="31">
        <f t="shared" si="0"/>
        <v>1280</v>
      </c>
      <c r="J15"/>
      <c r="K15" t="s">
        <v>81</v>
      </c>
      <c r="L15"/>
    </row>
    <row r="16" spans="1:12" x14ac:dyDescent="0.3">
      <c r="A16" s="10">
        <v>1150</v>
      </c>
      <c r="B16" s="10">
        <v>1281</v>
      </c>
      <c r="C16" s="11">
        <v>1152</v>
      </c>
      <c r="D16" s="11"/>
      <c r="E16" s="31">
        <f t="shared" si="0"/>
        <v>1150</v>
      </c>
      <c r="K16" t="s">
        <v>82</v>
      </c>
      <c r="L16"/>
    </row>
    <row r="17" spans="1:15" x14ac:dyDescent="0.3">
      <c r="A17" s="10">
        <v>1420</v>
      </c>
      <c r="B17" s="10">
        <v>1151</v>
      </c>
      <c r="C17" s="11">
        <v>1422</v>
      </c>
      <c r="D17" s="11"/>
      <c r="E17" s="31">
        <f t="shared" si="0"/>
        <v>1420</v>
      </c>
      <c r="K17" s="9" t="s">
        <v>83</v>
      </c>
      <c r="L17"/>
    </row>
    <row r="18" spans="1:15" x14ac:dyDescent="0.3">
      <c r="A18" s="10">
        <v>1440</v>
      </c>
      <c r="B18" s="10">
        <v>1421</v>
      </c>
      <c r="C18" s="11">
        <v>1442</v>
      </c>
      <c r="D18" s="11"/>
      <c r="E18" s="31">
        <f t="shared" si="0"/>
        <v>1440</v>
      </c>
      <c r="K18" t="s">
        <v>88</v>
      </c>
    </row>
    <row r="19" spans="1:15" x14ac:dyDescent="0.3">
      <c r="A19" s="10">
        <v>940</v>
      </c>
      <c r="B19" s="10">
        <v>1441</v>
      </c>
      <c r="C19" s="11">
        <v>942</v>
      </c>
      <c r="D19" s="11"/>
      <c r="E19" s="31">
        <f t="shared" si="0"/>
        <v>940</v>
      </c>
    </row>
    <row r="20" spans="1:15" x14ac:dyDescent="0.3">
      <c r="A20" s="10">
        <v>1645</v>
      </c>
      <c r="B20" s="10">
        <v>941</v>
      </c>
      <c r="C20" s="11">
        <v>1647</v>
      </c>
      <c r="D20" s="11"/>
      <c r="E20" s="31">
        <f t="shared" si="0"/>
        <v>1645</v>
      </c>
      <c r="J20" t="s">
        <v>79</v>
      </c>
      <c r="K20" s="9" t="s">
        <v>84</v>
      </c>
      <c r="L20"/>
      <c r="M20"/>
      <c r="N20"/>
      <c r="O20"/>
    </row>
    <row r="21" spans="1:15" x14ac:dyDescent="0.3">
      <c r="A21" s="10">
        <v>1060</v>
      </c>
      <c r="B21" s="10">
        <v>1646</v>
      </c>
      <c r="C21" s="11">
        <v>1062</v>
      </c>
      <c r="D21" s="11"/>
      <c r="E21" s="31">
        <f t="shared" si="0"/>
        <v>1060</v>
      </c>
      <c r="J21"/>
      <c r="K21" s="9" t="s">
        <v>85</v>
      </c>
      <c r="L21"/>
      <c r="M21"/>
      <c r="N21"/>
      <c r="O21"/>
    </row>
    <row r="22" spans="1:15" x14ac:dyDescent="0.3">
      <c r="A22" s="10">
        <v>1485</v>
      </c>
      <c r="B22" s="10">
        <v>1061</v>
      </c>
      <c r="C22" s="11">
        <v>1487</v>
      </c>
      <c r="D22" s="11"/>
      <c r="E22" s="31">
        <f t="shared" si="0"/>
        <v>1485</v>
      </c>
    </row>
    <row r="23" spans="1:15" x14ac:dyDescent="0.3">
      <c r="A23" s="10">
        <v>1755</v>
      </c>
      <c r="B23" s="10">
        <v>1486</v>
      </c>
      <c r="C23" s="11">
        <v>1757</v>
      </c>
      <c r="D23" s="11"/>
      <c r="E23" s="31">
        <f t="shared" si="0"/>
        <v>1755</v>
      </c>
      <c r="J23" t="s">
        <v>80</v>
      </c>
      <c r="K23" t="s">
        <v>87</v>
      </c>
      <c r="L23"/>
      <c r="M23"/>
      <c r="N23"/>
      <c r="O23"/>
    </row>
    <row r="24" spans="1:15" x14ac:dyDescent="0.3">
      <c r="A24" s="10">
        <v>1260</v>
      </c>
      <c r="B24" s="10">
        <v>1756</v>
      </c>
      <c r="C24" s="11">
        <v>1262</v>
      </c>
      <c r="D24" s="11"/>
      <c r="E24" s="31">
        <f t="shared" si="0"/>
        <v>1260</v>
      </c>
      <c r="J24"/>
      <c r="K24" t="s">
        <v>86</v>
      </c>
      <c r="L24"/>
      <c r="M24"/>
      <c r="N24"/>
      <c r="O24"/>
    </row>
    <row r="25" spans="1:15" x14ac:dyDescent="0.3">
      <c r="A25" s="10">
        <v>1390</v>
      </c>
      <c r="B25" s="10">
        <v>1261</v>
      </c>
      <c r="C25" s="11">
        <v>1392</v>
      </c>
      <c r="D25" s="11"/>
      <c r="E25" s="31">
        <f t="shared" si="0"/>
        <v>1390</v>
      </c>
      <c r="J25"/>
      <c r="K25" s="9" t="s">
        <v>89</v>
      </c>
      <c r="L25"/>
      <c r="M25"/>
      <c r="N25"/>
      <c r="O25"/>
    </row>
    <row r="26" spans="1:15" x14ac:dyDescent="0.3">
      <c r="A26" s="10">
        <v>1780</v>
      </c>
      <c r="B26" s="10">
        <v>1391</v>
      </c>
      <c r="C26" s="11">
        <v>1782</v>
      </c>
      <c r="D26" s="11"/>
      <c r="E26" s="31">
        <f t="shared" si="0"/>
        <v>1780</v>
      </c>
      <c r="K26" s="9" t="s">
        <v>90</v>
      </c>
      <c r="L26"/>
      <c r="M26"/>
      <c r="N26"/>
      <c r="O26"/>
    </row>
    <row r="27" spans="1:15" ht="16.2" thickBot="1" x14ac:dyDescent="0.35">
      <c r="A27" s="10">
        <v>1585</v>
      </c>
      <c r="B27" s="10">
        <v>1781</v>
      </c>
      <c r="C27" s="11">
        <v>1587</v>
      </c>
      <c r="D27" s="11"/>
      <c r="E27" s="31">
        <f t="shared" si="0"/>
        <v>1585</v>
      </c>
      <c r="L27"/>
      <c r="M27"/>
      <c r="N27"/>
      <c r="O27"/>
    </row>
    <row r="28" spans="1:15" x14ac:dyDescent="0.3">
      <c r="A28" s="10">
        <v>1990</v>
      </c>
      <c r="B28" s="10">
        <v>1586</v>
      </c>
      <c r="C28" s="11">
        <v>1992</v>
      </c>
      <c r="D28" s="11"/>
      <c r="E28" s="31">
        <f t="shared" si="0"/>
        <v>1990</v>
      </c>
      <c r="J28" s="32" t="s">
        <v>75</v>
      </c>
      <c r="K28" s="32"/>
      <c r="L28"/>
      <c r="M28"/>
      <c r="N28"/>
      <c r="O28"/>
    </row>
    <row r="29" spans="1:15" x14ac:dyDescent="0.3">
      <c r="A29" s="10">
        <v>1375</v>
      </c>
      <c r="B29" s="10">
        <v>1991</v>
      </c>
      <c r="C29" s="11">
        <v>1377</v>
      </c>
      <c r="D29" s="11"/>
      <c r="E29" s="31">
        <f t="shared" si="0"/>
        <v>1375</v>
      </c>
      <c r="J29" s="29"/>
      <c r="K29" s="29"/>
      <c r="L29"/>
      <c r="M29"/>
      <c r="N29"/>
      <c r="O29"/>
    </row>
    <row r="30" spans="1:15" x14ac:dyDescent="0.3">
      <c r="A30" s="10">
        <v>1730</v>
      </c>
      <c r="B30" s="10">
        <v>1376</v>
      </c>
      <c r="C30" s="11">
        <v>1732</v>
      </c>
      <c r="D30" s="11"/>
      <c r="E30" s="31">
        <f t="shared" si="0"/>
        <v>1730</v>
      </c>
      <c r="J30" s="29" t="s">
        <v>59</v>
      </c>
      <c r="K30" s="33">
        <v>1511</v>
      </c>
      <c r="N30"/>
      <c r="O30"/>
    </row>
    <row r="31" spans="1:15" x14ac:dyDescent="0.3">
      <c r="A31" s="10">
        <v>1175</v>
      </c>
      <c r="B31" s="10">
        <v>1731</v>
      </c>
      <c r="C31" s="11">
        <v>1177</v>
      </c>
      <c r="D31" s="11"/>
      <c r="E31" s="31">
        <f t="shared" si="0"/>
        <v>1175</v>
      </c>
      <c r="J31" s="29" t="s">
        <v>60</v>
      </c>
      <c r="K31" s="33">
        <v>27.769921485770222</v>
      </c>
      <c r="N31"/>
      <c r="O31"/>
    </row>
    <row r="32" spans="1:15" x14ac:dyDescent="0.3">
      <c r="E32" s="31">
        <f>B2</f>
        <v>1176</v>
      </c>
      <c r="J32" s="29" t="s">
        <v>61</v>
      </c>
      <c r="K32" s="33">
        <v>1508.5</v>
      </c>
      <c r="N32"/>
      <c r="O32"/>
    </row>
    <row r="33" spans="5:15" x14ac:dyDescent="0.3">
      <c r="E33" s="31">
        <f t="shared" ref="E33:E61" si="3">B3</f>
        <v>1666</v>
      </c>
      <c r="J33" s="29" t="s">
        <v>62</v>
      </c>
      <c r="K33" s="33">
        <v>1560</v>
      </c>
      <c r="N33"/>
      <c r="O33"/>
    </row>
    <row r="34" spans="5:15" x14ac:dyDescent="0.3">
      <c r="E34" s="31">
        <f t="shared" si="3"/>
        <v>1276</v>
      </c>
      <c r="J34" s="29" t="s">
        <v>63</v>
      </c>
      <c r="K34" s="33">
        <v>263.44860701724321</v>
      </c>
      <c r="N34"/>
      <c r="O34"/>
    </row>
    <row r="35" spans="5:15" x14ac:dyDescent="0.3">
      <c r="E35" s="31">
        <f t="shared" si="3"/>
        <v>1651</v>
      </c>
      <c r="J35" s="29" t="s">
        <v>64</v>
      </c>
      <c r="K35" s="33">
        <v>69405.168539325838</v>
      </c>
    </row>
    <row r="36" spans="5:15" x14ac:dyDescent="0.3">
      <c r="E36" s="31">
        <f t="shared" si="3"/>
        <v>1591</v>
      </c>
      <c r="J36" s="29" t="s">
        <v>65</v>
      </c>
      <c r="K36" s="33">
        <v>7.6180270270452155E-2</v>
      </c>
    </row>
    <row r="37" spans="5:15" x14ac:dyDescent="0.3">
      <c r="E37" s="31">
        <f t="shared" si="3"/>
        <v>1476</v>
      </c>
      <c r="J37" s="29" t="s">
        <v>66</v>
      </c>
      <c r="K37" s="33">
        <v>0.10381244796880047</v>
      </c>
    </row>
    <row r="38" spans="5:15" x14ac:dyDescent="0.3">
      <c r="E38" s="31">
        <f t="shared" si="3"/>
        <v>1491</v>
      </c>
      <c r="J38" s="29" t="s">
        <v>67</v>
      </c>
      <c r="K38" s="33">
        <v>1197</v>
      </c>
    </row>
    <row r="39" spans="5:15" x14ac:dyDescent="0.3">
      <c r="E39" s="31">
        <f t="shared" si="3"/>
        <v>1526</v>
      </c>
      <c r="J39" s="29" t="s">
        <v>68</v>
      </c>
      <c r="K39" s="33">
        <v>940</v>
      </c>
    </row>
    <row r="40" spans="5:15" x14ac:dyDescent="0.3">
      <c r="E40" s="31">
        <f t="shared" si="3"/>
        <v>2136</v>
      </c>
      <c r="J40" s="29" t="s">
        <v>69</v>
      </c>
      <c r="K40" s="33">
        <v>2137</v>
      </c>
    </row>
    <row r="41" spans="5:15" x14ac:dyDescent="0.3">
      <c r="E41" s="31">
        <f t="shared" si="3"/>
        <v>1561</v>
      </c>
      <c r="J41" s="29" t="s">
        <v>70</v>
      </c>
      <c r="K41" s="33">
        <v>135990</v>
      </c>
    </row>
    <row r="42" spans="5:15" x14ac:dyDescent="0.3">
      <c r="E42" s="31">
        <f t="shared" si="3"/>
        <v>1881</v>
      </c>
      <c r="J42" s="29" t="s">
        <v>71</v>
      </c>
      <c r="K42" s="33">
        <v>90</v>
      </c>
    </row>
    <row r="43" spans="5:15" x14ac:dyDescent="0.3">
      <c r="E43" s="31">
        <f t="shared" si="3"/>
        <v>1681</v>
      </c>
      <c r="J43" s="29" t="s">
        <v>72</v>
      </c>
      <c r="K43" s="33">
        <v>2137</v>
      </c>
    </row>
    <row r="44" spans="5:15" x14ac:dyDescent="0.3">
      <c r="E44" s="31">
        <f t="shared" si="3"/>
        <v>1561</v>
      </c>
      <c r="J44" s="29" t="s">
        <v>73</v>
      </c>
      <c r="K44" s="33">
        <v>940</v>
      </c>
    </row>
    <row r="45" spans="5:15" ht="16.2" thickBot="1" x14ac:dyDescent="0.35">
      <c r="E45" s="31">
        <f t="shared" si="3"/>
        <v>1356</v>
      </c>
      <c r="J45" s="30" t="s">
        <v>74</v>
      </c>
      <c r="K45" s="34">
        <v>55.178242479187226</v>
      </c>
    </row>
    <row r="46" spans="5:15" x14ac:dyDescent="0.3">
      <c r="E46" s="31">
        <f t="shared" si="3"/>
        <v>1281</v>
      </c>
    </row>
    <row r="47" spans="5:15" x14ac:dyDescent="0.3">
      <c r="E47" s="31">
        <f t="shared" si="3"/>
        <v>1151</v>
      </c>
    </row>
    <row r="48" spans="5:15" x14ac:dyDescent="0.3">
      <c r="E48" s="31">
        <f t="shared" si="3"/>
        <v>1421</v>
      </c>
    </row>
    <row r="49" spans="5:5" x14ac:dyDescent="0.3">
      <c r="E49" s="31">
        <f t="shared" si="3"/>
        <v>1441</v>
      </c>
    </row>
    <row r="50" spans="5:5" x14ac:dyDescent="0.3">
      <c r="E50" s="31">
        <f t="shared" si="3"/>
        <v>941</v>
      </c>
    </row>
    <row r="51" spans="5:5" x14ac:dyDescent="0.3">
      <c r="E51" s="31">
        <f t="shared" si="3"/>
        <v>1646</v>
      </c>
    </row>
    <row r="52" spans="5:5" x14ac:dyDescent="0.3">
      <c r="E52" s="31">
        <f t="shared" si="3"/>
        <v>1061</v>
      </c>
    </row>
    <row r="53" spans="5:5" x14ac:dyDescent="0.3">
      <c r="E53" s="31">
        <f t="shared" si="3"/>
        <v>1486</v>
      </c>
    </row>
    <row r="54" spans="5:5" x14ac:dyDescent="0.3">
      <c r="E54" s="31">
        <f t="shared" si="3"/>
        <v>1756</v>
      </c>
    </row>
    <row r="55" spans="5:5" x14ac:dyDescent="0.3">
      <c r="E55" s="31">
        <f t="shared" si="3"/>
        <v>1261</v>
      </c>
    </row>
    <row r="56" spans="5:5" x14ac:dyDescent="0.3">
      <c r="E56" s="31">
        <f t="shared" si="3"/>
        <v>1391</v>
      </c>
    </row>
    <row r="57" spans="5:5" x14ac:dyDescent="0.3">
      <c r="E57" s="31">
        <f t="shared" si="3"/>
        <v>1781</v>
      </c>
    </row>
    <row r="58" spans="5:5" x14ac:dyDescent="0.3">
      <c r="E58" s="31">
        <f t="shared" si="3"/>
        <v>1586</v>
      </c>
    </row>
    <row r="59" spans="5:5" x14ac:dyDescent="0.3">
      <c r="E59" s="31">
        <f t="shared" si="3"/>
        <v>1991</v>
      </c>
    </row>
    <row r="60" spans="5:5" x14ac:dyDescent="0.3">
      <c r="E60" s="31">
        <f t="shared" si="3"/>
        <v>1376</v>
      </c>
    </row>
    <row r="61" spans="5:5" x14ac:dyDescent="0.3">
      <c r="E61" s="31">
        <f t="shared" si="3"/>
        <v>1731</v>
      </c>
    </row>
    <row r="62" spans="5:5" x14ac:dyDescent="0.3">
      <c r="E62" s="31">
        <f>C2</f>
        <v>1667</v>
      </c>
    </row>
    <row r="63" spans="5:5" x14ac:dyDescent="0.3">
      <c r="E63" s="31">
        <f t="shared" ref="E63:E91" si="4">C3</f>
        <v>1277</v>
      </c>
    </row>
    <row r="64" spans="5:5" x14ac:dyDescent="0.3">
      <c r="E64" s="31">
        <f t="shared" si="4"/>
        <v>1652</v>
      </c>
    </row>
    <row r="65" spans="5:5" x14ac:dyDescent="0.3">
      <c r="E65" s="31">
        <f t="shared" si="4"/>
        <v>1592</v>
      </c>
    </row>
    <row r="66" spans="5:5" x14ac:dyDescent="0.3">
      <c r="E66" s="31">
        <f t="shared" si="4"/>
        <v>1477</v>
      </c>
    </row>
    <row r="67" spans="5:5" x14ac:dyDescent="0.3">
      <c r="E67" s="31">
        <f t="shared" si="4"/>
        <v>1492</v>
      </c>
    </row>
    <row r="68" spans="5:5" x14ac:dyDescent="0.3">
      <c r="E68" s="31">
        <f t="shared" si="4"/>
        <v>1527</v>
      </c>
    </row>
    <row r="69" spans="5:5" x14ac:dyDescent="0.3">
      <c r="E69" s="31">
        <f t="shared" si="4"/>
        <v>2137</v>
      </c>
    </row>
    <row r="70" spans="5:5" x14ac:dyDescent="0.3">
      <c r="E70" s="31">
        <f t="shared" si="4"/>
        <v>1562</v>
      </c>
    </row>
    <row r="71" spans="5:5" x14ac:dyDescent="0.3">
      <c r="E71" s="31">
        <f t="shared" si="4"/>
        <v>1882</v>
      </c>
    </row>
    <row r="72" spans="5:5" x14ac:dyDescent="0.3">
      <c r="E72" s="31">
        <f t="shared" si="4"/>
        <v>1682</v>
      </c>
    </row>
    <row r="73" spans="5:5" x14ac:dyDescent="0.3">
      <c r="E73" s="31">
        <f t="shared" si="4"/>
        <v>1562</v>
      </c>
    </row>
    <row r="74" spans="5:5" x14ac:dyDescent="0.3">
      <c r="E74" s="31">
        <f t="shared" si="4"/>
        <v>1357</v>
      </c>
    </row>
    <row r="75" spans="5:5" x14ac:dyDescent="0.3">
      <c r="E75" s="31">
        <f t="shared" si="4"/>
        <v>1282</v>
      </c>
    </row>
    <row r="76" spans="5:5" x14ac:dyDescent="0.3">
      <c r="E76" s="31">
        <f t="shared" si="4"/>
        <v>1152</v>
      </c>
    </row>
    <row r="77" spans="5:5" x14ac:dyDescent="0.3">
      <c r="E77" s="31">
        <f t="shared" si="4"/>
        <v>1422</v>
      </c>
    </row>
    <row r="78" spans="5:5" x14ac:dyDescent="0.3">
      <c r="E78" s="31">
        <f t="shared" si="4"/>
        <v>1442</v>
      </c>
    </row>
    <row r="79" spans="5:5" x14ac:dyDescent="0.3">
      <c r="E79" s="31">
        <f t="shared" si="4"/>
        <v>942</v>
      </c>
    </row>
    <row r="80" spans="5:5" x14ac:dyDescent="0.3">
      <c r="E80" s="31">
        <f t="shared" si="4"/>
        <v>1647</v>
      </c>
    </row>
    <row r="81" spans="5:5" x14ac:dyDescent="0.3">
      <c r="E81" s="31">
        <f t="shared" si="4"/>
        <v>1062</v>
      </c>
    </row>
    <row r="82" spans="5:5" x14ac:dyDescent="0.3">
      <c r="E82" s="31">
        <f t="shared" si="4"/>
        <v>1487</v>
      </c>
    </row>
    <row r="83" spans="5:5" x14ac:dyDescent="0.3">
      <c r="E83" s="31">
        <f t="shared" si="4"/>
        <v>1757</v>
      </c>
    </row>
    <row r="84" spans="5:5" x14ac:dyDescent="0.3">
      <c r="E84" s="31">
        <f t="shared" si="4"/>
        <v>1262</v>
      </c>
    </row>
    <row r="85" spans="5:5" x14ac:dyDescent="0.3">
      <c r="E85" s="31">
        <f t="shared" si="4"/>
        <v>1392</v>
      </c>
    </row>
    <row r="86" spans="5:5" x14ac:dyDescent="0.3">
      <c r="E86" s="31">
        <f t="shared" si="4"/>
        <v>1782</v>
      </c>
    </row>
    <row r="87" spans="5:5" x14ac:dyDescent="0.3">
      <c r="E87" s="31">
        <f t="shared" si="4"/>
        <v>1587</v>
      </c>
    </row>
    <row r="88" spans="5:5" x14ac:dyDescent="0.3">
      <c r="E88" s="31">
        <f t="shared" si="4"/>
        <v>1992</v>
      </c>
    </row>
    <row r="89" spans="5:5" x14ac:dyDescent="0.3">
      <c r="E89" s="31">
        <f t="shared" si="4"/>
        <v>1377</v>
      </c>
    </row>
    <row r="90" spans="5:5" x14ac:dyDescent="0.3">
      <c r="E90" s="31">
        <f t="shared" si="4"/>
        <v>1732</v>
      </c>
    </row>
    <row r="91" spans="5:5" x14ac:dyDescent="0.3">
      <c r="E91" s="31">
        <f t="shared" si="4"/>
        <v>1177</v>
      </c>
    </row>
    <row r="92" spans="5:5" x14ac:dyDescent="0.3">
      <c r="E92" s="31"/>
    </row>
    <row r="93" spans="5:5" x14ac:dyDescent="0.3">
      <c r="E93" s="31"/>
    </row>
    <row r="94" spans="5:5" x14ac:dyDescent="0.3">
      <c r="E94" s="31"/>
    </row>
    <row r="95" spans="5:5" x14ac:dyDescent="0.3">
      <c r="E95" s="31"/>
    </row>
    <row r="96" spans="5:5" x14ac:dyDescent="0.3">
      <c r="E96" s="31"/>
    </row>
    <row r="97" spans="5:5" x14ac:dyDescent="0.3">
      <c r="E97" s="31"/>
    </row>
    <row r="98" spans="5:5" x14ac:dyDescent="0.3">
      <c r="E98" s="31"/>
    </row>
    <row r="99" spans="5:5" x14ac:dyDescent="0.3">
      <c r="E99" s="31"/>
    </row>
    <row r="100" spans="5:5" x14ac:dyDescent="0.3">
      <c r="E100" s="31"/>
    </row>
    <row r="101" spans="5:5" x14ac:dyDescent="0.3">
      <c r="E101" s="31"/>
    </row>
    <row r="102" spans="5:5" x14ac:dyDescent="0.3">
      <c r="E102" s="31"/>
    </row>
    <row r="103" spans="5:5" x14ac:dyDescent="0.3">
      <c r="E103" s="31"/>
    </row>
    <row r="104" spans="5:5" x14ac:dyDescent="0.3">
      <c r="E104" s="31"/>
    </row>
    <row r="105" spans="5:5" x14ac:dyDescent="0.3">
      <c r="E105" s="31"/>
    </row>
    <row r="106" spans="5:5" x14ac:dyDescent="0.3">
      <c r="E106" s="31"/>
    </row>
    <row r="107" spans="5:5" x14ac:dyDescent="0.3">
      <c r="E107" s="31"/>
    </row>
    <row r="108" spans="5:5" x14ac:dyDescent="0.3">
      <c r="E108" s="31"/>
    </row>
    <row r="109" spans="5:5" x14ac:dyDescent="0.3">
      <c r="E109" s="31"/>
    </row>
    <row r="110" spans="5:5" x14ac:dyDescent="0.3">
      <c r="E110" s="31"/>
    </row>
    <row r="111" spans="5:5" x14ac:dyDescent="0.3">
      <c r="E111" s="31"/>
    </row>
    <row r="112" spans="5:5" x14ac:dyDescent="0.3">
      <c r="E112" s="31"/>
    </row>
    <row r="113" spans="5:5" x14ac:dyDescent="0.3">
      <c r="E113" s="31"/>
    </row>
    <row r="114" spans="5:5" x14ac:dyDescent="0.3">
      <c r="E114" s="31"/>
    </row>
    <row r="115" spans="5:5" x14ac:dyDescent="0.3">
      <c r="E115" s="31"/>
    </row>
    <row r="116" spans="5:5" x14ac:dyDescent="0.3">
      <c r="E116" s="31"/>
    </row>
    <row r="117" spans="5:5" x14ac:dyDescent="0.3">
      <c r="E117" s="31"/>
    </row>
    <row r="118" spans="5:5" x14ac:dyDescent="0.3">
      <c r="E118" s="31"/>
    </row>
    <row r="119" spans="5:5" x14ac:dyDescent="0.3">
      <c r="E119" s="31"/>
    </row>
    <row r="120" spans="5:5" x14ac:dyDescent="0.3">
      <c r="E120" s="31"/>
    </row>
    <row r="121" spans="5:5" x14ac:dyDescent="0.3">
      <c r="E121" s="31"/>
    </row>
    <row r="122" spans="5:5" x14ac:dyDescent="0.3">
      <c r="E122" s="31"/>
    </row>
    <row r="123" spans="5:5" x14ac:dyDescent="0.3">
      <c r="E123" s="31"/>
    </row>
    <row r="124" spans="5:5" x14ac:dyDescent="0.3">
      <c r="E124" s="31"/>
    </row>
    <row r="125" spans="5:5" x14ac:dyDescent="0.3">
      <c r="E125" s="31"/>
    </row>
    <row r="126" spans="5:5" x14ac:dyDescent="0.3">
      <c r="E126" s="31"/>
    </row>
    <row r="127" spans="5:5" x14ac:dyDescent="0.3">
      <c r="E127" s="31"/>
    </row>
    <row r="128" spans="5:5" x14ac:dyDescent="0.3">
      <c r="E128" s="31"/>
    </row>
    <row r="129" spans="5:5" x14ac:dyDescent="0.3">
      <c r="E129" s="31"/>
    </row>
    <row r="130" spans="5:5" x14ac:dyDescent="0.3">
      <c r="E130" s="31"/>
    </row>
    <row r="131" spans="5:5" x14ac:dyDescent="0.3">
      <c r="E131" s="31"/>
    </row>
    <row r="132" spans="5:5" x14ac:dyDescent="0.3">
      <c r="E132" s="31"/>
    </row>
    <row r="133" spans="5:5" x14ac:dyDescent="0.3">
      <c r="E133" s="31"/>
    </row>
    <row r="134" spans="5:5" x14ac:dyDescent="0.3">
      <c r="E134" s="31"/>
    </row>
    <row r="135" spans="5:5" x14ac:dyDescent="0.3">
      <c r="E135" s="31"/>
    </row>
    <row r="136" spans="5:5" x14ac:dyDescent="0.3">
      <c r="E136" s="31"/>
    </row>
    <row r="137" spans="5:5" x14ac:dyDescent="0.3">
      <c r="E137" s="31"/>
    </row>
    <row r="138" spans="5:5" x14ac:dyDescent="0.3">
      <c r="E138" s="31"/>
    </row>
    <row r="139" spans="5:5" x14ac:dyDescent="0.3">
      <c r="E139" s="31"/>
    </row>
    <row r="140" spans="5:5" x14ac:dyDescent="0.3">
      <c r="E140" s="31"/>
    </row>
    <row r="141" spans="5:5" x14ac:dyDescent="0.3">
      <c r="E141" s="31"/>
    </row>
    <row r="142" spans="5:5" x14ac:dyDescent="0.3">
      <c r="E142" s="31"/>
    </row>
    <row r="143" spans="5:5" x14ac:dyDescent="0.3">
      <c r="E143" s="31"/>
    </row>
    <row r="144" spans="5:5" x14ac:dyDescent="0.3">
      <c r="E144" s="31"/>
    </row>
    <row r="145" spans="5:5" x14ac:dyDescent="0.3">
      <c r="E145" s="31"/>
    </row>
    <row r="146" spans="5:5" x14ac:dyDescent="0.3">
      <c r="E146" s="31"/>
    </row>
    <row r="147" spans="5:5" x14ac:dyDescent="0.3">
      <c r="E147" s="31"/>
    </row>
    <row r="148" spans="5:5" x14ac:dyDescent="0.3">
      <c r="E148" s="31"/>
    </row>
    <row r="149" spans="5:5" x14ac:dyDescent="0.3">
      <c r="E149" s="31"/>
    </row>
  </sheetData>
  <mergeCells count="1">
    <mergeCell ref="A1:C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G21" sqref="G21"/>
    </sheetView>
  </sheetViews>
  <sheetFormatPr defaultColWidth="11.19921875" defaultRowHeight="15.6" x14ac:dyDescent="0.3"/>
  <cols>
    <col min="1" max="1" width="15.69921875" customWidth="1"/>
  </cols>
  <sheetData>
    <row r="1" spans="1:2" x14ac:dyDescent="0.3">
      <c r="A1" s="8" t="s">
        <v>42</v>
      </c>
      <c r="B1" t="s">
        <v>43</v>
      </c>
    </row>
    <row r="2" spans="1:2" x14ac:dyDescent="0.3">
      <c r="A2" s="13">
        <v>25.555555555555554</v>
      </c>
      <c r="B2">
        <v>23</v>
      </c>
    </row>
    <row r="3" spans="1:2" x14ac:dyDescent="0.3">
      <c r="A3" s="13">
        <v>26.111111111111111</v>
      </c>
      <c r="B3">
        <v>22</v>
      </c>
    </row>
    <row r="4" spans="1:2" x14ac:dyDescent="0.3">
      <c r="A4" s="13">
        <v>26.666666666666664</v>
      </c>
      <c r="B4">
        <v>24</v>
      </c>
    </row>
    <row r="5" spans="1:2" x14ac:dyDescent="0.3">
      <c r="A5" s="13">
        <v>26.666666666666664</v>
      </c>
      <c r="B5">
        <v>22</v>
      </c>
    </row>
    <row r="6" spans="1:2" x14ac:dyDescent="0.3">
      <c r="A6" s="13">
        <v>27.777777777777779</v>
      </c>
      <c r="B6">
        <v>24</v>
      </c>
    </row>
    <row r="7" spans="1:2" x14ac:dyDescent="0.3">
      <c r="A7" s="13">
        <v>28.333333333333332</v>
      </c>
      <c r="B7">
        <v>26</v>
      </c>
    </row>
    <row r="8" spans="1:2" x14ac:dyDescent="0.3">
      <c r="A8" s="13">
        <v>29.444444444444443</v>
      </c>
      <c r="B8">
        <v>27</v>
      </c>
    </row>
    <row r="9" spans="1:2" x14ac:dyDescent="0.3">
      <c r="A9" s="13">
        <v>30</v>
      </c>
      <c r="B9">
        <v>25</v>
      </c>
    </row>
    <row r="10" spans="1:2" x14ac:dyDescent="0.3">
      <c r="A10" s="13">
        <v>30.555555555555554</v>
      </c>
      <c r="B10">
        <v>28</v>
      </c>
    </row>
    <row r="11" spans="1:2" x14ac:dyDescent="0.3">
      <c r="A11" s="13">
        <v>30.555555555555554</v>
      </c>
      <c r="B11">
        <v>26</v>
      </c>
    </row>
    <row r="12" spans="1:2" x14ac:dyDescent="0.3">
      <c r="A12" s="13">
        <v>31.111111111111111</v>
      </c>
      <c r="B12">
        <v>29</v>
      </c>
    </row>
    <row r="13" spans="1:2" x14ac:dyDescent="0.3">
      <c r="A13" s="13">
        <v>31.111111111111111</v>
      </c>
      <c r="B13">
        <v>30</v>
      </c>
    </row>
    <row r="14" spans="1:2" x14ac:dyDescent="0.3">
      <c r="A14" s="13">
        <v>32.222222222222221</v>
      </c>
      <c r="B14">
        <v>31</v>
      </c>
    </row>
    <row r="15" spans="1:2" x14ac:dyDescent="0.3">
      <c r="A15" s="13">
        <v>32.777777777777779</v>
      </c>
      <c r="B15">
        <v>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Top20CarsUSA</vt:lpstr>
      <vt:lpstr>Drinks</vt:lpstr>
      <vt:lpstr>Audit</vt:lpstr>
      <vt:lpstr>Scores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Larry Prentt</cp:lastModifiedBy>
  <dcterms:created xsi:type="dcterms:W3CDTF">2017-11-13T14:33:03Z</dcterms:created>
  <dcterms:modified xsi:type="dcterms:W3CDTF">2020-11-08T15:53:58Z</dcterms:modified>
</cp:coreProperties>
</file>