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mendoza\Downloads\"/>
    </mc:Choice>
  </mc:AlternateContent>
  <xr:revisionPtr revIDLastSave="0" documentId="13_ncr:1_{51C7D454-BBCE-4B31-B200-A2ACEAC11CFC}" xr6:coauthVersionLast="45" xr6:coauthVersionMax="45" xr10:uidLastSave="{00000000-0000-0000-0000-000000000000}"/>
  <bookViews>
    <workbookView xWindow="3465" yWindow="3465" windowWidth="21600" windowHeight="11385" tabRatio="500" xr2:uid="{00000000-000D-0000-FFFF-FFFF00000000}"/>
  </bookViews>
  <sheets>
    <sheet name="Scores" sheetId="6" r:id="rId1"/>
    <sheet name="Top20CarsUSA" sheetId="2" r:id="rId2"/>
    <sheet name="Drinks" sheetId="3" r:id="rId3"/>
    <sheet name="Audit" sheetId="4" r:id="rId4"/>
    <sheet name="Water" sheetId="8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6" l="1"/>
  <c r="N7" i="6"/>
  <c r="N8" i="6"/>
  <c r="N9" i="6" s="1"/>
  <c r="N10" i="6" s="1"/>
  <c r="N5" i="6"/>
  <c r="N4" i="6"/>
  <c r="M5" i="6"/>
  <c r="M6" i="6"/>
  <c r="M7" i="6"/>
  <c r="M8" i="6"/>
  <c r="M9" i="6"/>
  <c r="M10" i="6"/>
  <c r="M4" i="6"/>
  <c r="L5" i="6"/>
  <c r="L6" i="6"/>
  <c r="L7" i="6"/>
  <c r="L8" i="6"/>
  <c r="L9" i="6"/>
  <c r="L10" i="6"/>
  <c r="L4" i="6"/>
  <c r="E19" i="4"/>
  <c r="K5" i="6"/>
  <c r="K6" i="6"/>
  <c r="K7" i="6"/>
  <c r="K8" i="6"/>
  <c r="K9" i="6"/>
  <c r="K10" i="6"/>
  <c r="K4" i="6"/>
  <c r="J5" i="6"/>
  <c r="J6" i="6"/>
  <c r="J7" i="6"/>
  <c r="J8" i="6"/>
  <c r="J9" i="6"/>
  <c r="J10" i="6"/>
  <c r="J4" i="6"/>
  <c r="I5" i="6"/>
  <c r="I6" i="6"/>
  <c r="I7" i="6"/>
  <c r="I8" i="6"/>
  <c r="I9" i="6"/>
  <c r="I10" i="6"/>
  <c r="I4" i="6"/>
  <c r="H10" i="6"/>
  <c r="H6" i="6"/>
  <c r="H7" i="6" s="1"/>
  <c r="H8" i="6" s="1"/>
  <c r="H9" i="6" s="1"/>
  <c r="H5" i="6"/>
  <c r="H4" i="6"/>
  <c r="F7" i="6"/>
  <c r="B14" i="4"/>
  <c r="F4" i="6"/>
  <c r="F3" i="6"/>
  <c r="F2" i="6"/>
  <c r="C20" i="4"/>
  <c r="C21" i="4"/>
  <c r="C22" i="4"/>
  <c r="C23" i="4"/>
  <c r="C19" i="4"/>
  <c r="E2" i="3"/>
  <c r="B19" i="4"/>
  <c r="D19" i="4" s="1"/>
  <c r="F19" i="4" s="1"/>
  <c r="A20" i="4"/>
  <c r="B15" i="4"/>
  <c r="B11" i="4"/>
  <c r="B10" i="4"/>
  <c r="B9" i="4"/>
  <c r="F3" i="3"/>
  <c r="F4" i="3"/>
  <c r="F5" i="3"/>
  <c r="F6" i="3"/>
  <c r="F2" i="3"/>
  <c r="E3" i="3"/>
  <c r="E4" i="3"/>
  <c r="E5" i="3"/>
  <c r="E6" i="3"/>
  <c r="D6" i="3"/>
  <c r="D3" i="3"/>
  <c r="D4" i="3"/>
  <c r="D5" i="3"/>
  <c r="D2" i="3"/>
  <c r="B20" i="4" l="1"/>
  <c r="D20" i="4" s="1"/>
  <c r="E20" i="4" s="1"/>
  <c r="F20" i="4" s="1"/>
  <c r="A21" i="4"/>
  <c r="A22" i="4" l="1"/>
  <c r="B21" i="4"/>
  <c r="D21" i="4" s="1"/>
  <c r="E21" i="4" s="1"/>
  <c r="F21" i="4" s="1"/>
  <c r="A23" i="4" l="1"/>
  <c r="B22" i="4"/>
  <c r="D22" i="4"/>
  <c r="E22" i="4" s="1"/>
  <c r="F22" i="4" s="1"/>
  <c r="B23" i="4" l="1"/>
  <c r="D23" i="4"/>
  <c r="E23" i="4" s="1"/>
  <c r="F23" i="4" s="1"/>
</calcChain>
</file>

<file path=xl/sharedStrings.xml><?xml version="1.0" encoding="utf-8"?>
<sst xmlns="http://schemas.openxmlformats.org/spreadsheetml/2006/main" count="140" uniqueCount="63">
  <si>
    <t>Honda</t>
  </si>
  <si>
    <t>Accord</t>
  </si>
  <si>
    <t>Nissan</t>
  </si>
  <si>
    <t>Altima</t>
  </si>
  <si>
    <t>Toyota</t>
  </si>
  <si>
    <t>Camry</t>
  </si>
  <si>
    <t>Civic</t>
  </si>
  <si>
    <t>Corolla/Matrix</t>
  </si>
  <si>
    <t>Ford</t>
  </si>
  <si>
    <t>Fusion</t>
  </si>
  <si>
    <t>Hyundai</t>
  </si>
  <si>
    <t>Sonata</t>
  </si>
  <si>
    <t>Elantra</t>
  </si>
  <si>
    <t>Prius</t>
  </si>
  <si>
    <t>Chevrolet</t>
  </si>
  <si>
    <t>Cruze/Cobalt</t>
  </si>
  <si>
    <t>Impala</t>
  </si>
  <si>
    <t>Sentra</t>
  </si>
  <si>
    <t>Focus</t>
  </si>
  <si>
    <t>Volkswagon</t>
  </si>
  <si>
    <t>Jetta</t>
  </si>
  <si>
    <t>Malibu</t>
  </si>
  <si>
    <t>Mazda</t>
  </si>
  <si>
    <t>Versa</t>
  </si>
  <si>
    <t>Subaru</t>
  </si>
  <si>
    <t>Outback</t>
  </si>
  <si>
    <t>Kia</t>
  </si>
  <si>
    <t>Soul</t>
  </si>
  <si>
    <t>Fiesta</t>
  </si>
  <si>
    <t>Rango Ventas</t>
  </si>
  <si>
    <t>Fabricante</t>
  </si>
  <si>
    <t>Modelo</t>
  </si>
  <si>
    <t>Ventas Marzo 2011</t>
  </si>
  <si>
    <t>Ventas Marzo 2010</t>
  </si>
  <si>
    <t>Coke</t>
  </si>
  <si>
    <t>Diet Coke</t>
  </si>
  <si>
    <t>Sprite</t>
  </si>
  <si>
    <t>Pepsi</t>
  </si>
  <si>
    <t>Dr. Pepper</t>
  </si>
  <si>
    <t>Tiempo de Auditoría en Días</t>
  </si>
  <si>
    <t>Scores</t>
  </si>
  <si>
    <t>Datos</t>
  </si>
  <si>
    <t>Tempetarura oC</t>
  </si>
  <si>
    <t>Ventas (cajas)</t>
  </si>
  <si>
    <t>Labels no repetidos</t>
  </si>
  <si>
    <t>cantidad</t>
  </si>
  <si>
    <t>frecuencia Rel.</t>
  </si>
  <si>
    <t>frecuencia</t>
  </si>
  <si>
    <t>Dato minimo</t>
  </si>
  <si>
    <t>Dato maximo</t>
  </si>
  <si>
    <t>Total datos</t>
  </si>
  <si>
    <t>bin rango</t>
  </si>
  <si>
    <t>cantidad bins</t>
  </si>
  <si>
    <t>rango</t>
  </si>
  <si>
    <t>desde</t>
  </si>
  <si>
    <t>hasta</t>
  </si>
  <si>
    <t>bin rango redondeado</t>
  </si>
  <si>
    <t>datos ingresados manualmente</t>
  </si>
  <si>
    <t>media</t>
  </si>
  <si>
    <t>inicio del rango</t>
  </si>
  <si>
    <t>1b - histograma</t>
  </si>
  <si>
    <t>1a - distribucion de frecuencias</t>
  </si>
  <si>
    <t>frecuencia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</si>
</sst>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2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1" fontId="0" fillId="0" borderId="0" xfId="0" applyNumberFormat="1"/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4" xfId="0" applyFont="1" applyFill="1" applyBorder="1" applyAlignment="1">
      <alignment horizontal="center"/>
    </xf>
    <xf numFmtId="0" fontId="11" fillId="3" borderId="4" xfId="0" applyFont="1" applyFill="1" applyBorder="1"/>
    <xf numFmtId="0" fontId="11" fillId="3" borderId="4" xfId="0" applyFont="1" applyFill="1" applyBorder="1" applyAlignment="1">
      <alignment horizontal="center"/>
    </xf>
    <xf numFmtId="165" fontId="0" fillId="0" borderId="0" xfId="9" applyNumberFormat="1" applyFont="1" applyAlignment="1">
      <alignment horizontal="center"/>
    </xf>
    <xf numFmtId="0" fontId="11" fillId="3" borderId="0" xfId="0" applyFont="1" applyFill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11" xfId="0" applyFill="1" applyBorder="1" applyAlignment="1">
      <alignment horizontal="center"/>
    </xf>
    <xf numFmtId="9" fontId="0" fillId="0" borderId="12" xfId="9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9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0" xfId="0" applyFont="1" applyFill="1"/>
    <xf numFmtId="0" fontId="0" fillId="0" borderId="18" xfId="0" applyFont="1" applyBorder="1" applyAlignment="1">
      <alignment horizontal="center"/>
    </xf>
    <xf numFmtId="166" fontId="0" fillId="0" borderId="18" xfId="0" applyNumberFormat="1" applyFont="1" applyBorder="1" applyAlignment="1">
      <alignment horizontal="center"/>
    </xf>
    <xf numFmtId="9" fontId="0" fillId="0" borderId="18" xfId="9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66" fontId="0" fillId="0" borderId="25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9" fontId="0" fillId="0" borderId="25" xfId="9" applyFont="1" applyBorder="1" applyAlignment="1">
      <alignment horizontal="center"/>
    </xf>
    <xf numFmtId="9" fontId="0" fillId="0" borderId="26" xfId="0" applyNumberFormat="1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166" fontId="0" fillId="0" borderId="28" xfId="0" applyNumberFormat="1" applyFont="1" applyBorder="1" applyAlignment="1">
      <alignment horizontal="center"/>
    </xf>
    <xf numFmtId="9" fontId="0" fillId="0" borderId="28" xfId="9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1" fillId="3" borderId="9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 wrapText="1"/>
    </xf>
    <xf numFmtId="0" fontId="11" fillId="3" borderId="26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8" fillId="3" borderId="0" xfId="0" applyFont="1" applyFill="1" applyAlignment="1">
      <alignment horizontal="center" wrapText="1"/>
    </xf>
    <xf numFmtId="0" fontId="11" fillId="3" borderId="1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  <cellStyle name="Porcentaje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de los puntajes en el examen de estudiantes de secundaria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Scores!$J$4:$J$10</c:f>
              <c:strCache>
                <c:ptCount val="7"/>
                <c:pt idx="0">
                  <c:v>800 a 999</c:v>
                </c:pt>
                <c:pt idx="1">
                  <c:v>1000 a 1199</c:v>
                </c:pt>
                <c:pt idx="2">
                  <c:v>1200 a 1399</c:v>
                </c:pt>
                <c:pt idx="3">
                  <c:v>1400 a 1599</c:v>
                </c:pt>
                <c:pt idx="4">
                  <c:v>1600 a 1799</c:v>
                </c:pt>
                <c:pt idx="5">
                  <c:v>1800 a 1999</c:v>
                </c:pt>
                <c:pt idx="6">
                  <c:v>2000 a 2199</c:v>
                </c:pt>
              </c:strCache>
            </c:strRef>
          </c:cat>
          <c:val>
            <c:numRef>
              <c:f>Scores!$K$4:$K$10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21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4A84-84ED-AE4D7F28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916560"/>
        <c:axId val="69352912"/>
      </c:barChart>
      <c:catAx>
        <c:axId val="18239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52912"/>
        <c:crosses val="autoZero"/>
        <c:auto val="1"/>
        <c:lblAlgn val="ctr"/>
        <c:lblOffset val="100"/>
        <c:noMultiLvlLbl val="0"/>
      </c:catAx>
      <c:valAx>
        <c:axId val="69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Drinks!$C$2:$C$6</c:f>
              <c:strCache>
                <c:ptCount val="5"/>
                <c:pt idx="0">
                  <c:v>Coke</c:v>
                </c:pt>
                <c:pt idx="1">
                  <c:v>Diet Coke</c:v>
                </c:pt>
                <c:pt idx="2">
                  <c:v>Pepsi</c:v>
                </c:pt>
                <c:pt idx="3">
                  <c:v>Dr. Pepper</c:v>
                </c:pt>
                <c:pt idx="4">
                  <c:v>Sprite</c:v>
                </c:pt>
              </c:strCache>
            </c:strRef>
          </c:cat>
          <c:val>
            <c:numRef>
              <c:f>Drinks!$D$2:$D$6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2D0-8890-BC03F85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387792"/>
        <c:axId val="2093810576"/>
      </c:barChart>
      <c:catAx>
        <c:axId val="19803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810576"/>
        <c:crosses val="autoZero"/>
        <c:auto val="1"/>
        <c:lblAlgn val="ctr"/>
        <c:lblOffset val="100"/>
        <c:noMultiLvlLbl val="0"/>
      </c:catAx>
      <c:valAx>
        <c:axId val="20938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03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</a:p>
        </c:rich>
      </c:tx>
      <c:layout>
        <c:manualLayout>
          <c:xMode val="edge"/>
          <c:yMode val="edge"/>
          <c:x val="0.356902668416447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Audit!$C$19:$C$23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</c:numCache>
            </c:numRef>
          </c:cat>
          <c:val>
            <c:numRef>
              <c:f>Audit!$D$19:$D$23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B56-85F4-9DC9FDA0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62608"/>
        <c:axId val="2093822224"/>
      </c:barChart>
      <c:catAx>
        <c:axId val="20804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3822224"/>
        <c:crosses val="autoZero"/>
        <c:auto val="1"/>
        <c:lblAlgn val="ctr"/>
        <c:lblOffset val="100"/>
        <c:noMultiLvlLbl val="0"/>
      </c:catAx>
      <c:valAx>
        <c:axId val="2093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04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3849</xdr:colOff>
      <xdr:row>14</xdr:row>
      <xdr:rowOff>4233</xdr:rowOff>
    </xdr:from>
    <xdr:to>
      <xdr:col>12</xdr:col>
      <xdr:colOff>1202652</xdr:colOff>
      <xdr:row>29</xdr:row>
      <xdr:rowOff>38484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873E8F-8851-4D9D-94C5-350F0F45E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221287</xdr:colOff>
      <xdr:row>12</xdr:row>
      <xdr:rowOff>192424</xdr:rowOff>
    </xdr:from>
    <xdr:ext cx="3194242" cy="95346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C51B3D6-F7E9-4D76-B084-A153AA9978E1}"/>
            </a:ext>
          </a:extLst>
        </xdr:cNvPr>
        <xdr:cNvSpPr txBox="1"/>
      </xdr:nvSpPr>
      <xdr:spPr>
        <a:xfrm>
          <a:off x="13354242" y="2684318"/>
          <a:ext cx="3194242" cy="9534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 b="1"/>
            <a:t>2)  La distribucion del histograma sigue una distribucion normal, donde la media de los datos se encuentra en el rango de 1400</a:t>
          </a:r>
          <a:r>
            <a:rPr lang="es-CO" sz="1100" b="1" baseline="0"/>
            <a:t> a 1599 puntos en el examen, en la cual se encuentra la mayor cantidad de resultados (1/3 de los datos muestrales)</a:t>
          </a:r>
          <a:endParaRPr lang="es-CO" sz="1100" b="1"/>
        </a:p>
      </xdr:txBody>
    </xdr:sp>
    <xdr:clientData/>
  </xdr:oneCellAnchor>
  <xdr:oneCellAnchor>
    <xdr:from>
      <xdr:col>13</xdr:col>
      <xdr:colOff>210126</xdr:colOff>
      <xdr:row>18</xdr:row>
      <xdr:rowOff>8082</xdr:rowOff>
    </xdr:from>
    <xdr:ext cx="3194242" cy="3192412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E76AF5-521A-4FBC-877C-289F78F5EF40}"/>
            </a:ext>
          </a:extLst>
        </xdr:cNvPr>
        <xdr:cNvSpPr txBox="1"/>
      </xdr:nvSpPr>
      <xdr:spPr>
        <a:xfrm>
          <a:off x="13343081" y="3731491"/>
          <a:ext cx="3194242" cy="319241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 b="1"/>
            <a:t>3) RECOMENDACION A DISEÑADORES DE LA PRUEBA  </a:t>
          </a:r>
        </a:p>
        <a:p>
          <a:endParaRPr lang="es-CO" sz="1100" b="1"/>
        </a:p>
        <a:p>
          <a:r>
            <a:rPr lang="es-CO" sz="1100" b="1"/>
            <a:t>Ya que el puntaje maximo es 2400 y entendiendo que un</a:t>
          </a:r>
          <a:r>
            <a:rPr lang="es-CO" sz="1100" b="1" baseline="0"/>
            <a:t> examen se pasa con el 60% de la nota, esto significa que el puntaje minimo para pasar es de 1440 puntos, por lo tanto se puede decir que mas del 50% de los estudiantes lograron aprobar el examen ya que la media de los puntajes es de 1511</a:t>
          </a:r>
        </a:p>
        <a:p>
          <a:endParaRPr lang="es-CO" sz="1100" b="1" baseline="0"/>
        </a:p>
        <a:p>
          <a:r>
            <a:rPr lang="es-CO" sz="1100" b="1" baseline="0"/>
            <a:t>la recomendacion de mi parte es bajarle un poco la dificultad del examen para el siguiente periodo academico, con el fin de que alrededor del 80% de los estudiantes logren obtener el puntaje minimo de 1440 puntos, esto debido a que el 80% de las universidades tiene en cuenta este examen, de lo contrario no se lograria cumplir con la oferta academica de las universidades</a:t>
          </a:r>
          <a:endParaRPr lang="es-CO" sz="1100" b="1"/>
        </a:p>
      </xdr:txBody>
    </xdr:sp>
    <xdr:clientData/>
  </xdr:oneCellAnchor>
  <xdr:oneCellAnchor>
    <xdr:from>
      <xdr:col>7</xdr:col>
      <xdr:colOff>102753</xdr:colOff>
      <xdr:row>29</xdr:row>
      <xdr:rowOff>189346</xdr:rowOff>
    </xdr:from>
    <xdr:ext cx="6237625" cy="95346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156AC94-D1E4-4A32-A790-B17B4AD48CEE}"/>
            </a:ext>
          </a:extLst>
        </xdr:cNvPr>
        <xdr:cNvSpPr txBox="1"/>
      </xdr:nvSpPr>
      <xdr:spPr>
        <a:xfrm>
          <a:off x="6731768" y="6135255"/>
          <a:ext cx="6237625" cy="9534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100" b="1"/>
            <a:t>4)  RECOMENDACION A UNIVERSIDADES</a:t>
          </a:r>
        </a:p>
        <a:p>
          <a:endParaRPr lang="es-CO" sz="1100" b="1"/>
        </a:p>
        <a:p>
          <a:r>
            <a:rPr lang="es-CO" sz="1100" b="1"/>
            <a:t>Disminuir</a:t>
          </a:r>
          <a:r>
            <a:rPr lang="es-CO" sz="1100" b="1" baseline="0"/>
            <a:t> el puntaje minimo requerido para el ingreso a sus programas academicos, en este caso tomar el puntaje minimo desde 1250 puntos, en el cual se encuentra aproximadamente el 80% de los estudiantes que tomaron la prueba </a:t>
          </a:r>
          <a:endParaRPr lang="es-CO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9525</xdr:rowOff>
    </xdr:from>
    <xdr:to>
      <xdr:col>9</xdr:col>
      <xdr:colOff>571500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0664F-6191-485A-BDE4-21E90ED28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3</xdr:row>
      <xdr:rowOff>85725</xdr:rowOff>
    </xdr:from>
    <xdr:to>
      <xdr:col>10</xdr:col>
      <xdr:colOff>1295399</xdr:colOff>
      <xdr:row>22</xdr:row>
      <xdr:rowOff>200025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D32187-4D7B-4EA3-9040-24F59184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N31"/>
  <sheetViews>
    <sheetView tabSelected="1" zoomScale="99" workbookViewId="0">
      <selection activeCell="G32" sqref="G32"/>
    </sheetView>
  </sheetViews>
  <sheetFormatPr baseColWidth="10" defaultColWidth="10.875" defaultRowHeight="15.75" x14ac:dyDescent="0.25"/>
  <cols>
    <col min="1" max="4" width="10.875" style="10"/>
    <col min="5" max="5" width="21.875" style="10" customWidth="1"/>
    <col min="6" max="9" width="10.875" style="10"/>
    <col min="10" max="13" width="15.875" style="10" customWidth="1"/>
    <col min="14" max="14" width="14.5" style="10" customWidth="1"/>
    <col min="15" max="16384" width="10.875" style="10"/>
  </cols>
  <sheetData>
    <row r="1" spans="1:14" ht="20.100000000000001" customHeight="1" thickBot="1" x14ac:dyDescent="0.3">
      <c r="A1" s="68" t="s">
        <v>40</v>
      </c>
      <c r="B1" s="68"/>
      <c r="C1" s="68"/>
      <c r="H1" s="67" t="s">
        <v>61</v>
      </c>
      <c r="I1" s="67"/>
      <c r="J1" s="67"/>
      <c r="K1" s="67"/>
      <c r="L1" s="67"/>
      <c r="M1" s="67"/>
      <c r="N1" s="67"/>
    </row>
    <row r="2" spans="1:14" x14ac:dyDescent="0.25">
      <c r="A2" s="11">
        <v>1665</v>
      </c>
      <c r="B2" s="11">
        <v>1176</v>
      </c>
      <c r="C2" s="12">
        <v>1667</v>
      </c>
      <c r="E2" s="19" t="s">
        <v>48</v>
      </c>
      <c r="F2" s="10">
        <f>MIN(A2:C31)</f>
        <v>940</v>
      </c>
      <c r="H2" s="69" t="s">
        <v>53</v>
      </c>
      <c r="I2" s="70"/>
      <c r="J2" s="60" t="s">
        <v>58</v>
      </c>
      <c r="K2" s="60" t="s">
        <v>47</v>
      </c>
      <c r="L2" s="60" t="s">
        <v>46</v>
      </c>
      <c r="M2" s="60" t="s">
        <v>47</v>
      </c>
      <c r="N2" s="65" t="s">
        <v>62</v>
      </c>
    </row>
    <row r="3" spans="1:14" ht="16.5" thickBot="1" x14ac:dyDescent="0.3">
      <c r="A3" s="11">
        <v>1275</v>
      </c>
      <c r="B3" s="11">
        <v>1666</v>
      </c>
      <c r="C3" s="12">
        <v>1277</v>
      </c>
      <c r="E3" s="19" t="s">
        <v>49</v>
      </c>
      <c r="F3" s="10">
        <f>MAX(A2:C31)</f>
        <v>2137</v>
      </c>
      <c r="H3" s="51" t="s">
        <v>54</v>
      </c>
      <c r="I3" s="52" t="s">
        <v>55</v>
      </c>
      <c r="J3" s="61"/>
      <c r="K3" s="61"/>
      <c r="L3" s="61"/>
      <c r="M3" s="61"/>
      <c r="N3" s="66"/>
    </row>
    <row r="4" spans="1:14" x14ac:dyDescent="0.25">
      <c r="A4" s="11">
        <v>1650</v>
      </c>
      <c r="B4" s="11">
        <v>1276</v>
      </c>
      <c r="C4" s="12">
        <v>1652</v>
      </c>
      <c r="E4" s="19" t="s">
        <v>50</v>
      </c>
      <c r="F4" s="10">
        <f>COUNT(A2:C31)</f>
        <v>90</v>
      </c>
      <c r="H4" s="46">
        <f>F10</f>
        <v>800</v>
      </c>
      <c r="I4" s="47">
        <f>H4+$F$8-1</f>
        <v>999</v>
      </c>
      <c r="J4" s="47" t="str">
        <f>_xlfn.CONCAT(H4," a ",I4)</f>
        <v>800 a 999</v>
      </c>
      <c r="K4" s="47">
        <f>COUNTIFS($A$2:$C$31,_xlfn.CONCAT("&gt;=",H4),$A$2:$C$31,_xlfn.CONCAT("&lt;=",I4))</f>
        <v>3</v>
      </c>
      <c r="L4" s="48">
        <f>K4/$F$4</f>
        <v>3.3333333333333333E-2</v>
      </c>
      <c r="M4" s="49">
        <f>L4</f>
        <v>3.3333333333333333E-2</v>
      </c>
      <c r="N4" s="50">
        <f>M4</f>
        <v>3.3333333333333333E-2</v>
      </c>
    </row>
    <row r="5" spans="1:14" x14ac:dyDescent="0.25">
      <c r="A5" s="11">
        <v>1590</v>
      </c>
      <c r="B5" s="11">
        <v>1651</v>
      </c>
      <c r="C5" s="12">
        <v>1592</v>
      </c>
      <c r="E5"/>
      <c r="H5" s="39">
        <f>H4+$F$8</f>
        <v>1000</v>
      </c>
      <c r="I5" s="36">
        <f t="shared" ref="I5:I10" si="0">H5+$F$8-1</f>
        <v>1199</v>
      </c>
      <c r="J5" s="36" t="str">
        <f t="shared" ref="J5:J10" si="1">_xlfn.CONCAT(H5," a ",I5)</f>
        <v>1000 a 1199</v>
      </c>
      <c r="K5" s="36">
        <f t="shared" ref="K5:K10" si="2">COUNTIFS($A$2:$C$31,_xlfn.CONCAT("&gt;=",H5),$A$2:$C$31,_xlfn.CONCAT("&lt;=",I5))</f>
        <v>9</v>
      </c>
      <c r="L5" s="37">
        <f t="shared" ref="L5:L10" si="3">K5/$F$4</f>
        <v>0.1</v>
      </c>
      <c r="M5" s="38">
        <f t="shared" ref="M5:M10" si="4">L5</f>
        <v>0.1</v>
      </c>
      <c r="N5" s="43">
        <f>M5+N4</f>
        <v>0.13333333333333333</v>
      </c>
    </row>
    <row r="6" spans="1:14" x14ac:dyDescent="0.25">
      <c r="A6" s="11">
        <v>1475</v>
      </c>
      <c r="B6" s="11">
        <v>1591</v>
      </c>
      <c r="C6" s="12">
        <v>1477</v>
      </c>
      <c r="E6" s="19" t="s">
        <v>52</v>
      </c>
      <c r="F6" s="35">
        <v>5</v>
      </c>
      <c r="H6" s="39">
        <f t="shared" ref="H6:H9" si="5">H5+$F$8</f>
        <v>1200</v>
      </c>
      <c r="I6" s="36">
        <f t="shared" si="0"/>
        <v>1399</v>
      </c>
      <c r="J6" s="36" t="str">
        <f t="shared" si="1"/>
        <v>1200 a 1399</v>
      </c>
      <c r="K6" s="36">
        <f t="shared" si="2"/>
        <v>18</v>
      </c>
      <c r="L6" s="37">
        <f t="shared" si="3"/>
        <v>0.2</v>
      </c>
      <c r="M6" s="38">
        <f t="shared" si="4"/>
        <v>0.2</v>
      </c>
      <c r="N6" s="43">
        <f t="shared" ref="N6:N10" si="6">M6+N5</f>
        <v>0.33333333333333337</v>
      </c>
    </row>
    <row r="7" spans="1:14" x14ac:dyDescent="0.25">
      <c r="A7" s="11">
        <v>1490</v>
      </c>
      <c r="B7" s="11">
        <v>1476</v>
      </c>
      <c r="C7" s="12">
        <v>1492</v>
      </c>
      <c r="E7" s="19" t="s">
        <v>51</v>
      </c>
      <c r="F7" s="10">
        <f>(F3-F2)/F6</f>
        <v>239.4</v>
      </c>
      <c r="H7" s="39">
        <f t="shared" si="5"/>
        <v>1400</v>
      </c>
      <c r="I7" s="36">
        <f t="shared" si="0"/>
        <v>1599</v>
      </c>
      <c r="J7" s="36" t="str">
        <f t="shared" si="1"/>
        <v>1400 a 1599</v>
      </c>
      <c r="K7" s="36">
        <f t="shared" si="2"/>
        <v>30</v>
      </c>
      <c r="L7" s="37">
        <f t="shared" si="3"/>
        <v>0.33333333333333331</v>
      </c>
      <c r="M7" s="38">
        <f t="shared" si="4"/>
        <v>0.33333333333333331</v>
      </c>
      <c r="N7" s="43">
        <f t="shared" si="6"/>
        <v>0.66666666666666674</v>
      </c>
    </row>
    <row r="8" spans="1:14" x14ac:dyDescent="0.25">
      <c r="A8" s="11">
        <v>1525</v>
      </c>
      <c r="B8" s="11">
        <v>1491</v>
      </c>
      <c r="C8" s="12">
        <v>1527</v>
      </c>
      <c r="E8" s="19" t="s">
        <v>56</v>
      </c>
      <c r="F8" s="10">
        <v>200</v>
      </c>
      <c r="H8" s="39">
        <f t="shared" si="5"/>
        <v>1600</v>
      </c>
      <c r="I8" s="36">
        <f t="shared" si="0"/>
        <v>1799</v>
      </c>
      <c r="J8" s="36" t="str">
        <f t="shared" si="1"/>
        <v>1600 a 1799</v>
      </c>
      <c r="K8" s="36">
        <f t="shared" si="2"/>
        <v>21</v>
      </c>
      <c r="L8" s="37">
        <f t="shared" si="3"/>
        <v>0.23333333333333334</v>
      </c>
      <c r="M8" s="38">
        <f t="shared" si="4"/>
        <v>0.23333333333333334</v>
      </c>
      <c r="N8" s="43">
        <f t="shared" si="6"/>
        <v>0.90000000000000013</v>
      </c>
    </row>
    <row r="9" spans="1:14" x14ac:dyDescent="0.25">
      <c r="A9" s="11">
        <v>2135</v>
      </c>
      <c r="B9" s="11">
        <v>1526</v>
      </c>
      <c r="C9" s="12">
        <v>2137</v>
      </c>
      <c r="H9" s="39">
        <f t="shared" si="5"/>
        <v>1800</v>
      </c>
      <c r="I9" s="36">
        <f t="shared" si="0"/>
        <v>1999</v>
      </c>
      <c r="J9" s="36" t="str">
        <f t="shared" si="1"/>
        <v>1800 a 1999</v>
      </c>
      <c r="K9" s="36">
        <f t="shared" si="2"/>
        <v>6</v>
      </c>
      <c r="L9" s="37">
        <f t="shared" si="3"/>
        <v>6.6666666666666666E-2</v>
      </c>
      <c r="M9" s="38">
        <f t="shared" si="4"/>
        <v>6.6666666666666666E-2</v>
      </c>
      <c r="N9" s="43">
        <f t="shared" si="6"/>
        <v>0.96666666666666679</v>
      </c>
    </row>
    <row r="10" spans="1:14" ht="16.5" thickBot="1" x14ac:dyDescent="0.3">
      <c r="A10" s="11">
        <v>1560</v>
      </c>
      <c r="B10" s="11">
        <v>2136</v>
      </c>
      <c r="C10" s="12">
        <v>1562</v>
      </c>
      <c r="E10" s="19" t="s">
        <v>59</v>
      </c>
      <c r="F10" s="35">
        <v>800</v>
      </c>
      <c r="H10" s="40">
        <f>H9+$F$8</f>
        <v>2000</v>
      </c>
      <c r="I10" s="41">
        <f t="shared" si="0"/>
        <v>2199</v>
      </c>
      <c r="J10" s="41" t="str">
        <f t="shared" si="1"/>
        <v>2000 a 2199</v>
      </c>
      <c r="K10" s="41">
        <f t="shared" si="2"/>
        <v>3</v>
      </c>
      <c r="L10" s="42">
        <f t="shared" si="3"/>
        <v>3.3333333333333333E-2</v>
      </c>
      <c r="M10" s="44">
        <f t="shared" si="4"/>
        <v>3.3333333333333333E-2</v>
      </c>
      <c r="N10" s="45">
        <f t="shared" si="6"/>
        <v>1.0000000000000002</v>
      </c>
    </row>
    <row r="11" spans="1:14" x14ac:dyDescent="0.25">
      <c r="A11" s="11">
        <v>1880</v>
      </c>
      <c r="B11" s="11">
        <v>1561</v>
      </c>
      <c r="C11" s="12">
        <v>1882</v>
      </c>
    </row>
    <row r="12" spans="1:14" x14ac:dyDescent="0.25">
      <c r="A12" s="11">
        <v>1680</v>
      </c>
      <c r="B12" s="11">
        <v>1881</v>
      </c>
      <c r="C12" s="12">
        <v>1682</v>
      </c>
    </row>
    <row r="13" spans="1:14" ht="16.5" thickBot="1" x14ac:dyDescent="0.3">
      <c r="A13" s="11">
        <v>1560</v>
      </c>
      <c r="B13" s="11">
        <v>1681</v>
      </c>
      <c r="C13" s="12">
        <v>1562</v>
      </c>
    </row>
    <row r="14" spans="1:14" ht="16.5" thickBot="1" x14ac:dyDescent="0.3">
      <c r="A14" s="11">
        <v>1355</v>
      </c>
      <c r="B14" s="11">
        <v>1561</v>
      </c>
      <c r="C14" s="12">
        <v>1357</v>
      </c>
      <c r="E14" s="62" t="s">
        <v>60</v>
      </c>
      <c r="F14" s="63"/>
      <c r="G14" s="63"/>
      <c r="H14" s="63"/>
      <c r="I14" s="63"/>
      <c r="J14" s="63"/>
      <c r="K14" s="63"/>
      <c r="L14" s="63"/>
      <c r="M14" s="64"/>
    </row>
    <row r="15" spans="1:14" x14ac:dyDescent="0.25">
      <c r="A15" s="11">
        <v>1280</v>
      </c>
      <c r="B15" s="11">
        <v>1356</v>
      </c>
      <c r="C15" s="12">
        <v>1282</v>
      </c>
    </row>
    <row r="16" spans="1:14" x14ac:dyDescent="0.25">
      <c r="A16" s="11">
        <v>1150</v>
      </c>
      <c r="B16" s="11">
        <v>1281</v>
      </c>
      <c r="C16" s="12">
        <v>1152</v>
      </c>
    </row>
    <row r="17" spans="1:5" x14ac:dyDescent="0.25">
      <c r="A17" s="11">
        <v>1420</v>
      </c>
      <c r="B17" s="11">
        <v>1151</v>
      </c>
      <c r="C17" s="12">
        <v>1422</v>
      </c>
    </row>
    <row r="18" spans="1:5" x14ac:dyDescent="0.25">
      <c r="A18" s="11">
        <v>1440</v>
      </c>
      <c r="B18" s="11">
        <v>1421</v>
      </c>
      <c r="C18" s="12">
        <v>1442</v>
      </c>
    </row>
    <row r="19" spans="1:5" x14ac:dyDescent="0.25">
      <c r="A19" s="11">
        <v>940</v>
      </c>
      <c r="B19" s="11">
        <v>1441</v>
      </c>
      <c r="C19" s="12">
        <v>942</v>
      </c>
    </row>
    <row r="20" spans="1:5" x14ac:dyDescent="0.25">
      <c r="A20" s="11">
        <v>1645</v>
      </c>
      <c r="B20" s="11">
        <v>941</v>
      </c>
      <c r="C20" s="12">
        <v>1647</v>
      </c>
    </row>
    <row r="21" spans="1:5" x14ac:dyDescent="0.25">
      <c r="A21" s="11">
        <v>1060</v>
      </c>
      <c r="B21" s="11">
        <v>1646</v>
      </c>
      <c r="C21" s="12">
        <v>1062</v>
      </c>
    </row>
    <row r="22" spans="1:5" x14ac:dyDescent="0.25">
      <c r="A22" s="11">
        <v>1485</v>
      </c>
      <c r="B22" s="11">
        <v>1061</v>
      </c>
      <c r="C22" s="12">
        <v>1487</v>
      </c>
    </row>
    <row r="23" spans="1:5" x14ac:dyDescent="0.25">
      <c r="A23" s="11">
        <v>1755</v>
      </c>
      <c r="B23" s="11">
        <v>1486</v>
      </c>
      <c r="C23" s="12">
        <v>1757</v>
      </c>
    </row>
    <row r="24" spans="1:5" x14ac:dyDescent="0.25">
      <c r="A24" s="11">
        <v>1260</v>
      </c>
      <c r="B24" s="11">
        <v>1756</v>
      </c>
      <c r="C24" s="12">
        <v>1262</v>
      </c>
    </row>
    <row r="25" spans="1:5" x14ac:dyDescent="0.25">
      <c r="A25" s="11">
        <v>1390</v>
      </c>
      <c r="B25" s="11">
        <v>1261</v>
      </c>
      <c r="C25" s="12">
        <v>1392</v>
      </c>
    </row>
    <row r="26" spans="1:5" x14ac:dyDescent="0.25">
      <c r="A26" s="11">
        <v>1780</v>
      </c>
      <c r="B26" s="11">
        <v>1391</v>
      </c>
      <c r="C26" s="12">
        <v>1782</v>
      </c>
    </row>
    <row r="27" spans="1:5" x14ac:dyDescent="0.25">
      <c r="A27" s="11">
        <v>1585</v>
      </c>
      <c r="B27" s="11">
        <v>1781</v>
      </c>
      <c r="C27" s="12">
        <v>1587</v>
      </c>
    </row>
    <row r="28" spans="1:5" x14ac:dyDescent="0.25">
      <c r="A28" s="11">
        <v>1990</v>
      </c>
      <c r="B28" s="11">
        <v>1586</v>
      </c>
      <c r="C28" s="12">
        <v>1992</v>
      </c>
    </row>
    <row r="29" spans="1:5" x14ac:dyDescent="0.25">
      <c r="A29" s="11">
        <v>1375</v>
      </c>
      <c r="B29" s="11">
        <v>1991</v>
      </c>
      <c r="C29" s="12">
        <v>1377</v>
      </c>
    </row>
    <row r="30" spans="1:5" ht="31.5" x14ac:dyDescent="0.25">
      <c r="A30" s="11">
        <v>1730</v>
      </c>
      <c r="B30" s="11">
        <v>1376</v>
      </c>
      <c r="C30" s="12">
        <v>1732</v>
      </c>
      <c r="E30" s="24" t="s">
        <v>57</v>
      </c>
    </row>
    <row r="31" spans="1:5" x14ac:dyDescent="0.25">
      <c r="A31" s="11">
        <v>1175</v>
      </c>
      <c r="B31" s="11">
        <v>1731</v>
      </c>
      <c r="C31" s="12">
        <v>1177</v>
      </c>
    </row>
  </sheetData>
  <mergeCells count="9">
    <mergeCell ref="M2:M3"/>
    <mergeCell ref="E14:M14"/>
    <mergeCell ref="N2:N3"/>
    <mergeCell ref="H1:N1"/>
    <mergeCell ref="A1:C1"/>
    <mergeCell ref="H2:I2"/>
    <mergeCell ref="J2:J3"/>
    <mergeCell ref="K2:K3"/>
    <mergeCell ref="L2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H15" sqref="H15"/>
    </sheetView>
  </sheetViews>
  <sheetFormatPr baseColWidth="10" defaultColWidth="10.875" defaultRowHeight="20.25" x14ac:dyDescent="0.3"/>
  <cols>
    <col min="1" max="5" width="22.875" style="2" customWidth="1"/>
    <col min="6" max="6" width="21.5" style="2" customWidth="1"/>
    <col min="7" max="16384" width="10.875" style="2"/>
  </cols>
  <sheetData>
    <row r="1" spans="1:5" s="3" customFormat="1" ht="21" thickTop="1" x14ac:dyDescent="0.3">
      <c r="A1" s="4" t="s">
        <v>29</v>
      </c>
      <c r="B1" s="5" t="s">
        <v>30</v>
      </c>
      <c r="C1" s="5" t="s">
        <v>31</v>
      </c>
      <c r="D1" s="5" t="s">
        <v>32</v>
      </c>
      <c r="E1" s="6" t="s">
        <v>33</v>
      </c>
    </row>
    <row r="2" spans="1:5" x14ac:dyDescent="0.3">
      <c r="A2" s="1">
        <v>1</v>
      </c>
      <c r="B2" s="1" t="s">
        <v>0</v>
      </c>
      <c r="C2" s="1" t="s">
        <v>1</v>
      </c>
      <c r="D2" s="1">
        <v>33616</v>
      </c>
      <c r="E2" s="1">
        <v>29120</v>
      </c>
    </row>
    <row r="3" spans="1:5" x14ac:dyDescent="0.3">
      <c r="A3" s="1">
        <v>2</v>
      </c>
      <c r="B3" s="1" t="s">
        <v>2</v>
      </c>
      <c r="C3" s="1" t="s">
        <v>3</v>
      </c>
      <c r="D3" s="1">
        <v>32289</v>
      </c>
      <c r="E3" s="1">
        <v>24649</v>
      </c>
    </row>
    <row r="4" spans="1:5" x14ac:dyDescent="0.3">
      <c r="A4" s="1">
        <v>3</v>
      </c>
      <c r="B4" s="1" t="s">
        <v>4</v>
      </c>
      <c r="C4" s="1" t="s">
        <v>5</v>
      </c>
      <c r="D4" s="1">
        <v>31464</v>
      </c>
      <c r="E4" s="1">
        <v>36251</v>
      </c>
    </row>
    <row r="5" spans="1:5" x14ac:dyDescent="0.3">
      <c r="A5" s="1">
        <v>4</v>
      </c>
      <c r="B5" s="1" t="s">
        <v>0</v>
      </c>
      <c r="C5" s="1" t="s">
        <v>6</v>
      </c>
      <c r="D5" s="1">
        <v>31213</v>
      </c>
      <c r="E5" s="1">
        <v>22463</v>
      </c>
    </row>
    <row r="6" spans="1:5" x14ac:dyDescent="0.3">
      <c r="A6" s="1">
        <v>5</v>
      </c>
      <c r="B6" s="1" t="s">
        <v>4</v>
      </c>
      <c r="C6" s="1" t="s">
        <v>7</v>
      </c>
      <c r="D6" s="1">
        <v>30234</v>
      </c>
      <c r="E6" s="1">
        <v>29623</v>
      </c>
    </row>
    <row r="7" spans="1:5" x14ac:dyDescent="0.3">
      <c r="A7" s="1">
        <v>6</v>
      </c>
      <c r="B7" s="1" t="s">
        <v>8</v>
      </c>
      <c r="C7" s="1" t="s">
        <v>9</v>
      </c>
      <c r="D7" s="1">
        <v>27566</v>
      </c>
      <c r="E7" s="1">
        <v>22773</v>
      </c>
    </row>
    <row r="8" spans="1:5" x14ac:dyDescent="0.3">
      <c r="A8" s="1">
        <v>7</v>
      </c>
      <c r="B8" s="1" t="s">
        <v>10</v>
      </c>
      <c r="C8" s="1" t="s">
        <v>11</v>
      </c>
      <c r="D8" s="1">
        <v>22894</v>
      </c>
      <c r="E8" s="1">
        <v>18935</v>
      </c>
    </row>
    <row r="9" spans="1:5" x14ac:dyDescent="0.3">
      <c r="A9" s="1">
        <v>8</v>
      </c>
      <c r="B9" s="1" t="s">
        <v>10</v>
      </c>
      <c r="C9" s="1" t="s">
        <v>12</v>
      </c>
      <c r="D9" s="1">
        <v>19255</v>
      </c>
      <c r="E9" s="1">
        <v>8225</v>
      </c>
    </row>
    <row r="10" spans="1:5" x14ac:dyDescent="0.3">
      <c r="A10" s="1">
        <v>9</v>
      </c>
      <c r="B10" s="1" t="s">
        <v>4</v>
      </c>
      <c r="C10" s="1" t="s">
        <v>13</v>
      </c>
      <c r="D10" s="1">
        <v>18605</v>
      </c>
      <c r="E10" s="1">
        <v>11786</v>
      </c>
    </row>
    <row r="11" spans="1:5" x14ac:dyDescent="0.3">
      <c r="A11" s="1">
        <v>10</v>
      </c>
      <c r="B11" s="1" t="s">
        <v>14</v>
      </c>
      <c r="C11" s="1" t="s">
        <v>15</v>
      </c>
      <c r="D11" s="1">
        <v>18101</v>
      </c>
      <c r="E11" s="1">
        <v>10316</v>
      </c>
    </row>
    <row r="12" spans="1:5" x14ac:dyDescent="0.3">
      <c r="A12" s="1">
        <v>11</v>
      </c>
      <c r="B12" s="1" t="s">
        <v>14</v>
      </c>
      <c r="C12" s="1" t="s">
        <v>16</v>
      </c>
      <c r="D12" s="1">
        <v>18063</v>
      </c>
      <c r="E12" s="1">
        <v>15594</v>
      </c>
    </row>
    <row r="13" spans="1:5" x14ac:dyDescent="0.3">
      <c r="A13" s="1">
        <v>12</v>
      </c>
      <c r="B13" s="1" t="s">
        <v>2</v>
      </c>
      <c r="C13" s="1" t="s">
        <v>17</v>
      </c>
      <c r="D13" s="1">
        <v>17851</v>
      </c>
      <c r="E13" s="1">
        <v>8721</v>
      </c>
    </row>
    <row r="14" spans="1:5" x14ac:dyDescent="0.3">
      <c r="A14" s="1">
        <v>13</v>
      </c>
      <c r="B14" s="1" t="s">
        <v>8</v>
      </c>
      <c r="C14" s="1" t="s">
        <v>18</v>
      </c>
      <c r="D14" s="1">
        <v>17178</v>
      </c>
      <c r="E14" s="1">
        <v>19500</v>
      </c>
    </row>
    <row r="15" spans="1:5" x14ac:dyDescent="0.3">
      <c r="A15" s="1">
        <v>14</v>
      </c>
      <c r="B15" s="1" t="s">
        <v>19</v>
      </c>
      <c r="C15" s="1" t="s">
        <v>20</v>
      </c>
      <c r="D15" s="1">
        <v>16969</v>
      </c>
      <c r="E15" s="1">
        <v>9196</v>
      </c>
    </row>
    <row r="16" spans="1:5" x14ac:dyDescent="0.3">
      <c r="A16" s="1">
        <v>15</v>
      </c>
      <c r="B16" s="1" t="s">
        <v>14</v>
      </c>
      <c r="C16" s="1" t="s">
        <v>21</v>
      </c>
      <c r="D16" s="1">
        <v>15551</v>
      </c>
      <c r="E16" s="1">
        <v>17750</v>
      </c>
    </row>
    <row r="17" spans="1:5" x14ac:dyDescent="0.3">
      <c r="A17" s="1">
        <v>16</v>
      </c>
      <c r="B17" s="1" t="s">
        <v>22</v>
      </c>
      <c r="C17" s="1">
        <v>3</v>
      </c>
      <c r="D17" s="1">
        <v>12467</v>
      </c>
      <c r="E17" s="1">
        <v>11353</v>
      </c>
    </row>
    <row r="18" spans="1:5" x14ac:dyDescent="0.3">
      <c r="A18" s="1">
        <v>17</v>
      </c>
      <c r="B18" s="1" t="s">
        <v>2</v>
      </c>
      <c r="C18" s="1" t="s">
        <v>23</v>
      </c>
      <c r="D18" s="1">
        <v>11075</v>
      </c>
      <c r="E18" s="1">
        <v>13811</v>
      </c>
    </row>
    <row r="19" spans="1:5" x14ac:dyDescent="0.3">
      <c r="A19" s="1">
        <v>18</v>
      </c>
      <c r="B19" s="1" t="s">
        <v>24</v>
      </c>
      <c r="C19" s="1" t="s">
        <v>25</v>
      </c>
      <c r="D19" s="1">
        <v>10498</v>
      </c>
      <c r="E19" s="1">
        <v>7619</v>
      </c>
    </row>
    <row r="20" spans="1:5" x14ac:dyDescent="0.3">
      <c r="A20" s="1">
        <v>19</v>
      </c>
      <c r="B20" s="1" t="s">
        <v>26</v>
      </c>
      <c r="C20" s="1" t="s">
        <v>27</v>
      </c>
      <c r="D20" s="1">
        <v>10028</v>
      </c>
      <c r="E20" s="1">
        <v>5106</v>
      </c>
    </row>
    <row r="21" spans="1:5" x14ac:dyDescent="0.3">
      <c r="A21" s="1">
        <v>20</v>
      </c>
      <c r="B21" s="1" t="s">
        <v>8</v>
      </c>
      <c r="C21" s="1" t="s">
        <v>28</v>
      </c>
      <c r="D21" s="1">
        <v>9787</v>
      </c>
      <c r="E21" s="1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L23" sqref="L23"/>
    </sheetView>
  </sheetViews>
  <sheetFormatPr baseColWidth="10" defaultRowHeight="15.75" x14ac:dyDescent="0.25"/>
  <cols>
    <col min="3" max="3" width="17.625" customWidth="1"/>
    <col min="5" max="5" width="14.125" customWidth="1"/>
  </cols>
  <sheetData>
    <row r="1" spans="1:6" x14ac:dyDescent="0.25">
      <c r="A1" s="15" t="s">
        <v>41</v>
      </c>
      <c r="B1" s="13"/>
      <c r="C1" s="16" t="s">
        <v>44</v>
      </c>
      <c r="D1" s="17" t="s">
        <v>45</v>
      </c>
      <c r="E1" s="17" t="s">
        <v>46</v>
      </c>
      <c r="F1" s="17" t="s">
        <v>47</v>
      </c>
    </row>
    <row r="2" spans="1:6" x14ac:dyDescent="0.25">
      <c r="A2" s="7" t="s">
        <v>34</v>
      </c>
      <c r="B2" s="7"/>
      <c r="C2" s="7" t="s">
        <v>34</v>
      </c>
      <c r="D2" s="13">
        <f>COUNTIF($A$2:$A$51,C2)</f>
        <v>19</v>
      </c>
      <c r="E2" s="13">
        <f>D2/SUM($D$2:$D$6)</f>
        <v>0.38</v>
      </c>
      <c r="F2" s="18">
        <f>E2</f>
        <v>0.38</v>
      </c>
    </row>
    <row r="3" spans="1:6" x14ac:dyDescent="0.25">
      <c r="A3" s="7" t="s">
        <v>35</v>
      </c>
      <c r="B3" s="7"/>
      <c r="C3" s="7" t="s">
        <v>35</v>
      </c>
      <c r="D3" s="13">
        <f t="shared" ref="D3:D5" si="0">COUNTIF($A$2:$A$51,C3)</f>
        <v>8</v>
      </c>
      <c r="E3" s="13">
        <f t="shared" ref="E3:E6" si="1">D3/SUM($D$2:$D$6)</f>
        <v>0.16</v>
      </c>
      <c r="F3" s="18">
        <f t="shared" ref="F3:F6" si="2">E3</f>
        <v>0.16</v>
      </c>
    </row>
    <row r="4" spans="1:6" x14ac:dyDescent="0.25">
      <c r="A4" s="7" t="s">
        <v>37</v>
      </c>
      <c r="B4" s="7"/>
      <c r="C4" s="7" t="s">
        <v>37</v>
      </c>
      <c r="D4" s="13">
        <f t="shared" si="0"/>
        <v>13</v>
      </c>
      <c r="E4" s="13">
        <f t="shared" si="1"/>
        <v>0.26</v>
      </c>
      <c r="F4" s="18">
        <f t="shared" si="2"/>
        <v>0.26</v>
      </c>
    </row>
    <row r="5" spans="1:6" x14ac:dyDescent="0.25">
      <c r="A5" s="7" t="s">
        <v>35</v>
      </c>
      <c r="B5" s="7"/>
      <c r="C5" s="7" t="s">
        <v>38</v>
      </c>
      <c r="D5" s="13">
        <f t="shared" si="0"/>
        <v>5</v>
      </c>
      <c r="E5" s="13">
        <f t="shared" si="1"/>
        <v>0.1</v>
      </c>
      <c r="F5" s="18">
        <f t="shared" si="2"/>
        <v>0.1</v>
      </c>
    </row>
    <row r="6" spans="1:6" x14ac:dyDescent="0.25">
      <c r="A6" s="7" t="s">
        <v>34</v>
      </c>
      <c r="B6" s="7"/>
      <c r="C6" s="7" t="s">
        <v>36</v>
      </c>
      <c r="D6" s="13">
        <f>COUNTIF($A$2:$A$51,C6)</f>
        <v>5</v>
      </c>
      <c r="E6" s="13">
        <f t="shared" si="1"/>
        <v>0.1</v>
      </c>
      <c r="F6" s="18">
        <f t="shared" si="2"/>
        <v>0.1</v>
      </c>
    </row>
    <row r="7" spans="1:6" x14ac:dyDescent="0.25">
      <c r="A7" s="7" t="s">
        <v>34</v>
      </c>
    </row>
    <row r="8" spans="1:6" x14ac:dyDescent="0.25">
      <c r="A8" s="7" t="s">
        <v>38</v>
      </c>
    </row>
    <row r="9" spans="1:6" x14ac:dyDescent="0.25">
      <c r="A9" s="7" t="s">
        <v>35</v>
      </c>
    </row>
    <row r="10" spans="1:6" x14ac:dyDescent="0.25">
      <c r="A10" s="7" t="s">
        <v>37</v>
      </c>
    </row>
    <row r="11" spans="1:6" x14ac:dyDescent="0.25">
      <c r="A11" s="7" t="s">
        <v>37</v>
      </c>
    </row>
    <row r="12" spans="1:6" x14ac:dyDescent="0.25">
      <c r="A12" s="7" t="s">
        <v>34</v>
      </c>
    </row>
    <row r="13" spans="1:6" x14ac:dyDescent="0.25">
      <c r="A13" s="7" t="s">
        <v>38</v>
      </c>
    </row>
    <row r="14" spans="1:6" x14ac:dyDescent="0.25">
      <c r="A14" s="7" t="s">
        <v>36</v>
      </c>
    </row>
    <row r="15" spans="1:6" x14ac:dyDescent="0.25">
      <c r="A15" s="7" t="s">
        <v>34</v>
      </c>
    </row>
    <row r="16" spans="1:6" x14ac:dyDescent="0.25">
      <c r="A16" s="7" t="s">
        <v>35</v>
      </c>
    </row>
    <row r="17" spans="1:1" x14ac:dyDescent="0.25">
      <c r="A17" s="7" t="s">
        <v>34</v>
      </c>
    </row>
    <row r="18" spans="1:1" x14ac:dyDescent="0.25">
      <c r="A18" s="7" t="s">
        <v>34</v>
      </c>
    </row>
    <row r="19" spans="1:1" x14ac:dyDescent="0.25">
      <c r="A19" s="7" t="s">
        <v>35</v>
      </c>
    </row>
    <row r="20" spans="1:1" x14ac:dyDescent="0.25">
      <c r="A20" s="7" t="s">
        <v>34</v>
      </c>
    </row>
    <row r="21" spans="1:1" x14ac:dyDescent="0.25">
      <c r="A21" s="7" t="s">
        <v>34</v>
      </c>
    </row>
    <row r="22" spans="1:1" x14ac:dyDescent="0.25">
      <c r="A22" s="7" t="s">
        <v>34</v>
      </c>
    </row>
    <row r="23" spans="1:1" x14ac:dyDescent="0.25">
      <c r="A23" s="7" t="s">
        <v>36</v>
      </c>
    </row>
    <row r="24" spans="1:1" x14ac:dyDescent="0.25">
      <c r="A24" s="7" t="s">
        <v>34</v>
      </c>
    </row>
    <row r="25" spans="1:1" x14ac:dyDescent="0.25">
      <c r="A25" s="7" t="s">
        <v>34</v>
      </c>
    </row>
    <row r="26" spans="1:1" x14ac:dyDescent="0.25">
      <c r="A26" s="7" t="s">
        <v>35</v>
      </c>
    </row>
    <row r="27" spans="1:1" x14ac:dyDescent="0.25">
      <c r="A27" s="7" t="s">
        <v>34</v>
      </c>
    </row>
    <row r="28" spans="1:1" x14ac:dyDescent="0.25">
      <c r="A28" s="7" t="s">
        <v>36</v>
      </c>
    </row>
    <row r="29" spans="1:1" x14ac:dyDescent="0.25">
      <c r="A29" s="7" t="s">
        <v>37</v>
      </c>
    </row>
    <row r="30" spans="1:1" x14ac:dyDescent="0.25">
      <c r="A30" s="7" t="s">
        <v>34</v>
      </c>
    </row>
    <row r="31" spans="1:1" x14ac:dyDescent="0.25">
      <c r="A31" s="7" t="s">
        <v>37</v>
      </c>
    </row>
    <row r="32" spans="1:1" x14ac:dyDescent="0.25">
      <c r="A32" s="7" t="s">
        <v>36</v>
      </c>
    </row>
    <row r="33" spans="1:1" x14ac:dyDescent="0.25">
      <c r="A33" s="7" t="s">
        <v>38</v>
      </c>
    </row>
    <row r="34" spans="1:1" x14ac:dyDescent="0.25">
      <c r="A34" s="7" t="s">
        <v>37</v>
      </c>
    </row>
    <row r="35" spans="1:1" x14ac:dyDescent="0.25">
      <c r="A35" s="7" t="s">
        <v>35</v>
      </c>
    </row>
    <row r="36" spans="1:1" x14ac:dyDescent="0.25">
      <c r="A36" s="7" t="s">
        <v>37</v>
      </c>
    </row>
    <row r="37" spans="1:1" x14ac:dyDescent="0.25">
      <c r="A37" s="7" t="s">
        <v>34</v>
      </c>
    </row>
    <row r="38" spans="1:1" x14ac:dyDescent="0.25">
      <c r="A38" s="7" t="s">
        <v>34</v>
      </c>
    </row>
    <row r="39" spans="1:1" x14ac:dyDescent="0.25">
      <c r="A39" s="7" t="s">
        <v>35</v>
      </c>
    </row>
    <row r="40" spans="1:1" x14ac:dyDescent="0.25">
      <c r="A40" s="7" t="s">
        <v>37</v>
      </c>
    </row>
    <row r="41" spans="1:1" x14ac:dyDescent="0.25">
      <c r="A41" s="7" t="s">
        <v>37</v>
      </c>
    </row>
    <row r="42" spans="1:1" x14ac:dyDescent="0.25">
      <c r="A42" s="7" t="s">
        <v>37</v>
      </c>
    </row>
    <row r="43" spans="1:1" x14ac:dyDescent="0.25">
      <c r="A43" s="7" t="s">
        <v>34</v>
      </c>
    </row>
    <row r="44" spans="1:1" x14ac:dyDescent="0.25">
      <c r="A44" s="7" t="s">
        <v>38</v>
      </c>
    </row>
    <row r="45" spans="1:1" x14ac:dyDescent="0.25">
      <c r="A45" s="7" t="s">
        <v>36</v>
      </c>
    </row>
    <row r="46" spans="1:1" x14ac:dyDescent="0.25">
      <c r="A46" s="7" t="s">
        <v>34</v>
      </c>
    </row>
    <row r="47" spans="1:1" x14ac:dyDescent="0.25">
      <c r="A47" s="7" t="s">
        <v>34</v>
      </c>
    </row>
    <row r="48" spans="1:1" x14ac:dyDescent="0.25">
      <c r="A48" s="7" t="s">
        <v>37</v>
      </c>
    </row>
    <row r="49" spans="1:1" x14ac:dyDescent="0.25">
      <c r="A49" s="7" t="s">
        <v>38</v>
      </c>
    </row>
    <row r="50" spans="1:1" x14ac:dyDescent="0.25">
      <c r="A50" s="7" t="s">
        <v>37</v>
      </c>
    </row>
    <row r="51" spans="1:1" x14ac:dyDescent="0.25">
      <c r="A51" s="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E20" sqref="E20"/>
    </sheetView>
  </sheetViews>
  <sheetFormatPr baseColWidth="10" defaultRowHeight="15.75" x14ac:dyDescent="0.25"/>
  <cols>
    <col min="1" max="12" width="20.625" customWidth="1"/>
  </cols>
  <sheetData>
    <row r="1" spans="1:4" x14ac:dyDescent="0.25">
      <c r="A1" s="57" t="s">
        <v>39</v>
      </c>
      <c r="B1" s="57"/>
      <c r="C1" s="57"/>
      <c r="D1" s="57"/>
    </row>
    <row r="2" spans="1:4" x14ac:dyDescent="0.25">
      <c r="A2" s="8">
        <v>12</v>
      </c>
      <c r="B2" s="8">
        <v>14</v>
      </c>
      <c r="C2" s="8">
        <v>19</v>
      </c>
      <c r="D2" s="8">
        <v>18</v>
      </c>
    </row>
    <row r="3" spans="1:4" x14ac:dyDescent="0.25">
      <c r="A3" s="8">
        <v>15</v>
      </c>
      <c r="B3" s="8">
        <v>15</v>
      </c>
      <c r="C3" s="8">
        <v>18</v>
      </c>
      <c r="D3" s="8">
        <v>17</v>
      </c>
    </row>
    <row r="4" spans="1:4" x14ac:dyDescent="0.25">
      <c r="A4" s="8">
        <v>20</v>
      </c>
      <c r="B4" s="8">
        <v>27</v>
      </c>
      <c r="C4" s="8">
        <v>22</v>
      </c>
      <c r="D4" s="8">
        <v>23</v>
      </c>
    </row>
    <row r="5" spans="1:4" x14ac:dyDescent="0.25">
      <c r="A5" s="8">
        <v>22</v>
      </c>
      <c r="B5" s="8">
        <v>21</v>
      </c>
      <c r="C5" s="8">
        <v>33</v>
      </c>
      <c r="D5" s="8">
        <v>28</v>
      </c>
    </row>
    <row r="6" spans="1:4" x14ac:dyDescent="0.25">
      <c r="A6" s="8">
        <v>14</v>
      </c>
      <c r="B6" s="8">
        <v>18</v>
      </c>
      <c r="C6" s="8">
        <v>16</v>
      </c>
      <c r="D6" s="8">
        <v>13</v>
      </c>
    </row>
    <row r="9" spans="1:4" x14ac:dyDescent="0.25">
      <c r="A9" s="19" t="s">
        <v>48</v>
      </c>
      <c r="B9" s="13">
        <f>MIN(A2:D6)</f>
        <v>12</v>
      </c>
    </row>
    <row r="10" spans="1:4" x14ac:dyDescent="0.25">
      <c r="A10" s="19" t="s">
        <v>49</v>
      </c>
      <c r="B10" s="13">
        <f>MAX(A2:D6)</f>
        <v>33</v>
      </c>
    </row>
    <row r="11" spans="1:4" x14ac:dyDescent="0.25">
      <c r="A11" s="19" t="s">
        <v>50</v>
      </c>
      <c r="B11" s="13">
        <f>COUNT(A2:D6)</f>
        <v>20</v>
      </c>
    </row>
    <row r="13" spans="1:4" x14ac:dyDescent="0.25">
      <c r="A13" s="19" t="s">
        <v>52</v>
      </c>
      <c r="B13" s="23">
        <v>5</v>
      </c>
    </row>
    <row r="14" spans="1:4" x14ac:dyDescent="0.25">
      <c r="A14" s="19" t="s">
        <v>51</v>
      </c>
      <c r="B14" s="13">
        <f>(B10-B9)/B13</f>
        <v>4.2</v>
      </c>
    </row>
    <row r="15" spans="1:4" x14ac:dyDescent="0.25">
      <c r="A15" s="19" t="s">
        <v>56</v>
      </c>
      <c r="B15" s="13">
        <f>ROUNDUP(B14,0)</f>
        <v>5</v>
      </c>
    </row>
    <row r="16" spans="1:4" ht="16.5" thickBot="1" x14ac:dyDescent="0.3"/>
    <row r="17" spans="1:6" x14ac:dyDescent="0.25">
      <c r="A17" s="58" t="s">
        <v>53</v>
      </c>
      <c r="B17" s="59"/>
      <c r="C17" s="53" t="s">
        <v>58</v>
      </c>
      <c r="D17" s="53" t="s">
        <v>47</v>
      </c>
      <c r="E17" s="53" t="s">
        <v>46</v>
      </c>
      <c r="F17" s="55" t="s">
        <v>47</v>
      </c>
    </row>
    <row r="18" spans="1:6" ht="16.5" thickBot="1" x14ac:dyDescent="0.3">
      <c r="A18" s="33" t="s">
        <v>54</v>
      </c>
      <c r="B18" s="34" t="s">
        <v>55</v>
      </c>
      <c r="C18" s="54"/>
      <c r="D18" s="54"/>
      <c r="E18" s="54"/>
      <c r="F18" s="56"/>
    </row>
    <row r="19" spans="1:6" x14ac:dyDescent="0.25">
      <c r="A19" s="25">
        <v>10</v>
      </c>
      <c r="B19" s="21">
        <f>A19+$B$15-1</f>
        <v>14</v>
      </c>
      <c r="C19" s="20">
        <f>(A19+B19)/2</f>
        <v>12</v>
      </c>
      <c r="D19" s="22">
        <f>COUNTIFS($A$2:$D$6,_xlfn.CONCAT("&gt;=",A19),$A$2:$D$6,_xlfn.CONCAT("&lt;=",B19))</f>
        <v>4</v>
      </c>
      <c r="E19" s="22">
        <f>D19/$B$11</f>
        <v>0.2</v>
      </c>
      <c r="F19" s="26">
        <f>E19</f>
        <v>0.2</v>
      </c>
    </row>
    <row r="20" spans="1:6" x14ac:dyDescent="0.25">
      <c r="A20" s="27">
        <f>A19+$B$15</f>
        <v>15</v>
      </c>
      <c r="B20" s="21">
        <f t="shared" ref="B20:B23" si="0">A20+$B$15-1</f>
        <v>19</v>
      </c>
      <c r="C20" s="20">
        <f t="shared" ref="C20:C23" si="1">(A20+B20)/2</f>
        <v>17</v>
      </c>
      <c r="D20" s="22">
        <f>COUNTIFS($A$2:$D$6,_xlfn.CONCAT("&gt;=",A20),$A$2:$D$6,_xlfn.CONCAT("&lt;=",B20))</f>
        <v>8</v>
      </c>
      <c r="E20" s="22">
        <f t="shared" ref="E20:E23" si="2">D20/$B$11</f>
        <v>0.4</v>
      </c>
      <c r="F20" s="26">
        <f t="shared" ref="F20:F23" si="3">E20</f>
        <v>0.4</v>
      </c>
    </row>
    <row r="21" spans="1:6" x14ac:dyDescent="0.25">
      <c r="A21" s="27">
        <f t="shared" ref="A21:A23" si="4">A20+$B$15</f>
        <v>20</v>
      </c>
      <c r="B21" s="21">
        <f t="shared" si="0"/>
        <v>24</v>
      </c>
      <c r="C21" s="20">
        <f t="shared" si="1"/>
        <v>22</v>
      </c>
      <c r="D21" s="22">
        <f>COUNTIFS($A$2:$D$6,_xlfn.CONCAT("&gt;=",A21),$A$2:$D$6,_xlfn.CONCAT("&lt;=",B21))</f>
        <v>5</v>
      </c>
      <c r="E21" s="22">
        <f t="shared" si="2"/>
        <v>0.25</v>
      </c>
      <c r="F21" s="26">
        <f t="shared" si="3"/>
        <v>0.25</v>
      </c>
    </row>
    <row r="22" spans="1:6" x14ac:dyDescent="0.25">
      <c r="A22" s="27">
        <f t="shared" si="4"/>
        <v>25</v>
      </c>
      <c r="B22" s="21">
        <f t="shared" si="0"/>
        <v>29</v>
      </c>
      <c r="C22" s="20">
        <f t="shared" si="1"/>
        <v>27</v>
      </c>
      <c r="D22" s="22">
        <f>COUNTIFS($A$2:$D$6,_xlfn.CONCAT("&gt;=",A22),$A$2:$D$6,_xlfn.CONCAT("&lt;=",B22))</f>
        <v>2</v>
      </c>
      <c r="E22" s="22">
        <f t="shared" si="2"/>
        <v>0.1</v>
      </c>
      <c r="F22" s="26">
        <f t="shared" si="3"/>
        <v>0.1</v>
      </c>
    </row>
    <row r="23" spans="1:6" ht="16.5" thickBot="1" x14ac:dyDescent="0.3">
      <c r="A23" s="28">
        <f t="shared" si="4"/>
        <v>30</v>
      </c>
      <c r="B23" s="29">
        <f t="shared" si="0"/>
        <v>34</v>
      </c>
      <c r="C23" s="30">
        <f t="shared" si="1"/>
        <v>32</v>
      </c>
      <c r="D23" s="31">
        <f>COUNTIFS($A$2:$D$6,_xlfn.CONCAT("&gt;=",A23),$A$2:$D$6,_xlfn.CONCAT("&lt;=",B23))</f>
        <v>1</v>
      </c>
      <c r="E23" s="31">
        <f t="shared" si="2"/>
        <v>0.05</v>
      </c>
      <c r="F23" s="32">
        <f t="shared" si="3"/>
        <v>0.05</v>
      </c>
    </row>
    <row r="27" spans="1:6" ht="31.5" x14ac:dyDescent="0.25">
      <c r="A27" s="24" t="s">
        <v>57</v>
      </c>
    </row>
  </sheetData>
  <mergeCells count="6">
    <mergeCell ref="E17:E18"/>
    <mergeCell ref="F17:F18"/>
    <mergeCell ref="C17:C18"/>
    <mergeCell ref="A1:D1"/>
    <mergeCell ref="A17:B17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G21" sqref="G21"/>
    </sheetView>
  </sheetViews>
  <sheetFormatPr baseColWidth="10" defaultRowHeight="15.75" x14ac:dyDescent="0.25"/>
  <cols>
    <col min="1" max="1" width="15.625" customWidth="1"/>
  </cols>
  <sheetData>
    <row r="1" spans="1:2" x14ac:dyDescent="0.25">
      <c r="A1" s="9" t="s">
        <v>42</v>
      </c>
      <c r="B1" t="s">
        <v>43</v>
      </c>
    </row>
    <row r="2" spans="1:2" x14ac:dyDescent="0.25">
      <c r="A2" s="14">
        <v>25.555555555555554</v>
      </c>
      <c r="B2">
        <v>23</v>
      </c>
    </row>
    <row r="3" spans="1:2" x14ac:dyDescent="0.25">
      <c r="A3" s="14">
        <v>26.111111111111111</v>
      </c>
      <c r="B3">
        <v>22</v>
      </c>
    </row>
    <row r="4" spans="1:2" x14ac:dyDescent="0.25">
      <c r="A4" s="14">
        <v>26.666666666666664</v>
      </c>
      <c r="B4">
        <v>24</v>
      </c>
    </row>
    <row r="5" spans="1:2" x14ac:dyDescent="0.25">
      <c r="A5" s="14">
        <v>26.666666666666664</v>
      </c>
      <c r="B5">
        <v>22</v>
      </c>
    </row>
    <row r="6" spans="1:2" x14ac:dyDescent="0.25">
      <c r="A6" s="14">
        <v>27.777777777777779</v>
      </c>
      <c r="B6">
        <v>24</v>
      </c>
    </row>
    <row r="7" spans="1:2" x14ac:dyDescent="0.25">
      <c r="A7" s="14">
        <v>28.333333333333332</v>
      </c>
      <c r="B7">
        <v>26</v>
      </c>
    </row>
    <row r="8" spans="1:2" x14ac:dyDescent="0.25">
      <c r="A8" s="14">
        <v>29.444444444444443</v>
      </c>
      <c r="B8">
        <v>27</v>
      </c>
    </row>
    <row r="9" spans="1:2" x14ac:dyDescent="0.25">
      <c r="A9" s="14">
        <v>30</v>
      </c>
      <c r="B9">
        <v>25</v>
      </c>
    </row>
    <row r="10" spans="1:2" x14ac:dyDescent="0.25">
      <c r="A10" s="14">
        <v>30.555555555555554</v>
      </c>
      <c r="B10">
        <v>28</v>
      </c>
    </row>
    <row r="11" spans="1:2" x14ac:dyDescent="0.25">
      <c r="A11" s="14">
        <v>30.555555555555554</v>
      </c>
      <c r="B11">
        <v>26</v>
      </c>
    </row>
    <row r="12" spans="1:2" x14ac:dyDescent="0.25">
      <c r="A12" s="14">
        <v>31.111111111111111</v>
      </c>
      <c r="B12">
        <v>29</v>
      </c>
    </row>
    <row r="13" spans="1:2" x14ac:dyDescent="0.25">
      <c r="A13" s="14">
        <v>31.111111111111111</v>
      </c>
      <c r="B13">
        <v>30</v>
      </c>
    </row>
    <row r="14" spans="1:2" x14ac:dyDescent="0.25">
      <c r="A14" s="14">
        <v>32.222222222222221</v>
      </c>
      <c r="B14">
        <v>31</v>
      </c>
    </row>
    <row r="15" spans="1:2" x14ac:dyDescent="0.25">
      <c r="A15" s="14">
        <v>32.777777777777779</v>
      </c>
      <c r="B15">
        <v>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Scores</vt:lpstr>
      <vt:lpstr>Top20CarsUSA</vt:lpstr>
      <vt:lpstr>Drinks</vt:lpstr>
      <vt:lpstr>Audit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Guillermo Andres De Mendosa Corrales</cp:lastModifiedBy>
  <dcterms:created xsi:type="dcterms:W3CDTF">2017-11-13T14:33:03Z</dcterms:created>
  <dcterms:modified xsi:type="dcterms:W3CDTF">2020-11-07T03:39:52Z</dcterms:modified>
</cp:coreProperties>
</file>