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Harold Ricardo\ModuloAnalisDeDatos\MMA_cursoMetodosAnalisisDatos\Harold Restrepo\Tarea2\"/>
    </mc:Choice>
  </mc:AlternateContent>
  <xr:revisionPtr revIDLastSave="0" documentId="13_ncr:1_{B26F78F9-3FF9-47AE-AE8B-8E92594D42CA}" xr6:coauthVersionLast="45" xr6:coauthVersionMax="45" xr10:uidLastSave="{00000000-0000-0000-0000-000000000000}"/>
  <bookViews>
    <workbookView xWindow="-120" yWindow="-120" windowWidth="20730" windowHeight="11160" tabRatio="500" firstSheet="1" activeTab="3" xr2:uid="{00000000-000D-0000-FFFF-FFFF00000000}"/>
  </bookViews>
  <sheets>
    <sheet name="Top20CarsUSA" sheetId="2" r:id="rId1"/>
    <sheet name="Drinks" sheetId="3" r:id="rId2"/>
    <sheet name="Audit" sheetId="4" r:id="rId3"/>
    <sheet name="Scores-Tarea" sheetId="6" r:id="rId4"/>
    <sheet name="Water" sheetId="8" r:id="rId5"/>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6" i="6" l="1"/>
  <c r="F35" i="6"/>
  <c r="F34" i="6"/>
  <c r="E9" i="6"/>
  <c r="E10" i="6" s="1"/>
  <c r="E11" i="6" s="1"/>
  <c r="E12" i="6" s="1"/>
  <c r="E13" i="6" s="1"/>
  <c r="E14" i="6" s="1"/>
  <c r="E15" i="6" s="1"/>
  <c r="G8" i="6" s="1" a="1"/>
  <c r="G8" i="6" s="1"/>
  <c r="G15" i="6" l="1"/>
  <c r="G11" i="6"/>
  <c r="G10" i="6"/>
  <c r="G14" i="6"/>
  <c r="G13" i="6"/>
  <c r="G9" i="6"/>
  <c r="G12" i="6"/>
  <c r="F4" i="6" l="1"/>
  <c r="F3" i="6"/>
  <c r="F2" i="6"/>
  <c r="G3" i="3"/>
  <c r="G4" i="3"/>
  <c r="G5" i="3"/>
  <c r="G6" i="3"/>
  <c r="G2" i="3"/>
  <c r="F3" i="3"/>
  <c r="F4" i="3"/>
  <c r="F5" i="3"/>
  <c r="F6" i="3"/>
  <c r="F2" i="3"/>
  <c r="E7" i="3"/>
  <c r="E3" i="3"/>
  <c r="E4" i="3"/>
  <c r="E5" i="3"/>
  <c r="E6" i="3"/>
  <c r="E2" i="3"/>
  <c r="H8" i="6" l="1"/>
  <c r="H12" i="6"/>
  <c r="H13" i="6"/>
  <c r="H10" i="6"/>
  <c r="H15" i="6"/>
  <c r="H9" i="6"/>
  <c r="H14" i="6"/>
  <c r="H11" i="6"/>
</calcChain>
</file>

<file path=xl/sharedStrings.xml><?xml version="1.0" encoding="utf-8"?>
<sst xmlns="http://schemas.openxmlformats.org/spreadsheetml/2006/main" count="137" uniqueCount="77">
  <si>
    <t>Honda</t>
  </si>
  <si>
    <t>Accord</t>
  </si>
  <si>
    <t>Nissan</t>
  </si>
  <si>
    <t>Altima</t>
  </si>
  <si>
    <t>Toyota</t>
  </si>
  <si>
    <t>Camry</t>
  </si>
  <si>
    <t>Civic</t>
  </si>
  <si>
    <t>Corolla/Matrix</t>
  </si>
  <si>
    <t>Ford</t>
  </si>
  <si>
    <t>Fusion</t>
  </si>
  <si>
    <t>Hyundai</t>
  </si>
  <si>
    <t>Sonata</t>
  </si>
  <si>
    <t>Elantra</t>
  </si>
  <si>
    <t>Prius</t>
  </si>
  <si>
    <t>Chevrolet</t>
  </si>
  <si>
    <t>Cruze/Cobalt</t>
  </si>
  <si>
    <t>Impala</t>
  </si>
  <si>
    <t>Sentra</t>
  </si>
  <si>
    <t>Focus</t>
  </si>
  <si>
    <t>Volkswagon</t>
  </si>
  <si>
    <t>Jetta</t>
  </si>
  <si>
    <t>Malibu</t>
  </si>
  <si>
    <t>Mazda</t>
  </si>
  <si>
    <t>Versa</t>
  </si>
  <si>
    <t>Subaru</t>
  </si>
  <si>
    <t>Outback</t>
  </si>
  <si>
    <t>Kia</t>
  </si>
  <si>
    <t>Soul</t>
  </si>
  <si>
    <t>Fiesta</t>
  </si>
  <si>
    <t>Rango Ventas</t>
  </si>
  <si>
    <t>Fabricante</t>
  </si>
  <si>
    <t>Modelo</t>
  </si>
  <si>
    <t>Ventas Marzo 2011</t>
  </si>
  <si>
    <t>Ventas Marzo 2010</t>
  </si>
  <si>
    <t>Coke</t>
  </si>
  <si>
    <t>Diet Coke</t>
  </si>
  <si>
    <t>Sprite</t>
  </si>
  <si>
    <t>Pepsi</t>
  </si>
  <si>
    <t>Dr. Pepper</t>
  </si>
  <si>
    <t>Tiempo de Auditoría en Días</t>
  </si>
  <si>
    <t>Scores</t>
  </si>
  <si>
    <t>Datos</t>
  </si>
  <si>
    <t>Tempetarura oC</t>
  </si>
  <si>
    <t>Ventas (cajas)</t>
  </si>
  <si>
    <t>Bins</t>
  </si>
  <si>
    <t>Frecuencia Relativa</t>
  </si>
  <si>
    <t>Frecuecia (%)</t>
  </si>
  <si>
    <t>Conteo</t>
  </si>
  <si>
    <t>max</t>
  </si>
  <si>
    <t>min</t>
  </si>
  <si>
    <t>ancho bin</t>
  </si>
  <si>
    <t>Frecuencia</t>
  </si>
  <si>
    <t>BINS</t>
  </si>
  <si>
    <t>Frecuencia Rel (%)</t>
  </si>
  <si>
    <t>Promedio</t>
  </si>
  <si>
    <t>Mediana</t>
  </si>
  <si>
    <t>Moda</t>
  </si>
  <si>
    <t>800-1000</t>
  </si>
  <si>
    <t>1001-1200</t>
  </si>
  <si>
    <t>1201-1400</t>
  </si>
  <si>
    <t>1401-1600</t>
  </si>
  <si>
    <t>1601-1800</t>
  </si>
  <si>
    <t>1801-2000</t>
  </si>
  <si>
    <t>2001-2200</t>
  </si>
  <si>
    <t>&lt; 800</t>
  </si>
  <si>
    <t>Rangos</t>
  </si>
  <si>
    <t>1. Distribución de frecuencias y su histograma</t>
  </si>
  <si>
    <t>2. Comentario de la distribución</t>
  </si>
  <si>
    <t>Gráficamente se oberva que la distribución de los datos es similar a la distribución normal</t>
  </si>
  <si>
    <t>Adicionalmente, la media, la mediana y la moda estan en el bin 1600, que es el centro de la distribución.</t>
  </si>
  <si>
    <t>3. Recomendación a los diseñadores de la prueba:</t>
  </si>
  <si>
    <t>4. Recomendación a las universidades</t>
  </si>
  <si>
    <t>Basado en esto, le recomiendo a los diseñadores de la prueba que incluyan componentes adicionales que ayuden al estudiante  pensar de una manera amplia que permita la aplicación de los conocimientos aprendidos.</t>
  </si>
  <si>
    <t>Además, buscar un equilibro entre preguntas de selección múltiple y preguntas de respuesta corta, de modo que se tenga un mix entre la memoria y lo aprendido.</t>
  </si>
  <si>
    <t>Aplicar test específicos según las habilidades/competencias/conocimientos que requiera cada carrera evitando el uso de test generales, como el que estan tomando el 80% de las universidades,  los cuales pueden dejar por fuera a estudiantes que si tengan las competencias requeridas en ciertas carreras pero que son castigados por solo evaluar 3 componentes.</t>
  </si>
  <si>
    <t xml:space="preserve">Basados en los resultados vemos que ningun estudiante de la muestra tuvo el resultado perfecto,  solo 3 estudinates estuvieron en el rango 2001-2200. La mayoría de estudiantes estan en la media yvalores inferiores a ésta.  Normalmente los resultados mas negativos se dan en la componente de matempáticas, lo que afecta los buenos resultados y quizás estudiantes con competencias en materias no numéricas pueden no aprobar el examen.
</t>
  </si>
  <si>
    <t>Como se ve  en el histograma, la mayoría de los resultados están por debajo  de la media, por lo que las universidades tendría que permitir el ingreso de estudiantes bajando el umbral de admisión.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</si>
</sst>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0.0"/>
    <numFmt numFmtId="165" formatCode="_-* #,##0.0_-;\-* #,##0.0_-;_-* &quot;-&quot;_-;_-@_-"/>
  </numFmts>
  <fonts count="12" x14ac:knownFonts="1">
    <font>
      <sz val="12"/>
      <color theme="1"/>
      <name val="Calibri"/>
      <family val="2"/>
      <scheme val="minor"/>
    </font>
    <font>
      <b/>
      <sz val="14"/>
      <name val="Times New Roman"/>
      <family val="1"/>
    </font>
    <font>
      <sz val="14"/>
      <color theme="1"/>
      <name val="Times New Roman"/>
      <family val="1"/>
    </font>
    <font>
      <sz val="16"/>
      <color theme="1"/>
      <name val="Times New Roman"/>
      <family val="1"/>
    </font>
    <font>
      <u/>
      <sz val="12"/>
      <color theme="10"/>
      <name val="Calibri"/>
      <family val="2"/>
      <scheme val="minor"/>
    </font>
    <font>
      <u/>
      <sz val="12"/>
      <color theme="11"/>
      <name val="Calibri"/>
      <family val="2"/>
      <scheme val="minor"/>
    </font>
    <font>
      <b/>
      <sz val="12"/>
      <color rgb="FF000000"/>
      <name val="Times New Roman"/>
      <family val="1"/>
    </font>
    <font>
      <sz val="12"/>
      <color rgb="FF000000"/>
      <name val="Times New Roman"/>
      <family val="1"/>
    </font>
    <font>
      <b/>
      <sz val="12"/>
      <color rgb="FF000000"/>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0" fillId="0" borderId="0" applyFont="0" applyFill="0" applyBorder="0" applyAlignment="0" applyProtection="0"/>
    <xf numFmtId="41" fontId="10" fillId="0" borderId="0" applyFont="0" applyFill="0" applyBorder="0" applyAlignment="0" applyProtection="0"/>
  </cellStyleXfs>
  <cellXfs count="27">
    <xf numFmtId="0" fontId="0" fillId="0" borderId="0" xfId="0"/>
    <xf numFmtId="0" fontId="2" fillId="0" borderId="0" xfId="0" applyFont="1" applyAlignment="1">
      <alignment horizontal="center"/>
    </xf>
    <xf numFmtId="0" fontId="3" fillId="0" borderId="0" xfId="0" applyFont="1"/>
    <xf numFmtId="0" fontId="3" fillId="0" borderId="0" xfId="0" applyFont="1" applyAlignment="1"/>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7" fillId="0" borderId="0" xfId="0" applyFont="1" applyAlignment="1">
      <alignment horizontal="center"/>
    </xf>
    <xf numFmtId="0" fontId="7" fillId="0" borderId="0" xfId="0" applyFont="1"/>
    <xf numFmtId="1" fontId="0" fillId="0" borderId="0" xfId="0" applyNumberFormat="1"/>
    <xf numFmtId="0" fontId="0" fillId="0" borderId="0" xfId="0" applyFont="1"/>
    <xf numFmtId="0" fontId="9" fillId="0" borderId="0" xfId="0" applyFont="1" applyAlignment="1">
      <alignment horizontal="center"/>
    </xf>
    <xf numFmtId="0" fontId="9" fillId="0" borderId="0" xfId="0" applyFont="1"/>
    <xf numFmtId="0" fontId="0" fillId="0" borderId="0" xfId="0" applyAlignment="1">
      <alignment horizontal="center"/>
    </xf>
    <xf numFmtId="164" fontId="0" fillId="0" borderId="0" xfId="0" applyNumberFormat="1"/>
    <xf numFmtId="9" fontId="0" fillId="0" borderId="0" xfId="9" applyFont="1"/>
    <xf numFmtId="0" fontId="6" fillId="0" borderId="4" xfId="0" applyFont="1" applyBorder="1" applyAlignment="1">
      <alignment horizontal="center"/>
    </xf>
    <xf numFmtId="0" fontId="6" fillId="0" borderId="0" xfId="0" applyFont="1" applyAlignment="1">
      <alignment horizontal="center"/>
    </xf>
    <xf numFmtId="0" fontId="8" fillId="0" borderId="0" xfId="0" applyFont="1" applyAlignment="1">
      <alignment horizontal="center" wrapText="1"/>
    </xf>
    <xf numFmtId="0" fontId="11" fillId="0" borderId="5" xfId="0" applyFont="1" applyBorder="1" applyAlignment="1">
      <alignment horizontal="center"/>
    </xf>
    <xf numFmtId="0" fontId="0" fillId="0" borderId="5" xfId="0" applyFont="1" applyBorder="1"/>
    <xf numFmtId="9" fontId="0" fillId="0" borderId="5" xfId="9" applyFont="1" applyBorder="1"/>
    <xf numFmtId="0" fontId="0" fillId="2" borderId="0" xfId="0" applyFont="1" applyFill="1"/>
    <xf numFmtId="0" fontId="11" fillId="2" borderId="0" xfId="0" applyFont="1" applyFill="1"/>
    <xf numFmtId="41" fontId="0" fillId="0" borderId="5" xfId="10" applyFont="1" applyBorder="1"/>
    <xf numFmtId="165" fontId="0" fillId="0" borderId="5" xfId="10" applyNumberFormat="1" applyFont="1" applyBorder="1"/>
    <xf numFmtId="0" fontId="0" fillId="0" borderId="0" xfId="0" applyFont="1" applyAlignment="1">
      <alignment horizontal="left" vertical="top" wrapText="1"/>
    </xf>
  </cellXfs>
  <cellStyles count="11">
    <cellStyle name="Hipervínculo" xfId="1" builtinId="8" hidden="1"/>
    <cellStyle name="Hipervínculo" xfId="3" builtinId="8" hidden="1"/>
    <cellStyle name="Hipervínculo" xfId="5" builtinId="8" hidden="1"/>
    <cellStyle name="Hipervínculo" xfId="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Millares [0]" xfId="10" builtinId="6"/>
    <cellStyle name="Normal" xfId="0" builtinId="0"/>
    <cellStyle name="Porcentaje" xfId="9"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Histograma</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CO"/>
        </a:p>
      </c:txPr>
    </c:title>
    <c:autoTitleDeleted val="0"/>
    <c:plotArea>
      <c:layout/>
      <c:barChart>
        <c:barDir val="col"/>
        <c:grouping val="clustered"/>
        <c:varyColors val="0"/>
        <c:ser>
          <c:idx val="0"/>
          <c:order val="0"/>
          <c:tx>
            <c:strRef>
              <c:f>'Scores-Tarea'!$G$7</c:f>
              <c:strCache>
                <c:ptCount val="1"/>
                <c:pt idx="0">
                  <c:v>Frecuencia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CO"/>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numRef>
              <c:f>'Scores-Tarea'!$E$8:$E$15</c:f>
              <c:numCache>
                <c:formatCode>General</c:formatCode>
                <c:ptCount val="8"/>
                <c:pt idx="0">
                  <c:v>800</c:v>
                </c:pt>
                <c:pt idx="1">
                  <c:v>1000</c:v>
                </c:pt>
                <c:pt idx="2">
                  <c:v>1200</c:v>
                </c:pt>
                <c:pt idx="3">
                  <c:v>1400</c:v>
                </c:pt>
                <c:pt idx="4">
                  <c:v>1600</c:v>
                </c:pt>
                <c:pt idx="5">
                  <c:v>1800</c:v>
                </c:pt>
                <c:pt idx="6">
                  <c:v>2000</c:v>
                </c:pt>
                <c:pt idx="7">
                  <c:v>2200</c:v>
                </c:pt>
              </c:numCache>
            </c:numRef>
          </c:cat>
          <c:val>
            <c:numRef>
              <c:f>'Scores-Tarea'!$G$8:$G$15</c:f>
              <c:numCache>
                <c:formatCode>General</c:formatCode>
                <c:ptCount val="8"/>
                <c:pt idx="0">
                  <c:v>0</c:v>
                </c:pt>
                <c:pt idx="1">
                  <c:v>3</c:v>
                </c:pt>
                <c:pt idx="2">
                  <c:v>9</c:v>
                </c:pt>
                <c:pt idx="3">
                  <c:v>18</c:v>
                </c:pt>
                <c:pt idx="4">
                  <c:v>30</c:v>
                </c:pt>
                <c:pt idx="5">
                  <c:v>21</c:v>
                </c:pt>
                <c:pt idx="6">
                  <c:v>6</c:v>
                </c:pt>
                <c:pt idx="7">
                  <c:v>3</c:v>
                </c:pt>
              </c:numCache>
            </c:numRef>
          </c:val>
          <c:extLst>
            <c:ext xmlns:c16="http://schemas.microsoft.com/office/drawing/2014/chart" uri="{C3380CC4-5D6E-409C-BE32-E72D297353CC}">
              <c16:uniqueId val="{00000000-4D63-4A69-A8A2-6192DA40A1EF}"/>
            </c:ext>
          </c:extLst>
        </c:ser>
        <c:dLbls>
          <c:dLblPos val="inEnd"/>
          <c:showLegendKey val="0"/>
          <c:showVal val="1"/>
          <c:showCatName val="0"/>
          <c:showSerName val="0"/>
          <c:showPercent val="0"/>
          <c:showBubbleSize val="0"/>
        </c:dLbls>
        <c:gapWidth val="267"/>
        <c:overlap val="-43"/>
        <c:axId val="1327969247"/>
        <c:axId val="1319910671"/>
      </c:barChart>
      <c:catAx>
        <c:axId val="1327969247"/>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CO"/>
          </a:p>
        </c:txPr>
        <c:crossAx val="1319910671"/>
        <c:crosses val="autoZero"/>
        <c:auto val="1"/>
        <c:lblAlgn val="ctr"/>
        <c:lblOffset val="100"/>
        <c:noMultiLvlLbl val="0"/>
      </c:catAx>
      <c:valAx>
        <c:axId val="1319910671"/>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CO"/>
          </a:p>
        </c:txPr>
        <c:crossAx val="1327969247"/>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816840</xdr:colOff>
      <xdr:row>15</xdr:row>
      <xdr:rowOff>196658</xdr:rowOff>
    </xdr:from>
    <xdr:to>
      <xdr:col>9</xdr:col>
      <xdr:colOff>277091</xdr:colOff>
      <xdr:row>31</xdr:row>
      <xdr:rowOff>86591</xdr:rowOff>
    </xdr:to>
    <xdr:graphicFrame macro="">
      <xdr:nvGraphicFramePr>
        <xdr:cNvPr id="2" name="Gráfico 1">
          <a:extLst>
            <a:ext uri="{FF2B5EF4-FFF2-40B4-BE49-F238E27FC236}">
              <a16:creationId xmlns:a16="http://schemas.microsoft.com/office/drawing/2014/main" id="{70BA412C-71CD-4549-B2FE-74C1D7094A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289617</xdr:colOff>
      <xdr:row>0</xdr:row>
      <xdr:rowOff>155865</xdr:rowOff>
    </xdr:from>
    <xdr:to>
      <xdr:col>17</xdr:col>
      <xdr:colOff>507612</xdr:colOff>
      <xdr:row>19</xdr:row>
      <xdr:rowOff>175051</xdr:rowOff>
    </xdr:to>
    <xdr:pic>
      <xdr:nvPicPr>
        <xdr:cNvPr id="3" name="Imagen 2">
          <a:extLst>
            <a:ext uri="{FF2B5EF4-FFF2-40B4-BE49-F238E27FC236}">
              <a16:creationId xmlns:a16="http://schemas.microsoft.com/office/drawing/2014/main" id="{B817B03E-5644-4F2D-9EA8-91E23C36048F}"/>
            </a:ext>
          </a:extLst>
        </xdr:cNvPr>
        <xdr:cNvPicPr>
          <a:picLocks noChangeAspect="1"/>
        </xdr:cNvPicPr>
      </xdr:nvPicPr>
      <xdr:blipFill>
        <a:blip xmlns:r="http://schemas.openxmlformats.org/officeDocument/2006/relationships" r:embed="rId2"/>
        <a:stretch>
          <a:fillRect/>
        </a:stretch>
      </xdr:blipFill>
      <xdr:spPr>
        <a:xfrm>
          <a:off x="9433617" y="155865"/>
          <a:ext cx="6036904" cy="40023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election activeCell="H15" sqref="H15"/>
    </sheetView>
  </sheetViews>
  <sheetFormatPr baseColWidth="10" defaultColWidth="10.875" defaultRowHeight="20.25" x14ac:dyDescent="0.3"/>
  <cols>
    <col min="1" max="5" width="22.875" style="2" customWidth="1"/>
    <col min="6" max="6" width="21.5" style="2" customWidth="1"/>
    <col min="7" max="16384" width="10.875" style="2"/>
  </cols>
  <sheetData>
    <row r="1" spans="1:5" s="3" customFormat="1" ht="21" thickTop="1" x14ac:dyDescent="0.3">
      <c r="A1" s="4" t="s">
        <v>29</v>
      </c>
      <c r="B1" s="5" t="s">
        <v>30</v>
      </c>
      <c r="C1" s="5" t="s">
        <v>31</v>
      </c>
      <c r="D1" s="5" t="s">
        <v>32</v>
      </c>
      <c r="E1" s="6" t="s">
        <v>33</v>
      </c>
    </row>
    <row r="2" spans="1:5" x14ac:dyDescent="0.3">
      <c r="A2" s="1">
        <v>1</v>
      </c>
      <c r="B2" s="1" t="s">
        <v>0</v>
      </c>
      <c r="C2" s="1" t="s">
        <v>1</v>
      </c>
      <c r="D2" s="1">
        <v>33616</v>
      </c>
      <c r="E2" s="1">
        <v>29120</v>
      </c>
    </row>
    <row r="3" spans="1:5" x14ac:dyDescent="0.3">
      <c r="A3" s="1">
        <v>2</v>
      </c>
      <c r="B3" s="1" t="s">
        <v>2</v>
      </c>
      <c r="C3" s="1" t="s">
        <v>3</v>
      </c>
      <c r="D3" s="1">
        <v>32289</v>
      </c>
      <c r="E3" s="1">
        <v>24649</v>
      </c>
    </row>
    <row r="4" spans="1:5" x14ac:dyDescent="0.3">
      <c r="A4" s="1">
        <v>3</v>
      </c>
      <c r="B4" s="1" t="s">
        <v>4</v>
      </c>
      <c r="C4" s="1" t="s">
        <v>5</v>
      </c>
      <c r="D4" s="1">
        <v>31464</v>
      </c>
      <c r="E4" s="1">
        <v>36251</v>
      </c>
    </row>
    <row r="5" spans="1:5" x14ac:dyDescent="0.3">
      <c r="A5" s="1">
        <v>4</v>
      </c>
      <c r="B5" s="1" t="s">
        <v>0</v>
      </c>
      <c r="C5" s="1" t="s">
        <v>6</v>
      </c>
      <c r="D5" s="1">
        <v>31213</v>
      </c>
      <c r="E5" s="1">
        <v>22463</v>
      </c>
    </row>
    <row r="6" spans="1:5" x14ac:dyDescent="0.3">
      <c r="A6" s="1">
        <v>5</v>
      </c>
      <c r="B6" s="1" t="s">
        <v>4</v>
      </c>
      <c r="C6" s="1" t="s">
        <v>7</v>
      </c>
      <c r="D6" s="1">
        <v>30234</v>
      </c>
      <c r="E6" s="1">
        <v>29623</v>
      </c>
    </row>
    <row r="7" spans="1:5" x14ac:dyDescent="0.3">
      <c r="A7" s="1">
        <v>6</v>
      </c>
      <c r="B7" s="1" t="s">
        <v>8</v>
      </c>
      <c r="C7" s="1" t="s">
        <v>9</v>
      </c>
      <c r="D7" s="1">
        <v>27566</v>
      </c>
      <c r="E7" s="1">
        <v>22773</v>
      </c>
    </row>
    <row r="8" spans="1:5" x14ac:dyDescent="0.3">
      <c r="A8" s="1">
        <v>7</v>
      </c>
      <c r="B8" s="1" t="s">
        <v>10</v>
      </c>
      <c r="C8" s="1" t="s">
        <v>11</v>
      </c>
      <c r="D8" s="1">
        <v>22894</v>
      </c>
      <c r="E8" s="1">
        <v>18935</v>
      </c>
    </row>
    <row r="9" spans="1:5" x14ac:dyDescent="0.3">
      <c r="A9" s="1">
        <v>8</v>
      </c>
      <c r="B9" s="1" t="s">
        <v>10</v>
      </c>
      <c r="C9" s="1" t="s">
        <v>12</v>
      </c>
      <c r="D9" s="1">
        <v>19255</v>
      </c>
      <c r="E9" s="1">
        <v>8225</v>
      </c>
    </row>
    <row r="10" spans="1:5" x14ac:dyDescent="0.3">
      <c r="A10" s="1">
        <v>9</v>
      </c>
      <c r="B10" s="1" t="s">
        <v>4</v>
      </c>
      <c r="C10" s="1" t="s">
        <v>13</v>
      </c>
      <c r="D10" s="1">
        <v>18605</v>
      </c>
      <c r="E10" s="1">
        <v>11786</v>
      </c>
    </row>
    <row r="11" spans="1:5" x14ac:dyDescent="0.3">
      <c r="A11" s="1">
        <v>10</v>
      </c>
      <c r="B11" s="1" t="s">
        <v>14</v>
      </c>
      <c r="C11" s="1" t="s">
        <v>15</v>
      </c>
      <c r="D11" s="1">
        <v>18101</v>
      </c>
      <c r="E11" s="1">
        <v>10316</v>
      </c>
    </row>
    <row r="12" spans="1:5" x14ac:dyDescent="0.3">
      <c r="A12" s="1">
        <v>11</v>
      </c>
      <c r="B12" s="1" t="s">
        <v>14</v>
      </c>
      <c r="C12" s="1" t="s">
        <v>16</v>
      </c>
      <c r="D12" s="1">
        <v>18063</v>
      </c>
      <c r="E12" s="1">
        <v>15594</v>
      </c>
    </row>
    <row r="13" spans="1:5" x14ac:dyDescent="0.3">
      <c r="A13" s="1">
        <v>12</v>
      </c>
      <c r="B13" s="1" t="s">
        <v>2</v>
      </c>
      <c r="C13" s="1" t="s">
        <v>17</v>
      </c>
      <c r="D13" s="1">
        <v>17851</v>
      </c>
      <c r="E13" s="1">
        <v>8721</v>
      </c>
    </row>
    <row r="14" spans="1:5" x14ac:dyDescent="0.3">
      <c r="A14" s="1">
        <v>13</v>
      </c>
      <c r="B14" s="1" t="s">
        <v>8</v>
      </c>
      <c r="C14" s="1" t="s">
        <v>18</v>
      </c>
      <c r="D14" s="1">
        <v>17178</v>
      </c>
      <c r="E14" s="1">
        <v>19500</v>
      </c>
    </row>
    <row r="15" spans="1:5" x14ac:dyDescent="0.3">
      <c r="A15" s="1">
        <v>14</v>
      </c>
      <c r="B15" s="1" t="s">
        <v>19</v>
      </c>
      <c r="C15" s="1" t="s">
        <v>20</v>
      </c>
      <c r="D15" s="1">
        <v>16969</v>
      </c>
      <c r="E15" s="1">
        <v>9196</v>
      </c>
    </row>
    <row r="16" spans="1:5" x14ac:dyDescent="0.3">
      <c r="A16" s="1">
        <v>15</v>
      </c>
      <c r="B16" s="1" t="s">
        <v>14</v>
      </c>
      <c r="C16" s="1" t="s">
        <v>21</v>
      </c>
      <c r="D16" s="1">
        <v>15551</v>
      </c>
      <c r="E16" s="1">
        <v>17750</v>
      </c>
    </row>
    <row r="17" spans="1:5" x14ac:dyDescent="0.3">
      <c r="A17" s="1">
        <v>16</v>
      </c>
      <c r="B17" s="1" t="s">
        <v>22</v>
      </c>
      <c r="C17" s="1">
        <v>3</v>
      </c>
      <c r="D17" s="1">
        <v>12467</v>
      </c>
      <c r="E17" s="1">
        <v>11353</v>
      </c>
    </row>
    <row r="18" spans="1:5" x14ac:dyDescent="0.3">
      <c r="A18" s="1">
        <v>17</v>
      </c>
      <c r="B18" s="1" t="s">
        <v>2</v>
      </c>
      <c r="C18" s="1" t="s">
        <v>23</v>
      </c>
      <c r="D18" s="1">
        <v>11075</v>
      </c>
      <c r="E18" s="1">
        <v>13811</v>
      </c>
    </row>
    <row r="19" spans="1:5" x14ac:dyDescent="0.3">
      <c r="A19" s="1">
        <v>18</v>
      </c>
      <c r="B19" s="1" t="s">
        <v>24</v>
      </c>
      <c r="C19" s="1" t="s">
        <v>25</v>
      </c>
      <c r="D19" s="1">
        <v>10498</v>
      </c>
      <c r="E19" s="1">
        <v>7619</v>
      </c>
    </row>
    <row r="20" spans="1:5" x14ac:dyDescent="0.3">
      <c r="A20" s="1">
        <v>19</v>
      </c>
      <c r="B20" s="1" t="s">
        <v>26</v>
      </c>
      <c r="C20" s="1" t="s">
        <v>27</v>
      </c>
      <c r="D20" s="1">
        <v>10028</v>
      </c>
      <c r="E20" s="1">
        <v>5106</v>
      </c>
    </row>
    <row r="21" spans="1:5" x14ac:dyDescent="0.3">
      <c r="A21" s="1">
        <v>20</v>
      </c>
      <c r="B21" s="1" t="s">
        <v>8</v>
      </c>
      <c r="C21" s="1" t="s">
        <v>28</v>
      </c>
      <c r="D21" s="1">
        <v>9787</v>
      </c>
      <c r="E21" s="1">
        <v>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E13" sqref="E13"/>
    </sheetView>
  </sheetViews>
  <sheetFormatPr baseColWidth="10" defaultRowHeight="15.75" x14ac:dyDescent="0.25"/>
  <sheetData>
    <row r="1" spans="1:7" x14ac:dyDescent="0.25">
      <c r="A1" s="16" t="s">
        <v>41</v>
      </c>
      <c r="B1" s="16"/>
      <c r="C1" s="13"/>
      <c r="D1" t="s">
        <v>44</v>
      </c>
      <c r="F1" t="s">
        <v>45</v>
      </c>
      <c r="G1" t="s">
        <v>46</v>
      </c>
    </row>
    <row r="2" spans="1:7" x14ac:dyDescent="0.25">
      <c r="A2" s="7" t="s">
        <v>34</v>
      </c>
      <c r="B2" s="7" t="s">
        <v>34</v>
      </c>
      <c r="D2" t="s">
        <v>34</v>
      </c>
      <c r="E2" s="7">
        <f>COUNTIF($A$2:$B$26,D2)</f>
        <v>19</v>
      </c>
      <c r="F2">
        <f>E2/$E$7</f>
        <v>0.38</v>
      </c>
      <c r="G2" s="15">
        <f>F2</f>
        <v>0.38</v>
      </c>
    </row>
    <row r="3" spans="1:7" x14ac:dyDescent="0.25">
      <c r="A3" s="7" t="s">
        <v>35</v>
      </c>
      <c r="B3" s="7" t="s">
        <v>36</v>
      </c>
      <c r="C3" s="7"/>
      <c r="D3" t="s">
        <v>35</v>
      </c>
      <c r="E3" s="7">
        <f t="shared" ref="E3:E6" si="0">COUNTIF($A$2:$B$26,D3)</f>
        <v>8</v>
      </c>
      <c r="F3">
        <f t="shared" ref="F3:F6" si="1">E3/$E$7</f>
        <v>0.16</v>
      </c>
      <c r="G3" s="15">
        <f t="shared" ref="G3:G6" si="2">F3</f>
        <v>0.16</v>
      </c>
    </row>
    <row r="4" spans="1:7" x14ac:dyDescent="0.25">
      <c r="A4" s="7" t="s">
        <v>37</v>
      </c>
      <c r="B4" s="7" t="s">
        <v>37</v>
      </c>
      <c r="C4" s="7"/>
      <c r="D4" t="s">
        <v>37</v>
      </c>
      <c r="E4" s="7">
        <f t="shared" si="0"/>
        <v>13</v>
      </c>
      <c r="F4">
        <f t="shared" si="1"/>
        <v>0.26</v>
      </c>
      <c r="G4" s="15">
        <f t="shared" si="2"/>
        <v>0.26</v>
      </c>
    </row>
    <row r="5" spans="1:7" x14ac:dyDescent="0.25">
      <c r="A5" s="7" t="s">
        <v>35</v>
      </c>
      <c r="B5" s="7" t="s">
        <v>34</v>
      </c>
      <c r="C5" s="7"/>
      <c r="D5" s="7" t="s">
        <v>38</v>
      </c>
      <c r="E5" s="7">
        <f t="shared" si="0"/>
        <v>5</v>
      </c>
      <c r="F5">
        <f t="shared" si="1"/>
        <v>0.1</v>
      </c>
      <c r="G5" s="15">
        <f t="shared" si="2"/>
        <v>0.1</v>
      </c>
    </row>
    <row r="6" spans="1:7" x14ac:dyDescent="0.25">
      <c r="A6" s="7" t="s">
        <v>34</v>
      </c>
      <c r="B6" s="7" t="s">
        <v>37</v>
      </c>
      <c r="C6" s="7"/>
      <c r="D6" s="7" t="s">
        <v>36</v>
      </c>
      <c r="E6" s="7">
        <f t="shared" si="0"/>
        <v>5</v>
      </c>
      <c r="F6">
        <f t="shared" si="1"/>
        <v>0.1</v>
      </c>
      <c r="G6" s="15">
        <f t="shared" si="2"/>
        <v>0.1</v>
      </c>
    </row>
    <row r="7" spans="1:7" x14ac:dyDescent="0.25">
      <c r="A7" s="7" t="s">
        <v>34</v>
      </c>
      <c r="B7" s="7" t="s">
        <v>36</v>
      </c>
      <c r="E7" s="7">
        <f>SUM(E2:E6)</f>
        <v>50</v>
      </c>
    </row>
    <row r="8" spans="1:7" x14ac:dyDescent="0.25">
      <c r="A8" s="7" t="s">
        <v>38</v>
      </c>
      <c r="B8" s="7" t="s">
        <v>38</v>
      </c>
      <c r="E8" s="7"/>
    </row>
    <row r="9" spans="1:7" x14ac:dyDescent="0.25">
      <c r="A9" s="7" t="s">
        <v>35</v>
      </c>
      <c r="B9" s="7" t="s">
        <v>37</v>
      </c>
      <c r="E9" s="7"/>
    </row>
    <row r="10" spans="1:7" x14ac:dyDescent="0.25">
      <c r="A10" s="7" t="s">
        <v>37</v>
      </c>
      <c r="B10" s="7" t="s">
        <v>35</v>
      </c>
    </row>
    <row r="11" spans="1:7" x14ac:dyDescent="0.25">
      <c r="A11" s="7" t="s">
        <v>37</v>
      </c>
      <c r="B11" s="7" t="s">
        <v>37</v>
      </c>
    </row>
    <row r="12" spans="1:7" x14ac:dyDescent="0.25">
      <c r="A12" s="7" t="s">
        <v>34</v>
      </c>
      <c r="B12" s="7" t="s">
        <v>34</v>
      </c>
    </row>
    <row r="13" spans="1:7" x14ac:dyDescent="0.25">
      <c r="A13" s="7" t="s">
        <v>38</v>
      </c>
      <c r="B13" s="7" t="s">
        <v>34</v>
      </c>
    </row>
    <row r="14" spans="1:7" x14ac:dyDescent="0.25">
      <c r="A14" s="7" t="s">
        <v>36</v>
      </c>
      <c r="B14" s="7" t="s">
        <v>35</v>
      </c>
    </row>
    <row r="15" spans="1:7" x14ac:dyDescent="0.25">
      <c r="A15" s="7" t="s">
        <v>34</v>
      </c>
      <c r="B15" s="7" t="s">
        <v>37</v>
      </c>
    </row>
    <row r="16" spans="1:7" x14ac:dyDescent="0.25">
      <c r="A16" s="7" t="s">
        <v>35</v>
      </c>
      <c r="B16" s="7" t="s">
        <v>37</v>
      </c>
    </row>
    <row r="17" spans="1:2" x14ac:dyDescent="0.25">
      <c r="A17" s="7" t="s">
        <v>34</v>
      </c>
      <c r="B17" s="7" t="s">
        <v>37</v>
      </c>
    </row>
    <row r="18" spans="1:2" x14ac:dyDescent="0.25">
      <c r="A18" s="7" t="s">
        <v>34</v>
      </c>
      <c r="B18" s="7" t="s">
        <v>34</v>
      </c>
    </row>
    <row r="19" spans="1:2" x14ac:dyDescent="0.25">
      <c r="A19" s="7" t="s">
        <v>35</v>
      </c>
      <c r="B19" s="7" t="s">
        <v>38</v>
      </c>
    </row>
    <row r="20" spans="1:2" x14ac:dyDescent="0.25">
      <c r="A20" s="7" t="s">
        <v>34</v>
      </c>
      <c r="B20" s="7" t="s">
        <v>36</v>
      </c>
    </row>
    <row r="21" spans="1:2" x14ac:dyDescent="0.25">
      <c r="A21" s="7" t="s">
        <v>34</v>
      </c>
      <c r="B21" s="7" t="s">
        <v>34</v>
      </c>
    </row>
    <row r="22" spans="1:2" x14ac:dyDescent="0.25">
      <c r="A22" s="7" t="s">
        <v>34</v>
      </c>
      <c r="B22" s="7" t="s">
        <v>34</v>
      </c>
    </row>
    <row r="23" spans="1:2" x14ac:dyDescent="0.25">
      <c r="A23" s="7" t="s">
        <v>36</v>
      </c>
      <c r="B23" s="7" t="s">
        <v>37</v>
      </c>
    </row>
    <row r="24" spans="1:2" x14ac:dyDescent="0.25">
      <c r="A24" s="7" t="s">
        <v>34</v>
      </c>
      <c r="B24" s="7" t="s">
        <v>38</v>
      </c>
    </row>
    <row r="25" spans="1:2" x14ac:dyDescent="0.25">
      <c r="A25" s="7" t="s">
        <v>34</v>
      </c>
      <c r="B25" s="7" t="s">
        <v>37</v>
      </c>
    </row>
    <row r="26" spans="1:2" x14ac:dyDescent="0.25">
      <c r="A26" s="7" t="s">
        <v>35</v>
      </c>
      <c r="B26" s="7" t="s">
        <v>37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workbookViewId="0">
      <selection activeCell="D18" sqref="D18"/>
    </sheetView>
  </sheetViews>
  <sheetFormatPr baseColWidth="10" defaultRowHeight="15.75" x14ac:dyDescent="0.25"/>
  <sheetData>
    <row r="1" spans="1:4" x14ac:dyDescent="0.25">
      <c r="A1" s="17" t="s">
        <v>39</v>
      </c>
      <c r="B1" s="17"/>
      <c r="C1" s="17"/>
      <c r="D1" s="17"/>
    </row>
    <row r="2" spans="1:4" x14ac:dyDescent="0.25">
      <c r="A2" s="8">
        <v>12</v>
      </c>
      <c r="B2" s="8">
        <v>14</v>
      </c>
      <c r="C2" s="8">
        <v>19</v>
      </c>
      <c r="D2" s="8">
        <v>18</v>
      </c>
    </row>
    <row r="3" spans="1:4" x14ac:dyDescent="0.25">
      <c r="A3" s="8">
        <v>15</v>
      </c>
      <c r="B3" s="8">
        <v>15</v>
      </c>
      <c r="C3" s="8">
        <v>18</v>
      </c>
      <c r="D3" s="8">
        <v>17</v>
      </c>
    </row>
    <row r="4" spans="1:4" x14ac:dyDescent="0.25">
      <c r="A4" s="8">
        <v>20</v>
      </c>
      <c r="B4" s="8">
        <v>27</v>
      </c>
      <c r="C4" s="8">
        <v>22</v>
      </c>
      <c r="D4" s="8">
        <v>23</v>
      </c>
    </row>
    <row r="5" spans="1:4" x14ac:dyDescent="0.25">
      <c r="A5" s="8">
        <v>22</v>
      </c>
      <c r="B5" s="8">
        <v>21</v>
      </c>
      <c r="C5" s="8">
        <v>33</v>
      </c>
      <c r="D5" s="8">
        <v>28</v>
      </c>
    </row>
    <row r="6" spans="1:4" x14ac:dyDescent="0.25">
      <c r="A6" s="8">
        <v>14</v>
      </c>
      <c r="B6" s="8">
        <v>18</v>
      </c>
      <c r="C6" s="8">
        <v>16</v>
      </c>
      <c r="D6" s="8">
        <v>13</v>
      </c>
    </row>
    <row r="8" spans="1:4" x14ac:dyDescent="0.25">
      <c r="A8" s="8"/>
      <c r="B8" s="8"/>
      <c r="C8" s="8"/>
      <c r="D8" s="8"/>
    </row>
    <row r="9" spans="1:4" x14ac:dyDescent="0.25">
      <c r="A9" s="8"/>
      <c r="B9" s="8"/>
      <c r="C9" s="8"/>
      <c r="D9" s="8"/>
    </row>
    <row r="10" spans="1:4" x14ac:dyDescent="0.25">
      <c r="A10" s="8"/>
      <c r="B10" s="8"/>
      <c r="C10" s="8"/>
      <c r="D10" s="8"/>
    </row>
    <row r="11" spans="1:4" x14ac:dyDescent="0.25">
      <c r="A11" s="8"/>
      <c r="B11" s="8"/>
      <c r="C11" s="8"/>
      <c r="D11" s="8"/>
    </row>
    <row r="12" spans="1:4" x14ac:dyDescent="0.25">
      <c r="A12" s="8"/>
      <c r="B12" s="8"/>
      <c r="C12" s="8"/>
      <c r="D12" s="8"/>
    </row>
    <row r="13" spans="1:4" x14ac:dyDescent="0.25">
      <c r="A13" s="8"/>
    </row>
    <row r="14" spans="1:4" x14ac:dyDescent="0.25">
      <c r="A14" s="8"/>
    </row>
    <row r="15" spans="1:4" x14ac:dyDescent="0.25">
      <c r="A15" s="8"/>
    </row>
    <row r="16" spans="1:4" x14ac:dyDescent="0.25">
      <c r="A16" s="8"/>
    </row>
    <row r="17" spans="1:1" x14ac:dyDescent="0.25">
      <c r="A17" s="8"/>
    </row>
    <row r="18" spans="1:1" x14ac:dyDescent="0.25">
      <c r="A18" s="8"/>
    </row>
    <row r="19" spans="1:1" x14ac:dyDescent="0.25">
      <c r="A19" s="8"/>
    </row>
    <row r="20" spans="1:1" x14ac:dyDescent="0.25">
      <c r="A20" s="8"/>
    </row>
    <row r="21" spans="1:1" x14ac:dyDescent="0.25">
      <c r="A21" s="8"/>
    </row>
    <row r="22" spans="1:1" x14ac:dyDescent="0.25">
      <c r="A22" s="8"/>
    </row>
    <row r="23" spans="1:1" x14ac:dyDescent="0.25">
      <c r="A23" s="8"/>
    </row>
    <row r="24" spans="1:1" x14ac:dyDescent="0.25">
      <c r="A24" s="8"/>
    </row>
    <row r="25" spans="1:1" x14ac:dyDescent="0.25">
      <c r="A25" s="8"/>
    </row>
    <row r="26" spans="1:1" x14ac:dyDescent="0.25">
      <c r="A26" s="8"/>
    </row>
    <row r="27" spans="1:1" x14ac:dyDescent="0.25">
      <c r="A27" s="8"/>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1"/>
  <sheetViews>
    <sheetView tabSelected="1" topLeftCell="A34" zoomScale="55" zoomScaleNormal="55" workbookViewId="0">
      <selection activeCell="E49" sqref="E49:L49"/>
    </sheetView>
  </sheetViews>
  <sheetFormatPr baseColWidth="10" defaultColWidth="10.875" defaultRowHeight="15.75" x14ac:dyDescent="0.25"/>
  <cols>
    <col min="1" max="6" width="10.875" style="10"/>
    <col min="7" max="7" width="16.125" style="10" bestFit="1" customWidth="1"/>
    <col min="8" max="8" width="23.75" style="10" bestFit="1" customWidth="1"/>
    <col min="9" max="16384" width="10.875" style="10"/>
  </cols>
  <sheetData>
    <row r="1" spans="1:8" ht="20.100000000000001" customHeight="1" x14ac:dyDescent="0.25">
      <c r="A1" s="18" t="s">
        <v>40</v>
      </c>
      <c r="B1" s="18"/>
      <c r="C1" s="18"/>
      <c r="E1" s="23" t="s">
        <v>66</v>
      </c>
      <c r="F1" s="23"/>
      <c r="G1" s="23"/>
      <c r="H1" s="22"/>
    </row>
    <row r="2" spans="1:8" x14ac:dyDescent="0.25">
      <c r="A2" s="11">
        <v>1665</v>
      </c>
      <c r="B2" s="11">
        <v>1176</v>
      </c>
      <c r="C2" s="12">
        <v>1667</v>
      </c>
      <c r="E2" s="20" t="s">
        <v>47</v>
      </c>
      <c r="F2" s="20">
        <f>COUNT(A2:C31)</f>
        <v>90</v>
      </c>
    </row>
    <row r="3" spans="1:8" x14ac:dyDescent="0.25">
      <c r="A3" s="11">
        <v>1275</v>
      </c>
      <c r="B3" s="11">
        <v>1666</v>
      </c>
      <c r="C3" s="12">
        <v>1277</v>
      </c>
      <c r="E3" s="20" t="s">
        <v>48</v>
      </c>
      <c r="F3" s="20">
        <f>MAX(A2:C31)</f>
        <v>2137</v>
      </c>
    </row>
    <row r="4" spans="1:8" x14ac:dyDescent="0.25">
      <c r="A4" s="11">
        <v>1650</v>
      </c>
      <c r="B4" s="11">
        <v>1276</v>
      </c>
      <c r="C4" s="12">
        <v>1652</v>
      </c>
      <c r="E4" s="20" t="s">
        <v>49</v>
      </c>
      <c r="F4" s="20">
        <f>MIN(A2:C31)</f>
        <v>940</v>
      </c>
    </row>
    <row r="5" spans="1:8" x14ac:dyDescent="0.25">
      <c r="A5" s="11">
        <v>1590</v>
      </c>
      <c r="B5" s="11">
        <v>1651</v>
      </c>
      <c r="C5" s="12">
        <v>1592</v>
      </c>
      <c r="E5" s="20" t="s">
        <v>50</v>
      </c>
      <c r="F5" s="20">
        <v>200</v>
      </c>
    </row>
    <row r="6" spans="1:8" x14ac:dyDescent="0.25">
      <c r="A6" s="11">
        <v>1475</v>
      </c>
      <c r="B6" s="11">
        <v>1591</v>
      </c>
      <c r="C6" s="12">
        <v>1477</v>
      </c>
    </row>
    <row r="7" spans="1:8" x14ac:dyDescent="0.25">
      <c r="A7" s="11">
        <v>1490</v>
      </c>
      <c r="B7" s="11">
        <v>1476</v>
      </c>
      <c r="C7" s="12">
        <v>1492</v>
      </c>
      <c r="E7" s="19" t="s">
        <v>52</v>
      </c>
      <c r="F7" s="19" t="s">
        <v>65</v>
      </c>
      <c r="G7" s="19" t="s">
        <v>51</v>
      </c>
      <c r="H7" s="19" t="s">
        <v>53</v>
      </c>
    </row>
    <row r="8" spans="1:8" x14ac:dyDescent="0.25">
      <c r="A8" s="11">
        <v>1525</v>
      </c>
      <c r="B8" s="11">
        <v>1491</v>
      </c>
      <c r="C8" s="12">
        <v>1527</v>
      </c>
      <c r="E8" s="20">
        <v>800</v>
      </c>
      <c r="F8" s="20" t="s">
        <v>64</v>
      </c>
      <c r="G8" s="20">
        <f t="array" ref="G8:G15">FREQUENCY(A2:C31,E8:E15)</f>
        <v>0</v>
      </c>
      <c r="H8" s="21">
        <f>G8/$F$2</f>
        <v>0</v>
      </c>
    </row>
    <row r="9" spans="1:8" x14ac:dyDescent="0.25">
      <c r="A9" s="11">
        <v>2135</v>
      </c>
      <c r="B9" s="11">
        <v>1526</v>
      </c>
      <c r="C9" s="12">
        <v>2137</v>
      </c>
      <c r="E9" s="20">
        <f>+E8+200</f>
        <v>1000</v>
      </c>
      <c r="F9" s="20" t="s">
        <v>57</v>
      </c>
      <c r="G9" s="20">
        <v>3</v>
      </c>
      <c r="H9" s="21">
        <f t="shared" ref="H9:H15" si="0">G9/$F$2</f>
        <v>3.3333333333333333E-2</v>
      </c>
    </row>
    <row r="10" spans="1:8" x14ac:dyDescent="0.25">
      <c r="A10" s="11">
        <v>1560</v>
      </c>
      <c r="B10" s="11">
        <v>2136</v>
      </c>
      <c r="C10" s="12">
        <v>1562</v>
      </c>
      <c r="E10" s="20">
        <f t="shared" ref="E10:E14" si="1">+E9+200</f>
        <v>1200</v>
      </c>
      <c r="F10" s="20" t="s">
        <v>58</v>
      </c>
      <c r="G10" s="20">
        <v>9</v>
      </c>
      <c r="H10" s="21">
        <f t="shared" si="0"/>
        <v>0.1</v>
      </c>
    </row>
    <row r="11" spans="1:8" x14ac:dyDescent="0.25">
      <c r="A11" s="11">
        <v>1880</v>
      </c>
      <c r="B11" s="11">
        <v>1561</v>
      </c>
      <c r="C11" s="12">
        <v>1882</v>
      </c>
      <c r="E11" s="20">
        <f t="shared" si="1"/>
        <v>1400</v>
      </c>
      <c r="F11" s="20" t="s">
        <v>59</v>
      </c>
      <c r="G11" s="20">
        <v>18</v>
      </c>
      <c r="H11" s="21">
        <f t="shared" si="0"/>
        <v>0.2</v>
      </c>
    </row>
    <row r="12" spans="1:8" x14ac:dyDescent="0.25">
      <c r="A12" s="11">
        <v>1680</v>
      </c>
      <c r="B12" s="11">
        <v>1881</v>
      </c>
      <c r="C12" s="12">
        <v>1682</v>
      </c>
      <c r="E12" s="20">
        <f t="shared" si="1"/>
        <v>1600</v>
      </c>
      <c r="F12" s="20" t="s">
        <v>60</v>
      </c>
      <c r="G12" s="20">
        <v>30</v>
      </c>
      <c r="H12" s="21">
        <f t="shared" si="0"/>
        <v>0.33333333333333331</v>
      </c>
    </row>
    <row r="13" spans="1:8" x14ac:dyDescent="0.25">
      <c r="A13" s="11">
        <v>1560</v>
      </c>
      <c r="B13" s="11">
        <v>1681</v>
      </c>
      <c r="C13" s="12">
        <v>1562</v>
      </c>
      <c r="E13" s="20">
        <f t="shared" si="1"/>
        <v>1800</v>
      </c>
      <c r="F13" s="20" t="s">
        <v>61</v>
      </c>
      <c r="G13" s="20">
        <v>21</v>
      </c>
      <c r="H13" s="21">
        <f t="shared" si="0"/>
        <v>0.23333333333333334</v>
      </c>
    </row>
    <row r="14" spans="1:8" x14ac:dyDescent="0.25">
      <c r="A14" s="11">
        <v>1355</v>
      </c>
      <c r="B14" s="11">
        <v>1561</v>
      </c>
      <c r="C14" s="12">
        <v>1357</v>
      </c>
      <c r="E14" s="20">
        <f t="shared" si="1"/>
        <v>2000</v>
      </c>
      <c r="F14" s="20" t="s">
        <v>62</v>
      </c>
      <c r="G14" s="20">
        <v>6</v>
      </c>
      <c r="H14" s="21">
        <f t="shared" si="0"/>
        <v>6.6666666666666666E-2</v>
      </c>
    </row>
    <row r="15" spans="1:8" x14ac:dyDescent="0.25">
      <c r="A15" s="11">
        <v>1280</v>
      </c>
      <c r="B15" s="11">
        <v>1356</v>
      </c>
      <c r="C15" s="12">
        <v>1282</v>
      </c>
      <c r="E15" s="20">
        <f>+E14+200</f>
        <v>2200</v>
      </c>
      <c r="F15" s="20" t="s">
        <v>63</v>
      </c>
      <c r="G15" s="20">
        <v>3</v>
      </c>
      <c r="H15" s="21">
        <f t="shared" si="0"/>
        <v>3.3333333333333333E-2</v>
      </c>
    </row>
    <row r="16" spans="1:8" x14ac:dyDescent="0.25">
      <c r="A16" s="11">
        <v>1150</v>
      </c>
      <c r="B16" s="11">
        <v>1281</v>
      </c>
      <c r="C16" s="12">
        <v>1152</v>
      </c>
    </row>
    <row r="17" spans="1:3" x14ac:dyDescent="0.25">
      <c r="A17" s="11">
        <v>1420</v>
      </c>
      <c r="B17" s="11">
        <v>1151</v>
      </c>
      <c r="C17" s="12">
        <v>1422</v>
      </c>
    </row>
    <row r="18" spans="1:3" x14ac:dyDescent="0.25">
      <c r="A18" s="11">
        <v>1440</v>
      </c>
      <c r="B18" s="11">
        <v>1421</v>
      </c>
      <c r="C18" s="12">
        <v>1442</v>
      </c>
    </row>
    <row r="19" spans="1:3" x14ac:dyDescent="0.25">
      <c r="A19" s="11">
        <v>940</v>
      </c>
      <c r="B19" s="11">
        <v>1441</v>
      </c>
      <c r="C19" s="12">
        <v>942</v>
      </c>
    </row>
    <row r="20" spans="1:3" x14ac:dyDescent="0.25">
      <c r="A20" s="11">
        <v>1645</v>
      </c>
      <c r="B20" s="11">
        <v>941</v>
      </c>
      <c r="C20" s="12">
        <v>1647</v>
      </c>
    </row>
    <row r="21" spans="1:3" x14ac:dyDescent="0.25">
      <c r="A21" s="11">
        <v>1060</v>
      </c>
      <c r="B21" s="11">
        <v>1646</v>
      </c>
      <c r="C21" s="12">
        <v>1062</v>
      </c>
    </row>
    <row r="22" spans="1:3" x14ac:dyDescent="0.25">
      <c r="A22" s="11">
        <v>1485</v>
      </c>
      <c r="B22" s="11">
        <v>1061</v>
      </c>
      <c r="C22" s="12">
        <v>1487</v>
      </c>
    </row>
    <row r="23" spans="1:3" x14ac:dyDescent="0.25">
      <c r="A23" s="11">
        <v>1755</v>
      </c>
      <c r="B23" s="11">
        <v>1486</v>
      </c>
      <c r="C23" s="12">
        <v>1757</v>
      </c>
    </row>
    <row r="24" spans="1:3" x14ac:dyDescent="0.25">
      <c r="A24" s="11">
        <v>1260</v>
      </c>
      <c r="B24" s="11">
        <v>1756</v>
      </c>
      <c r="C24" s="12">
        <v>1262</v>
      </c>
    </row>
    <row r="25" spans="1:3" x14ac:dyDescent="0.25">
      <c r="A25" s="11">
        <v>1390</v>
      </c>
      <c r="B25" s="11">
        <v>1261</v>
      </c>
      <c r="C25" s="12">
        <v>1392</v>
      </c>
    </row>
    <row r="26" spans="1:3" x14ac:dyDescent="0.25">
      <c r="A26" s="11">
        <v>1780</v>
      </c>
      <c r="B26" s="11">
        <v>1391</v>
      </c>
      <c r="C26" s="12">
        <v>1782</v>
      </c>
    </row>
    <row r="27" spans="1:3" x14ac:dyDescent="0.25">
      <c r="A27" s="11">
        <v>1585</v>
      </c>
      <c r="B27" s="11">
        <v>1781</v>
      </c>
      <c r="C27" s="12">
        <v>1587</v>
      </c>
    </row>
    <row r="28" spans="1:3" x14ac:dyDescent="0.25">
      <c r="A28" s="11">
        <v>1990</v>
      </c>
      <c r="B28" s="11">
        <v>1586</v>
      </c>
      <c r="C28" s="12">
        <v>1992</v>
      </c>
    </row>
    <row r="29" spans="1:3" x14ac:dyDescent="0.25">
      <c r="A29" s="11">
        <v>1375</v>
      </c>
      <c r="B29" s="11">
        <v>1991</v>
      </c>
      <c r="C29" s="12">
        <v>1377</v>
      </c>
    </row>
    <row r="30" spans="1:3" x14ac:dyDescent="0.25">
      <c r="A30" s="11">
        <v>1730</v>
      </c>
      <c r="B30" s="11">
        <v>1376</v>
      </c>
      <c r="C30" s="12">
        <v>1732</v>
      </c>
    </row>
    <row r="31" spans="1:3" x14ac:dyDescent="0.25">
      <c r="A31" s="11">
        <v>1175</v>
      </c>
      <c r="B31" s="11">
        <v>1731</v>
      </c>
      <c r="C31" s="12">
        <v>1177</v>
      </c>
    </row>
    <row r="33" spans="5:12" x14ac:dyDescent="0.25">
      <c r="E33" s="23" t="s">
        <v>67</v>
      </c>
      <c r="F33" s="23"/>
      <c r="G33" s="23"/>
    </row>
    <row r="34" spans="5:12" x14ac:dyDescent="0.25">
      <c r="E34" s="20" t="s">
        <v>54</v>
      </c>
      <c r="F34" s="24">
        <f>AVERAGE(A2:C31)</f>
        <v>1511</v>
      </c>
    </row>
    <row r="35" spans="5:12" x14ac:dyDescent="0.25">
      <c r="E35" s="20" t="s">
        <v>55</v>
      </c>
      <c r="F35" s="25">
        <f>MEDIAN(A2:C31)</f>
        <v>1508.5</v>
      </c>
    </row>
    <row r="36" spans="5:12" x14ac:dyDescent="0.25">
      <c r="E36" s="20" t="s">
        <v>56</v>
      </c>
      <c r="F36" s="24">
        <f>MODE(A2:C31)</f>
        <v>1560</v>
      </c>
    </row>
    <row r="38" spans="5:12" x14ac:dyDescent="0.25">
      <c r="E38" s="10" t="s">
        <v>68</v>
      </c>
    </row>
    <row r="39" spans="5:12" x14ac:dyDescent="0.25">
      <c r="E39" s="10" t="s">
        <v>69</v>
      </c>
    </row>
    <row r="42" spans="5:12" x14ac:dyDescent="0.25">
      <c r="E42" s="23" t="s">
        <v>70</v>
      </c>
      <c r="F42" s="23"/>
      <c r="G42" s="23"/>
      <c r="H42" s="23"/>
      <c r="I42" s="22"/>
    </row>
    <row r="43" spans="5:12" ht="87" customHeight="1" x14ac:dyDescent="0.25">
      <c r="E43" s="26" t="s">
        <v>75</v>
      </c>
      <c r="F43" s="26"/>
      <c r="G43" s="26"/>
      <c r="H43" s="26"/>
      <c r="I43" s="26"/>
      <c r="J43" s="26"/>
      <c r="K43" s="26"/>
      <c r="L43" s="26"/>
    </row>
    <row r="44" spans="5:12" ht="54" customHeight="1" x14ac:dyDescent="0.25">
      <c r="E44" s="26" t="s">
        <v>72</v>
      </c>
      <c r="F44" s="26"/>
      <c r="G44" s="26"/>
      <c r="H44" s="26"/>
      <c r="I44" s="26"/>
      <c r="J44" s="26"/>
      <c r="K44" s="26"/>
      <c r="L44" s="26"/>
    </row>
    <row r="45" spans="5:12" ht="49.5" customHeight="1" x14ac:dyDescent="0.25">
      <c r="E45" s="26" t="s">
        <v>73</v>
      </c>
      <c r="F45" s="26"/>
      <c r="G45" s="26"/>
      <c r="H45" s="26"/>
      <c r="I45" s="26"/>
      <c r="J45" s="26"/>
      <c r="K45" s="26"/>
      <c r="L45" s="26"/>
    </row>
    <row r="48" spans="5:12" x14ac:dyDescent="0.25">
      <c r="E48" s="23" t="s">
        <v>71</v>
      </c>
      <c r="F48" s="23"/>
      <c r="G48" s="23"/>
      <c r="H48" s="22"/>
    </row>
    <row r="49" spans="5:12" ht="37.5" customHeight="1" x14ac:dyDescent="0.25">
      <c r="E49" s="26" t="s">
        <v>76</v>
      </c>
      <c r="F49" s="26"/>
      <c r="G49" s="26"/>
      <c r="H49" s="26"/>
      <c r="I49" s="26"/>
      <c r="J49" s="26"/>
      <c r="K49" s="26"/>
      <c r="L49" s="26"/>
    </row>
    <row r="50" spans="5:12" ht="66" customHeight="1" x14ac:dyDescent="0.25">
      <c r="E50" s="26" t="s">
        <v>74</v>
      </c>
      <c r="F50" s="26"/>
      <c r="G50" s="26"/>
      <c r="H50" s="26"/>
      <c r="I50" s="26"/>
      <c r="J50" s="26"/>
      <c r="K50" s="26"/>
      <c r="L50" s="26"/>
    </row>
    <row r="51" spans="5:12" x14ac:dyDescent="0.25">
      <c r="E51"/>
    </row>
  </sheetData>
  <mergeCells count="6">
    <mergeCell ref="E49:L49"/>
    <mergeCell ref="A1:C1"/>
    <mergeCell ref="E43:L43"/>
    <mergeCell ref="E44:L44"/>
    <mergeCell ref="E50:L50"/>
    <mergeCell ref="E45:L4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G21" sqref="G21"/>
    </sheetView>
  </sheetViews>
  <sheetFormatPr baseColWidth="10" defaultRowHeight="15.75" x14ac:dyDescent="0.25"/>
  <cols>
    <col min="1" max="1" width="15.625" customWidth="1"/>
  </cols>
  <sheetData>
    <row r="1" spans="1:2" x14ac:dyDescent="0.25">
      <c r="A1" s="9" t="s">
        <v>42</v>
      </c>
      <c r="B1" t="s">
        <v>43</v>
      </c>
    </row>
    <row r="2" spans="1:2" x14ac:dyDescent="0.25">
      <c r="A2" s="14">
        <v>25.555555555555554</v>
      </c>
      <c r="B2">
        <v>23</v>
      </c>
    </row>
    <row r="3" spans="1:2" x14ac:dyDescent="0.25">
      <c r="A3" s="14">
        <v>26.111111111111111</v>
      </c>
      <c r="B3">
        <v>22</v>
      </c>
    </row>
    <row r="4" spans="1:2" x14ac:dyDescent="0.25">
      <c r="A4" s="14">
        <v>26.666666666666664</v>
      </c>
      <c r="B4">
        <v>24</v>
      </c>
    </row>
    <row r="5" spans="1:2" x14ac:dyDescent="0.25">
      <c r="A5" s="14">
        <v>26.666666666666664</v>
      </c>
      <c r="B5">
        <v>22</v>
      </c>
    </row>
    <row r="6" spans="1:2" x14ac:dyDescent="0.25">
      <c r="A6" s="14">
        <v>27.777777777777779</v>
      </c>
      <c r="B6">
        <v>24</v>
      </c>
    </row>
    <row r="7" spans="1:2" x14ac:dyDescent="0.25">
      <c r="A7" s="14">
        <v>28.333333333333332</v>
      </c>
      <c r="B7">
        <v>26</v>
      </c>
    </row>
    <row r="8" spans="1:2" x14ac:dyDescent="0.25">
      <c r="A8" s="14">
        <v>29.444444444444443</v>
      </c>
      <c r="B8">
        <v>27</v>
      </c>
    </row>
    <row r="9" spans="1:2" x14ac:dyDescent="0.25">
      <c r="A9" s="14">
        <v>30</v>
      </c>
      <c r="B9">
        <v>25</v>
      </c>
    </row>
    <row r="10" spans="1:2" x14ac:dyDescent="0.25">
      <c r="A10" s="14">
        <v>30.555555555555554</v>
      </c>
      <c r="B10">
        <v>28</v>
      </c>
    </row>
    <row r="11" spans="1:2" x14ac:dyDescent="0.25">
      <c r="A11" s="14">
        <v>30.555555555555554</v>
      </c>
      <c r="B11">
        <v>26</v>
      </c>
    </row>
    <row r="12" spans="1:2" x14ac:dyDescent="0.25">
      <c r="A12" s="14">
        <v>31.111111111111111</v>
      </c>
      <c r="B12">
        <v>29</v>
      </c>
    </row>
    <row r="13" spans="1:2" x14ac:dyDescent="0.25">
      <c r="A13" s="14">
        <v>31.111111111111111</v>
      </c>
      <c r="B13">
        <v>30</v>
      </c>
    </row>
    <row r="14" spans="1:2" x14ac:dyDescent="0.25">
      <c r="A14" s="14">
        <v>32.222222222222221</v>
      </c>
      <c r="B14">
        <v>31</v>
      </c>
    </row>
    <row r="15" spans="1:2" x14ac:dyDescent="0.25">
      <c r="A15" s="14">
        <v>32.777777777777779</v>
      </c>
      <c r="B15">
        <v>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Top20CarsUSA</vt:lpstr>
      <vt:lpstr>Drinks</vt:lpstr>
      <vt:lpstr>Audit</vt:lpstr>
      <vt:lpstr>Scores-Tarea</vt:lpstr>
      <vt:lpstr>Water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Harold Restrepo</cp:lastModifiedBy>
  <dcterms:created xsi:type="dcterms:W3CDTF">2017-11-13T14:33:03Z</dcterms:created>
  <dcterms:modified xsi:type="dcterms:W3CDTF">2020-11-07T03:51:14Z</dcterms:modified>
</cp:coreProperties>
</file>